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namedSheetViews/namedSheetView1.xml" ContentType="application/vnd.ms-excel.namedsheetviews+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namedSheetViews/namedSheetView2.xml" ContentType="application/vnd.ms-excel.namedsheetview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7"/>
  <workbookPr codeName="ThisWorkbook" hidePivotFieldList="1"/>
  <mc:AlternateContent xmlns:mc="http://schemas.openxmlformats.org/markup-compatibility/2006">
    <mc:Choice Requires="x15">
      <x15ac:absPath xmlns:x15ac="http://schemas.microsoft.com/office/spreadsheetml/2010/11/ac" url="C:\Users\Eduardo\Downloads\Test8\"/>
    </mc:Choice>
  </mc:AlternateContent>
  <xr:revisionPtr revIDLastSave="442" documentId="13_ncr:1_{4C26698C-6DFE-47C0-96E9-A5F5C9FCB4D5}" xr6:coauthVersionLast="47" xr6:coauthVersionMax="47" xr10:uidLastSave="{65E9BFD9-C3D0-4BE8-ACA6-C722EF6D2E2B}"/>
  <bookViews>
    <workbookView xWindow="-48" yWindow="-48" windowWidth="23136" windowHeight="12456" xr2:uid="{00000000-000D-0000-FFFF-FFFF00000000}"/>
  </bookViews>
  <sheets>
    <sheet name="Probacionistas" sheetId="1" r:id="rId1"/>
    <sheet name="Resultado para Informe." sheetId="9" r:id="rId2"/>
    <sheet name="Parámetros" sheetId="3" r:id="rId3"/>
    <sheet name="Fechas de clase" sheetId="8" r:id="rId4"/>
    <sheet name="Gráficos_" sheetId="7" r:id="rId5"/>
    <sheet name="Hoja2" sheetId="2" state="hidden" r:id="rId6"/>
    <sheet name="Regla 3ra clase" sheetId="5" state="hidden" r:id="rId7"/>
  </sheets>
  <definedNames>
    <definedName name="grupos">Parámetros!$E$2:$E$17</definedName>
    <definedName name="medios">Parámetros!$P$2:$P$8</definedName>
    <definedName name="mot_alta">Parámetros!$AA$2:$AA$5</definedName>
    <definedName name="SegmentaciónDeDatos_Año_Inscrito">#N/A</definedName>
    <definedName name="SegmentaciónDeDatos_Curso111">#N/A</definedName>
    <definedName name="SegmentaciónDeDatos_Curso12">#N/A</definedName>
    <definedName name="SegmentaciónDeDatos_Curso2">#N/A</definedName>
    <definedName name="SegmentaciónDeDatos_Dia_de_clases_Inscrito11">#N/A</definedName>
    <definedName name="SegmentaciónDeDatos_Fecha_Inicio_grupo1">#N/A</definedName>
    <definedName name="SegmentaciónDeDatos_Fecha_Inicio_grupo111">#N/A</definedName>
    <definedName name="SegmentaciónDeDatos_Fecha_Inicio_grupo12">#N/A</definedName>
    <definedName name="SegmentaciónDeDatos_Horario_Inscrito11">#N/A</definedName>
    <definedName name="SegmentaciónDeDatos_Mes_Inscrito1111">#N/A</definedName>
    <definedName name="SegmentaciónDeDatos_Mes_Inscrito2">#N/A</definedName>
    <definedName name="SegmentaciónDeDatos_Mes_Inscrito21">#N/A</definedName>
    <definedName name="SegmentaciónDeDatos_Tipo_Incrito11">#N/A</definedName>
    <definedName name="SegmentaciónDeDatos_Tipo_Incrito2">#N/A</definedName>
    <definedName name="SegmentaciónDeDatos_Tipo_Incrito211">#N/A</definedName>
  </definedNames>
  <calcPr calcId="191028"/>
  <pivotCaches>
    <pivotCache cacheId="2364" r:id="rId8"/>
    <pivotCache cacheId="2373" r:id="rId9"/>
    <pivotCache cacheId="2386" r:id="rId10"/>
    <pivotCache cacheId="2391"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71" i="1" l="1"/>
  <c r="U71" i="1"/>
  <c r="BE4" i="1"/>
  <c r="BE5"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E470" i="1"/>
  <c r="BE471" i="1"/>
  <c r="BE472" i="1"/>
  <c r="BE473" i="1"/>
  <c r="BE474" i="1"/>
  <c r="BE475" i="1"/>
  <c r="BE476" i="1"/>
  <c r="BE477" i="1"/>
  <c r="BE478" i="1"/>
  <c r="BE479" i="1"/>
  <c r="BE480" i="1"/>
  <c r="BE481" i="1"/>
  <c r="BE482" i="1"/>
  <c r="BE483" i="1"/>
  <c r="BE484" i="1"/>
  <c r="BE485" i="1"/>
  <c r="BE486" i="1"/>
  <c r="BE487" i="1"/>
  <c r="BE488" i="1"/>
  <c r="BE489" i="1"/>
  <c r="BE490" i="1"/>
  <c r="BE491" i="1"/>
  <c r="BE492" i="1"/>
  <c r="BE493" i="1"/>
  <c r="BE494" i="1"/>
  <c r="BE495" i="1"/>
  <c r="BE496" i="1"/>
  <c r="BE497" i="1"/>
  <c r="BE498" i="1"/>
  <c r="BE499" i="1"/>
  <c r="BE500" i="1"/>
  <c r="BE501" i="1"/>
  <c r="BE502" i="1"/>
  <c r="BE503" i="1"/>
  <c r="BE504" i="1"/>
  <c r="BE505" i="1"/>
  <c r="BE506" i="1"/>
  <c r="BE507" i="1"/>
  <c r="BE508" i="1"/>
  <c r="BE509" i="1"/>
  <c r="BE510" i="1"/>
  <c r="BE511" i="1"/>
  <c r="BE512" i="1"/>
  <c r="BE513" i="1"/>
  <c r="BE514" i="1"/>
  <c r="BE515" i="1"/>
  <c r="BE516" i="1"/>
  <c r="BE517" i="1"/>
  <c r="BE518" i="1"/>
  <c r="BE519" i="1"/>
  <c r="BE520" i="1"/>
  <c r="BE521" i="1"/>
  <c r="BE522" i="1"/>
  <c r="BE523" i="1"/>
  <c r="BE524" i="1"/>
  <c r="BE525" i="1"/>
  <c r="BE526" i="1"/>
  <c r="BE527" i="1"/>
  <c r="BE528" i="1"/>
  <c r="BE529" i="1"/>
  <c r="BE530" i="1"/>
  <c r="BE531" i="1"/>
  <c r="BE532" i="1"/>
  <c r="BE533" i="1"/>
  <c r="BE534" i="1"/>
  <c r="BE535" i="1"/>
  <c r="BE536" i="1"/>
  <c r="BE537" i="1"/>
  <c r="BE538" i="1"/>
  <c r="BE539" i="1"/>
  <c r="BE540" i="1"/>
  <c r="BE541" i="1"/>
  <c r="BE542" i="1"/>
  <c r="BE543" i="1"/>
  <c r="BE544" i="1"/>
  <c r="BE545" i="1"/>
  <c r="BE546" i="1"/>
  <c r="BE547" i="1"/>
  <c r="BE548" i="1"/>
  <c r="BE549" i="1"/>
  <c r="BE550" i="1"/>
  <c r="BE551" i="1"/>
  <c r="BE552" i="1"/>
  <c r="BE553" i="1"/>
  <c r="BE554" i="1"/>
  <c r="BE555" i="1"/>
  <c r="BE556" i="1"/>
  <c r="BE557" i="1"/>
  <c r="BE558" i="1"/>
  <c r="BE559" i="1"/>
  <c r="BE560" i="1"/>
  <c r="BE561" i="1"/>
  <c r="BE562" i="1"/>
  <c r="BE563" i="1"/>
  <c r="BE564" i="1"/>
  <c r="BE565" i="1"/>
  <c r="BE566" i="1"/>
  <c r="BE567" i="1"/>
  <c r="BE568" i="1"/>
  <c r="BE569" i="1"/>
  <c r="BE570" i="1"/>
  <c r="BE571" i="1"/>
  <c r="BE572" i="1"/>
  <c r="BE573" i="1"/>
  <c r="BE574" i="1"/>
  <c r="BE575" i="1"/>
  <c r="BE576" i="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99" i="1"/>
  <c r="BE700" i="1"/>
  <c r="BE701" i="1"/>
  <c r="BE702" i="1"/>
  <c r="BE703" i="1"/>
  <c r="BE704" i="1"/>
  <c r="BE705" i="1"/>
  <c r="BE706" i="1"/>
  <c r="BE707" i="1"/>
  <c r="BE708" i="1"/>
  <c r="BE709" i="1"/>
  <c r="BE710" i="1"/>
  <c r="BE711" i="1"/>
  <c r="BE712" i="1"/>
  <c r="BE713" i="1"/>
  <c r="BE714" i="1"/>
  <c r="BE715" i="1"/>
  <c r="BE716" i="1"/>
  <c r="BE717" i="1"/>
  <c r="BE718" i="1"/>
  <c r="BE719" i="1"/>
  <c r="BE720" i="1"/>
  <c r="BE721" i="1"/>
  <c r="BE722" i="1"/>
  <c r="BE723" i="1"/>
  <c r="BE724" i="1"/>
  <c r="BE725" i="1"/>
  <c r="BE726" i="1"/>
  <c r="BE727" i="1"/>
  <c r="BE728" i="1"/>
  <c r="BE729" i="1"/>
  <c r="BE730" i="1"/>
  <c r="BE731" i="1"/>
  <c r="BE732" i="1"/>
  <c r="BE733" i="1"/>
  <c r="BE734" i="1"/>
  <c r="BE735" i="1"/>
  <c r="BE736" i="1"/>
  <c r="BE737" i="1"/>
  <c r="BE738" i="1"/>
  <c r="BE739" i="1"/>
  <c r="BE740" i="1"/>
  <c r="BE741" i="1"/>
  <c r="BE742" i="1"/>
  <c r="BE743" i="1"/>
  <c r="BE744" i="1"/>
  <c r="BE745" i="1"/>
  <c r="BE746" i="1"/>
  <c r="BE747" i="1"/>
  <c r="BE748" i="1"/>
  <c r="BE749" i="1"/>
  <c r="BE750" i="1"/>
  <c r="BE751" i="1"/>
  <c r="BE752" i="1"/>
  <c r="BE753" i="1"/>
  <c r="BE754" i="1"/>
  <c r="BE755" i="1"/>
  <c r="BE756" i="1"/>
  <c r="BE757" i="1"/>
  <c r="BE758" i="1"/>
  <c r="BE759" i="1"/>
  <c r="BE760" i="1"/>
  <c r="BE761" i="1"/>
  <c r="BE762" i="1"/>
  <c r="BE763" i="1"/>
  <c r="BE764" i="1"/>
  <c r="BE765" i="1"/>
  <c r="BE766" i="1"/>
  <c r="BE767" i="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E794" i="1"/>
  <c r="BE795" i="1"/>
  <c r="BE796" i="1"/>
  <c r="BE797" i="1"/>
  <c r="BE798" i="1"/>
  <c r="BE799" i="1"/>
  <c r="BE800" i="1"/>
  <c r="BE801" i="1"/>
  <c r="BE802" i="1"/>
  <c r="BE803" i="1"/>
  <c r="BE804" i="1"/>
  <c r="BE805" i="1"/>
  <c r="BE806" i="1"/>
  <c r="BE807" i="1"/>
  <c r="BE808" i="1"/>
  <c r="BE809" i="1"/>
  <c r="BE810" i="1"/>
  <c r="BE811" i="1"/>
  <c r="BE812" i="1"/>
  <c r="BE813" i="1"/>
  <c r="BE814" i="1"/>
  <c r="BE815" i="1"/>
  <c r="BE816" i="1"/>
  <c r="BE817" i="1"/>
  <c r="BE818" i="1"/>
  <c r="BE819" i="1"/>
  <c r="BE820" i="1"/>
  <c r="BE821" i="1"/>
  <c r="BE822" i="1"/>
  <c r="BE823" i="1"/>
  <c r="BE824" i="1"/>
  <c r="BE825" i="1"/>
  <c r="BE826" i="1"/>
  <c r="BE827" i="1"/>
  <c r="BE828" i="1"/>
  <c r="BE829" i="1"/>
  <c r="BE830" i="1"/>
  <c r="BE831" i="1"/>
  <c r="BE832" i="1"/>
  <c r="BE833" i="1"/>
  <c r="BE834" i="1"/>
  <c r="BE835" i="1"/>
  <c r="BE836" i="1"/>
  <c r="BE837" i="1"/>
  <c r="BE838" i="1"/>
  <c r="BE839" i="1"/>
  <c r="BE840" i="1"/>
  <c r="BE841" i="1"/>
  <c r="BE842" i="1"/>
  <c r="BE843" i="1"/>
  <c r="BE844" i="1"/>
  <c r="BE845" i="1"/>
  <c r="BE846" i="1"/>
  <c r="BE847" i="1"/>
  <c r="BE848" i="1"/>
  <c r="BE849" i="1"/>
  <c r="BE850" i="1"/>
  <c r="BE851" i="1"/>
  <c r="BE852" i="1"/>
  <c r="BE853" i="1"/>
  <c r="BE854" i="1"/>
  <c r="BE855" i="1"/>
  <c r="BE856" i="1"/>
  <c r="BE857" i="1"/>
  <c r="BE858" i="1"/>
  <c r="BE859" i="1"/>
  <c r="BE860" i="1"/>
  <c r="BE861" i="1"/>
  <c r="BE862" i="1"/>
  <c r="BE863" i="1"/>
  <c r="BE864" i="1"/>
  <c r="BE865" i="1"/>
  <c r="BE866" i="1"/>
  <c r="BE867" i="1"/>
  <c r="BE868" i="1"/>
  <c r="BE869" i="1"/>
  <c r="BE870" i="1"/>
  <c r="BE871" i="1"/>
  <c r="BE872" i="1"/>
  <c r="BE873" i="1"/>
  <c r="BE874" i="1"/>
  <c r="BE875" i="1"/>
  <c r="BE876" i="1"/>
  <c r="BE877" i="1"/>
  <c r="BE878" i="1"/>
  <c r="BE879" i="1"/>
  <c r="BE880" i="1"/>
  <c r="BE881" i="1"/>
  <c r="BE882" i="1"/>
  <c r="BE883" i="1"/>
  <c r="BE884" i="1"/>
  <c r="BE885" i="1"/>
  <c r="BE886" i="1"/>
  <c r="BE887" i="1"/>
  <c r="BE888" i="1"/>
  <c r="BE889" i="1"/>
  <c r="BE890" i="1"/>
  <c r="BE891" i="1"/>
  <c r="BE892" i="1"/>
  <c r="BE893" i="1"/>
  <c r="BE894" i="1"/>
  <c r="BE895" i="1"/>
  <c r="BE896" i="1"/>
  <c r="BE897" i="1"/>
  <c r="BE898" i="1"/>
  <c r="BE899" i="1"/>
  <c r="BE900" i="1"/>
  <c r="BE901" i="1"/>
  <c r="BE902" i="1"/>
  <c r="BE903" i="1"/>
  <c r="BE904" i="1"/>
  <c r="BE905" i="1"/>
  <c r="BE906" i="1"/>
  <c r="BE907" i="1"/>
  <c r="BE908" i="1"/>
  <c r="BE909" i="1"/>
  <c r="BE910" i="1"/>
  <c r="BE911" i="1"/>
  <c r="BE912" i="1"/>
  <c r="BE913" i="1"/>
  <c r="BE914" i="1"/>
  <c r="BE915" i="1"/>
  <c r="BE916" i="1"/>
  <c r="BE917" i="1"/>
  <c r="BE918" i="1"/>
  <c r="BE919" i="1"/>
  <c r="BE920" i="1"/>
  <c r="BE921" i="1"/>
  <c r="BE922" i="1"/>
  <c r="BE923" i="1"/>
  <c r="BE924" i="1"/>
  <c r="BE925" i="1"/>
  <c r="BE926" i="1"/>
  <c r="BE927" i="1"/>
  <c r="BE928" i="1"/>
  <c r="BE929" i="1"/>
  <c r="BE930" i="1"/>
  <c r="BE931" i="1"/>
  <c r="BE932" i="1"/>
  <c r="BE933" i="1"/>
  <c r="BE934" i="1"/>
  <c r="BE935" i="1"/>
  <c r="BE936" i="1"/>
  <c r="BE937" i="1"/>
  <c r="BE938" i="1"/>
  <c r="BE939" i="1"/>
  <c r="BE940" i="1"/>
  <c r="BE941" i="1"/>
  <c r="BE942" i="1"/>
  <c r="BE943" i="1"/>
  <c r="BE944" i="1"/>
  <c r="BE945" i="1"/>
  <c r="BE946" i="1"/>
  <c r="BE947" i="1"/>
  <c r="BE948" i="1"/>
  <c r="BE949" i="1"/>
  <c r="BE950" i="1"/>
  <c r="BE951" i="1"/>
  <c r="BE952" i="1"/>
  <c r="BE953" i="1"/>
  <c r="BE954" i="1"/>
  <c r="BE955" i="1"/>
  <c r="BE956" i="1"/>
  <c r="BE957" i="1"/>
  <c r="BE958" i="1"/>
  <c r="BE959" i="1"/>
  <c r="BE960" i="1"/>
  <c r="BE961" i="1"/>
  <c r="BE962" i="1"/>
  <c r="BE963" i="1"/>
  <c r="BE964" i="1"/>
  <c r="BE965" i="1"/>
  <c r="BE966" i="1"/>
  <c r="BE967" i="1"/>
  <c r="BE968" i="1"/>
  <c r="BE969" i="1"/>
  <c r="BE970" i="1"/>
  <c r="BE971" i="1"/>
  <c r="BE972" i="1"/>
  <c r="BE973" i="1"/>
  <c r="BE974" i="1"/>
  <c r="BE975" i="1"/>
  <c r="BE976" i="1"/>
  <c r="BE977" i="1"/>
  <c r="BE978" i="1"/>
  <c r="BE979" i="1"/>
  <c r="BE980" i="1"/>
  <c r="BE981" i="1"/>
  <c r="BE982" i="1"/>
  <c r="BE983" i="1"/>
  <c r="BE984" i="1"/>
  <c r="BE985" i="1"/>
  <c r="BE986" i="1"/>
  <c r="BE987" i="1"/>
  <c r="BE988" i="1"/>
  <c r="BE989" i="1"/>
  <c r="BE990" i="1"/>
  <c r="BE991" i="1"/>
  <c r="BE992" i="1"/>
  <c r="BE993" i="1"/>
  <c r="BE994" i="1"/>
  <c r="BE995" i="1"/>
  <c r="BE996" i="1"/>
  <c r="BE997" i="1"/>
  <c r="BE998" i="1"/>
  <c r="BE999" i="1"/>
  <c r="BE1000" i="1"/>
  <c r="Q18" i="9" a="1"/>
  <c r="Q18" i="9" s="1"/>
  <c r="P18" i="9" a="1"/>
  <c r="P18" i="9" s="1"/>
  <c r="O18" i="9" a="1"/>
  <c r="O18" i="9" s="1"/>
  <c r="N18" i="9" a="1"/>
  <c r="N18" i="9" s="1"/>
  <c r="M18" i="9" a="1"/>
  <c r="M18" i="9" s="1"/>
  <c r="L18" i="9" a="1"/>
  <c r="L18" i="9" s="1"/>
  <c r="K18" i="9" a="1"/>
  <c r="K18" i="9" s="1"/>
  <c r="J18" i="9" a="1"/>
  <c r="J18" i="9" s="1"/>
  <c r="I18" i="9" a="1"/>
  <c r="I18" i="9" s="1"/>
  <c r="H18" i="9" a="1"/>
  <c r="H18" i="9" s="1"/>
  <c r="G18" i="9" a="1"/>
  <c r="G18" i="9" s="1"/>
  <c r="F18" i="9" a="1"/>
  <c r="F18" i="9" s="1"/>
  <c r="J13" i="9"/>
  <c r="BK4" i="1"/>
  <c r="BK5" i="1"/>
  <c r="BK6" i="1"/>
  <c r="BK7" i="1"/>
  <c r="BK8" i="1"/>
  <c r="BK9" i="1"/>
  <c r="BK10" i="1"/>
  <c r="BK11" i="1"/>
  <c r="BK12" i="1"/>
  <c r="BK13" i="1"/>
  <c r="BK14" i="1"/>
  <c r="BK15" i="1"/>
  <c r="BK16" i="1"/>
  <c r="BK17" i="1"/>
  <c r="BK18" i="1"/>
  <c r="BK19" i="1"/>
  <c r="BK20" i="1"/>
  <c r="BK21" i="1"/>
  <c r="BK22" i="1"/>
  <c r="BK23" i="1"/>
  <c r="BK24" i="1"/>
  <c r="BK25" i="1"/>
  <c r="BK26" i="1"/>
  <c r="BK27" i="1"/>
  <c r="BK28" i="1"/>
  <c r="BK29" i="1"/>
  <c r="BK30" i="1"/>
  <c r="BK31" i="1"/>
  <c r="BK32" i="1"/>
  <c r="BK33" i="1"/>
  <c r="BK34" i="1"/>
  <c r="BK35" i="1"/>
  <c r="BK36" i="1"/>
  <c r="BK37" i="1"/>
  <c r="BK38" i="1"/>
  <c r="BK39" i="1"/>
  <c r="BK40" i="1"/>
  <c r="BK41" i="1"/>
  <c r="BK42" i="1"/>
  <c r="BK43" i="1"/>
  <c r="BK44" i="1"/>
  <c r="BK45" i="1"/>
  <c r="BK46" i="1"/>
  <c r="BK47" i="1"/>
  <c r="BK48" i="1"/>
  <c r="BK49" i="1"/>
  <c r="BK50" i="1"/>
  <c r="BK51" i="1"/>
  <c r="BK52" i="1"/>
  <c r="BK53" i="1"/>
  <c r="BK54" i="1"/>
  <c r="BK55" i="1"/>
  <c r="BK56" i="1"/>
  <c r="BK57" i="1"/>
  <c r="BK58" i="1"/>
  <c r="BK59" i="1"/>
  <c r="BK60" i="1"/>
  <c r="BK61" i="1"/>
  <c r="BK62" i="1"/>
  <c r="BK63" i="1"/>
  <c r="BK64" i="1"/>
  <c r="BK65" i="1"/>
  <c r="BK66" i="1"/>
  <c r="BK67" i="1"/>
  <c r="BK68" i="1"/>
  <c r="BK69" i="1"/>
  <c r="BK70" i="1"/>
  <c r="BK71" i="1"/>
  <c r="BK72" i="1"/>
  <c r="BK73" i="1"/>
  <c r="BK74" i="1"/>
  <c r="BK75" i="1"/>
  <c r="BK76" i="1"/>
  <c r="BK77" i="1"/>
  <c r="BK78" i="1"/>
  <c r="BK79" i="1"/>
  <c r="BK80" i="1"/>
  <c r="BK81" i="1"/>
  <c r="BK82" i="1"/>
  <c r="BK83" i="1"/>
  <c r="BK84" i="1"/>
  <c r="BK85" i="1"/>
  <c r="BK86" i="1"/>
  <c r="BK87" i="1"/>
  <c r="BK88" i="1"/>
  <c r="BK89" i="1"/>
  <c r="BK90" i="1"/>
  <c r="BK91" i="1"/>
  <c r="BK92" i="1"/>
  <c r="BK93" i="1"/>
  <c r="BK94" i="1"/>
  <c r="BK95" i="1"/>
  <c r="BK96" i="1"/>
  <c r="BK97" i="1"/>
  <c r="BK98" i="1"/>
  <c r="BK99" i="1"/>
  <c r="BK100" i="1"/>
  <c r="BK101" i="1"/>
  <c r="BK102" i="1"/>
  <c r="BK103" i="1"/>
  <c r="BK104" i="1"/>
  <c r="BK105" i="1"/>
  <c r="BK106" i="1"/>
  <c r="BK107" i="1"/>
  <c r="BK108" i="1"/>
  <c r="BK109" i="1"/>
  <c r="BK110" i="1"/>
  <c r="BK111" i="1"/>
  <c r="BK112" i="1"/>
  <c r="BK113" i="1"/>
  <c r="BK114" i="1"/>
  <c r="BK115" i="1"/>
  <c r="BK116" i="1"/>
  <c r="BK117" i="1"/>
  <c r="BK118" i="1"/>
  <c r="BK119" i="1"/>
  <c r="BK120" i="1"/>
  <c r="BK121" i="1"/>
  <c r="BK122" i="1"/>
  <c r="BK123" i="1"/>
  <c r="BK124" i="1"/>
  <c r="BK125" i="1"/>
  <c r="BK126" i="1"/>
  <c r="BK127" i="1"/>
  <c r="BK128" i="1"/>
  <c r="BK129" i="1"/>
  <c r="BK130" i="1"/>
  <c r="BK131" i="1"/>
  <c r="BK132" i="1"/>
  <c r="BK133" i="1"/>
  <c r="BK134" i="1"/>
  <c r="BK135" i="1"/>
  <c r="BK136" i="1"/>
  <c r="BK137" i="1"/>
  <c r="BK138" i="1"/>
  <c r="BK139" i="1"/>
  <c r="BK140" i="1"/>
  <c r="BK141" i="1"/>
  <c r="BK142" i="1"/>
  <c r="BK143" i="1"/>
  <c r="BK144" i="1"/>
  <c r="BK145" i="1"/>
  <c r="BK146" i="1"/>
  <c r="BK147" i="1"/>
  <c r="BK148" i="1"/>
  <c r="BK149" i="1"/>
  <c r="BK150" i="1"/>
  <c r="BK151" i="1"/>
  <c r="BK152" i="1"/>
  <c r="BK153" i="1"/>
  <c r="BK154" i="1"/>
  <c r="BK155" i="1"/>
  <c r="BK156" i="1"/>
  <c r="BK157" i="1"/>
  <c r="BK158" i="1"/>
  <c r="BK159" i="1"/>
  <c r="BK160" i="1"/>
  <c r="BK161" i="1"/>
  <c r="BK162" i="1"/>
  <c r="BK163" i="1"/>
  <c r="BK164" i="1"/>
  <c r="BK165" i="1"/>
  <c r="BK166" i="1"/>
  <c r="BK167" i="1"/>
  <c r="BK168" i="1"/>
  <c r="BK169" i="1"/>
  <c r="BK170" i="1"/>
  <c r="BK171" i="1"/>
  <c r="BK172" i="1"/>
  <c r="BK173" i="1"/>
  <c r="BK174" i="1"/>
  <c r="BK175" i="1"/>
  <c r="BK176" i="1"/>
  <c r="BK177" i="1"/>
  <c r="BK178" i="1"/>
  <c r="BK179" i="1"/>
  <c r="BK180" i="1"/>
  <c r="BK181" i="1"/>
  <c r="BK182" i="1"/>
  <c r="BK183" i="1"/>
  <c r="BK184" i="1"/>
  <c r="BK185" i="1"/>
  <c r="BK186" i="1"/>
  <c r="BK187" i="1"/>
  <c r="BK188" i="1"/>
  <c r="BK189" i="1"/>
  <c r="BK190" i="1"/>
  <c r="BK191" i="1"/>
  <c r="BK192" i="1"/>
  <c r="BK193" i="1"/>
  <c r="BK194" i="1"/>
  <c r="BK195" i="1"/>
  <c r="BK196" i="1"/>
  <c r="BK197" i="1"/>
  <c r="BK198" i="1"/>
  <c r="BK199" i="1"/>
  <c r="BK200" i="1"/>
  <c r="BK201" i="1"/>
  <c r="BK202" i="1"/>
  <c r="BK203" i="1"/>
  <c r="BK204" i="1"/>
  <c r="BK205" i="1"/>
  <c r="BK206" i="1"/>
  <c r="BK207" i="1"/>
  <c r="BK208" i="1"/>
  <c r="BK209" i="1"/>
  <c r="BK210" i="1"/>
  <c r="BK211" i="1"/>
  <c r="BK212" i="1"/>
  <c r="BK213" i="1"/>
  <c r="BK214" i="1"/>
  <c r="BK215" i="1"/>
  <c r="BK216" i="1"/>
  <c r="BK217" i="1"/>
  <c r="BK218" i="1"/>
  <c r="BK219" i="1"/>
  <c r="BK220" i="1"/>
  <c r="BK221" i="1"/>
  <c r="BK222" i="1"/>
  <c r="BK223" i="1"/>
  <c r="BK224" i="1"/>
  <c r="BK225" i="1"/>
  <c r="BK226" i="1"/>
  <c r="BK227" i="1"/>
  <c r="BK228" i="1"/>
  <c r="BK229" i="1"/>
  <c r="BK230" i="1"/>
  <c r="BK231" i="1"/>
  <c r="BK232" i="1"/>
  <c r="BK233" i="1"/>
  <c r="BK234" i="1"/>
  <c r="BK235" i="1"/>
  <c r="BK236" i="1"/>
  <c r="BK237" i="1"/>
  <c r="BK238" i="1"/>
  <c r="BK239" i="1"/>
  <c r="BK240" i="1"/>
  <c r="BK241" i="1"/>
  <c r="BK242" i="1"/>
  <c r="BK243" i="1"/>
  <c r="BK244" i="1"/>
  <c r="BK245" i="1"/>
  <c r="BK246" i="1"/>
  <c r="BK247" i="1"/>
  <c r="BK248" i="1"/>
  <c r="BK249" i="1"/>
  <c r="BK250" i="1"/>
  <c r="BK251" i="1"/>
  <c r="BK252" i="1"/>
  <c r="BK253" i="1"/>
  <c r="BK254" i="1"/>
  <c r="BK255" i="1"/>
  <c r="BK256" i="1"/>
  <c r="BK257" i="1"/>
  <c r="BK258" i="1"/>
  <c r="BK259" i="1"/>
  <c r="BK260" i="1"/>
  <c r="BK261" i="1"/>
  <c r="BK262" i="1"/>
  <c r="BK263" i="1"/>
  <c r="BK264" i="1"/>
  <c r="BK265" i="1"/>
  <c r="BK266" i="1"/>
  <c r="BK267" i="1"/>
  <c r="BK268" i="1"/>
  <c r="BK269" i="1"/>
  <c r="BK270" i="1"/>
  <c r="BK271" i="1"/>
  <c r="BK272" i="1"/>
  <c r="BK273" i="1"/>
  <c r="BK274" i="1"/>
  <c r="BK275" i="1"/>
  <c r="BK276" i="1"/>
  <c r="BK277" i="1"/>
  <c r="BK278" i="1"/>
  <c r="BK279" i="1"/>
  <c r="BK280" i="1"/>
  <c r="BK281" i="1"/>
  <c r="BK282" i="1"/>
  <c r="BK283" i="1"/>
  <c r="BK284" i="1"/>
  <c r="BK285" i="1"/>
  <c r="BK286" i="1"/>
  <c r="BK287" i="1"/>
  <c r="BK288" i="1"/>
  <c r="BK289" i="1"/>
  <c r="BK290" i="1"/>
  <c r="BK291" i="1"/>
  <c r="BK292" i="1"/>
  <c r="BK293" i="1"/>
  <c r="BK294" i="1"/>
  <c r="BK295" i="1"/>
  <c r="BK296" i="1"/>
  <c r="BK297" i="1"/>
  <c r="BK298" i="1"/>
  <c r="BK299" i="1"/>
  <c r="BK300" i="1"/>
  <c r="BK301" i="1"/>
  <c r="BK302" i="1"/>
  <c r="BK303" i="1"/>
  <c r="BK304" i="1"/>
  <c r="BK305" i="1"/>
  <c r="BK306" i="1"/>
  <c r="BK307" i="1"/>
  <c r="BK308" i="1"/>
  <c r="BK309" i="1"/>
  <c r="BK310" i="1"/>
  <c r="BK311" i="1"/>
  <c r="BK312" i="1"/>
  <c r="BK313" i="1"/>
  <c r="BK314" i="1"/>
  <c r="BK315" i="1"/>
  <c r="BK316" i="1"/>
  <c r="BK317" i="1"/>
  <c r="BK318" i="1"/>
  <c r="BK319" i="1"/>
  <c r="BK320" i="1"/>
  <c r="BK321" i="1"/>
  <c r="BK322" i="1"/>
  <c r="BK323" i="1"/>
  <c r="BK324" i="1"/>
  <c r="BK325" i="1"/>
  <c r="BK326" i="1"/>
  <c r="BK327" i="1"/>
  <c r="BK328" i="1"/>
  <c r="BK329" i="1"/>
  <c r="BK330" i="1"/>
  <c r="BK331" i="1"/>
  <c r="BK332" i="1"/>
  <c r="BK333" i="1"/>
  <c r="BK334" i="1"/>
  <c r="BK335" i="1"/>
  <c r="BK336" i="1"/>
  <c r="BK337" i="1"/>
  <c r="BK338" i="1"/>
  <c r="BK339" i="1"/>
  <c r="BK340" i="1"/>
  <c r="BK341" i="1"/>
  <c r="BK342" i="1"/>
  <c r="BK343" i="1"/>
  <c r="BK344" i="1"/>
  <c r="BK345" i="1"/>
  <c r="BK346" i="1"/>
  <c r="BK347" i="1"/>
  <c r="BK348" i="1"/>
  <c r="BK349" i="1"/>
  <c r="BK350" i="1"/>
  <c r="BK351" i="1"/>
  <c r="BK352" i="1"/>
  <c r="BK353" i="1"/>
  <c r="BK354" i="1"/>
  <c r="BK355" i="1"/>
  <c r="BK356" i="1"/>
  <c r="BK357" i="1"/>
  <c r="BK358" i="1"/>
  <c r="BK359" i="1"/>
  <c r="BK360" i="1"/>
  <c r="BK361" i="1"/>
  <c r="BK362" i="1"/>
  <c r="BK363" i="1"/>
  <c r="BK364" i="1"/>
  <c r="BK365" i="1"/>
  <c r="BK366" i="1"/>
  <c r="BK367" i="1"/>
  <c r="BK368" i="1"/>
  <c r="BK369" i="1"/>
  <c r="BK370" i="1"/>
  <c r="BK371" i="1"/>
  <c r="BK372" i="1"/>
  <c r="BK373" i="1"/>
  <c r="BK374" i="1"/>
  <c r="BK375" i="1"/>
  <c r="BK376" i="1"/>
  <c r="BK377" i="1"/>
  <c r="BK378" i="1"/>
  <c r="BK379" i="1"/>
  <c r="BK380" i="1"/>
  <c r="BK381" i="1"/>
  <c r="BK382" i="1"/>
  <c r="BK383" i="1"/>
  <c r="BK384" i="1"/>
  <c r="BK385" i="1"/>
  <c r="BK386" i="1"/>
  <c r="BK387" i="1"/>
  <c r="BK388" i="1"/>
  <c r="BK389" i="1"/>
  <c r="BK390" i="1"/>
  <c r="BK391" i="1"/>
  <c r="BK392" i="1"/>
  <c r="BK393" i="1"/>
  <c r="BK394" i="1"/>
  <c r="BK395" i="1"/>
  <c r="BK396" i="1"/>
  <c r="BK397" i="1"/>
  <c r="BK398" i="1"/>
  <c r="BK399" i="1"/>
  <c r="BK400" i="1"/>
  <c r="BK401" i="1"/>
  <c r="BK402" i="1"/>
  <c r="BK403" i="1"/>
  <c r="BK404" i="1"/>
  <c r="BK405" i="1"/>
  <c r="BK406" i="1"/>
  <c r="BK407" i="1"/>
  <c r="BK408" i="1"/>
  <c r="BK409" i="1"/>
  <c r="BK410" i="1"/>
  <c r="BK411" i="1"/>
  <c r="BK412" i="1"/>
  <c r="BK413" i="1"/>
  <c r="BK414" i="1"/>
  <c r="BK415" i="1"/>
  <c r="BK416" i="1"/>
  <c r="BK417" i="1"/>
  <c r="BK418" i="1"/>
  <c r="BK419" i="1"/>
  <c r="BK420" i="1"/>
  <c r="BK421" i="1"/>
  <c r="BK422" i="1"/>
  <c r="BK423" i="1"/>
  <c r="BK424" i="1"/>
  <c r="BK425" i="1"/>
  <c r="BK426" i="1"/>
  <c r="BK427" i="1"/>
  <c r="BK428" i="1"/>
  <c r="BK429" i="1"/>
  <c r="BK430" i="1"/>
  <c r="BK431" i="1"/>
  <c r="BK432" i="1"/>
  <c r="BK433" i="1"/>
  <c r="BK434" i="1"/>
  <c r="BK435" i="1"/>
  <c r="BK436" i="1"/>
  <c r="BK437" i="1"/>
  <c r="BK438" i="1"/>
  <c r="BK439" i="1"/>
  <c r="BK440" i="1"/>
  <c r="BK441" i="1"/>
  <c r="BK442" i="1"/>
  <c r="BK443" i="1"/>
  <c r="BK444" i="1"/>
  <c r="BK445" i="1"/>
  <c r="BK446" i="1"/>
  <c r="BK447" i="1"/>
  <c r="BK448" i="1"/>
  <c r="BK449" i="1"/>
  <c r="BK450" i="1"/>
  <c r="BK451" i="1"/>
  <c r="BK452" i="1"/>
  <c r="BK453" i="1"/>
  <c r="BK454" i="1"/>
  <c r="BK455" i="1"/>
  <c r="BK456" i="1"/>
  <c r="BK457" i="1"/>
  <c r="BK458" i="1"/>
  <c r="BK459" i="1"/>
  <c r="BK460" i="1"/>
  <c r="BK461" i="1"/>
  <c r="BK462" i="1"/>
  <c r="BK463" i="1"/>
  <c r="BK464" i="1"/>
  <c r="BK465" i="1"/>
  <c r="BK466" i="1"/>
  <c r="BK467" i="1"/>
  <c r="BK468" i="1"/>
  <c r="BK469" i="1"/>
  <c r="BK470" i="1"/>
  <c r="BK471" i="1"/>
  <c r="BK472" i="1"/>
  <c r="BK473" i="1"/>
  <c r="BK474" i="1"/>
  <c r="BK475" i="1"/>
  <c r="BK476" i="1"/>
  <c r="BK477" i="1"/>
  <c r="BK478" i="1"/>
  <c r="BK479" i="1"/>
  <c r="BK480" i="1"/>
  <c r="BK481" i="1"/>
  <c r="BK482" i="1"/>
  <c r="BK483" i="1"/>
  <c r="BK484" i="1"/>
  <c r="BK485" i="1"/>
  <c r="BK486" i="1"/>
  <c r="BK487" i="1"/>
  <c r="BK488" i="1"/>
  <c r="BK489" i="1"/>
  <c r="BK490" i="1"/>
  <c r="BK491" i="1"/>
  <c r="BK492" i="1"/>
  <c r="BK493" i="1"/>
  <c r="BK494" i="1"/>
  <c r="BK495" i="1"/>
  <c r="BK496" i="1"/>
  <c r="BK497" i="1"/>
  <c r="BK498" i="1"/>
  <c r="BK499" i="1"/>
  <c r="BK500" i="1"/>
  <c r="BK501" i="1"/>
  <c r="BK502" i="1"/>
  <c r="BK503" i="1"/>
  <c r="BK504" i="1"/>
  <c r="BK505" i="1"/>
  <c r="BK506" i="1"/>
  <c r="BK507" i="1"/>
  <c r="BK508" i="1"/>
  <c r="BK509" i="1"/>
  <c r="BK510" i="1"/>
  <c r="BK511" i="1"/>
  <c r="BK512" i="1"/>
  <c r="BK513" i="1"/>
  <c r="BK514" i="1"/>
  <c r="BK515" i="1"/>
  <c r="BK516" i="1"/>
  <c r="BK517" i="1"/>
  <c r="BK518" i="1"/>
  <c r="BK519" i="1"/>
  <c r="BK520" i="1"/>
  <c r="BK521" i="1"/>
  <c r="BK522" i="1"/>
  <c r="BK523" i="1"/>
  <c r="BK524" i="1"/>
  <c r="BK525" i="1"/>
  <c r="BK526" i="1"/>
  <c r="BK527" i="1"/>
  <c r="BK528" i="1"/>
  <c r="BK529" i="1"/>
  <c r="BK530" i="1"/>
  <c r="BK531" i="1"/>
  <c r="BK532" i="1"/>
  <c r="BK533" i="1"/>
  <c r="BK534" i="1"/>
  <c r="BK535" i="1"/>
  <c r="BK536" i="1"/>
  <c r="BK537" i="1"/>
  <c r="BK538" i="1"/>
  <c r="BK539" i="1"/>
  <c r="BK540" i="1"/>
  <c r="BK541" i="1"/>
  <c r="BK542" i="1"/>
  <c r="BK543" i="1"/>
  <c r="BK544" i="1"/>
  <c r="BK545" i="1"/>
  <c r="BK546" i="1"/>
  <c r="BK547" i="1"/>
  <c r="BK548" i="1"/>
  <c r="BK549" i="1"/>
  <c r="BK550" i="1"/>
  <c r="BK551" i="1"/>
  <c r="BK552" i="1"/>
  <c r="BK553" i="1"/>
  <c r="BK554" i="1"/>
  <c r="BK555" i="1"/>
  <c r="BK556" i="1"/>
  <c r="BK557" i="1"/>
  <c r="BK558" i="1"/>
  <c r="BK559" i="1"/>
  <c r="BK560" i="1"/>
  <c r="BK561" i="1"/>
  <c r="BK562" i="1"/>
  <c r="BK563" i="1"/>
  <c r="BK564" i="1"/>
  <c r="BK565" i="1"/>
  <c r="BK566" i="1"/>
  <c r="BK567" i="1"/>
  <c r="BK568" i="1"/>
  <c r="BK569" i="1"/>
  <c r="BK570" i="1"/>
  <c r="BK571" i="1"/>
  <c r="BK572" i="1"/>
  <c r="BK573" i="1"/>
  <c r="BK574" i="1"/>
  <c r="BK575" i="1"/>
  <c r="BK576" i="1"/>
  <c r="BK577" i="1"/>
  <c r="BK578" i="1"/>
  <c r="BK579" i="1"/>
  <c r="BK580" i="1"/>
  <c r="BK581" i="1"/>
  <c r="BK582" i="1"/>
  <c r="BK583" i="1"/>
  <c r="BK584" i="1"/>
  <c r="BK585" i="1"/>
  <c r="BK586" i="1"/>
  <c r="BK587" i="1"/>
  <c r="BK588" i="1"/>
  <c r="BK589" i="1"/>
  <c r="BK590" i="1"/>
  <c r="BK591" i="1"/>
  <c r="BK592" i="1"/>
  <c r="BK593" i="1"/>
  <c r="BK594" i="1"/>
  <c r="BK595" i="1"/>
  <c r="BK596" i="1"/>
  <c r="BK597" i="1"/>
  <c r="BK598" i="1"/>
  <c r="BK599" i="1"/>
  <c r="BK600" i="1"/>
  <c r="BK601" i="1"/>
  <c r="BK602" i="1"/>
  <c r="BK603" i="1"/>
  <c r="BK604" i="1"/>
  <c r="BK605" i="1"/>
  <c r="BK606" i="1"/>
  <c r="BK607" i="1"/>
  <c r="BK608" i="1"/>
  <c r="BK609" i="1"/>
  <c r="BK610" i="1"/>
  <c r="BK611" i="1"/>
  <c r="BK612" i="1"/>
  <c r="BK613" i="1"/>
  <c r="BK614" i="1"/>
  <c r="BK615" i="1"/>
  <c r="BK616" i="1"/>
  <c r="BK617" i="1"/>
  <c r="BK618" i="1"/>
  <c r="BK619" i="1"/>
  <c r="BK620" i="1"/>
  <c r="BK621" i="1"/>
  <c r="BK622" i="1"/>
  <c r="BK623" i="1"/>
  <c r="BK624" i="1"/>
  <c r="BK625" i="1"/>
  <c r="BK626" i="1"/>
  <c r="BK627" i="1"/>
  <c r="BK628" i="1"/>
  <c r="BK629" i="1"/>
  <c r="BK630" i="1"/>
  <c r="BK631" i="1"/>
  <c r="BK632" i="1"/>
  <c r="BK633" i="1"/>
  <c r="BK634" i="1"/>
  <c r="BK635" i="1"/>
  <c r="BK636" i="1"/>
  <c r="BK637" i="1"/>
  <c r="BK638" i="1"/>
  <c r="BK639" i="1"/>
  <c r="BK640" i="1"/>
  <c r="BK641" i="1"/>
  <c r="BK642" i="1"/>
  <c r="BK643" i="1"/>
  <c r="BK644" i="1"/>
  <c r="BK645" i="1"/>
  <c r="BK646" i="1"/>
  <c r="BK647" i="1"/>
  <c r="BK648" i="1"/>
  <c r="BK649" i="1"/>
  <c r="BK650" i="1"/>
  <c r="BK651" i="1"/>
  <c r="BK652" i="1"/>
  <c r="BK653" i="1"/>
  <c r="BK654" i="1"/>
  <c r="BK655" i="1"/>
  <c r="BK656" i="1"/>
  <c r="BK657" i="1"/>
  <c r="BK658" i="1"/>
  <c r="BK659" i="1"/>
  <c r="BK660" i="1"/>
  <c r="BK661" i="1"/>
  <c r="BK662" i="1"/>
  <c r="BK663" i="1"/>
  <c r="BK664" i="1"/>
  <c r="BK665" i="1"/>
  <c r="BK666" i="1"/>
  <c r="BK667" i="1"/>
  <c r="BK668" i="1"/>
  <c r="BK669" i="1"/>
  <c r="BK670" i="1"/>
  <c r="BK671" i="1"/>
  <c r="BK672" i="1"/>
  <c r="BK673" i="1"/>
  <c r="BK674" i="1"/>
  <c r="BK675" i="1"/>
  <c r="BK676" i="1"/>
  <c r="BK677" i="1"/>
  <c r="BK678" i="1"/>
  <c r="BK679" i="1"/>
  <c r="BK680" i="1"/>
  <c r="BK681" i="1"/>
  <c r="BK682" i="1"/>
  <c r="BK683" i="1"/>
  <c r="BK684" i="1"/>
  <c r="BK685" i="1"/>
  <c r="BK686" i="1"/>
  <c r="BK687" i="1"/>
  <c r="BK688" i="1"/>
  <c r="BK689" i="1"/>
  <c r="BK690" i="1"/>
  <c r="BK691" i="1"/>
  <c r="BK692" i="1"/>
  <c r="BK693" i="1"/>
  <c r="BK694" i="1"/>
  <c r="BK695" i="1"/>
  <c r="BK696" i="1"/>
  <c r="BK697" i="1"/>
  <c r="BK698" i="1"/>
  <c r="BK699" i="1"/>
  <c r="BK700" i="1"/>
  <c r="BK701" i="1"/>
  <c r="BK702" i="1"/>
  <c r="BK703" i="1"/>
  <c r="BK704" i="1"/>
  <c r="BK705" i="1"/>
  <c r="BK706" i="1"/>
  <c r="BK707" i="1"/>
  <c r="BK708" i="1"/>
  <c r="BK709" i="1"/>
  <c r="BK710" i="1"/>
  <c r="BK711" i="1"/>
  <c r="BK712" i="1"/>
  <c r="BK713" i="1"/>
  <c r="BK714" i="1"/>
  <c r="BK715" i="1"/>
  <c r="BK716" i="1"/>
  <c r="BK717" i="1"/>
  <c r="BK718" i="1"/>
  <c r="BK719" i="1"/>
  <c r="BK720" i="1"/>
  <c r="BK721" i="1"/>
  <c r="BK722" i="1"/>
  <c r="BK723" i="1"/>
  <c r="BK724" i="1"/>
  <c r="BK725" i="1"/>
  <c r="BK726" i="1"/>
  <c r="BK727" i="1"/>
  <c r="BK728" i="1"/>
  <c r="BK729" i="1"/>
  <c r="BK730" i="1"/>
  <c r="BK731" i="1"/>
  <c r="BK732" i="1"/>
  <c r="BK733" i="1"/>
  <c r="BK734" i="1"/>
  <c r="BK735" i="1"/>
  <c r="BK736" i="1"/>
  <c r="BK737" i="1"/>
  <c r="BK738" i="1"/>
  <c r="BK739" i="1"/>
  <c r="BK740" i="1"/>
  <c r="BK741" i="1"/>
  <c r="BK742" i="1"/>
  <c r="BK743" i="1"/>
  <c r="BK744" i="1"/>
  <c r="BK745" i="1"/>
  <c r="BK746" i="1"/>
  <c r="BK747" i="1"/>
  <c r="BK748" i="1"/>
  <c r="BK749" i="1"/>
  <c r="BK750" i="1"/>
  <c r="BK751" i="1"/>
  <c r="BK752" i="1"/>
  <c r="BK753" i="1"/>
  <c r="BK754" i="1"/>
  <c r="BK755" i="1"/>
  <c r="BK756" i="1"/>
  <c r="BK757" i="1"/>
  <c r="BK758" i="1"/>
  <c r="BK759" i="1"/>
  <c r="BK760" i="1"/>
  <c r="BK761" i="1"/>
  <c r="BK762" i="1"/>
  <c r="BK763" i="1"/>
  <c r="BK764" i="1"/>
  <c r="BK765" i="1"/>
  <c r="BK766" i="1"/>
  <c r="BK767" i="1"/>
  <c r="BK768" i="1"/>
  <c r="BK769" i="1"/>
  <c r="BK770" i="1"/>
  <c r="BK771" i="1"/>
  <c r="BK772" i="1"/>
  <c r="BK773" i="1"/>
  <c r="BK774" i="1"/>
  <c r="BK775" i="1"/>
  <c r="BK776" i="1"/>
  <c r="BK777" i="1"/>
  <c r="BK778" i="1"/>
  <c r="BK779" i="1"/>
  <c r="BK780" i="1"/>
  <c r="BK781" i="1"/>
  <c r="BK782" i="1"/>
  <c r="BK783" i="1"/>
  <c r="BK784" i="1"/>
  <c r="BK785" i="1"/>
  <c r="BK786" i="1"/>
  <c r="BK787" i="1"/>
  <c r="BK788" i="1"/>
  <c r="BK789" i="1"/>
  <c r="BK790" i="1"/>
  <c r="BK791" i="1"/>
  <c r="BK792" i="1"/>
  <c r="BK793" i="1"/>
  <c r="BK794" i="1"/>
  <c r="BK795" i="1"/>
  <c r="BK796" i="1"/>
  <c r="BK797" i="1"/>
  <c r="BK798" i="1"/>
  <c r="BK799" i="1"/>
  <c r="BK800" i="1"/>
  <c r="BK801" i="1"/>
  <c r="BK802" i="1"/>
  <c r="BK803" i="1"/>
  <c r="BK804" i="1"/>
  <c r="BK805" i="1"/>
  <c r="BK806" i="1"/>
  <c r="BK807" i="1"/>
  <c r="BK808" i="1"/>
  <c r="BK809" i="1"/>
  <c r="BK810" i="1"/>
  <c r="BK811" i="1"/>
  <c r="BK812" i="1"/>
  <c r="BK813" i="1"/>
  <c r="BK814" i="1"/>
  <c r="BK815" i="1"/>
  <c r="BK816" i="1"/>
  <c r="BK817" i="1"/>
  <c r="BK818" i="1"/>
  <c r="BK819" i="1"/>
  <c r="BK820" i="1"/>
  <c r="BK821" i="1"/>
  <c r="BK822" i="1"/>
  <c r="BK823" i="1"/>
  <c r="BK824" i="1"/>
  <c r="BK825" i="1"/>
  <c r="BK826" i="1"/>
  <c r="BK827" i="1"/>
  <c r="BK828" i="1"/>
  <c r="BK829" i="1"/>
  <c r="BK830" i="1"/>
  <c r="BK831" i="1"/>
  <c r="BK832" i="1"/>
  <c r="BK833" i="1"/>
  <c r="BK834" i="1"/>
  <c r="BK835" i="1"/>
  <c r="BK836" i="1"/>
  <c r="BK837" i="1"/>
  <c r="BK838" i="1"/>
  <c r="BK839" i="1"/>
  <c r="BK840" i="1"/>
  <c r="BK841" i="1"/>
  <c r="BK842" i="1"/>
  <c r="BK843" i="1"/>
  <c r="BK844" i="1"/>
  <c r="BK845" i="1"/>
  <c r="BK846" i="1"/>
  <c r="BK847" i="1"/>
  <c r="BK848" i="1"/>
  <c r="BK849" i="1"/>
  <c r="BK850" i="1"/>
  <c r="BK851" i="1"/>
  <c r="BK852" i="1"/>
  <c r="BK853" i="1"/>
  <c r="BK854" i="1"/>
  <c r="BK855" i="1"/>
  <c r="BK856" i="1"/>
  <c r="BK857" i="1"/>
  <c r="BK858" i="1"/>
  <c r="BK859" i="1"/>
  <c r="BK860" i="1"/>
  <c r="BK861" i="1"/>
  <c r="BK862" i="1"/>
  <c r="BK863" i="1"/>
  <c r="BK864" i="1"/>
  <c r="BK865" i="1"/>
  <c r="BK866" i="1"/>
  <c r="BK867" i="1"/>
  <c r="BK868" i="1"/>
  <c r="BK869" i="1"/>
  <c r="BK870" i="1"/>
  <c r="BK871" i="1"/>
  <c r="BK872" i="1"/>
  <c r="BK873" i="1"/>
  <c r="BK874" i="1"/>
  <c r="BK875" i="1"/>
  <c r="BK876" i="1"/>
  <c r="BK877" i="1"/>
  <c r="BK878" i="1"/>
  <c r="BK879" i="1"/>
  <c r="BK880" i="1"/>
  <c r="BK881" i="1"/>
  <c r="BK882" i="1"/>
  <c r="BK883" i="1"/>
  <c r="BK884" i="1"/>
  <c r="BK885" i="1"/>
  <c r="BK886" i="1"/>
  <c r="BK887" i="1"/>
  <c r="BK888" i="1"/>
  <c r="BK889" i="1"/>
  <c r="BK890" i="1"/>
  <c r="BK891" i="1"/>
  <c r="BK892" i="1"/>
  <c r="BK893" i="1"/>
  <c r="BK894" i="1"/>
  <c r="BK895" i="1"/>
  <c r="BK896" i="1"/>
  <c r="BK897" i="1"/>
  <c r="BK898" i="1"/>
  <c r="BK899" i="1"/>
  <c r="BK900" i="1"/>
  <c r="BK901" i="1"/>
  <c r="BK902" i="1"/>
  <c r="BK903" i="1"/>
  <c r="BK904" i="1"/>
  <c r="BK905" i="1"/>
  <c r="BK906" i="1"/>
  <c r="BK907" i="1"/>
  <c r="BK908" i="1"/>
  <c r="BK909" i="1"/>
  <c r="BK910" i="1"/>
  <c r="BK911" i="1"/>
  <c r="BK912" i="1"/>
  <c r="BK913" i="1"/>
  <c r="BK914" i="1"/>
  <c r="BK915" i="1"/>
  <c r="BK916" i="1"/>
  <c r="BK917" i="1"/>
  <c r="BK918" i="1"/>
  <c r="BK919" i="1"/>
  <c r="BK920" i="1"/>
  <c r="BK921" i="1"/>
  <c r="BK922" i="1"/>
  <c r="BK923" i="1"/>
  <c r="BK924" i="1"/>
  <c r="BK925" i="1"/>
  <c r="BK926" i="1"/>
  <c r="BK927" i="1"/>
  <c r="BK928" i="1"/>
  <c r="BK929" i="1"/>
  <c r="BK930" i="1"/>
  <c r="BK931" i="1"/>
  <c r="BK932" i="1"/>
  <c r="BK933" i="1"/>
  <c r="BK934" i="1"/>
  <c r="BK935" i="1"/>
  <c r="BK936" i="1"/>
  <c r="BK937" i="1"/>
  <c r="BK938" i="1"/>
  <c r="BK939" i="1"/>
  <c r="BK940" i="1"/>
  <c r="BK941" i="1"/>
  <c r="BK942" i="1"/>
  <c r="BK943" i="1"/>
  <c r="BK944" i="1"/>
  <c r="BK945" i="1"/>
  <c r="BK946" i="1"/>
  <c r="BK947" i="1"/>
  <c r="BK948" i="1"/>
  <c r="BK949" i="1"/>
  <c r="BK950" i="1"/>
  <c r="BK951" i="1"/>
  <c r="BK952" i="1"/>
  <c r="BK953" i="1"/>
  <c r="BK954" i="1"/>
  <c r="BK955" i="1"/>
  <c r="BK956" i="1"/>
  <c r="BK957" i="1"/>
  <c r="BK958" i="1"/>
  <c r="BK959" i="1"/>
  <c r="BK960" i="1"/>
  <c r="BK961" i="1"/>
  <c r="BK962" i="1"/>
  <c r="BK963" i="1"/>
  <c r="BK964" i="1"/>
  <c r="BK965" i="1"/>
  <c r="BK966" i="1"/>
  <c r="BK967" i="1"/>
  <c r="BK968" i="1"/>
  <c r="BK969" i="1"/>
  <c r="BK970" i="1"/>
  <c r="BK971" i="1"/>
  <c r="BK972" i="1"/>
  <c r="BK973" i="1"/>
  <c r="BK974" i="1"/>
  <c r="BK975" i="1"/>
  <c r="BK976" i="1"/>
  <c r="BK977" i="1"/>
  <c r="BK978" i="1"/>
  <c r="BK979" i="1"/>
  <c r="BK980" i="1"/>
  <c r="BK981" i="1"/>
  <c r="BK982" i="1"/>
  <c r="BK983" i="1"/>
  <c r="BK984" i="1"/>
  <c r="BK985" i="1"/>
  <c r="BK986" i="1"/>
  <c r="BK987" i="1"/>
  <c r="BK988" i="1"/>
  <c r="BK989" i="1"/>
  <c r="BK990" i="1"/>
  <c r="BK991" i="1"/>
  <c r="BK992" i="1"/>
  <c r="BK993" i="1"/>
  <c r="BK994" i="1"/>
  <c r="BK995" i="1"/>
  <c r="BK996" i="1"/>
  <c r="BK997" i="1"/>
  <c r="BK998" i="1"/>
  <c r="BK999" i="1"/>
  <c r="BK1000" i="1"/>
  <c r="BK1001" i="1"/>
  <c r="BK1002" i="1"/>
  <c r="BK1003" i="1"/>
  <c r="BK1004" i="1"/>
  <c r="BK1005" i="1"/>
  <c r="BK1006" i="1"/>
  <c r="BK1007" i="1"/>
  <c r="BK1008" i="1"/>
  <c r="BK1009" i="1"/>
  <c r="BK1010" i="1"/>
  <c r="BK1011" i="1"/>
  <c r="BK1012" i="1"/>
  <c r="BK1013" i="1"/>
  <c r="BK1014" i="1"/>
  <c r="BK1015" i="1"/>
  <c r="BK1016" i="1"/>
  <c r="BK1017" i="1"/>
  <c r="BK1018" i="1"/>
  <c r="BK1019" i="1"/>
  <c r="BK1020" i="1"/>
  <c r="BK1021" i="1"/>
  <c r="BK1022" i="1"/>
  <c r="BK1023" i="1"/>
  <c r="BK1024" i="1"/>
  <c r="BK1025" i="1"/>
  <c r="BK1026" i="1"/>
  <c r="BK1027" i="1"/>
  <c r="BK1028" i="1"/>
  <c r="BK1029" i="1"/>
  <c r="BK1030" i="1"/>
  <c r="BK1031" i="1"/>
  <c r="BK1032" i="1"/>
  <c r="BK1033" i="1"/>
  <c r="BK1034" i="1"/>
  <c r="BK1035" i="1"/>
  <c r="BK1036" i="1"/>
  <c r="BK1037" i="1"/>
  <c r="BK1038" i="1"/>
  <c r="BK1039" i="1"/>
  <c r="BK1040" i="1"/>
  <c r="BK1041" i="1"/>
  <c r="BK1042" i="1"/>
  <c r="BK1043" i="1"/>
  <c r="BK1044" i="1"/>
  <c r="BK1045" i="1"/>
  <c r="BK1046" i="1"/>
  <c r="BK1047" i="1"/>
  <c r="BK1048" i="1"/>
  <c r="BK1049" i="1"/>
  <c r="BK1050" i="1"/>
  <c r="BK1051" i="1"/>
  <c r="BK1052" i="1"/>
  <c r="BK1053" i="1"/>
  <c r="BK1054" i="1"/>
  <c r="BK1055" i="1"/>
  <c r="BK1056" i="1"/>
  <c r="BK1057" i="1"/>
  <c r="BK1058" i="1"/>
  <c r="BK1059" i="1"/>
  <c r="BK1060" i="1"/>
  <c r="BK1061" i="1"/>
  <c r="BK1062" i="1"/>
  <c r="BK1063" i="1"/>
  <c r="BK1064" i="1"/>
  <c r="BK1065" i="1"/>
  <c r="BK1066" i="1"/>
  <c r="BK1067" i="1"/>
  <c r="BK1068" i="1"/>
  <c r="BK1069" i="1"/>
  <c r="BK1070" i="1"/>
  <c r="BK1071" i="1"/>
  <c r="BK1072" i="1"/>
  <c r="BK1073" i="1"/>
  <c r="BK1074" i="1"/>
  <c r="BK1075" i="1"/>
  <c r="BK1076" i="1"/>
  <c r="BK1077" i="1"/>
  <c r="BK1078" i="1"/>
  <c r="BK1079" i="1"/>
  <c r="BK1080" i="1"/>
  <c r="BK1081" i="1"/>
  <c r="BK1082" i="1"/>
  <c r="BK1083" i="1"/>
  <c r="BK1084" i="1"/>
  <c r="BK1085" i="1"/>
  <c r="BK1086" i="1"/>
  <c r="BK1087" i="1"/>
  <c r="BK1088" i="1"/>
  <c r="BK1089" i="1"/>
  <c r="BK1090" i="1"/>
  <c r="BK1091" i="1"/>
  <c r="BK1092" i="1"/>
  <c r="BK1093" i="1"/>
  <c r="BK1094" i="1"/>
  <c r="BK1095" i="1"/>
  <c r="BK1096" i="1"/>
  <c r="BK1097" i="1"/>
  <c r="BK1098" i="1"/>
  <c r="BK1099" i="1"/>
  <c r="BJ4" i="1"/>
  <c r="BJ5" i="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J470" i="1"/>
  <c r="BJ471" i="1"/>
  <c r="BJ472" i="1"/>
  <c r="BJ473" i="1"/>
  <c r="BJ474" i="1"/>
  <c r="BJ475" i="1"/>
  <c r="BJ476" i="1"/>
  <c r="BJ477" i="1"/>
  <c r="BJ478" i="1"/>
  <c r="BJ479" i="1"/>
  <c r="BJ480" i="1"/>
  <c r="BJ481" i="1"/>
  <c r="BJ482" i="1"/>
  <c r="BJ483" i="1"/>
  <c r="BJ484" i="1"/>
  <c r="BJ485" i="1"/>
  <c r="BJ486" i="1"/>
  <c r="BJ487" i="1"/>
  <c r="BJ488" i="1"/>
  <c r="BJ489" i="1"/>
  <c r="BJ490" i="1"/>
  <c r="BJ491" i="1"/>
  <c r="BJ492" i="1"/>
  <c r="BJ493" i="1"/>
  <c r="BJ494" i="1"/>
  <c r="BJ495" i="1"/>
  <c r="BJ496" i="1"/>
  <c r="BJ497" i="1"/>
  <c r="BJ498" i="1"/>
  <c r="BJ499" i="1"/>
  <c r="BJ500" i="1"/>
  <c r="BJ501" i="1"/>
  <c r="BJ502" i="1"/>
  <c r="BJ503" i="1"/>
  <c r="BJ504" i="1"/>
  <c r="BJ505" i="1"/>
  <c r="BJ506" i="1"/>
  <c r="BJ507" i="1"/>
  <c r="BJ508" i="1"/>
  <c r="BJ509" i="1"/>
  <c r="BJ510" i="1"/>
  <c r="BJ511" i="1"/>
  <c r="BJ512" i="1"/>
  <c r="BJ513" i="1"/>
  <c r="BJ514" i="1"/>
  <c r="BJ515" i="1"/>
  <c r="BJ516" i="1"/>
  <c r="BJ517" i="1"/>
  <c r="BJ518" i="1"/>
  <c r="BJ519" i="1"/>
  <c r="BJ520" i="1"/>
  <c r="BJ521" i="1"/>
  <c r="BJ522" i="1"/>
  <c r="BJ523" i="1"/>
  <c r="BJ524" i="1"/>
  <c r="BJ525" i="1"/>
  <c r="BJ526" i="1"/>
  <c r="BJ527" i="1"/>
  <c r="BJ528" i="1"/>
  <c r="BJ529" i="1"/>
  <c r="BJ530" i="1"/>
  <c r="BJ531" i="1"/>
  <c r="BJ532" i="1"/>
  <c r="BJ533" i="1"/>
  <c r="BJ534" i="1"/>
  <c r="BJ535" i="1"/>
  <c r="BJ536" i="1"/>
  <c r="BJ537" i="1"/>
  <c r="BJ538" i="1"/>
  <c r="BJ539" i="1"/>
  <c r="BJ540" i="1"/>
  <c r="BJ541" i="1"/>
  <c r="BJ542" i="1"/>
  <c r="BJ543" i="1"/>
  <c r="BJ544" i="1"/>
  <c r="BJ545" i="1"/>
  <c r="BJ546" i="1"/>
  <c r="BJ547" i="1"/>
  <c r="BJ548" i="1"/>
  <c r="BJ549" i="1"/>
  <c r="BJ550" i="1"/>
  <c r="BJ551" i="1"/>
  <c r="BJ552" i="1"/>
  <c r="BJ553" i="1"/>
  <c r="BJ554" i="1"/>
  <c r="BJ555" i="1"/>
  <c r="BJ556" i="1"/>
  <c r="BJ557" i="1"/>
  <c r="BJ558" i="1"/>
  <c r="BJ559" i="1"/>
  <c r="BJ560" i="1"/>
  <c r="BJ561" i="1"/>
  <c r="BJ562" i="1"/>
  <c r="BJ563" i="1"/>
  <c r="BJ564" i="1"/>
  <c r="BJ565" i="1"/>
  <c r="BJ566" i="1"/>
  <c r="BJ567" i="1"/>
  <c r="BJ568" i="1"/>
  <c r="BJ569" i="1"/>
  <c r="BJ570" i="1"/>
  <c r="BJ571" i="1"/>
  <c r="BJ572" i="1"/>
  <c r="BJ573" i="1"/>
  <c r="BJ574" i="1"/>
  <c r="BJ575" i="1"/>
  <c r="BJ576"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696" i="1"/>
  <c r="BJ697" i="1"/>
  <c r="BJ698" i="1"/>
  <c r="BJ699" i="1"/>
  <c r="BJ700" i="1"/>
  <c r="BJ701" i="1"/>
  <c r="BJ702" i="1"/>
  <c r="BJ703" i="1"/>
  <c r="BJ704" i="1"/>
  <c r="BJ705" i="1"/>
  <c r="BJ706" i="1"/>
  <c r="BJ707" i="1"/>
  <c r="BJ708" i="1"/>
  <c r="BJ709" i="1"/>
  <c r="BJ710" i="1"/>
  <c r="BJ711" i="1"/>
  <c r="BJ712" i="1"/>
  <c r="BJ713" i="1"/>
  <c r="BJ714" i="1"/>
  <c r="BJ715" i="1"/>
  <c r="BJ716" i="1"/>
  <c r="BJ717" i="1"/>
  <c r="BJ718" i="1"/>
  <c r="BJ719" i="1"/>
  <c r="BJ720" i="1"/>
  <c r="BJ721" i="1"/>
  <c r="BJ722" i="1"/>
  <c r="BJ723" i="1"/>
  <c r="BJ724" i="1"/>
  <c r="BJ725" i="1"/>
  <c r="BJ726" i="1"/>
  <c r="BJ727" i="1"/>
  <c r="BJ728" i="1"/>
  <c r="BJ729" i="1"/>
  <c r="BJ730" i="1"/>
  <c r="BJ731" i="1"/>
  <c r="BJ732" i="1"/>
  <c r="BJ733" i="1"/>
  <c r="BJ734" i="1"/>
  <c r="BJ735" i="1"/>
  <c r="BJ736" i="1"/>
  <c r="BJ737" i="1"/>
  <c r="BJ738" i="1"/>
  <c r="BJ739" i="1"/>
  <c r="BJ740" i="1"/>
  <c r="BJ741" i="1"/>
  <c r="BJ742" i="1"/>
  <c r="BJ743" i="1"/>
  <c r="BJ744" i="1"/>
  <c r="BJ745" i="1"/>
  <c r="BJ746" i="1"/>
  <c r="BJ747" i="1"/>
  <c r="BJ748" i="1"/>
  <c r="BJ749" i="1"/>
  <c r="BJ750" i="1"/>
  <c r="BJ751" i="1"/>
  <c r="BJ752" i="1"/>
  <c r="BJ753" i="1"/>
  <c r="BJ754" i="1"/>
  <c r="BJ755" i="1"/>
  <c r="BJ756" i="1"/>
  <c r="BJ757" i="1"/>
  <c r="BJ758" i="1"/>
  <c r="BJ759" i="1"/>
  <c r="BJ760" i="1"/>
  <c r="BJ761" i="1"/>
  <c r="BJ762" i="1"/>
  <c r="BJ763" i="1"/>
  <c r="BJ764" i="1"/>
  <c r="BJ765" i="1"/>
  <c r="BJ766" i="1"/>
  <c r="BJ767" i="1"/>
  <c r="BJ768" i="1"/>
  <c r="BJ769" i="1"/>
  <c r="BJ770" i="1"/>
  <c r="BJ771" i="1"/>
  <c r="BJ772" i="1"/>
  <c r="BJ773" i="1"/>
  <c r="BJ774" i="1"/>
  <c r="BJ775" i="1"/>
  <c r="BJ776" i="1"/>
  <c r="BJ777" i="1"/>
  <c r="BJ778" i="1"/>
  <c r="BJ779" i="1"/>
  <c r="BJ780" i="1"/>
  <c r="BJ781" i="1"/>
  <c r="BJ782" i="1"/>
  <c r="BJ783" i="1"/>
  <c r="BJ784" i="1"/>
  <c r="BJ785" i="1"/>
  <c r="BJ786" i="1"/>
  <c r="BJ787" i="1"/>
  <c r="BJ788" i="1"/>
  <c r="BJ789" i="1"/>
  <c r="BJ790" i="1"/>
  <c r="BJ791" i="1"/>
  <c r="BJ792" i="1"/>
  <c r="BJ793" i="1"/>
  <c r="BJ794" i="1"/>
  <c r="BJ795" i="1"/>
  <c r="BJ796" i="1"/>
  <c r="BJ797" i="1"/>
  <c r="BJ798" i="1"/>
  <c r="BJ799" i="1"/>
  <c r="BJ800" i="1"/>
  <c r="BJ801" i="1"/>
  <c r="BJ802" i="1"/>
  <c r="BJ803" i="1"/>
  <c r="BJ804" i="1"/>
  <c r="BJ805" i="1"/>
  <c r="BJ806" i="1"/>
  <c r="BJ807" i="1"/>
  <c r="BJ808" i="1"/>
  <c r="BJ809" i="1"/>
  <c r="BJ810" i="1"/>
  <c r="BJ811" i="1"/>
  <c r="BJ812" i="1"/>
  <c r="BJ813" i="1"/>
  <c r="BJ814" i="1"/>
  <c r="BJ815" i="1"/>
  <c r="BJ816" i="1"/>
  <c r="BJ817" i="1"/>
  <c r="BJ818" i="1"/>
  <c r="BJ819" i="1"/>
  <c r="BJ820" i="1"/>
  <c r="BJ821" i="1"/>
  <c r="BJ822" i="1"/>
  <c r="BJ823" i="1"/>
  <c r="BJ824" i="1"/>
  <c r="BJ825" i="1"/>
  <c r="BJ826" i="1"/>
  <c r="BJ827" i="1"/>
  <c r="BJ828" i="1"/>
  <c r="BJ829" i="1"/>
  <c r="BJ830" i="1"/>
  <c r="BJ831" i="1"/>
  <c r="BJ832" i="1"/>
  <c r="BJ833" i="1"/>
  <c r="BJ834" i="1"/>
  <c r="BJ835" i="1"/>
  <c r="BJ836" i="1"/>
  <c r="BJ837" i="1"/>
  <c r="BJ838" i="1"/>
  <c r="BJ839" i="1"/>
  <c r="BJ840" i="1"/>
  <c r="BJ841" i="1"/>
  <c r="BJ842" i="1"/>
  <c r="BJ843" i="1"/>
  <c r="BJ844" i="1"/>
  <c r="BJ845" i="1"/>
  <c r="BJ846" i="1"/>
  <c r="BJ847" i="1"/>
  <c r="BJ848" i="1"/>
  <c r="BJ849" i="1"/>
  <c r="BJ850" i="1"/>
  <c r="BJ851" i="1"/>
  <c r="BJ852" i="1"/>
  <c r="BJ853" i="1"/>
  <c r="BJ854" i="1"/>
  <c r="BJ855" i="1"/>
  <c r="BJ856" i="1"/>
  <c r="BJ857" i="1"/>
  <c r="BJ858" i="1"/>
  <c r="BJ859" i="1"/>
  <c r="BJ860" i="1"/>
  <c r="BJ861" i="1"/>
  <c r="BJ862" i="1"/>
  <c r="BJ863" i="1"/>
  <c r="BJ864" i="1"/>
  <c r="BJ865" i="1"/>
  <c r="BJ866" i="1"/>
  <c r="BJ867" i="1"/>
  <c r="BJ868" i="1"/>
  <c r="BJ869" i="1"/>
  <c r="BJ870" i="1"/>
  <c r="BJ871" i="1"/>
  <c r="BJ872" i="1"/>
  <c r="BJ873" i="1"/>
  <c r="BJ874" i="1"/>
  <c r="BJ875" i="1"/>
  <c r="BJ876" i="1"/>
  <c r="BJ877" i="1"/>
  <c r="BJ878" i="1"/>
  <c r="BJ879" i="1"/>
  <c r="BJ880" i="1"/>
  <c r="BJ881" i="1"/>
  <c r="BJ882" i="1"/>
  <c r="BJ883" i="1"/>
  <c r="BJ884" i="1"/>
  <c r="BJ885" i="1"/>
  <c r="BJ886" i="1"/>
  <c r="BJ887" i="1"/>
  <c r="BJ888" i="1"/>
  <c r="BJ889" i="1"/>
  <c r="BJ890" i="1"/>
  <c r="BJ891" i="1"/>
  <c r="BJ892" i="1"/>
  <c r="BJ893" i="1"/>
  <c r="BJ894" i="1"/>
  <c r="BJ895" i="1"/>
  <c r="BJ896" i="1"/>
  <c r="BJ897" i="1"/>
  <c r="BJ898" i="1"/>
  <c r="BJ899" i="1"/>
  <c r="BJ900" i="1"/>
  <c r="BJ901" i="1"/>
  <c r="BJ902" i="1"/>
  <c r="BJ903" i="1"/>
  <c r="BJ904" i="1"/>
  <c r="BJ905" i="1"/>
  <c r="BJ906" i="1"/>
  <c r="BJ907" i="1"/>
  <c r="BJ908" i="1"/>
  <c r="BJ909" i="1"/>
  <c r="BJ910" i="1"/>
  <c r="BJ911" i="1"/>
  <c r="BJ912" i="1"/>
  <c r="BJ913" i="1"/>
  <c r="BJ914" i="1"/>
  <c r="BJ915" i="1"/>
  <c r="BJ916" i="1"/>
  <c r="BJ917" i="1"/>
  <c r="BJ918" i="1"/>
  <c r="BJ919" i="1"/>
  <c r="BJ920" i="1"/>
  <c r="BJ921" i="1"/>
  <c r="BJ922" i="1"/>
  <c r="BJ923" i="1"/>
  <c r="BJ924" i="1"/>
  <c r="BJ925" i="1"/>
  <c r="BJ926" i="1"/>
  <c r="BJ927" i="1"/>
  <c r="BJ928" i="1"/>
  <c r="BJ929" i="1"/>
  <c r="BJ930" i="1"/>
  <c r="BJ931" i="1"/>
  <c r="BJ932" i="1"/>
  <c r="BJ933" i="1"/>
  <c r="BJ934" i="1"/>
  <c r="BJ935" i="1"/>
  <c r="BJ936" i="1"/>
  <c r="BJ937" i="1"/>
  <c r="BJ938" i="1"/>
  <c r="BJ939" i="1"/>
  <c r="BJ940" i="1"/>
  <c r="BJ941" i="1"/>
  <c r="BJ942" i="1"/>
  <c r="BJ943" i="1"/>
  <c r="BJ944" i="1"/>
  <c r="BJ945" i="1"/>
  <c r="BJ946" i="1"/>
  <c r="BJ947" i="1"/>
  <c r="BJ948" i="1"/>
  <c r="BJ949" i="1"/>
  <c r="BJ950" i="1"/>
  <c r="BJ951" i="1"/>
  <c r="BJ952" i="1"/>
  <c r="BJ953" i="1"/>
  <c r="BJ954" i="1"/>
  <c r="BJ955" i="1"/>
  <c r="BJ956" i="1"/>
  <c r="BJ957" i="1"/>
  <c r="BJ958" i="1"/>
  <c r="BJ959" i="1"/>
  <c r="BJ960" i="1"/>
  <c r="BJ961" i="1"/>
  <c r="BJ962" i="1"/>
  <c r="BJ963" i="1"/>
  <c r="BJ964" i="1"/>
  <c r="BJ965" i="1"/>
  <c r="BJ966" i="1"/>
  <c r="BJ967" i="1"/>
  <c r="BJ968" i="1"/>
  <c r="BJ969" i="1"/>
  <c r="BJ970" i="1"/>
  <c r="BJ971" i="1"/>
  <c r="BJ972" i="1"/>
  <c r="BJ973" i="1"/>
  <c r="BJ974" i="1"/>
  <c r="BJ975" i="1"/>
  <c r="BJ976" i="1"/>
  <c r="BJ977" i="1"/>
  <c r="BJ978" i="1"/>
  <c r="BJ979" i="1"/>
  <c r="BJ980" i="1"/>
  <c r="BJ981" i="1"/>
  <c r="BJ982" i="1"/>
  <c r="BJ983" i="1"/>
  <c r="BJ984" i="1"/>
  <c r="BJ985" i="1"/>
  <c r="BJ986" i="1"/>
  <c r="BJ987" i="1"/>
  <c r="BJ988" i="1"/>
  <c r="BJ989" i="1"/>
  <c r="BJ990" i="1"/>
  <c r="BJ991" i="1"/>
  <c r="BJ992" i="1"/>
  <c r="BJ993" i="1"/>
  <c r="BJ994" i="1"/>
  <c r="BJ995" i="1"/>
  <c r="BJ996" i="1"/>
  <c r="BJ997" i="1"/>
  <c r="BJ998" i="1"/>
  <c r="BJ999" i="1"/>
  <c r="BJ1000" i="1"/>
  <c r="BJ1001" i="1"/>
  <c r="BJ1002" i="1"/>
  <c r="BJ1003" i="1"/>
  <c r="BJ1004" i="1"/>
  <c r="BJ1005" i="1"/>
  <c r="BJ1006" i="1"/>
  <c r="BJ1007" i="1"/>
  <c r="BJ1008" i="1"/>
  <c r="BJ1009" i="1"/>
  <c r="BJ1010" i="1"/>
  <c r="BJ1011" i="1"/>
  <c r="BJ1012" i="1"/>
  <c r="BJ1013" i="1"/>
  <c r="BJ1014" i="1"/>
  <c r="BJ1015" i="1"/>
  <c r="BJ1016" i="1"/>
  <c r="BJ1017" i="1"/>
  <c r="BJ1018" i="1"/>
  <c r="BJ1019" i="1"/>
  <c r="BJ1020" i="1"/>
  <c r="BJ1021" i="1"/>
  <c r="BJ1022" i="1"/>
  <c r="BJ1023" i="1"/>
  <c r="BJ1024" i="1"/>
  <c r="BJ1025" i="1"/>
  <c r="BJ1026" i="1"/>
  <c r="BJ1027" i="1"/>
  <c r="BJ1028" i="1"/>
  <c r="BJ1029" i="1"/>
  <c r="BJ1030" i="1"/>
  <c r="BJ1031" i="1"/>
  <c r="BJ1032" i="1"/>
  <c r="BJ1033" i="1"/>
  <c r="BJ1034" i="1"/>
  <c r="BJ1035" i="1"/>
  <c r="BJ1036" i="1"/>
  <c r="BJ1037" i="1"/>
  <c r="BJ1038" i="1"/>
  <c r="BJ1039" i="1"/>
  <c r="BJ1040" i="1"/>
  <c r="BJ1041" i="1"/>
  <c r="BJ1042" i="1"/>
  <c r="BJ1043" i="1"/>
  <c r="BJ1044" i="1"/>
  <c r="BJ1045" i="1"/>
  <c r="BJ1046" i="1"/>
  <c r="BJ1047" i="1"/>
  <c r="BJ1048" i="1"/>
  <c r="BJ1049" i="1"/>
  <c r="BJ1050" i="1"/>
  <c r="BJ1051" i="1"/>
  <c r="BJ1052" i="1"/>
  <c r="BJ1053" i="1"/>
  <c r="BJ1054" i="1"/>
  <c r="BJ1055" i="1"/>
  <c r="BJ1056" i="1"/>
  <c r="BJ1057" i="1"/>
  <c r="BJ1058" i="1"/>
  <c r="BJ1059" i="1"/>
  <c r="BJ1060" i="1"/>
  <c r="BJ1061" i="1"/>
  <c r="BJ1062" i="1"/>
  <c r="BJ1063" i="1"/>
  <c r="BJ1064" i="1"/>
  <c r="BJ1065" i="1"/>
  <c r="BJ1066" i="1"/>
  <c r="BJ1067" i="1"/>
  <c r="BJ1068" i="1"/>
  <c r="BJ1069" i="1"/>
  <c r="BJ1070" i="1"/>
  <c r="BJ1071" i="1"/>
  <c r="BJ1072" i="1"/>
  <c r="BJ1073" i="1"/>
  <c r="BJ1074" i="1"/>
  <c r="BJ1075" i="1"/>
  <c r="BJ1076" i="1"/>
  <c r="BJ1077" i="1"/>
  <c r="BJ1078" i="1"/>
  <c r="BJ1079" i="1"/>
  <c r="BJ1080" i="1"/>
  <c r="BJ1081" i="1"/>
  <c r="BJ1082" i="1"/>
  <c r="BJ1083" i="1"/>
  <c r="BJ1084" i="1"/>
  <c r="BJ1085" i="1"/>
  <c r="BJ1086" i="1"/>
  <c r="BJ1087" i="1"/>
  <c r="BJ1088" i="1"/>
  <c r="BJ1089" i="1"/>
  <c r="BJ1090" i="1"/>
  <c r="BJ1091" i="1"/>
  <c r="BJ1092" i="1"/>
  <c r="BJ1093" i="1"/>
  <c r="BJ1094" i="1"/>
  <c r="BJ1095" i="1"/>
  <c r="BJ1096" i="1"/>
  <c r="BJ1097" i="1"/>
  <c r="BJ1098" i="1"/>
  <c r="BJ1099" i="1"/>
  <c r="BI63" i="1"/>
  <c r="BI75" i="1"/>
  <c r="BI76" i="1"/>
  <c r="BI77" i="1"/>
  <c r="BI78" i="1"/>
  <c r="BI79" i="1"/>
  <c r="BI80"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BI294" i="1"/>
  <c r="BI295" i="1"/>
  <c r="BI296" i="1"/>
  <c r="BI297" i="1"/>
  <c r="BI298" i="1"/>
  <c r="BI299" i="1"/>
  <c r="BI300" i="1"/>
  <c r="BI301" i="1"/>
  <c r="BI302" i="1"/>
  <c r="BI303" i="1"/>
  <c r="BI304" i="1"/>
  <c r="BI305" i="1"/>
  <c r="BI306" i="1"/>
  <c r="BI307" i="1"/>
  <c r="BI308" i="1"/>
  <c r="BI309" i="1"/>
  <c r="BI310" i="1"/>
  <c r="BI311" i="1"/>
  <c r="BI312" i="1"/>
  <c r="BI313" i="1"/>
  <c r="BI314" i="1"/>
  <c r="BI315" i="1"/>
  <c r="BI316" i="1"/>
  <c r="BI317" i="1"/>
  <c r="BI318" i="1"/>
  <c r="BI319" i="1"/>
  <c r="BI320" i="1"/>
  <c r="BI321" i="1"/>
  <c r="BI322" i="1"/>
  <c r="BI323" i="1"/>
  <c r="BI324" i="1"/>
  <c r="BI325" i="1"/>
  <c r="BI326" i="1"/>
  <c r="BI327" i="1"/>
  <c r="BI328" i="1"/>
  <c r="BI329" i="1"/>
  <c r="BI330" i="1"/>
  <c r="BI331" i="1"/>
  <c r="BI332" i="1"/>
  <c r="BI333" i="1"/>
  <c r="BI334" i="1"/>
  <c r="BI335" i="1"/>
  <c r="BI336" i="1"/>
  <c r="BI337" i="1"/>
  <c r="BI338" i="1"/>
  <c r="BI339" i="1"/>
  <c r="BI340" i="1"/>
  <c r="BI341" i="1"/>
  <c r="BI342" i="1"/>
  <c r="BI343" i="1"/>
  <c r="BI344" i="1"/>
  <c r="BI345" i="1"/>
  <c r="BI346" i="1"/>
  <c r="BI347" i="1"/>
  <c r="BI348" i="1"/>
  <c r="BI349" i="1"/>
  <c r="BI350" i="1"/>
  <c r="BI351" i="1"/>
  <c r="BI352" i="1"/>
  <c r="BI353" i="1"/>
  <c r="BI354" i="1"/>
  <c r="BI355" i="1"/>
  <c r="BI356" i="1"/>
  <c r="BI357" i="1"/>
  <c r="BI358" i="1"/>
  <c r="BI359" i="1"/>
  <c r="BI360" i="1"/>
  <c r="BI361" i="1"/>
  <c r="BI362" i="1"/>
  <c r="BI363" i="1"/>
  <c r="BI364" i="1"/>
  <c r="BI365" i="1"/>
  <c r="BI366" i="1"/>
  <c r="BI367" i="1"/>
  <c r="BI368" i="1"/>
  <c r="BI369" i="1"/>
  <c r="BI370" i="1"/>
  <c r="BI371" i="1"/>
  <c r="BI372" i="1"/>
  <c r="BI373" i="1"/>
  <c r="BI374" i="1"/>
  <c r="BI375" i="1"/>
  <c r="BI376" i="1"/>
  <c r="BI377" i="1"/>
  <c r="BI378" i="1"/>
  <c r="BI379" i="1"/>
  <c r="BI380" i="1"/>
  <c r="BI381" i="1"/>
  <c r="BI382" i="1"/>
  <c r="BI383" i="1"/>
  <c r="BI384" i="1"/>
  <c r="BI385" i="1"/>
  <c r="BI386" i="1"/>
  <c r="BI387" i="1"/>
  <c r="BI388" i="1"/>
  <c r="BI389" i="1"/>
  <c r="BI390" i="1"/>
  <c r="BI391" i="1"/>
  <c r="BI392" i="1"/>
  <c r="BI393" i="1"/>
  <c r="BI394" i="1"/>
  <c r="BI395" i="1"/>
  <c r="BI396" i="1"/>
  <c r="BI397" i="1"/>
  <c r="BI398" i="1"/>
  <c r="BI399" i="1"/>
  <c r="BI400" i="1"/>
  <c r="BI401" i="1"/>
  <c r="BI402" i="1"/>
  <c r="BI403" i="1"/>
  <c r="BI404" i="1"/>
  <c r="BI405" i="1"/>
  <c r="BI406" i="1"/>
  <c r="BI407" i="1"/>
  <c r="BI408" i="1"/>
  <c r="BI409" i="1"/>
  <c r="BI410" i="1"/>
  <c r="BI411" i="1"/>
  <c r="BI412" i="1"/>
  <c r="BI413" i="1"/>
  <c r="BI414" i="1"/>
  <c r="BI415" i="1"/>
  <c r="BI416" i="1"/>
  <c r="BI417" i="1"/>
  <c r="BI418" i="1"/>
  <c r="BI419" i="1"/>
  <c r="BI420" i="1"/>
  <c r="BI421" i="1"/>
  <c r="BI422" i="1"/>
  <c r="BI423" i="1"/>
  <c r="BI424" i="1"/>
  <c r="BI425" i="1"/>
  <c r="BI426" i="1"/>
  <c r="BI427" i="1"/>
  <c r="BI428" i="1"/>
  <c r="BI429" i="1"/>
  <c r="BI430" i="1"/>
  <c r="BI431" i="1"/>
  <c r="BI432" i="1"/>
  <c r="BI433" i="1"/>
  <c r="BI434" i="1"/>
  <c r="BI435" i="1"/>
  <c r="BI436" i="1"/>
  <c r="BI437" i="1"/>
  <c r="BI438" i="1"/>
  <c r="BI439" i="1"/>
  <c r="BI440" i="1"/>
  <c r="BI441" i="1"/>
  <c r="BI442" i="1"/>
  <c r="BI443" i="1"/>
  <c r="BI444" i="1"/>
  <c r="BI445" i="1"/>
  <c r="BI446" i="1"/>
  <c r="BI447" i="1"/>
  <c r="BI448" i="1"/>
  <c r="BI449" i="1"/>
  <c r="BI450" i="1"/>
  <c r="BI451" i="1"/>
  <c r="BI452" i="1"/>
  <c r="BI453" i="1"/>
  <c r="BI454" i="1"/>
  <c r="BI455" i="1"/>
  <c r="BI456" i="1"/>
  <c r="BI457" i="1"/>
  <c r="BI458" i="1"/>
  <c r="BI459" i="1"/>
  <c r="BI460" i="1"/>
  <c r="BI461" i="1"/>
  <c r="BI462" i="1"/>
  <c r="BI463" i="1"/>
  <c r="BI464" i="1"/>
  <c r="BI465" i="1"/>
  <c r="BI466" i="1"/>
  <c r="BI467" i="1"/>
  <c r="BI468" i="1"/>
  <c r="BI469" i="1"/>
  <c r="BI470" i="1"/>
  <c r="BI471" i="1"/>
  <c r="BI472" i="1"/>
  <c r="BI473" i="1"/>
  <c r="BI474" i="1"/>
  <c r="BI475" i="1"/>
  <c r="BI476" i="1"/>
  <c r="BI477" i="1"/>
  <c r="BI478" i="1"/>
  <c r="BI479" i="1"/>
  <c r="BI480" i="1"/>
  <c r="BI481" i="1"/>
  <c r="BI482" i="1"/>
  <c r="BI483" i="1"/>
  <c r="BI484" i="1"/>
  <c r="BI485" i="1"/>
  <c r="BI486" i="1"/>
  <c r="BI487" i="1"/>
  <c r="BI488" i="1"/>
  <c r="BI489" i="1"/>
  <c r="BI490" i="1"/>
  <c r="BI491" i="1"/>
  <c r="BI492" i="1"/>
  <c r="BI493" i="1"/>
  <c r="BI494" i="1"/>
  <c r="BI495" i="1"/>
  <c r="BI496" i="1"/>
  <c r="BI497" i="1"/>
  <c r="BI498" i="1"/>
  <c r="BI499" i="1"/>
  <c r="BI500" i="1"/>
  <c r="BI501" i="1"/>
  <c r="BI502" i="1"/>
  <c r="BI503" i="1"/>
  <c r="BI504" i="1"/>
  <c r="BI505" i="1"/>
  <c r="BI506" i="1"/>
  <c r="BI507" i="1"/>
  <c r="BI508" i="1"/>
  <c r="BI509" i="1"/>
  <c r="BI510" i="1"/>
  <c r="BI511" i="1"/>
  <c r="BI512" i="1"/>
  <c r="BI513" i="1"/>
  <c r="BI514" i="1"/>
  <c r="BI515" i="1"/>
  <c r="BI516" i="1"/>
  <c r="BI517" i="1"/>
  <c r="BI518" i="1"/>
  <c r="BI519" i="1"/>
  <c r="BI520" i="1"/>
  <c r="BI521" i="1"/>
  <c r="BI522" i="1"/>
  <c r="BI523" i="1"/>
  <c r="BI524" i="1"/>
  <c r="BI525" i="1"/>
  <c r="BI526" i="1"/>
  <c r="BI527" i="1"/>
  <c r="BI528" i="1"/>
  <c r="BI529" i="1"/>
  <c r="BI530" i="1"/>
  <c r="BI531" i="1"/>
  <c r="BI532" i="1"/>
  <c r="BI533" i="1"/>
  <c r="BI534" i="1"/>
  <c r="BI535" i="1"/>
  <c r="BI536" i="1"/>
  <c r="BI537" i="1"/>
  <c r="BI538" i="1"/>
  <c r="BI539" i="1"/>
  <c r="BI540" i="1"/>
  <c r="BI541" i="1"/>
  <c r="BI542" i="1"/>
  <c r="BI543" i="1"/>
  <c r="BI544" i="1"/>
  <c r="BI545" i="1"/>
  <c r="BI546" i="1"/>
  <c r="BI547" i="1"/>
  <c r="BI548" i="1"/>
  <c r="BI549" i="1"/>
  <c r="BI550" i="1"/>
  <c r="BI551" i="1"/>
  <c r="BI552" i="1"/>
  <c r="BI553" i="1"/>
  <c r="BI554" i="1"/>
  <c r="BI555" i="1"/>
  <c r="BI556" i="1"/>
  <c r="BI557" i="1"/>
  <c r="BI558" i="1"/>
  <c r="BI559" i="1"/>
  <c r="BI560" i="1"/>
  <c r="BI561" i="1"/>
  <c r="BI562" i="1"/>
  <c r="BI563" i="1"/>
  <c r="BI564" i="1"/>
  <c r="BI565" i="1"/>
  <c r="BI566" i="1"/>
  <c r="BI567" i="1"/>
  <c r="BI568" i="1"/>
  <c r="BI569" i="1"/>
  <c r="BI570" i="1"/>
  <c r="BI571" i="1"/>
  <c r="BI572" i="1"/>
  <c r="BI573" i="1"/>
  <c r="BI574" i="1"/>
  <c r="BI575" i="1"/>
  <c r="BI576"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I605" i="1"/>
  <c r="BI606" i="1"/>
  <c r="BI607" i="1"/>
  <c r="BI608" i="1"/>
  <c r="BI609" i="1"/>
  <c r="BI610" i="1"/>
  <c r="BI611" i="1"/>
  <c r="BI612" i="1"/>
  <c r="BI613" i="1"/>
  <c r="BI614" i="1"/>
  <c r="BI615" i="1"/>
  <c r="BI616" i="1"/>
  <c r="BI617" i="1"/>
  <c r="BI618" i="1"/>
  <c r="BI619" i="1"/>
  <c r="BI620" i="1"/>
  <c r="BI621" i="1"/>
  <c r="BI622" i="1"/>
  <c r="BI623" i="1"/>
  <c r="BI624" i="1"/>
  <c r="BI625" i="1"/>
  <c r="BI626" i="1"/>
  <c r="BI627" i="1"/>
  <c r="BI628" i="1"/>
  <c r="BI629" i="1"/>
  <c r="BI630" i="1"/>
  <c r="BI631" i="1"/>
  <c r="BI632" i="1"/>
  <c r="BI633" i="1"/>
  <c r="BI634" i="1"/>
  <c r="BI635" i="1"/>
  <c r="BI636" i="1"/>
  <c r="BI637" i="1"/>
  <c r="BI638" i="1"/>
  <c r="BI639" i="1"/>
  <c r="BI640" i="1"/>
  <c r="BI641" i="1"/>
  <c r="BI642" i="1"/>
  <c r="BI643" i="1"/>
  <c r="BI644" i="1"/>
  <c r="BI645" i="1"/>
  <c r="BI646" i="1"/>
  <c r="BI647" i="1"/>
  <c r="BI648" i="1"/>
  <c r="BI649" i="1"/>
  <c r="BI650" i="1"/>
  <c r="BI651" i="1"/>
  <c r="BI652" i="1"/>
  <c r="BI653" i="1"/>
  <c r="BI654" i="1"/>
  <c r="BI655" i="1"/>
  <c r="BI656" i="1"/>
  <c r="BI657" i="1"/>
  <c r="BI658" i="1"/>
  <c r="BI659" i="1"/>
  <c r="BI660" i="1"/>
  <c r="BI661" i="1"/>
  <c r="BI662" i="1"/>
  <c r="BI663" i="1"/>
  <c r="BI664" i="1"/>
  <c r="BI665" i="1"/>
  <c r="BI666" i="1"/>
  <c r="BI667" i="1"/>
  <c r="BI668" i="1"/>
  <c r="BI669" i="1"/>
  <c r="BI670" i="1"/>
  <c r="BI671" i="1"/>
  <c r="BI672" i="1"/>
  <c r="BI673" i="1"/>
  <c r="BI674" i="1"/>
  <c r="BI675" i="1"/>
  <c r="BI676" i="1"/>
  <c r="BI677" i="1"/>
  <c r="BI678" i="1"/>
  <c r="BI679" i="1"/>
  <c r="BI680" i="1"/>
  <c r="BI681" i="1"/>
  <c r="BI682" i="1"/>
  <c r="BI683" i="1"/>
  <c r="BI684" i="1"/>
  <c r="BI685" i="1"/>
  <c r="BI686" i="1"/>
  <c r="BI687" i="1"/>
  <c r="BI688" i="1"/>
  <c r="BI689" i="1"/>
  <c r="BI690" i="1"/>
  <c r="BI691" i="1"/>
  <c r="BI692" i="1"/>
  <c r="BI693" i="1"/>
  <c r="BI694" i="1"/>
  <c r="BI695" i="1"/>
  <c r="BI696" i="1"/>
  <c r="BI697" i="1"/>
  <c r="BI698" i="1"/>
  <c r="BI699" i="1"/>
  <c r="BI700" i="1"/>
  <c r="BI701" i="1"/>
  <c r="BI702" i="1"/>
  <c r="BI703" i="1"/>
  <c r="BI704" i="1"/>
  <c r="BI705" i="1"/>
  <c r="BI706" i="1"/>
  <c r="BI707" i="1"/>
  <c r="BI708" i="1"/>
  <c r="BI709" i="1"/>
  <c r="BI710" i="1"/>
  <c r="BI711" i="1"/>
  <c r="BI712" i="1"/>
  <c r="BI713" i="1"/>
  <c r="BI714" i="1"/>
  <c r="BI715" i="1"/>
  <c r="BI716" i="1"/>
  <c r="BI717" i="1"/>
  <c r="BI718" i="1"/>
  <c r="BI719" i="1"/>
  <c r="BI720" i="1"/>
  <c r="BI721" i="1"/>
  <c r="BI722" i="1"/>
  <c r="BI723" i="1"/>
  <c r="BI724" i="1"/>
  <c r="BI725" i="1"/>
  <c r="BI726" i="1"/>
  <c r="BI727" i="1"/>
  <c r="BI728" i="1"/>
  <c r="BI729" i="1"/>
  <c r="BI730" i="1"/>
  <c r="BI731" i="1"/>
  <c r="BI732" i="1"/>
  <c r="BI733" i="1"/>
  <c r="BI734" i="1"/>
  <c r="BI735" i="1"/>
  <c r="BI736" i="1"/>
  <c r="BI737" i="1"/>
  <c r="BI738" i="1"/>
  <c r="BI739" i="1"/>
  <c r="BI740" i="1"/>
  <c r="BI741" i="1"/>
  <c r="BI742" i="1"/>
  <c r="BI743" i="1"/>
  <c r="BI744" i="1"/>
  <c r="BI745" i="1"/>
  <c r="BI746" i="1"/>
  <c r="BI747" i="1"/>
  <c r="BI748" i="1"/>
  <c r="BI749" i="1"/>
  <c r="BI750" i="1"/>
  <c r="BI751" i="1"/>
  <c r="BI752" i="1"/>
  <c r="BI753" i="1"/>
  <c r="BI754" i="1"/>
  <c r="BI755" i="1"/>
  <c r="BI756" i="1"/>
  <c r="BI757" i="1"/>
  <c r="BI758" i="1"/>
  <c r="BI759" i="1"/>
  <c r="BI760" i="1"/>
  <c r="BI761" i="1"/>
  <c r="BI762" i="1"/>
  <c r="BI763" i="1"/>
  <c r="BI764" i="1"/>
  <c r="BI765" i="1"/>
  <c r="BI766" i="1"/>
  <c r="BI767" i="1"/>
  <c r="BI768" i="1"/>
  <c r="BI769" i="1"/>
  <c r="BI770" i="1"/>
  <c r="BI771" i="1"/>
  <c r="BI772" i="1"/>
  <c r="BI773" i="1"/>
  <c r="BI774" i="1"/>
  <c r="BI775" i="1"/>
  <c r="BI776" i="1"/>
  <c r="BI777" i="1"/>
  <c r="BI778" i="1"/>
  <c r="BI779" i="1"/>
  <c r="BI780" i="1"/>
  <c r="BI781" i="1"/>
  <c r="BI782" i="1"/>
  <c r="BI783" i="1"/>
  <c r="BI784" i="1"/>
  <c r="BI785" i="1"/>
  <c r="BI786" i="1"/>
  <c r="BI787" i="1"/>
  <c r="BI788" i="1"/>
  <c r="BI789" i="1"/>
  <c r="BI790" i="1"/>
  <c r="BI791" i="1"/>
  <c r="BI792" i="1"/>
  <c r="BI793" i="1"/>
  <c r="BI794" i="1"/>
  <c r="BI795" i="1"/>
  <c r="BI796" i="1"/>
  <c r="BI797" i="1"/>
  <c r="BI798" i="1"/>
  <c r="BI799" i="1"/>
  <c r="BI800" i="1"/>
  <c r="BI801" i="1"/>
  <c r="BI802" i="1"/>
  <c r="BI803" i="1"/>
  <c r="BI804" i="1"/>
  <c r="BI805" i="1"/>
  <c r="BI806" i="1"/>
  <c r="BI807" i="1"/>
  <c r="BI808" i="1"/>
  <c r="BI809" i="1"/>
  <c r="BI810" i="1"/>
  <c r="BI811" i="1"/>
  <c r="BI812" i="1"/>
  <c r="BI813" i="1"/>
  <c r="BI814" i="1"/>
  <c r="BI815" i="1"/>
  <c r="BI816" i="1"/>
  <c r="BI817" i="1"/>
  <c r="BI818" i="1"/>
  <c r="BI819" i="1"/>
  <c r="BI820" i="1"/>
  <c r="BI821" i="1"/>
  <c r="BI822" i="1"/>
  <c r="BI823" i="1"/>
  <c r="BI824" i="1"/>
  <c r="BI825" i="1"/>
  <c r="BI826" i="1"/>
  <c r="BI827" i="1"/>
  <c r="BI828" i="1"/>
  <c r="BI829" i="1"/>
  <c r="BI830" i="1"/>
  <c r="BI831" i="1"/>
  <c r="BI832" i="1"/>
  <c r="BI833" i="1"/>
  <c r="BI834" i="1"/>
  <c r="BI835" i="1"/>
  <c r="BI836" i="1"/>
  <c r="BI837" i="1"/>
  <c r="BI838" i="1"/>
  <c r="BI839" i="1"/>
  <c r="BI840" i="1"/>
  <c r="BI841" i="1"/>
  <c r="BI842" i="1"/>
  <c r="BI843" i="1"/>
  <c r="BI844" i="1"/>
  <c r="BI845" i="1"/>
  <c r="BI846" i="1"/>
  <c r="BI847" i="1"/>
  <c r="BI848" i="1"/>
  <c r="BI849" i="1"/>
  <c r="BI850" i="1"/>
  <c r="BI851" i="1"/>
  <c r="BI852" i="1"/>
  <c r="BI853" i="1"/>
  <c r="BI854" i="1"/>
  <c r="BI855" i="1"/>
  <c r="BI856" i="1"/>
  <c r="BI857" i="1"/>
  <c r="BI858" i="1"/>
  <c r="BI859" i="1"/>
  <c r="BI860" i="1"/>
  <c r="BI861" i="1"/>
  <c r="BI862" i="1"/>
  <c r="BI863" i="1"/>
  <c r="BI864" i="1"/>
  <c r="BI865" i="1"/>
  <c r="BI866" i="1"/>
  <c r="BI867" i="1"/>
  <c r="BI868" i="1"/>
  <c r="BI869" i="1"/>
  <c r="BI870" i="1"/>
  <c r="BI871" i="1"/>
  <c r="BI872" i="1"/>
  <c r="BI873" i="1"/>
  <c r="BI874" i="1"/>
  <c r="BI875" i="1"/>
  <c r="BI876" i="1"/>
  <c r="BI877" i="1"/>
  <c r="BI878" i="1"/>
  <c r="BI879" i="1"/>
  <c r="BI880" i="1"/>
  <c r="BI881" i="1"/>
  <c r="BI882" i="1"/>
  <c r="BI883" i="1"/>
  <c r="BI884" i="1"/>
  <c r="BI885" i="1"/>
  <c r="BI886" i="1"/>
  <c r="BI887" i="1"/>
  <c r="BI888" i="1"/>
  <c r="BI889" i="1"/>
  <c r="BI890" i="1"/>
  <c r="BI891" i="1"/>
  <c r="BI892" i="1"/>
  <c r="BI893" i="1"/>
  <c r="BI894" i="1"/>
  <c r="BI895" i="1"/>
  <c r="BI896" i="1"/>
  <c r="BI897" i="1"/>
  <c r="BI898" i="1"/>
  <c r="BI899" i="1"/>
  <c r="BI900" i="1"/>
  <c r="BI901" i="1"/>
  <c r="BI902" i="1"/>
  <c r="BI903" i="1"/>
  <c r="BI904" i="1"/>
  <c r="BI905" i="1"/>
  <c r="BI906" i="1"/>
  <c r="BI907" i="1"/>
  <c r="BI908" i="1"/>
  <c r="BI909" i="1"/>
  <c r="BI910" i="1"/>
  <c r="BI911" i="1"/>
  <c r="BI912" i="1"/>
  <c r="BI913" i="1"/>
  <c r="BI914" i="1"/>
  <c r="BI915" i="1"/>
  <c r="BI916" i="1"/>
  <c r="BI917" i="1"/>
  <c r="BI918" i="1"/>
  <c r="BI919" i="1"/>
  <c r="BI920" i="1"/>
  <c r="BI921" i="1"/>
  <c r="BI922" i="1"/>
  <c r="BI923" i="1"/>
  <c r="BI924" i="1"/>
  <c r="BI925" i="1"/>
  <c r="BI926" i="1"/>
  <c r="BI927" i="1"/>
  <c r="BI928" i="1"/>
  <c r="BI929" i="1"/>
  <c r="BI930" i="1"/>
  <c r="BI931" i="1"/>
  <c r="BI932" i="1"/>
  <c r="BI933" i="1"/>
  <c r="BI934" i="1"/>
  <c r="BI935" i="1"/>
  <c r="BI936" i="1"/>
  <c r="BI937" i="1"/>
  <c r="BI938" i="1"/>
  <c r="BI939" i="1"/>
  <c r="BI940" i="1"/>
  <c r="BI941" i="1"/>
  <c r="BI942" i="1"/>
  <c r="BI943" i="1"/>
  <c r="BI944" i="1"/>
  <c r="BI945" i="1"/>
  <c r="BI946" i="1"/>
  <c r="BI947" i="1"/>
  <c r="BI948" i="1"/>
  <c r="BI949" i="1"/>
  <c r="BI950" i="1"/>
  <c r="BI951" i="1"/>
  <c r="BI952" i="1"/>
  <c r="BI953" i="1"/>
  <c r="BI954" i="1"/>
  <c r="BI955" i="1"/>
  <c r="BI956" i="1"/>
  <c r="BI957" i="1"/>
  <c r="BI958" i="1"/>
  <c r="BI959" i="1"/>
  <c r="BI960" i="1"/>
  <c r="BI961" i="1"/>
  <c r="BI962" i="1"/>
  <c r="BI963" i="1"/>
  <c r="BI964" i="1"/>
  <c r="BI965" i="1"/>
  <c r="BI966" i="1"/>
  <c r="BI967" i="1"/>
  <c r="BI968" i="1"/>
  <c r="BI969" i="1"/>
  <c r="BI970" i="1"/>
  <c r="BI971" i="1"/>
  <c r="BI972" i="1"/>
  <c r="BI973" i="1"/>
  <c r="BI974" i="1"/>
  <c r="BI975" i="1"/>
  <c r="BI976" i="1"/>
  <c r="BI977" i="1"/>
  <c r="BI978" i="1"/>
  <c r="BI979" i="1"/>
  <c r="BI980" i="1"/>
  <c r="BI981" i="1"/>
  <c r="BI982" i="1"/>
  <c r="BI983" i="1"/>
  <c r="BI984" i="1"/>
  <c r="BI985" i="1"/>
  <c r="BI986" i="1"/>
  <c r="BI987" i="1"/>
  <c r="BI988" i="1"/>
  <c r="BI989" i="1"/>
  <c r="BI990" i="1"/>
  <c r="BI991" i="1"/>
  <c r="BI992" i="1"/>
  <c r="BI993" i="1"/>
  <c r="BI994" i="1"/>
  <c r="BI995" i="1"/>
  <c r="BI996" i="1"/>
  <c r="BI997" i="1"/>
  <c r="BI998" i="1"/>
  <c r="BI999" i="1"/>
  <c r="BI1000" i="1"/>
  <c r="BI1001" i="1"/>
  <c r="BI1002" i="1"/>
  <c r="BI1003" i="1"/>
  <c r="BI1004" i="1"/>
  <c r="BI1005" i="1"/>
  <c r="BI1006" i="1"/>
  <c r="BI1007" i="1"/>
  <c r="BI1008" i="1"/>
  <c r="BI1009" i="1"/>
  <c r="BI1010" i="1"/>
  <c r="BI1011" i="1"/>
  <c r="BI1012" i="1"/>
  <c r="BI1013" i="1"/>
  <c r="BI1014" i="1"/>
  <c r="BI1015" i="1"/>
  <c r="BI1016" i="1"/>
  <c r="BI1017" i="1"/>
  <c r="BI1018" i="1"/>
  <c r="BI1019" i="1"/>
  <c r="BI1020" i="1"/>
  <c r="BI1021" i="1"/>
  <c r="BI1022" i="1"/>
  <c r="BI1023" i="1"/>
  <c r="BI1024" i="1"/>
  <c r="BI1025" i="1"/>
  <c r="BI1026" i="1"/>
  <c r="BI1027" i="1"/>
  <c r="BI1028" i="1"/>
  <c r="BI1029" i="1"/>
  <c r="BI1030" i="1"/>
  <c r="BI1031" i="1"/>
  <c r="BI1032" i="1"/>
  <c r="BI1033" i="1"/>
  <c r="BI1034" i="1"/>
  <c r="BI1035" i="1"/>
  <c r="BI1036" i="1"/>
  <c r="BI1037" i="1"/>
  <c r="BI1038" i="1"/>
  <c r="BI1039" i="1"/>
  <c r="BI1040" i="1"/>
  <c r="BI1041" i="1"/>
  <c r="BI1042" i="1"/>
  <c r="BI1043" i="1"/>
  <c r="BI1044" i="1"/>
  <c r="BI1045" i="1"/>
  <c r="BI1046" i="1"/>
  <c r="BI1047" i="1"/>
  <c r="BI1048" i="1"/>
  <c r="BI1049" i="1"/>
  <c r="BI1050" i="1"/>
  <c r="BI1051" i="1"/>
  <c r="BI1052" i="1"/>
  <c r="BI1053" i="1"/>
  <c r="BI1054" i="1"/>
  <c r="BI1055" i="1"/>
  <c r="BI1056" i="1"/>
  <c r="BI1057" i="1"/>
  <c r="BI1058" i="1"/>
  <c r="BI1059" i="1"/>
  <c r="BI1060" i="1"/>
  <c r="BI1061" i="1"/>
  <c r="BI1062" i="1"/>
  <c r="BI1063" i="1"/>
  <c r="BI1064" i="1"/>
  <c r="BI1065" i="1"/>
  <c r="BI1066" i="1"/>
  <c r="BI1067" i="1"/>
  <c r="BI1068" i="1"/>
  <c r="BI1069" i="1"/>
  <c r="BI1070" i="1"/>
  <c r="BI1071" i="1"/>
  <c r="BI1072" i="1"/>
  <c r="BI1073" i="1"/>
  <c r="BI1074" i="1"/>
  <c r="BI1075" i="1"/>
  <c r="BI1076" i="1"/>
  <c r="BI1077" i="1"/>
  <c r="BI1078" i="1"/>
  <c r="BI1079" i="1"/>
  <c r="BI1080" i="1"/>
  <c r="BI1081" i="1"/>
  <c r="BI1082" i="1"/>
  <c r="BI1083" i="1"/>
  <c r="BI1084" i="1"/>
  <c r="BI1085" i="1"/>
  <c r="BI1086" i="1"/>
  <c r="BI1087" i="1"/>
  <c r="BI1088" i="1"/>
  <c r="BI1089" i="1"/>
  <c r="BI1090" i="1"/>
  <c r="BI1091" i="1"/>
  <c r="BI1092" i="1"/>
  <c r="BI1093" i="1"/>
  <c r="BI1094" i="1"/>
  <c r="BI1095" i="1"/>
  <c r="BI1096" i="1"/>
  <c r="BI1097" i="1"/>
  <c r="BI1098" i="1"/>
  <c r="BI1099" i="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H557" i="1"/>
  <c r="BH558" i="1"/>
  <c r="BH559" i="1"/>
  <c r="BH560" i="1"/>
  <c r="BH561" i="1"/>
  <c r="BH562" i="1"/>
  <c r="BH563" i="1"/>
  <c r="BH564" i="1"/>
  <c r="BH565" i="1"/>
  <c r="BH566" i="1"/>
  <c r="BH567" i="1"/>
  <c r="BH568" i="1"/>
  <c r="BH569" i="1"/>
  <c r="BH570" i="1"/>
  <c r="BH571" i="1"/>
  <c r="BH572" i="1"/>
  <c r="BH573" i="1"/>
  <c r="BH574" i="1"/>
  <c r="BH575" i="1"/>
  <c r="BH576"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H730" i="1"/>
  <c r="BH731" i="1"/>
  <c r="BH732" i="1"/>
  <c r="BH733" i="1"/>
  <c r="BH734" i="1"/>
  <c r="BH735" i="1"/>
  <c r="BH736" i="1"/>
  <c r="BH737" i="1"/>
  <c r="BH738" i="1"/>
  <c r="BH739" i="1"/>
  <c r="BH740" i="1"/>
  <c r="BH741" i="1"/>
  <c r="BH742" i="1"/>
  <c r="BH743" i="1"/>
  <c r="BH744" i="1"/>
  <c r="BH745" i="1"/>
  <c r="BH746" i="1"/>
  <c r="BH747" i="1"/>
  <c r="BH748" i="1"/>
  <c r="BH749" i="1"/>
  <c r="BH750" i="1"/>
  <c r="BH751" i="1"/>
  <c r="BH752" i="1"/>
  <c r="BH753" i="1"/>
  <c r="BH754" i="1"/>
  <c r="BH755" i="1"/>
  <c r="BH756" i="1"/>
  <c r="BH757" i="1"/>
  <c r="BH758" i="1"/>
  <c r="BH759" i="1"/>
  <c r="BH760" i="1"/>
  <c r="BH761" i="1"/>
  <c r="BH762" i="1"/>
  <c r="BH763" i="1"/>
  <c r="BH764" i="1"/>
  <c r="BH765" i="1"/>
  <c r="BH766" i="1"/>
  <c r="BH767"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H794" i="1"/>
  <c r="BH795" i="1"/>
  <c r="BH796" i="1"/>
  <c r="BH797" i="1"/>
  <c r="BH798" i="1"/>
  <c r="BH799" i="1"/>
  <c r="BH800" i="1"/>
  <c r="BH801" i="1"/>
  <c r="BH802" i="1"/>
  <c r="BH803" i="1"/>
  <c r="BH804" i="1"/>
  <c r="BH805" i="1"/>
  <c r="BH806" i="1"/>
  <c r="BH807" i="1"/>
  <c r="BH808" i="1"/>
  <c r="BH809" i="1"/>
  <c r="BH810" i="1"/>
  <c r="BH811"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H836"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H881" i="1"/>
  <c r="BH882" i="1"/>
  <c r="BH883" i="1"/>
  <c r="BH884" i="1"/>
  <c r="BH885" i="1"/>
  <c r="BH886" i="1"/>
  <c r="BH887" i="1"/>
  <c r="BH888" i="1"/>
  <c r="BH889" i="1"/>
  <c r="BH890" i="1"/>
  <c r="BH891" i="1"/>
  <c r="BH892" i="1"/>
  <c r="BH893" i="1"/>
  <c r="BH894" i="1"/>
  <c r="BH895" i="1"/>
  <c r="BH896" i="1"/>
  <c r="BH897" i="1"/>
  <c r="BH898" i="1"/>
  <c r="BH899" i="1"/>
  <c r="BH900" i="1"/>
  <c r="BH901" i="1"/>
  <c r="BH902" i="1"/>
  <c r="BH903" i="1"/>
  <c r="BH904" i="1"/>
  <c r="BH905" i="1"/>
  <c r="BH906" i="1"/>
  <c r="BH907" i="1"/>
  <c r="BH908" i="1"/>
  <c r="BH909" i="1"/>
  <c r="BH910" i="1"/>
  <c r="BH911" i="1"/>
  <c r="BH912" i="1"/>
  <c r="BH913" i="1"/>
  <c r="BH914"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H939" i="1"/>
  <c r="BH940" i="1"/>
  <c r="BH941" i="1"/>
  <c r="BH942" i="1"/>
  <c r="BH943" i="1"/>
  <c r="BH944" i="1"/>
  <c r="BH945" i="1"/>
  <c r="BH946" i="1"/>
  <c r="BH947" i="1"/>
  <c r="BH948" i="1"/>
  <c r="BH949" i="1"/>
  <c r="BH950" i="1"/>
  <c r="BH951" i="1"/>
  <c r="BH952" i="1"/>
  <c r="BH953" i="1"/>
  <c r="BH954" i="1"/>
  <c r="BH955" i="1"/>
  <c r="BH956" i="1"/>
  <c r="BH957"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H983" i="1"/>
  <c r="BH984" i="1"/>
  <c r="BH985" i="1"/>
  <c r="BH986" i="1"/>
  <c r="BH987" i="1"/>
  <c r="BH988" i="1"/>
  <c r="BH989" i="1"/>
  <c r="BH990" i="1"/>
  <c r="BH991" i="1"/>
  <c r="BH992" i="1"/>
  <c r="BH993" i="1"/>
  <c r="BH994" i="1"/>
  <c r="BH995" i="1"/>
  <c r="BH996" i="1"/>
  <c r="BH997" i="1"/>
  <c r="BH998" i="1"/>
  <c r="BH999" i="1"/>
  <c r="BH1000" i="1"/>
  <c r="BH1001" i="1"/>
  <c r="BH1002" i="1"/>
  <c r="BH1003" i="1"/>
  <c r="BH1004" i="1"/>
  <c r="BH1005" i="1"/>
  <c r="BH1006" i="1"/>
  <c r="BH1007" i="1"/>
  <c r="BH1008" i="1"/>
  <c r="BH1009" i="1"/>
  <c r="BH1010" i="1"/>
  <c r="BH1011" i="1"/>
  <c r="BH1012" i="1"/>
  <c r="BH1013" i="1"/>
  <c r="BH1014" i="1"/>
  <c r="BH1015" i="1"/>
  <c r="BH1016" i="1"/>
  <c r="BH1017" i="1"/>
  <c r="BH1018" i="1"/>
  <c r="BH1019" i="1"/>
  <c r="BH1020" i="1"/>
  <c r="BH1021" i="1"/>
  <c r="BH1022" i="1"/>
  <c r="BH1023" i="1"/>
  <c r="BH1024" i="1"/>
  <c r="BH1025" i="1"/>
  <c r="BH1026" i="1"/>
  <c r="BH1027" i="1"/>
  <c r="BH1028" i="1"/>
  <c r="BH1029" i="1"/>
  <c r="BH1030" i="1"/>
  <c r="BH1031" i="1"/>
  <c r="BH1032" i="1"/>
  <c r="BH1033" i="1"/>
  <c r="BH1034" i="1"/>
  <c r="BH1035" i="1"/>
  <c r="BH1036" i="1"/>
  <c r="BH1037" i="1"/>
  <c r="BH1038" i="1"/>
  <c r="BH1039" i="1"/>
  <c r="BH1040" i="1"/>
  <c r="BH1041" i="1"/>
  <c r="BH1042" i="1"/>
  <c r="BH1043" i="1"/>
  <c r="BH1044" i="1"/>
  <c r="BH1045" i="1"/>
  <c r="BH1046" i="1"/>
  <c r="BH1047" i="1"/>
  <c r="BH1048" i="1"/>
  <c r="BH1049" i="1"/>
  <c r="BH1050" i="1"/>
  <c r="BH1051" i="1"/>
  <c r="BH1052" i="1"/>
  <c r="BH1053" i="1"/>
  <c r="BH1054" i="1"/>
  <c r="BH1055" i="1"/>
  <c r="BH1056" i="1"/>
  <c r="BH1057" i="1"/>
  <c r="BH1058" i="1"/>
  <c r="BH1059" i="1"/>
  <c r="BH1060" i="1"/>
  <c r="BH1061" i="1"/>
  <c r="BH1062" i="1"/>
  <c r="BH1063" i="1"/>
  <c r="BH1064" i="1"/>
  <c r="BH1065" i="1"/>
  <c r="BH1066" i="1"/>
  <c r="BH1067" i="1"/>
  <c r="BH1068" i="1"/>
  <c r="BH1069" i="1"/>
  <c r="BH1070" i="1"/>
  <c r="BH1071" i="1"/>
  <c r="BH1072" i="1"/>
  <c r="BH1073" i="1"/>
  <c r="BH1074" i="1"/>
  <c r="BH1075" i="1"/>
  <c r="BH1076" i="1"/>
  <c r="BH1077" i="1"/>
  <c r="BH1078" i="1"/>
  <c r="BH1079" i="1"/>
  <c r="BH1080" i="1"/>
  <c r="BH1081" i="1"/>
  <c r="BH1082" i="1"/>
  <c r="BH1083" i="1"/>
  <c r="BH1084" i="1"/>
  <c r="BH1085" i="1"/>
  <c r="BH1086" i="1"/>
  <c r="BH1087" i="1"/>
  <c r="BH1088" i="1"/>
  <c r="BH1089" i="1"/>
  <c r="BH1090" i="1"/>
  <c r="BH1091" i="1"/>
  <c r="BH1092" i="1"/>
  <c r="BH1093" i="1"/>
  <c r="BH1094" i="1"/>
  <c r="BH1095" i="1"/>
  <c r="BH1096" i="1"/>
  <c r="BH1097" i="1"/>
  <c r="BH1098" i="1"/>
  <c r="BH1099" i="1"/>
  <c r="R27" i="9"/>
  <c r="R26" i="9"/>
  <c r="E26" i="9"/>
  <c r="R25" i="9"/>
  <c r="E25" i="9"/>
  <c r="R24" i="9"/>
  <c r="E24" i="9"/>
  <c r="R23" i="9"/>
  <c r="E23" i="9"/>
  <c r="R22" i="9"/>
  <c r="E22" i="9"/>
  <c r="R21" i="9"/>
  <c r="R20" i="9"/>
  <c r="E20" i="9"/>
  <c r="R19" i="9"/>
  <c r="R18" i="9"/>
  <c r="R17" i="9"/>
  <c r="R16" i="9"/>
  <c r="R15" i="9"/>
  <c r="R14" i="9"/>
  <c r="R13" i="9"/>
  <c r="Q13" i="9"/>
  <c r="P13" i="9"/>
  <c r="O13" i="9"/>
  <c r="N13" i="9"/>
  <c r="M13" i="9"/>
  <c r="L13" i="9"/>
  <c r="K13" i="9"/>
  <c r="I13" i="9"/>
  <c r="H13" i="9"/>
  <c r="G13" i="9"/>
  <c r="F13" i="9"/>
  <c r="R12" i="9"/>
  <c r="R11" i="9"/>
  <c r="Q11" i="9"/>
  <c r="P11" i="9"/>
  <c r="O11" i="9"/>
  <c r="N11" i="9"/>
  <c r="M11" i="9"/>
  <c r="L11" i="9"/>
  <c r="K11" i="9"/>
  <c r="J11" i="9"/>
  <c r="I11" i="9"/>
  <c r="H11" i="9"/>
  <c r="G11" i="9"/>
  <c r="F11" i="9"/>
  <c r="R10" i="9"/>
  <c r="E10" i="9"/>
  <c r="R9" i="9"/>
  <c r="R8" i="9"/>
  <c r="E8" i="9"/>
  <c r="R7" i="9"/>
  <c r="R6" i="9"/>
  <c r="R5" i="9"/>
  <c r="E5" i="9"/>
  <c r="D5" i="9"/>
  <c r="C5" i="9"/>
  <c r="B2" i="9"/>
  <c r="B1" i="9"/>
  <c r="Y102" i="8"/>
  <c r="X102" i="8"/>
  <c r="W102" i="8"/>
  <c r="V102" i="8"/>
  <c r="U102" i="8"/>
  <c r="T102" i="8"/>
  <c r="S102" i="8"/>
  <c r="R102" i="8"/>
  <c r="Q102" i="8"/>
  <c r="P102" i="8"/>
  <c r="O102" i="8"/>
  <c r="N102" i="8"/>
  <c r="M102" i="8"/>
  <c r="L102" i="8"/>
  <c r="K102" i="8"/>
  <c r="J102" i="8"/>
  <c r="Y101" i="8"/>
  <c r="X101" i="8"/>
  <c r="W101" i="8"/>
  <c r="V101" i="8"/>
  <c r="U101" i="8"/>
  <c r="T101" i="8"/>
  <c r="S101" i="8"/>
  <c r="R101" i="8"/>
  <c r="Q101" i="8"/>
  <c r="P101" i="8"/>
  <c r="O101" i="8"/>
  <c r="N101" i="8"/>
  <c r="M101" i="8"/>
  <c r="L101" i="8"/>
  <c r="K101" i="8"/>
  <c r="J101" i="8"/>
  <c r="Y100" i="8"/>
  <c r="X100" i="8"/>
  <c r="W100" i="8"/>
  <c r="V100" i="8"/>
  <c r="U100" i="8"/>
  <c r="T100" i="8"/>
  <c r="S100" i="8"/>
  <c r="R100" i="8"/>
  <c r="Q100" i="8"/>
  <c r="P100" i="8"/>
  <c r="O100" i="8"/>
  <c r="N100" i="8"/>
  <c r="M100" i="8"/>
  <c r="L100" i="8"/>
  <c r="K100" i="8"/>
  <c r="J100" i="8"/>
  <c r="Y99" i="8"/>
  <c r="X99" i="8"/>
  <c r="W99" i="8"/>
  <c r="V99" i="8"/>
  <c r="U99" i="8"/>
  <c r="T99" i="8"/>
  <c r="S99" i="8"/>
  <c r="R99" i="8"/>
  <c r="Q99" i="8"/>
  <c r="P99" i="8"/>
  <c r="O99" i="8"/>
  <c r="N99" i="8"/>
  <c r="M99" i="8"/>
  <c r="L99" i="8"/>
  <c r="K99" i="8"/>
  <c r="J99" i="8"/>
  <c r="Y98" i="8"/>
  <c r="X98" i="8"/>
  <c r="W98" i="8"/>
  <c r="V98" i="8"/>
  <c r="U98" i="8"/>
  <c r="T98" i="8"/>
  <c r="S98" i="8"/>
  <c r="R98" i="8"/>
  <c r="Q98" i="8"/>
  <c r="P98" i="8"/>
  <c r="O98" i="8"/>
  <c r="N98" i="8"/>
  <c r="M98" i="8"/>
  <c r="L98" i="8"/>
  <c r="K98" i="8"/>
  <c r="J98" i="8"/>
  <c r="Y97" i="8"/>
  <c r="X97" i="8"/>
  <c r="W97" i="8"/>
  <c r="V97" i="8"/>
  <c r="U97" i="8"/>
  <c r="T97" i="8"/>
  <c r="S97" i="8"/>
  <c r="R97" i="8"/>
  <c r="Q97" i="8"/>
  <c r="P97" i="8"/>
  <c r="O97" i="8"/>
  <c r="N97" i="8"/>
  <c r="M97" i="8"/>
  <c r="L97" i="8"/>
  <c r="K97" i="8"/>
  <c r="J97" i="8"/>
  <c r="Y96" i="8"/>
  <c r="X96" i="8"/>
  <c r="W96" i="8"/>
  <c r="V96" i="8"/>
  <c r="U96" i="8"/>
  <c r="T96" i="8"/>
  <c r="S96" i="8"/>
  <c r="R96" i="8"/>
  <c r="Q96" i="8"/>
  <c r="P96" i="8"/>
  <c r="O96" i="8"/>
  <c r="N96" i="8"/>
  <c r="M96" i="8"/>
  <c r="L96" i="8"/>
  <c r="K96" i="8"/>
  <c r="J96" i="8"/>
  <c r="Y95" i="8"/>
  <c r="X95" i="8"/>
  <c r="W95" i="8"/>
  <c r="V95" i="8"/>
  <c r="U95" i="8"/>
  <c r="T95" i="8"/>
  <c r="S95" i="8"/>
  <c r="R95" i="8"/>
  <c r="Q95" i="8"/>
  <c r="P95" i="8"/>
  <c r="O95" i="8"/>
  <c r="N95" i="8"/>
  <c r="M95" i="8"/>
  <c r="L95" i="8"/>
  <c r="K95" i="8"/>
  <c r="J95" i="8"/>
  <c r="Y94" i="8"/>
  <c r="X94" i="8"/>
  <c r="W94" i="8"/>
  <c r="V94" i="8"/>
  <c r="U94" i="8"/>
  <c r="T94" i="8"/>
  <c r="S94" i="8"/>
  <c r="R94" i="8"/>
  <c r="Q94" i="8"/>
  <c r="P94" i="8"/>
  <c r="O94" i="8"/>
  <c r="N94" i="8"/>
  <c r="M94" i="8"/>
  <c r="L94" i="8"/>
  <c r="K94" i="8"/>
  <c r="J94" i="8"/>
  <c r="Y93" i="8"/>
  <c r="X93" i="8"/>
  <c r="W93" i="8"/>
  <c r="V93" i="8"/>
  <c r="U93" i="8"/>
  <c r="T93" i="8"/>
  <c r="S93" i="8"/>
  <c r="R93" i="8"/>
  <c r="Q93" i="8"/>
  <c r="P93" i="8"/>
  <c r="O93" i="8"/>
  <c r="N93" i="8"/>
  <c r="M93" i="8"/>
  <c r="L93" i="8"/>
  <c r="K93" i="8"/>
  <c r="J93" i="8"/>
  <c r="Y92" i="8"/>
  <c r="X92" i="8"/>
  <c r="W92" i="8"/>
  <c r="V92" i="8"/>
  <c r="U92" i="8"/>
  <c r="T92" i="8"/>
  <c r="S92" i="8"/>
  <c r="R92" i="8"/>
  <c r="Q92" i="8"/>
  <c r="P92" i="8"/>
  <c r="O92" i="8"/>
  <c r="N92" i="8"/>
  <c r="M92" i="8"/>
  <c r="L92" i="8"/>
  <c r="K92" i="8"/>
  <c r="J92" i="8"/>
  <c r="Y91" i="8"/>
  <c r="X91" i="8"/>
  <c r="W91" i="8"/>
  <c r="V91" i="8"/>
  <c r="U91" i="8"/>
  <c r="T91" i="8"/>
  <c r="S91" i="8"/>
  <c r="R91" i="8"/>
  <c r="Q91" i="8"/>
  <c r="P91" i="8"/>
  <c r="O91" i="8"/>
  <c r="N91" i="8"/>
  <c r="M91" i="8"/>
  <c r="L91" i="8"/>
  <c r="K91" i="8"/>
  <c r="J91" i="8"/>
  <c r="Y90" i="8"/>
  <c r="X90" i="8"/>
  <c r="W90" i="8"/>
  <c r="V90" i="8"/>
  <c r="U90" i="8"/>
  <c r="T90" i="8"/>
  <c r="S90" i="8"/>
  <c r="R90" i="8"/>
  <c r="Q90" i="8"/>
  <c r="P90" i="8"/>
  <c r="O90" i="8"/>
  <c r="N90" i="8"/>
  <c r="M90" i="8"/>
  <c r="L90" i="8"/>
  <c r="K90" i="8"/>
  <c r="J90" i="8"/>
  <c r="Y89" i="8"/>
  <c r="X89" i="8"/>
  <c r="W89" i="8"/>
  <c r="V89" i="8"/>
  <c r="U89" i="8"/>
  <c r="T89" i="8"/>
  <c r="S89" i="8"/>
  <c r="R89" i="8"/>
  <c r="Q89" i="8"/>
  <c r="P89" i="8"/>
  <c r="O89" i="8"/>
  <c r="N89" i="8"/>
  <c r="M89" i="8"/>
  <c r="L89" i="8"/>
  <c r="K89" i="8"/>
  <c r="J89" i="8"/>
  <c r="Y88" i="8"/>
  <c r="X88" i="8"/>
  <c r="W88" i="8"/>
  <c r="V88" i="8"/>
  <c r="U88" i="8"/>
  <c r="T88" i="8"/>
  <c r="S88" i="8"/>
  <c r="R88" i="8"/>
  <c r="Q88" i="8"/>
  <c r="P88" i="8"/>
  <c r="O88" i="8"/>
  <c r="N88" i="8"/>
  <c r="M88" i="8"/>
  <c r="L88" i="8"/>
  <c r="K88" i="8"/>
  <c r="J88" i="8"/>
  <c r="Y87" i="8"/>
  <c r="X87" i="8"/>
  <c r="W87" i="8"/>
  <c r="V87" i="8"/>
  <c r="U87" i="8"/>
  <c r="T87" i="8"/>
  <c r="S87" i="8"/>
  <c r="R87" i="8"/>
  <c r="Q87" i="8"/>
  <c r="P87" i="8"/>
  <c r="O87" i="8"/>
  <c r="N87" i="8"/>
  <c r="M87" i="8"/>
  <c r="L87" i="8"/>
  <c r="K87" i="8"/>
  <c r="J87" i="8"/>
  <c r="Y86" i="8"/>
  <c r="X86" i="8"/>
  <c r="W86" i="8"/>
  <c r="V86" i="8"/>
  <c r="U86" i="8"/>
  <c r="T86" i="8"/>
  <c r="S86" i="8"/>
  <c r="R86" i="8"/>
  <c r="Q86" i="8"/>
  <c r="P86" i="8"/>
  <c r="O86" i="8"/>
  <c r="N86" i="8"/>
  <c r="M86" i="8"/>
  <c r="L86" i="8"/>
  <c r="K86" i="8"/>
  <c r="J86" i="8"/>
  <c r="Y85" i="8"/>
  <c r="X85" i="8"/>
  <c r="W85" i="8"/>
  <c r="V85" i="8"/>
  <c r="U85" i="8"/>
  <c r="T85" i="8"/>
  <c r="S85" i="8"/>
  <c r="R85" i="8"/>
  <c r="Q85" i="8"/>
  <c r="P85" i="8"/>
  <c r="O85" i="8"/>
  <c r="N85" i="8"/>
  <c r="M85" i="8"/>
  <c r="L85" i="8"/>
  <c r="K85" i="8"/>
  <c r="J85" i="8"/>
  <c r="Y84" i="8"/>
  <c r="X84" i="8"/>
  <c r="W84" i="8"/>
  <c r="V84" i="8"/>
  <c r="U84" i="8"/>
  <c r="T84" i="8"/>
  <c r="S84" i="8"/>
  <c r="R84" i="8"/>
  <c r="Q84" i="8"/>
  <c r="P84" i="8"/>
  <c r="O84" i="8"/>
  <c r="N84" i="8"/>
  <c r="M84" i="8"/>
  <c r="L84" i="8"/>
  <c r="K84" i="8"/>
  <c r="J84" i="8"/>
  <c r="Y83" i="8"/>
  <c r="X83" i="8"/>
  <c r="W83" i="8"/>
  <c r="V83" i="8"/>
  <c r="U83" i="8"/>
  <c r="T83" i="8"/>
  <c r="S83" i="8"/>
  <c r="R83" i="8"/>
  <c r="Q83" i="8"/>
  <c r="P83" i="8"/>
  <c r="O83" i="8"/>
  <c r="N83" i="8"/>
  <c r="M83" i="8"/>
  <c r="L83" i="8"/>
  <c r="K83" i="8"/>
  <c r="J83" i="8"/>
  <c r="Y82" i="8"/>
  <c r="X82" i="8"/>
  <c r="W82" i="8"/>
  <c r="V82" i="8"/>
  <c r="U82" i="8"/>
  <c r="T82" i="8"/>
  <c r="S82" i="8"/>
  <c r="R82" i="8"/>
  <c r="Q82" i="8"/>
  <c r="P82" i="8"/>
  <c r="O82" i="8"/>
  <c r="N82" i="8"/>
  <c r="M82" i="8"/>
  <c r="L82" i="8"/>
  <c r="K82" i="8"/>
  <c r="J82" i="8"/>
  <c r="Y81" i="8"/>
  <c r="X81" i="8"/>
  <c r="W81" i="8"/>
  <c r="V81" i="8"/>
  <c r="U81" i="8"/>
  <c r="T81" i="8"/>
  <c r="S81" i="8"/>
  <c r="R81" i="8"/>
  <c r="Q81" i="8"/>
  <c r="P81" i="8"/>
  <c r="O81" i="8"/>
  <c r="N81" i="8"/>
  <c r="M81" i="8"/>
  <c r="L81" i="8"/>
  <c r="K81" i="8"/>
  <c r="J81" i="8"/>
  <c r="Y80" i="8"/>
  <c r="X80" i="8"/>
  <c r="W80" i="8"/>
  <c r="V80" i="8"/>
  <c r="U80" i="8"/>
  <c r="T80" i="8"/>
  <c r="S80" i="8"/>
  <c r="R80" i="8"/>
  <c r="Q80" i="8"/>
  <c r="P80" i="8"/>
  <c r="O80" i="8"/>
  <c r="N80" i="8"/>
  <c r="M80" i="8"/>
  <c r="L80" i="8"/>
  <c r="K80" i="8"/>
  <c r="J80" i="8"/>
  <c r="Y79" i="8"/>
  <c r="X79" i="8"/>
  <c r="W79" i="8"/>
  <c r="V79" i="8"/>
  <c r="U79" i="8"/>
  <c r="T79" i="8"/>
  <c r="S79" i="8"/>
  <c r="R79" i="8"/>
  <c r="Q79" i="8"/>
  <c r="P79" i="8"/>
  <c r="O79" i="8"/>
  <c r="N79" i="8"/>
  <c r="M79" i="8"/>
  <c r="L79" i="8"/>
  <c r="K79" i="8"/>
  <c r="J79" i="8"/>
  <c r="Y78" i="8"/>
  <c r="X78" i="8"/>
  <c r="W78" i="8"/>
  <c r="V78" i="8"/>
  <c r="U78" i="8"/>
  <c r="T78" i="8"/>
  <c r="S78" i="8"/>
  <c r="R78" i="8"/>
  <c r="Q78" i="8"/>
  <c r="P78" i="8"/>
  <c r="O78" i="8"/>
  <c r="N78" i="8"/>
  <c r="M78" i="8"/>
  <c r="L78" i="8"/>
  <c r="K78" i="8"/>
  <c r="J78" i="8"/>
  <c r="Y77" i="8"/>
  <c r="X77" i="8"/>
  <c r="W77" i="8"/>
  <c r="V77" i="8"/>
  <c r="U77" i="8"/>
  <c r="T77" i="8"/>
  <c r="S77" i="8"/>
  <c r="R77" i="8"/>
  <c r="Q77" i="8"/>
  <c r="P77" i="8"/>
  <c r="O77" i="8"/>
  <c r="N77" i="8"/>
  <c r="M77" i="8"/>
  <c r="L77" i="8"/>
  <c r="K77" i="8"/>
  <c r="J77" i="8"/>
  <c r="Y76" i="8"/>
  <c r="X76" i="8"/>
  <c r="W76" i="8"/>
  <c r="V76" i="8"/>
  <c r="U76" i="8"/>
  <c r="T76" i="8"/>
  <c r="S76" i="8"/>
  <c r="R76" i="8"/>
  <c r="Q76" i="8"/>
  <c r="P76" i="8"/>
  <c r="O76" i="8"/>
  <c r="N76" i="8"/>
  <c r="M76" i="8"/>
  <c r="L76" i="8"/>
  <c r="K76" i="8"/>
  <c r="J76" i="8"/>
  <c r="Y75" i="8"/>
  <c r="X75" i="8"/>
  <c r="W75" i="8"/>
  <c r="V75" i="8"/>
  <c r="U75" i="8"/>
  <c r="T75" i="8"/>
  <c r="S75" i="8"/>
  <c r="R75" i="8"/>
  <c r="Q75" i="8"/>
  <c r="P75" i="8"/>
  <c r="O75" i="8"/>
  <c r="N75" i="8"/>
  <c r="M75" i="8"/>
  <c r="L75" i="8"/>
  <c r="K75" i="8"/>
  <c r="J75" i="8"/>
  <c r="Y74" i="8"/>
  <c r="X74" i="8"/>
  <c r="W74" i="8"/>
  <c r="V74" i="8"/>
  <c r="U74" i="8"/>
  <c r="T74" i="8"/>
  <c r="S74" i="8"/>
  <c r="R74" i="8"/>
  <c r="Q74" i="8"/>
  <c r="P74" i="8"/>
  <c r="O74" i="8"/>
  <c r="N74" i="8"/>
  <c r="M74" i="8"/>
  <c r="L74" i="8"/>
  <c r="K74" i="8"/>
  <c r="J74" i="8"/>
  <c r="Y73" i="8"/>
  <c r="X73" i="8"/>
  <c r="W73" i="8"/>
  <c r="V73" i="8"/>
  <c r="U73" i="8"/>
  <c r="T73" i="8"/>
  <c r="S73" i="8"/>
  <c r="R73" i="8"/>
  <c r="Q73" i="8"/>
  <c r="P73" i="8"/>
  <c r="O73" i="8"/>
  <c r="N73" i="8"/>
  <c r="M73" i="8"/>
  <c r="L73" i="8"/>
  <c r="K73" i="8"/>
  <c r="J73" i="8"/>
  <c r="Y72" i="8"/>
  <c r="X72" i="8"/>
  <c r="W72" i="8"/>
  <c r="V72" i="8"/>
  <c r="U72" i="8"/>
  <c r="T72" i="8"/>
  <c r="S72" i="8"/>
  <c r="R72" i="8"/>
  <c r="Q72" i="8"/>
  <c r="P72" i="8"/>
  <c r="O72" i="8"/>
  <c r="N72" i="8"/>
  <c r="M72" i="8"/>
  <c r="L72" i="8"/>
  <c r="K72" i="8"/>
  <c r="J72" i="8"/>
  <c r="Y71" i="8"/>
  <c r="X71" i="8"/>
  <c r="W71" i="8"/>
  <c r="V71" i="8"/>
  <c r="U71" i="8"/>
  <c r="T71" i="8"/>
  <c r="S71" i="8"/>
  <c r="R71" i="8"/>
  <c r="Q71" i="8"/>
  <c r="P71" i="8"/>
  <c r="O71" i="8"/>
  <c r="N71" i="8"/>
  <c r="M71" i="8"/>
  <c r="L71" i="8"/>
  <c r="K71" i="8"/>
  <c r="J71" i="8"/>
  <c r="Y70" i="8"/>
  <c r="X70" i="8"/>
  <c r="W70" i="8"/>
  <c r="V70" i="8"/>
  <c r="U70" i="8"/>
  <c r="T70" i="8"/>
  <c r="S70" i="8"/>
  <c r="R70" i="8"/>
  <c r="Q70" i="8"/>
  <c r="P70" i="8"/>
  <c r="O70" i="8"/>
  <c r="N70" i="8"/>
  <c r="M70" i="8"/>
  <c r="L70" i="8"/>
  <c r="K70" i="8"/>
  <c r="J70" i="8"/>
  <c r="Y69" i="8"/>
  <c r="X69" i="8"/>
  <c r="W69" i="8"/>
  <c r="V69" i="8"/>
  <c r="U69" i="8"/>
  <c r="T69" i="8"/>
  <c r="S69" i="8"/>
  <c r="R69" i="8"/>
  <c r="Q69" i="8"/>
  <c r="P69" i="8"/>
  <c r="O69" i="8"/>
  <c r="N69" i="8"/>
  <c r="M69" i="8"/>
  <c r="L69" i="8"/>
  <c r="K69" i="8"/>
  <c r="J69" i="8"/>
  <c r="Y68" i="8"/>
  <c r="X68" i="8"/>
  <c r="W68" i="8"/>
  <c r="V68" i="8"/>
  <c r="U68" i="8"/>
  <c r="T68" i="8"/>
  <c r="S68" i="8"/>
  <c r="R68" i="8"/>
  <c r="Q68" i="8"/>
  <c r="P68" i="8"/>
  <c r="O68" i="8"/>
  <c r="N68" i="8"/>
  <c r="M68" i="8"/>
  <c r="L68" i="8"/>
  <c r="K68" i="8"/>
  <c r="J68" i="8"/>
  <c r="Y67" i="8"/>
  <c r="X67" i="8"/>
  <c r="W67" i="8"/>
  <c r="V67" i="8"/>
  <c r="U67" i="8"/>
  <c r="T67" i="8"/>
  <c r="S67" i="8"/>
  <c r="R67" i="8"/>
  <c r="Q67" i="8"/>
  <c r="P67" i="8"/>
  <c r="O67" i="8"/>
  <c r="N67" i="8"/>
  <c r="M67" i="8"/>
  <c r="L67" i="8"/>
  <c r="K67" i="8"/>
  <c r="J67" i="8"/>
  <c r="Y66" i="8"/>
  <c r="X66" i="8"/>
  <c r="W66" i="8"/>
  <c r="V66" i="8"/>
  <c r="U66" i="8"/>
  <c r="T66" i="8"/>
  <c r="S66" i="8"/>
  <c r="R66" i="8"/>
  <c r="Q66" i="8"/>
  <c r="P66" i="8"/>
  <c r="O66" i="8"/>
  <c r="N66" i="8"/>
  <c r="M66" i="8"/>
  <c r="L66" i="8"/>
  <c r="K66" i="8"/>
  <c r="J66" i="8"/>
  <c r="Y65" i="8"/>
  <c r="X65" i="8"/>
  <c r="W65" i="8"/>
  <c r="V65" i="8"/>
  <c r="U65" i="8"/>
  <c r="T65" i="8"/>
  <c r="S65" i="8"/>
  <c r="R65" i="8"/>
  <c r="Q65" i="8"/>
  <c r="P65" i="8"/>
  <c r="O65" i="8"/>
  <c r="N65" i="8"/>
  <c r="M65" i="8"/>
  <c r="L65" i="8"/>
  <c r="K65" i="8"/>
  <c r="J65" i="8"/>
  <c r="Y64" i="8"/>
  <c r="X64" i="8"/>
  <c r="W64" i="8"/>
  <c r="V64" i="8"/>
  <c r="U64" i="8"/>
  <c r="T64" i="8"/>
  <c r="S64" i="8"/>
  <c r="R64" i="8"/>
  <c r="Q64" i="8"/>
  <c r="P64" i="8"/>
  <c r="O64" i="8"/>
  <c r="N64" i="8"/>
  <c r="M64" i="8"/>
  <c r="L64" i="8"/>
  <c r="K64" i="8"/>
  <c r="J64" i="8"/>
  <c r="Y63" i="8"/>
  <c r="X63" i="8"/>
  <c r="W63" i="8"/>
  <c r="V63" i="8"/>
  <c r="U63" i="8"/>
  <c r="T63" i="8"/>
  <c r="S63" i="8"/>
  <c r="R63" i="8"/>
  <c r="Q63" i="8"/>
  <c r="P63" i="8"/>
  <c r="O63" i="8"/>
  <c r="N63" i="8"/>
  <c r="M63" i="8"/>
  <c r="L63" i="8"/>
  <c r="K63" i="8"/>
  <c r="J63" i="8"/>
  <c r="Y62" i="8"/>
  <c r="X62" i="8"/>
  <c r="W62" i="8"/>
  <c r="V62" i="8"/>
  <c r="U62" i="8"/>
  <c r="T62" i="8"/>
  <c r="S62" i="8"/>
  <c r="R62" i="8"/>
  <c r="Q62" i="8"/>
  <c r="P62" i="8"/>
  <c r="O62" i="8"/>
  <c r="N62" i="8"/>
  <c r="M62" i="8"/>
  <c r="L62" i="8"/>
  <c r="K62" i="8"/>
  <c r="J62" i="8"/>
  <c r="Y61" i="8"/>
  <c r="X61" i="8"/>
  <c r="W61" i="8"/>
  <c r="V61" i="8"/>
  <c r="U61" i="8"/>
  <c r="T61" i="8"/>
  <c r="S61" i="8"/>
  <c r="R61" i="8"/>
  <c r="Q61" i="8"/>
  <c r="P61" i="8"/>
  <c r="O61" i="8"/>
  <c r="N61" i="8"/>
  <c r="M61" i="8"/>
  <c r="L61" i="8"/>
  <c r="K61" i="8"/>
  <c r="J61" i="8"/>
  <c r="Y60" i="8"/>
  <c r="X60" i="8"/>
  <c r="W60" i="8"/>
  <c r="V60" i="8"/>
  <c r="U60" i="8"/>
  <c r="T60" i="8"/>
  <c r="S60" i="8"/>
  <c r="R60" i="8"/>
  <c r="Q60" i="8"/>
  <c r="P60" i="8"/>
  <c r="O60" i="8"/>
  <c r="N60" i="8"/>
  <c r="M60" i="8"/>
  <c r="L60" i="8"/>
  <c r="K60" i="8"/>
  <c r="J60" i="8"/>
  <c r="Y59" i="8"/>
  <c r="X59" i="8"/>
  <c r="W59" i="8"/>
  <c r="V59" i="8"/>
  <c r="U59" i="8"/>
  <c r="T59" i="8"/>
  <c r="S59" i="8"/>
  <c r="R59" i="8"/>
  <c r="Q59" i="8"/>
  <c r="P59" i="8"/>
  <c r="O59" i="8"/>
  <c r="N59" i="8"/>
  <c r="M59" i="8"/>
  <c r="L59" i="8"/>
  <c r="K59" i="8"/>
  <c r="J59" i="8"/>
  <c r="Y58" i="8"/>
  <c r="X58" i="8"/>
  <c r="W58" i="8"/>
  <c r="V58" i="8"/>
  <c r="U58" i="8"/>
  <c r="T58" i="8"/>
  <c r="S58" i="8"/>
  <c r="R58" i="8"/>
  <c r="Q58" i="8"/>
  <c r="P58" i="8"/>
  <c r="O58" i="8"/>
  <c r="N58" i="8"/>
  <c r="M58" i="8"/>
  <c r="L58" i="8"/>
  <c r="K58" i="8"/>
  <c r="J58" i="8"/>
  <c r="Y57" i="8"/>
  <c r="X57" i="8"/>
  <c r="W57" i="8"/>
  <c r="V57" i="8"/>
  <c r="U57" i="8"/>
  <c r="T57" i="8"/>
  <c r="S57" i="8"/>
  <c r="R57" i="8"/>
  <c r="Q57" i="8"/>
  <c r="P57" i="8"/>
  <c r="O57" i="8"/>
  <c r="N57" i="8"/>
  <c r="M57" i="8"/>
  <c r="L57" i="8"/>
  <c r="K57" i="8"/>
  <c r="J57" i="8"/>
  <c r="Y56" i="8"/>
  <c r="X56" i="8"/>
  <c r="W56" i="8"/>
  <c r="V56" i="8"/>
  <c r="U56" i="8"/>
  <c r="T56" i="8"/>
  <c r="S56" i="8"/>
  <c r="R56" i="8"/>
  <c r="Q56" i="8"/>
  <c r="P56" i="8"/>
  <c r="O56" i="8"/>
  <c r="N56" i="8"/>
  <c r="M56" i="8"/>
  <c r="L56" i="8"/>
  <c r="K56" i="8"/>
  <c r="J56" i="8"/>
  <c r="Y55" i="8"/>
  <c r="X55" i="8"/>
  <c r="W55" i="8"/>
  <c r="V55" i="8"/>
  <c r="U55" i="8"/>
  <c r="T55" i="8"/>
  <c r="S55" i="8"/>
  <c r="R55" i="8"/>
  <c r="Q55" i="8"/>
  <c r="P55" i="8"/>
  <c r="O55" i="8"/>
  <c r="N55" i="8"/>
  <c r="M55" i="8"/>
  <c r="L55" i="8"/>
  <c r="K55" i="8"/>
  <c r="J55" i="8"/>
  <c r="Y54" i="8"/>
  <c r="X54" i="8"/>
  <c r="W54" i="8"/>
  <c r="V54" i="8"/>
  <c r="U54" i="8"/>
  <c r="T54" i="8"/>
  <c r="S54" i="8"/>
  <c r="R54" i="8"/>
  <c r="Q54" i="8"/>
  <c r="P54" i="8"/>
  <c r="O54" i="8"/>
  <c r="N54" i="8"/>
  <c r="M54" i="8"/>
  <c r="L54" i="8"/>
  <c r="K54" i="8"/>
  <c r="J54" i="8"/>
  <c r="Y53" i="8"/>
  <c r="X53" i="8"/>
  <c r="W53" i="8"/>
  <c r="V53" i="8"/>
  <c r="U53" i="8"/>
  <c r="T53" i="8"/>
  <c r="S53" i="8"/>
  <c r="R53" i="8"/>
  <c r="Q53" i="8"/>
  <c r="P53" i="8"/>
  <c r="O53" i="8"/>
  <c r="N53" i="8"/>
  <c r="M53" i="8"/>
  <c r="L53" i="8"/>
  <c r="K53" i="8"/>
  <c r="J53" i="8"/>
  <c r="Y52" i="8"/>
  <c r="X52" i="8"/>
  <c r="W52" i="8"/>
  <c r="V52" i="8"/>
  <c r="U52" i="8"/>
  <c r="T52" i="8"/>
  <c r="S52" i="8"/>
  <c r="R52" i="8"/>
  <c r="Q52" i="8"/>
  <c r="P52" i="8"/>
  <c r="O52" i="8"/>
  <c r="N52" i="8"/>
  <c r="M52" i="8"/>
  <c r="L52" i="8"/>
  <c r="K52" i="8"/>
  <c r="J52" i="8"/>
  <c r="Y51" i="8"/>
  <c r="X51" i="8"/>
  <c r="W51" i="8"/>
  <c r="V51" i="8"/>
  <c r="U51" i="8"/>
  <c r="T51" i="8"/>
  <c r="S51" i="8"/>
  <c r="R51" i="8"/>
  <c r="Q51" i="8"/>
  <c r="P51" i="8"/>
  <c r="O51" i="8"/>
  <c r="N51" i="8"/>
  <c r="M51" i="8"/>
  <c r="L51" i="8"/>
  <c r="K51" i="8"/>
  <c r="J51" i="8"/>
  <c r="Y50" i="8"/>
  <c r="X50" i="8"/>
  <c r="W50" i="8"/>
  <c r="V50" i="8"/>
  <c r="U50" i="8"/>
  <c r="T50" i="8"/>
  <c r="S50" i="8"/>
  <c r="R50" i="8"/>
  <c r="Q50" i="8"/>
  <c r="P50" i="8"/>
  <c r="O50" i="8"/>
  <c r="N50" i="8"/>
  <c r="M50" i="8"/>
  <c r="L50" i="8"/>
  <c r="K50" i="8"/>
  <c r="J50" i="8"/>
  <c r="Y49" i="8"/>
  <c r="X49" i="8"/>
  <c r="W49" i="8"/>
  <c r="V49" i="8"/>
  <c r="U49" i="8"/>
  <c r="T49" i="8"/>
  <c r="S49" i="8"/>
  <c r="R49" i="8"/>
  <c r="Q49" i="8"/>
  <c r="P49" i="8"/>
  <c r="O49" i="8"/>
  <c r="N49" i="8"/>
  <c r="M49" i="8"/>
  <c r="L49" i="8"/>
  <c r="K49" i="8"/>
  <c r="J49" i="8"/>
  <c r="Y48" i="8"/>
  <c r="X48" i="8"/>
  <c r="W48" i="8"/>
  <c r="V48" i="8"/>
  <c r="U48" i="8"/>
  <c r="T48" i="8"/>
  <c r="S48" i="8"/>
  <c r="R48" i="8"/>
  <c r="Q48" i="8"/>
  <c r="P48" i="8"/>
  <c r="O48" i="8"/>
  <c r="N48" i="8"/>
  <c r="M48" i="8"/>
  <c r="L48" i="8"/>
  <c r="K48" i="8"/>
  <c r="J48" i="8"/>
  <c r="Y47" i="8"/>
  <c r="X47" i="8"/>
  <c r="W47" i="8"/>
  <c r="V47" i="8"/>
  <c r="U47" i="8"/>
  <c r="T47" i="8"/>
  <c r="S47" i="8"/>
  <c r="R47" i="8"/>
  <c r="Q47" i="8"/>
  <c r="P47" i="8"/>
  <c r="O47" i="8"/>
  <c r="N47" i="8"/>
  <c r="M47" i="8"/>
  <c r="L47" i="8"/>
  <c r="K47" i="8"/>
  <c r="J47" i="8"/>
  <c r="Y46" i="8"/>
  <c r="X46" i="8"/>
  <c r="W46" i="8"/>
  <c r="V46" i="8"/>
  <c r="U46" i="8"/>
  <c r="T46" i="8"/>
  <c r="S46" i="8"/>
  <c r="R46" i="8"/>
  <c r="Q46" i="8"/>
  <c r="P46" i="8"/>
  <c r="O46" i="8"/>
  <c r="N46" i="8"/>
  <c r="M46" i="8"/>
  <c r="L46" i="8"/>
  <c r="K46" i="8"/>
  <c r="J46" i="8"/>
  <c r="Y45" i="8"/>
  <c r="X45" i="8"/>
  <c r="W45" i="8"/>
  <c r="V45" i="8"/>
  <c r="U45" i="8"/>
  <c r="T45" i="8"/>
  <c r="S45" i="8"/>
  <c r="R45" i="8"/>
  <c r="Q45" i="8"/>
  <c r="P45" i="8"/>
  <c r="O45" i="8"/>
  <c r="N45" i="8"/>
  <c r="M45" i="8"/>
  <c r="L45" i="8"/>
  <c r="K45" i="8"/>
  <c r="J45" i="8"/>
  <c r="Y44" i="8"/>
  <c r="X44" i="8"/>
  <c r="W44" i="8"/>
  <c r="V44" i="8"/>
  <c r="U44" i="8"/>
  <c r="T44" i="8"/>
  <c r="S44" i="8"/>
  <c r="R44" i="8"/>
  <c r="Q44" i="8"/>
  <c r="P44" i="8"/>
  <c r="O44" i="8"/>
  <c r="N44" i="8"/>
  <c r="M44" i="8"/>
  <c r="L44" i="8"/>
  <c r="K44" i="8"/>
  <c r="J44" i="8"/>
  <c r="Y43" i="8"/>
  <c r="X43" i="8"/>
  <c r="W43" i="8"/>
  <c r="V43" i="8"/>
  <c r="U43" i="8"/>
  <c r="T43" i="8"/>
  <c r="S43" i="8"/>
  <c r="R43" i="8"/>
  <c r="Q43" i="8"/>
  <c r="P43" i="8"/>
  <c r="O43" i="8"/>
  <c r="N43" i="8"/>
  <c r="M43" i="8"/>
  <c r="L43" i="8"/>
  <c r="K43" i="8"/>
  <c r="J43" i="8"/>
  <c r="Y42" i="8"/>
  <c r="X42" i="8"/>
  <c r="W42" i="8"/>
  <c r="V42" i="8"/>
  <c r="U42" i="8"/>
  <c r="T42" i="8"/>
  <c r="S42" i="8"/>
  <c r="R42" i="8"/>
  <c r="Q42" i="8"/>
  <c r="P42" i="8"/>
  <c r="O42" i="8"/>
  <c r="N42" i="8"/>
  <c r="M42" i="8"/>
  <c r="L42" i="8"/>
  <c r="K42" i="8"/>
  <c r="J42" i="8"/>
  <c r="Y41" i="8"/>
  <c r="X41" i="8"/>
  <c r="W41" i="8"/>
  <c r="V41" i="8"/>
  <c r="U41" i="8"/>
  <c r="T41" i="8"/>
  <c r="S41" i="8"/>
  <c r="R41" i="8"/>
  <c r="Q41" i="8"/>
  <c r="P41" i="8"/>
  <c r="O41" i="8"/>
  <c r="N41" i="8"/>
  <c r="M41" i="8"/>
  <c r="L41" i="8"/>
  <c r="K41" i="8"/>
  <c r="J41" i="8"/>
  <c r="Y40" i="8"/>
  <c r="X40" i="8"/>
  <c r="W40" i="8"/>
  <c r="V40" i="8"/>
  <c r="U40" i="8"/>
  <c r="T40" i="8"/>
  <c r="S40" i="8"/>
  <c r="R40" i="8"/>
  <c r="Q40" i="8"/>
  <c r="P40" i="8"/>
  <c r="O40" i="8"/>
  <c r="N40" i="8"/>
  <c r="M40" i="8"/>
  <c r="L40" i="8"/>
  <c r="K40" i="8"/>
  <c r="J40" i="8"/>
  <c r="Y39" i="8"/>
  <c r="X39" i="8"/>
  <c r="W39" i="8"/>
  <c r="V39" i="8"/>
  <c r="U39" i="8"/>
  <c r="T39" i="8"/>
  <c r="S39" i="8"/>
  <c r="R39" i="8"/>
  <c r="Q39" i="8"/>
  <c r="P39" i="8"/>
  <c r="O39" i="8"/>
  <c r="N39" i="8"/>
  <c r="M39" i="8"/>
  <c r="L39" i="8"/>
  <c r="K39" i="8"/>
  <c r="J39" i="8"/>
  <c r="Y38" i="8"/>
  <c r="X38" i="8"/>
  <c r="W38" i="8"/>
  <c r="V38" i="8"/>
  <c r="U38" i="8"/>
  <c r="T38" i="8"/>
  <c r="S38" i="8"/>
  <c r="R38" i="8"/>
  <c r="Q38" i="8"/>
  <c r="P38" i="8"/>
  <c r="O38" i="8"/>
  <c r="N38" i="8"/>
  <c r="M38" i="8"/>
  <c r="L38" i="8"/>
  <c r="K38" i="8"/>
  <c r="J38" i="8"/>
  <c r="Y37" i="8"/>
  <c r="X37" i="8"/>
  <c r="W37" i="8"/>
  <c r="V37" i="8"/>
  <c r="U37" i="8"/>
  <c r="T37" i="8"/>
  <c r="S37" i="8"/>
  <c r="R37" i="8"/>
  <c r="Q37" i="8"/>
  <c r="P37" i="8"/>
  <c r="O37" i="8"/>
  <c r="N37" i="8"/>
  <c r="M37" i="8"/>
  <c r="L37" i="8"/>
  <c r="K37" i="8"/>
  <c r="J37" i="8"/>
  <c r="Y36" i="8"/>
  <c r="X36" i="8"/>
  <c r="W36" i="8"/>
  <c r="V36" i="8"/>
  <c r="U36" i="8"/>
  <c r="T36" i="8"/>
  <c r="S36" i="8"/>
  <c r="R36" i="8"/>
  <c r="Q36" i="8"/>
  <c r="P36" i="8"/>
  <c r="O36" i="8"/>
  <c r="N36" i="8"/>
  <c r="M36" i="8"/>
  <c r="L36" i="8"/>
  <c r="K36" i="8"/>
  <c r="J36" i="8"/>
  <c r="Y35" i="8"/>
  <c r="X35" i="8"/>
  <c r="W35" i="8"/>
  <c r="V35" i="8"/>
  <c r="U35" i="8"/>
  <c r="T35" i="8"/>
  <c r="S35" i="8"/>
  <c r="R35" i="8"/>
  <c r="Q35" i="8"/>
  <c r="P35" i="8"/>
  <c r="O35" i="8"/>
  <c r="N35" i="8"/>
  <c r="M35" i="8"/>
  <c r="L35" i="8"/>
  <c r="K35" i="8"/>
  <c r="J35" i="8"/>
  <c r="Y34" i="8"/>
  <c r="X34" i="8"/>
  <c r="W34" i="8"/>
  <c r="V34" i="8"/>
  <c r="U34" i="8"/>
  <c r="T34" i="8"/>
  <c r="S34" i="8"/>
  <c r="R34" i="8"/>
  <c r="Q34" i="8"/>
  <c r="P34" i="8"/>
  <c r="O34" i="8"/>
  <c r="N34" i="8"/>
  <c r="M34" i="8"/>
  <c r="L34" i="8"/>
  <c r="K34" i="8"/>
  <c r="J34" i="8"/>
  <c r="Y33" i="8"/>
  <c r="X33" i="8"/>
  <c r="W33" i="8"/>
  <c r="V33" i="8"/>
  <c r="U33" i="8"/>
  <c r="T33" i="8"/>
  <c r="S33" i="8"/>
  <c r="R33" i="8"/>
  <c r="Q33" i="8"/>
  <c r="P33" i="8"/>
  <c r="O33" i="8"/>
  <c r="N33" i="8"/>
  <c r="M33" i="8"/>
  <c r="L33" i="8"/>
  <c r="K33" i="8"/>
  <c r="J33" i="8"/>
  <c r="Y32" i="8"/>
  <c r="X32" i="8"/>
  <c r="W32" i="8"/>
  <c r="V32" i="8"/>
  <c r="U32" i="8"/>
  <c r="T32" i="8"/>
  <c r="S32" i="8"/>
  <c r="R32" i="8"/>
  <c r="Q32" i="8"/>
  <c r="P32" i="8"/>
  <c r="O32" i="8"/>
  <c r="N32" i="8"/>
  <c r="M32" i="8"/>
  <c r="L32" i="8"/>
  <c r="K32" i="8"/>
  <c r="J32" i="8"/>
  <c r="Y31" i="8"/>
  <c r="X31" i="8"/>
  <c r="W31" i="8"/>
  <c r="V31" i="8"/>
  <c r="U31" i="8"/>
  <c r="T31" i="8"/>
  <c r="S31" i="8"/>
  <c r="R31" i="8"/>
  <c r="Q31" i="8"/>
  <c r="P31" i="8"/>
  <c r="O31" i="8"/>
  <c r="N31" i="8"/>
  <c r="M31" i="8"/>
  <c r="L31" i="8"/>
  <c r="K31" i="8"/>
  <c r="J31" i="8"/>
  <c r="Y30" i="8"/>
  <c r="X30" i="8"/>
  <c r="W30" i="8"/>
  <c r="V30" i="8"/>
  <c r="U30" i="8"/>
  <c r="T30" i="8"/>
  <c r="S30" i="8"/>
  <c r="R30" i="8"/>
  <c r="Q30" i="8"/>
  <c r="P30" i="8"/>
  <c r="O30" i="8"/>
  <c r="N30" i="8"/>
  <c r="M30" i="8"/>
  <c r="L30" i="8"/>
  <c r="K30" i="8"/>
  <c r="J30" i="8"/>
  <c r="Y29" i="8"/>
  <c r="X29" i="8"/>
  <c r="W29" i="8"/>
  <c r="V29" i="8"/>
  <c r="U29" i="8"/>
  <c r="T29" i="8"/>
  <c r="S29" i="8"/>
  <c r="R29" i="8"/>
  <c r="Q29" i="8"/>
  <c r="P29" i="8"/>
  <c r="O29" i="8"/>
  <c r="N29" i="8"/>
  <c r="M29" i="8"/>
  <c r="L29" i="8"/>
  <c r="K29" i="8"/>
  <c r="J29" i="8"/>
  <c r="Y28" i="8"/>
  <c r="X28" i="8"/>
  <c r="W28" i="8"/>
  <c r="V28" i="8"/>
  <c r="U28" i="8"/>
  <c r="T28" i="8"/>
  <c r="S28" i="8"/>
  <c r="R28" i="8"/>
  <c r="Q28" i="8"/>
  <c r="P28" i="8"/>
  <c r="O28" i="8"/>
  <c r="N28" i="8"/>
  <c r="M28" i="8"/>
  <c r="L28" i="8"/>
  <c r="K28" i="8"/>
  <c r="J28" i="8"/>
  <c r="Y27" i="8"/>
  <c r="X27" i="8"/>
  <c r="W27" i="8"/>
  <c r="V27" i="8"/>
  <c r="U27" i="8"/>
  <c r="T27" i="8"/>
  <c r="S27" i="8"/>
  <c r="R27" i="8"/>
  <c r="Q27" i="8"/>
  <c r="P27" i="8"/>
  <c r="O27" i="8"/>
  <c r="N27" i="8"/>
  <c r="M27" i="8"/>
  <c r="L27" i="8"/>
  <c r="K27" i="8"/>
  <c r="J27" i="8"/>
  <c r="Y26" i="8"/>
  <c r="X26" i="8"/>
  <c r="W26" i="8"/>
  <c r="V26" i="8"/>
  <c r="U26" i="8"/>
  <c r="T26" i="8"/>
  <c r="S26" i="8"/>
  <c r="R26" i="8"/>
  <c r="Q26" i="8"/>
  <c r="P26" i="8"/>
  <c r="O26" i="8"/>
  <c r="N26" i="8"/>
  <c r="M26" i="8"/>
  <c r="L26" i="8"/>
  <c r="K26" i="8"/>
  <c r="J26" i="8"/>
  <c r="Y25" i="8"/>
  <c r="X25" i="8"/>
  <c r="W25" i="8"/>
  <c r="V25" i="8"/>
  <c r="U25" i="8"/>
  <c r="T25" i="8"/>
  <c r="S25" i="8"/>
  <c r="R25" i="8"/>
  <c r="Q25" i="8"/>
  <c r="P25" i="8"/>
  <c r="O25" i="8"/>
  <c r="N25" i="8"/>
  <c r="M25" i="8"/>
  <c r="L25" i="8"/>
  <c r="K25" i="8"/>
  <c r="J25" i="8"/>
  <c r="Y24" i="8"/>
  <c r="X24" i="8"/>
  <c r="W24" i="8"/>
  <c r="V24" i="8"/>
  <c r="U24" i="8"/>
  <c r="T24" i="8"/>
  <c r="S24" i="8"/>
  <c r="R24" i="8"/>
  <c r="Q24" i="8"/>
  <c r="P24" i="8"/>
  <c r="O24" i="8"/>
  <c r="N24" i="8"/>
  <c r="M24" i="8"/>
  <c r="L24" i="8"/>
  <c r="K24" i="8"/>
  <c r="J24" i="8"/>
  <c r="Y23" i="8"/>
  <c r="X23" i="8"/>
  <c r="W23" i="8"/>
  <c r="V23" i="8"/>
  <c r="U23" i="8"/>
  <c r="T23" i="8"/>
  <c r="S23" i="8"/>
  <c r="R23" i="8"/>
  <c r="Q23" i="8"/>
  <c r="P23" i="8"/>
  <c r="O23" i="8"/>
  <c r="N23" i="8"/>
  <c r="M23" i="8"/>
  <c r="L23" i="8"/>
  <c r="K23" i="8"/>
  <c r="J23" i="8"/>
  <c r="Y22" i="8"/>
  <c r="X22" i="8"/>
  <c r="W22" i="8"/>
  <c r="V22" i="8"/>
  <c r="U22" i="8"/>
  <c r="T22" i="8"/>
  <c r="S22" i="8"/>
  <c r="R22" i="8"/>
  <c r="Q22" i="8"/>
  <c r="P22" i="8"/>
  <c r="O22" i="8"/>
  <c r="N22" i="8"/>
  <c r="M22" i="8"/>
  <c r="L22" i="8"/>
  <c r="K22" i="8"/>
  <c r="J22" i="8"/>
  <c r="Y21" i="8"/>
  <c r="X21" i="8"/>
  <c r="W21" i="8"/>
  <c r="V21" i="8"/>
  <c r="U21" i="8"/>
  <c r="T21" i="8"/>
  <c r="S21" i="8"/>
  <c r="R21" i="8"/>
  <c r="Q21" i="8"/>
  <c r="P21" i="8"/>
  <c r="O21" i="8"/>
  <c r="N21" i="8"/>
  <c r="M21" i="8"/>
  <c r="L21" i="8"/>
  <c r="K21" i="8"/>
  <c r="J21" i="8"/>
  <c r="Y20" i="8"/>
  <c r="X20" i="8"/>
  <c r="W20" i="8"/>
  <c r="V20" i="8"/>
  <c r="U20" i="8"/>
  <c r="T20" i="8"/>
  <c r="S20" i="8"/>
  <c r="R20" i="8"/>
  <c r="Q20" i="8"/>
  <c r="P20" i="8"/>
  <c r="O20" i="8"/>
  <c r="N20" i="8"/>
  <c r="M20" i="8"/>
  <c r="L20" i="8"/>
  <c r="K20" i="8"/>
  <c r="J20" i="8"/>
  <c r="Y19" i="8"/>
  <c r="X19" i="8"/>
  <c r="W19" i="8"/>
  <c r="V19" i="8"/>
  <c r="U19" i="8"/>
  <c r="T19" i="8"/>
  <c r="S19" i="8"/>
  <c r="R19" i="8"/>
  <c r="Q19" i="8"/>
  <c r="P19" i="8"/>
  <c r="O19" i="8"/>
  <c r="N19" i="8"/>
  <c r="M19" i="8"/>
  <c r="L19" i="8"/>
  <c r="K19" i="8"/>
  <c r="J19" i="8"/>
  <c r="Y18" i="8"/>
  <c r="X18" i="8"/>
  <c r="W18" i="8"/>
  <c r="V18" i="8"/>
  <c r="U18" i="8"/>
  <c r="T18" i="8"/>
  <c r="S18" i="8"/>
  <c r="R18" i="8"/>
  <c r="Q18" i="8"/>
  <c r="P18" i="8"/>
  <c r="O18" i="8"/>
  <c r="N18" i="8"/>
  <c r="M18" i="8"/>
  <c r="L18" i="8"/>
  <c r="K18" i="8"/>
  <c r="J18" i="8"/>
  <c r="Y17" i="8"/>
  <c r="X17" i="8"/>
  <c r="W17" i="8"/>
  <c r="V17" i="8"/>
  <c r="U17" i="8"/>
  <c r="T17" i="8"/>
  <c r="S17" i="8"/>
  <c r="R17" i="8"/>
  <c r="Q17" i="8"/>
  <c r="P17" i="8"/>
  <c r="O17" i="8"/>
  <c r="N17" i="8"/>
  <c r="M17" i="8"/>
  <c r="L17" i="8"/>
  <c r="K17" i="8"/>
  <c r="J17" i="8"/>
  <c r="K16" i="8"/>
  <c r="L16" i="8" s="1"/>
  <c r="M16" i="8" s="1"/>
  <c r="N16" i="8" s="1"/>
  <c r="O16" i="8" s="1"/>
  <c r="P16" i="8" s="1"/>
  <c r="Q16" i="8" s="1"/>
  <c r="R16" i="8" s="1"/>
  <c r="S16" i="8" s="1"/>
  <c r="T16" i="8" s="1"/>
  <c r="U16" i="8" s="1"/>
  <c r="V16" i="8" s="1"/>
  <c r="W16" i="8" s="1"/>
  <c r="X16" i="8" s="1"/>
  <c r="Y16" i="8" s="1"/>
  <c r="J16" i="8"/>
  <c r="K15" i="8"/>
  <c r="L15" i="8" s="1"/>
  <c r="M15" i="8" s="1"/>
  <c r="N15" i="8" s="1"/>
  <c r="O15" i="8" s="1"/>
  <c r="P15" i="8" s="1"/>
  <c r="Q15" i="8" s="1"/>
  <c r="R15" i="8" s="1"/>
  <c r="S15" i="8" s="1"/>
  <c r="T15" i="8" s="1"/>
  <c r="U15" i="8" s="1"/>
  <c r="V15" i="8" s="1"/>
  <c r="W15" i="8" s="1"/>
  <c r="X15" i="8" s="1"/>
  <c r="Y15" i="8" s="1"/>
  <c r="J15" i="8"/>
  <c r="K14" i="8"/>
  <c r="L14" i="8" s="1"/>
  <c r="M14" i="8" s="1"/>
  <c r="N14" i="8" s="1"/>
  <c r="O14" i="8" s="1"/>
  <c r="P14" i="8" s="1"/>
  <c r="Q14" i="8" s="1"/>
  <c r="R14" i="8" s="1"/>
  <c r="S14" i="8" s="1"/>
  <c r="T14" i="8" s="1"/>
  <c r="U14" i="8" s="1"/>
  <c r="V14" i="8" s="1"/>
  <c r="W14" i="8" s="1"/>
  <c r="X14" i="8" s="1"/>
  <c r="Y14" i="8" s="1"/>
  <c r="J14" i="8"/>
  <c r="K13" i="8"/>
  <c r="L13" i="8" s="1"/>
  <c r="M13" i="8" s="1"/>
  <c r="N13" i="8" s="1"/>
  <c r="O13" i="8" s="1"/>
  <c r="P13" i="8" s="1"/>
  <c r="Q13" i="8" s="1"/>
  <c r="R13" i="8" s="1"/>
  <c r="S13" i="8" s="1"/>
  <c r="T13" i="8" s="1"/>
  <c r="U13" i="8" s="1"/>
  <c r="V13" i="8" s="1"/>
  <c r="W13" i="8" s="1"/>
  <c r="X13" i="8" s="1"/>
  <c r="Y13" i="8" s="1"/>
  <c r="J13" i="8"/>
  <c r="K12" i="8"/>
  <c r="L12" i="8" s="1"/>
  <c r="M12" i="8" s="1"/>
  <c r="N12" i="8" s="1"/>
  <c r="O12" i="8" s="1"/>
  <c r="P12" i="8" s="1"/>
  <c r="Q12" i="8" s="1"/>
  <c r="R12" i="8" s="1"/>
  <c r="S12" i="8" s="1"/>
  <c r="T12" i="8" s="1"/>
  <c r="U12" i="8" s="1"/>
  <c r="V12" i="8" s="1"/>
  <c r="W12" i="8" s="1"/>
  <c r="X12" i="8" s="1"/>
  <c r="Y12" i="8" s="1"/>
  <c r="J12" i="8"/>
  <c r="K11" i="8"/>
  <c r="L11" i="8" s="1"/>
  <c r="M11" i="8" s="1"/>
  <c r="N11" i="8" s="1"/>
  <c r="O11" i="8" s="1"/>
  <c r="P11" i="8" s="1"/>
  <c r="Q11" i="8" s="1"/>
  <c r="R11" i="8" s="1"/>
  <c r="S11" i="8" s="1"/>
  <c r="T11" i="8" s="1"/>
  <c r="U11" i="8" s="1"/>
  <c r="V11" i="8" s="1"/>
  <c r="W11" i="8" s="1"/>
  <c r="X11" i="8" s="1"/>
  <c r="Y11" i="8" s="1"/>
  <c r="J11" i="8"/>
  <c r="K10" i="8"/>
  <c r="L10" i="8" s="1"/>
  <c r="M10" i="8" s="1"/>
  <c r="N10" i="8" s="1"/>
  <c r="O10" i="8" s="1"/>
  <c r="P10" i="8" s="1"/>
  <c r="Q10" i="8" s="1"/>
  <c r="R10" i="8" s="1"/>
  <c r="S10" i="8" s="1"/>
  <c r="T10" i="8" s="1"/>
  <c r="U10" i="8" s="1"/>
  <c r="V10" i="8" s="1"/>
  <c r="W10" i="8" s="1"/>
  <c r="X10" i="8" s="1"/>
  <c r="Y10" i="8" s="1"/>
  <c r="J10" i="8"/>
  <c r="K9" i="8"/>
  <c r="L9" i="8" s="1"/>
  <c r="M9" i="8" s="1"/>
  <c r="N9" i="8" s="1"/>
  <c r="O9" i="8" s="1"/>
  <c r="P9" i="8" s="1"/>
  <c r="Q9" i="8" s="1"/>
  <c r="R9" i="8" s="1"/>
  <c r="S9" i="8" s="1"/>
  <c r="T9" i="8" s="1"/>
  <c r="U9" i="8" s="1"/>
  <c r="V9" i="8" s="1"/>
  <c r="W9" i="8" s="1"/>
  <c r="X9" i="8" s="1"/>
  <c r="Y9" i="8" s="1"/>
  <c r="J9" i="8"/>
  <c r="K8" i="8"/>
  <c r="L8" i="8" s="1"/>
  <c r="M8" i="8" s="1"/>
  <c r="N8" i="8" s="1"/>
  <c r="O8" i="8" s="1"/>
  <c r="P8" i="8" s="1"/>
  <c r="Q8" i="8" s="1"/>
  <c r="R8" i="8" s="1"/>
  <c r="S8" i="8" s="1"/>
  <c r="T8" i="8" s="1"/>
  <c r="U8" i="8" s="1"/>
  <c r="V8" i="8" s="1"/>
  <c r="W8" i="8" s="1"/>
  <c r="X8" i="8" s="1"/>
  <c r="Y8" i="8" s="1"/>
  <c r="J8" i="8"/>
  <c r="K7" i="8"/>
  <c r="L7" i="8" s="1"/>
  <c r="M7" i="8" s="1"/>
  <c r="N7" i="8" s="1"/>
  <c r="O7" i="8" s="1"/>
  <c r="P7" i="8" s="1"/>
  <c r="Q7" i="8" s="1"/>
  <c r="R7" i="8" s="1"/>
  <c r="S7" i="8" s="1"/>
  <c r="T7" i="8" s="1"/>
  <c r="U7" i="8" s="1"/>
  <c r="V7" i="8" s="1"/>
  <c r="W7" i="8" s="1"/>
  <c r="X7" i="8" s="1"/>
  <c r="Y7" i="8" s="1"/>
  <c r="J7" i="8"/>
  <c r="K6" i="8"/>
  <c r="L6" i="8" s="1"/>
  <c r="M6" i="8" s="1"/>
  <c r="N6" i="8" s="1"/>
  <c r="O6" i="8" s="1"/>
  <c r="P6" i="8" s="1"/>
  <c r="Q6" i="8" s="1"/>
  <c r="R6" i="8" s="1"/>
  <c r="S6" i="8" s="1"/>
  <c r="T6" i="8" s="1"/>
  <c r="U6" i="8" s="1"/>
  <c r="V6" i="8" s="1"/>
  <c r="W6" i="8" s="1"/>
  <c r="X6" i="8" s="1"/>
  <c r="Y6" i="8" s="1"/>
  <c r="J6" i="8"/>
  <c r="V4" i="1"/>
  <c r="U9" i="1"/>
  <c r="U8" i="1"/>
  <c r="U7" i="1"/>
  <c r="U6" i="1"/>
  <c r="U5" i="1"/>
  <c r="U4" i="1"/>
  <c r="U73" i="1"/>
  <c r="V73" i="1"/>
  <c r="AZ73" i="1" s="1"/>
  <c r="U74" i="1"/>
  <c r="V74" i="1"/>
  <c r="U75" i="1"/>
  <c r="V75" i="1"/>
  <c r="U76" i="1"/>
  <c r="V76" i="1"/>
  <c r="AX76" i="1" s="1"/>
  <c r="U77" i="1"/>
  <c r="V77" i="1"/>
  <c r="U78" i="1"/>
  <c r="V78" i="1"/>
  <c r="AX78" i="1" s="1"/>
  <c r="U79" i="1"/>
  <c r="V79" i="1"/>
  <c r="AZ79" i="1" s="1"/>
  <c r="U80" i="1"/>
  <c r="V80" i="1"/>
  <c r="AX80" i="1" s="1"/>
  <c r="U81" i="1"/>
  <c r="V81" i="1"/>
  <c r="AZ81" i="1" s="1"/>
  <c r="U82" i="1"/>
  <c r="V82" i="1"/>
  <c r="AX82" i="1" s="1"/>
  <c r="U83" i="1"/>
  <c r="V83" i="1"/>
  <c r="AZ83" i="1" s="1"/>
  <c r="U84" i="1"/>
  <c r="V84" i="1"/>
  <c r="AZ84" i="1" s="1"/>
  <c r="U85" i="1"/>
  <c r="V85" i="1"/>
  <c r="AE100" i="7"/>
  <c r="AE99" i="7"/>
  <c r="AE98" i="7"/>
  <c r="AE97" i="7"/>
  <c r="AE96" i="7"/>
  <c r="AE95" i="7"/>
  <c r="AE94" i="7"/>
  <c r="AE93" i="7"/>
  <c r="AE92" i="7"/>
  <c r="AE91" i="7"/>
  <c r="AE90" i="7"/>
  <c r="AE89" i="7"/>
  <c r="AE88" i="7"/>
  <c r="AE87" i="7"/>
  <c r="AE86" i="7"/>
  <c r="AE85" i="7"/>
  <c r="AE84" i="7"/>
  <c r="AE83" i="7"/>
  <c r="AE82" i="7"/>
  <c r="AE81" i="7"/>
  <c r="AE80" i="7"/>
  <c r="AE79" i="7"/>
  <c r="AE78" i="7"/>
  <c r="AE77" i="7"/>
  <c r="AE76" i="7"/>
  <c r="AE75" i="7"/>
  <c r="AE74" i="7"/>
  <c r="AE73" i="7"/>
  <c r="AE72" i="7"/>
  <c r="AE71" i="7"/>
  <c r="AE70" i="7"/>
  <c r="AE69" i="7"/>
  <c r="AE68" i="7"/>
  <c r="AE67" i="7"/>
  <c r="AE66" i="7"/>
  <c r="AE65" i="7"/>
  <c r="AE64" i="7"/>
  <c r="AE63" i="7"/>
  <c r="AE62" i="7"/>
  <c r="AE61" i="7"/>
  <c r="AE60" i="7"/>
  <c r="AE59" i="7"/>
  <c r="AE58" i="7"/>
  <c r="AE57" i="7"/>
  <c r="AE56" i="7"/>
  <c r="AE55" i="7"/>
  <c r="AE54" i="7"/>
  <c r="AE53" i="7"/>
  <c r="AE52" i="7"/>
  <c r="AE51" i="7"/>
  <c r="AE50" i="7"/>
  <c r="AE49" i="7"/>
  <c r="AE48" i="7"/>
  <c r="AE47" i="7"/>
  <c r="AE46" i="7"/>
  <c r="AE45" i="7"/>
  <c r="AE44" i="7"/>
  <c r="AE43" i="7"/>
  <c r="AE42" i="7"/>
  <c r="AE41" i="7"/>
  <c r="AE40" i="7"/>
  <c r="AE39" i="7"/>
  <c r="AE38" i="7"/>
  <c r="AE37" i="7"/>
  <c r="AE36" i="7"/>
  <c r="AE35" i="7"/>
  <c r="AE34" i="7"/>
  <c r="AE33" i="7"/>
  <c r="AE32" i="7"/>
  <c r="AE31" i="7"/>
  <c r="AE30" i="7"/>
  <c r="AE29" i="7"/>
  <c r="AE28" i="7"/>
  <c r="AE27" i="7"/>
  <c r="AE26" i="7"/>
  <c r="AE25" i="7"/>
  <c r="AE24" i="7"/>
  <c r="AE23" i="7"/>
  <c r="AE22" i="7"/>
  <c r="AE8" i="7"/>
  <c r="AE9" i="7"/>
  <c r="AE10" i="7"/>
  <c r="AE11" i="7"/>
  <c r="AE12" i="7"/>
  <c r="AE13" i="7"/>
  <c r="AE14" i="7"/>
  <c r="AE15" i="7"/>
  <c r="AE16" i="7"/>
  <c r="AE17" i="7"/>
  <c r="AE18" i="7"/>
  <c r="AE19" i="7"/>
  <c r="AE20" i="7"/>
  <c r="AE21" i="7"/>
  <c r="AE7" i="7"/>
  <c r="V5" i="1"/>
  <c r="V6" i="1"/>
  <c r="AZ6" i="1" s="1"/>
  <c r="V7" i="1"/>
  <c r="AZ7" i="1" s="1"/>
  <c r="V8" i="1"/>
  <c r="AZ8" i="1" s="1"/>
  <c r="V9" i="1"/>
  <c r="AZ9" i="1" s="1"/>
  <c r="V10" i="1"/>
  <c r="AZ10" i="1" s="1"/>
  <c r="V11" i="1"/>
  <c r="AX11" i="1" s="1"/>
  <c r="V12" i="1"/>
  <c r="AX12" i="1" s="1"/>
  <c r="V13" i="1"/>
  <c r="V14" i="1"/>
  <c r="AZ14" i="1" s="1"/>
  <c r="V15" i="1"/>
  <c r="AX15" i="1" s="1"/>
  <c r="V16" i="1"/>
  <c r="AZ16" i="1" s="1"/>
  <c r="V17" i="1"/>
  <c r="AZ17" i="1" s="1"/>
  <c r="V18" i="1"/>
  <c r="AZ18" i="1" s="1"/>
  <c r="V19" i="1"/>
  <c r="AZ19" i="1" s="1"/>
  <c r="V20" i="1"/>
  <c r="AZ20" i="1" s="1"/>
  <c r="V21" i="1"/>
  <c r="V22" i="1"/>
  <c r="AZ22" i="1" s="1"/>
  <c r="V23" i="1"/>
  <c r="AX23" i="1" s="1"/>
  <c r="V24" i="1"/>
  <c r="AZ24" i="1" s="1"/>
  <c r="V25" i="1"/>
  <c r="AZ25" i="1" s="1"/>
  <c r="V26" i="1"/>
  <c r="AZ26" i="1" s="1"/>
  <c r="V27" i="1"/>
  <c r="AZ27" i="1" s="1"/>
  <c r="V28" i="1"/>
  <c r="AZ28" i="1" s="1"/>
  <c r="V29" i="1"/>
  <c r="V30" i="1"/>
  <c r="AZ30" i="1" s="1"/>
  <c r="V31" i="1"/>
  <c r="AZ31" i="1" s="1"/>
  <c r="V32" i="1"/>
  <c r="AZ32" i="1" s="1"/>
  <c r="V33" i="1"/>
  <c r="AZ33" i="1" s="1"/>
  <c r="V34" i="1"/>
  <c r="AZ34" i="1" s="1"/>
  <c r="V35" i="1"/>
  <c r="AX35" i="1" s="1"/>
  <c r="V36" i="1"/>
  <c r="AX36" i="1" s="1"/>
  <c r="V37" i="1"/>
  <c r="V38" i="1"/>
  <c r="AZ38" i="1" s="1"/>
  <c r="V39" i="1"/>
  <c r="AX39" i="1" s="1"/>
  <c r="V40" i="1"/>
  <c r="AZ40" i="1" s="1"/>
  <c r="V41" i="1"/>
  <c r="AZ41" i="1" s="1"/>
  <c r="V42" i="1"/>
  <c r="AZ42" i="1" s="1"/>
  <c r="V43" i="1"/>
  <c r="AZ43" i="1" s="1"/>
  <c r="V44" i="1"/>
  <c r="AZ44" i="1" s="1"/>
  <c r="V45" i="1"/>
  <c r="V46" i="1"/>
  <c r="AZ46" i="1" s="1"/>
  <c r="V47" i="1"/>
  <c r="AX47" i="1" s="1"/>
  <c r="V48" i="1"/>
  <c r="AZ48" i="1" s="1"/>
  <c r="V49" i="1"/>
  <c r="AX49" i="1" s="1"/>
  <c r="V50" i="1"/>
  <c r="AZ50" i="1" s="1"/>
  <c r="V51" i="1"/>
  <c r="AZ51" i="1" s="1"/>
  <c r="V52" i="1"/>
  <c r="AZ52" i="1" s="1"/>
  <c r="V53" i="1"/>
  <c r="V54" i="1"/>
  <c r="AZ54" i="1" s="1"/>
  <c r="V55" i="1"/>
  <c r="AX55" i="1" s="1"/>
  <c r="V56" i="1"/>
  <c r="AZ56" i="1" s="1"/>
  <c r="V57" i="1"/>
  <c r="AZ57" i="1" s="1"/>
  <c r="V58" i="1"/>
  <c r="AZ58" i="1" s="1"/>
  <c r="V59" i="1"/>
  <c r="AZ59" i="1" s="1"/>
  <c r="V60" i="1"/>
  <c r="AX60" i="1" s="1"/>
  <c r="V61" i="1"/>
  <c r="AX61" i="1" s="1"/>
  <c r="V62" i="1"/>
  <c r="AZ62" i="1" s="1"/>
  <c r="V63" i="1"/>
  <c r="AX63" i="1" s="1"/>
  <c r="V64" i="1"/>
  <c r="AZ64" i="1" s="1"/>
  <c r="V65" i="1"/>
  <c r="AZ65" i="1" s="1"/>
  <c r="V66" i="1"/>
  <c r="AZ66" i="1" s="1"/>
  <c r="V67" i="1"/>
  <c r="AZ67" i="1" s="1"/>
  <c r="V68" i="1"/>
  <c r="AZ68" i="1" s="1"/>
  <c r="V69" i="1"/>
  <c r="V70" i="1"/>
  <c r="AZ70" i="1" s="1"/>
  <c r="AZ71" i="1"/>
  <c r="V72" i="1"/>
  <c r="AZ72" i="1" s="1"/>
  <c r="AZ75" i="1"/>
  <c r="V86" i="1"/>
  <c r="AZ86" i="1" s="1"/>
  <c r="V87" i="1"/>
  <c r="AX87" i="1" s="1"/>
  <c r="V88" i="1"/>
  <c r="AZ88" i="1" s="1"/>
  <c r="V89" i="1"/>
  <c r="AX89" i="1" s="1"/>
  <c r="V90" i="1"/>
  <c r="AZ90" i="1" s="1"/>
  <c r="V91" i="1"/>
  <c r="AZ91" i="1" s="1"/>
  <c r="V92" i="1"/>
  <c r="AZ92" i="1" s="1"/>
  <c r="V93" i="1"/>
  <c r="V94" i="1"/>
  <c r="AZ94" i="1" s="1"/>
  <c r="V95" i="1"/>
  <c r="AZ95" i="1" s="1"/>
  <c r="V96" i="1"/>
  <c r="AZ96" i="1" s="1"/>
  <c r="V97" i="1"/>
  <c r="AZ97" i="1" s="1"/>
  <c r="V98" i="1"/>
  <c r="AZ98" i="1" s="1"/>
  <c r="V99" i="1"/>
  <c r="AZ99" i="1" s="1"/>
  <c r="V100" i="1"/>
  <c r="AZ100" i="1" s="1"/>
  <c r="V101" i="1"/>
  <c r="V102" i="1"/>
  <c r="AX102" i="1" s="1"/>
  <c r="V103" i="1"/>
  <c r="AX103" i="1" s="1"/>
  <c r="V104" i="1"/>
  <c r="AZ104" i="1" s="1"/>
  <c r="V105" i="1"/>
  <c r="AX105" i="1" s="1"/>
  <c r="V106" i="1"/>
  <c r="AZ106" i="1" s="1"/>
  <c r="V107" i="1"/>
  <c r="AZ107" i="1" s="1"/>
  <c r="V108" i="1"/>
  <c r="AZ108" i="1" s="1"/>
  <c r="V109" i="1"/>
  <c r="V110" i="1"/>
  <c r="AZ110" i="1" s="1"/>
  <c r="V111" i="1"/>
  <c r="AZ111" i="1" s="1"/>
  <c r="V112" i="1"/>
  <c r="AZ112" i="1" s="1"/>
  <c r="V113" i="1"/>
  <c r="AX113" i="1" s="1"/>
  <c r="V114" i="1"/>
  <c r="AZ114" i="1" s="1"/>
  <c r="V115" i="1"/>
  <c r="AX115" i="1" s="1"/>
  <c r="V116" i="1"/>
  <c r="AZ116" i="1" s="1"/>
  <c r="V117" i="1"/>
  <c r="V118" i="1"/>
  <c r="AZ118" i="1" s="1"/>
  <c r="V119" i="1"/>
  <c r="AZ119" i="1" s="1"/>
  <c r="V120" i="1"/>
  <c r="AZ120" i="1" s="1"/>
  <c r="V121" i="1"/>
  <c r="AX121" i="1" s="1"/>
  <c r="V122" i="1"/>
  <c r="AZ122" i="1" s="1"/>
  <c r="V123" i="1"/>
  <c r="AZ123" i="1" s="1"/>
  <c r="V124" i="1"/>
  <c r="AZ124" i="1" s="1"/>
  <c r="V125" i="1"/>
  <c r="V126" i="1"/>
  <c r="AX126" i="1" s="1"/>
  <c r="V127" i="1"/>
  <c r="AX127" i="1" s="1"/>
  <c r="V128" i="1"/>
  <c r="AZ128" i="1" s="1"/>
  <c r="V129" i="1"/>
  <c r="AX129" i="1" s="1"/>
  <c r="V130" i="1"/>
  <c r="AZ130" i="1" s="1"/>
  <c r="V131" i="1"/>
  <c r="AZ131" i="1" s="1"/>
  <c r="V132" i="1"/>
  <c r="AZ132" i="1" s="1"/>
  <c r="V133" i="1"/>
  <c r="V134" i="1"/>
  <c r="AZ134" i="1" s="1"/>
  <c r="V135" i="1"/>
  <c r="AZ135" i="1" s="1"/>
  <c r="V136" i="1"/>
  <c r="AZ136" i="1" s="1"/>
  <c r="V137" i="1"/>
  <c r="AZ137" i="1" s="1"/>
  <c r="V138" i="1"/>
  <c r="AZ138" i="1" s="1"/>
  <c r="V139" i="1"/>
  <c r="AZ139" i="1" s="1"/>
  <c r="V140" i="1"/>
  <c r="AZ140" i="1" s="1"/>
  <c r="V141" i="1"/>
  <c r="AX141" i="1" s="1"/>
  <c r="V142" i="1"/>
  <c r="AX142" i="1" s="1"/>
  <c r="V143" i="1"/>
  <c r="AX143" i="1" s="1"/>
  <c r="V144" i="1"/>
  <c r="AZ144" i="1" s="1"/>
  <c r="V145" i="1"/>
  <c r="AX145" i="1" s="1"/>
  <c r="V146" i="1"/>
  <c r="AZ146" i="1" s="1"/>
  <c r="V147" i="1"/>
  <c r="AZ147" i="1" s="1"/>
  <c r="V148" i="1"/>
  <c r="AZ148" i="1" s="1"/>
  <c r="V149" i="1"/>
  <c r="V150" i="1"/>
  <c r="AZ150" i="1" s="1"/>
  <c r="V151" i="1"/>
  <c r="AX151" i="1" s="1"/>
  <c r="V152" i="1"/>
  <c r="AZ152" i="1" s="1"/>
  <c r="V153" i="1"/>
  <c r="AX153" i="1" s="1"/>
  <c r="V154" i="1"/>
  <c r="AZ154" i="1" s="1"/>
  <c r="V155" i="1"/>
  <c r="AZ155" i="1" s="1"/>
  <c r="V156" i="1"/>
  <c r="AZ156" i="1" s="1"/>
  <c r="V157" i="1"/>
  <c r="V158" i="1"/>
  <c r="AZ158" i="1" s="1"/>
  <c r="V159" i="1"/>
  <c r="AZ159" i="1" s="1"/>
  <c r="V160" i="1"/>
  <c r="AZ160" i="1" s="1"/>
  <c r="V161" i="1"/>
  <c r="AZ161" i="1" s="1"/>
  <c r="V162" i="1"/>
  <c r="AZ162" i="1" s="1"/>
  <c r="V163" i="1"/>
  <c r="AZ163" i="1" s="1"/>
  <c r="V164" i="1"/>
  <c r="AZ164" i="1" s="1"/>
  <c r="V165" i="1"/>
  <c r="V166" i="1"/>
  <c r="AX166" i="1" s="1"/>
  <c r="V167" i="1"/>
  <c r="AX167" i="1" s="1"/>
  <c r="V168" i="1"/>
  <c r="AZ168" i="1" s="1"/>
  <c r="V169" i="1"/>
  <c r="AX169" i="1" s="1"/>
  <c r="V170" i="1"/>
  <c r="AZ170" i="1" s="1"/>
  <c r="V171" i="1"/>
  <c r="AZ171" i="1" s="1"/>
  <c r="V172" i="1"/>
  <c r="AZ172" i="1" s="1"/>
  <c r="V173" i="1"/>
  <c r="V174" i="1"/>
  <c r="AZ174" i="1" s="1"/>
  <c r="V175" i="1"/>
  <c r="AZ175" i="1" s="1"/>
  <c r="V176" i="1"/>
  <c r="AZ176" i="1" s="1"/>
  <c r="V177" i="1"/>
  <c r="AX177" i="1" s="1"/>
  <c r="V178" i="1"/>
  <c r="AZ178" i="1" s="1"/>
  <c r="V179" i="1"/>
  <c r="AX179" i="1" s="1"/>
  <c r="V180" i="1"/>
  <c r="AZ180" i="1" s="1"/>
  <c r="V181" i="1"/>
  <c r="V182" i="1"/>
  <c r="AZ182" i="1" s="1"/>
  <c r="V183" i="1"/>
  <c r="AZ183" i="1" s="1"/>
  <c r="V184" i="1"/>
  <c r="AZ184" i="1" s="1"/>
  <c r="V185" i="1"/>
  <c r="AX185" i="1" s="1"/>
  <c r="V186" i="1"/>
  <c r="AZ186" i="1" s="1"/>
  <c r="V187" i="1"/>
  <c r="AZ187" i="1" s="1"/>
  <c r="V188" i="1"/>
  <c r="AZ188" i="1" s="1"/>
  <c r="V189" i="1"/>
  <c r="V190" i="1"/>
  <c r="AX190" i="1" s="1"/>
  <c r="V191" i="1"/>
  <c r="AX191" i="1" s="1"/>
  <c r="V192" i="1"/>
  <c r="AZ192" i="1" s="1"/>
  <c r="V193" i="1"/>
  <c r="AX193" i="1" s="1"/>
  <c r="V194" i="1"/>
  <c r="AZ194" i="1" s="1"/>
  <c r="V195" i="1"/>
  <c r="AZ195" i="1" s="1"/>
  <c r="V196" i="1"/>
  <c r="AZ196" i="1" s="1"/>
  <c r="V197" i="1"/>
  <c r="V198" i="1"/>
  <c r="AZ198" i="1" s="1"/>
  <c r="V199" i="1"/>
  <c r="AZ199" i="1" s="1"/>
  <c r="V200" i="1"/>
  <c r="AZ200" i="1" s="1"/>
  <c r="V201" i="1"/>
  <c r="AZ201" i="1" s="1"/>
  <c r="V202" i="1"/>
  <c r="AZ202" i="1" s="1"/>
  <c r="V203" i="1"/>
  <c r="AZ203" i="1" s="1"/>
  <c r="V204" i="1"/>
  <c r="AZ204" i="1" s="1"/>
  <c r="V205" i="1"/>
  <c r="AX205" i="1" s="1"/>
  <c r="V206" i="1"/>
  <c r="AX206" i="1" s="1"/>
  <c r="V207" i="1"/>
  <c r="AX207" i="1" s="1"/>
  <c r="V208" i="1"/>
  <c r="AZ208" i="1" s="1"/>
  <c r="V209" i="1"/>
  <c r="AX209" i="1" s="1"/>
  <c r="V210" i="1"/>
  <c r="AZ210" i="1" s="1"/>
  <c r="V211" i="1"/>
  <c r="AZ211" i="1" s="1"/>
  <c r="V212" i="1"/>
  <c r="AZ212" i="1" s="1"/>
  <c r="V213" i="1"/>
  <c r="V214" i="1"/>
  <c r="AZ214" i="1" s="1"/>
  <c r="V215" i="1"/>
  <c r="AX215" i="1" s="1"/>
  <c r="V216" i="1"/>
  <c r="AZ216" i="1" s="1"/>
  <c r="V217" i="1"/>
  <c r="AX217" i="1" s="1"/>
  <c r="V218" i="1"/>
  <c r="AZ218" i="1" s="1"/>
  <c r="V219" i="1"/>
  <c r="AZ219" i="1" s="1"/>
  <c r="V220" i="1"/>
  <c r="AZ220" i="1" s="1"/>
  <c r="V221" i="1"/>
  <c r="V222" i="1"/>
  <c r="AZ222" i="1" s="1"/>
  <c r="V223" i="1"/>
  <c r="AZ223" i="1" s="1"/>
  <c r="V224" i="1"/>
  <c r="AZ224" i="1" s="1"/>
  <c r="V225" i="1"/>
  <c r="AZ225" i="1" s="1"/>
  <c r="V226" i="1"/>
  <c r="AZ226" i="1" s="1"/>
  <c r="V227" i="1"/>
  <c r="AZ227" i="1" s="1"/>
  <c r="V228" i="1"/>
  <c r="AZ228" i="1" s="1"/>
  <c r="V229" i="1"/>
  <c r="V230" i="1"/>
  <c r="AX230" i="1" s="1"/>
  <c r="V231" i="1"/>
  <c r="AX231" i="1" s="1"/>
  <c r="V232" i="1"/>
  <c r="AZ232" i="1" s="1"/>
  <c r="V233" i="1"/>
  <c r="AX233" i="1" s="1"/>
  <c r="V234" i="1"/>
  <c r="AZ234" i="1" s="1"/>
  <c r="V235" i="1"/>
  <c r="AZ235" i="1" s="1"/>
  <c r="V236" i="1"/>
  <c r="AZ236" i="1" s="1"/>
  <c r="V237" i="1"/>
  <c r="V238" i="1"/>
  <c r="AZ238" i="1" s="1"/>
  <c r="V239" i="1"/>
  <c r="AZ239" i="1" s="1"/>
  <c r="V240" i="1"/>
  <c r="AZ240" i="1" s="1"/>
  <c r="V241" i="1"/>
  <c r="AZ241" i="1" s="1"/>
  <c r="V242" i="1"/>
  <c r="AZ242" i="1" s="1"/>
  <c r="V243" i="1"/>
  <c r="AZ243" i="1" s="1"/>
  <c r="V244" i="1"/>
  <c r="AZ244" i="1" s="1"/>
  <c r="V245" i="1"/>
  <c r="V246" i="1"/>
  <c r="AZ246" i="1" s="1"/>
  <c r="V247" i="1"/>
  <c r="AX247" i="1" s="1"/>
  <c r="V248" i="1"/>
  <c r="AZ248" i="1" s="1"/>
  <c r="V249" i="1"/>
  <c r="AZ249" i="1" s="1"/>
  <c r="V250" i="1"/>
  <c r="AZ250" i="1" s="1"/>
  <c r="V251" i="1"/>
  <c r="AZ251" i="1" s="1"/>
  <c r="V252" i="1"/>
  <c r="AZ252" i="1" s="1"/>
  <c r="V253" i="1"/>
  <c r="V254" i="1"/>
  <c r="AZ254" i="1" s="1"/>
  <c r="V255" i="1"/>
  <c r="AZ255" i="1" s="1"/>
  <c r="V256" i="1"/>
  <c r="AZ256" i="1" s="1"/>
  <c r="V257" i="1"/>
  <c r="AZ257" i="1" s="1"/>
  <c r="V258" i="1"/>
  <c r="AZ258" i="1" s="1"/>
  <c r="V259" i="1"/>
  <c r="AZ259" i="1" s="1"/>
  <c r="V260" i="1"/>
  <c r="AZ260" i="1" s="1"/>
  <c r="V261" i="1"/>
  <c r="V262" i="1"/>
  <c r="AZ262" i="1" s="1"/>
  <c r="V263" i="1"/>
  <c r="AZ263" i="1" s="1"/>
  <c r="V264" i="1"/>
  <c r="AZ264" i="1" s="1"/>
  <c r="V265" i="1"/>
  <c r="AZ265" i="1" s="1"/>
  <c r="V266" i="1"/>
  <c r="AZ266" i="1" s="1"/>
  <c r="V267" i="1"/>
  <c r="AZ267" i="1" s="1"/>
  <c r="V268" i="1"/>
  <c r="AZ268" i="1" s="1"/>
  <c r="V269" i="1"/>
  <c r="V270" i="1"/>
  <c r="AZ270" i="1" s="1"/>
  <c r="V271" i="1"/>
  <c r="AX271" i="1" s="1"/>
  <c r="V272" i="1"/>
  <c r="AZ272" i="1" s="1"/>
  <c r="V273" i="1"/>
  <c r="AZ273" i="1" s="1"/>
  <c r="V274" i="1"/>
  <c r="AZ274" i="1" s="1"/>
  <c r="V275" i="1"/>
  <c r="AZ275" i="1" s="1"/>
  <c r="V276" i="1"/>
  <c r="AZ276" i="1" s="1"/>
  <c r="V277" i="1"/>
  <c r="V278" i="1"/>
  <c r="AZ278" i="1" s="1"/>
  <c r="V279" i="1"/>
  <c r="AZ279" i="1" s="1"/>
  <c r="V280" i="1"/>
  <c r="AZ280" i="1" s="1"/>
  <c r="V281" i="1"/>
  <c r="AZ281" i="1" s="1"/>
  <c r="V282" i="1"/>
  <c r="AZ282" i="1" s="1"/>
  <c r="V283" i="1"/>
  <c r="AZ283" i="1" s="1"/>
  <c r="V284" i="1"/>
  <c r="AZ284" i="1" s="1"/>
  <c r="V285" i="1"/>
  <c r="V286" i="1"/>
  <c r="AZ286" i="1" s="1"/>
  <c r="V287" i="1"/>
  <c r="AX287" i="1" s="1"/>
  <c r="V288" i="1"/>
  <c r="AZ288" i="1" s="1"/>
  <c r="V289" i="1"/>
  <c r="AZ289" i="1" s="1"/>
  <c r="V290" i="1"/>
  <c r="AZ290" i="1" s="1"/>
  <c r="V291" i="1"/>
  <c r="AX291" i="1" s="1"/>
  <c r="V292" i="1"/>
  <c r="AZ292" i="1" s="1"/>
  <c r="V293" i="1"/>
  <c r="V294" i="1"/>
  <c r="AZ294" i="1" s="1"/>
  <c r="V295" i="1"/>
  <c r="AX295" i="1" s="1"/>
  <c r="V296" i="1"/>
  <c r="AZ296" i="1" s="1"/>
  <c r="V297" i="1"/>
  <c r="AZ297" i="1" s="1"/>
  <c r="V298" i="1"/>
  <c r="AZ298" i="1" s="1"/>
  <c r="V299" i="1"/>
  <c r="AZ299" i="1" s="1"/>
  <c r="V300" i="1"/>
  <c r="AZ300" i="1" s="1"/>
  <c r="V301" i="1"/>
  <c r="V302" i="1"/>
  <c r="AZ302" i="1" s="1"/>
  <c r="V303" i="1"/>
  <c r="AZ303" i="1" s="1"/>
  <c r="V304" i="1"/>
  <c r="AZ304" i="1" s="1"/>
  <c r="V305" i="1"/>
  <c r="AZ305" i="1" s="1"/>
  <c r="V306" i="1"/>
  <c r="AZ306" i="1" s="1"/>
  <c r="V307" i="1"/>
  <c r="AZ307" i="1" s="1"/>
  <c r="V308" i="1"/>
  <c r="AZ308" i="1" s="1"/>
  <c r="V309" i="1"/>
  <c r="V310" i="1"/>
  <c r="AZ310" i="1" s="1"/>
  <c r="V311" i="1"/>
  <c r="AX311" i="1" s="1"/>
  <c r="V312" i="1"/>
  <c r="AZ312" i="1" s="1"/>
  <c r="V313" i="1"/>
  <c r="AZ313" i="1" s="1"/>
  <c r="V314" i="1"/>
  <c r="AZ314" i="1" s="1"/>
  <c r="V315" i="1"/>
  <c r="AZ315" i="1" s="1"/>
  <c r="V316" i="1"/>
  <c r="AZ316" i="1" s="1"/>
  <c r="V317" i="1"/>
  <c r="V318" i="1"/>
  <c r="AZ318" i="1" s="1"/>
  <c r="V319" i="1"/>
  <c r="AZ319" i="1" s="1"/>
  <c r="V320" i="1"/>
  <c r="AZ320" i="1" s="1"/>
  <c r="V321" i="1"/>
  <c r="AZ321" i="1" s="1"/>
  <c r="V322" i="1"/>
  <c r="AZ322" i="1" s="1"/>
  <c r="V323" i="1"/>
  <c r="AZ323" i="1" s="1"/>
  <c r="V324" i="1"/>
  <c r="AZ324" i="1" s="1"/>
  <c r="V325" i="1"/>
  <c r="V326" i="1"/>
  <c r="AZ326" i="1" s="1"/>
  <c r="V327" i="1"/>
  <c r="AZ327" i="1" s="1"/>
  <c r="V328" i="1"/>
  <c r="AZ328" i="1" s="1"/>
  <c r="V329" i="1"/>
  <c r="AZ329" i="1" s="1"/>
  <c r="V330" i="1"/>
  <c r="AZ330" i="1" s="1"/>
  <c r="V331" i="1"/>
  <c r="AZ331" i="1" s="1"/>
  <c r="V332" i="1"/>
  <c r="AZ332" i="1" s="1"/>
  <c r="V333" i="1"/>
  <c r="V334" i="1"/>
  <c r="AZ334" i="1" s="1"/>
  <c r="V335" i="1"/>
  <c r="AX335" i="1" s="1"/>
  <c r="V336" i="1"/>
  <c r="AZ336" i="1" s="1"/>
  <c r="V337" i="1"/>
  <c r="AZ337" i="1" s="1"/>
  <c r="V338" i="1"/>
  <c r="AZ338" i="1" s="1"/>
  <c r="V339" i="1"/>
  <c r="AZ339" i="1" s="1"/>
  <c r="V340" i="1"/>
  <c r="AZ340" i="1" s="1"/>
  <c r="V341" i="1"/>
  <c r="V342" i="1"/>
  <c r="AZ342" i="1" s="1"/>
  <c r="V343" i="1"/>
  <c r="AZ343" i="1" s="1"/>
  <c r="V344" i="1"/>
  <c r="AZ344" i="1" s="1"/>
  <c r="V345" i="1"/>
  <c r="AZ345" i="1" s="1"/>
  <c r="V346" i="1"/>
  <c r="AZ346" i="1" s="1"/>
  <c r="V347" i="1"/>
  <c r="AZ347" i="1" s="1"/>
  <c r="V348" i="1"/>
  <c r="AZ348" i="1" s="1"/>
  <c r="V349" i="1"/>
  <c r="V350" i="1"/>
  <c r="AZ350" i="1" s="1"/>
  <c r="V351" i="1"/>
  <c r="AX351" i="1" s="1"/>
  <c r="V352" i="1"/>
  <c r="AZ352" i="1" s="1"/>
  <c r="V353" i="1"/>
  <c r="AZ353" i="1" s="1"/>
  <c r="V354" i="1"/>
  <c r="AZ354" i="1" s="1"/>
  <c r="V355" i="1"/>
  <c r="AX355" i="1" s="1"/>
  <c r="V356" i="1"/>
  <c r="AZ356" i="1" s="1"/>
  <c r="V357" i="1"/>
  <c r="V358" i="1"/>
  <c r="AZ358" i="1" s="1"/>
  <c r="V359" i="1"/>
  <c r="AX359" i="1" s="1"/>
  <c r="V360" i="1"/>
  <c r="AZ360" i="1" s="1"/>
  <c r="V361" i="1"/>
  <c r="AZ361" i="1" s="1"/>
  <c r="V362" i="1"/>
  <c r="AZ362" i="1" s="1"/>
  <c r="V363" i="1"/>
  <c r="AZ363" i="1" s="1"/>
  <c r="V364" i="1"/>
  <c r="AZ364" i="1" s="1"/>
  <c r="V365" i="1"/>
  <c r="V366" i="1"/>
  <c r="AZ366" i="1" s="1"/>
  <c r="V367" i="1"/>
  <c r="AZ367" i="1" s="1"/>
  <c r="V368" i="1"/>
  <c r="AZ368" i="1" s="1"/>
  <c r="V369" i="1"/>
  <c r="AZ369" i="1" s="1"/>
  <c r="V370" i="1"/>
  <c r="AZ370" i="1" s="1"/>
  <c r="V371" i="1"/>
  <c r="AZ371" i="1" s="1"/>
  <c r="V372" i="1"/>
  <c r="AZ372" i="1" s="1"/>
  <c r="V373" i="1"/>
  <c r="V374" i="1"/>
  <c r="AZ374" i="1" s="1"/>
  <c r="V375" i="1"/>
  <c r="AX375" i="1" s="1"/>
  <c r="V376" i="1"/>
  <c r="AZ376" i="1" s="1"/>
  <c r="V377" i="1"/>
  <c r="AZ377" i="1" s="1"/>
  <c r="V378" i="1"/>
  <c r="AZ378" i="1" s="1"/>
  <c r="V379" i="1"/>
  <c r="AZ379" i="1" s="1"/>
  <c r="V380" i="1"/>
  <c r="AZ380" i="1" s="1"/>
  <c r="V381" i="1"/>
  <c r="V382" i="1"/>
  <c r="AZ382" i="1" s="1"/>
  <c r="V383" i="1"/>
  <c r="AZ383" i="1" s="1"/>
  <c r="V384" i="1"/>
  <c r="AZ384" i="1" s="1"/>
  <c r="V385" i="1"/>
  <c r="AZ385" i="1" s="1"/>
  <c r="V386" i="1"/>
  <c r="AZ386" i="1" s="1"/>
  <c r="V387" i="1"/>
  <c r="AZ387" i="1" s="1"/>
  <c r="V388" i="1"/>
  <c r="AZ388" i="1" s="1"/>
  <c r="V389" i="1"/>
  <c r="V390" i="1"/>
  <c r="AZ390" i="1" s="1"/>
  <c r="V391" i="1"/>
  <c r="AZ391" i="1" s="1"/>
  <c r="V392" i="1"/>
  <c r="AZ392" i="1" s="1"/>
  <c r="V393" i="1"/>
  <c r="AZ393" i="1" s="1"/>
  <c r="V394" i="1"/>
  <c r="AZ394" i="1" s="1"/>
  <c r="V395" i="1"/>
  <c r="AZ395" i="1" s="1"/>
  <c r="V396" i="1"/>
  <c r="AZ396" i="1" s="1"/>
  <c r="V397" i="1"/>
  <c r="V398" i="1"/>
  <c r="AZ398" i="1" s="1"/>
  <c r="V399" i="1"/>
  <c r="AX399" i="1" s="1"/>
  <c r="V400" i="1"/>
  <c r="AZ400" i="1" s="1"/>
  <c r="V401" i="1"/>
  <c r="AZ401" i="1" s="1"/>
  <c r="V402" i="1"/>
  <c r="AZ402" i="1" s="1"/>
  <c r="V403" i="1"/>
  <c r="AZ403" i="1" s="1"/>
  <c r="V404" i="1"/>
  <c r="AZ404" i="1" s="1"/>
  <c r="V405" i="1"/>
  <c r="V406" i="1"/>
  <c r="AZ406" i="1" s="1"/>
  <c r="V407" i="1"/>
  <c r="AZ407" i="1" s="1"/>
  <c r="V408" i="1"/>
  <c r="AZ408" i="1" s="1"/>
  <c r="V409" i="1"/>
  <c r="AZ409" i="1" s="1"/>
  <c r="V410" i="1"/>
  <c r="AZ410" i="1" s="1"/>
  <c r="V411" i="1"/>
  <c r="AZ411" i="1" s="1"/>
  <c r="V412" i="1"/>
  <c r="AZ412" i="1" s="1"/>
  <c r="V413" i="1"/>
  <c r="V414" i="1"/>
  <c r="AZ414" i="1" s="1"/>
  <c r="V415" i="1"/>
  <c r="AX415" i="1" s="1"/>
  <c r="V416" i="1"/>
  <c r="AZ416" i="1" s="1"/>
  <c r="V417" i="1"/>
  <c r="AZ417" i="1" s="1"/>
  <c r="V418" i="1"/>
  <c r="AZ418" i="1" s="1"/>
  <c r="V419" i="1"/>
  <c r="AX419" i="1" s="1"/>
  <c r="V420" i="1"/>
  <c r="AZ420" i="1" s="1"/>
  <c r="V421" i="1"/>
  <c r="V422" i="1"/>
  <c r="AZ422" i="1" s="1"/>
  <c r="V423" i="1"/>
  <c r="AZ423" i="1" s="1"/>
  <c r="V424" i="1"/>
  <c r="AZ424" i="1" s="1"/>
  <c r="V425" i="1"/>
  <c r="AZ425" i="1" s="1"/>
  <c r="V426" i="1"/>
  <c r="AZ426" i="1" s="1"/>
  <c r="V427" i="1"/>
  <c r="AZ427" i="1" s="1"/>
  <c r="V428" i="1"/>
  <c r="AZ428" i="1" s="1"/>
  <c r="V429" i="1"/>
  <c r="V430" i="1"/>
  <c r="AZ430" i="1" s="1"/>
  <c r="V431" i="1"/>
  <c r="AZ431" i="1" s="1"/>
  <c r="V432" i="1"/>
  <c r="AZ432" i="1" s="1"/>
  <c r="V433" i="1"/>
  <c r="AZ433" i="1" s="1"/>
  <c r="V434" i="1"/>
  <c r="AZ434" i="1" s="1"/>
  <c r="V435" i="1"/>
  <c r="AZ435" i="1" s="1"/>
  <c r="V436" i="1"/>
  <c r="AZ436" i="1" s="1"/>
  <c r="V437" i="1"/>
  <c r="V438" i="1"/>
  <c r="AZ438" i="1" s="1"/>
  <c r="V439" i="1"/>
  <c r="AZ439" i="1" s="1"/>
  <c r="V440" i="1"/>
  <c r="AZ440" i="1" s="1"/>
  <c r="V441" i="1"/>
  <c r="AZ441" i="1" s="1"/>
  <c r="V442" i="1"/>
  <c r="AZ442" i="1" s="1"/>
  <c r="V443" i="1"/>
  <c r="AZ443" i="1" s="1"/>
  <c r="V444" i="1"/>
  <c r="AZ444" i="1" s="1"/>
  <c r="V445" i="1"/>
  <c r="V446" i="1"/>
  <c r="AZ446" i="1" s="1"/>
  <c r="V447" i="1"/>
  <c r="AZ447" i="1" s="1"/>
  <c r="V448" i="1"/>
  <c r="AZ448" i="1" s="1"/>
  <c r="V449" i="1"/>
  <c r="AZ449" i="1" s="1"/>
  <c r="V450" i="1"/>
  <c r="AZ450" i="1" s="1"/>
  <c r="V451" i="1"/>
  <c r="AZ451" i="1" s="1"/>
  <c r="V452" i="1"/>
  <c r="AZ452" i="1" s="1"/>
  <c r="V453" i="1"/>
  <c r="V454" i="1"/>
  <c r="AZ454" i="1" s="1"/>
  <c r="V455" i="1"/>
  <c r="AZ455" i="1" s="1"/>
  <c r="V456" i="1"/>
  <c r="AZ456" i="1" s="1"/>
  <c r="V457" i="1"/>
  <c r="AZ457" i="1" s="1"/>
  <c r="V458" i="1"/>
  <c r="AZ458" i="1" s="1"/>
  <c r="V459" i="1"/>
  <c r="AZ459" i="1" s="1"/>
  <c r="V460" i="1"/>
  <c r="AZ460" i="1" s="1"/>
  <c r="V461" i="1"/>
  <c r="V462" i="1"/>
  <c r="AZ462" i="1" s="1"/>
  <c r="V463" i="1"/>
  <c r="AZ463" i="1" s="1"/>
  <c r="V464" i="1"/>
  <c r="AZ464" i="1" s="1"/>
  <c r="V465" i="1"/>
  <c r="AZ465" i="1" s="1"/>
  <c r="V466" i="1"/>
  <c r="AZ466" i="1" s="1"/>
  <c r="V467" i="1"/>
  <c r="AZ467" i="1" s="1"/>
  <c r="V468" i="1"/>
  <c r="AZ468" i="1" s="1"/>
  <c r="V469" i="1"/>
  <c r="V470" i="1"/>
  <c r="AZ470" i="1" s="1"/>
  <c r="V471" i="1"/>
  <c r="AZ471" i="1" s="1"/>
  <c r="V472" i="1"/>
  <c r="AZ472" i="1" s="1"/>
  <c r="V473" i="1"/>
  <c r="AZ473" i="1" s="1"/>
  <c r="V474" i="1"/>
  <c r="AZ474" i="1" s="1"/>
  <c r="V475" i="1"/>
  <c r="AZ475" i="1" s="1"/>
  <c r="V476" i="1"/>
  <c r="AZ476" i="1" s="1"/>
  <c r="V477" i="1"/>
  <c r="V478" i="1"/>
  <c r="AZ478" i="1" s="1"/>
  <c r="V479" i="1"/>
  <c r="AZ479" i="1" s="1"/>
  <c r="V480" i="1"/>
  <c r="AZ480" i="1" s="1"/>
  <c r="V481" i="1"/>
  <c r="AZ481" i="1" s="1"/>
  <c r="V482" i="1"/>
  <c r="AZ482" i="1" s="1"/>
  <c r="V483" i="1"/>
  <c r="AZ483" i="1" s="1"/>
  <c r="V484" i="1"/>
  <c r="AZ484" i="1" s="1"/>
  <c r="V485" i="1"/>
  <c r="V486" i="1"/>
  <c r="AZ486" i="1" s="1"/>
  <c r="V487" i="1"/>
  <c r="AZ487" i="1" s="1"/>
  <c r="V488" i="1"/>
  <c r="AZ488" i="1" s="1"/>
  <c r="V489" i="1"/>
  <c r="AZ489" i="1" s="1"/>
  <c r="V490" i="1"/>
  <c r="AZ490" i="1" s="1"/>
  <c r="V491" i="1"/>
  <c r="AZ491" i="1" s="1"/>
  <c r="V492" i="1"/>
  <c r="AZ492" i="1" s="1"/>
  <c r="V493" i="1"/>
  <c r="V494" i="1"/>
  <c r="AZ494" i="1" s="1"/>
  <c r="V495" i="1"/>
  <c r="AZ495" i="1" s="1"/>
  <c r="V496" i="1"/>
  <c r="AZ496" i="1" s="1"/>
  <c r="V497" i="1"/>
  <c r="AZ497" i="1" s="1"/>
  <c r="V498" i="1"/>
  <c r="AZ498" i="1" s="1"/>
  <c r="V499" i="1"/>
  <c r="AZ499" i="1" s="1"/>
  <c r="V500" i="1"/>
  <c r="AZ500" i="1" s="1"/>
  <c r="V501" i="1"/>
  <c r="V502" i="1"/>
  <c r="AZ502" i="1" s="1"/>
  <c r="V503" i="1"/>
  <c r="AZ503" i="1" s="1"/>
  <c r="V504" i="1"/>
  <c r="AZ504" i="1" s="1"/>
  <c r="V505" i="1"/>
  <c r="AZ505" i="1" s="1"/>
  <c r="V506" i="1"/>
  <c r="AZ506" i="1" s="1"/>
  <c r="V507" i="1"/>
  <c r="AZ507" i="1" s="1"/>
  <c r="V508" i="1"/>
  <c r="AZ508" i="1" s="1"/>
  <c r="V509" i="1"/>
  <c r="V510" i="1"/>
  <c r="AZ510" i="1" s="1"/>
  <c r="V511" i="1"/>
  <c r="AZ511" i="1" s="1"/>
  <c r="V512" i="1"/>
  <c r="AZ512" i="1" s="1"/>
  <c r="V513" i="1"/>
  <c r="AZ513" i="1" s="1"/>
  <c r="V514" i="1"/>
  <c r="AZ514" i="1" s="1"/>
  <c r="V515" i="1"/>
  <c r="AZ515" i="1" s="1"/>
  <c r="V516" i="1"/>
  <c r="AZ516" i="1" s="1"/>
  <c r="V517" i="1"/>
  <c r="V518" i="1"/>
  <c r="AZ518" i="1" s="1"/>
  <c r="V519" i="1"/>
  <c r="AZ519" i="1" s="1"/>
  <c r="V520" i="1"/>
  <c r="AZ520" i="1" s="1"/>
  <c r="V521" i="1"/>
  <c r="AZ521" i="1" s="1"/>
  <c r="V522" i="1"/>
  <c r="AZ522" i="1" s="1"/>
  <c r="V523" i="1"/>
  <c r="AZ523" i="1" s="1"/>
  <c r="V524" i="1"/>
  <c r="AZ524" i="1" s="1"/>
  <c r="V525" i="1"/>
  <c r="V526" i="1"/>
  <c r="AZ526" i="1" s="1"/>
  <c r="V527" i="1"/>
  <c r="AZ527" i="1" s="1"/>
  <c r="V528" i="1"/>
  <c r="AZ528" i="1" s="1"/>
  <c r="V529" i="1"/>
  <c r="AZ529" i="1" s="1"/>
  <c r="V530" i="1"/>
  <c r="AZ530" i="1" s="1"/>
  <c r="V531" i="1"/>
  <c r="AZ531" i="1" s="1"/>
  <c r="V532" i="1"/>
  <c r="AZ532" i="1" s="1"/>
  <c r="V533" i="1"/>
  <c r="V534" i="1"/>
  <c r="AZ534" i="1" s="1"/>
  <c r="V535" i="1"/>
  <c r="AZ535" i="1" s="1"/>
  <c r="V536" i="1"/>
  <c r="AZ536" i="1" s="1"/>
  <c r="V537" i="1"/>
  <c r="AZ537" i="1" s="1"/>
  <c r="V538" i="1"/>
  <c r="AZ538" i="1" s="1"/>
  <c r="V539" i="1"/>
  <c r="AZ539" i="1" s="1"/>
  <c r="V540" i="1"/>
  <c r="AZ540" i="1" s="1"/>
  <c r="V541" i="1"/>
  <c r="V542" i="1"/>
  <c r="AZ542" i="1" s="1"/>
  <c r="V543" i="1"/>
  <c r="AZ543" i="1" s="1"/>
  <c r="V544" i="1"/>
  <c r="AZ544" i="1" s="1"/>
  <c r="V545" i="1"/>
  <c r="AZ545" i="1" s="1"/>
  <c r="V546" i="1"/>
  <c r="AZ546" i="1" s="1"/>
  <c r="V547" i="1"/>
  <c r="AZ547" i="1" s="1"/>
  <c r="V548" i="1"/>
  <c r="AZ548" i="1" s="1"/>
  <c r="V549" i="1"/>
  <c r="V550" i="1"/>
  <c r="AZ550" i="1" s="1"/>
  <c r="V551" i="1"/>
  <c r="AZ551" i="1" s="1"/>
  <c r="V552" i="1"/>
  <c r="AZ552" i="1" s="1"/>
  <c r="V553" i="1"/>
  <c r="AZ553" i="1" s="1"/>
  <c r="V554" i="1"/>
  <c r="AZ554" i="1" s="1"/>
  <c r="V555" i="1"/>
  <c r="AZ555" i="1" s="1"/>
  <c r="V556" i="1"/>
  <c r="AZ556" i="1" s="1"/>
  <c r="V557" i="1"/>
  <c r="V558" i="1"/>
  <c r="AZ558" i="1" s="1"/>
  <c r="V559" i="1"/>
  <c r="AZ559" i="1" s="1"/>
  <c r="V560" i="1"/>
  <c r="AZ560" i="1" s="1"/>
  <c r="V561" i="1"/>
  <c r="AZ561" i="1" s="1"/>
  <c r="V562" i="1"/>
  <c r="AZ562" i="1" s="1"/>
  <c r="V563" i="1"/>
  <c r="AZ563" i="1" s="1"/>
  <c r="V564" i="1"/>
  <c r="AZ564" i="1" s="1"/>
  <c r="V565" i="1"/>
  <c r="V566" i="1"/>
  <c r="AZ566" i="1" s="1"/>
  <c r="V567" i="1"/>
  <c r="AZ567" i="1" s="1"/>
  <c r="V568" i="1"/>
  <c r="AZ568" i="1" s="1"/>
  <c r="V569" i="1"/>
  <c r="AZ569" i="1" s="1"/>
  <c r="V570" i="1"/>
  <c r="AZ570" i="1" s="1"/>
  <c r="V571" i="1"/>
  <c r="AZ571" i="1" s="1"/>
  <c r="V572" i="1"/>
  <c r="AZ572" i="1" s="1"/>
  <c r="V573" i="1"/>
  <c r="V574" i="1"/>
  <c r="AZ574" i="1" s="1"/>
  <c r="V575" i="1"/>
  <c r="AZ575" i="1" s="1"/>
  <c r="V576" i="1"/>
  <c r="AZ576" i="1" s="1"/>
  <c r="V577" i="1"/>
  <c r="AZ577" i="1" s="1"/>
  <c r="V578" i="1"/>
  <c r="AZ578" i="1" s="1"/>
  <c r="V579" i="1"/>
  <c r="AX579" i="1" s="1"/>
  <c r="V580" i="1"/>
  <c r="AZ580" i="1" s="1"/>
  <c r="V581" i="1"/>
  <c r="V582" i="1"/>
  <c r="AZ582" i="1" s="1"/>
  <c r="V583" i="1"/>
  <c r="AZ583" i="1" s="1"/>
  <c r="V584" i="1"/>
  <c r="AZ584" i="1" s="1"/>
  <c r="V585" i="1"/>
  <c r="AZ585" i="1" s="1"/>
  <c r="V586" i="1"/>
  <c r="AZ586" i="1" s="1"/>
  <c r="V587" i="1"/>
  <c r="AZ587" i="1" s="1"/>
  <c r="V588" i="1"/>
  <c r="AZ588" i="1" s="1"/>
  <c r="V589" i="1"/>
  <c r="V590" i="1"/>
  <c r="AZ590" i="1" s="1"/>
  <c r="V591" i="1"/>
  <c r="AZ591" i="1" s="1"/>
  <c r="V592" i="1"/>
  <c r="AZ592" i="1" s="1"/>
  <c r="V593" i="1"/>
  <c r="AZ593" i="1" s="1"/>
  <c r="V594" i="1"/>
  <c r="AZ594" i="1" s="1"/>
  <c r="V595" i="1"/>
  <c r="AZ595" i="1" s="1"/>
  <c r="V596" i="1"/>
  <c r="AZ596" i="1" s="1"/>
  <c r="V597" i="1"/>
  <c r="V598" i="1"/>
  <c r="AZ598" i="1" s="1"/>
  <c r="V599" i="1"/>
  <c r="AZ599" i="1" s="1"/>
  <c r="V600" i="1"/>
  <c r="AZ600" i="1" s="1"/>
  <c r="V601" i="1"/>
  <c r="AZ601" i="1" s="1"/>
  <c r="V602" i="1"/>
  <c r="AZ602" i="1" s="1"/>
  <c r="V603" i="1"/>
  <c r="AZ603" i="1" s="1"/>
  <c r="V604" i="1"/>
  <c r="AZ604" i="1" s="1"/>
  <c r="V605" i="1"/>
  <c r="V606" i="1"/>
  <c r="AZ606" i="1" s="1"/>
  <c r="V607" i="1"/>
  <c r="AZ607" i="1" s="1"/>
  <c r="V608" i="1"/>
  <c r="AZ608" i="1" s="1"/>
  <c r="V609" i="1"/>
  <c r="AZ609" i="1" s="1"/>
  <c r="V610" i="1"/>
  <c r="AZ610" i="1" s="1"/>
  <c r="V611" i="1"/>
  <c r="AZ611" i="1" s="1"/>
  <c r="V612" i="1"/>
  <c r="AZ612" i="1" s="1"/>
  <c r="V613" i="1"/>
  <c r="V614" i="1"/>
  <c r="AZ614" i="1" s="1"/>
  <c r="V615" i="1"/>
  <c r="AZ615" i="1" s="1"/>
  <c r="V616" i="1"/>
  <c r="AZ616" i="1" s="1"/>
  <c r="V617" i="1"/>
  <c r="AZ617" i="1" s="1"/>
  <c r="V618" i="1"/>
  <c r="AZ618" i="1" s="1"/>
  <c r="V619" i="1"/>
  <c r="AZ619" i="1" s="1"/>
  <c r="V620" i="1"/>
  <c r="AZ620" i="1" s="1"/>
  <c r="V621" i="1"/>
  <c r="V622" i="1"/>
  <c r="AZ622" i="1" s="1"/>
  <c r="V623" i="1"/>
  <c r="AZ623" i="1" s="1"/>
  <c r="V624" i="1"/>
  <c r="AZ624" i="1" s="1"/>
  <c r="V625" i="1"/>
  <c r="AZ625" i="1" s="1"/>
  <c r="V626" i="1"/>
  <c r="AZ626" i="1" s="1"/>
  <c r="V627" i="1"/>
  <c r="AZ627" i="1" s="1"/>
  <c r="V628" i="1"/>
  <c r="AZ628" i="1" s="1"/>
  <c r="V629" i="1"/>
  <c r="V630" i="1"/>
  <c r="AZ630" i="1" s="1"/>
  <c r="V631" i="1"/>
  <c r="AZ631" i="1" s="1"/>
  <c r="V632" i="1"/>
  <c r="AZ632" i="1" s="1"/>
  <c r="V633" i="1"/>
  <c r="AZ633" i="1" s="1"/>
  <c r="V634" i="1"/>
  <c r="AZ634" i="1" s="1"/>
  <c r="V635" i="1"/>
  <c r="AZ635" i="1" s="1"/>
  <c r="V636" i="1"/>
  <c r="AZ636" i="1" s="1"/>
  <c r="V637" i="1"/>
  <c r="V638" i="1"/>
  <c r="AZ638" i="1" s="1"/>
  <c r="V639" i="1"/>
  <c r="AZ639" i="1" s="1"/>
  <c r="V640" i="1"/>
  <c r="AZ640" i="1" s="1"/>
  <c r="V641" i="1"/>
  <c r="AZ641" i="1" s="1"/>
  <c r="V642" i="1"/>
  <c r="AZ642" i="1" s="1"/>
  <c r="V643" i="1"/>
  <c r="AZ643" i="1" s="1"/>
  <c r="V644" i="1"/>
  <c r="AZ644" i="1" s="1"/>
  <c r="V645" i="1"/>
  <c r="V646" i="1"/>
  <c r="AZ646" i="1" s="1"/>
  <c r="V647" i="1"/>
  <c r="AZ647" i="1" s="1"/>
  <c r="V648" i="1"/>
  <c r="AZ648" i="1" s="1"/>
  <c r="V649" i="1"/>
  <c r="AZ649" i="1" s="1"/>
  <c r="V650" i="1"/>
  <c r="AZ650" i="1" s="1"/>
  <c r="V651" i="1"/>
  <c r="AZ651" i="1" s="1"/>
  <c r="V652" i="1"/>
  <c r="AZ652" i="1" s="1"/>
  <c r="V653" i="1"/>
  <c r="V654" i="1"/>
  <c r="AZ654" i="1" s="1"/>
  <c r="V655" i="1"/>
  <c r="AZ655" i="1" s="1"/>
  <c r="V656" i="1"/>
  <c r="AZ656" i="1" s="1"/>
  <c r="V657" i="1"/>
  <c r="AZ657" i="1" s="1"/>
  <c r="V658" i="1"/>
  <c r="AZ658" i="1" s="1"/>
  <c r="V659" i="1"/>
  <c r="AZ659" i="1" s="1"/>
  <c r="V660" i="1"/>
  <c r="AZ660" i="1" s="1"/>
  <c r="V661" i="1"/>
  <c r="V662" i="1"/>
  <c r="AZ662" i="1" s="1"/>
  <c r="V663" i="1"/>
  <c r="AZ663" i="1" s="1"/>
  <c r="V664" i="1"/>
  <c r="AZ664" i="1" s="1"/>
  <c r="V665" i="1"/>
  <c r="AZ665" i="1" s="1"/>
  <c r="V666" i="1"/>
  <c r="AZ666" i="1" s="1"/>
  <c r="V667" i="1"/>
  <c r="AZ667" i="1" s="1"/>
  <c r="V668" i="1"/>
  <c r="AZ668" i="1" s="1"/>
  <c r="V669" i="1"/>
  <c r="V670" i="1"/>
  <c r="AZ670" i="1" s="1"/>
  <c r="V671" i="1"/>
  <c r="AZ671" i="1" s="1"/>
  <c r="V672" i="1"/>
  <c r="AZ672" i="1" s="1"/>
  <c r="V673" i="1"/>
  <c r="AZ673" i="1" s="1"/>
  <c r="V674" i="1"/>
  <c r="AZ674" i="1" s="1"/>
  <c r="V675" i="1"/>
  <c r="AZ675" i="1" s="1"/>
  <c r="V676" i="1"/>
  <c r="AZ676" i="1" s="1"/>
  <c r="V677" i="1"/>
  <c r="V678" i="1"/>
  <c r="AZ678" i="1" s="1"/>
  <c r="V679" i="1"/>
  <c r="AZ679" i="1" s="1"/>
  <c r="V680" i="1"/>
  <c r="AZ680" i="1" s="1"/>
  <c r="V681" i="1"/>
  <c r="AZ681" i="1" s="1"/>
  <c r="V682" i="1"/>
  <c r="AZ682" i="1" s="1"/>
  <c r="V683" i="1"/>
  <c r="AZ683" i="1" s="1"/>
  <c r="V684" i="1"/>
  <c r="AZ684" i="1" s="1"/>
  <c r="V685" i="1"/>
  <c r="V686" i="1"/>
  <c r="AZ686" i="1" s="1"/>
  <c r="V687" i="1"/>
  <c r="AZ687" i="1" s="1"/>
  <c r="V688" i="1"/>
  <c r="AZ688" i="1" s="1"/>
  <c r="V689" i="1"/>
  <c r="AZ689" i="1" s="1"/>
  <c r="V690" i="1"/>
  <c r="AZ690" i="1" s="1"/>
  <c r="V691" i="1"/>
  <c r="AZ691" i="1" s="1"/>
  <c r="V692" i="1"/>
  <c r="AZ692" i="1" s="1"/>
  <c r="V693" i="1"/>
  <c r="V694" i="1"/>
  <c r="AZ694" i="1" s="1"/>
  <c r="V695" i="1"/>
  <c r="AZ695" i="1" s="1"/>
  <c r="V696" i="1"/>
  <c r="AZ696" i="1" s="1"/>
  <c r="V697" i="1"/>
  <c r="AZ697" i="1" s="1"/>
  <c r="V698" i="1"/>
  <c r="AZ698" i="1" s="1"/>
  <c r="V699" i="1"/>
  <c r="AZ699" i="1" s="1"/>
  <c r="V700" i="1"/>
  <c r="AZ700" i="1" s="1"/>
  <c r="V701" i="1"/>
  <c r="V702" i="1"/>
  <c r="AZ702" i="1" s="1"/>
  <c r="V703" i="1"/>
  <c r="AZ703" i="1" s="1"/>
  <c r="V704" i="1"/>
  <c r="AZ704" i="1" s="1"/>
  <c r="V705" i="1"/>
  <c r="AZ705" i="1" s="1"/>
  <c r="V706" i="1"/>
  <c r="AZ706" i="1" s="1"/>
  <c r="V707" i="1"/>
  <c r="AZ707" i="1" s="1"/>
  <c r="V708" i="1"/>
  <c r="AZ708" i="1" s="1"/>
  <c r="V709" i="1"/>
  <c r="V710" i="1"/>
  <c r="AZ710" i="1" s="1"/>
  <c r="V711" i="1"/>
  <c r="AZ711" i="1" s="1"/>
  <c r="V712" i="1"/>
  <c r="AZ712" i="1" s="1"/>
  <c r="V713" i="1"/>
  <c r="AZ713" i="1" s="1"/>
  <c r="V714" i="1"/>
  <c r="AZ714" i="1" s="1"/>
  <c r="V715" i="1"/>
  <c r="AZ715" i="1" s="1"/>
  <c r="V716" i="1"/>
  <c r="AZ716" i="1" s="1"/>
  <c r="V717" i="1"/>
  <c r="V718" i="1"/>
  <c r="AZ718" i="1" s="1"/>
  <c r="V719" i="1"/>
  <c r="AZ719" i="1" s="1"/>
  <c r="V720" i="1"/>
  <c r="AZ720" i="1" s="1"/>
  <c r="V721" i="1"/>
  <c r="AZ721" i="1" s="1"/>
  <c r="V722" i="1"/>
  <c r="AZ722" i="1" s="1"/>
  <c r="V723" i="1"/>
  <c r="AZ723" i="1" s="1"/>
  <c r="V724" i="1"/>
  <c r="AZ724" i="1" s="1"/>
  <c r="V725" i="1"/>
  <c r="V726" i="1"/>
  <c r="AZ726" i="1" s="1"/>
  <c r="V727" i="1"/>
  <c r="AZ727" i="1" s="1"/>
  <c r="V728" i="1"/>
  <c r="AZ728" i="1" s="1"/>
  <c r="V729" i="1"/>
  <c r="AZ729" i="1" s="1"/>
  <c r="V730" i="1"/>
  <c r="AZ730" i="1" s="1"/>
  <c r="V731" i="1"/>
  <c r="AZ731" i="1" s="1"/>
  <c r="V732" i="1"/>
  <c r="AZ732" i="1" s="1"/>
  <c r="V733" i="1"/>
  <c r="V734" i="1"/>
  <c r="AZ734" i="1" s="1"/>
  <c r="V735" i="1"/>
  <c r="AZ735" i="1" s="1"/>
  <c r="V736" i="1"/>
  <c r="AZ736" i="1" s="1"/>
  <c r="V737" i="1"/>
  <c r="AZ737" i="1" s="1"/>
  <c r="V738" i="1"/>
  <c r="AZ738" i="1" s="1"/>
  <c r="V739" i="1"/>
  <c r="AZ739" i="1" s="1"/>
  <c r="V740" i="1"/>
  <c r="AZ740" i="1" s="1"/>
  <c r="V741" i="1"/>
  <c r="V742" i="1"/>
  <c r="AZ742" i="1" s="1"/>
  <c r="V743" i="1"/>
  <c r="AZ743" i="1" s="1"/>
  <c r="V744" i="1"/>
  <c r="AZ744" i="1" s="1"/>
  <c r="V745" i="1"/>
  <c r="AZ745" i="1" s="1"/>
  <c r="V746" i="1"/>
  <c r="AZ746" i="1" s="1"/>
  <c r="V747" i="1"/>
  <c r="AZ747" i="1" s="1"/>
  <c r="V748" i="1"/>
  <c r="AZ748" i="1" s="1"/>
  <c r="V749" i="1"/>
  <c r="V750" i="1"/>
  <c r="AZ750" i="1" s="1"/>
  <c r="V751" i="1"/>
  <c r="AZ751" i="1" s="1"/>
  <c r="V752" i="1"/>
  <c r="AZ752" i="1" s="1"/>
  <c r="V753" i="1"/>
  <c r="AZ753" i="1" s="1"/>
  <c r="V754" i="1"/>
  <c r="AZ754" i="1" s="1"/>
  <c r="V755" i="1"/>
  <c r="AX755" i="1" s="1"/>
  <c r="V756" i="1"/>
  <c r="V757" i="1"/>
  <c r="V758" i="1"/>
  <c r="AZ758" i="1" s="1"/>
  <c r="V759" i="1"/>
  <c r="AZ759" i="1" s="1"/>
  <c r="V760" i="1"/>
  <c r="AZ760" i="1" s="1"/>
  <c r="V761" i="1"/>
  <c r="AZ761" i="1" s="1"/>
  <c r="V762" i="1"/>
  <c r="AZ762" i="1" s="1"/>
  <c r="V763" i="1"/>
  <c r="AZ763" i="1" s="1"/>
  <c r="V764" i="1"/>
  <c r="AZ764" i="1" s="1"/>
  <c r="V765" i="1"/>
  <c r="V766" i="1"/>
  <c r="AZ766" i="1" s="1"/>
  <c r="V767" i="1"/>
  <c r="AZ767" i="1" s="1"/>
  <c r="V768" i="1"/>
  <c r="AZ768" i="1" s="1"/>
  <c r="V769" i="1"/>
  <c r="AZ769" i="1" s="1"/>
  <c r="V770" i="1"/>
  <c r="AZ770" i="1" s="1"/>
  <c r="V771" i="1"/>
  <c r="AZ771" i="1" s="1"/>
  <c r="V772" i="1"/>
  <c r="AZ772" i="1" s="1"/>
  <c r="V773" i="1"/>
  <c r="V774" i="1"/>
  <c r="AZ774" i="1" s="1"/>
  <c r="V775" i="1"/>
  <c r="AZ775" i="1" s="1"/>
  <c r="V776" i="1"/>
  <c r="AZ776" i="1" s="1"/>
  <c r="V777" i="1"/>
  <c r="AZ777" i="1" s="1"/>
  <c r="V778" i="1"/>
  <c r="AZ778" i="1" s="1"/>
  <c r="V779" i="1"/>
  <c r="AZ779" i="1" s="1"/>
  <c r="V780" i="1"/>
  <c r="AZ780" i="1" s="1"/>
  <c r="V781" i="1"/>
  <c r="V782" i="1"/>
  <c r="AZ782" i="1" s="1"/>
  <c r="V783" i="1"/>
  <c r="AZ783" i="1" s="1"/>
  <c r="V784" i="1"/>
  <c r="AZ784" i="1" s="1"/>
  <c r="V785" i="1"/>
  <c r="AZ785" i="1" s="1"/>
  <c r="V786" i="1"/>
  <c r="AZ786" i="1" s="1"/>
  <c r="V787" i="1"/>
  <c r="AZ787" i="1" s="1"/>
  <c r="V788" i="1"/>
  <c r="AZ788" i="1" s="1"/>
  <c r="V789" i="1"/>
  <c r="V790" i="1"/>
  <c r="AZ790" i="1" s="1"/>
  <c r="V791" i="1"/>
  <c r="AZ791" i="1" s="1"/>
  <c r="V792" i="1"/>
  <c r="AZ792" i="1" s="1"/>
  <c r="V793" i="1"/>
  <c r="AZ793" i="1" s="1"/>
  <c r="V794" i="1"/>
  <c r="AZ794" i="1" s="1"/>
  <c r="V795" i="1"/>
  <c r="AZ795" i="1" s="1"/>
  <c r="V796" i="1"/>
  <c r="AZ796" i="1" s="1"/>
  <c r="V797" i="1"/>
  <c r="V798" i="1"/>
  <c r="AZ798" i="1" s="1"/>
  <c r="V799" i="1"/>
  <c r="AZ799" i="1" s="1"/>
  <c r="V800" i="1"/>
  <c r="AZ800" i="1" s="1"/>
  <c r="V801" i="1"/>
  <c r="AZ801" i="1" s="1"/>
  <c r="V802" i="1"/>
  <c r="AZ802" i="1" s="1"/>
  <c r="V803" i="1"/>
  <c r="AZ803" i="1" s="1"/>
  <c r="V804" i="1"/>
  <c r="AZ804" i="1" s="1"/>
  <c r="V805" i="1"/>
  <c r="V806" i="1"/>
  <c r="AZ806" i="1" s="1"/>
  <c r="V807" i="1"/>
  <c r="AZ807" i="1" s="1"/>
  <c r="V808" i="1"/>
  <c r="AZ808" i="1" s="1"/>
  <c r="V809" i="1"/>
  <c r="AZ809" i="1" s="1"/>
  <c r="V810" i="1"/>
  <c r="AZ810" i="1" s="1"/>
  <c r="V811" i="1"/>
  <c r="AZ811" i="1" s="1"/>
  <c r="V812" i="1"/>
  <c r="AZ812" i="1" s="1"/>
  <c r="V813" i="1"/>
  <c r="V814" i="1"/>
  <c r="AZ814" i="1" s="1"/>
  <c r="V815" i="1"/>
  <c r="AZ815" i="1" s="1"/>
  <c r="V816" i="1"/>
  <c r="AZ816" i="1" s="1"/>
  <c r="V817" i="1"/>
  <c r="AZ817" i="1" s="1"/>
  <c r="V818" i="1"/>
  <c r="AZ818" i="1" s="1"/>
  <c r="V819" i="1"/>
  <c r="AZ819" i="1" s="1"/>
  <c r="V820" i="1"/>
  <c r="AZ820" i="1" s="1"/>
  <c r="V821" i="1"/>
  <c r="V822" i="1"/>
  <c r="AZ822" i="1" s="1"/>
  <c r="V823" i="1"/>
  <c r="AZ823" i="1" s="1"/>
  <c r="V824" i="1"/>
  <c r="AZ824" i="1" s="1"/>
  <c r="V825" i="1"/>
  <c r="AZ825" i="1" s="1"/>
  <c r="V826" i="1"/>
  <c r="AZ826" i="1" s="1"/>
  <c r="V827" i="1"/>
  <c r="AZ827" i="1" s="1"/>
  <c r="V828" i="1"/>
  <c r="AZ828" i="1" s="1"/>
  <c r="V829" i="1"/>
  <c r="V830" i="1"/>
  <c r="AZ830" i="1" s="1"/>
  <c r="V831" i="1"/>
  <c r="AZ831" i="1" s="1"/>
  <c r="V832" i="1"/>
  <c r="AZ832" i="1" s="1"/>
  <c r="V833" i="1"/>
  <c r="AZ833" i="1" s="1"/>
  <c r="V834" i="1"/>
  <c r="AZ834" i="1" s="1"/>
  <c r="V835" i="1"/>
  <c r="AZ835" i="1" s="1"/>
  <c r="V836" i="1"/>
  <c r="AZ836" i="1" s="1"/>
  <c r="V837" i="1"/>
  <c r="V838" i="1"/>
  <c r="AZ838" i="1" s="1"/>
  <c r="V839" i="1"/>
  <c r="AZ839" i="1" s="1"/>
  <c r="V840" i="1"/>
  <c r="AZ840" i="1" s="1"/>
  <c r="V841" i="1"/>
  <c r="AZ841" i="1" s="1"/>
  <c r="V842" i="1"/>
  <c r="AZ842" i="1" s="1"/>
  <c r="V843" i="1"/>
  <c r="AZ843" i="1" s="1"/>
  <c r="V844" i="1"/>
  <c r="AZ844" i="1" s="1"/>
  <c r="V845" i="1"/>
  <c r="V846" i="1"/>
  <c r="AZ846" i="1" s="1"/>
  <c r="V847" i="1"/>
  <c r="AZ847" i="1" s="1"/>
  <c r="V848" i="1"/>
  <c r="AZ848" i="1" s="1"/>
  <c r="V849" i="1"/>
  <c r="AZ849" i="1" s="1"/>
  <c r="V850" i="1"/>
  <c r="AZ850" i="1" s="1"/>
  <c r="V851" i="1"/>
  <c r="AZ851" i="1" s="1"/>
  <c r="V852" i="1"/>
  <c r="AZ852" i="1" s="1"/>
  <c r="V853" i="1"/>
  <c r="V854" i="1"/>
  <c r="AZ854" i="1" s="1"/>
  <c r="V855" i="1"/>
  <c r="AZ855" i="1" s="1"/>
  <c r="V856" i="1"/>
  <c r="AZ856" i="1" s="1"/>
  <c r="V857" i="1"/>
  <c r="AZ857" i="1" s="1"/>
  <c r="V858" i="1"/>
  <c r="AZ858" i="1" s="1"/>
  <c r="V859" i="1"/>
  <c r="AZ859" i="1" s="1"/>
  <c r="V860" i="1"/>
  <c r="AZ860" i="1" s="1"/>
  <c r="V861" i="1"/>
  <c r="V862" i="1"/>
  <c r="AZ862" i="1" s="1"/>
  <c r="V863" i="1"/>
  <c r="AZ863" i="1" s="1"/>
  <c r="V864" i="1"/>
  <c r="AZ864" i="1" s="1"/>
  <c r="V865" i="1"/>
  <c r="AZ865" i="1" s="1"/>
  <c r="V866" i="1"/>
  <c r="AZ866" i="1" s="1"/>
  <c r="V867" i="1"/>
  <c r="AZ867" i="1" s="1"/>
  <c r="V868" i="1"/>
  <c r="AZ868" i="1" s="1"/>
  <c r="V869" i="1"/>
  <c r="V870" i="1"/>
  <c r="AZ870" i="1" s="1"/>
  <c r="V871" i="1"/>
  <c r="AZ871" i="1" s="1"/>
  <c r="V872" i="1"/>
  <c r="AZ872" i="1" s="1"/>
  <c r="V873" i="1"/>
  <c r="AZ873" i="1" s="1"/>
  <c r="V874" i="1"/>
  <c r="AZ874" i="1" s="1"/>
  <c r="V875" i="1"/>
  <c r="AZ875" i="1" s="1"/>
  <c r="V876" i="1"/>
  <c r="AZ876" i="1" s="1"/>
  <c r="V877" i="1"/>
  <c r="V878" i="1"/>
  <c r="AZ878" i="1" s="1"/>
  <c r="V879" i="1"/>
  <c r="AZ879" i="1" s="1"/>
  <c r="V880" i="1"/>
  <c r="AZ880" i="1" s="1"/>
  <c r="V881" i="1"/>
  <c r="AZ881" i="1" s="1"/>
  <c r="V882" i="1"/>
  <c r="AZ882" i="1" s="1"/>
  <c r="V883" i="1"/>
  <c r="AZ883" i="1" s="1"/>
  <c r="V884" i="1"/>
  <c r="AZ884" i="1" s="1"/>
  <c r="V885" i="1"/>
  <c r="V886" i="1"/>
  <c r="AZ886" i="1" s="1"/>
  <c r="V887" i="1"/>
  <c r="AZ887" i="1" s="1"/>
  <c r="V888" i="1"/>
  <c r="AZ888" i="1" s="1"/>
  <c r="V889" i="1"/>
  <c r="AZ889" i="1" s="1"/>
  <c r="V890" i="1"/>
  <c r="AZ890" i="1" s="1"/>
  <c r="V891" i="1"/>
  <c r="AZ891" i="1" s="1"/>
  <c r="V892" i="1"/>
  <c r="AZ892" i="1" s="1"/>
  <c r="V893" i="1"/>
  <c r="V894" i="1"/>
  <c r="AZ894" i="1" s="1"/>
  <c r="V895" i="1"/>
  <c r="AZ895" i="1" s="1"/>
  <c r="V896" i="1"/>
  <c r="AZ896" i="1" s="1"/>
  <c r="V897" i="1"/>
  <c r="AZ897" i="1" s="1"/>
  <c r="V898" i="1"/>
  <c r="AZ898" i="1" s="1"/>
  <c r="V899" i="1"/>
  <c r="AZ899" i="1" s="1"/>
  <c r="V900" i="1"/>
  <c r="AZ900" i="1" s="1"/>
  <c r="V901" i="1"/>
  <c r="V902" i="1"/>
  <c r="AZ902" i="1" s="1"/>
  <c r="V903" i="1"/>
  <c r="AZ903" i="1" s="1"/>
  <c r="V904" i="1"/>
  <c r="AZ904" i="1" s="1"/>
  <c r="V905" i="1"/>
  <c r="AZ905" i="1" s="1"/>
  <c r="V906" i="1"/>
  <c r="AZ906" i="1" s="1"/>
  <c r="V907" i="1"/>
  <c r="AZ907" i="1" s="1"/>
  <c r="V908" i="1"/>
  <c r="AZ908" i="1" s="1"/>
  <c r="V909" i="1"/>
  <c r="V910" i="1"/>
  <c r="AZ910" i="1" s="1"/>
  <c r="V911" i="1"/>
  <c r="AZ911" i="1" s="1"/>
  <c r="V912" i="1"/>
  <c r="AZ912" i="1" s="1"/>
  <c r="V913" i="1"/>
  <c r="AZ913" i="1" s="1"/>
  <c r="V914" i="1"/>
  <c r="AZ914" i="1" s="1"/>
  <c r="V915" i="1"/>
  <c r="AZ915" i="1" s="1"/>
  <c r="V916" i="1"/>
  <c r="AZ916" i="1" s="1"/>
  <c r="V917" i="1"/>
  <c r="V918" i="1"/>
  <c r="AZ918" i="1" s="1"/>
  <c r="V919" i="1"/>
  <c r="AZ919" i="1" s="1"/>
  <c r="V920" i="1"/>
  <c r="AZ920" i="1" s="1"/>
  <c r="V921" i="1"/>
  <c r="AZ921" i="1" s="1"/>
  <c r="V922" i="1"/>
  <c r="V923" i="1"/>
  <c r="AZ923" i="1" s="1"/>
  <c r="V924" i="1"/>
  <c r="AZ924" i="1" s="1"/>
  <c r="V925" i="1"/>
  <c r="AZ925" i="1" s="1"/>
  <c r="V926" i="1"/>
  <c r="V927" i="1"/>
  <c r="AZ927" i="1" s="1"/>
  <c r="V928" i="1"/>
  <c r="AZ928" i="1" s="1"/>
  <c r="V929" i="1"/>
  <c r="AZ929" i="1" s="1"/>
  <c r="V930" i="1"/>
  <c r="V931" i="1"/>
  <c r="AX931" i="1" s="1"/>
  <c r="V932" i="1"/>
  <c r="AZ932" i="1" s="1"/>
  <c r="V933" i="1"/>
  <c r="V934" i="1"/>
  <c r="V935" i="1"/>
  <c r="AZ935" i="1" s="1"/>
  <c r="V936" i="1"/>
  <c r="AZ936" i="1" s="1"/>
  <c r="V937" i="1"/>
  <c r="AZ937" i="1" s="1"/>
  <c r="V938" i="1"/>
  <c r="V939" i="1"/>
  <c r="AZ939" i="1" s="1"/>
  <c r="V940" i="1"/>
  <c r="AZ940" i="1" s="1"/>
  <c r="V941" i="1"/>
  <c r="V942" i="1"/>
  <c r="V943" i="1"/>
  <c r="AZ943" i="1" s="1"/>
  <c r="V944" i="1"/>
  <c r="AZ944" i="1" s="1"/>
  <c r="V945" i="1"/>
  <c r="AZ945" i="1" s="1"/>
  <c r="V946" i="1"/>
  <c r="V947" i="1"/>
  <c r="AZ947" i="1" s="1"/>
  <c r="V948" i="1"/>
  <c r="AZ948" i="1" s="1"/>
  <c r="V949" i="1"/>
  <c r="V950" i="1"/>
  <c r="V951" i="1"/>
  <c r="AZ951" i="1" s="1"/>
  <c r="V952" i="1"/>
  <c r="AZ952" i="1" s="1"/>
  <c r="V953" i="1"/>
  <c r="AZ953" i="1" s="1"/>
  <c r="V954" i="1"/>
  <c r="V955" i="1"/>
  <c r="AZ955" i="1" s="1"/>
  <c r="V956" i="1"/>
  <c r="AZ956" i="1" s="1"/>
  <c r="V957" i="1"/>
  <c r="AZ957" i="1" s="1"/>
  <c r="V958" i="1"/>
  <c r="V959" i="1"/>
  <c r="AZ959" i="1" s="1"/>
  <c r="V960" i="1"/>
  <c r="AZ960" i="1" s="1"/>
  <c r="V961" i="1"/>
  <c r="AZ961" i="1" s="1"/>
  <c r="V962" i="1"/>
  <c r="V963" i="1"/>
  <c r="AX963" i="1" s="1"/>
  <c r="V964" i="1"/>
  <c r="AZ964" i="1" s="1"/>
  <c r="V965" i="1"/>
  <c r="V966" i="1"/>
  <c r="V967" i="1"/>
  <c r="AZ967" i="1" s="1"/>
  <c r="V968" i="1"/>
  <c r="AZ968" i="1" s="1"/>
  <c r="V969" i="1"/>
  <c r="AZ969" i="1" s="1"/>
  <c r="V970" i="1"/>
  <c r="V971" i="1"/>
  <c r="AZ971" i="1" s="1"/>
  <c r="V972" i="1"/>
  <c r="AZ972" i="1" s="1"/>
  <c r="V973" i="1"/>
  <c r="V974" i="1"/>
  <c r="V975" i="1"/>
  <c r="AZ975" i="1" s="1"/>
  <c r="V976" i="1"/>
  <c r="AZ976" i="1" s="1"/>
  <c r="V977" i="1"/>
  <c r="AZ977" i="1" s="1"/>
  <c r="V978" i="1"/>
  <c r="V979" i="1"/>
  <c r="AZ979" i="1" s="1"/>
  <c r="V980" i="1"/>
  <c r="AZ980" i="1" s="1"/>
  <c r="V981" i="1"/>
  <c r="V982" i="1"/>
  <c r="V983" i="1"/>
  <c r="AZ983" i="1" s="1"/>
  <c r="V984" i="1"/>
  <c r="AZ984" i="1" s="1"/>
  <c r="V985" i="1"/>
  <c r="AZ985" i="1" s="1"/>
  <c r="V986" i="1"/>
  <c r="V987" i="1"/>
  <c r="AZ987" i="1" s="1"/>
  <c r="V988" i="1"/>
  <c r="AZ988" i="1" s="1"/>
  <c r="V989" i="1"/>
  <c r="AZ989" i="1" s="1"/>
  <c r="V990" i="1"/>
  <c r="V991" i="1"/>
  <c r="AZ991" i="1" s="1"/>
  <c r="V992" i="1"/>
  <c r="AZ992" i="1" s="1"/>
  <c r="V993" i="1"/>
  <c r="AZ993" i="1" s="1"/>
  <c r="V994" i="1"/>
  <c r="V995" i="1"/>
  <c r="AX995" i="1" s="1"/>
  <c r="V996" i="1"/>
  <c r="AZ996" i="1" s="1"/>
  <c r="V997" i="1"/>
  <c r="V998" i="1"/>
  <c r="V999" i="1"/>
  <c r="AZ999" i="1" s="1"/>
  <c r="V1000" i="1"/>
  <c r="AZ1000" i="1" s="1"/>
  <c r="V1001" i="1"/>
  <c r="AZ1001" i="1" s="1"/>
  <c r="V1002" i="1"/>
  <c r="V1003" i="1"/>
  <c r="AZ1003" i="1" s="1"/>
  <c r="V1004" i="1"/>
  <c r="AZ1004" i="1" s="1"/>
  <c r="V1005" i="1"/>
  <c r="V1006" i="1"/>
  <c r="V1007" i="1"/>
  <c r="AZ1007" i="1" s="1"/>
  <c r="V1008" i="1"/>
  <c r="AZ1008" i="1" s="1"/>
  <c r="V1009" i="1"/>
  <c r="AZ1009" i="1" s="1"/>
  <c r="V1010" i="1"/>
  <c r="V1011" i="1"/>
  <c r="AZ1011" i="1" s="1"/>
  <c r="V1012" i="1"/>
  <c r="AZ1012" i="1" s="1"/>
  <c r="V1013" i="1"/>
  <c r="V1014" i="1"/>
  <c r="V1015" i="1"/>
  <c r="AZ1015" i="1" s="1"/>
  <c r="V1016" i="1"/>
  <c r="AZ1016" i="1" s="1"/>
  <c r="V1017" i="1"/>
  <c r="AZ1017" i="1" s="1"/>
  <c r="V1018" i="1"/>
  <c r="V1019" i="1"/>
  <c r="AZ1019" i="1" s="1"/>
  <c r="V1020" i="1"/>
  <c r="AZ1020" i="1" s="1"/>
  <c r="V1021" i="1"/>
  <c r="AZ1021" i="1" s="1"/>
  <c r="V1022" i="1"/>
  <c r="V1023" i="1"/>
  <c r="AZ1023" i="1" s="1"/>
  <c r="V1024" i="1"/>
  <c r="AZ1024" i="1" s="1"/>
  <c r="V1025" i="1"/>
  <c r="AZ1025" i="1" s="1"/>
  <c r="V1026" i="1"/>
  <c r="V1027" i="1"/>
  <c r="AZ1027" i="1" s="1"/>
  <c r="V1028" i="1"/>
  <c r="AZ1028" i="1" s="1"/>
  <c r="V1029" i="1"/>
  <c r="V1030" i="1"/>
  <c r="V1031" i="1"/>
  <c r="AZ1031" i="1" s="1"/>
  <c r="V1032" i="1"/>
  <c r="AZ1032" i="1" s="1"/>
  <c r="V1033" i="1"/>
  <c r="AZ1033" i="1" s="1"/>
  <c r="V1034" i="1"/>
  <c r="V1035" i="1"/>
  <c r="AZ1035" i="1" s="1"/>
  <c r="V1036" i="1"/>
  <c r="AZ1036" i="1" s="1"/>
  <c r="V1037" i="1"/>
  <c r="V1038" i="1"/>
  <c r="V1039" i="1"/>
  <c r="AZ1039" i="1" s="1"/>
  <c r="V1040" i="1"/>
  <c r="AZ1040" i="1" s="1"/>
  <c r="V1041" i="1"/>
  <c r="AZ1041" i="1" s="1"/>
  <c r="V1042" i="1"/>
  <c r="V1043" i="1"/>
  <c r="AZ1043" i="1" s="1"/>
  <c r="V1044" i="1"/>
  <c r="AZ1044" i="1" s="1"/>
  <c r="V1045" i="1"/>
  <c r="V1046" i="1"/>
  <c r="V1047" i="1"/>
  <c r="AZ1047" i="1" s="1"/>
  <c r="V1048" i="1"/>
  <c r="V1049" i="1"/>
  <c r="AZ1049" i="1" s="1"/>
  <c r="V1050" i="1"/>
  <c r="V1051" i="1"/>
  <c r="AZ1051" i="1" s="1"/>
  <c r="V1052" i="1"/>
  <c r="AZ1052" i="1" s="1"/>
  <c r="V1053" i="1"/>
  <c r="V1054" i="1"/>
  <c r="V1055" i="1"/>
  <c r="AZ1055" i="1" s="1"/>
  <c r="V1056" i="1"/>
  <c r="V1057" i="1"/>
  <c r="AZ1057" i="1" s="1"/>
  <c r="V1058" i="1"/>
  <c r="V1059" i="1"/>
  <c r="AZ1059" i="1" s="1"/>
  <c r="V1060" i="1"/>
  <c r="AZ1060" i="1" s="1"/>
  <c r="V1061" i="1"/>
  <c r="V1062" i="1"/>
  <c r="V1063" i="1"/>
  <c r="AZ1063" i="1" s="1"/>
  <c r="V1064" i="1"/>
  <c r="V1065" i="1"/>
  <c r="AZ1065" i="1" s="1"/>
  <c r="V1066" i="1"/>
  <c r="V1067" i="1"/>
  <c r="AZ1067" i="1" s="1"/>
  <c r="V1068" i="1"/>
  <c r="AZ1068" i="1" s="1"/>
  <c r="V1069" i="1"/>
  <c r="V1070" i="1"/>
  <c r="V1071" i="1"/>
  <c r="AZ1071" i="1" s="1"/>
  <c r="V1072" i="1"/>
  <c r="V1073" i="1"/>
  <c r="AZ1073" i="1" s="1"/>
  <c r="V1074" i="1"/>
  <c r="V1075" i="1"/>
  <c r="AX1075" i="1" s="1"/>
  <c r="V1076" i="1"/>
  <c r="AZ1076" i="1" s="1"/>
  <c r="V1077" i="1"/>
  <c r="V1078" i="1"/>
  <c r="V1079" i="1"/>
  <c r="AZ1079" i="1" s="1"/>
  <c r="V1080" i="1"/>
  <c r="V1081" i="1"/>
  <c r="AZ1081" i="1" s="1"/>
  <c r="V1082" i="1"/>
  <c r="V1083" i="1"/>
  <c r="AZ1083" i="1" s="1"/>
  <c r="V1084" i="1"/>
  <c r="AZ1084" i="1" s="1"/>
  <c r="V1085" i="1"/>
  <c r="V1086" i="1"/>
  <c r="V1087" i="1"/>
  <c r="AZ1087" i="1" s="1"/>
  <c r="V1088" i="1"/>
  <c r="V1089" i="1"/>
  <c r="AZ1089" i="1" s="1"/>
  <c r="V1090" i="1"/>
  <c r="V1091" i="1"/>
  <c r="AX1091" i="1" s="1"/>
  <c r="V1092" i="1"/>
  <c r="AZ1092" i="1" s="1"/>
  <c r="V1093" i="1"/>
  <c r="AZ1093" i="1" s="1"/>
  <c r="V1094" i="1"/>
  <c r="V1095" i="1"/>
  <c r="AZ1095" i="1" s="1"/>
  <c r="V1096" i="1"/>
  <c r="V1097" i="1"/>
  <c r="AZ1097" i="1" s="1"/>
  <c r="V1098" i="1"/>
  <c r="V1099" i="1"/>
  <c r="AZ1099" i="1" s="1"/>
  <c r="BI4" i="1" l="1"/>
  <c r="BI65" i="1"/>
  <c r="BI66" i="1"/>
  <c r="BI67" i="1"/>
  <c r="BI68" i="1"/>
  <c r="BI69" i="1"/>
  <c r="BI70" i="1"/>
  <c r="BI71" i="1"/>
  <c r="BI72" i="1"/>
  <c r="BI73" i="1"/>
  <c r="BI74" i="1"/>
  <c r="AZ4" i="1"/>
  <c r="BI59" i="1"/>
  <c r="BI51" i="1"/>
  <c r="BI43" i="1"/>
  <c r="BI35" i="1"/>
  <c r="BI27" i="1"/>
  <c r="BI19" i="1"/>
  <c r="BI11" i="1"/>
  <c r="BI58" i="1"/>
  <c r="BI50" i="1"/>
  <c r="BI42" i="1"/>
  <c r="BI34" i="1"/>
  <c r="BI26" i="1"/>
  <c r="BI18" i="1"/>
  <c r="BI10" i="1"/>
  <c r="BI57" i="1"/>
  <c r="BI49" i="1"/>
  <c r="BI41" i="1"/>
  <c r="BI33" i="1"/>
  <c r="BI25" i="1"/>
  <c r="BI17" i="1"/>
  <c r="BI9" i="1"/>
  <c r="BI64" i="1"/>
  <c r="BI56" i="1"/>
  <c r="BI48" i="1"/>
  <c r="BI40" i="1"/>
  <c r="BI32" i="1"/>
  <c r="BI24" i="1"/>
  <c r="BI16" i="1"/>
  <c r="BI8" i="1"/>
  <c r="BI55" i="1"/>
  <c r="BI47" i="1"/>
  <c r="BI39" i="1"/>
  <c r="BI31" i="1"/>
  <c r="BI23" i="1"/>
  <c r="BI15" i="1"/>
  <c r="BI7" i="1"/>
  <c r="BI62" i="1"/>
  <c r="BI54" i="1"/>
  <c r="BI46" i="1"/>
  <c r="BI38" i="1"/>
  <c r="BI30" i="1"/>
  <c r="BI22" i="1"/>
  <c r="BI14" i="1"/>
  <c r="BI6" i="1"/>
  <c r="BI61" i="1"/>
  <c r="BI53" i="1"/>
  <c r="BI45" i="1"/>
  <c r="BI37" i="1"/>
  <c r="BI29" i="1"/>
  <c r="BI21" i="1"/>
  <c r="BI13" i="1"/>
  <c r="BI5" i="1"/>
  <c r="BI60" i="1"/>
  <c r="BI52" i="1"/>
  <c r="BI44" i="1"/>
  <c r="BI36" i="1"/>
  <c r="BI28" i="1"/>
  <c r="BI20" i="1"/>
  <c r="BI12" i="1"/>
  <c r="D18" i="9"/>
  <c r="C18" i="9"/>
  <c r="D13" i="9"/>
  <c r="C13" i="9"/>
  <c r="D11" i="9"/>
  <c r="C11" i="9"/>
  <c r="AZ756" i="1"/>
  <c r="AX756" i="1"/>
  <c r="AZ166" i="1"/>
  <c r="AX244" i="1"/>
  <c r="AX500" i="1"/>
  <c r="AX268" i="1"/>
  <c r="AX524" i="1"/>
  <c r="AX780" i="1"/>
  <c r="AZ247" i="1"/>
  <c r="AX10" i="1"/>
  <c r="AX308" i="1"/>
  <c r="AX564" i="1"/>
  <c r="AX820" i="1"/>
  <c r="AX50" i="1"/>
  <c r="AX332" i="1"/>
  <c r="AX588" i="1"/>
  <c r="AX844" i="1"/>
  <c r="AX116" i="1"/>
  <c r="AX372" i="1"/>
  <c r="AX628" i="1"/>
  <c r="AX908" i="1"/>
  <c r="AX140" i="1"/>
  <c r="AX396" i="1"/>
  <c r="AX652" i="1"/>
  <c r="AX1032" i="1"/>
  <c r="AX180" i="1"/>
  <c r="AX436" i="1"/>
  <c r="AX692" i="1"/>
  <c r="AZ49" i="1"/>
  <c r="AX204" i="1"/>
  <c r="AX460" i="1"/>
  <c r="AX716" i="1"/>
  <c r="AZ127" i="1"/>
  <c r="AX884" i="1"/>
  <c r="AX979" i="1"/>
  <c r="AZ11" i="1"/>
  <c r="AZ931" i="1"/>
  <c r="AX58" i="1"/>
  <c r="AX124" i="1"/>
  <c r="AX188" i="1"/>
  <c r="AX252" i="1"/>
  <c r="AX316" i="1"/>
  <c r="AX380" i="1"/>
  <c r="AX444" i="1"/>
  <c r="AX508" i="1"/>
  <c r="AX572" i="1"/>
  <c r="AX636" i="1"/>
  <c r="AX700" i="1"/>
  <c r="AX764" i="1"/>
  <c r="AX828" i="1"/>
  <c r="AX892" i="1"/>
  <c r="AX1000" i="1"/>
  <c r="AZ23" i="1"/>
  <c r="AZ141" i="1"/>
  <c r="AZ291" i="1"/>
  <c r="AZ1091" i="1"/>
  <c r="AX66" i="1"/>
  <c r="AX132" i="1"/>
  <c r="AX196" i="1"/>
  <c r="AX260" i="1"/>
  <c r="AX324" i="1"/>
  <c r="AX388" i="1"/>
  <c r="AX452" i="1"/>
  <c r="AX516" i="1"/>
  <c r="AX580" i="1"/>
  <c r="AX644" i="1"/>
  <c r="AX708" i="1"/>
  <c r="AX772" i="1"/>
  <c r="AX836" i="1"/>
  <c r="AX900" i="1"/>
  <c r="AX1011" i="1"/>
  <c r="AZ36" i="1"/>
  <c r="AZ153" i="1"/>
  <c r="AZ311" i="1"/>
  <c r="AX18" i="1"/>
  <c r="AX84" i="1"/>
  <c r="AX148" i="1"/>
  <c r="AX212" i="1"/>
  <c r="AX276" i="1"/>
  <c r="AX340" i="1"/>
  <c r="AX404" i="1"/>
  <c r="AX468" i="1"/>
  <c r="AX532" i="1"/>
  <c r="AX596" i="1"/>
  <c r="AX660" i="1"/>
  <c r="AX724" i="1"/>
  <c r="AX788" i="1"/>
  <c r="AX852" i="1"/>
  <c r="AX916" i="1"/>
  <c r="AX1043" i="1"/>
  <c r="AZ76" i="1"/>
  <c r="AZ179" i="1"/>
  <c r="AZ375" i="1"/>
  <c r="AX26" i="1"/>
  <c r="AX92" i="1"/>
  <c r="AX156" i="1"/>
  <c r="AX220" i="1"/>
  <c r="AX284" i="1"/>
  <c r="AX348" i="1"/>
  <c r="AX412" i="1"/>
  <c r="AX476" i="1"/>
  <c r="AX540" i="1"/>
  <c r="AX604" i="1"/>
  <c r="AX668" i="1"/>
  <c r="AX732" i="1"/>
  <c r="AX796" i="1"/>
  <c r="AX860" i="1"/>
  <c r="AX936" i="1"/>
  <c r="AX1055" i="1"/>
  <c r="AZ89" i="1"/>
  <c r="AZ191" i="1"/>
  <c r="AZ419" i="1"/>
  <c r="AX75" i="1"/>
  <c r="AZ355" i="1"/>
  <c r="AX34" i="1"/>
  <c r="AX100" i="1"/>
  <c r="AX164" i="1"/>
  <c r="AX228" i="1"/>
  <c r="AX292" i="1"/>
  <c r="AX356" i="1"/>
  <c r="AX420" i="1"/>
  <c r="AX484" i="1"/>
  <c r="AX548" i="1"/>
  <c r="AX612" i="1"/>
  <c r="AX676" i="1"/>
  <c r="AX740" i="1"/>
  <c r="AX804" i="1"/>
  <c r="AX868" i="1"/>
  <c r="AX947" i="1"/>
  <c r="AX1068" i="1"/>
  <c r="AZ102" i="1"/>
  <c r="AZ217" i="1"/>
  <c r="AZ579" i="1"/>
  <c r="AX42" i="1"/>
  <c r="AX108" i="1"/>
  <c r="AX172" i="1"/>
  <c r="AX236" i="1"/>
  <c r="AX300" i="1"/>
  <c r="AX364" i="1"/>
  <c r="AX428" i="1"/>
  <c r="AX492" i="1"/>
  <c r="AX556" i="1"/>
  <c r="AX620" i="1"/>
  <c r="AX684" i="1"/>
  <c r="AX748" i="1"/>
  <c r="AX812" i="1"/>
  <c r="AX876" i="1"/>
  <c r="AX968" i="1"/>
  <c r="AX1081" i="1"/>
  <c r="AZ115" i="1"/>
  <c r="AZ230" i="1"/>
  <c r="AZ755" i="1"/>
  <c r="AZ1094" i="1"/>
  <c r="AX1094" i="1"/>
  <c r="AZ1086" i="1"/>
  <c r="AX1086" i="1"/>
  <c r="AZ1078" i="1"/>
  <c r="AX1078" i="1"/>
  <c r="AZ1070" i="1"/>
  <c r="AX1070" i="1"/>
  <c r="AZ1062" i="1"/>
  <c r="AX1062" i="1"/>
  <c r="AZ1054" i="1"/>
  <c r="AX1054" i="1"/>
  <c r="AZ1046" i="1"/>
  <c r="AX1046" i="1"/>
  <c r="AZ1038" i="1"/>
  <c r="AX1038" i="1"/>
  <c r="AZ1030" i="1"/>
  <c r="AX1030" i="1"/>
  <c r="AX957" i="1"/>
  <c r="AZ1037" i="1"/>
  <c r="AX1037" i="1"/>
  <c r="AZ1005" i="1"/>
  <c r="AX1005" i="1"/>
  <c r="AZ933" i="1"/>
  <c r="AX933" i="1"/>
  <c r="AZ885" i="1"/>
  <c r="AX885" i="1"/>
  <c r="AZ829" i="1"/>
  <c r="AX829" i="1"/>
  <c r="AZ749" i="1"/>
  <c r="AX749" i="1"/>
  <c r="AZ701" i="1"/>
  <c r="AX701" i="1"/>
  <c r="AZ685" i="1"/>
  <c r="AX685" i="1"/>
  <c r="AZ645" i="1"/>
  <c r="AX645" i="1"/>
  <c r="AZ637" i="1"/>
  <c r="AX637" i="1"/>
  <c r="AZ621" i="1"/>
  <c r="AX621" i="1"/>
  <c r="AZ605" i="1"/>
  <c r="AX605" i="1"/>
  <c r="AZ581" i="1"/>
  <c r="AX581" i="1"/>
  <c r="AZ565" i="1"/>
  <c r="AX565" i="1"/>
  <c r="AZ541" i="1"/>
  <c r="AX541" i="1"/>
  <c r="AZ533" i="1"/>
  <c r="AX533" i="1"/>
  <c r="AZ517" i="1"/>
  <c r="AX517" i="1"/>
  <c r="AZ501" i="1"/>
  <c r="AX501" i="1"/>
  <c r="AZ477" i="1"/>
  <c r="AX477" i="1"/>
  <c r="AZ461" i="1"/>
  <c r="AX461" i="1"/>
  <c r="AZ445" i="1"/>
  <c r="AX445" i="1"/>
  <c r="AZ429" i="1"/>
  <c r="AX429" i="1"/>
  <c r="AZ421" i="1"/>
  <c r="AX421" i="1"/>
  <c r="AZ413" i="1"/>
  <c r="AX413" i="1"/>
  <c r="AZ397" i="1"/>
  <c r="AX397" i="1"/>
  <c r="AZ389" i="1"/>
  <c r="AX389" i="1"/>
  <c r="AZ381" i="1"/>
  <c r="AX381" i="1"/>
  <c r="AX373" i="1"/>
  <c r="AZ373" i="1"/>
  <c r="AZ365" i="1"/>
  <c r="AX365" i="1"/>
  <c r="AZ357" i="1"/>
  <c r="AX357" i="1"/>
  <c r="AZ349" i="1"/>
  <c r="AX349" i="1"/>
  <c r="AZ341" i="1"/>
  <c r="AX341" i="1"/>
  <c r="AZ333" i="1"/>
  <c r="AX333" i="1"/>
  <c r="AZ325" i="1"/>
  <c r="AX325" i="1"/>
  <c r="AZ317" i="1"/>
  <c r="AX317" i="1"/>
  <c r="AX309" i="1"/>
  <c r="AZ309" i="1"/>
  <c r="AZ301" i="1"/>
  <c r="AX301" i="1"/>
  <c r="AZ293" i="1"/>
  <c r="AX293" i="1"/>
  <c r="AZ285" i="1"/>
  <c r="AX285" i="1"/>
  <c r="AZ277" i="1"/>
  <c r="AX277" i="1"/>
  <c r="AZ269" i="1"/>
  <c r="AX269" i="1"/>
  <c r="AZ261" i="1"/>
  <c r="AX261" i="1"/>
  <c r="AZ253" i="1"/>
  <c r="AX253" i="1"/>
  <c r="AX245" i="1"/>
  <c r="AZ245" i="1"/>
  <c r="AZ237" i="1"/>
  <c r="AX237" i="1"/>
  <c r="AX229" i="1"/>
  <c r="AZ229" i="1"/>
  <c r="AZ221" i="1"/>
  <c r="AX221" i="1"/>
  <c r="AZ213" i="1"/>
  <c r="AX213" i="1"/>
  <c r="AZ197" i="1"/>
  <c r="AX197" i="1"/>
  <c r="AZ189" i="1"/>
  <c r="AX189" i="1"/>
  <c r="AZ181" i="1"/>
  <c r="AX181" i="1"/>
  <c r="AZ173" i="1"/>
  <c r="AX173" i="1"/>
  <c r="AX165" i="1"/>
  <c r="AZ165" i="1"/>
  <c r="AZ157" i="1"/>
  <c r="AX157" i="1"/>
  <c r="AZ149" i="1"/>
  <c r="AX149" i="1"/>
  <c r="AZ133" i="1"/>
  <c r="AX133" i="1"/>
  <c r="AZ125" i="1"/>
  <c r="AX125" i="1"/>
  <c r="AZ117" i="1"/>
  <c r="AX117" i="1"/>
  <c r="AZ109" i="1"/>
  <c r="AX109" i="1"/>
  <c r="AX101" i="1"/>
  <c r="AZ101" i="1"/>
  <c r="AZ93" i="1"/>
  <c r="AX93" i="1"/>
  <c r="AZ85" i="1"/>
  <c r="AX85" i="1"/>
  <c r="AX77" i="1"/>
  <c r="AZ77" i="1"/>
  <c r="AZ69" i="1"/>
  <c r="AX69" i="1"/>
  <c r="AZ53" i="1"/>
  <c r="AX53" i="1"/>
  <c r="AZ45" i="1"/>
  <c r="AX45" i="1"/>
  <c r="AX37" i="1"/>
  <c r="AZ37" i="1"/>
  <c r="AZ29" i="1"/>
  <c r="AX29" i="1"/>
  <c r="AX21" i="1"/>
  <c r="AZ21" i="1"/>
  <c r="AX13" i="1"/>
  <c r="AZ13" i="1"/>
  <c r="AZ5" i="1"/>
  <c r="AX5" i="1"/>
  <c r="AZ61" i="1"/>
  <c r="AZ1069" i="1"/>
  <c r="AX1069" i="1"/>
  <c r="AZ1045" i="1"/>
  <c r="AX1045" i="1"/>
  <c r="AZ997" i="1"/>
  <c r="AX997" i="1"/>
  <c r="AZ973" i="1"/>
  <c r="AX973" i="1"/>
  <c r="AZ941" i="1"/>
  <c r="AX941" i="1"/>
  <c r="AZ893" i="1"/>
  <c r="AX893" i="1"/>
  <c r="AZ861" i="1"/>
  <c r="AX861" i="1"/>
  <c r="AZ821" i="1"/>
  <c r="AX821" i="1"/>
  <c r="AZ789" i="1"/>
  <c r="AX789" i="1"/>
  <c r="AZ757" i="1"/>
  <c r="AX757" i="1"/>
  <c r="AZ717" i="1"/>
  <c r="AX717" i="1"/>
  <c r="AZ693" i="1"/>
  <c r="AX693" i="1"/>
  <c r="AZ653" i="1"/>
  <c r="AX653" i="1"/>
  <c r="AZ629" i="1"/>
  <c r="AX629" i="1"/>
  <c r="AZ613" i="1"/>
  <c r="AX613" i="1"/>
  <c r="AZ597" i="1"/>
  <c r="AX597" i="1"/>
  <c r="AZ589" i="1"/>
  <c r="AX589" i="1"/>
  <c r="AZ573" i="1"/>
  <c r="AX573" i="1"/>
  <c r="AZ557" i="1"/>
  <c r="AX557" i="1"/>
  <c r="AZ549" i="1"/>
  <c r="AX549" i="1"/>
  <c r="AZ525" i="1"/>
  <c r="AX525" i="1"/>
  <c r="AZ509" i="1"/>
  <c r="AX509" i="1"/>
  <c r="AZ493" i="1"/>
  <c r="AX493" i="1"/>
  <c r="AZ485" i="1"/>
  <c r="AX485" i="1"/>
  <c r="AZ469" i="1"/>
  <c r="AX469" i="1"/>
  <c r="AZ453" i="1"/>
  <c r="AX453" i="1"/>
  <c r="AZ437" i="1"/>
  <c r="AX437" i="1"/>
  <c r="AZ405" i="1"/>
  <c r="AX405" i="1"/>
  <c r="AZ1061" i="1"/>
  <c r="AX1061" i="1"/>
  <c r="AZ1013" i="1"/>
  <c r="AX1013" i="1"/>
  <c r="AZ877" i="1"/>
  <c r="AX877" i="1"/>
  <c r="AZ813" i="1"/>
  <c r="AX813" i="1"/>
  <c r="AZ709" i="1"/>
  <c r="AX709" i="1"/>
  <c r="AX989" i="1"/>
  <c r="AZ1085" i="1"/>
  <c r="AX1085" i="1"/>
  <c r="AZ1053" i="1"/>
  <c r="AX1053" i="1"/>
  <c r="AZ1029" i="1"/>
  <c r="AX1029" i="1"/>
  <c r="AZ917" i="1"/>
  <c r="AX917" i="1"/>
  <c r="AZ869" i="1"/>
  <c r="AX869" i="1"/>
  <c r="AZ837" i="1"/>
  <c r="AX837" i="1"/>
  <c r="AZ797" i="1"/>
  <c r="AX797" i="1"/>
  <c r="AZ765" i="1"/>
  <c r="AX765" i="1"/>
  <c r="AZ725" i="1"/>
  <c r="AX725" i="1"/>
  <c r="AZ669" i="1"/>
  <c r="AX669" i="1"/>
  <c r="AX1093" i="1"/>
  <c r="AZ205" i="1"/>
  <c r="AZ1077" i="1"/>
  <c r="AX1077" i="1"/>
  <c r="AZ981" i="1"/>
  <c r="AX981" i="1"/>
  <c r="AZ949" i="1"/>
  <c r="AX949" i="1"/>
  <c r="AZ901" i="1"/>
  <c r="AX901" i="1"/>
  <c r="AZ853" i="1"/>
  <c r="AX853" i="1"/>
  <c r="AZ805" i="1"/>
  <c r="AX805" i="1"/>
  <c r="AZ773" i="1"/>
  <c r="AX773" i="1"/>
  <c r="AZ733" i="1"/>
  <c r="AX733" i="1"/>
  <c r="AZ661" i="1"/>
  <c r="AX661" i="1"/>
  <c r="AX925" i="1"/>
  <c r="AZ965" i="1"/>
  <c r="AX965" i="1"/>
  <c r="AZ909" i="1"/>
  <c r="AX909" i="1"/>
  <c r="AZ845" i="1"/>
  <c r="AX845" i="1"/>
  <c r="AZ781" i="1"/>
  <c r="AX781" i="1"/>
  <c r="AZ741" i="1"/>
  <c r="AX741" i="1"/>
  <c r="AZ677" i="1"/>
  <c r="AX677" i="1"/>
  <c r="AX1021" i="1"/>
  <c r="AZ1022" i="1"/>
  <c r="AX1022" i="1"/>
  <c r="AZ1014" i="1"/>
  <c r="AX1014" i="1"/>
  <c r="AZ1006" i="1"/>
  <c r="AX1006" i="1"/>
  <c r="AZ998" i="1"/>
  <c r="AX998" i="1"/>
  <c r="AZ990" i="1"/>
  <c r="AX990" i="1"/>
  <c r="AZ982" i="1"/>
  <c r="AX982" i="1"/>
  <c r="AZ974" i="1"/>
  <c r="AX974" i="1"/>
  <c r="AZ966" i="1"/>
  <c r="AX966" i="1"/>
  <c r="AZ958" i="1"/>
  <c r="AX958" i="1"/>
  <c r="AZ950" i="1"/>
  <c r="AX950" i="1"/>
  <c r="AZ942" i="1"/>
  <c r="AX942" i="1"/>
  <c r="AZ934" i="1"/>
  <c r="AX934" i="1"/>
  <c r="AZ926" i="1"/>
  <c r="AX926" i="1"/>
  <c r="AX9" i="1"/>
  <c r="AX17" i="1"/>
  <c r="AX25" i="1"/>
  <c r="AX33" i="1"/>
  <c r="AX41" i="1"/>
  <c r="AX57" i="1"/>
  <c r="AX65" i="1"/>
  <c r="AX73" i="1"/>
  <c r="AX83" i="1"/>
  <c r="AX91" i="1"/>
  <c r="AX99" i="1"/>
  <c r="AX107" i="1"/>
  <c r="AX123" i="1"/>
  <c r="AX131" i="1"/>
  <c r="AX139" i="1"/>
  <c r="AX147" i="1"/>
  <c r="AX155" i="1"/>
  <c r="AX163" i="1"/>
  <c r="AX171" i="1"/>
  <c r="AX187" i="1"/>
  <c r="AX195" i="1"/>
  <c r="AX203" i="1"/>
  <c r="AX211" i="1"/>
  <c r="AX219" i="1"/>
  <c r="AX227" i="1"/>
  <c r="AX235" i="1"/>
  <c r="AX243" i="1"/>
  <c r="AX251" i="1"/>
  <c r="AX259" i="1"/>
  <c r="AX267" i="1"/>
  <c r="AX275" i="1"/>
  <c r="AX283" i="1"/>
  <c r="AX299" i="1"/>
  <c r="AX307" i="1"/>
  <c r="AX315" i="1"/>
  <c r="AX323" i="1"/>
  <c r="AX331" i="1"/>
  <c r="AX339" i="1"/>
  <c r="AX347" i="1"/>
  <c r="AX363" i="1"/>
  <c r="AX371" i="1"/>
  <c r="AX379" i="1"/>
  <c r="AX387" i="1"/>
  <c r="AX395" i="1"/>
  <c r="AX403" i="1"/>
  <c r="AX411" i="1"/>
  <c r="AX427" i="1"/>
  <c r="AX435" i="1"/>
  <c r="AX443" i="1"/>
  <c r="AX451" i="1"/>
  <c r="AX459" i="1"/>
  <c r="AX467" i="1"/>
  <c r="AX475" i="1"/>
  <c r="AX483" i="1"/>
  <c r="AX491" i="1"/>
  <c r="AX499" i="1"/>
  <c r="AX507" i="1"/>
  <c r="AX515" i="1"/>
  <c r="AX523" i="1"/>
  <c r="AX531" i="1"/>
  <c r="AX539" i="1"/>
  <c r="AX547" i="1"/>
  <c r="AX555" i="1"/>
  <c r="AX563" i="1"/>
  <c r="AX571" i="1"/>
  <c r="AX587" i="1"/>
  <c r="AX595" i="1"/>
  <c r="AX603" i="1"/>
  <c r="AX611" i="1"/>
  <c r="AX619" i="1"/>
  <c r="AX627" i="1"/>
  <c r="AX635" i="1"/>
  <c r="AX643" i="1"/>
  <c r="AX651" i="1"/>
  <c r="AX659" i="1"/>
  <c r="AX667" i="1"/>
  <c r="AX675" i="1"/>
  <c r="AX683" i="1"/>
  <c r="AX691" i="1"/>
  <c r="AX699" i="1"/>
  <c r="AX707" i="1"/>
  <c r="AX715" i="1"/>
  <c r="AX723" i="1"/>
  <c r="AX731" i="1"/>
  <c r="AX739" i="1"/>
  <c r="AX747" i="1"/>
  <c r="AX763" i="1"/>
  <c r="AX771" i="1"/>
  <c r="AX779" i="1"/>
  <c r="AX787" i="1"/>
  <c r="AX795" i="1"/>
  <c r="AX803" i="1"/>
  <c r="AX811" i="1"/>
  <c r="AX819" i="1"/>
  <c r="AX827" i="1"/>
  <c r="AX835" i="1"/>
  <c r="AX843" i="1"/>
  <c r="AX851" i="1"/>
  <c r="AX859" i="1"/>
  <c r="AX867" i="1"/>
  <c r="AX875" i="1"/>
  <c r="AX883" i="1"/>
  <c r="AX891" i="1"/>
  <c r="AX899" i="1"/>
  <c r="AX907" i="1"/>
  <c r="AX915" i="1"/>
  <c r="AX924" i="1"/>
  <c r="AX935" i="1"/>
  <c r="AX945" i="1"/>
  <c r="AX956" i="1"/>
  <c r="AX967" i="1"/>
  <c r="AX977" i="1"/>
  <c r="AX988" i="1"/>
  <c r="AX999" i="1"/>
  <c r="AX1009" i="1"/>
  <c r="AX1020" i="1"/>
  <c r="AX1031" i="1"/>
  <c r="AX1041" i="1"/>
  <c r="AX1067" i="1"/>
  <c r="AX1079" i="1"/>
  <c r="AX1092" i="1"/>
  <c r="AZ35" i="1"/>
  <c r="AZ47" i="1"/>
  <c r="AZ60" i="1"/>
  <c r="AZ87" i="1"/>
  <c r="AZ113" i="1"/>
  <c r="AZ126" i="1"/>
  <c r="AZ151" i="1"/>
  <c r="AZ177" i="1"/>
  <c r="AZ190" i="1"/>
  <c r="AZ215" i="1"/>
  <c r="AZ287" i="1"/>
  <c r="AZ351" i="1"/>
  <c r="AZ415" i="1"/>
  <c r="AZ1075" i="1"/>
  <c r="AX19" i="1"/>
  <c r="AX27" i="1"/>
  <c r="AX43" i="1"/>
  <c r="AX51" i="1"/>
  <c r="AX59" i="1"/>
  <c r="AX67" i="1"/>
  <c r="AX927" i="1"/>
  <c r="AX937" i="1"/>
  <c r="AX948" i="1"/>
  <c r="AX959" i="1"/>
  <c r="AX969" i="1"/>
  <c r="AX980" i="1"/>
  <c r="AX991" i="1"/>
  <c r="AX1001" i="1"/>
  <c r="AX1012" i="1"/>
  <c r="AX1023" i="1"/>
  <c r="AX1033" i="1"/>
  <c r="AX1044" i="1"/>
  <c r="AX1057" i="1"/>
  <c r="AX1083" i="1"/>
  <c r="AX1095" i="1"/>
  <c r="AZ12" i="1"/>
  <c r="AZ63" i="1"/>
  <c r="AZ103" i="1"/>
  <c r="AZ129" i="1"/>
  <c r="AZ142" i="1"/>
  <c r="AZ167" i="1"/>
  <c r="AZ193" i="1"/>
  <c r="AZ206" i="1"/>
  <c r="AZ231" i="1"/>
  <c r="AZ271" i="1"/>
  <c r="AZ335" i="1"/>
  <c r="AZ399" i="1"/>
  <c r="AX4" i="1"/>
  <c r="AX20" i="1"/>
  <c r="AX28" i="1"/>
  <c r="AX44" i="1"/>
  <c r="AX52" i="1"/>
  <c r="AX68" i="1"/>
  <c r="AX86" i="1"/>
  <c r="AX94" i="1"/>
  <c r="AX110" i="1"/>
  <c r="AX118" i="1"/>
  <c r="AX134" i="1"/>
  <c r="AX150" i="1"/>
  <c r="AX158" i="1"/>
  <c r="AX174" i="1"/>
  <c r="AX182" i="1"/>
  <c r="AX198" i="1"/>
  <c r="AX214" i="1"/>
  <c r="AX222" i="1"/>
  <c r="AX238" i="1"/>
  <c r="AX246" i="1"/>
  <c r="AX254" i="1"/>
  <c r="AX262" i="1"/>
  <c r="AX270" i="1"/>
  <c r="AX278" i="1"/>
  <c r="AX286" i="1"/>
  <c r="AX294" i="1"/>
  <c r="AX302" i="1"/>
  <c r="AX310" i="1"/>
  <c r="AX318" i="1"/>
  <c r="AX326" i="1"/>
  <c r="AX334" i="1"/>
  <c r="AX342" i="1"/>
  <c r="AX350" i="1"/>
  <c r="AX358" i="1"/>
  <c r="AX366" i="1"/>
  <c r="AX374" i="1"/>
  <c r="AX382" i="1"/>
  <c r="AX390" i="1"/>
  <c r="AX398" i="1"/>
  <c r="AX406" i="1"/>
  <c r="AX414" i="1"/>
  <c r="AX422" i="1"/>
  <c r="AX430" i="1"/>
  <c r="AX438" i="1"/>
  <c r="AX446" i="1"/>
  <c r="AX454" i="1"/>
  <c r="AX462" i="1"/>
  <c r="AX470" i="1"/>
  <c r="AX478" i="1"/>
  <c r="AX486" i="1"/>
  <c r="AX494" i="1"/>
  <c r="AX502" i="1"/>
  <c r="AX510" i="1"/>
  <c r="AX518" i="1"/>
  <c r="AX526" i="1"/>
  <c r="AX534" i="1"/>
  <c r="AX542" i="1"/>
  <c r="AX550" i="1"/>
  <c r="AX558" i="1"/>
  <c r="AX566" i="1"/>
  <c r="AX574" i="1"/>
  <c r="AX582" i="1"/>
  <c r="AX590" i="1"/>
  <c r="AX598" i="1"/>
  <c r="AX606" i="1"/>
  <c r="AX614" i="1"/>
  <c r="AX622" i="1"/>
  <c r="AX630" i="1"/>
  <c r="AX638" i="1"/>
  <c r="AX646" i="1"/>
  <c r="AX654" i="1"/>
  <c r="AX662" i="1"/>
  <c r="AX670" i="1"/>
  <c r="AX678" i="1"/>
  <c r="AX686" i="1"/>
  <c r="AX694" i="1"/>
  <c r="AX702" i="1"/>
  <c r="AX710" i="1"/>
  <c r="AX718" i="1"/>
  <c r="AX726" i="1"/>
  <c r="AX734" i="1"/>
  <c r="AX742" i="1"/>
  <c r="AX750" i="1"/>
  <c r="AX758" i="1"/>
  <c r="AX766" i="1"/>
  <c r="AX774" i="1"/>
  <c r="AX782" i="1"/>
  <c r="AX790" i="1"/>
  <c r="AX798" i="1"/>
  <c r="AX806" i="1"/>
  <c r="AX814" i="1"/>
  <c r="AX822" i="1"/>
  <c r="AX830" i="1"/>
  <c r="AX838" i="1"/>
  <c r="AX846" i="1"/>
  <c r="AX854" i="1"/>
  <c r="AX862" i="1"/>
  <c r="AX870" i="1"/>
  <c r="AX878" i="1"/>
  <c r="AX886" i="1"/>
  <c r="AX894" i="1"/>
  <c r="AX902" i="1"/>
  <c r="AX910" i="1"/>
  <c r="AX918" i="1"/>
  <c r="AX928" i="1"/>
  <c r="AX939" i="1"/>
  <c r="AX960" i="1"/>
  <c r="AX971" i="1"/>
  <c r="AX992" i="1"/>
  <c r="AX1003" i="1"/>
  <c r="AX1024" i="1"/>
  <c r="AX1035" i="1"/>
  <c r="AX1059" i="1"/>
  <c r="AX1071" i="1"/>
  <c r="AX1084" i="1"/>
  <c r="AX1097" i="1"/>
  <c r="AZ39" i="1"/>
  <c r="AZ78" i="1"/>
  <c r="AZ105" i="1"/>
  <c r="AZ143" i="1"/>
  <c r="AZ169" i="1"/>
  <c r="AZ207" i="1"/>
  <c r="AZ233" i="1"/>
  <c r="AZ295" i="1"/>
  <c r="AZ359" i="1"/>
  <c r="AZ963" i="1"/>
  <c r="AZ1098" i="1"/>
  <c r="AX1098" i="1"/>
  <c r="AZ1090" i="1"/>
  <c r="AX1090" i="1"/>
  <c r="AZ1082" i="1"/>
  <c r="AX1082" i="1"/>
  <c r="AZ1074" i="1"/>
  <c r="AX1074" i="1"/>
  <c r="AZ1066" i="1"/>
  <c r="AX1066" i="1"/>
  <c r="AZ1058" i="1"/>
  <c r="AX1058" i="1"/>
  <c r="AZ1050" i="1"/>
  <c r="AX1050" i="1"/>
  <c r="AZ1042" i="1"/>
  <c r="AX1042" i="1"/>
  <c r="AZ1034" i="1"/>
  <c r="AX1034" i="1"/>
  <c r="AZ1026" i="1"/>
  <c r="AX1026" i="1"/>
  <c r="AZ1018" i="1"/>
  <c r="AX1018" i="1"/>
  <c r="AZ1010" i="1"/>
  <c r="AX1010" i="1"/>
  <c r="AZ1002" i="1"/>
  <c r="AX1002" i="1"/>
  <c r="AZ994" i="1"/>
  <c r="AX994" i="1"/>
  <c r="AZ986" i="1"/>
  <c r="AX986" i="1"/>
  <c r="AZ978" i="1"/>
  <c r="AX978" i="1"/>
  <c r="AZ970" i="1"/>
  <c r="AX970" i="1"/>
  <c r="AZ962" i="1"/>
  <c r="AX962" i="1"/>
  <c r="AZ954" i="1"/>
  <c r="AX954" i="1"/>
  <c r="AZ946" i="1"/>
  <c r="AX946" i="1"/>
  <c r="AZ938" i="1"/>
  <c r="AX938" i="1"/>
  <c r="AZ930" i="1"/>
  <c r="AX930" i="1"/>
  <c r="AZ922" i="1"/>
  <c r="AX922" i="1"/>
  <c r="AX95" i="1"/>
  <c r="AX111" i="1"/>
  <c r="AX119" i="1"/>
  <c r="AX135" i="1"/>
  <c r="AX159" i="1"/>
  <c r="AX175" i="1"/>
  <c r="AX183" i="1"/>
  <c r="AX199" i="1"/>
  <c r="AX223" i="1"/>
  <c r="AX239" i="1"/>
  <c r="AX255" i="1"/>
  <c r="AX263" i="1"/>
  <c r="AX279" i="1"/>
  <c r="AX303" i="1"/>
  <c r="AX319" i="1"/>
  <c r="AX327" i="1"/>
  <c r="AX343" i="1"/>
  <c r="AX367" i="1"/>
  <c r="AX383" i="1"/>
  <c r="AX391" i="1"/>
  <c r="AX407" i="1"/>
  <c r="AX423" i="1"/>
  <c r="AX431" i="1"/>
  <c r="AX439" i="1"/>
  <c r="AX447" i="1"/>
  <c r="AX455" i="1"/>
  <c r="AX463" i="1"/>
  <c r="AX471" i="1"/>
  <c r="AX479" i="1"/>
  <c r="AX487" i="1"/>
  <c r="AX495" i="1"/>
  <c r="AX503" i="1"/>
  <c r="AX511" i="1"/>
  <c r="AX519" i="1"/>
  <c r="AX527" i="1"/>
  <c r="AX535" i="1"/>
  <c r="AX543" i="1"/>
  <c r="AX551" i="1"/>
  <c r="AX559" i="1"/>
  <c r="AX567" i="1"/>
  <c r="AX575" i="1"/>
  <c r="AX583" i="1"/>
  <c r="AX591" i="1"/>
  <c r="AX599" i="1"/>
  <c r="AX607" i="1"/>
  <c r="AX615" i="1"/>
  <c r="AX623" i="1"/>
  <c r="AX631" i="1"/>
  <c r="AX639" i="1"/>
  <c r="AX647" i="1"/>
  <c r="AX655" i="1"/>
  <c r="AX663" i="1"/>
  <c r="AX671" i="1"/>
  <c r="AX679" i="1"/>
  <c r="AX687" i="1"/>
  <c r="AX695" i="1"/>
  <c r="AX703" i="1"/>
  <c r="AX711" i="1"/>
  <c r="AX719" i="1"/>
  <c r="AX727" i="1"/>
  <c r="AX735" i="1"/>
  <c r="AX743" i="1"/>
  <c r="AX751" i="1"/>
  <c r="AX759" i="1"/>
  <c r="AX767" i="1"/>
  <c r="AX775" i="1"/>
  <c r="AX783" i="1"/>
  <c r="AX791" i="1"/>
  <c r="AX799" i="1"/>
  <c r="AX807" i="1"/>
  <c r="AX815" i="1"/>
  <c r="AX823" i="1"/>
  <c r="AX831" i="1"/>
  <c r="AX839" i="1"/>
  <c r="AX847" i="1"/>
  <c r="AX855" i="1"/>
  <c r="AX863" i="1"/>
  <c r="AX871" i="1"/>
  <c r="AX879" i="1"/>
  <c r="AX887" i="1"/>
  <c r="AX895" i="1"/>
  <c r="AX903" i="1"/>
  <c r="AX911" i="1"/>
  <c r="AX919" i="1"/>
  <c r="AX929" i="1"/>
  <c r="AX940" i="1"/>
  <c r="AX951" i="1"/>
  <c r="AX961" i="1"/>
  <c r="AX972" i="1"/>
  <c r="AX983" i="1"/>
  <c r="AX993" i="1"/>
  <c r="AX1004" i="1"/>
  <c r="AX1015" i="1"/>
  <c r="AX1025" i="1"/>
  <c r="AX1036" i="1"/>
  <c r="AX1047" i="1"/>
  <c r="AX1060" i="1"/>
  <c r="AX1073" i="1"/>
  <c r="AX1099" i="1"/>
  <c r="AZ15" i="1"/>
  <c r="AZ80" i="1"/>
  <c r="AZ145" i="1"/>
  <c r="AZ209" i="1"/>
  <c r="AZ995" i="1"/>
  <c r="AX6" i="1"/>
  <c r="AX14" i="1"/>
  <c r="AX22" i="1"/>
  <c r="AX30" i="1"/>
  <c r="AX38" i="1"/>
  <c r="AX46" i="1"/>
  <c r="AX54" i="1"/>
  <c r="AX62" i="1"/>
  <c r="AX70" i="1"/>
  <c r="AX79" i="1"/>
  <c r="AX88" i="1"/>
  <c r="AX96" i="1"/>
  <c r="AX104" i="1"/>
  <c r="AX112" i="1"/>
  <c r="AX120" i="1"/>
  <c r="AX128" i="1"/>
  <c r="AX136" i="1"/>
  <c r="AX144" i="1"/>
  <c r="AX152" i="1"/>
  <c r="AX160" i="1"/>
  <c r="AX168" i="1"/>
  <c r="AX176" i="1"/>
  <c r="AX184" i="1"/>
  <c r="AX192" i="1"/>
  <c r="AX200" i="1"/>
  <c r="AX208" i="1"/>
  <c r="AX216" i="1"/>
  <c r="AX224" i="1"/>
  <c r="AX232" i="1"/>
  <c r="AX240" i="1"/>
  <c r="AX248" i="1"/>
  <c r="AX256" i="1"/>
  <c r="AX264" i="1"/>
  <c r="AX272" i="1"/>
  <c r="AX280" i="1"/>
  <c r="AX288" i="1"/>
  <c r="AX296" i="1"/>
  <c r="AX304" i="1"/>
  <c r="AX312" i="1"/>
  <c r="AX320" i="1"/>
  <c r="AX328" i="1"/>
  <c r="AX336" i="1"/>
  <c r="AX344" i="1"/>
  <c r="AX352" i="1"/>
  <c r="AX360" i="1"/>
  <c r="AX368" i="1"/>
  <c r="AX376" i="1"/>
  <c r="AX384" i="1"/>
  <c r="AX392" i="1"/>
  <c r="AX400" i="1"/>
  <c r="AX408" i="1"/>
  <c r="AX416" i="1"/>
  <c r="AX424" i="1"/>
  <c r="AX432" i="1"/>
  <c r="AX440" i="1"/>
  <c r="AX448" i="1"/>
  <c r="AX456" i="1"/>
  <c r="AX464" i="1"/>
  <c r="AX472" i="1"/>
  <c r="AX480" i="1"/>
  <c r="AX488" i="1"/>
  <c r="AX496" i="1"/>
  <c r="AX504" i="1"/>
  <c r="AX512" i="1"/>
  <c r="AX520" i="1"/>
  <c r="AX528" i="1"/>
  <c r="AX536" i="1"/>
  <c r="AX544" i="1"/>
  <c r="AX552" i="1"/>
  <c r="AX560" i="1"/>
  <c r="AX568" i="1"/>
  <c r="AX576" i="1"/>
  <c r="AX584" i="1"/>
  <c r="AX592" i="1"/>
  <c r="AX600" i="1"/>
  <c r="AX608" i="1"/>
  <c r="AX616" i="1"/>
  <c r="AX624" i="1"/>
  <c r="AX632" i="1"/>
  <c r="AX640" i="1"/>
  <c r="AX648" i="1"/>
  <c r="AX656" i="1"/>
  <c r="AX664" i="1"/>
  <c r="AX672" i="1"/>
  <c r="AX680" i="1"/>
  <c r="AX688" i="1"/>
  <c r="AX696" i="1"/>
  <c r="AX704" i="1"/>
  <c r="AX712" i="1"/>
  <c r="AX720" i="1"/>
  <c r="AX728" i="1"/>
  <c r="AX736" i="1"/>
  <c r="AX744" i="1"/>
  <c r="AX752" i="1"/>
  <c r="AX760" i="1"/>
  <c r="AX768" i="1"/>
  <c r="AX776" i="1"/>
  <c r="AX784" i="1"/>
  <c r="AX792" i="1"/>
  <c r="AX800" i="1"/>
  <c r="AX808" i="1"/>
  <c r="AX816" i="1"/>
  <c r="AX824" i="1"/>
  <c r="AX832" i="1"/>
  <c r="AX840" i="1"/>
  <c r="AX848" i="1"/>
  <c r="AX856" i="1"/>
  <c r="AX864" i="1"/>
  <c r="AX872" i="1"/>
  <c r="AX880" i="1"/>
  <c r="AX888" i="1"/>
  <c r="AX896" i="1"/>
  <c r="AX904" i="1"/>
  <c r="AX912" i="1"/>
  <c r="AX920" i="1"/>
  <c r="AX952" i="1"/>
  <c r="AX984" i="1"/>
  <c r="AX1016" i="1"/>
  <c r="AX1027" i="1"/>
  <c r="AX1049" i="1"/>
  <c r="AX1087" i="1"/>
  <c r="AZ55" i="1"/>
  <c r="AZ121" i="1"/>
  <c r="AZ185" i="1"/>
  <c r="AZ1096" i="1"/>
  <c r="AX1096" i="1"/>
  <c r="AZ1088" i="1"/>
  <c r="AX1088" i="1"/>
  <c r="AZ1080" i="1"/>
  <c r="AX1080" i="1"/>
  <c r="AZ1072" i="1"/>
  <c r="AX1072" i="1"/>
  <c r="AZ1064" i="1"/>
  <c r="AX1064" i="1"/>
  <c r="AZ1056" i="1"/>
  <c r="AX1056" i="1"/>
  <c r="AZ1048" i="1"/>
  <c r="AX1048" i="1"/>
  <c r="AX7" i="1"/>
  <c r="AX31" i="1"/>
  <c r="AX71" i="1"/>
  <c r="AX97" i="1"/>
  <c r="AX137" i="1"/>
  <c r="AX161" i="1"/>
  <c r="AX201" i="1"/>
  <c r="AX225" i="1"/>
  <c r="AX241" i="1"/>
  <c r="AX249" i="1"/>
  <c r="AX257" i="1"/>
  <c r="AX265" i="1"/>
  <c r="AX273" i="1"/>
  <c r="AX281" i="1"/>
  <c r="AX289" i="1"/>
  <c r="AX297" i="1"/>
  <c r="AX305" i="1"/>
  <c r="AX313" i="1"/>
  <c r="AX321" i="1"/>
  <c r="AX329" i="1"/>
  <c r="AX337" i="1"/>
  <c r="AX345" i="1"/>
  <c r="AX353" i="1"/>
  <c r="AX361" i="1"/>
  <c r="AX369" i="1"/>
  <c r="AX377" i="1"/>
  <c r="AX385" i="1"/>
  <c r="AX393" i="1"/>
  <c r="AX401" i="1"/>
  <c r="AX409" i="1"/>
  <c r="AX417" i="1"/>
  <c r="AX425" i="1"/>
  <c r="AX433" i="1"/>
  <c r="AX441" i="1"/>
  <c r="AX449" i="1"/>
  <c r="AX457" i="1"/>
  <c r="AX465" i="1"/>
  <c r="AX473" i="1"/>
  <c r="AX481" i="1"/>
  <c r="AX489" i="1"/>
  <c r="AX497" i="1"/>
  <c r="AX505" i="1"/>
  <c r="AX513" i="1"/>
  <c r="AX521" i="1"/>
  <c r="AX529" i="1"/>
  <c r="AX537" i="1"/>
  <c r="AX545" i="1"/>
  <c r="AX553" i="1"/>
  <c r="AX561" i="1"/>
  <c r="AX569" i="1"/>
  <c r="AX577" i="1"/>
  <c r="AX585" i="1"/>
  <c r="AX593" i="1"/>
  <c r="AX601" i="1"/>
  <c r="AX609" i="1"/>
  <c r="AX617" i="1"/>
  <c r="AX625" i="1"/>
  <c r="AX633" i="1"/>
  <c r="AX641" i="1"/>
  <c r="AX649" i="1"/>
  <c r="AX657" i="1"/>
  <c r="AX665" i="1"/>
  <c r="AX673" i="1"/>
  <c r="AX681" i="1"/>
  <c r="AX689" i="1"/>
  <c r="AX697" i="1"/>
  <c r="AX705" i="1"/>
  <c r="AX713" i="1"/>
  <c r="AX721" i="1"/>
  <c r="AX729" i="1"/>
  <c r="AX737" i="1"/>
  <c r="AX745" i="1"/>
  <c r="AX753" i="1"/>
  <c r="AX761" i="1"/>
  <c r="AX769" i="1"/>
  <c r="AX777" i="1"/>
  <c r="AX785" i="1"/>
  <c r="AX793" i="1"/>
  <c r="AX801" i="1"/>
  <c r="AX809" i="1"/>
  <c r="AX817" i="1"/>
  <c r="AX825" i="1"/>
  <c r="AX833" i="1"/>
  <c r="AX841" i="1"/>
  <c r="AX849" i="1"/>
  <c r="AX857" i="1"/>
  <c r="AX865" i="1"/>
  <c r="AX873" i="1"/>
  <c r="AX881" i="1"/>
  <c r="AX889" i="1"/>
  <c r="AX897" i="1"/>
  <c r="AX905" i="1"/>
  <c r="AX913" i="1"/>
  <c r="AX921" i="1"/>
  <c r="AX932" i="1"/>
  <c r="AX943" i="1"/>
  <c r="AX953" i="1"/>
  <c r="AX964" i="1"/>
  <c r="AX975" i="1"/>
  <c r="AX985" i="1"/>
  <c r="AX996" i="1"/>
  <c r="AX1007" i="1"/>
  <c r="AX1017" i="1"/>
  <c r="AX1028" i="1"/>
  <c r="AX1039" i="1"/>
  <c r="AX1051" i="1"/>
  <c r="AX1063" i="1"/>
  <c r="AX1076" i="1"/>
  <c r="AX1089" i="1"/>
  <c r="AX8" i="1"/>
  <c r="AX16" i="1"/>
  <c r="AX24" i="1"/>
  <c r="AX32" i="1"/>
  <c r="AX40" i="1"/>
  <c r="AX48" i="1"/>
  <c r="AX56" i="1"/>
  <c r="AX64" i="1"/>
  <c r="AX72" i="1"/>
  <c r="AX81" i="1"/>
  <c r="AX90" i="1"/>
  <c r="AX98" i="1"/>
  <c r="AX106" i="1"/>
  <c r="AX114" i="1"/>
  <c r="AX122" i="1"/>
  <c r="AX130" i="1"/>
  <c r="AX138" i="1"/>
  <c r="AX146" i="1"/>
  <c r="AX154" i="1"/>
  <c r="AX162" i="1"/>
  <c r="AX170" i="1"/>
  <c r="AX178" i="1"/>
  <c r="AX186" i="1"/>
  <c r="AX194" i="1"/>
  <c r="AX202" i="1"/>
  <c r="AX210" i="1"/>
  <c r="AX218" i="1"/>
  <c r="AX226" i="1"/>
  <c r="AX234" i="1"/>
  <c r="AX242" i="1"/>
  <c r="AX250" i="1"/>
  <c r="AX258" i="1"/>
  <c r="AX266" i="1"/>
  <c r="AX274" i="1"/>
  <c r="AX282" i="1"/>
  <c r="AX290" i="1"/>
  <c r="AX298" i="1"/>
  <c r="AX306" i="1"/>
  <c r="AX314" i="1"/>
  <c r="AX322" i="1"/>
  <c r="AX330" i="1"/>
  <c r="AX338" i="1"/>
  <c r="AX346" i="1"/>
  <c r="AX354" i="1"/>
  <c r="AX362" i="1"/>
  <c r="AX370" i="1"/>
  <c r="AX378" i="1"/>
  <c r="AX386" i="1"/>
  <c r="AX394" i="1"/>
  <c r="AX402" i="1"/>
  <c r="AX410" i="1"/>
  <c r="AX418" i="1"/>
  <c r="AX426" i="1"/>
  <c r="AX434" i="1"/>
  <c r="AX442" i="1"/>
  <c r="AX450" i="1"/>
  <c r="AX458" i="1"/>
  <c r="AX466" i="1"/>
  <c r="AX474" i="1"/>
  <c r="AX482" i="1"/>
  <c r="AX490" i="1"/>
  <c r="AX498" i="1"/>
  <c r="AX506" i="1"/>
  <c r="AX514" i="1"/>
  <c r="AX522" i="1"/>
  <c r="AX530" i="1"/>
  <c r="AX538" i="1"/>
  <c r="AX546" i="1"/>
  <c r="AX554" i="1"/>
  <c r="AX562" i="1"/>
  <c r="AX570" i="1"/>
  <c r="AX578" i="1"/>
  <c r="AX586" i="1"/>
  <c r="AX594" i="1"/>
  <c r="AX602" i="1"/>
  <c r="AX610" i="1"/>
  <c r="AX618" i="1"/>
  <c r="AX626" i="1"/>
  <c r="AX634" i="1"/>
  <c r="AX642" i="1"/>
  <c r="AX650" i="1"/>
  <c r="AX658" i="1"/>
  <c r="AX666" i="1"/>
  <c r="AX674" i="1"/>
  <c r="AX682" i="1"/>
  <c r="AX690" i="1"/>
  <c r="AX698" i="1"/>
  <c r="AX706" i="1"/>
  <c r="AX714" i="1"/>
  <c r="AX722" i="1"/>
  <c r="AX730" i="1"/>
  <c r="AX738" i="1"/>
  <c r="AX746" i="1"/>
  <c r="AX754" i="1"/>
  <c r="AX762" i="1"/>
  <c r="AX770" i="1"/>
  <c r="AX778" i="1"/>
  <c r="AX786" i="1"/>
  <c r="AX794" i="1"/>
  <c r="AX802" i="1"/>
  <c r="AX810" i="1"/>
  <c r="AX818" i="1"/>
  <c r="AX826" i="1"/>
  <c r="AX834" i="1"/>
  <c r="AX842" i="1"/>
  <c r="AX850" i="1"/>
  <c r="AX858" i="1"/>
  <c r="AX866" i="1"/>
  <c r="AX874" i="1"/>
  <c r="AX882" i="1"/>
  <c r="AX890" i="1"/>
  <c r="AX898" i="1"/>
  <c r="AX906" i="1"/>
  <c r="AX914" i="1"/>
  <c r="AX923" i="1"/>
  <c r="AX944" i="1"/>
  <c r="AX955" i="1"/>
  <c r="AX976" i="1"/>
  <c r="AX987" i="1"/>
  <c r="AX1008" i="1"/>
  <c r="AX1019" i="1"/>
  <c r="AX1040" i="1"/>
  <c r="AX1052" i="1"/>
  <c r="AX1065" i="1"/>
  <c r="AZ82" i="1"/>
  <c r="AP1099" i="1"/>
  <c r="Y100" i="7" l="1"/>
  <c r="AZ100" i="7" s="1"/>
  <c r="X100" i="7"/>
  <c r="AY100" i="7" s="1"/>
  <c r="W100" i="7"/>
  <c r="AX100" i="7" s="1"/>
  <c r="V100" i="7"/>
  <c r="AW100" i="7" s="1"/>
  <c r="Y99" i="7"/>
  <c r="AZ99" i="7" s="1"/>
  <c r="X99" i="7"/>
  <c r="AY99" i="7" s="1"/>
  <c r="W99" i="7"/>
  <c r="AX99" i="7" s="1"/>
  <c r="V99" i="7"/>
  <c r="AW99" i="7" s="1"/>
  <c r="Y98" i="7"/>
  <c r="AZ98" i="7" s="1"/>
  <c r="X98" i="7"/>
  <c r="AY98" i="7" s="1"/>
  <c r="W98" i="7"/>
  <c r="AX98" i="7" s="1"/>
  <c r="V98" i="7"/>
  <c r="AW98" i="7" s="1"/>
  <c r="Y97" i="7"/>
  <c r="AZ97" i="7" s="1"/>
  <c r="X97" i="7"/>
  <c r="AY97" i="7" s="1"/>
  <c r="W97" i="7"/>
  <c r="AX97" i="7" s="1"/>
  <c r="V97" i="7"/>
  <c r="AW97" i="7" s="1"/>
  <c r="Y96" i="7"/>
  <c r="AZ96" i="7" s="1"/>
  <c r="X96" i="7"/>
  <c r="AY96" i="7" s="1"/>
  <c r="W96" i="7"/>
  <c r="AX96" i="7" s="1"/>
  <c r="V96" i="7"/>
  <c r="AW96" i="7" s="1"/>
  <c r="Y95" i="7"/>
  <c r="AZ95" i="7" s="1"/>
  <c r="X95" i="7"/>
  <c r="AY95" i="7" s="1"/>
  <c r="W95" i="7"/>
  <c r="AX95" i="7" s="1"/>
  <c r="V95" i="7"/>
  <c r="AW95" i="7" s="1"/>
  <c r="Y94" i="7"/>
  <c r="AZ94" i="7" s="1"/>
  <c r="X94" i="7"/>
  <c r="AY94" i="7" s="1"/>
  <c r="W94" i="7"/>
  <c r="AX94" i="7" s="1"/>
  <c r="V94" i="7"/>
  <c r="AW94" i="7" s="1"/>
  <c r="Y93" i="7"/>
  <c r="AZ93" i="7" s="1"/>
  <c r="X93" i="7"/>
  <c r="AY93" i="7" s="1"/>
  <c r="W93" i="7"/>
  <c r="AX93" i="7" s="1"/>
  <c r="V93" i="7"/>
  <c r="AW93" i="7" s="1"/>
  <c r="Y92" i="7"/>
  <c r="AZ92" i="7" s="1"/>
  <c r="X92" i="7"/>
  <c r="AY92" i="7" s="1"/>
  <c r="W92" i="7"/>
  <c r="AX92" i="7" s="1"/>
  <c r="V92" i="7"/>
  <c r="AW92" i="7" s="1"/>
  <c r="Y91" i="7"/>
  <c r="AZ91" i="7" s="1"/>
  <c r="X91" i="7"/>
  <c r="AY91" i="7" s="1"/>
  <c r="W91" i="7"/>
  <c r="AX91" i="7" s="1"/>
  <c r="V91" i="7"/>
  <c r="AW91" i="7" s="1"/>
  <c r="Y90" i="7"/>
  <c r="AZ90" i="7" s="1"/>
  <c r="X90" i="7"/>
  <c r="AY90" i="7" s="1"/>
  <c r="W90" i="7"/>
  <c r="AX90" i="7" s="1"/>
  <c r="V90" i="7"/>
  <c r="AW90" i="7" s="1"/>
  <c r="Y89" i="7"/>
  <c r="AZ89" i="7" s="1"/>
  <c r="X89" i="7"/>
  <c r="AY89" i="7" s="1"/>
  <c r="W89" i="7"/>
  <c r="AX89" i="7" s="1"/>
  <c r="V89" i="7"/>
  <c r="AW89" i="7" s="1"/>
  <c r="Y88" i="7"/>
  <c r="AZ88" i="7" s="1"/>
  <c r="X88" i="7"/>
  <c r="AY88" i="7" s="1"/>
  <c r="W88" i="7"/>
  <c r="AX88" i="7" s="1"/>
  <c r="V88" i="7"/>
  <c r="AW88" i="7" s="1"/>
  <c r="Y87" i="7"/>
  <c r="AZ87" i="7" s="1"/>
  <c r="X87" i="7"/>
  <c r="AY87" i="7" s="1"/>
  <c r="W87" i="7"/>
  <c r="AX87" i="7" s="1"/>
  <c r="V87" i="7"/>
  <c r="AW87" i="7" s="1"/>
  <c r="Y86" i="7"/>
  <c r="AZ86" i="7" s="1"/>
  <c r="X86" i="7"/>
  <c r="AY86" i="7" s="1"/>
  <c r="W86" i="7"/>
  <c r="AX86" i="7" s="1"/>
  <c r="V86" i="7"/>
  <c r="AW86" i="7" s="1"/>
  <c r="Y85" i="7"/>
  <c r="AZ85" i="7" s="1"/>
  <c r="X85" i="7"/>
  <c r="AY85" i="7" s="1"/>
  <c r="W85" i="7"/>
  <c r="AX85" i="7" s="1"/>
  <c r="V85" i="7"/>
  <c r="AW85" i="7" s="1"/>
  <c r="Y84" i="7"/>
  <c r="AZ84" i="7" s="1"/>
  <c r="X84" i="7"/>
  <c r="AY84" i="7" s="1"/>
  <c r="W84" i="7"/>
  <c r="AX84" i="7" s="1"/>
  <c r="V84" i="7"/>
  <c r="AW84" i="7" s="1"/>
  <c r="Y83" i="7"/>
  <c r="AZ83" i="7" s="1"/>
  <c r="X83" i="7"/>
  <c r="AY83" i="7" s="1"/>
  <c r="W83" i="7"/>
  <c r="AX83" i="7" s="1"/>
  <c r="V83" i="7"/>
  <c r="AW83" i="7" s="1"/>
  <c r="Y82" i="7"/>
  <c r="AZ82" i="7" s="1"/>
  <c r="X82" i="7"/>
  <c r="AY82" i="7" s="1"/>
  <c r="W82" i="7"/>
  <c r="AX82" i="7" s="1"/>
  <c r="V82" i="7"/>
  <c r="AW82" i="7" s="1"/>
  <c r="Y81" i="7"/>
  <c r="AZ81" i="7" s="1"/>
  <c r="X81" i="7"/>
  <c r="AY81" i="7" s="1"/>
  <c r="W81" i="7"/>
  <c r="AX81" i="7" s="1"/>
  <c r="V81" i="7"/>
  <c r="AW81" i="7" s="1"/>
  <c r="Y80" i="7"/>
  <c r="AZ80" i="7" s="1"/>
  <c r="X80" i="7"/>
  <c r="AY80" i="7" s="1"/>
  <c r="W80" i="7"/>
  <c r="AX80" i="7" s="1"/>
  <c r="V80" i="7"/>
  <c r="AW80" i="7" s="1"/>
  <c r="Y79" i="7"/>
  <c r="AZ79" i="7" s="1"/>
  <c r="X79" i="7"/>
  <c r="AY79" i="7" s="1"/>
  <c r="W79" i="7"/>
  <c r="AX79" i="7" s="1"/>
  <c r="V79" i="7"/>
  <c r="AW79" i="7" s="1"/>
  <c r="Y78" i="7"/>
  <c r="AZ78" i="7" s="1"/>
  <c r="X78" i="7"/>
  <c r="AY78" i="7" s="1"/>
  <c r="W78" i="7"/>
  <c r="AX78" i="7" s="1"/>
  <c r="V78" i="7"/>
  <c r="AW78" i="7" s="1"/>
  <c r="Y77" i="7"/>
  <c r="AZ77" i="7" s="1"/>
  <c r="X77" i="7"/>
  <c r="AY77" i="7" s="1"/>
  <c r="W77" i="7"/>
  <c r="AX77" i="7" s="1"/>
  <c r="V77" i="7"/>
  <c r="AW77" i="7" s="1"/>
  <c r="Y76" i="7"/>
  <c r="AZ76" i="7" s="1"/>
  <c r="X76" i="7"/>
  <c r="AY76" i="7" s="1"/>
  <c r="W76" i="7"/>
  <c r="AX76" i="7" s="1"/>
  <c r="V76" i="7"/>
  <c r="AW76" i="7" s="1"/>
  <c r="Y75" i="7"/>
  <c r="AZ75" i="7" s="1"/>
  <c r="X75" i="7"/>
  <c r="AY75" i="7" s="1"/>
  <c r="W75" i="7"/>
  <c r="AX75" i="7" s="1"/>
  <c r="V75" i="7"/>
  <c r="AW75" i="7" s="1"/>
  <c r="Y74" i="7"/>
  <c r="AZ74" i="7" s="1"/>
  <c r="X74" i="7"/>
  <c r="AY74" i="7" s="1"/>
  <c r="W74" i="7"/>
  <c r="AX74" i="7" s="1"/>
  <c r="V74" i="7"/>
  <c r="AW74" i="7" s="1"/>
  <c r="Y73" i="7"/>
  <c r="AZ73" i="7" s="1"/>
  <c r="X73" i="7"/>
  <c r="AY73" i="7" s="1"/>
  <c r="W73" i="7"/>
  <c r="AX73" i="7" s="1"/>
  <c r="V73" i="7"/>
  <c r="AW73" i="7" s="1"/>
  <c r="Y72" i="7"/>
  <c r="AZ72" i="7" s="1"/>
  <c r="X72" i="7"/>
  <c r="AY72" i="7" s="1"/>
  <c r="W72" i="7"/>
  <c r="AX72" i="7" s="1"/>
  <c r="V72" i="7"/>
  <c r="AW72" i="7" s="1"/>
  <c r="Y71" i="7"/>
  <c r="AZ71" i="7" s="1"/>
  <c r="X71" i="7"/>
  <c r="AY71" i="7" s="1"/>
  <c r="W71" i="7"/>
  <c r="AX71" i="7" s="1"/>
  <c r="V71" i="7"/>
  <c r="AW71" i="7" s="1"/>
  <c r="Y70" i="7"/>
  <c r="AZ70" i="7" s="1"/>
  <c r="X70" i="7"/>
  <c r="AY70" i="7" s="1"/>
  <c r="W70" i="7"/>
  <c r="AX70" i="7" s="1"/>
  <c r="V70" i="7"/>
  <c r="AW70" i="7" s="1"/>
  <c r="Y69" i="7"/>
  <c r="AZ69" i="7" s="1"/>
  <c r="X69" i="7"/>
  <c r="AY69" i="7" s="1"/>
  <c r="W69" i="7"/>
  <c r="AX69" i="7" s="1"/>
  <c r="V69" i="7"/>
  <c r="AW69" i="7" s="1"/>
  <c r="Y68" i="7"/>
  <c r="AZ68" i="7" s="1"/>
  <c r="X68" i="7"/>
  <c r="AY68" i="7" s="1"/>
  <c r="W68" i="7"/>
  <c r="AX68" i="7" s="1"/>
  <c r="V68" i="7"/>
  <c r="AW68" i="7" s="1"/>
  <c r="Y67" i="7"/>
  <c r="AZ67" i="7" s="1"/>
  <c r="X67" i="7"/>
  <c r="AY67" i="7" s="1"/>
  <c r="W67" i="7"/>
  <c r="AX67" i="7" s="1"/>
  <c r="V67" i="7"/>
  <c r="AW67" i="7" s="1"/>
  <c r="Y66" i="7"/>
  <c r="AZ66" i="7" s="1"/>
  <c r="X66" i="7"/>
  <c r="AY66" i="7" s="1"/>
  <c r="W66" i="7"/>
  <c r="AX66" i="7" s="1"/>
  <c r="V66" i="7"/>
  <c r="AW66" i="7" s="1"/>
  <c r="Y65" i="7"/>
  <c r="AZ65" i="7" s="1"/>
  <c r="X65" i="7"/>
  <c r="AY65" i="7" s="1"/>
  <c r="W65" i="7"/>
  <c r="AX65" i="7" s="1"/>
  <c r="V65" i="7"/>
  <c r="AW65" i="7" s="1"/>
  <c r="Y64" i="7"/>
  <c r="AZ64" i="7" s="1"/>
  <c r="X64" i="7"/>
  <c r="AY64" i="7" s="1"/>
  <c r="W64" i="7"/>
  <c r="AX64" i="7" s="1"/>
  <c r="V64" i="7"/>
  <c r="AW64" i="7" s="1"/>
  <c r="Y63" i="7"/>
  <c r="AZ63" i="7" s="1"/>
  <c r="X63" i="7"/>
  <c r="AY63" i="7" s="1"/>
  <c r="W63" i="7"/>
  <c r="AX63" i="7" s="1"/>
  <c r="V63" i="7"/>
  <c r="AW63" i="7" s="1"/>
  <c r="Y62" i="7"/>
  <c r="AZ62" i="7" s="1"/>
  <c r="X62" i="7"/>
  <c r="AY62" i="7" s="1"/>
  <c r="W62" i="7"/>
  <c r="AX62" i="7" s="1"/>
  <c r="V62" i="7"/>
  <c r="AW62" i="7" s="1"/>
  <c r="Y61" i="7"/>
  <c r="AZ61" i="7" s="1"/>
  <c r="X61" i="7"/>
  <c r="AY61" i="7" s="1"/>
  <c r="W61" i="7"/>
  <c r="AX61" i="7" s="1"/>
  <c r="V61" i="7"/>
  <c r="AW61" i="7" s="1"/>
  <c r="Y60" i="7"/>
  <c r="AZ60" i="7" s="1"/>
  <c r="X60" i="7"/>
  <c r="AY60" i="7" s="1"/>
  <c r="W60" i="7"/>
  <c r="AX60" i="7" s="1"/>
  <c r="V60" i="7"/>
  <c r="AW60" i="7" s="1"/>
  <c r="Y59" i="7"/>
  <c r="AZ59" i="7" s="1"/>
  <c r="X59" i="7"/>
  <c r="AY59" i="7" s="1"/>
  <c r="W59" i="7"/>
  <c r="AX59" i="7" s="1"/>
  <c r="V59" i="7"/>
  <c r="AW59" i="7" s="1"/>
  <c r="Y58" i="7"/>
  <c r="AZ58" i="7" s="1"/>
  <c r="X58" i="7"/>
  <c r="AY58" i="7" s="1"/>
  <c r="W58" i="7"/>
  <c r="AX58" i="7" s="1"/>
  <c r="V58" i="7"/>
  <c r="AW58" i="7" s="1"/>
  <c r="Y57" i="7"/>
  <c r="AZ57" i="7" s="1"/>
  <c r="X57" i="7"/>
  <c r="AY57" i="7" s="1"/>
  <c r="W57" i="7"/>
  <c r="AX57" i="7" s="1"/>
  <c r="V57" i="7"/>
  <c r="AW57" i="7" s="1"/>
  <c r="Y56" i="7"/>
  <c r="AZ56" i="7" s="1"/>
  <c r="X56" i="7"/>
  <c r="AY56" i="7" s="1"/>
  <c r="W56" i="7"/>
  <c r="AX56" i="7" s="1"/>
  <c r="V56" i="7"/>
  <c r="AW56" i="7" s="1"/>
  <c r="Y55" i="7"/>
  <c r="AZ55" i="7" s="1"/>
  <c r="X55" i="7"/>
  <c r="AY55" i="7" s="1"/>
  <c r="W55" i="7"/>
  <c r="AX55" i="7" s="1"/>
  <c r="V55" i="7"/>
  <c r="AW55" i="7" s="1"/>
  <c r="Y54" i="7"/>
  <c r="AZ54" i="7" s="1"/>
  <c r="X54" i="7"/>
  <c r="AY54" i="7" s="1"/>
  <c r="W54" i="7"/>
  <c r="AX54" i="7" s="1"/>
  <c r="V54" i="7"/>
  <c r="AW54" i="7" s="1"/>
  <c r="Y53" i="7"/>
  <c r="AZ53" i="7" s="1"/>
  <c r="X53" i="7"/>
  <c r="AY53" i="7" s="1"/>
  <c r="W53" i="7"/>
  <c r="AX53" i="7" s="1"/>
  <c r="V53" i="7"/>
  <c r="AW53" i="7" s="1"/>
  <c r="Y52" i="7"/>
  <c r="AZ52" i="7" s="1"/>
  <c r="X52" i="7"/>
  <c r="AY52" i="7" s="1"/>
  <c r="W52" i="7"/>
  <c r="AX52" i="7" s="1"/>
  <c r="V52" i="7"/>
  <c r="AW52" i="7" s="1"/>
  <c r="Y51" i="7"/>
  <c r="AZ51" i="7" s="1"/>
  <c r="X51" i="7"/>
  <c r="AY51" i="7" s="1"/>
  <c r="W51" i="7"/>
  <c r="AX51" i="7" s="1"/>
  <c r="V51" i="7"/>
  <c r="AW51" i="7" s="1"/>
  <c r="Y50" i="7"/>
  <c r="AZ50" i="7" s="1"/>
  <c r="X50" i="7"/>
  <c r="AY50" i="7" s="1"/>
  <c r="W50" i="7"/>
  <c r="AX50" i="7" s="1"/>
  <c r="V50" i="7"/>
  <c r="AW50" i="7" s="1"/>
  <c r="Y49" i="7"/>
  <c r="AZ49" i="7" s="1"/>
  <c r="X49" i="7"/>
  <c r="AY49" i="7" s="1"/>
  <c r="W49" i="7"/>
  <c r="AX49" i="7" s="1"/>
  <c r="V49" i="7"/>
  <c r="AW49" i="7" s="1"/>
  <c r="Y48" i="7"/>
  <c r="AZ48" i="7" s="1"/>
  <c r="X48" i="7"/>
  <c r="AY48" i="7" s="1"/>
  <c r="W48" i="7"/>
  <c r="AX48" i="7" s="1"/>
  <c r="V48" i="7"/>
  <c r="AW48" i="7" s="1"/>
  <c r="Y47" i="7"/>
  <c r="AZ47" i="7" s="1"/>
  <c r="X47" i="7"/>
  <c r="AY47" i="7" s="1"/>
  <c r="W47" i="7"/>
  <c r="AX47" i="7" s="1"/>
  <c r="V47" i="7"/>
  <c r="AW47" i="7" s="1"/>
  <c r="Y46" i="7"/>
  <c r="AZ46" i="7" s="1"/>
  <c r="X46" i="7"/>
  <c r="AY46" i="7" s="1"/>
  <c r="W46" i="7"/>
  <c r="AX46" i="7" s="1"/>
  <c r="V46" i="7"/>
  <c r="AW46" i="7" s="1"/>
  <c r="Y45" i="7"/>
  <c r="AZ45" i="7" s="1"/>
  <c r="X45" i="7"/>
  <c r="AY45" i="7" s="1"/>
  <c r="W45" i="7"/>
  <c r="AX45" i="7" s="1"/>
  <c r="V45" i="7"/>
  <c r="AW45" i="7" s="1"/>
  <c r="Y44" i="7"/>
  <c r="AZ44" i="7" s="1"/>
  <c r="X44" i="7"/>
  <c r="AY44" i="7" s="1"/>
  <c r="W44" i="7"/>
  <c r="AX44" i="7" s="1"/>
  <c r="V44" i="7"/>
  <c r="AW44" i="7" s="1"/>
  <c r="Y43" i="7"/>
  <c r="AZ43" i="7" s="1"/>
  <c r="X43" i="7"/>
  <c r="AY43" i="7" s="1"/>
  <c r="W43" i="7"/>
  <c r="AX43" i="7" s="1"/>
  <c r="V43" i="7"/>
  <c r="AW43" i="7" s="1"/>
  <c r="Y42" i="7"/>
  <c r="AZ42" i="7" s="1"/>
  <c r="X42" i="7"/>
  <c r="AY42" i="7" s="1"/>
  <c r="W42" i="7"/>
  <c r="AX42" i="7" s="1"/>
  <c r="V42" i="7"/>
  <c r="AW42" i="7" s="1"/>
  <c r="Y41" i="7"/>
  <c r="AZ41" i="7" s="1"/>
  <c r="X41" i="7"/>
  <c r="AY41" i="7" s="1"/>
  <c r="W41" i="7"/>
  <c r="AX41" i="7" s="1"/>
  <c r="V41" i="7"/>
  <c r="AW41" i="7" s="1"/>
  <c r="Y40" i="7"/>
  <c r="AZ40" i="7" s="1"/>
  <c r="X40" i="7"/>
  <c r="AY40" i="7" s="1"/>
  <c r="W40" i="7"/>
  <c r="AX40" i="7" s="1"/>
  <c r="V40" i="7"/>
  <c r="AW40" i="7" s="1"/>
  <c r="Y39" i="7"/>
  <c r="AZ39" i="7" s="1"/>
  <c r="X39" i="7"/>
  <c r="AY39" i="7" s="1"/>
  <c r="W39" i="7"/>
  <c r="AX39" i="7" s="1"/>
  <c r="V39" i="7"/>
  <c r="AW39" i="7" s="1"/>
  <c r="Y38" i="7"/>
  <c r="AZ38" i="7" s="1"/>
  <c r="X38" i="7"/>
  <c r="AY38" i="7" s="1"/>
  <c r="W38" i="7"/>
  <c r="AX38" i="7" s="1"/>
  <c r="V38" i="7"/>
  <c r="AW38" i="7" s="1"/>
  <c r="Y37" i="7"/>
  <c r="AZ37" i="7" s="1"/>
  <c r="X37" i="7"/>
  <c r="AY37" i="7" s="1"/>
  <c r="W37" i="7"/>
  <c r="AX37" i="7" s="1"/>
  <c r="V37" i="7"/>
  <c r="AW37" i="7" s="1"/>
  <c r="Y36" i="7"/>
  <c r="AZ36" i="7" s="1"/>
  <c r="X36" i="7"/>
  <c r="AY36" i="7" s="1"/>
  <c r="W36" i="7"/>
  <c r="AX36" i="7" s="1"/>
  <c r="V36" i="7"/>
  <c r="AW36" i="7" s="1"/>
  <c r="Y35" i="7"/>
  <c r="AZ35" i="7" s="1"/>
  <c r="X35" i="7"/>
  <c r="AY35" i="7" s="1"/>
  <c r="W35" i="7"/>
  <c r="AX35" i="7" s="1"/>
  <c r="V35" i="7"/>
  <c r="AW35" i="7" s="1"/>
  <c r="Y34" i="7"/>
  <c r="AZ34" i="7" s="1"/>
  <c r="X34" i="7"/>
  <c r="AY34" i="7" s="1"/>
  <c r="W34" i="7"/>
  <c r="AX34" i="7" s="1"/>
  <c r="V34" i="7"/>
  <c r="AW34" i="7" s="1"/>
  <c r="Y33" i="7"/>
  <c r="AZ33" i="7" s="1"/>
  <c r="X33" i="7"/>
  <c r="AY33" i="7" s="1"/>
  <c r="W33" i="7"/>
  <c r="AX33" i="7" s="1"/>
  <c r="V33" i="7"/>
  <c r="AW33" i="7" s="1"/>
  <c r="Y32" i="7"/>
  <c r="AZ32" i="7" s="1"/>
  <c r="X32" i="7"/>
  <c r="AY32" i="7" s="1"/>
  <c r="W32" i="7"/>
  <c r="AX32" i="7" s="1"/>
  <c r="V32" i="7"/>
  <c r="AW32" i="7" s="1"/>
  <c r="Y31" i="7"/>
  <c r="AZ31" i="7" s="1"/>
  <c r="X31" i="7"/>
  <c r="AY31" i="7" s="1"/>
  <c r="W31" i="7"/>
  <c r="AX31" i="7" s="1"/>
  <c r="V31" i="7"/>
  <c r="AW31" i="7" s="1"/>
  <c r="Y30" i="7"/>
  <c r="AZ30" i="7" s="1"/>
  <c r="X30" i="7"/>
  <c r="AY30" i="7" s="1"/>
  <c r="W30" i="7"/>
  <c r="AX30" i="7" s="1"/>
  <c r="V30" i="7"/>
  <c r="AW30" i="7" s="1"/>
  <c r="Y29" i="7"/>
  <c r="AZ29" i="7" s="1"/>
  <c r="X29" i="7"/>
  <c r="AY29" i="7" s="1"/>
  <c r="W29" i="7"/>
  <c r="AX29" i="7" s="1"/>
  <c r="V29" i="7"/>
  <c r="AW29" i="7" s="1"/>
  <c r="Y28" i="7"/>
  <c r="AZ28" i="7" s="1"/>
  <c r="X28" i="7"/>
  <c r="AY28" i="7" s="1"/>
  <c r="W28" i="7"/>
  <c r="AX28" i="7" s="1"/>
  <c r="V28" i="7"/>
  <c r="AW28" i="7" s="1"/>
  <c r="Y27" i="7"/>
  <c r="AZ27" i="7" s="1"/>
  <c r="X27" i="7"/>
  <c r="AY27" i="7" s="1"/>
  <c r="W27" i="7"/>
  <c r="AX27" i="7" s="1"/>
  <c r="V27" i="7"/>
  <c r="AW27" i="7" s="1"/>
  <c r="Y26" i="7"/>
  <c r="AZ26" i="7" s="1"/>
  <c r="X26" i="7"/>
  <c r="AY26" i="7" s="1"/>
  <c r="W26" i="7"/>
  <c r="AX26" i="7" s="1"/>
  <c r="V26" i="7"/>
  <c r="AW26" i="7" s="1"/>
  <c r="Y25" i="7"/>
  <c r="AZ25" i="7" s="1"/>
  <c r="X25" i="7"/>
  <c r="AY25" i="7" s="1"/>
  <c r="W25" i="7"/>
  <c r="AX25" i="7" s="1"/>
  <c r="V25" i="7"/>
  <c r="AW25" i="7" s="1"/>
  <c r="Y24" i="7"/>
  <c r="AZ24" i="7" s="1"/>
  <c r="X24" i="7"/>
  <c r="AY24" i="7" s="1"/>
  <c r="W24" i="7"/>
  <c r="AX24" i="7" s="1"/>
  <c r="V24" i="7"/>
  <c r="AW24" i="7" s="1"/>
  <c r="Y23" i="7"/>
  <c r="AZ23" i="7" s="1"/>
  <c r="X23" i="7"/>
  <c r="AY23" i="7" s="1"/>
  <c r="W23" i="7"/>
  <c r="AX23" i="7" s="1"/>
  <c r="V23" i="7"/>
  <c r="AW23" i="7" s="1"/>
  <c r="Y22" i="7"/>
  <c r="AZ22" i="7" s="1"/>
  <c r="X22" i="7"/>
  <c r="AY22" i="7" s="1"/>
  <c r="W22" i="7"/>
  <c r="AX22" i="7" s="1"/>
  <c r="V22" i="7"/>
  <c r="AW22" i="7" s="1"/>
  <c r="Y21" i="7"/>
  <c r="AZ21" i="7" s="1"/>
  <c r="X21" i="7"/>
  <c r="AY21" i="7" s="1"/>
  <c r="V21" i="7"/>
  <c r="AW21" i="7" s="1"/>
  <c r="Y20" i="7"/>
  <c r="AZ20" i="7" s="1"/>
  <c r="X20" i="7"/>
  <c r="AY20" i="7" s="1"/>
  <c r="V20" i="7"/>
  <c r="AW20" i="7" s="1"/>
  <c r="Y19" i="7"/>
  <c r="AZ19" i="7" s="1"/>
  <c r="X19" i="7"/>
  <c r="AY19" i="7" s="1"/>
  <c r="V19" i="7"/>
  <c r="AW19" i="7" s="1"/>
  <c r="Y18" i="7"/>
  <c r="AZ18" i="7" s="1"/>
  <c r="X18" i="7"/>
  <c r="AY18" i="7" s="1"/>
  <c r="V18" i="7"/>
  <c r="AW18" i="7" s="1"/>
  <c r="Y17" i="7"/>
  <c r="AZ17" i="7" s="1"/>
  <c r="X17" i="7"/>
  <c r="AY17" i="7" s="1"/>
  <c r="V17" i="7"/>
  <c r="AW17" i="7" s="1"/>
  <c r="Y16" i="7"/>
  <c r="AZ16" i="7" s="1"/>
  <c r="X16" i="7"/>
  <c r="AY16" i="7" s="1"/>
  <c r="V16" i="7"/>
  <c r="AW16" i="7" s="1"/>
  <c r="Y15" i="7"/>
  <c r="AZ15" i="7" s="1"/>
  <c r="X15" i="7"/>
  <c r="AY15" i="7" s="1"/>
  <c r="V15" i="7"/>
  <c r="AW15" i="7" s="1"/>
  <c r="Y14" i="7"/>
  <c r="AZ14" i="7" s="1"/>
  <c r="X14" i="7"/>
  <c r="AY14" i="7" s="1"/>
  <c r="V14" i="7"/>
  <c r="AW14" i="7" s="1"/>
  <c r="Y13" i="7"/>
  <c r="AZ13" i="7" s="1"/>
  <c r="X13" i="7"/>
  <c r="AY13" i="7" s="1"/>
  <c r="V13" i="7"/>
  <c r="AW13" i="7" s="1"/>
  <c r="Y12" i="7"/>
  <c r="AZ12" i="7" s="1"/>
  <c r="X12" i="7"/>
  <c r="AY12" i="7" s="1"/>
  <c r="V12" i="7"/>
  <c r="AW12" i="7" s="1"/>
  <c r="Y11" i="7"/>
  <c r="AZ11" i="7" s="1"/>
  <c r="X11" i="7"/>
  <c r="AY11" i="7" s="1"/>
  <c r="V11" i="7"/>
  <c r="AW11" i="7" s="1"/>
  <c r="Y10" i="7"/>
  <c r="AZ10" i="7" s="1"/>
  <c r="X10" i="7"/>
  <c r="AY10" i="7" s="1"/>
  <c r="V10" i="7"/>
  <c r="AW10" i="7" s="1"/>
  <c r="Y9" i="7"/>
  <c r="AZ9" i="7" s="1"/>
  <c r="X9" i="7"/>
  <c r="AY9" i="7" s="1"/>
  <c r="V9" i="7"/>
  <c r="AW9" i="7" s="1"/>
  <c r="Y8" i="7"/>
  <c r="AZ8" i="7" s="1"/>
  <c r="X8" i="7"/>
  <c r="AY8" i="7" s="1"/>
  <c r="V8" i="7"/>
  <c r="AW8" i="7" s="1"/>
  <c r="Y7" i="7"/>
  <c r="AZ7" i="7" s="1"/>
  <c r="X7" i="7"/>
  <c r="AY7" i="7" s="1"/>
  <c r="V7" i="7"/>
  <c r="AW7" i="7" s="1"/>
  <c r="I150" i="7"/>
  <c r="BA150" i="7" s="1"/>
  <c r="I149" i="7"/>
  <c r="BA149" i="7" s="1"/>
  <c r="I148" i="7"/>
  <c r="BA148" i="7" s="1"/>
  <c r="I147" i="7"/>
  <c r="BA147" i="7" s="1"/>
  <c r="I146" i="7"/>
  <c r="BA146" i="7" s="1"/>
  <c r="I145" i="7"/>
  <c r="BA145" i="7" s="1"/>
  <c r="I144" i="7"/>
  <c r="BA144" i="7" s="1"/>
  <c r="I143" i="7"/>
  <c r="BA143" i="7" s="1"/>
  <c r="I142" i="7"/>
  <c r="BA142" i="7" s="1"/>
  <c r="I141" i="7"/>
  <c r="BA141" i="7" s="1"/>
  <c r="I140" i="7"/>
  <c r="BA140" i="7" s="1"/>
  <c r="I139" i="7"/>
  <c r="BA139" i="7" s="1"/>
  <c r="I138" i="7"/>
  <c r="BA138" i="7" s="1"/>
  <c r="I137" i="7"/>
  <c r="BA137" i="7" s="1"/>
  <c r="I136" i="7"/>
  <c r="BA136" i="7" s="1"/>
  <c r="I135" i="7"/>
  <c r="BA135" i="7" s="1"/>
  <c r="I134" i="7"/>
  <c r="BA134" i="7" s="1"/>
  <c r="I133" i="7"/>
  <c r="BA133" i="7" s="1"/>
  <c r="I132" i="7"/>
  <c r="BA132" i="7" s="1"/>
  <c r="I131" i="7"/>
  <c r="BA131" i="7" s="1"/>
  <c r="I130" i="7"/>
  <c r="BA130" i="7" s="1"/>
  <c r="I129" i="7"/>
  <c r="BA129" i="7" s="1"/>
  <c r="I128" i="7"/>
  <c r="BA128" i="7" s="1"/>
  <c r="I127" i="7"/>
  <c r="BA127" i="7" s="1"/>
  <c r="I126" i="7"/>
  <c r="BA126" i="7" s="1"/>
  <c r="I125" i="7"/>
  <c r="BA125" i="7" s="1"/>
  <c r="I124" i="7"/>
  <c r="BA124" i="7" s="1"/>
  <c r="I123" i="7"/>
  <c r="BA123" i="7" s="1"/>
  <c r="I122" i="7"/>
  <c r="BA122" i="7" s="1"/>
  <c r="I121" i="7"/>
  <c r="BA121" i="7" s="1"/>
  <c r="I120" i="7"/>
  <c r="BA120" i="7" s="1"/>
  <c r="I119" i="7"/>
  <c r="BA119" i="7" s="1"/>
  <c r="I118" i="7"/>
  <c r="BA118" i="7" s="1"/>
  <c r="I117" i="7"/>
  <c r="BA117" i="7" s="1"/>
  <c r="I116" i="7"/>
  <c r="BA116" i="7" s="1"/>
  <c r="I115" i="7"/>
  <c r="BA115" i="7" s="1"/>
  <c r="I114" i="7"/>
  <c r="BA114" i="7" s="1"/>
  <c r="I113" i="7"/>
  <c r="BA113" i="7" s="1"/>
  <c r="I112" i="7"/>
  <c r="BA112" i="7" s="1"/>
  <c r="I111" i="7"/>
  <c r="BA111" i="7" s="1"/>
  <c r="I110" i="7"/>
  <c r="BA110" i="7" s="1"/>
  <c r="I109" i="7"/>
  <c r="BA109" i="7" s="1"/>
  <c r="I108" i="7"/>
  <c r="BA108" i="7" s="1"/>
  <c r="I107" i="7"/>
  <c r="BA107" i="7" s="1"/>
  <c r="I106" i="7"/>
  <c r="BA106" i="7" s="1"/>
  <c r="I105" i="7"/>
  <c r="BA105" i="7" s="1"/>
  <c r="I104" i="7"/>
  <c r="BA104" i="7" s="1"/>
  <c r="I103" i="7"/>
  <c r="BA103" i="7" s="1"/>
  <c r="I102" i="7"/>
  <c r="BA102" i="7" s="1"/>
  <c r="I101" i="7"/>
  <c r="BA101" i="7" s="1"/>
  <c r="I100" i="7"/>
  <c r="BA100" i="7" s="1"/>
  <c r="I99" i="7"/>
  <c r="BA99" i="7" s="1"/>
  <c r="I98" i="7"/>
  <c r="BA98" i="7" s="1"/>
  <c r="I97" i="7"/>
  <c r="BA97" i="7" s="1"/>
  <c r="I96" i="7"/>
  <c r="BA96" i="7" s="1"/>
  <c r="I95" i="7"/>
  <c r="BA95" i="7" s="1"/>
  <c r="I94" i="7"/>
  <c r="BA94" i="7" s="1"/>
  <c r="I93" i="7"/>
  <c r="BA93" i="7" s="1"/>
  <c r="I92" i="7"/>
  <c r="BA92" i="7" s="1"/>
  <c r="I91" i="7"/>
  <c r="BA91" i="7" s="1"/>
  <c r="I90" i="7"/>
  <c r="BA90" i="7" s="1"/>
  <c r="I89" i="7"/>
  <c r="BA89" i="7" s="1"/>
  <c r="I88" i="7"/>
  <c r="BA88" i="7" s="1"/>
  <c r="I87" i="7"/>
  <c r="BA87" i="7" s="1"/>
  <c r="I86" i="7"/>
  <c r="BA86" i="7" s="1"/>
  <c r="I85" i="7"/>
  <c r="BA85" i="7" s="1"/>
  <c r="I84" i="7"/>
  <c r="BA84" i="7" s="1"/>
  <c r="I83" i="7"/>
  <c r="BA83" i="7" s="1"/>
  <c r="I82" i="7"/>
  <c r="BA82" i="7" s="1"/>
  <c r="I81" i="7"/>
  <c r="BA81" i="7" s="1"/>
  <c r="I80" i="7"/>
  <c r="BA80" i="7" s="1"/>
  <c r="I79" i="7"/>
  <c r="BA79" i="7" s="1"/>
  <c r="I78" i="7"/>
  <c r="BA78" i="7" s="1"/>
  <c r="I77" i="7"/>
  <c r="BA77" i="7" s="1"/>
  <c r="I76" i="7"/>
  <c r="BA76" i="7" s="1"/>
  <c r="I75" i="7"/>
  <c r="BA75" i="7" s="1"/>
  <c r="I74" i="7"/>
  <c r="BA74" i="7" s="1"/>
  <c r="I73" i="7"/>
  <c r="BA73" i="7" s="1"/>
  <c r="I72" i="7"/>
  <c r="BA72" i="7" s="1"/>
  <c r="I71" i="7"/>
  <c r="BA71" i="7" s="1"/>
  <c r="I70" i="7"/>
  <c r="BA70" i="7" s="1"/>
  <c r="I69" i="7"/>
  <c r="BA69" i="7" s="1"/>
  <c r="I68" i="7"/>
  <c r="BA68" i="7" s="1"/>
  <c r="I67" i="7"/>
  <c r="BA67" i="7" s="1"/>
  <c r="I66" i="7"/>
  <c r="BA66" i="7" s="1"/>
  <c r="I65" i="7"/>
  <c r="BA65" i="7" s="1"/>
  <c r="I64" i="7"/>
  <c r="BA64" i="7" s="1"/>
  <c r="I63" i="7"/>
  <c r="BA63" i="7" s="1"/>
  <c r="I62" i="7"/>
  <c r="BA62" i="7" s="1"/>
  <c r="I61" i="7"/>
  <c r="BA61" i="7" s="1"/>
  <c r="I60" i="7"/>
  <c r="BA60" i="7" s="1"/>
  <c r="I59" i="7"/>
  <c r="BA59" i="7" s="1"/>
  <c r="I58" i="7"/>
  <c r="BA58" i="7" s="1"/>
  <c r="I57" i="7"/>
  <c r="BA57" i="7" s="1"/>
  <c r="I56" i="7"/>
  <c r="BA56" i="7" s="1"/>
  <c r="I55" i="7"/>
  <c r="BA55" i="7" s="1"/>
  <c r="I54" i="7"/>
  <c r="BA54" i="7" s="1"/>
  <c r="I53" i="7"/>
  <c r="BA53" i="7" s="1"/>
  <c r="I52" i="7"/>
  <c r="BA52" i="7" s="1"/>
  <c r="I51" i="7"/>
  <c r="BA51" i="7" s="1"/>
  <c r="I50" i="7"/>
  <c r="BA50" i="7" s="1"/>
  <c r="I49" i="7"/>
  <c r="BA49" i="7" s="1"/>
  <c r="I48" i="7"/>
  <c r="BA48" i="7" s="1"/>
  <c r="I47" i="7"/>
  <c r="BA47" i="7" s="1"/>
  <c r="I46" i="7"/>
  <c r="BA46" i="7" s="1"/>
  <c r="I45" i="7"/>
  <c r="BA45" i="7" s="1"/>
  <c r="I44" i="7"/>
  <c r="BA44" i="7" s="1"/>
  <c r="I43" i="7"/>
  <c r="BA43" i="7" s="1"/>
  <c r="I42" i="7"/>
  <c r="BA42" i="7" s="1"/>
  <c r="I41" i="7"/>
  <c r="BA41" i="7" s="1"/>
  <c r="I40" i="7"/>
  <c r="BA40" i="7" s="1"/>
  <c r="I39" i="7"/>
  <c r="BA39" i="7" s="1"/>
  <c r="I38" i="7"/>
  <c r="BA38" i="7" s="1"/>
  <c r="I37" i="7"/>
  <c r="BA37" i="7" s="1"/>
  <c r="I36" i="7"/>
  <c r="BA36" i="7" s="1"/>
  <c r="I35" i="7"/>
  <c r="BA35" i="7" s="1"/>
  <c r="I34" i="7"/>
  <c r="BA34" i="7" s="1"/>
  <c r="I33" i="7"/>
  <c r="BA33" i="7" s="1"/>
  <c r="I32" i="7"/>
  <c r="BA32" i="7" s="1"/>
  <c r="I31" i="7"/>
  <c r="BA31" i="7" s="1"/>
  <c r="I30" i="7"/>
  <c r="BA30" i="7" s="1"/>
  <c r="I29" i="7"/>
  <c r="BA29" i="7" s="1"/>
  <c r="I28" i="7"/>
  <c r="BA28" i="7" s="1"/>
  <c r="I27" i="7"/>
  <c r="BA27" i="7" s="1"/>
  <c r="I26" i="7"/>
  <c r="BA26" i="7" s="1"/>
  <c r="I25" i="7"/>
  <c r="BA25" i="7" s="1"/>
  <c r="I24" i="7"/>
  <c r="BA24" i="7" s="1"/>
  <c r="I23" i="7"/>
  <c r="BA23" i="7" s="1"/>
  <c r="I22" i="7"/>
  <c r="BA22" i="7" s="1"/>
  <c r="AI150" i="7"/>
  <c r="AH150" i="7"/>
  <c r="AG150" i="7"/>
  <c r="AF150" i="7"/>
  <c r="AD150" i="7"/>
  <c r="AC150" i="7"/>
  <c r="AB150" i="7"/>
  <c r="AA150" i="7"/>
  <c r="AI149" i="7"/>
  <c r="AH149" i="7"/>
  <c r="AG149" i="7"/>
  <c r="AF149" i="7"/>
  <c r="AD149" i="7"/>
  <c r="AC149" i="7"/>
  <c r="AB149" i="7"/>
  <c r="AA149" i="7"/>
  <c r="AI148" i="7"/>
  <c r="AH148" i="7"/>
  <c r="AG148" i="7"/>
  <c r="AF148" i="7"/>
  <c r="AD148" i="7"/>
  <c r="AC148" i="7"/>
  <c r="AB148" i="7"/>
  <c r="AA148" i="7"/>
  <c r="AI147" i="7"/>
  <c r="AH147" i="7"/>
  <c r="AG147" i="7"/>
  <c r="AF147" i="7"/>
  <c r="AD147" i="7"/>
  <c r="AC147" i="7"/>
  <c r="AB147" i="7"/>
  <c r="AA147" i="7"/>
  <c r="AI146" i="7"/>
  <c r="AH146" i="7"/>
  <c r="AG146" i="7"/>
  <c r="AF146" i="7"/>
  <c r="AD146" i="7"/>
  <c r="AC146" i="7"/>
  <c r="AB146" i="7"/>
  <c r="AA146" i="7"/>
  <c r="AI145" i="7"/>
  <c r="AH145" i="7"/>
  <c r="AG145" i="7"/>
  <c r="AF145" i="7"/>
  <c r="AD145" i="7"/>
  <c r="AC145" i="7"/>
  <c r="AB145" i="7"/>
  <c r="AA145" i="7"/>
  <c r="AI144" i="7"/>
  <c r="AH144" i="7"/>
  <c r="AG144" i="7"/>
  <c r="AF144" i="7"/>
  <c r="AD144" i="7"/>
  <c r="AC144" i="7"/>
  <c r="AB144" i="7"/>
  <c r="AA144" i="7"/>
  <c r="AI143" i="7"/>
  <c r="AH143" i="7"/>
  <c r="AG143" i="7"/>
  <c r="AF143" i="7"/>
  <c r="AD143" i="7"/>
  <c r="AC143" i="7"/>
  <c r="AB143" i="7"/>
  <c r="AA143" i="7"/>
  <c r="AI142" i="7"/>
  <c r="AH142" i="7"/>
  <c r="AG142" i="7"/>
  <c r="AF142" i="7"/>
  <c r="AD142" i="7"/>
  <c r="AC142" i="7"/>
  <c r="AB142" i="7"/>
  <c r="AA142" i="7"/>
  <c r="AI141" i="7"/>
  <c r="AH141" i="7"/>
  <c r="AG141" i="7"/>
  <c r="AF141" i="7"/>
  <c r="AD141" i="7"/>
  <c r="AC141" i="7"/>
  <c r="AB141" i="7"/>
  <c r="AA141" i="7"/>
  <c r="AI140" i="7"/>
  <c r="AH140" i="7"/>
  <c r="AG140" i="7"/>
  <c r="AF140" i="7"/>
  <c r="AD140" i="7"/>
  <c r="AC140" i="7"/>
  <c r="AB140" i="7"/>
  <c r="AA140" i="7"/>
  <c r="AI139" i="7"/>
  <c r="AH139" i="7"/>
  <c r="AG139" i="7"/>
  <c r="AF139" i="7"/>
  <c r="AD139" i="7"/>
  <c r="AC139" i="7"/>
  <c r="AB139" i="7"/>
  <c r="AA139" i="7"/>
  <c r="AI138" i="7"/>
  <c r="AH138" i="7"/>
  <c r="AG138" i="7"/>
  <c r="AF138" i="7"/>
  <c r="AD138" i="7"/>
  <c r="AC138" i="7"/>
  <c r="AB138" i="7"/>
  <c r="AA138" i="7"/>
  <c r="AI137" i="7"/>
  <c r="AH137" i="7"/>
  <c r="AG137" i="7"/>
  <c r="AF137" i="7"/>
  <c r="AD137" i="7"/>
  <c r="AC137" i="7"/>
  <c r="AB137" i="7"/>
  <c r="AA137" i="7"/>
  <c r="AI136" i="7"/>
  <c r="AH136" i="7"/>
  <c r="AG136" i="7"/>
  <c r="AF136" i="7"/>
  <c r="AD136" i="7"/>
  <c r="AC136" i="7"/>
  <c r="AB136" i="7"/>
  <c r="AA136" i="7"/>
  <c r="AI135" i="7"/>
  <c r="AH135" i="7"/>
  <c r="AG135" i="7"/>
  <c r="AF135" i="7"/>
  <c r="AD135" i="7"/>
  <c r="AC135" i="7"/>
  <c r="AB135" i="7"/>
  <c r="AA135" i="7"/>
  <c r="AI134" i="7"/>
  <c r="AH134" i="7"/>
  <c r="AG134" i="7"/>
  <c r="AF134" i="7"/>
  <c r="AD134" i="7"/>
  <c r="AC134" i="7"/>
  <c r="AB134" i="7"/>
  <c r="AA134" i="7"/>
  <c r="AI133" i="7"/>
  <c r="AH133" i="7"/>
  <c r="AG133" i="7"/>
  <c r="AF133" i="7"/>
  <c r="AD133" i="7"/>
  <c r="AC133" i="7"/>
  <c r="AB133" i="7"/>
  <c r="AA133" i="7"/>
  <c r="AI132" i="7"/>
  <c r="AH132" i="7"/>
  <c r="AG132" i="7"/>
  <c r="AF132" i="7"/>
  <c r="AD132" i="7"/>
  <c r="AC132" i="7"/>
  <c r="AB132" i="7"/>
  <c r="AA132" i="7"/>
  <c r="AI131" i="7"/>
  <c r="AH131" i="7"/>
  <c r="AG131" i="7"/>
  <c r="AF131" i="7"/>
  <c r="AD131" i="7"/>
  <c r="AC131" i="7"/>
  <c r="AB131" i="7"/>
  <c r="AA131" i="7"/>
  <c r="AI130" i="7"/>
  <c r="AH130" i="7"/>
  <c r="AG130" i="7"/>
  <c r="AF130" i="7"/>
  <c r="AD130" i="7"/>
  <c r="AC130" i="7"/>
  <c r="AB130" i="7"/>
  <c r="AA130" i="7"/>
  <c r="AI129" i="7"/>
  <c r="AH129" i="7"/>
  <c r="AG129" i="7"/>
  <c r="AF129" i="7"/>
  <c r="AD129" i="7"/>
  <c r="AC129" i="7"/>
  <c r="AB129" i="7"/>
  <c r="AA129" i="7"/>
  <c r="AI128" i="7"/>
  <c r="AH128" i="7"/>
  <c r="AG128" i="7"/>
  <c r="AF128" i="7"/>
  <c r="AD128" i="7"/>
  <c r="AC128" i="7"/>
  <c r="AB128" i="7"/>
  <c r="AA128" i="7"/>
  <c r="AI127" i="7"/>
  <c r="AH127" i="7"/>
  <c r="AG127" i="7"/>
  <c r="AF127" i="7"/>
  <c r="AD127" i="7"/>
  <c r="AC127" i="7"/>
  <c r="AB127" i="7"/>
  <c r="AA127" i="7"/>
  <c r="AI126" i="7"/>
  <c r="AH126" i="7"/>
  <c r="AG126" i="7"/>
  <c r="AF126" i="7"/>
  <c r="AD126" i="7"/>
  <c r="AC126" i="7"/>
  <c r="AB126" i="7"/>
  <c r="AA126" i="7"/>
  <c r="AI125" i="7"/>
  <c r="AH125" i="7"/>
  <c r="AG125" i="7"/>
  <c r="AF125" i="7"/>
  <c r="AD125" i="7"/>
  <c r="AC125" i="7"/>
  <c r="AB125" i="7"/>
  <c r="AA125" i="7"/>
  <c r="AI124" i="7"/>
  <c r="AH124" i="7"/>
  <c r="AG124" i="7"/>
  <c r="AF124" i="7"/>
  <c r="AD124" i="7"/>
  <c r="AC124" i="7"/>
  <c r="AB124" i="7"/>
  <c r="AA124" i="7"/>
  <c r="AI123" i="7"/>
  <c r="AH123" i="7"/>
  <c r="AG123" i="7"/>
  <c r="AF123" i="7"/>
  <c r="AD123" i="7"/>
  <c r="AC123" i="7"/>
  <c r="AB123" i="7"/>
  <c r="AA123" i="7"/>
  <c r="AI122" i="7"/>
  <c r="AH122" i="7"/>
  <c r="AG122" i="7"/>
  <c r="AF122" i="7"/>
  <c r="AD122" i="7"/>
  <c r="AC122" i="7"/>
  <c r="AB122" i="7"/>
  <c r="AA122" i="7"/>
  <c r="AI121" i="7"/>
  <c r="AH121" i="7"/>
  <c r="AG121" i="7"/>
  <c r="AF121" i="7"/>
  <c r="AD121" i="7"/>
  <c r="AC121" i="7"/>
  <c r="AB121" i="7"/>
  <c r="AA121" i="7"/>
  <c r="AI120" i="7"/>
  <c r="AH120" i="7"/>
  <c r="AG120" i="7"/>
  <c r="AF120" i="7"/>
  <c r="AD120" i="7"/>
  <c r="AC120" i="7"/>
  <c r="AB120" i="7"/>
  <c r="AA120" i="7"/>
  <c r="AI119" i="7"/>
  <c r="AH119" i="7"/>
  <c r="AG119" i="7"/>
  <c r="AF119" i="7"/>
  <c r="AD119" i="7"/>
  <c r="AC119" i="7"/>
  <c r="AB119" i="7"/>
  <c r="AA119" i="7"/>
  <c r="AI118" i="7"/>
  <c r="AH118" i="7"/>
  <c r="AG118" i="7"/>
  <c r="AF118" i="7"/>
  <c r="AD118" i="7"/>
  <c r="AC118" i="7"/>
  <c r="AB118" i="7"/>
  <c r="AA118" i="7"/>
  <c r="AI117" i="7"/>
  <c r="AH117" i="7"/>
  <c r="AG117" i="7"/>
  <c r="AF117" i="7"/>
  <c r="AD117" i="7"/>
  <c r="AC117" i="7"/>
  <c r="AB117" i="7"/>
  <c r="AA117" i="7"/>
  <c r="AI116" i="7"/>
  <c r="AH116" i="7"/>
  <c r="AG116" i="7"/>
  <c r="AF116" i="7"/>
  <c r="AD116" i="7"/>
  <c r="AC116" i="7"/>
  <c r="AB116" i="7"/>
  <c r="AA116" i="7"/>
  <c r="AI115" i="7"/>
  <c r="AH115" i="7"/>
  <c r="AG115" i="7"/>
  <c r="AF115" i="7"/>
  <c r="AD115" i="7"/>
  <c r="AC115" i="7"/>
  <c r="AB115" i="7"/>
  <c r="AA115" i="7"/>
  <c r="AI114" i="7"/>
  <c r="AH114" i="7"/>
  <c r="AG114" i="7"/>
  <c r="AF114" i="7"/>
  <c r="AD114" i="7"/>
  <c r="AC114" i="7"/>
  <c r="AB114" i="7"/>
  <c r="AA114" i="7"/>
  <c r="AI113" i="7"/>
  <c r="AH113" i="7"/>
  <c r="AG113" i="7"/>
  <c r="AF113" i="7"/>
  <c r="AD113" i="7"/>
  <c r="AC113" i="7"/>
  <c r="AB113" i="7"/>
  <c r="AA113" i="7"/>
  <c r="AI112" i="7"/>
  <c r="AH112" i="7"/>
  <c r="AG112" i="7"/>
  <c r="AF112" i="7"/>
  <c r="AD112" i="7"/>
  <c r="AC112" i="7"/>
  <c r="AB112" i="7"/>
  <c r="AA112" i="7"/>
  <c r="AI111" i="7"/>
  <c r="AH111" i="7"/>
  <c r="AG111" i="7"/>
  <c r="AF111" i="7"/>
  <c r="AD111" i="7"/>
  <c r="AC111" i="7"/>
  <c r="AB111" i="7"/>
  <c r="AA111" i="7"/>
  <c r="AI110" i="7"/>
  <c r="AH110" i="7"/>
  <c r="AG110" i="7"/>
  <c r="AF110" i="7"/>
  <c r="AD110" i="7"/>
  <c r="AC110" i="7"/>
  <c r="AB110" i="7"/>
  <c r="AA110" i="7"/>
  <c r="AI109" i="7"/>
  <c r="AH109" i="7"/>
  <c r="AG109" i="7"/>
  <c r="AF109" i="7"/>
  <c r="AD109" i="7"/>
  <c r="AC109" i="7"/>
  <c r="AB109" i="7"/>
  <c r="AA109" i="7"/>
  <c r="AI108" i="7"/>
  <c r="AH108" i="7"/>
  <c r="AG108" i="7"/>
  <c r="AF108" i="7"/>
  <c r="AD108" i="7"/>
  <c r="AC108" i="7"/>
  <c r="AB108" i="7"/>
  <c r="AA108" i="7"/>
  <c r="AI107" i="7"/>
  <c r="AH107" i="7"/>
  <c r="AG107" i="7"/>
  <c r="AF107" i="7"/>
  <c r="AD107" i="7"/>
  <c r="AC107" i="7"/>
  <c r="AB107" i="7"/>
  <c r="AA107" i="7"/>
  <c r="AI106" i="7"/>
  <c r="AH106" i="7"/>
  <c r="AG106" i="7"/>
  <c r="AF106" i="7"/>
  <c r="AD106" i="7"/>
  <c r="AC106" i="7"/>
  <c r="AB106" i="7"/>
  <c r="AA106" i="7"/>
  <c r="AI105" i="7"/>
  <c r="AH105" i="7"/>
  <c r="AG105" i="7"/>
  <c r="AF105" i="7"/>
  <c r="AD105" i="7"/>
  <c r="AC105" i="7"/>
  <c r="AB105" i="7"/>
  <c r="AA105" i="7"/>
  <c r="AI104" i="7"/>
  <c r="AH104" i="7"/>
  <c r="AG104" i="7"/>
  <c r="AF104" i="7"/>
  <c r="AD104" i="7"/>
  <c r="AC104" i="7"/>
  <c r="AB104" i="7"/>
  <c r="AA104" i="7"/>
  <c r="AI103" i="7"/>
  <c r="AH103" i="7"/>
  <c r="AG103" i="7"/>
  <c r="AF103" i="7"/>
  <c r="AD103" i="7"/>
  <c r="AC103" i="7"/>
  <c r="AB103" i="7"/>
  <c r="AA103" i="7"/>
  <c r="AI102" i="7"/>
  <c r="AH102" i="7"/>
  <c r="AG102" i="7"/>
  <c r="AF102" i="7"/>
  <c r="AD102" i="7"/>
  <c r="AC102" i="7"/>
  <c r="AB102" i="7"/>
  <c r="AA102" i="7"/>
  <c r="AI101" i="7"/>
  <c r="AH101" i="7"/>
  <c r="AG101" i="7"/>
  <c r="AF101" i="7"/>
  <c r="AD101" i="7"/>
  <c r="AC101" i="7"/>
  <c r="AB101" i="7"/>
  <c r="AA101" i="7"/>
  <c r="AI100" i="7"/>
  <c r="AH100" i="7"/>
  <c r="AG100" i="7"/>
  <c r="AF100" i="7"/>
  <c r="AD100" i="7"/>
  <c r="AC100" i="7"/>
  <c r="AB100" i="7"/>
  <c r="AA100" i="7"/>
  <c r="AI99" i="7"/>
  <c r="AH99" i="7"/>
  <c r="AG99" i="7"/>
  <c r="AF99" i="7"/>
  <c r="AD99" i="7"/>
  <c r="AC99" i="7"/>
  <c r="AB99" i="7"/>
  <c r="AA99" i="7"/>
  <c r="AI98" i="7"/>
  <c r="AH98" i="7"/>
  <c r="AG98" i="7"/>
  <c r="AF98" i="7"/>
  <c r="AD98" i="7"/>
  <c r="AC98" i="7"/>
  <c r="AB98" i="7"/>
  <c r="AA98" i="7"/>
  <c r="AI97" i="7"/>
  <c r="AH97" i="7"/>
  <c r="AG97" i="7"/>
  <c r="AF97" i="7"/>
  <c r="AD97" i="7"/>
  <c r="AC97" i="7"/>
  <c r="AB97" i="7"/>
  <c r="AA97" i="7"/>
  <c r="AI96" i="7"/>
  <c r="AH96" i="7"/>
  <c r="AG96" i="7"/>
  <c r="AF96" i="7"/>
  <c r="AD96" i="7"/>
  <c r="AC96" i="7"/>
  <c r="AB96" i="7"/>
  <c r="AA96" i="7"/>
  <c r="AI95" i="7"/>
  <c r="AH95" i="7"/>
  <c r="AG95" i="7"/>
  <c r="AF95" i="7"/>
  <c r="AD95" i="7"/>
  <c r="AC95" i="7"/>
  <c r="AB95" i="7"/>
  <c r="AA95" i="7"/>
  <c r="AI94" i="7"/>
  <c r="AH94" i="7"/>
  <c r="AG94" i="7"/>
  <c r="AF94" i="7"/>
  <c r="AD94" i="7"/>
  <c r="AC94" i="7"/>
  <c r="AB94" i="7"/>
  <c r="AA94" i="7"/>
  <c r="AI93" i="7"/>
  <c r="AH93" i="7"/>
  <c r="AG93" i="7"/>
  <c r="AF93" i="7"/>
  <c r="AD93" i="7"/>
  <c r="AC93" i="7"/>
  <c r="AB93" i="7"/>
  <c r="AA93" i="7"/>
  <c r="AI92" i="7"/>
  <c r="AH92" i="7"/>
  <c r="AG92" i="7"/>
  <c r="AF92" i="7"/>
  <c r="AD92" i="7"/>
  <c r="AC92" i="7"/>
  <c r="AB92" i="7"/>
  <c r="AA92" i="7"/>
  <c r="AI91" i="7"/>
  <c r="AH91" i="7"/>
  <c r="AG91" i="7"/>
  <c r="AF91" i="7"/>
  <c r="AD91" i="7"/>
  <c r="AC91" i="7"/>
  <c r="AB91" i="7"/>
  <c r="AA91" i="7"/>
  <c r="AI90" i="7"/>
  <c r="AH90" i="7"/>
  <c r="AG90" i="7"/>
  <c r="AF90" i="7"/>
  <c r="AD90" i="7"/>
  <c r="AC90" i="7"/>
  <c r="AB90" i="7"/>
  <c r="AA90" i="7"/>
  <c r="AI89" i="7"/>
  <c r="AH89" i="7"/>
  <c r="AG89" i="7"/>
  <c r="AF89" i="7"/>
  <c r="AD89" i="7"/>
  <c r="AC89" i="7"/>
  <c r="AB89" i="7"/>
  <c r="AA89" i="7"/>
  <c r="AI88" i="7"/>
  <c r="AH88" i="7"/>
  <c r="AG88" i="7"/>
  <c r="AF88" i="7"/>
  <c r="AD88" i="7"/>
  <c r="AC88" i="7"/>
  <c r="AB88" i="7"/>
  <c r="AA88" i="7"/>
  <c r="AI87" i="7"/>
  <c r="AH87" i="7"/>
  <c r="AG87" i="7"/>
  <c r="AF87" i="7"/>
  <c r="AD87" i="7"/>
  <c r="AC87" i="7"/>
  <c r="AB87" i="7"/>
  <c r="AA87" i="7"/>
  <c r="AI86" i="7"/>
  <c r="AH86" i="7"/>
  <c r="AG86" i="7"/>
  <c r="AF86" i="7"/>
  <c r="AD86" i="7"/>
  <c r="AC86" i="7"/>
  <c r="AB86" i="7"/>
  <c r="AA86" i="7"/>
  <c r="AI85" i="7"/>
  <c r="AH85" i="7"/>
  <c r="AG85" i="7"/>
  <c r="AF85" i="7"/>
  <c r="AD85" i="7"/>
  <c r="AC85" i="7"/>
  <c r="AB85" i="7"/>
  <c r="AA85" i="7"/>
  <c r="AI84" i="7"/>
  <c r="AH84" i="7"/>
  <c r="AG84" i="7"/>
  <c r="AF84" i="7"/>
  <c r="AD84" i="7"/>
  <c r="AC84" i="7"/>
  <c r="AB84" i="7"/>
  <c r="AA84" i="7"/>
  <c r="AI83" i="7"/>
  <c r="AH83" i="7"/>
  <c r="AG83" i="7"/>
  <c r="AF83" i="7"/>
  <c r="AD83" i="7"/>
  <c r="AC83" i="7"/>
  <c r="AB83" i="7"/>
  <c r="AA83" i="7"/>
  <c r="AI82" i="7"/>
  <c r="AH82" i="7"/>
  <c r="AG82" i="7"/>
  <c r="AF82" i="7"/>
  <c r="AD82" i="7"/>
  <c r="AC82" i="7"/>
  <c r="AB82" i="7"/>
  <c r="AA82" i="7"/>
  <c r="AI81" i="7"/>
  <c r="AH81" i="7"/>
  <c r="AG81" i="7"/>
  <c r="AF81" i="7"/>
  <c r="AD81" i="7"/>
  <c r="AC81" i="7"/>
  <c r="AB81" i="7"/>
  <c r="AA81" i="7"/>
  <c r="AI80" i="7"/>
  <c r="AH80" i="7"/>
  <c r="AG80" i="7"/>
  <c r="AF80" i="7"/>
  <c r="AD80" i="7"/>
  <c r="AC80" i="7"/>
  <c r="AB80" i="7"/>
  <c r="AA80" i="7"/>
  <c r="AI79" i="7"/>
  <c r="AH79" i="7"/>
  <c r="AG79" i="7"/>
  <c r="AF79" i="7"/>
  <c r="AD79" i="7"/>
  <c r="AC79" i="7"/>
  <c r="AB79" i="7"/>
  <c r="AA79" i="7"/>
  <c r="AI78" i="7"/>
  <c r="AH78" i="7"/>
  <c r="AG78" i="7"/>
  <c r="AF78" i="7"/>
  <c r="AD78" i="7"/>
  <c r="AC78" i="7"/>
  <c r="AB78" i="7"/>
  <c r="AA78" i="7"/>
  <c r="AI77" i="7"/>
  <c r="AH77" i="7"/>
  <c r="AG77" i="7"/>
  <c r="AF77" i="7"/>
  <c r="AD77" i="7"/>
  <c r="AC77" i="7"/>
  <c r="AB77" i="7"/>
  <c r="AA77" i="7"/>
  <c r="AI76" i="7"/>
  <c r="AH76" i="7"/>
  <c r="AG76" i="7"/>
  <c r="AF76" i="7"/>
  <c r="AD76" i="7"/>
  <c r="AC76" i="7"/>
  <c r="AB76" i="7"/>
  <c r="AA76" i="7"/>
  <c r="AI75" i="7"/>
  <c r="AH75" i="7"/>
  <c r="AG75" i="7"/>
  <c r="AF75" i="7"/>
  <c r="AD75" i="7"/>
  <c r="AC75" i="7"/>
  <c r="AB75" i="7"/>
  <c r="AA75" i="7"/>
  <c r="AI74" i="7"/>
  <c r="AH74" i="7"/>
  <c r="AG74" i="7"/>
  <c r="AF74" i="7"/>
  <c r="AD74" i="7"/>
  <c r="AC74" i="7"/>
  <c r="AB74" i="7"/>
  <c r="AA74" i="7"/>
  <c r="AI73" i="7"/>
  <c r="AH73" i="7"/>
  <c r="AG73" i="7"/>
  <c r="AF73" i="7"/>
  <c r="AD73" i="7"/>
  <c r="AC73" i="7"/>
  <c r="AB73" i="7"/>
  <c r="AA73" i="7"/>
  <c r="AI72" i="7"/>
  <c r="AH72" i="7"/>
  <c r="AG72" i="7"/>
  <c r="AF72" i="7"/>
  <c r="AD72" i="7"/>
  <c r="AC72" i="7"/>
  <c r="AB72" i="7"/>
  <c r="AA72" i="7"/>
  <c r="AI71" i="7"/>
  <c r="AH71" i="7"/>
  <c r="AG71" i="7"/>
  <c r="AF71" i="7"/>
  <c r="AD71" i="7"/>
  <c r="AC71" i="7"/>
  <c r="AB71" i="7"/>
  <c r="AA71" i="7"/>
  <c r="AI70" i="7"/>
  <c r="AH70" i="7"/>
  <c r="AG70" i="7"/>
  <c r="AF70" i="7"/>
  <c r="AD70" i="7"/>
  <c r="AC70" i="7"/>
  <c r="AB70" i="7"/>
  <c r="AA70" i="7"/>
  <c r="AI69" i="7"/>
  <c r="AH69" i="7"/>
  <c r="AG69" i="7"/>
  <c r="AF69" i="7"/>
  <c r="AD69" i="7"/>
  <c r="AC69" i="7"/>
  <c r="AB69" i="7"/>
  <c r="AA69" i="7"/>
  <c r="AI68" i="7"/>
  <c r="AH68" i="7"/>
  <c r="AG68" i="7"/>
  <c r="AF68" i="7"/>
  <c r="AD68" i="7"/>
  <c r="AC68" i="7"/>
  <c r="AB68" i="7"/>
  <c r="AA68" i="7"/>
  <c r="AI67" i="7"/>
  <c r="AH67" i="7"/>
  <c r="AG67" i="7"/>
  <c r="AF67" i="7"/>
  <c r="AD67" i="7"/>
  <c r="AC67" i="7"/>
  <c r="AB67" i="7"/>
  <c r="AA67" i="7"/>
  <c r="AI66" i="7"/>
  <c r="AH66" i="7"/>
  <c r="AG66" i="7"/>
  <c r="AF66" i="7"/>
  <c r="AD66" i="7"/>
  <c r="AC66" i="7"/>
  <c r="AB66" i="7"/>
  <c r="AA66" i="7"/>
  <c r="AI65" i="7"/>
  <c r="AH65" i="7"/>
  <c r="AG65" i="7"/>
  <c r="AF65" i="7"/>
  <c r="AD65" i="7"/>
  <c r="AC65" i="7"/>
  <c r="AB65" i="7"/>
  <c r="AA65" i="7"/>
  <c r="AI64" i="7"/>
  <c r="AH64" i="7"/>
  <c r="AG64" i="7"/>
  <c r="AF64" i="7"/>
  <c r="AD64" i="7"/>
  <c r="AC64" i="7"/>
  <c r="AB64" i="7"/>
  <c r="AA64" i="7"/>
  <c r="AI63" i="7"/>
  <c r="AH63" i="7"/>
  <c r="AG63" i="7"/>
  <c r="AF63" i="7"/>
  <c r="AD63" i="7"/>
  <c r="AC63" i="7"/>
  <c r="AB63" i="7"/>
  <c r="AA63" i="7"/>
  <c r="AI62" i="7"/>
  <c r="AH62" i="7"/>
  <c r="AG62" i="7"/>
  <c r="AF62" i="7"/>
  <c r="AD62" i="7"/>
  <c r="AC62" i="7"/>
  <c r="AB62" i="7"/>
  <c r="AA62" i="7"/>
  <c r="AI61" i="7"/>
  <c r="AH61" i="7"/>
  <c r="AG61" i="7"/>
  <c r="AF61" i="7"/>
  <c r="AD61" i="7"/>
  <c r="AC61" i="7"/>
  <c r="AB61" i="7"/>
  <c r="AA61" i="7"/>
  <c r="AI60" i="7"/>
  <c r="AH60" i="7"/>
  <c r="AG60" i="7"/>
  <c r="AF60" i="7"/>
  <c r="AD60" i="7"/>
  <c r="AC60" i="7"/>
  <c r="AB60" i="7"/>
  <c r="AA60" i="7"/>
  <c r="AI59" i="7"/>
  <c r="AH59" i="7"/>
  <c r="AG59" i="7"/>
  <c r="AF59" i="7"/>
  <c r="AD59" i="7"/>
  <c r="AC59" i="7"/>
  <c r="AB59" i="7"/>
  <c r="AA59" i="7"/>
  <c r="AI58" i="7"/>
  <c r="AH58" i="7"/>
  <c r="AG58" i="7"/>
  <c r="AF58" i="7"/>
  <c r="AD58" i="7"/>
  <c r="AC58" i="7"/>
  <c r="AB58" i="7"/>
  <c r="AA58" i="7"/>
  <c r="AI57" i="7"/>
  <c r="AH57" i="7"/>
  <c r="AG57" i="7"/>
  <c r="AF57" i="7"/>
  <c r="AD57" i="7"/>
  <c r="AC57" i="7"/>
  <c r="AB57" i="7"/>
  <c r="AA57" i="7"/>
  <c r="AI56" i="7"/>
  <c r="AH56" i="7"/>
  <c r="AG56" i="7"/>
  <c r="AF56" i="7"/>
  <c r="AD56" i="7"/>
  <c r="AC56" i="7"/>
  <c r="AB56" i="7"/>
  <c r="AA56" i="7"/>
  <c r="AI55" i="7"/>
  <c r="AH55" i="7"/>
  <c r="AG55" i="7"/>
  <c r="AF55" i="7"/>
  <c r="AD55" i="7"/>
  <c r="AC55" i="7"/>
  <c r="AB55" i="7"/>
  <c r="AA55" i="7"/>
  <c r="AI54" i="7"/>
  <c r="AH54" i="7"/>
  <c r="AG54" i="7"/>
  <c r="AF54" i="7"/>
  <c r="AD54" i="7"/>
  <c r="AC54" i="7"/>
  <c r="AB54" i="7"/>
  <c r="AA54" i="7"/>
  <c r="AI53" i="7"/>
  <c r="AH53" i="7"/>
  <c r="AG53" i="7"/>
  <c r="AF53" i="7"/>
  <c r="AD53" i="7"/>
  <c r="AC53" i="7"/>
  <c r="AB53" i="7"/>
  <c r="AA53" i="7"/>
  <c r="AI52" i="7"/>
  <c r="AH52" i="7"/>
  <c r="AG52" i="7"/>
  <c r="AF52" i="7"/>
  <c r="AD52" i="7"/>
  <c r="AC52" i="7"/>
  <c r="AB52" i="7"/>
  <c r="AA52" i="7"/>
  <c r="AI51" i="7"/>
  <c r="AH51" i="7"/>
  <c r="AG51" i="7"/>
  <c r="AF51" i="7"/>
  <c r="AD51" i="7"/>
  <c r="AC51" i="7"/>
  <c r="AB51" i="7"/>
  <c r="AA51" i="7"/>
  <c r="AI50" i="7"/>
  <c r="AH50" i="7"/>
  <c r="AG50" i="7"/>
  <c r="AF50" i="7"/>
  <c r="AD50" i="7"/>
  <c r="AC50" i="7"/>
  <c r="AB50" i="7"/>
  <c r="AA50" i="7"/>
  <c r="AI49" i="7"/>
  <c r="AH49" i="7"/>
  <c r="AG49" i="7"/>
  <c r="AF49" i="7"/>
  <c r="AD49" i="7"/>
  <c r="AC49" i="7"/>
  <c r="AB49" i="7"/>
  <c r="AA49" i="7"/>
  <c r="AI48" i="7"/>
  <c r="AH48" i="7"/>
  <c r="AG48" i="7"/>
  <c r="AF48" i="7"/>
  <c r="AD48" i="7"/>
  <c r="AC48" i="7"/>
  <c r="AB48" i="7"/>
  <c r="AA48" i="7"/>
  <c r="AI47" i="7"/>
  <c r="AH47" i="7"/>
  <c r="AG47" i="7"/>
  <c r="AF47" i="7"/>
  <c r="AD47" i="7"/>
  <c r="AC47" i="7"/>
  <c r="AB47" i="7"/>
  <c r="AA47" i="7"/>
  <c r="AI46" i="7"/>
  <c r="AH46" i="7"/>
  <c r="AG46" i="7"/>
  <c r="AF46" i="7"/>
  <c r="AD46" i="7"/>
  <c r="AC46" i="7"/>
  <c r="AB46" i="7"/>
  <c r="AA46" i="7"/>
  <c r="AI45" i="7"/>
  <c r="AH45" i="7"/>
  <c r="AG45" i="7"/>
  <c r="AF45" i="7"/>
  <c r="AD45" i="7"/>
  <c r="AC45" i="7"/>
  <c r="AB45" i="7"/>
  <c r="AA45" i="7"/>
  <c r="AI44" i="7"/>
  <c r="AH44" i="7"/>
  <c r="AG44" i="7"/>
  <c r="AF44" i="7"/>
  <c r="AD44" i="7"/>
  <c r="AC44" i="7"/>
  <c r="AB44" i="7"/>
  <c r="AA44" i="7"/>
  <c r="AI43" i="7"/>
  <c r="AH43" i="7"/>
  <c r="AG43" i="7"/>
  <c r="AF43" i="7"/>
  <c r="AD43" i="7"/>
  <c r="AC43" i="7"/>
  <c r="AB43" i="7"/>
  <c r="AA43" i="7"/>
  <c r="AI42" i="7"/>
  <c r="AH42" i="7"/>
  <c r="AG42" i="7"/>
  <c r="AF42" i="7"/>
  <c r="AD42" i="7"/>
  <c r="AC42" i="7"/>
  <c r="AB42" i="7"/>
  <c r="AA42" i="7"/>
  <c r="AI41" i="7"/>
  <c r="AH41" i="7"/>
  <c r="AG41" i="7"/>
  <c r="AF41" i="7"/>
  <c r="AD41" i="7"/>
  <c r="AC41" i="7"/>
  <c r="AB41" i="7"/>
  <c r="AA41" i="7"/>
  <c r="AI40" i="7"/>
  <c r="AH40" i="7"/>
  <c r="AG40" i="7"/>
  <c r="AF40" i="7"/>
  <c r="AD40" i="7"/>
  <c r="AC40" i="7"/>
  <c r="AB40" i="7"/>
  <c r="AA40" i="7"/>
  <c r="AI39" i="7"/>
  <c r="AH39" i="7"/>
  <c r="AG39" i="7"/>
  <c r="AF39" i="7"/>
  <c r="AD39" i="7"/>
  <c r="AC39" i="7"/>
  <c r="AB39" i="7"/>
  <c r="AA39" i="7"/>
  <c r="AI38" i="7"/>
  <c r="AH38" i="7"/>
  <c r="AG38" i="7"/>
  <c r="AF38" i="7"/>
  <c r="AD38" i="7"/>
  <c r="AC38" i="7"/>
  <c r="AB38" i="7"/>
  <c r="AA38" i="7"/>
  <c r="AI37" i="7"/>
  <c r="AH37" i="7"/>
  <c r="AG37" i="7"/>
  <c r="AF37" i="7"/>
  <c r="AD37" i="7"/>
  <c r="AC37" i="7"/>
  <c r="AB37" i="7"/>
  <c r="AA37" i="7"/>
  <c r="AI36" i="7"/>
  <c r="AH36" i="7"/>
  <c r="AG36" i="7"/>
  <c r="AF36" i="7"/>
  <c r="AD36" i="7"/>
  <c r="AC36" i="7"/>
  <c r="AB36" i="7"/>
  <c r="AA36" i="7"/>
  <c r="AI35" i="7"/>
  <c r="AH35" i="7"/>
  <c r="AG35" i="7"/>
  <c r="AF35" i="7"/>
  <c r="AD35" i="7"/>
  <c r="AC35" i="7"/>
  <c r="AB35" i="7"/>
  <c r="AA35" i="7"/>
  <c r="AI34" i="7"/>
  <c r="AH34" i="7"/>
  <c r="AG34" i="7"/>
  <c r="AF34" i="7"/>
  <c r="AD34" i="7"/>
  <c r="AC34" i="7"/>
  <c r="AB34" i="7"/>
  <c r="AA34" i="7"/>
  <c r="AI33" i="7"/>
  <c r="AH33" i="7"/>
  <c r="AG33" i="7"/>
  <c r="AF33" i="7"/>
  <c r="AD33" i="7"/>
  <c r="AC33" i="7"/>
  <c r="AB33" i="7"/>
  <c r="AA33" i="7"/>
  <c r="AI32" i="7"/>
  <c r="AH32" i="7"/>
  <c r="AG32" i="7"/>
  <c r="AF32" i="7"/>
  <c r="AD32" i="7"/>
  <c r="AC32" i="7"/>
  <c r="AB32" i="7"/>
  <c r="AA32" i="7"/>
  <c r="AI31" i="7"/>
  <c r="AH31" i="7"/>
  <c r="AG31" i="7"/>
  <c r="AF31" i="7"/>
  <c r="AD31" i="7"/>
  <c r="AC31" i="7"/>
  <c r="AB31" i="7"/>
  <c r="AA31" i="7"/>
  <c r="AI30" i="7"/>
  <c r="AH30" i="7"/>
  <c r="AG30" i="7"/>
  <c r="AF30" i="7"/>
  <c r="AD30" i="7"/>
  <c r="AC30" i="7"/>
  <c r="AB30" i="7"/>
  <c r="AA30" i="7"/>
  <c r="AI29" i="7"/>
  <c r="AH29" i="7"/>
  <c r="AG29" i="7"/>
  <c r="AF29" i="7"/>
  <c r="AD29" i="7"/>
  <c r="AC29" i="7"/>
  <c r="AB29" i="7"/>
  <c r="AA29" i="7"/>
  <c r="U150" i="7"/>
  <c r="AV150" i="7" s="1"/>
  <c r="T150" i="7"/>
  <c r="AU150" i="7" s="1"/>
  <c r="S150" i="7"/>
  <c r="AT150" i="7" s="1"/>
  <c r="R150" i="7"/>
  <c r="AS150" i="7" s="1"/>
  <c r="Q150" i="7"/>
  <c r="AR150" i="7" s="1"/>
  <c r="P150" i="7"/>
  <c r="AQ150" i="7" s="1"/>
  <c r="O150" i="7"/>
  <c r="AP150" i="7" s="1"/>
  <c r="N150" i="7"/>
  <c r="AO150" i="7" s="1"/>
  <c r="M150" i="7"/>
  <c r="AN150" i="7" s="1"/>
  <c r="L150" i="7"/>
  <c r="AM150" i="7" s="1"/>
  <c r="K150" i="7"/>
  <c r="AL150" i="7" s="1"/>
  <c r="J150" i="7"/>
  <c r="AK150" i="7" s="1"/>
  <c r="U149" i="7"/>
  <c r="AV149" i="7" s="1"/>
  <c r="T149" i="7"/>
  <c r="AU149" i="7" s="1"/>
  <c r="S149" i="7"/>
  <c r="AT149" i="7" s="1"/>
  <c r="R149" i="7"/>
  <c r="AS149" i="7" s="1"/>
  <c r="Q149" i="7"/>
  <c r="AR149" i="7" s="1"/>
  <c r="P149" i="7"/>
  <c r="AQ149" i="7" s="1"/>
  <c r="O149" i="7"/>
  <c r="AP149" i="7" s="1"/>
  <c r="N149" i="7"/>
  <c r="AO149" i="7" s="1"/>
  <c r="M149" i="7"/>
  <c r="AN149" i="7" s="1"/>
  <c r="L149" i="7"/>
  <c r="AM149" i="7" s="1"/>
  <c r="K149" i="7"/>
  <c r="AL149" i="7" s="1"/>
  <c r="J149" i="7"/>
  <c r="AK149" i="7" s="1"/>
  <c r="U148" i="7"/>
  <c r="AV148" i="7" s="1"/>
  <c r="T148" i="7"/>
  <c r="AU148" i="7" s="1"/>
  <c r="S148" i="7"/>
  <c r="AT148" i="7" s="1"/>
  <c r="R148" i="7"/>
  <c r="AS148" i="7" s="1"/>
  <c r="Q148" i="7"/>
  <c r="AR148" i="7" s="1"/>
  <c r="P148" i="7"/>
  <c r="AQ148" i="7" s="1"/>
  <c r="O148" i="7"/>
  <c r="AP148" i="7" s="1"/>
  <c r="N148" i="7"/>
  <c r="AO148" i="7" s="1"/>
  <c r="M148" i="7"/>
  <c r="AN148" i="7" s="1"/>
  <c r="L148" i="7"/>
  <c r="AM148" i="7" s="1"/>
  <c r="K148" i="7"/>
  <c r="AL148" i="7" s="1"/>
  <c r="J148" i="7"/>
  <c r="AK148" i="7" s="1"/>
  <c r="U147" i="7"/>
  <c r="AV147" i="7" s="1"/>
  <c r="T147" i="7"/>
  <c r="AU147" i="7" s="1"/>
  <c r="S147" i="7"/>
  <c r="AT147" i="7" s="1"/>
  <c r="R147" i="7"/>
  <c r="AS147" i="7" s="1"/>
  <c r="Q147" i="7"/>
  <c r="AR147" i="7" s="1"/>
  <c r="P147" i="7"/>
  <c r="AQ147" i="7" s="1"/>
  <c r="O147" i="7"/>
  <c r="AP147" i="7" s="1"/>
  <c r="N147" i="7"/>
  <c r="AO147" i="7" s="1"/>
  <c r="M147" i="7"/>
  <c r="AN147" i="7" s="1"/>
  <c r="L147" i="7"/>
  <c r="AM147" i="7" s="1"/>
  <c r="K147" i="7"/>
  <c r="AL147" i="7" s="1"/>
  <c r="J147" i="7"/>
  <c r="AK147" i="7" s="1"/>
  <c r="U146" i="7"/>
  <c r="AV146" i="7" s="1"/>
  <c r="T146" i="7"/>
  <c r="AU146" i="7" s="1"/>
  <c r="S146" i="7"/>
  <c r="AT146" i="7" s="1"/>
  <c r="R146" i="7"/>
  <c r="AS146" i="7" s="1"/>
  <c r="Q146" i="7"/>
  <c r="AR146" i="7" s="1"/>
  <c r="P146" i="7"/>
  <c r="AQ146" i="7" s="1"/>
  <c r="O146" i="7"/>
  <c r="AP146" i="7" s="1"/>
  <c r="N146" i="7"/>
  <c r="AO146" i="7" s="1"/>
  <c r="M146" i="7"/>
  <c r="AN146" i="7" s="1"/>
  <c r="L146" i="7"/>
  <c r="AM146" i="7" s="1"/>
  <c r="K146" i="7"/>
  <c r="AL146" i="7" s="1"/>
  <c r="J146" i="7"/>
  <c r="AK146" i="7" s="1"/>
  <c r="U145" i="7"/>
  <c r="AV145" i="7" s="1"/>
  <c r="T145" i="7"/>
  <c r="AU145" i="7" s="1"/>
  <c r="S145" i="7"/>
  <c r="AT145" i="7" s="1"/>
  <c r="R145" i="7"/>
  <c r="AS145" i="7" s="1"/>
  <c r="Q145" i="7"/>
  <c r="AR145" i="7" s="1"/>
  <c r="P145" i="7"/>
  <c r="AQ145" i="7" s="1"/>
  <c r="O145" i="7"/>
  <c r="AP145" i="7" s="1"/>
  <c r="N145" i="7"/>
  <c r="AO145" i="7" s="1"/>
  <c r="M145" i="7"/>
  <c r="AN145" i="7" s="1"/>
  <c r="L145" i="7"/>
  <c r="AM145" i="7" s="1"/>
  <c r="K145" i="7"/>
  <c r="AL145" i="7" s="1"/>
  <c r="J145" i="7"/>
  <c r="AK145" i="7" s="1"/>
  <c r="U144" i="7"/>
  <c r="AV144" i="7" s="1"/>
  <c r="T144" i="7"/>
  <c r="AU144" i="7" s="1"/>
  <c r="S144" i="7"/>
  <c r="AT144" i="7" s="1"/>
  <c r="R144" i="7"/>
  <c r="AS144" i="7" s="1"/>
  <c r="Q144" i="7"/>
  <c r="AR144" i="7" s="1"/>
  <c r="P144" i="7"/>
  <c r="AQ144" i="7" s="1"/>
  <c r="O144" i="7"/>
  <c r="AP144" i="7" s="1"/>
  <c r="N144" i="7"/>
  <c r="AO144" i="7" s="1"/>
  <c r="M144" i="7"/>
  <c r="AN144" i="7" s="1"/>
  <c r="L144" i="7"/>
  <c r="AM144" i="7" s="1"/>
  <c r="K144" i="7"/>
  <c r="AL144" i="7" s="1"/>
  <c r="J144" i="7"/>
  <c r="AK144" i="7" s="1"/>
  <c r="U143" i="7"/>
  <c r="AV143" i="7" s="1"/>
  <c r="T143" i="7"/>
  <c r="AU143" i="7" s="1"/>
  <c r="S143" i="7"/>
  <c r="AT143" i="7" s="1"/>
  <c r="R143" i="7"/>
  <c r="AS143" i="7" s="1"/>
  <c r="Q143" i="7"/>
  <c r="AR143" i="7" s="1"/>
  <c r="P143" i="7"/>
  <c r="AQ143" i="7" s="1"/>
  <c r="O143" i="7"/>
  <c r="AP143" i="7" s="1"/>
  <c r="N143" i="7"/>
  <c r="AO143" i="7" s="1"/>
  <c r="M143" i="7"/>
  <c r="AN143" i="7" s="1"/>
  <c r="L143" i="7"/>
  <c r="AM143" i="7" s="1"/>
  <c r="K143" i="7"/>
  <c r="AL143" i="7" s="1"/>
  <c r="J143" i="7"/>
  <c r="AK143" i="7" s="1"/>
  <c r="U142" i="7"/>
  <c r="AV142" i="7" s="1"/>
  <c r="T142" i="7"/>
  <c r="AU142" i="7" s="1"/>
  <c r="S142" i="7"/>
  <c r="AT142" i="7" s="1"/>
  <c r="R142" i="7"/>
  <c r="AS142" i="7" s="1"/>
  <c r="Q142" i="7"/>
  <c r="AR142" i="7" s="1"/>
  <c r="P142" i="7"/>
  <c r="AQ142" i="7" s="1"/>
  <c r="O142" i="7"/>
  <c r="AP142" i="7" s="1"/>
  <c r="N142" i="7"/>
  <c r="AO142" i="7" s="1"/>
  <c r="M142" i="7"/>
  <c r="AN142" i="7" s="1"/>
  <c r="L142" i="7"/>
  <c r="AM142" i="7" s="1"/>
  <c r="K142" i="7"/>
  <c r="AL142" i="7" s="1"/>
  <c r="J142" i="7"/>
  <c r="AK142" i="7" s="1"/>
  <c r="U141" i="7"/>
  <c r="AV141" i="7" s="1"/>
  <c r="T141" i="7"/>
  <c r="AU141" i="7" s="1"/>
  <c r="S141" i="7"/>
  <c r="AT141" i="7" s="1"/>
  <c r="R141" i="7"/>
  <c r="AS141" i="7" s="1"/>
  <c r="Q141" i="7"/>
  <c r="AR141" i="7" s="1"/>
  <c r="P141" i="7"/>
  <c r="AQ141" i="7" s="1"/>
  <c r="O141" i="7"/>
  <c r="AP141" i="7" s="1"/>
  <c r="N141" i="7"/>
  <c r="AO141" i="7" s="1"/>
  <c r="M141" i="7"/>
  <c r="AN141" i="7" s="1"/>
  <c r="L141" i="7"/>
  <c r="AM141" i="7" s="1"/>
  <c r="K141" i="7"/>
  <c r="AL141" i="7" s="1"/>
  <c r="J141" i="7"/>
  <c r="AK141" i="7" s="1"/>
  <c r="U140" i="7"/>
  <c r="AV140" i="7" s="1"/>
  <c r="T140" i="7"/>
  <c r="AU140" i="7" s="1"/>
  <c r="S140" i="7"/>
  <c r="AT140" i="7" s="1"/>
  <c r="R140" i="7"/>
  <c r="AS140" i="7" s="1"/>
  <c r="Q140" i="7"/>
  <c r="AR140" i="7" s="1"/>
  <c r="P140" i="7"/>
  <c r="AQ140" i="7" s="1"/>
  <c r="O140" i="7"/>
  <c r="AP140" i="7" s="1"/>
  <c r="N140" i="7"/>
  <c r="AO140" i="7" s="1"/>
  <c r="M140" i="7"/>
  <c r="AN140" i="7" s="1"/>
  <c r="L140" i="7"/>
  <c r="AM140" i="7" s="1"/>
  <c r="K140" i="7"/>
  <c r="AL140" i="7" s="1"/>
  <c r="J140" i="7"/>
  <c r="AK140" i="7" s="1"/>
  <c r="U139" i="7"/>
  <c r="AV139" i="7" s="1"/>
  <c r="T139" i="7"/>
  <c r="AU139" i="7" s="1"/>
  <c r="S139" i="7"/>
  <c r="AT139" i="7" s="1"/>
  <c r="R139" i="7"/>
  <c r="AS139" i="7" s="1"/>
  <c r="Q139" i="7"/>
  <c r="AR139" i="7" s="1"/>
  <c r="P139" i="7"/>
  <c r="AQ139" i="7" s="1"/>
  <c r="O139" i="7"/>
  <c r="AP139" i="7" s="1"/>
  <c r="N139" i="7"/>
  <c r="AO139" i="7" s="1"/>
  <c r="M139" i="7"/>
  <c r="AN139" i="7" s="1"/>
  <c r="L139" i="7"/>
  <c r="AM139" i="7" s="1"/>
  <c r="K139" i="7"/>
  <c r="AL139" i="7" s="1"/>
  <c r="J139" i="7"/>
  <c r="AK139" i="7" s="1"/>
  <c r="U138" i="7"/>
  <c r="AV138" i="7" s="1"/>
  <c r="T138" i="7"/>
  <c r="AU138" i="7" s="1"/>
  <c r="S138" i="7"/>
  <c r="AT138" i="7" s="1"/>
  <c r="R138" i="7"/>
  <c r="AS138" i="7" s="1"/>
  <c r="Q138" i="7"/>
  <c r="AR138" i="7" s="1"/>
  <c r="P138" i="7"/>
  <c r="AQ138" i="7" s="1"/>
  <c r="O138" i="7"/>
  <c r="AP138" i="7" s="1"/>
  <c r="N138" i="7"/>
  <c r="AO138" i="7" s="1"/>
  <c r="M138" i="7"/>
  <c r="AN138" i="7" s="1"/>
  <c r="L138" i="7"/>
  <c r="AM138" i="7" s="1"/>
  <c r="K138" i="7"/>
  <c r="AL138" i="7" s="1"/>
  <c r="J138" i="7"/>
  <c r="AK138" i="7" s="1"/>
  <c r="U137" i="7"/>
  <c r="AV137" i="7" s="1"/>
  <c r="T137" i="7"/>
  <c r="AU137" i="7" s="1"/>
  <c r="S137" i="7"/>
  <c r="AT137" i="7" s="1"/>
  <c r="R137" i="7"/>
  <c r="AS137" i="7" s="1"/>
  <c r="Q137" i="7"/>
  <c r="AR137" i="7" s="1"/>
  <c r="P137" i="7"/>
  <c r="AQ137" i="7" s="1"/>
  <c r="O137" i="7"/>
  <c r="AP137" i="7" s="1"/>
  <c r="N137" i="7"/>
  <c r="AO137" i="7" s="1"/>
  <c r="M137" i="7"/>
  <c r="AN137" i="7" s="1"/>
  <c r="L137" i="7"/>
  <c r="AM137" i="7" s="1"/>
  <c r="K137" i="7"/>
  <c r="AL137" i="7" s="1"/>
  <c r="J137" i="7"/>
  <c r="AK137" i="7" s="1"/>
  <c r="U136" i="7"/>
  <c r="AV136" i="7" s="1"/>
  <c r="T136" i="7"/>
  <c r="AU136" i="7" s="1"/>
  <c r="S136" i="7"/>
  <c r="AT136" i="7" s="1"/>
  <c r="R136" i="7"/>
  <c r="AS136" i="7" s="1"/>
  <c r="Q136" i="7"/>
  <c r="AR136" i="7" s="1"/>
  <c r="P136" i="7"/>
  <c r="AQ136" i="7" s="1"/>
  <c r="O136" i="7"/>
  <c r="AP136" i="7" s="1"/>
  <c r="N136" i="7"/>
  <c r="AO136" i="7" s="1"/>
  <c r="M136" i="7"/>
  <c r="AN136" i="7" s="1"/>
  <c r="L136" i="7"/>
  <c r="AM136" i="7" s="1"/>
  <c r="K136" i="7"/>
  <c r="AL136" i="7" s="1"/>
  <c r="J136" i="7"/>
  <c r="AK136" i="7" s="1"/>
  <c r="U135" i="7"/>
  <c r="AV135" i="7" s="1"/>
  <c r="T135" i="7"/>
  <c r="AU135" i="7" s="1"/>
  <c r="S135" i="7"/>
  <c r="AT135" i="7" s="1"/>
  <c r="R135" i="7"/>
  <c r="AS135" i="7" s="1"/>
  <c r="Q135" i="7"/>
  <c r="AR135" i="7" s="1"/>
  <c r="P135" i="7"/>
  <c r="AQ135" i="7" s="1"/>
  <c r="O135" i="7"/>
  <c r="AP135" i="7" s="1"/>
  <c r="N135" i="7"/>
  <c r="AO135" i="7" s="1"/>
  <c r="M135" i="7"/>
  <c r="AN135" i="7" s="1"/>
  <c r="L135" i="7"/>
  <c r="AM135" i="7" s="1"/>
  <c r="K135" i="7"/>
  <c r="AL135" i="7" s="1"/>
  <c r="J135" i="7"/>
  <c r="AK135" i="7" s="1"/>
  <c r="U134" i="7"/>
  <c r="AV134" i="7" s="1"/>
  <c r="T134" i="7"/>
  <c r="AU134" i="7" s="1"/>
  <c r="S134" i="7"/>
  <c r="AT134" i="7" s="1"/>
  <c r="R134" i="7"/>
  <c r="AS134" i="7" s="1"/>
  <c r="Q134" i="7"/>
  <c r="AR134" i="7" s="1"/>
  <c r="P134" i="7"/>
  <c r="AQ134" i="7" s="1"/>
  <c r="O134" i="7"/>
  <c r="AP134" i="7" s="1"/>
  <c r="N134" i="7"/>
  <c r="AO134" i="7" s="1"/>
  <c r="M134" i="7"/>
  <c r="AN134" i="7" s="1"/>
  <c r="L134" i="7"/>
  <c r="AM134" i="7" s="1"/>
  <c r="K134" i="7"/>
  <c r="AL134" i="7" s="1"/>
  <c r="J134" i="7"/>
  <c r="AK134" i="7" s="1"/>
  <c r="U133" i="7"/>
  <c r="AV133" i="7" s="1"/>
  <c r="T133" i="7"/>
  <c r="AU133" i="7" s="1"/>
  <c r="S133" i="7"/>
  <c r="AT133" i="7" s="1"/>
  <c r="R133" i="7"/>
  <c r="AS133" i="7" s="1"/>
  <c r="Q133" i="7"/>
  <c r="AR133" i="7" s="1"/>
  <c r="P133" i="7"/>
  <c r="AQ133" i="7" s="1"/>
  <c r="O133" i="7"/>
  <c r="AP133" i="7" s="1"/>
  <c r="N133" i="7"/>
  <c r="AO133" i="7" s="1"/>
  <c r="M133" i="7"/>
  <c r="AN133" i="7" s="1"/>
  <c r="L133" i="7"/>
  <c r="AM133" i="7" s="1"/>
  <c r="K133" i="7"/>
  <c r="AL133" i="7" s="1"/>
  <c r="J133" i="7"/>
  <c r="AK133" i="7" s="1"/>
  <c r="U132" i="7"/>
  <c r="AV132" i="7" s="1"/>
  <c r="T132" i="7"/>
  <c r="AU132" i="7" s="1"/>
  <c r="S132" i="7"/>
  <c r="AT132" i="7" s="1"/>
  <c r="R132" i="7"/>
  <c r="AS132" i="7" s="1"/>
  <c r="Q132" i="7"/>
  <c r="AR132" i="7" s="1"/>
  <c r="P132" i="7"/>
  <c r="AQ132" i="7" s="1"/>
  <c r="O132" i="7"/>
  <c r="AP132" i="7" s="1"/>
  <c r="N132" i="7"/>
  <c r="AO132" i="7" s="1"/>
  <c r="M132" i="7"/>
  <c r="AN132" i="7" s="1"/>
  <c r="L132" i="7"/>
  <c r="AM132" i="7" s="1"/>
  <c r="K132" i="7"/>
  <c r="AL132" i="7" s="1"/>
  <c r="J132" i="7"/>
  <c r="AK132" i="7" s="1"/>
  <c r="U131" i="7"/>
  <c r="AV131" i="7" s="1"/>
  <c r="T131" i="7"/>
  <c r="AU131" i="7" s="1"/>
  <c r="S131" i="7"/>
  <c r="AT131" i="7" s="1"/>
  <c r="R131" i="7"/>
  <c r="AS131" i="7" s="1"/>
  <c r="Q131" i="7"/>
  <c r="AR131" i="7" s="1"/>
  <c r="P131" i="7"/>
  <c r="AQ131" i="7" s="1"/>
  <c r="O131" i="7"/>
  <c r="AP131" i="7" s="1"/>
  <c r="N131" i="7"/>
  <c r="AO131" i="7" s="1"/>
  <c r="M131" i="7"/>
  <c r="AN131" i="7" s="1"/>
  <c r="L131" i="7"/>
  <c r="AM131" i="7" s="1"/>
  <c r="K131" i="7"/>
  <c r="AL131" i="7" s="1"/>
  <c r="J131" i="7"/>
  <c r="AK131" i="7" s="1"/>
  <c r="U130" i="7"/>
  <c r="AV130" i="7" s="1"/>
  <c r="T130" i="7"/>
  <c r="AU130" i="7" s="1"/>
  <c r="S130" i="7"/>
  <c r="AT130" i="7" s="1"/>
  <c r="R130" i="7"/>
  <c r="AS130" i="7" s="1"/>
  <c r="Q130" i="7"/>
  <c r="AR130" i="7" s="1"/>
  <c r="P130" i="7"/>
  <c r="AQ130" i="7" s="1"/>
  <c r="O130" i="7"/>
  <c r="AP130" i="7" s="1"/>
  <c r="N130" i="7"/>
  <c r="AO130" i="7" s="1"/>
  <c r="M130" i="7"/>
  <c r="AN130" i="7" s="1"/>
  <c r="L130" i="7"/>
  <c r="AM130" i="7" s="1"/>
  <c r="K130" i="7"/>
  <c r="AL130" i="7" s="1"/>
  <c r="J130" i="7"/>
  <c r="AK130" i="7" s="1"/>
  <c r="U129" i="7"/>
  <c r="AV129" i="7" s="1"/>
  <c r="T129" i="7"/>
  <c r="AU129" i="7" s="1"/>
  <c r="S129" i="7"/>
  <c r="AT129" i="7" s="1"/>
  <c r="R129" i="7"/>
  <c r="AS129" i="7" s="1"/>
  <c r="Q129" i="7"/>
  <c r="AR129" i="7" s="1"/>
  <c r="P129" i="7"/>
  <c r="AQ129" i="7" s="1"/>
  <c r="O129" i="7"/>
  <c r="AP129" i="7" s="1"/>
  <c r="N129" i="7"/>
  <c r="AO129" i="7" s="1"/>
  <c r="M129" i="7"/>
  <c r="AN129" i="7" s="1"/>
  <c r="L129" i="7"/>
  <c r="AM129" i="7" s="1"/>
  <c r="K129" i="7"/>
  <c r="AL129" i="7" s="1"/>
  <c r="J129" i="7"/>
  <c r="AK129" i="7" s="1"/>
  <c r="U128" i="7"/>
  <c r="AV128" i="7" s="1"/>
  <c r="T128" i="7"/>
  <c r="AU128" i="7" s="1"/>
  <c r="S128" i="7"/>
  <c r="AT128" i="7" s="1"/>
  <c r="R128" i="7"/>
  <c r="AS128" i="7" s="1"/>
  <c r="Q128" i="7"/>
  <c r="AR128" i="7" s="1"/>
  <c r="P128" i="7"/>
  <c r="AQ128" i="7" s="1"/>
  <c r="O128" i="7"/>
  <c r="AP128" i="7" s="1"/>
  <c r="N128" i="7"/>
  <c r="AO128" i="7" s="1"/>
  <c r="M128" i="7"/>
  <c r="AN128" i="7" s="1"/>
  <c r="L128" i="7"/>
  <c r="AM128" i="7" s="1"/>
  <c r="K128" i="7"/>
  <c r="AL128" i="7" s="1"/>
  <c r="J128" i="7"/>
  <c r="AK128" i="7" s="1"/>
  <c r="U127" i="7"/>
  <c r="AV127" i="7" s="1"/>
  <c r="T127" i="7"/>
  <c r="AU127" i="7" s="1"/>
  <c r="S127" i="7"/>
  <c r="AT127" i="7" s="1"/>
  <c r="R127" i="7"/>
  <c r="AS127" i="7" s="1"/>
  <c r="Q127" i="7"/>
  <c r="AR127" i="7" s="1"/>
  <c r="P127" i="7"/>
  <c r="AQ127" i="7" s="1"/>
  <c r="O127" i="7"/>
  <c r="AP127" i="7" s="1"/>
  <c r="N127" i="7"/>
  <c r="AO127" i="7" s="1"/>
  <c r="M127" i="7"/>
  <c r="AN127" i="7" s="1"/>
  <c r="L127" i="7"/>
  <c r="AM127" i="7" s="1"/>
  <c r="K127" i="7"/>
  <c r="AL127" i="7" s="1"/>
  <c r="J127" i="7"/>
  <c r="AK127" i="7" s="1"/>
  <c r="U126" i="7"/>
  <c r="AV126" i="7" s="1"/>
  <c r="T126" i="7"/>
  <c r="AU126" i="7" s="1"/>
  <c r="S126" i="7"/>
  <c r="AT126" i="7" s="1"/>
  <c r="R126" i="7"/>
  <c r="AS126" i="7" s="1"/>
  <c r="Q126" i="7"/>
  <c r="AR126" i="7" s="1"/>
  <c r="P126" i="7"/>
  <c r="AQ126" i="7" s="1"/>
  <c r="O126" i="7"/>
  <c r="AP126" i="7" s="1"/>
  <c r="N126" i="7"/>
  <c r="AO126" i="7" s="1"/>
  <c r="M126" i="7"/>
  <c r="AN126" i="7" s="1"/>
  <c r="L126" i="7"/>
  <c r="AM126" i="7" s="1"/>
  <c r="K126" i="7"/>
  <c r="AL126" i="7" s="1"/>
  <c r="J126" i="7"/>
  <c r="AK126" i="7" s="1"/>
  <c r="U125" i="7"/>
  <c r="AV125" i="7" s="1"/>
  <c r="T125" i="7"/>
  <c r="AU125" i="7" s="1"/>
  <c r="S125" i="7"/>
  <c r="AT125" i="7" s="1"/>
  <c r="R125" i="7"/>
  <c r="AS125" i="7" s="1"/>
  <c r="Q125" i="7"/>
  <c r="AR125" i="7" s="1"/>
  <c r="P125" i="7"/>
  <c r="AQ125" i="7" s="1"/>
  <c r="O125" i="7"/>
  <c r="AP125" i="7" s="1"/>
  <c r="N125" i="7"/>
  <c r="AO125" i="7" s="1"/>
  <c r="M125" i="7"/>
  <c r="AN125" i="7" s="1"/>
  <c r="L125" i="7"/>
  <c r="AM125" i="7" s="1"/>
  <c r="K125" i="7"/>
  <c r="AL125" i="7" s="1"/>
  <c r="J125" i="7"/>
  <c r="AK125" i="7" s="1"/>
  <c r="U124" i="7"/>
  <c r="AV124" i="7" s="1"/>
  <c r="T124" i="7"/>
  <c r="AU124" i="7" s="1"/>
  <c r="S124" i="7"/>
  <c r="AT124" i="7" s="1"/>
  <c r="R124" i="7"/>
  <c r="AS124" i="7" s="1"/>
  <c r="Q124" i="7"/>
  <c r="AR124" i="7" s="1"/>
  <c r="P124" i="7"/>
  <c r="AQ124" i="7" s="1"/>
  <c r="O124" i="7"/>
  <c r="AP124" i="7" s="1"/>
  <c r="N124" i="7"/>
  <c r="AO124" i="7" s="1"/>
  <c r="M124" i="7"/>
  <c r="AN124" i="7" s="1"/>
  <c r="L124" i="7"/>
  <c r="AM124" i="7" s="1"/>
  <c r="K124" i="7"/>
  <c r="AL124" i="7" s="1"/>
  <c r="J124" i="7"/>
  <c r="AK124" i="7" s="1"/>
  <c r="U123" i="7"/>
  <c r="AV123" i="7" s="1"/>
  <c r="T123" i="7"/>
  <c r="AU123" i="7" s="1"/>
  <c r="S123" i="7"/>
  <c r="AT123" i="7" s="1"/>
  <c r="R123" i="7"/>
  <c r="AS123" i="7" s="1"/>
  <c r="Q123" i="7"/>
  <c r="AR123" i="7" s="1"/>
  <c r="P123" i="7"/>
  <c r="AQ123" i="7" s="1"/>
  <c r="O123" i="7"/>
  <c r="AP123" i="7" s="1"/>
  <c r="N123" i="7"/>
  <c r="AO123" i="7" s="1"/>
  <c r="M123" i="7"/>
  <c r="AN123" i="7" s="1"/>
  <c r="L123" i="7"/>
  <c r="AM123" i="7" s="1"/>
  <c r="K123" i="7"/>
  <c r="AL123" i="7" s="1"/>
  <c r="J123" i="7"/>
  <c r="AK123" i="7" s="1"/>
  <c r="U122" i="7"/>
  <c r="AV122" i="7" s="1"/>
  <c r="T122" i="7"/>
  <c r="AU122" i="7" s="1"/>
  <c r="S122" i="7"/>
  <c r="AT122" i="7" s="1"/>
  <c r="R122" i="7"/>
  <c r="AS122" i="7" s="1"/>
  <c r="Q122" i="7"/>
  <c r="AR122" i="7" s="1"/>
  <c r="P122" i="7"/>
  <c r="AQ122" i="7" s="1"/>
  <c r="O122" i="7"/>
  <c r="AP122" i="7" s="1"/>
  <c r="N122" i="7"/>
  <c r="AO122" i="7" s="1"/>
  <c r="M122" i="7"/>
  <c r="AN122" i="7" s="1"/>
  <c r="L122" i="7"/>
  <c r="AM122" i="7" s="1"/>
  <c r="K122" i="7"/>
  <c r="AL122" i="7" s="1"/>
  <c r="J122" i="7"/>
  <c r="AK122" i="7" s="1"/>
  <c r="U121" i="7"/>
  <c r="AV121" i="7" s="1"/>
  <c r="T121" i="7"/>
  <c r="AU121" i="7" s="1"/>
  <c r="S121" i="7"/>
  <c r="AT121" i="7" s="1"/>
  <c r="R121" i="7"/>
  <c r="AS121" i="7" s="1"/>
  <c r="Q121" i="7"/>
  <c r="AR121" i="7" s="1"/>
  <c r="P121" i="7"/>
  <c r="AQ121" i="7" s="1"/>
  <c r="O121" i="7"/>
  <c r="AP121" i="7" s="1"/>
  <c r="N121" i="7"/>
  <c r="AO121" i="7" s="1"/>
  <c r="M121" i="7"/>
  <c r="AN121" i="7" s="1"/>
  <c r="L121" i="7"/>
  <c r="AM121" i="7" s="1"/>
  <c r="K121" i="7"/>
  <c r="AL121" i="7" s="1"/>
  <c r="J121" i="7"/>
  <c r="AK121" i="7" s="1"/>
  <c r="U120" i="7"/>
  <c r="AV120" i="7" s="1"/>
  <c r="T120" i="7"/>
  <c r="AU120" i="7" s="1"/>
  <c r="S120" i="7"/>
  <c r="AT120" i="7" s="1"/>
  <c r="R120" i="7"/>
  <c r="AS120" i="7" s="1"/>
  <c r="Q120" i="7"/>
  <c r="AR120" i="7" s="1"/>
  <c r="P120" i="7"/>
  <c r="AQ120" i="7" s="1"/>
  <c r="O120" i="7"/>
  <c r="AP120" i="7" s="1"/>
  <c r="N120" i="7"/>
  <c r="AO120" i="7" s="1"/>
  <c r="M120" i="7"/>
  <c r="AN120" i="7" s="1"/>
  <c r="L120" i="7"/>
  <c r="AM120" i="7" s="1"/>
  <c r="K120" i="7"/>
  <c r="AL120" i="7" s="1"/>
  <c r="J120" i="7"/>
  <c r="AK120" i="7" s="1"/>
  <c r="U119" i="7"/>
  <c r="AV119" i="7" s="1"/>
  <c r="T119" i="7"/>
  <c r="AU119" i="7" s="1"/>
  <c r="S119" i="7"/>
  <c r="AT119" i="7" s="1"/>
  <c r="R119" i="7"/>
  <c r="AS119" i="7" s="1"/>
  <c r="Q119" i="7"/>
  <c r="AR119" i="7" s="1"/>
  <c r="P119" i="7"/>
  <c r="AQ119" i="7" s="1"/>
  <c r="O119" i="7"/>
  <c r="AP119" i="7" s="1"/>
  <c r="N119" i="7"/>
  <c r="AO119" i="7" s="1"/>
  <c r="M119" i="7"/>
  <c r="AN119" i="7" s="1"/>
  <c r="L119" i="7"/>
  <c r="AM119" i="7" s="1"/>
  <c r="K119" i="7"/>
  <c r="AL119" i="7" s="1"/>
  <c r="J119" i="7"/>
  <c r="AK119" i="7" s="1"/>
  <c r="U118" i="7"/>
  <c r="AV118" i="7" s="1"/>
  <c r="T118" i="7"/>
  <c r="AU118" i="7" s="1"/>
  <c r="S118" i="7"/>
  <c r="AT118" i="7" s="1"/>
  <c r="R118" i="7"/>
  <c r="AS118" i="7" s="1"/>
  <c r="Q118" i="7"/>
  <c r="AR118" i="7" s="1"/>
  <c r="P118" i="7"/>
  <c r="AQ118" i="7" s="1"/>
  <c r="O118" i="7"/>
  <c r="AP118" i="7" s="1"/>
  <c r="N118" i="7"/>
  <c r="AO118" i="7" s="1"/>
  <c r="M118" i="7"/>
  <c r="AN118" i="7" s="1"/>
  <c r="L118" i="7"/>
  <c r="AM118" i="7" s="1"/>
  <c r="K118" i="7"/>
  <c r="AL118" i="7" s="1"/>
  <c r="J118" i="7"/>
  <c r="AK118" i="7" s="1"/>
  <c r="U117" i="7"/>
  <c r="AV117" i="7" s="1"/>
  <c r="T117" i="7"/>
  <c r="AU117" i="7" s="1"/>
  <c r="S117" i="7"/>
  <c r="AT117" i="7" s="1"/>
  <c r="R117" i="7"/>
  <c r="AS117" i="7" s="1"/>
  <c r="Q117" i="7"/>
  <c r="AR117" i="7" s="1"/>
  <c r="P117" i="7"/>
  <c r="AQ117" i="7" s="1"/>
  <c r="O117" i="7"/>
  <c r="AP117" i="7" s="1"/>
  <c r="N117" i="7"/>
  <c r="AO117" i="7" s="1"/>
  <c r="M117" i="7"/>
  <c r="AN117" i="7" s="1"/>
  <c r="L117" i="7"/>
  <c r="AM117" i="7" s="1"/>
  <c r="K117" i="7"/>
  <c r="AL117" i="7" s="1"/>
  <c r="J117" i="7"/>
  <c r="AK117" i="7" s="1"/>
  <c r="U116" i="7"/>
  <c r="AV116" i="7" s="1"/>
  <c r="T116" i="7"/>
  <c r="AU116" i="7" s="1"/>
  <c r="S116" i="7"/>
  <c r="AT116" i="7" s="1"/>
  <c r="R116" i="7"/>
  <c r="AS116" i="7" s="1"/>
  <c r="Q116" i="7"/>
  <c r="AR116" i="7" s="1"/>
  <c r="P116" i="7"/>
  <c r="AQ116" i="7" s="1"/>
  <c r="O116" i="7"/>
  <c r="AP116" i="7" s="1"/>
  <c r="N116" i="7"/>
  <c r="AO116" i="7" s="1"/>
  <c r="M116" i="7"/>
  <c r="AN116" i="7" s="1"/>
  <c r="L116" i="7"/>
  <c r="AM116" i="7" s="1"/>
  <c r="K116" i="7"/>
  <c r="AL116" i="7" s="1"/>
  <c r="J116" i="7"/>
  <c r="AK116" i="7" s="1"/>
  <c r="U115" i="7"/>
  <c r="AV115" i="7" s="1"/>
  <c r="T115" i="7"/>
  <c r="AU115" i="7" s="1"/>
  <c r="S115" i="7"/>
  <c r="AT115" i="7" s="1"/>
  <c r="R115" i="7"/>
  <c r="AS115" i="7" s="1"/>
  <c r="Q115" i="7"/>
  <c r="AR115" i="7" s="1"/>
  <c r="P115" i="7"/>
  <c r="AQ115" i="7" s="1"/>
  <c r="O115" i="7"/>
  <c r="AP115" i="7" s="1"/>
  <c r="N115" i="7"/>
  <c r="AO115" i="7" s="1"/>
  <c r="M115" i="7"/>
  <c r="AN115" i="7" s="1"/>
  <c r="L115" i="7"/>
  <c r="AM115" i="7" s="1"/>
  <c r="K115" i="7"/>
  <c r="AL115" i="7" s="1"/>
  <c r="J115" i="7"/>
  <c r="AK115" i="7" s="1"/>
  <c r="U114" i="7"/>
  <c r="AV114" i="7" s="1"/>
  <c r="T114" i="7"/>
  <c r="AU114" i="7" s="1"/>
  <c r="S114" i="7"/>
  <c r="AT114" i="7" s="1"/>
  <c r="R114" i="7"/>
  <c r="AS114" i="7" s="1"/>
  <c r="Q114" i="7"/>
  <c r="AR114" i="7" s="1"/>
  <c r="P114" i="7"/>
  <c r="AQ114" i="7" s="1"/>
  <c r="O114" i="7"/>
  <c r="AP114" i="7" s="1"/>
  <c r="N114" i="7"/>
  <c r="AO114" i="7" s="1"/>
  <c r="M114" i="7"/>
  <c r="AN114" i="7" s="1"/>
  <c r="L114" i="7"/>
  <c r="AM114" i="7" s="1"/>
  <c r="K114" i="7"/>
  <c r="AL114" i="7" s="1"/>
  <c r="J114" i="7"/>
  <c r="AK114" i="7" s="1"/>
  <c r="U113" i="7"/>
  <c r="AV113" i="7" s="1"/>
  <c r="T113" i="7"/>
  <c r="AU113" i="7" s="1"/>
  <c r="S113" i="7"/>
  <c r="AT113" i="7" s="1"/>
  <c r="R113" i="7"/>
  <c r="AS113" i="7" s="1"/>
  <c r="Q113" i="7"/>
  <c r="AR113" i="7" s="1"/>
  <c r="P113" i="7"/>
  <c r="AQ113" i="7" s="1"/>
  <c r="O113" i="7"/>
  <c r="AP113" i="7" s="1"/>
  <c r="N113" i="7"/>
  <c r="AO113" i="7" s="1"/>
  <c r="M113" i="7"/>
  <c r="AN113" i="7" s="1"/>
  <c r="L113" i="7"/>
  <c r="AM113" i="7" s="1"/>
  <c r="K113" i="7"/>
  <c r="AL113" i="7" s="1"/>
  <c r="J113" i="7"/>
  <c r="AK113" i="7" s="1"/>
  <c r="U112" i="7"/>
  <c r="AV112" i="7" s="1"/>
  <c r="T112" i="7"/>
  <c r="AU112" i="7" s="1"/>
  <c r="S112" i="7"/>
  <c r="AT112" i="7" s="1"/>
  <c r="R112" i="7"/>
  <c r="AS112" i="7" s="1"/>
  <c r="Q112" i="7"/>
  <c r="AR112" i="7" s="1"/>
  <c r="P112" i="7"/>
  <c r="AQ112" i="7" s="1"/>
  <c r="O112" i="7"/>
  <c r="AP112" i="7" s="1"/>
  <c r="N112" i="7"/>
  <c r="AO112" i="7" s="1"/>
  <c r="M112" i="7"/>
  <c r="AN112" i="7" s="1"/>
  <c r="L112" i="7"/>
  <c r="AM112" i="7" s="1"/>
  <c r="K112" i="7"/>
  <c r="AL112" i="7" s="1"/>
  <c r="J112" i="7"/>
  <c r="AK112" i="7" s="1"/>
  <c r="U111" i="7"/>
  <c r="AV111" i="7" s="1"/>
  <c r="T111" i="7"/>
  <c r="AU111" i="7" s="1"/>
  <c r="S111" i="7"/>
  <c r="AT111" i="7" s="1"/>
  <c r="R111" i="7"/>
  <c r="AS111" i="7" s="1"/>
  <c r="Q111" i="7"/>
  <c r="AR111" i="7" s="1"/>
  <c r="P111" i="7"/>
  <c r="AQ111" i="7" s="1"/>
  <c r="O111" i="7"/>
  <c r="AP111" i="7" s="1"/>
  <c r="N111" i="7"/>
  <c r="AO111" i="7" s="1"/>
  <c r="M111" i="7"/>
  <c r="AN111" i="7" s="1"/>
  <c r="L111" i="7"/>
  <c r="AM111" i="7" s="1"/>
  <c r="K111" i="7"/>
  <c r="AL111" i="7" s="1"/>
  <c r="J111" i="7"/>
  <c r="AK111" i="7" s="1"/>
  <c r="U110" i="7"/>
  <c r="AV110" i="7" s="1"/>
  <c r="T110" i="7"/>
  <c r="AU110" i="7" s="1"/>
  <c r="S110" i="7"/>
  <c r="AT110" i="7" s="1"/>
  <c r="R110" i="7"/>
  <c r="AS110" i="7" s="1"/>
  <c r="Q110" i="7"/>
  <c r="AR110" i="7" s="1"/>
  <c r="P110" i="7"/>
  <c r="AQ110" i="7" s="1"/>
  <c r="O110" i="7"/>
  <c r="AP110" i="7" s="1"/>
  <c r="N110" i="7"/>
  <c r="AO110" i="7" s="1"/>
  <c r="M110" i="7"/>
  <c r="AN110" i="7" s="1"/>
  <c r="L110" i="7"/>
  <c r="AM110" i="7" s="1"/>
  <c r="K110" i="7"/>
  <c r="AL110" i="7" s="1"/>
  <c r="J110" i="7"/>
  <c r="AK110" i="7" s="1"/>
  <c r="U109" i="7"/>
  <c r="AV109" i="7" s="1"/>
  <c r="T109" i="7"/>
  <c r="AU109" i="7" s="1"/>
  <c r="S109" i="7"/>
  <c r="AT109" i="7" s="1"/>
  <c r="R109" i="7"/>
  <c r="AS109" i="7" s="1"/>
  <c r="Q109" i="7"/>
  <c r="AR109" i="7" s="1"/>
  <c r="P109" i="7"/>
  <c r="AQ109" i="7" s="1"/>
  <c r="O109" i="7"/>
  <c r="AP109" i="7" s="1"/>
  <c r="N109" i="7"/>
  <c r="AO109" i="7" s="1"/>
  <c r="M109" i="7"/>
  <c r="AN109" i="7" s="1"/>
  <c r="L109" i="7"/>
  <c r="AM109" i="7" s="1"/>
  <c r="K109" i="7"/>
  <c r="AL109" i="7" s="1"/>
  <c r="J109" i="7"/>
  <c r="AK109" i="7" s="1"/>
  <c r="U108" i="7"/>
  <c r="AV108" i="7" s="1"/>
  <c r="T108" i="7"/>
  <c r="AU108" i="7" s="1"/>
  <c r="S108" i="7"/>
  <c r="AT108" i="7" s="1"/>
  <c r="R108" i="7"/>
  <c r="AS108" i="7" s="1"/>
  <c r="Q108" i="7"/>
  <c r="AR108" i="7" s="1"/>
  <c r="P108" i="7"/>
  <c r="AQ108" i="7" s="1"/>
  <c r="O108" i="7"/>
  <c r="AP108" i="7" s="1"/>
  <c r="N108" i="7"/>
  <c r="AO108" i="7" s="1"/>
  <c r="M108" i="7"/>
  <c r="AN108" i="7" s="1"/>
  <c r="L108" i="7"/>
  <c r="AM108" i="7" s="1"/>
  <c r="K108" i="7"/>
  <c r="AL108" i="7" s="1"/>
  <c r="J108" i="7"/>
  <c r="AK108" i="7" s="1"/>
  <c r="U107" i="7"/>
  <c r="AV107" i="7" s="1"/>
  <c r="T107" i="7"/>
  <c r="AU107" i="7" s="1"/>
  <c r="S107" i="7"/>
  <c r="AT107" i="7" s="1"/>
  <c r="R107" i="7"/>
  <c r="AS107" i="7" s="1"/>
  <c r="Q107" i="7"/>
  <c r="AR107" i="7" s="1"/>
  <c r="P107" i="7"/>
  <c r="AQ107" i="7" s="1"/>
  <c r="O107" i="7"/>
  <c r="AP107" i="7" s="1"/>
  <c r="N107" i="7"/>
  <c r="AO107" i="7" s="1"/>
  <c r="M107" i="7"/>
  <c r="AN107" i="7" s="1"/>
  <c r="L107" i="7"/>
  <c r="AM107" i="7" s="1"/>
  <c r="K107" i="7"/>
  <c r="AL107" i="7" s="1"/>
  <c r="J107" i="7"/>
  <c r="AK107" i="7" s="1"/>
  <c r="U106" i="7"/>
  <c r="AV106" i="7" s="1"/>
  <c r="T106" i="7"/>
  <c r="AU106" i="7" s="1"/>
  <c r="S106" i="7"/>
  <c r="AT106" i="7" s="1"/>
  <c r="R106" i="7"/>
  <c r="AS106" i="7" s="1"/>
  <c r="Q106" i="7"/>
  <c r="AR106" i="7" s="1"/>
  <c r="P106" i="7"/>
  <c r="AQ106" i="7" s="1"/>
  <c r="O106" i="7"/>
  <c r="AP106" i="7" s="1"/>
  <c r="N106" i="7"/>
  <c r="AO106" i="7" s="1"/>
  <c r="M106" i="7"/>
  <c r="AN106" i="7" s="1"/>
  <c r="L106" i="7"/>
  <c r="AM106" i="7" s="1"/>
  <c r="K106" i="7"/>
  <c r="AL106" i="7" s="1"/>
  <c r="J106" i="7"/>
  <c r="AK106" i="7" s="1"/>
  <c r="U105" i="7"/>
  <c r="AV105" i="7" s="1"/>
  <c r="T105" i="7"/>
  <c r="AU105" i="7" s="1"/>
  <c r="S105" i="7"/>
  <c r="AT105" i="7" s="1"/>
  <c r="R105" i="7"/>
  <c r="AS105" i="7" s="1"/>
  <c r="Q105" i="7"/>
  <c r="AR105" i="7" s="1"/>
  <c r="P105" i="7"/>
  <c r="AQ105" i="7" s="1"/>
  <c r="O105" i="7"/>
  <c r="AP105" i="7" s="1"/>
  <c r="N105" i="7"/>
  <c r="AO105" i="7" s="1"/>
  <c r="M105" i="7"/>
  <c r="AN105" i="7" s="1"/>
  <c r="L105" i="7"/>
  <c r="AM105" i="7" s="1"/>
  <c r="K105" i="7"/>
  <c r="AL105" i="7" s="1"/>
  <c r="J105" i="7"/>
  <c r="AK105" i="7" s="1"/>
  <c r="U104" i="7"/>
  <c r="AV104" i="7" s="1"/>
  <c r="T104" i="7"/>
  <c r="AU104" i="7" s="1"/>
  <c r="S104" i="7"/>
  <c r="AT104" i="7" s="1"/>
  <c r="R104" i="7"/>
  <c r="AS104" i="7" s="1"/>
  <c r="Q104" i="7"/>
  <c r="AR104" i="7" s="1"/>
  <c r="P104" i="7"/>
  <c r="AQ104" i="7" s="1"/>
  <c r="O104" i="7"/>
  <c r="AP104" i="7" s="1"/>
  <c r="N104" i="7"/>
  <c r="AO104" i="7" s="1"/>
  <c r="M104" i="7"/>
  <c r="AN104" i="7" s="1"/>
  <c r="L104" i="7"/>
  <c r="AM104" i="7" s="1"/>
  <c r="K104" i="7"/>
  <c r="AL104" i="7" s="1"/>
  <c r="J104" i="7"/>
  <c r="AK104" i="7" s="1"/>
  <c r="U103" i="7"/>
  <c r="AV103" i="7" s="1"/>
  <c r="T103" i="7"/>
  <c r="AU103" i="7" s="1"/>
  <c r="S103" i="7"/>
  <c r="AT103" i="7" s="1"/>
  <c r="R103" i="7"/>
  <c r="AS103" i="7" s="1"/>
  <c r="Q103" i="7"/>
  <c r="AR103" i="7" s="1"/>
  <c r="P103" i="7"/>
  <c r="AQ103" i="7" s="1"/>
  <c r="O103" i="7"/>
  <c r="AP103" i="7" s="1"/>
  <c r="N103" i="7"/>
  <c r="AO103" i="7" s="1"/>
  <c r="M103" i="7"/>
  <c r="AN103" i="7" s="1"/>
  <c r="L103" i="7"/>
  <c r="AM103" i="7" s="1"/>
  <c r="K103" i="7"/>
  <c r="AL103" i="7" s="1"/>
  <c r="J103" i="7"/>
  <c r="AK103" i="7" s="1"/>
  <c r="U102" i="7"/>
  <c r="AV102" i="7" s="1"/>
  <c r="T102" i="7"/>
  <c r="AU102" i="7" s="1"/>
  <c r="S102" i="7"/>
  <c r="AT102" i="7" s="1"/>
  <c r="R102" i="7"/>
  <c r="AS102" i="7" s="1"/>
  <c r="Q102" i="7"/>
  <c r="AR102" i="7" s="1"/>
  <c r="P102" i="7"/>
  <c r="AQ102" i="7" s="1"/>
  <c r="O102" i="7"/>
  <c r="AP102" i="7" s="1"/>
  <c r="N102" i="7"/>
  <c r="AO102" i="7" s="1"/>
  <c r="M102" i="7"/>
  <c r="AN102" i="7" s="1"/>
  <c r="L102" i="7"/>
  <c r="AM102" i="7" s="1"/>
  <c r="K102" i="7"/>
  <c r="AL102" i="7" s="1"/>
  <c r="J102" i="7"/>
  <c r="AK102" i="7" s="1"/>
  <c r="U101" i="7"/>
  <c r="AV101" i="7" s="1"/>
  <c r="T101" i="7"/>
  <c r="AU101" i="7" s="1"/>
  <c r="S101" i="7"/>
  <c r="AT101" i="7" s="1"/>
  <c r="R101" i="7"/>
  <c r="AS101" i="7" s="1"/>
  <c r="Q101" i="7"/>
  <c r="AR101" i="7" s="1"/>
  <c r="P101" i="7"/>
  <c r="AQ101" i="7" s="1"/>
  <c r="O101" i="7"/>
  <c r="AP101" i="7" s="1"/>
  <c r="N101" i="7"/>
  <c r="AO101" i="7" s="1"/>
  <c r="M101" i="7"/>
  <c r="AN101" i="7" s="1"/>
  <c r="L101" i="7"/>
  <c r="AM101" i="7" s="1"/>
  <c r="K101" i="7"/>
  <c r="AL101" i="7" s="1"/>
  <c r="J101" i="7"/>
  <c r="AK101" i="7" s="1"/>
  <c r="U100" i="7"/>
  <c r="AV100" i="7" s="1"/>
  <c r="T100" i="7"/>
  <c r="AU100" i="7" s="1"/>
  <c r="S100" i="7"/>
  <c r="AT100" i="7" s="1"/>
  <c r="R100" i="7"/>
  <c r="AS100" i="7" s="1"/>
  <c r="Q100" i="7"/>
  <c r="AR100" i="7" s="1"/>
  <c r="P100" i="7"/>
  <c r="AQ100" i="7" s="1"/>
  <c r="O100" i="7"/>
  <c r="AP100" i="7" s="1"/>
  <c r="N100" i="7"/>
  <c r="AO100" i="7" s="1"/>
  <c r="M100" i="7"/>
  <c r="AN100" i="7" s="1"/>
  <c r="L100" i="7"/>
  <c r="AM100" i="7" s="1"/>
  <c r="K100" i="7"/>
  <c r="AL100" i="7" s="1"/>
  <c r="J100" i="7"/>
  <c r="AK100" i="7" s="1"/>
  <c r="U99" i="7"/>
  <c r="AV99" i="7" s="1"/>
  <c r="T99" i="7"/>
  <c r="AU99" i="7" s="1"/>
  <c r="S99" i="7"/>
  <c r="AT99" i="7" s="1"/>
  <c r="R99" i="7"/>
  <c r="AS99" i="7" s="1"/>
  <c r="Q99" i="7"/>
  <c r="AR99" i="7" s="1"/>
  <c r="P99" i="7"/>
  <c r="AQ99" i="7" s="1"/>
  <c r="O99" i="7"/>
  <c r="AP99" i="7" s="1"/>
  <c r="N99" i="7"/>
  <c r="AO99" i="7" s="1"/>
  <c r="M99" i="7"/>
  <c r="AN99" i="7" s="1"/>
  <c r="L99" i="7"/>
  <c r="AM99" i="7" s="1"/>
  <c r="K99" i="7"/>
  <c r="AL99" i="7" s="1"/>
  <c r="J99" i="7"/>
  <c r="AK99" i="7" s="1"/>
  <c r="U98" i="7"/>
  <c r="AV98" i="7" s="1"/>
  <c r="T98" i="7"/>
  <c r="AU98" i="7" s="1"/>
  <c r="S98" i="7"/>
  <c r="AT98" i="7" s="1"/>
  <c r="R98" i="7"/>
  <c r="AS98" i="7" s="1"/>
  <c r="Q98" i="7"/>
  <c r="AR98" i="7" s="1"/>
  <c r="P98" i="7"/>
  <c r="AQ98" i="7" s="1"/>
  <c r="O98" i="7"/>
  <c r="AP98" i="7" s="1"/>
  <c r="N98" i="7"/>
  <c r="AO98" i="7" s="1"/>
  <c r="M98" i="7"/>
  <c r="AN98" i="7" s="1"/>
  <c r="L98" i="7"/>
  <c r="AM98" i="7" s="1"/>
  <c r="K98" i="7"/>
  <c r="AL98" i="7" s="1"/>
  <c r="J98" i="7"/>
  <c r="AK98" i="7" s="1"/>
  <c r="U97" i="7"/>
  <c r="AV97" i="7" s="1"/>
  <c r="T97" i="7"/>
  <c r="AU97" i="7" s="1"/>
  <c r="S97" i="7"/>
  <c r="AT97" i="7" s="1"/>
  <c r="R97" i="7"/>
  <c r="AS97" i="7" s="1"/>
  <c r="Q97" i="7"/>
  <c r="AR97" i="7" s="1"/>
  <c r="P97" i="7"/>
  <c r="AQ97" i="7" s="1"/>
  <c r="O97" i="7"/>
  <c r="AP97" i="7" s="1"/>
  <c r="N97" i="7"/>
  <c r="AO97" i="7" s="1"/>
  <c r="M97" i="7"/>
  <c r="AN97" i="7" s="1"/>
  <c r="L97" i="7"/>
  <c r="AM97" i="7" s="1"/>
  <c r="K97" i="7"/>
  <c r="AL97" i="7" s="1"/>
  <c r="J97" i="7"/>
  <c r="AK97" i="7" s="1"/>
  <c r="U96" i="7"/>
  <c r="AV96" i="7" s="1"/>
  <c r="T96" i="7"/>
  <c r="AU96" i="7" s="1"/>
  <c r="S96" i="7"/>
  <c r="AT96" i="7" s="1"/>
  <c r="R96" i="7"/>
  <c r="AS96" i="7" s="1"/>
  <c r="Q96" i="7"/>
  <c r="AR96" i="7" s="1"/>
  <c r="P96" i="7"/>
  <c r="AQ96" i="7" s="1"/>
  <c r="O96" i="7"/>
  <c r="AP96" i="7" s="1"/>
  <c r="N96" i="7"/>
  <c r="AO96" i="7" s="1"/>
  <c r="M96" i="7"/>
  <c r="AN96" i="7" s="1"/>
  <c r="L96" i="7"/>
  <c r="AM96" i="7" s="1"/>
  <c r="K96" i="7"/>
  <c r="AL96" i="7" s="1"/>
  <c r="J96" i="7"/>
  <c r="AK96" i="7" s="1"/>
  <c r="U95" i="7"/>
  <c r="AV95" i="7" s="1"/>
  <c r="T95" i="7"/>
  <c r="AU95" i="7" s="1"/>
  <c r="S95" i="7"/>
  <c r="AT95" i="7" s="1"/>
  <c r="R95" i="7"/>
  <c r="AS95" i="7" s="1"/>
  <c r="Q95" i="7"/>
  <c r="AR95" i="7" s="1"/>
  <c r="P95" i="7"/>
  <c r="AQ95" i="7" s="1"/>
  <c r="O95" i="7"/>
  <c r="AP95" i="7" s="1"/>
  <c r="N95" i="7"/>
  <c r="AO95" i="7" s="1"/>
  <c r="M95" i="7"/>
  <c r="AN95" i="7" s="1"/>
  <c r="L95" i="7"/>
  <c r="AM95" i="7" s="1"/>
  <c r="K95" i="7"/>
  <c r="AL95" i="7" s="1"/>
  <c r="J95" i="7"/>
  <c r="AK95" i="7" s="1"/>
  <c r="U94" i="7"/>
  <c r="AV94" i="7" s="1"/>
  <c r="T94" i="7"/>
  <c r="AU94" i="7" s="1"/>
  <c r="S94" i="7"/>
  <c r="AT94" i="7" s="1"/>
  <c r="R94" i="7"/>
  <c r="AS94" i="7" s="1"/>
  <c r="Q94" i="7"/>
  <c r="AR94" i="7" s="1"/>
  <c r="P94" i="7"/>
  <c r="AQ94" i="7" s="1"/>
  <c r="O94" i="7"/>
  <c r="AP94" i="7" s="1"/>
  <c r="N94" i="7"/>
  <c r="AO94" i="7" s="1"/>
  <c r="M94" i="7"/>
  <c r="AN94" i="7" s="1"/>
  <c r="L94" i="7"/>
  <c r="AM94" i="7" s="1"/>
  <c r="K94" i="7"/>
  <c r="AL94" i="7" s="1"/>
  <c r="J94" i="7"/>
  <c r="AK94" i="7" s="1"/>
  <c r="U93" i="7"/>
  <c r="AV93" i="7" s="1"/>
  <c r="T93" i="7"/>
  <c r="AU93" i="7" s="1"/>
  <c r="S93" i="7"/>
  <c r="AT93" i="7" s="1"/>
  <c r="R93" i="7"/>
  <c r="AS93" i="7" s="1"/>
  <c r="Q93" i="7"/>
  <c r="AR93" i="7" s="1"/>
  <c r="P93" i="7"/>
  <c r="AQ93" i="7" s="1"/>
  <c r="O93" i="7"/>
  <c r="AP93" i="7" s="1"/>
  <c r="N93" i="7"/>
  <c r="AO93" i="7" s="1"/>
  <c r="M93" i="7"/>
  <c r="AN93" i="7" s="1"/>
  <c r="L93" i="7"/>
  <c r="AM93" i="7" s="1"/>
  <c r="K93" i="7"/>
  <c r="AL93" i="7" s="1"/>
  <c r="J93" i="7"/>
  <c r="AK93" i="7" s="1"/>
  <c r="U92" i="7"/>
  <c r="AV92" i="7" s="1"/>
  <c r="T92" i="7"/>
  <c r="AU92" i="7" s="1"/>
  <c r="S92" i="7"/>
  <c r="AT92" i="7" s="1"/>
  <c r="R92" i="7"/>
  <c r="AS92" i="7" s="1"/>
  <c r="Q92" i="7"/>
  <c r="AR92" i="7" s="1"/>
  <c r="P92" i="7"/>
  <c r="AQ92" i="7" s="1"/>
  <c r="O92" i="7"/>
  <c r="AP92" i="7" s="1"/>
  <c r="N92" i="7"/>
  <c r="AO92" i="7" s="1"/>
  <c r="M92" i="7"/>
  <c r="AN92" i="7" s="1"/>
  <c r="L92" i="7"/>
  <c r="AM92" i="7" s="1"/>
  <c r="K92" i="7"/>
  <c r="AL92" i="7" s="1"/>
  <c r="J92" i="7"/>
  <c r="AK92" i="7" s="1"/>
  <c r="U91" i="7"/>
  <c r="AV91" i="7" s="1"/>
  <c r="T91" i="7"/>
  <c r="AU91" i="7" s="1"/>
  <c r="S91" i="7"/>
  <c r="AT91" i="7" s="1"/>
  <c r="R91" i="7"/>
  <c r="AS91" i="7" s="1"/>
  <c r="Q91" i="7"/>
  <c r="AR91" i="7" s="1"/>
  <c r="P91" i="7"/>
  <c r="AQ91" i="7" s="1"/>
  <c r="O91" i="7"/>
  <c r="AP91" i="7" s="1"/>
  <c r="N91" i="7"/>
  <c r="AO91" i="7" s="1"/>
  <c r="M91" i="7"/>
  <c r="AN91" i="7" s="1"/>
  <c r="L91" i="7"/>
  <c r="AM91" i="7" s="1"/>
  <c r="K91" i="7"/>
  <c r="AL91" i="7" s="1"/>
  <c r="J91" i="7"/>
  <c r="AK91" i="7" s="1"/>
  <c r="U90" i="7"/>
  <c r="AV90" i="7" s="1"/>
  <c r="T90" i="7"/>
  <c r="AU90" i="7" s="1"/>
  <c r="S90" i="7"/>
  <c r="AT90" i="7" s="1"/>
  <c r="R90" i="7"/>
  <c r="AS90" i="7" s="1"/>
  <c r="Q90" i="7"/>
  <c r="AR90" i="7" s="1"/>
  <c r="P90" i="7"/>
  <c r="AQ90" i="7" s="1"/>
  <c r="O90" i="7"/>
  <c r="AP90" i="7" s="1"/>
  <c r="N90" i="7"/>
  <c r="AO90" i="7" s="1"/>
  <c r="M90" i="7"/>
  <c r="AN90" i="7" s="1"/>
  <c r="L90" i="7"/>
  <c r="AM90" i="7" s="1"/>
  <c r="K90" i="7"/>
  <c r="AL90" i="7" s="1"/>
  <c r="J90" i="7"/>
  <c r="AK90" i="7" s="1"/>
  <c r="U89" i="7"/>
  <c r="AV89" i="7" s="1"/>
  <c r="T89" i="7"/>
  <c r="AU89" i="7" s="1"/>
  <c r="S89" i="7"/>
  <c r="AT89" i="7" s="1"/>
  <c r="R89" i="7"/>
  <c r="AS89" i="7" s="1"/>
  <c r="Q89" i="7"/>
  <c r="AR89" i="7" s="1"/>
  <c r="P89" i="7"/>
  <c r="AQ89" i="7" s="1"/>
  <c r="O89" i="7"/>
  <c r="AP89" i="7" s="1"/>
  <c r="N89" i="7"/>
  <c r="AO89" i="7" s="1"/>
  <c r="M89" i="7"/>
  <c r="AN89" i="7" s="1"/>
  <c r="L89" i="7"/>
  <c r="AM89" i="7" s="1"/>
  <c r="K89" i="7"/>
  <c r="AL89" i="7" s="1"/>
  <c r="J89" i="7"/>
  <c r="AK89" i="7" s="1"/>
  <c r="U88" i="7"/>
  <c r="AV88" i="7" s="1"/>
  <c r="T88" i="7"/>
  <c r="AU88" i="7" s="1"/>
  <c r="S88" i="7"/>
  <c r="AT88" i="7" s="1"/>
  <c r="R88" i="7"/>
  <c r="AS88" i="7" s="1"/>
  <c r="Q88" i="7"/>
  <c r="AR88" i="7" s="1"/>
  <c r="P88" i="7"/>
  <c r="AQ88" i="7" s="1"/>
  <c r="O88" i="7"/>
  <c r="AP88" i="7" s="1"/>
  <c r="N88" i="7"/>
  <c r="AO88" i="7" s="1"/>
  <c r="M88" i="7"/>
  <c r="AN88" i="7" s="1"/>
  <c r="L88" i="7"/>
  <c r="AM88" i="7" s="1"/>
  <c r="K88" i="7"/>
  <c r="AL88" i="7" s="1"/>
  <c r="J88" i="7"/>
  <c r="AK88" i="7" s="1"/>
  <c r="U87" i="7"/>
  <c r="AV87" i="7" s="1"/>
  <c r="T87" i="7"/>
  <c r="AU87" i="7" s="1"/>
  <c r="S87" i="7"/>
  <c r="AT87" i="7" s="1"/>
  <c r="R87" i="7"/>
  <c r="AS87" i="7" s="1"/>
  <c r="Q87" i="7"/>
  <c r="AR87" i="7" s="1"/>
  <c r="P87" i="7"/>
  <c r="AQ87" i="7" s="1"/>
  <c r="O87" i="7"/>
  <c r="AP87" i="7" s="1"/>
  <c r="N87" i="7"/>
  <c r="AO87" i="7" s="1"/>
  <c r="M87" i="7"/>
  <c r="AN87" i="7" s="1"/>
  <c r="L87" i="7"/>
  <c r="AM87" i="7" s="1"/>
  <c r="K87" i="7"/>
  <c r="AL87" i="7" s="1"/>
  <c r="J87" i="7"/>
  <c r="AK87" i="7" s="1"/>
  <c r="U86" i="7"/>
  <c r="AV86" i="7" s="1"/>
  <c r="T86" i="7"/>
  <c r="AU86" i="7" s="1"/>
  <c r="S86" i="7"/>
  <c r="AT86" i="7" s="1"/>
  <c r="R86" i="7"/>
  <c r="AS86" i="7" s="1"/>
  <c r="Q86" i="7"/>
  <c r="AR86" i="7" s="1"/>
  <c r="P86" i="7"/>
  <c r="AQ86" i="7" s="1"/>
  <c r="O86" i="7"/>
  <c r="AP86" i="7" s="1"/>
  <c r="N86" i="7"/>
  <c r="AO86" i="7" s="1"/>
  <c r="M86" i="7"/>
  <c r="AN86" i="7" s="1"/>
  <c r="L86" i="7"/>
  <c r="AM86" i="7" s="1"/>
  <c r="K86" i="7"/>
  <c r="AL86" i="7" s="1"/>
  <c r="J86" i="7"/>
  <c r="AK86" i="7" s="1"/>
  <c r="U85" i="7"/>
  <c r="AV85" i="7" s="1"/>
  <c r="T85" i="7"/>
  <c r="AU85" i="7" s="1"/>
  <c r="S85" i="7"/>
  <c r="AT85" i="7" s="1"/>
  <c r="R85" i="7"/>
  <c r="AS85" i="7" s="1"/>
  <c r="Q85" i="7"/>
  <c r="AR85" i="7" s="1"/>
  <c r="P85" i="7"/>
  <c r="AQ85" i="7" s="1"/>
  <c r="O85" i="7"/>
  <c r="AP85" i="7" s="1"/>
  <c r="N85" i="7"/>
  <c r="AO85" i="7" s="1"/>
  <c r="M85" i="7"/>
  <c r="AN85" i="7" s="1"/>
  <c r="L85" i="7"/>
  <c r="AM85" i="7" s="1"/>
  <c r="K85" i="7"/>
  <c r="AL85" i="7" s="1"/>
  <c r="J85" i="7"/>
  <c r="AK85" i="7" s="1"/>
  <c r="U84" i="7"/>
  <c r="AV84" i="7" s="1"/>
  <c r="T84" i="7"/>
  <c r="AU84" i="7" s="1"/>
  <c r="S84" i="7"/>
  <c r="AT84" i="7" s="1"/>
  <c r="R84" i="7"/>
  <c r="AS84" i="7" s="1"/>
  <c r="Q84" i="7"/>
  <c r="AR84" i="7" s="1"/>
  <c r="P84" i="7"/>
  <c r="AQ84" i="7" s="1"/>
  <c r="O84" i="7"/>
  <c r="AP84" i="7" s="1"/>
  <c r="N84" i="7"/>
  <c r="AO84" i="7" s="1"/>
  <c r="M84" i="7"/>
  <c r="AN84" i="7" s="1"/>
  <c r="L84" i="7"/>
  <c r="AM84" i="7" s="1"/>
  <c r="K84" i="7"/>
  <c r="AL84" i="7" s="1"/>
  <c r="J84" i="7"/>
  <c r="AK84" i="7" s="1"/>
  <c r="U83" i="7"/>
  <c r="AV83" i="7" s="1"/>
  <c r="T83" i="7"/>
  <c r="AU83" i="7" s="1"/>
  <c r="S83" i="7"/>
  <c r="AT83" i="7" s="1"/>
  <c r="R83" i="7"/>
  <c r="AS83" i="7" s="1"/>
  <c r="Q83" i="7"/>
  <c r="AR83" i="7" s="1"/>
  <c r="P83" i="7"/>
  <c r="AQ83" i="7" s="1"/>
  <c r="O83" i="7"/>
  <c r="AP83" i="7" s="1"/>
  <c r="N83" i="7"/>
  <c r="AO83" i="7" s="1"/>
  <c r="M83" i="7"/>
  <c r="AN83" i="7" s="1"/>
  <c r="L83" i="7"/>
  <c r="AM83" i="7" s="1"/>
  <c r="K83" i="7"/>
  <c r="AL83" i="7" s="1"/>
  <c r="J83" i="7"/>
  <c r="AK83" i="7" s="1"/>
  <c r="U82" i="7"/>
  <c r="AV82" i="7" s="1"/>
  <c r="T82" i="7"/>
  <c r="AU82" i="7" s="1"/>
  <c r="S82" i="7"/>
  <c r="AT82" i="7" s="1"/>
  <c r="R82" i="7"/>
  <c r="AS82" i="7" s="1"/>
  <c r="Q82" i="7"/>
  <c r="AR82" i="7" s="1"/>
  <c r="P82" i="7"/>
  <c r="AQ82" i="7" s="1"/>
  <c r="O82" i="7"/>
  <c r="AP82" i="7" s="1"/>
  <c r="N82" i="7"/>
  <c r="AO82" i="7" s="1"/>
  <c r="M82" i="7"/>
  <c r="AN82" i="7" s="1"/>
  <c r="L82" i="7"/>
  <c r="AM82" i="7" s="1"/>
  <c r="K82" i="7"/>
  <c r="AL82" i="7" s="1"/>
  <c r="J82" i="7"/>
  <c r="AK82" i="7" s="1"/>
  <c r="U81" i="7"/>
  <c r="AV81" i="7" s="1"/>
  <c r="T81" i="7"/>
  <c r="AU81" i="7" s="1"/>
  <c r="S81" i="7"/>
  <c r="AT81" i="7" s="1"/>
  <c r="R81" i="7"/>
  <c r="AS81" i="7" s="1"/>
  <c r="Q81" i="7"/>
  <c r="AR81" i="7" s="1"/>
  <c r="P81" i="7"/>
  <c r="AQ81" i="7" s="1"/>
  <c r="O81" i="7"/>
  <c r="AP81" i="7" s="1"/>
  <c r="N81" i="7"/>
  <c r="AO81" i="7" s="1"/>
  <c r="M81" i="7"/>
  <c r="AN81" i="7" s="1"/>
  <c r="L81" i="7"/>
  <c r="AM81" i="7" s="1"/>
  <c r="K81" i="7"/>
  <c r="AL81" i="7" s="1"/>
  <c r="J81" i="7"/>
  <c r="AK81" i="7" s="1"/>
  <c r="U80" i="7"/>
  <c r="AV80" i="7" s="1"/>
  <c r="T80" i="7"/>
  <c r="AU80" i="7" s="1"/>
  <c r="S80" i="7"/>
  <c r="AT80" i="7" s="1"/>
  <c r="R80" i="7"/>
  <c r="AS80" i="7" s="1"/>
  <c r="Q80" i="7"/>
  <c r="AR80" i="7" s="1"/>
  <c r="P80" i="7"/>
  <c r="AQ80" i="7" s="1"/>
  <c r="O80" i="7"/>
  <c r="AP80" i="7" s="1"/>
  <c r="N80" i="7"/>
  <c r="AO80" i="7" s="1"/>
  <c r="M80" i="7"/>
  <c r="AN80" i="7" s="1"/>
  <c r="L80" i="7"/>
  <c r="AM80" i="7" s="1"/>
  <c r="K80" i="7"/>
  <c r="AL80" i="7" s="1"/>
  <c r="J80" i="7"/>
  <c r="AK80" i="7" s="1"/>
  <c r="U79" i="7"/>
  <c r="AV79" i="7" s="1"/>
  <c r="T79" i="7"/>
  <c r="AU79" i="7" s="1"/>
  <c r="S79" i="7"/>
  <c r="AT79" i="7" s="1"/>
  <c r="R79" i="7"/>
  <c r="AS79" i="7" s="1"/>
  <c r="Q79" i="7"/>
  <c r="AR79" i="7" s="1"/>
  <c r="P79" i="7"/>
  <c r="AQ79" i="7" s="1"/>
  <c r="O79" i="7"/>
  <c r="AP79" i="7" s="1"/>
  <c r="N79" i="7"/>
  <c r="AO79" i="7" s="1"/>
  <c r="M79" i="7"/>
  <c r="AN79" i="7" s="1"/>
  <c r="L79" i="7"/>
  <c r="AM79" i="7" s="1"/>
  <c r="K79" i="7"/>
  <c r="AL79" i="7" s="1"/>
  <c r="J79" i="7"/>
  <c r="AK79" i="7" s="1"/>
  <c r="U78" i="7"/>
  <c r="AV78" i="7" s="1"/>
  <c r="T78" i="7"/>
  <c r="AU78" i="7" s="1"/>
  <c r="S78" i="7"/>
  <c r="AT78" i="7" s="1"/>
  <c r="R78" i="7"/>
  <c r="AS78" i="7" s="1"/>
  <c r="Q78" i="7"/>
  <c r="AR78" i="7" s="1"/>
  <c r="P78" i="7"/>
  <c r="AQ78" i="7" s="1"/>
  <c r="O78" i="7"/>
  <c r="AP78" i="7" s="1"/>
  <c r="N78" i="7"/>
  <c r="AO78" i="7" s="1"/>
  <c r="M78" i="7"/>
  <c r="AN78" i="7" s="1"/>
  <c r="L78" i="7"/>
  <c r="AM78" i="7" s="1"/>
  <c r="K78" i="7"/>
  <c r="AL78" i="7" s="1"/>
  <c r="J78" i="7"/>
  <c r="AK78" i="7" s="1"/>
  <c r="U77" i="7"/>
  <c r="AV77" i="7" s="1"/>
  <c r="T77" i="7"/>
  <c r="AU77" i="7" s="1"/>
  <c r="S77" i="7"/>
  <c r="AT77" i="7" s="1"/>
  <c r="R77" i="7"/>
  <c r="AS77" i="7" s="1"/>
  <c r="Q77" i="7"/>
  <c r="AR77" i="7" s="1"/>
  <c r="P77" i="7"/>
  <c r="AQ77" i="7" s="1"/>
  <c r="O77" i="7"/>
  <c r="AP77" i="7" s="1"/>
  <c r="N77" i="7"/>
  <c r="AO77" i="7" s="1"/>
  <c r="M77" i="7"/>
  <c r="AN77" i="7" s="1"/>
  <c r="L77" i="7"/>
  <c r="AM77" i="7" s="1"/>
  <c r="K77" i="7"/>
  <c r="AL77" i="7" s="1"/>
  <c r="J77" i="7"/>
  <c r="AK77" i="7" s="1"/>
  <c r="U76" i="7"/>
  <c r="AV76" i="7" s="1"/>
  <c r="T76" i="7"/>
  <c r="AU76" i="7" s="1"/>
  <c r="S76" i="7"/>
  <c r="AT76" i="7" s="1"/>
  <c r="R76" i="7"/>
  <c r="AS76" i="7" s="1"/>
  <c r="Q76" i="7"/>
  <c r="AR76" i="7" s="1"/>
  <c r="P76" i="7"/>
  <c r="AQ76" i="7" s="1"/>
  <c r="O76" i="7"/>
  <c r="AP76" i="7" s="1"/>
  <c r="N76" i="7"/>
  <c r="AO76" i="7" s="1"/>
  <c r="M76" i="7"/>
  <c r="AN76" i="7" s="1"/>
  <c r="L76" i="7"/>
  <c r="AM76" i="7" s="1"/>
  <c r="K76" i="7"/>
  <c r="AL76" i="7" s="1"/>
  <c r="J76" i="7"/>
  <c r="AK76" i="7" s="1"/>
  <c r="U75" i="7"/>
  <c r="AV75" i="7" s="1"/>
  <c r="T75" i="7"/>
  <c r="AU75" i="7" s="1"/>
  <c r="S75" i="7"/>
  <c r="AT75" i="7" s="1"/>
  <c r="R75" i="7"/>
  <c r="AS75" i="7" s="1"/>
  <c r="Q75" i="7"/>
  <c r="AR75" i="7" s="1"/>
  <c r="P75" i="7"/>
  <c r="AQ75" i="7" s="1"/>
  <c r="O75" i="7"/>
  <c r="AP75" i="7" s="1"/>
  <c r="N75" i="7"/>
  <c r="AO75" i="7" s="1"/>
  <c r="M75" i="7"/>
  <c r="AN75" i="7" s="1"/>
  <c r="L75" i="7"/>
  <c r="AM75" i="7" s="1"/>
  <c r="K75" i="7"/>
  <c r="AL75" i="7" s="1"/>
  <c r="J75" i="7"/>
  <c r="AK75" i="7" s="1"/>
  <c r="U74" i="7"/>
  <c r="AV74" i="7" s="1"/>
  <c r="T74" i="7"/>
  <c r="AU74" i="7" s="1"/>
  <c r="S74" i="7"/>
  <c r="AT74" i="7" s="1"/>
  <c r="R74" i="7"/>
  <c r="AS74" i="7" s="1"/>
  <c r="Q74" i="7"/>
  <c r="AR74" i="7" s="1"/>
  <c r="P74" i="7"/>
  <c r="AQ74" i="7" s="1"/>
  <c r="O74" i="7"/>
  <c r="AP74" i="7" s="1"/>
  <c r="N74" i="7"/>
  <c r="AO74" i="7" s="1"/>
  <c r="M74" i="7"/>
  <c r="AN74" i="7" s="1"/>
  <c r="L74" i="7"/>
  <c r="AM74" i="7" s="1"/>
  <c r="K74" i="7"/>
  <c r="AL74" i="7" s="1"/>
  <c r="J74" i="7"/>
  <c r="AK74" i="7" s="1"/>
  <c r="U73" i="7"/>
  <c r="AV73" i="7" s="1"/>
  <c r="T73" i="7"/>
  <c r="AU73" i="7" s="1"/>
  <c r="S73" i="7"/>
  <c r="AT73" i="7" s="1"/>
  <c r="R73" i="7"/>
  <c r="AS73" i="7" s="1"/>
  <c r="Q73" i="7"/>
  <c r="AR73" i="7" s="1"/>
  <c r="P73" i="7"/>
  <c r="AQ73" i="7" s="1"/>
  <c r="O73" i="7"/>
  <c r="AP73" i="7" s="1"/>
  <c r="N73" i="7"/>
  <c r="AO73" i="7" s="1"/>
  <c r="M73" i="7"/>
  <c r="AN73" i="7" s="1"/>
  <c r="L73" i="7"/>
  <c r="AM73" i="7" s="1"/>
  <c r="K73" i="7"/>
  <c r="AL73" i="7" s="1"/>
  <c r="J73" i="7"/>
  <c r="AK73" i="7" s="1"/>
  <c r="U72" i="7"/>
  <c r="AV72" i="7" s="1"/>
  <c r="T72" i="7"/>
  <c r="AU72" i="7" s="1"/>
  <c r="S72" i="7"/>
  <c r="AT72" i="7" s="1"/>
  <c r="R72" i="7"/>
  <c r="AS72" i="7" s="1"/>
  <c r="Q72" i="7"/>
  <c r="AR72" i="7" s="1"/>
  <c r="P72" i="7"/>
  <c r="AQ72" i="7" s="1"/>
  <c r="O72" i="7"/>
  <c r="AP72" i="7" s="1"/>
  <c r="N72" i="7"/>
  <c r="AO72" i="7" s="1"/>
  <c r="M72" i="7"/>
  <c r="AN72" i="7" s="1"/>
  <c r="L72" i="7"/>
  <c r="AM72" i="7" s="1"/>
  <c r="K72" i="7"/>
  <c r="AL72" i="7" s="1"/>
  <c r="J72" i="7"/>
  <c r="AK72" i="7" s="1"/>
  <c r="U71" i="7"/>
  <c r="AV71" i="7" s="1"/>
  <c r="T71" i="7"/>
  <c r="AU71" i="7" s="1"/>
  <c r="S71" i="7"/>
  <c r="AT71" i="7" s="1"/>
  <c r="R71" i="7"/>
  <c r="AS71" i="7" s="1"/>
  <c r="Q71" i="7"/>
  <c r="AR71" i="7" s="1"/>
  <c r="P71" i="7"/>
  <c r="AQ71" i="7" s="1"/>
  <c r="O71" i="7"/>
  <c r="AP71" i="7" s="1"/>
  <c r="N71" i="7"/>
  <c r="AO71" i="7" s="1"/>
  <c r="M71" i="7"/>
  <c r="AN71" i="7" s="1"/>
  <c r="L71" i="7"/>
  <c r="AM71" i="7" s="1"/>
  <c r="K71" i="7"/>
  <c r="AL71" i="7" s="1"/>
  <c r="J71" i="7"/>
  <c r="AK71" i="7" s="1"/>
  <c r="U70" i="7"/>
  <c r="AV70" i="7" s="1"/>
  <c r="T70" i="7"/>
  <c r="AU70" i="7" s="1"/>
  <c r="S70" i="7"/>
  <c r="AT70" i="7" s="1"/>
  <c r="R70" i="7"/>
  <c r="AS70" i="7" s="1"/>
  <c r="Q70" i="7"/>
  <c r="AR70" i="7" s="1"/>
  <c r="P70" i="7"/>
  <c r="AQ70" i="7" s="1"/>
  <c r="O70" i="7"/>
  <c r="AP70" i="7" s="1"/>
  <c r="N70" i="7"/>
  <c r="AO70" i="7" s="1"/>
  <c r="M70" i="7"/>
  <c r="AN70" i="7" s="1"/>
  <c r="L70" i="7"/>
  <c r="AM70" i="7" s="1"/>
  <c r="K70" i="7"/>
  <c r="AL70" i="7" s="1"/>
  <c r="J70" i="7"/>
  <c r="AK70" i="7" s="1"/>
  <c r="U69" i="7"/>
  <c r="AV69" i="7" s="1"/>
  <c r="T69" i="7"/>
  <c r="AU69" i="7" s="1"/>
  <c r="S69" i="7"/>
  <c r="AT69" i="7" s="1"/>
  <c r="R69" i="7"/>
  <c r="AS69" i="7" s="1"/>
  <c r="Q69" i="7"/>
  <c r="AR69" i="7" s="1"/>
  <c r="P69" i="7"/>
  <c r="AQ69" i="7" s="1"/>
  <c r="O69" i="7"/>
  <c r="AP69" i="7" s="1"/>
  <c r="N69" i="7"/>
  <c r="AO69" i="7" s="1"/>
  <c r="M69" i="7"/>
  <c r="AN69" i="7" s="1"/>
  <c r="L69" i="7"/>
  <c r="AM69" i="7" s="1"/>
  <c r="K69" i="7"/>
  <c r="AL69" i="7" s="1"/>
  <c r="J69" i="7"/>
  <c r="AK69" i="7" s="1"/>
  <c r="U68" i="7"/>
  <c r="AV68" i="7" s="1"/>
  <c r="T68" i="7"/>
  <c r="AU68" i="7" s="1"/>
  <c r="S68" i="7"/>
  <c r="AT68" i="7" s="1"/>
  <c r="R68" i="7"/>
  <c r="AS68" i="7" s="1"/>
  <c r="Q68" i="7"/>
  <c r="AR68" i="7" s="1"/>
  <c r="P68" i="7"/>
  <c r="AQ68" i="7" s="1"/>
  <c r="O68" i="7"/>
  <c r="AP68" i="7" s="1"/>
  <c r="N68" i="7"/>
  <c r="AO68" i="7" s="1"/>
  <c r="M68" i="7"/>
  <c r="AN68" i="7" s="1"/>
  <c r="L68" i="7"/>
  <c r="AM68" i="7" s="1"/>
  <c r="K68" i="7"/>
  <c r="AL68" i="7" s="1"/>
  <c r="J68" i="7"/>
  <c r="AK68" i="7" s="1"/>
  <c r="U67" i="7"/>
  <c r="AV67" i="7" s="1"/>
  <c r="T67" i="7"/>
  <c r="AU67" i="7" s="1"/>
  <c r="S67" i="7"/>
  <c r="AT67" i="7" s="1"/>
  <c r="R67" i="7"/>
  <c r="AS67" i="7" s="1"/>
  <c r="Q67" i="7"/>
  <c r="AR67" i="7" s="1"/>
  <c r="P67" i="7"/>
  <c r="AQ67" i="7" s="1"/>
  <c r="O67" i="7"/>
  <c r="AP67" i="7" s="1"/>
  <c r="N67" i="7"/>
  <c r="AO67" i="7" s="1"/>
  <c r="M67" i="7"/>
  <c r="AN67" i="7" s="1"/>
  <c r="L67" i="7"/>
  <c r="AM67" i="7" s="1"/>
  <c r="K67" i="7"/>
  <c r="AL67" i="7" s="1"/>
  <c r="J67" i="7"/>
  <c r="AK67" i="7" s="1"/>
  <c r="U66" i="7"/>
  <c r="AV66" i="7" s="1"/>
  <c r="T66" i="7"/>
  <c r="AU66" i="7" s="1"/>
  <c r="S66" i="7"/>
  <c r="AT66" i="7" s="1"/>
  <c r="R66" i="7"/>
  <c r="AS66" i="7" s="1"/>
  <c r="Q66" i="7"/>
  <c r="AR66" i="7" s="1"/>
  <c r="P66" i="7"/>
  <c r="AQ66" i="7" s="1"/>
  <c r="O66" i="7"/>
  <c r="AP66" i="7" s="1"/>
  <c r="N66" i="7"/>
  <c r="AO66" i="7" s="1"/>
  <c r="M66" i="7"/>
  <c r="AN66" i="7" s="1"/>
  <c r="L66" i="7"/>
  <c r="AM66" i="7" s="1"/>
  <c r="K66" i="7"/>
  <c r="AL66" i="7" s="1"/>
  <c r="J66" i="7"/>
  <c r="AK66" i="7" s="1"/>
  <c r="U65" i="7"/>
  <c r="AV65" i="7" s="1"/>
  <c r="T65" i="7"/>
  <c r="AU65" i="7" s="1"/>
  <c r="S65" i="7"/>
  <c r="AT65" i="7" s="1"/>
  <c r="R65" i="7"/>
  <c r="AS65" i="7" s="1"/>
  <c r="Q65" i="7"/>
  <c r="AR65" i="7" s="1"/>
  <c r="P65" i="7"/>
  <c r="AQ65" i="7" s="1"/>
  <c r="O65" i="7"/>
  <c r="AP65" i="7" s="1"/>
  <c r="N65" i="7"/>
  <c r="AO65" i="7" s="1"/>
  <c r="M65" i="7"/>
  <c r="AN65" i="7" s="1"/>
  <c r="L65" i="7"/>
  <c r="AM65" i="7" s="1"/>
  <c r="K65" i="7"/>
  <c r="AL65" i="7" s="1"/>
  <c r="J65" i="7"/>
  <c r="AK65" i="7" s="1"/>
  <c r="U64" i="7"/>
  <c r="AV64" i="7" s="1"/>
  <c r="T64" i="7"/>
  <c r="AU64" i="7" s="1"/>
  <c r="S64" i="7"/>
  <c r="AT64" i="7" s="1"/>
  <c r="R64" i="7"/>
  <c r="AS64" i="7" s="1"/>
  <c r="Q64" i="7"/>
  <c r="AR64" i="7" s="1"/>
  <c r="P64" i="7"/>
  <c r="AQ64" i="7" s="1"/>
  <c r="O64" i="7"/>
  <c r="AP64" i="7" s="1"/>
  <c r="N64" i="7"/>
  <c r="AO64" i="7" s="1"/>
  <c r="M64" i="7"/>
  <c r="AN64" i="7" s="1"/>
  <c r="L64" i="7"/>
  <c r="AM64" i="7" s="1"/>
  <c r="K64" i="7"/>
  <c r="AL64" i="7" s="1"/>
  <c r="J64" i="7"/>
  <c r="AK64" i="7" s="1"/>
  <c r="U63" i="7"/>
  <c r="AV63" i="7" s="1"/>
  <c r="T63" i="7"/>
  <c r="AU63" i="7" s="1"/>
  <c r="S63" i="7"/>
  <c r="AT63" i="7" s="1"/>
  <c r="R63" i="7"/>
  <c r="AS63" i="7" s="1"/>
  <c r="Q63" i="7"/>
  <c r="AR63" i="7" s="1"/>
  <c r="P63" i="7"/>
  <c r="AQ63" i="7" s="1"/>
  <c r="O63" i="7"/>
  <c r="AP63" i="7" s="1"/>
  <c r="N63" i="7"/>
  <c r="AO63" i="7" s="1"/>
  <c r="M63" i="7"/>
  <c r="AN63" i="7" s="1"/>
  <c r="L63" i="7"/>
  <c r="AM63" i="7" s="1"/>
  <c r="K63" i="7"/>
  <c r="AL63" i="7" s="1"/>
  <c r="J63" i="7"/>
  <c r="AK63" i="7" s="1"/>
  <c r="U62" i="7"/>
  <c r="AV62" i="7" s="1"/>
  <c r="T62" i="7"/>
  <c r="AU62" i="7" s="1"/>
  <c r="S62" i="7"/>
  <c r="AT62" i="7" s="1"/>
  <c r="R62" i="7"/>
  <c r="AS62" i="7" s="1"/>
  <c r="Q62" i="7"/>
  <c r="AR62" i="7" s="1"/>
  <c r="P62" i="7"/>
  <c r="AQ62" i="7" s="1"/>
  <c r="O62" i="7"/>
  <c r="AP62" i="7" s="1"/>
  <c r="N62" i="7"/>
  <c r="AO62" i="7" s="1"/>
  <c r="M62" i="7"/>
  <c r="AN62" i="7" s="1"/>
  <c r="L62" i="7"/>
  <c r="AM62" i="7" s="1"/>
  <c r="K62" i="7"/>
  <c r="AL62" i="7" s="1"/>
  <c r="J62" i="7"/>
  <c r="AK62" i="7" s="1"/>
  <c r="U61" i="7"/>
  <c r="AV61" i="7" s="1"/>
  <c r="T61" i="7"/>
  <c r="AU61" i="7" s="1"/>
  <c r="S61" i="7"/>
  <c r="AT61" i="7" s="1"/>
  <c r="R61" i="7"/>
  <c r="AS61" i="7" s="1"/>
  <c r="Q61" i="7"/>
  <c r="AR61" i="7" s="1"/>
  <c r="P61" i="7"/>
  <c r="AQ61" i="7" s="1"/>
  <c r="O61" i="7"/>
  <c r="AP61" i="7" s="1"/>
  <c r="N61" i="7"/>
  <c r="AO61" i="7" s="1"/>
  <c r="M61" i="7"/>
  <c r="AN61" i="7" s="1"/>
  <c r="L61" i="7"/>
  <c r="AM61" i="7" s="1"/>
  <c r="K61" i="7"/>
  <c r="AL61" i="7" s="1"/>
  <c r="J61" i="7"/>
  <c r="AK61" i="7" s="1"/>
  <c r="U60" i="7"/>
  <c r="AV60" i="7" s="1"/>
  <c r="T60" i="7"/>
  <c r="AU60" i="7" s="1"/>
  <c r="S60" i="7"/>
  <c r="AT60" i="7" s="1"/>
  <c r="R60" i="7"/>
  <c r="AS60" i="7" s="1"/>
  <c r="Q60" i="7"/>
  <c r="AR60" i="7" s="1"/>
  <c r="P60" i="7"/>
  <c r="AQ60" i="7" s="1"/>
  <c r="O60" i="7"/>
  <c r="AP60" i="7" s="1"/>
  <c r="N60" i="7"/>
  <c r="AO60" i="7" s="1"/>
  <c r="M60" i="7"/>
  <c r="AN60" i="7" s="1"/>
  <c r="L60" i="7"/>
  <c r="AM60" i="7" s="1"/>
  <c r="K60" i="7"/>
  <c r="AL60" i="7" s="1"/>
  <c r="J60" i="7"/>
  <c r="AK60" i="7" s="1"/>
  <c r="U59" i="7"/>
  <c r="AV59" i="7" s="1"/>
  <c r="T59" i="7"/>
  <c r="AU59" i="7" s="1"/>
  <c r="S59" i="7"/>
  <c r="AT59" i="7" s="1"/>
  <c r="R59" i="7"/>
  <c r="AS59" i="7" s="1"/>
  <c r="Q59" i="7"/>
  <c r="AR59" i="7" s="1"/>
  <c r="P59" i="7"/>
  <c r="AQ59" i="7" s="1"/>
  <c r="O59" i="7"/>
  <c r="AP59" i="7" s="1"/>
  <c r="N59" i="7"/>
  <c r="AO59" i="7" s="1"/>
  <c r="M59" i="7"/>
  <c r="AN59" i="7" s="1"/>
  <c r="L59" i="7"/>
  <c r="AM59" i="7" s="1"/>
  <c r="K59" i="7"/>
  <c r="AL59" i="7" s="1"/>
  <c r="J59" i="7"/>
  <c r="AK59" i="7" s="1"/>
  <c r="U58" i="7"/>
  <c r="AV58" i="7" s="1"/>
  <c r="T58" i="7"/>
  <c r="AU58" i="7" s="1"/>
  <c r="S58" i="7"/>
  <c r="AT58" i="7" s="1"/>
  <c r="R58" i="7"/>
  <c r="AS58" i="7" s="1"/>
  <c r="Q58" i="7"/>
  <c r="AR58" i="7" s="1"/>
  <c r="P58" i="7"/>
  <c r="AQ58" i="7" s="1"/>
  <c r="O58" i="7"/>
  <c r="AP58" i="7" s="1"/>
  <c r="N58" i="7"/>
  <c r="AO58" i="7" s="1"/>
  <c r="M58" i="7"/>
  <c r="AN58" i="7" s="1"/>
  <c r="L58" i="7"/>
  <c r="AM58" i="7" s="1"/>
  <c r="K58" i="7"/>
  <c r="AL58" i="7" s="1"/>
  <c r="J58" i="7"/>
  <c r="AK58" i="7" s="1"/>
  <c r="U57" i="7"/>
  <c r="AV57" i="7" s="1"/>
  <c r="T57" i="7"/>
  <c r="AU57" i="7" s="1"/>
  <c r="S57" i="7"/>
  <c r="AT57" i="7" s="1"/>
  <c r="R57" i="7"/>
  <c r="AS57" i="7" s="1"/>
  <c r="Q57" i="7"/>
  <c r="AR57" i="7" s="1"/>
  <c r="P57" i="7"/>
  <c r="AQ57" i="7" s="1"/>
  <c r="O57" i="7"/>
  <c r="AP57" i="7" s="1"/>
  <c r="N57" i="7"/>
  <c r="AO57" i="7" s="1"/>
  <c r="M57" i="7"/>
  <c r="AN57" i="7" s="1"/>
  <c r="L57" i="7"/>
  <c r="AM57" i="7" s="1"/>
  <c r="K57" i="7"/>
  <c r="AL57" i="7" s="1"/>
  <c r="J57" i="7"/>
  <c r="AK57" i="7" s="1"/>
  <c r="U56" i="7"/>
  <c r="AV56" i="7" s="1"/>
  <c r="T56" i="7"/>
  <c r="AU56" i="7" s="1"/>
  <c r="S56" i="7"/>
  <c r="AT56" i="7" s="1"/>
  <c r="R56" i="7"/>
  <c r="AS56" i="7" s="1"/>
  <c r="Q56" i="7"/>
  <c r="AR56" i="7" s="1"/>
  <c r="P56" i="7"/>
  <c r="AQ56" i="7" s="1"/>
  <c r="O56" i="7"/>
  <c r="AP56" i="7" s="1"/>
  <c r="N56" i="7"/>
  <c r="AO56" i="7" s="1"/>
  <c r="M56" i="7"/>
  <c r="AN56" i="7" s="1"/>
  <c r="L56" i="7"/>
  <c r="AM56" i="7" s="1"/>
  <c r="K56" i="7"/>
  <c r="AL56" i="7" s="1"/>
  <c r="J56" i="7"/>
  <c r="AK56" i="7" s="1"/>
  <c r="U55" i="7"/>
  <c r="AV55" i="7" s="1"/>
  <c r="T55" i="7"/>
  <c r="AU55" i="7" s="1"/>
  <c r="S55" i="7"/>
  <c r="AT55" i="7" s="1"/>
  <c r="R55" i="7"/>
  <c r="AS55" i="7" s="1"/>
  <c r="Q55" i="7"/>
  <c r="AR55" i="7" s="1"/>
  <c r="P55" i="7"/>
  <c r="AQ55" i="7" s="1"/>
  <c r="O55" i="7"/>
  <c r="AP55" i="7" s="1"/>
  <c r="N55" i="7"/>
  <c r="AO55" i="7" s="1"/>
  <c r="M55" i="7"/>
  <c r="AN55" i="7" s="1"/>
  <c r="L55" i="7"/>
  <c r="AM55" i="7" s="1"/>
  <c r="K55" i="7"/>
  <c r="AL55" i="7" s="1"/>
  <c r="J55" i="7"/>
  <c r="AK55" i="7" s="1"/>
  <c r="U54" i="7"/>
  <c r="AV54" i="7" s="1"/>
  <c r="T54" i="7"/>
  <c r="AU54" i="7" s="1"/>
  <c r="S54" i="7"/>
  <c r="AT54" i="7" s="1"/>
  <c r="R54" i="7"/>
  <c r="AS54" i="7" s="1"/>
  <c r="Q54" i="7"/>
  <c r="AR54" i="7" s="1"/>
  <c r="P54" i="7"/>
  <c r="AQ54" i="7" s="1"/>
  <c r="O54" i="7"/>
  <c r="AP54" i="7" s="1"/>
  <c r="N54" i="7"/>
  <c r="AO54" i="7" s="1"/>
  <c r="M54" i="7"/>
  <c r="AN54" i="7" s="1"/>
  <c r="L54" i="7"/>
  <c r="AM54" i="7" s="1"/>
  <c r="K54" i="7"/>
  <c r="AL54" i="7" s="1"/>
  <c r="J54" i="7"/>
  <c r="AK54" i="7" s="1"/>
  <c r="U53" i="7"/>
  <c r="AV53" i="7" s="1"/>
  <c r="T53" i="7"/>
  <c r="AU53" i="7" s="1"/>
  <c r="S53" i="7"/>
  <c r="AT53" i="7" s="1"/>
  <c r="R53" i="7"/>
  <c r="AS53" i="7" s="1"/>
  <c r="Q53" i="7"/>
  <c r="AR53" i="7" s="1"/>
  <c r="P53" i="7"/>
  <c r="AQ53" i="7" s="1"/>
  <c r="O53" i="7"/>
  <c r="AP53" i="7" s="1"/>
  <c r="N53" i="7"/>
  <c r="AO53" i="7" s="1"/>
  <c r="M53" i="7"/>
  <c r="AN53" i="7" s="1"/>
  <c r="L53" i="7"/>
  <c r="AM53" i="7" s="1"/>
  <c r="K53" i="7"/>
  <c r="AL53" i="7" s="1"/>
  <c r="J53" i="7"/>
  <c r="AK53" i="7" s="1"/>
  <c r="U52" i="7"/>
  <c r="AV52" i="7" s="1"/>
  <c r="T52" i="7"/>
  <c r="AU52" i="7" s="1"/>
  <c r="S52" i="7"/>
  <c r="AT52" i="7" s="1"/>
  <c r="R52" i="7"/>
  <c r="AS52" i="7" s="1"/>
  <c r="Q52" i="7"/>
  <c r="AR52" i="7" s="1"/>
  <c r="P52" i="7"/>
  <c r="AQ52" i="7" s="1"/>
  <c r="O52" i="7"/>
  <c r="AP52" i="7" s="1"/>
  <c r="N52" i="7"/>
  <c r="AO52" i="7" s="1"/>
  <c r="M52" i="7"/>
  <c r="AN52" i="7" s="1"/>
  <c r="L52" i="7"/>
  <c r="AM52" i="7" s="1"/>
  <c r="K52" i="7"/>
  <c r="AL52" i="7" s="1"/>
  <c r="J52" i="7"/>
  <c r="AK52" i="7" s="1"/>
  <c r="U51" i="7"/>
  <c r="AV51" i="7" s="1"/>
  <c r="T51" i="7"/>
  <c r="AU51" i="7" s="1"/>
  <c r="S51" i="7"/>
  <c r="AT51" i="7" s="1"/>
  <c r="R51" i="7"/>
  <c r="AS51" i="7" s="1"/>
  <c r="Q51" i="7"/>
  <c r="AR51" i="7" s="1"/>
  <c r="P51" i="7"/>
  <c r="AQ51" i="7" s="1"/>
  <c r="O51" i="7"/>
  <c r="AP51" i="7" s="1"/>
  <c r="N51" i="7"/>
  <c r="AO51" i="7" s="1"/>
  <c r="M51" i="7"/>
  <c r="AN51" i="7" s="1"/>
  <c r="L51" i="7"/>
  <c r="AM51" i="7" s="1"/>
  <c r="K51" i="7"/>
  <c r="AL51" i="7" s="1"/>
  <c r="J51" i="7"/>
  <c r="AK51" i="7" s="1"/>
  <c r="U50" i="7"/>
  <c r="AV50" i="7" s="1"/>
  <c r="T50" i="7"/>
  <c r="AU50" i="7" s="1"/>
  <c r="S50" i="7"/>
  <c r="AT50" i="7" s="1"/>
  <c r="R50" i="7"/>
  <c r="AS50" i="7" s="1"/>
  <c r="Q50" i="7"/>
  <c r="AR50" i="7" s="1"/>
  <c r="P50" i="7"/>
  <c r="AQ50" i="7" s="1"/>
  <c r="O50" i="7"/>
  <c r="AP50" i="7" s="1"/>
  <c r="N50" i="7"/>
  <c r="AO50" i="7" s="1"/>
  <c r="M50" i="7"/>
  <c r="AN50" i="7" s="1"/>
  <c r="L50" i="7"/>
  <c r="AM50" i="7" s="1"/>
  <c r="K50" i="7"/>
  <c r="AL50" i="7" s="1"/>
  <c r="J50" i="7"/>
  <c r="AK50" i="7" s="1"/>
  <c r="U49" i="7"/>
  <c r="AV49" i="7" s="1"/>
  <c r="T49" i="7"/>
  <c r="AU49" i="7" s="1"/>
  <c r="S49" i="7"/>
  <c r="AT49" i="7" s="1"/>
  <c r="R49" i="7"/>
  <c r="AS49" i="7" s="1"/>
  <c r="Q49" i="7"/>
  <c r="AR49" i="7" s="1"/>
  <c r="P49" i="7"/>
  <c r="AQ49" i="7" s="1"/>
  <c r="O49" i="7"/>
  <c r="AP49" i="7" s="1"/>
  <c r="N49" i="7"/>
  <c r="AO49" i="7" s="1"/>
  <c r="M49" i="7"/>
  <c r="AN49" i="7" s="1"/>
  <c r="L49" i="7"/>
  <c r="AM49" i="7" s="1"/>
  <c r="K49" i="7"/>
  <c r="AL49" i="7" s="1"/>
  <c r="J49" i="7"/>
  <c r="AK49" i="7" s="1"/>
  <c r="U48" i="7"/>
  <c r="AV48" i="7" s="1"/>
  <c r="T48" i="7"/>
  <c r="AU48" i="7" s="1"/>
  <c r="S48" i="7"/>
  <c r="AT48" i="7" s="1"/>
  <c r="R48" i="7"/>
  <c r="AS48" i="7" s="1"/>
  <c r="Q48" i="7"/>
  <c r="AR48" i="7" s="1"/>
  <c r="P48" i="7"/>
  <c r="AQ48" i="7" s="1"/>
  <c r="O48" i="7"/>
  <c r="AP48" i="7" s="1"/>
  <c r="N48" i="7"/>
  <c r="AO48" i="7" s="1"/>
  <c r="M48" i="7"/>
  <c r="AN48" i="7" s="1"/>
  <c r="L48" i="7"/>
  <c r="AM48" i="7" s="1"/>
  <c r="K48" i="7"/>
  <c r="AL48" i="7" s="1"/>
  <c r="J48" i="7"/>
  <c r="AK48" i="7" s="1"/>
  <c r="U47" i="7"/>
  <c r="AV47" i="7" s="1"/>
  <c r="T47" i="7"/>
  <c r="AU47" i="7" s="1"/>
  <c r="S47" i="7"/>
  <c r="AT47" i="7" s="1"/>
  <c r="R47" i="7"/>
  <c r="AS47" i="7" s="1"/>
  <c r="Q47" i="7"/>
  <c r="AR47" i="7" s="1"/>
  <c r="P47" i="7"/>
  <c r="AQ47" i="7" s="1"/>
  <c r="O47" i="7"/>
  <c r="AP47" i="7" s="1"/>
  <c r="N47" i="7"/>
  <c r="AO47" i="7" s="1"/>
  <c r="M47" i="7"/>
  <c r="AN47" i="7" s="1"/>
  <c r="L47" i="7"/>
  <c r="AM47" i="7" s="1"/>
  <c r="K47" i="7"/>
  <c r="AL47" i="7" s="1"/>
  <c r="J47" i="7"/>
  <c r="AK47" i="7" s="1"/>
  <c r="U46" i="7"/>
  <c r="AV46" i="7" s="1"/>
  <c r="T46" i="7"/>
  <c r="AU46" i="7" s="1"/>
  <c r="S46" i="7"/>
  <c r="AT46" i="7" s="1"/>
  <c r="R46" i="7"/>
  <c r="AS46" i="7" s="1"/>
  <c r="Q46" i="7"/>
  <c r="AR46" i="7" s="1"/>
  <c r="P46" i="7"/>
  <c r="AQ46" i="7" s="1"/>
  <c r="O46" i="7"/>
  <c r="AP46" i="7" s="1"/>
  <c r="N46" i="7"/>
  <c r="AO46" i="7" s="1"/>
  <c r="M46" i="7"/>
  <c r="AN46" i="7" s="1"/>
  <c r="L46" i="7"/>
  <c r="AM46" i="7" s="1"/>
  <c r="K46" i="7"/>
  <c r="AL46" i="7" s="1"/>
  <c r="J46" i="7"/>
  <c r="AK46" i="7" s="1"/>
  <c r="U45" i="7"/>
  <c r="AV45" i="7" s="1"/>
  <c r="T45" i="7"/>
  <c r="AU45" i="7" s="1"/>
  <c r="S45" i="7"/>
  <c r="AT45" i="7" s="1"/>
  <c r="R45" i="7"/>
  <c r="AS45" i="7" s="1"/>
  <c r="Q45" i="7"/>
  <c r="AR45" i="7" s="1"/>
  <c r="P45" i="7"/>
  <c r="AQ45" i="7" s="1"/>
  <c r="O45" i="7"/>
  <c r="AP45" i="7" s="1"/>
  <c r="N45" i="7"/>
  <c r="AO45" i="7" s="1"/>
  <c r="M45" i="7"/>
  <c r="AN45" i="7" s="1"/>
  <c r="L45" i="7"/>
  <c r="AM45" i="7" s="1"/>
  <c r="K45" i="7"/>
  <c r="AL45" i="7" s="1"/>
  <c r="J45" i="7"/>
  <c r="AK45" i="7" s="1"/>
  <c r="U44" i="7"/>
  <c r="AV44" i="7" s="1"/>
  <c r="T44" i="7"/>
  <c r="AU44" i="7" s="1"/>
  <c r="S44" i="7"/>
  <c r="AT44" i="7" s="1"/>
  <c r="R44" i="7"/>
  <c r="AS44" i="7" s="1"/>
  <c r="Q44" i="7"/>
  <c r="AR44" i="7" s="1"/>
  <c r="P44" i="7"/>
  <c r="AQ44" i="7" s="1"/>
  <c r="O44" i="7"/>
  <c r="AP44" i="7" s="1"/>
  <c r="N44" i="7"/>
  <c r="AO44" i="7" s="1"/>
  <c r="M44" i="7"/>
  <c r="AN44" i="7" s="1"/>
  <c r="L44" i="7"/>
  <c r="AM44" i="7" s="1"/>
  <c r="K44" i="7"/>
  <c r="AL44" i="7" s="1"/>
  <c r="J44" i="7"/>
  <c r="AK44" i="7" s="1"/>
  <c r="U43" i="7"/>
  <c r="AV43" i="7" s="1"/>
  <c r="T43" i="7"/>
  <c r="AU43" i="7" s="1"/>
  <c r="S43" i="7"/>
  <c r="AT43" i="7" s="1"/>
  <c r="R43" i="7"/>
  <c r="AS43" i="7" s="1"/>
  <c r="Q43" i="7"/>
  <c r="AR43" i="7" s="1"/>
  <c r="P43" i="7"/>
  <c r="AQ43" i="7" s="1"/>
  <c r="O43" i="7"/>
  <c r="AP43" i="7" s="1"/>
  <c r="N43" i="7"/>
  <c r="AO43" i="7" s="1"/>
  <c r="M43" i="7"/>
  <c r="AN43" i="7" s="1"/>
  <c r="L43" i="7"/>
  <c r="AM43" i="7" s="1"/>
  <c r="K43" i="7"/>
  <c r="AL43" i="7" s="1"/>
  <c r="J43" i="7"/>
  <c r="AK43" i="7" s="1"/>
  <c r="U42" i="7"/>
  <c r="AV42" i="7" s="1"/>
  <c r="T42" i="7"/>
  <c r="AU42" i="7" s="1"/>
  <c r="S42" i="7"/>
  <c r="AT42" i="7" s="1"/>
  <c r="R42" i="7"/>
  <c r="AS42" i="7" s="1"/>
  <c r="Q42" i="7"/>
  <c r="AR42" i="7" s="1"/>
  <c r="P42" i="7"/>
  <c r="AQ42" i="7" s="1"/>
  <c r="O42" i="7"/>
  <c r="AP42" i="7" s="1"/>
  <c r="N42" i="7"/>
  <c r="AO42" i="7" s="1"/>
  <c r="M42" i="7"/>
  <c r="AN42" i="7" s="1"/>
  <c r="L42" i="7"/>
  <c r="AM42" i="7" s="1"/>
  <c r="K42" i="7"/>
  <c r="AL42" i="7" s="1"/>
  <c r="J42" i="7"/>
  <c r="AK42" i="7" s="1"/>
  <c r="U41" i="7"/>
  <c r="AV41" i="7" s="1"/>
  <c r="T41" i="7"/>
  <c r="AU41" i="7" s="1"/>
  <c r="S41" i="7"/>
  <c r="AT41" i="7" s="1"/>
  <c r="R41" i="7"/>
  <c r="AS41" i="7" s="1"/>
  <c r="Q41" i="7"/>
  <c r="AR41" i="7" s="1"/>
  <c r="P41" i="7"/>
  <c r="AQ41" i="7" s="1"/>
  <c r="O41" i="7"/>
  <c r="AP41" i="7" s="1"/>
  <c r="N41" i="7"/>
  <c r="AO41" i="7" s="1"/>
  <c r="M41" i="7"/>
  <c r="AN41" i="7" s="1"/>
  <c r="L41" i="7"/>
  <c r="AM41" i="7" s="1"/>
  <c r="K41" i="7"/>
  <c r="AL41" i="7" s="1"/>
  <c r="J41" i="7"/>
  <c r="AK41" i="7" s="1"/>
  <c r="U40" i="7"/>
  <c r="AV40" i="7" s="1"/>
  <c r="T40" i="7"/>
  <c r="AU40" i="7" s="1"/>
  <c r="S40" i="7"/>
  <c r="AT40" i="7" s="1"/>
  <c r="R40" i="7"/>
  <c r="AS40" i="7" s="1"/>
  <c r="Q40" i="7"/>
  <c r="AR40" i="7" s="1"/>
  <c r="P40" i="7"/>
  <c r="AQ40" i="7" s="1"/>
  <c r="O40" i="7"/>
  <c r="AP40" i="7" s="1"/>
  <c r="N40" i="7"/>
  <c r="AO40" i="7" s="1"/>
  <c r="M40" i="7"/>
  <c r="AN40" i="7" s="1"/>
  <c r="L40" i="7"/>
  <c r="AM40" i="7" s="1"/>
  <c r="K40" i="7"/>
  <c r="AL40" i="7" s="1"/>
  <c r="J40" i="7"/>
  <c r="AK40" i="7" s="1"/>
  <c r="U39" i="7"/>
  <c r="AV39" i="7" s="1"/>
  <c r="T39" i="7"/>
  <c r="AU39" i="7" s="1"/>
  <c r="S39" i="7"/>
  <c r="AT39" i="7" s="1"/>
  <c r="R39" i="7"/>
  <c r="AS39" i="7" s="1"/>
  <c r="Q39" i="7"/>
  <c r="AR39" i="7" s="1"/>
  <c r="P39" i="7"/>
  <c r="AQ39" i="7" s="1"/>
  <c r="O39" i="7"/>
  <c r="AP39" i="7" s="1"/>
  <c r="N39" i="7"/>
  <c r="AO39" i="7" s="1"/>
  <c r="M39" i="7"/>
  <c r="AN39" i="7" s="1"/>
  <c r="L39" i="7"/>
  <c r="AM39" i="7" s="1"/>
  <c r="K39" i="7"/>
  <c r="AL39" i="7" s="1"/>
  <c r="J39" i="7"/>
  <c r="AK39" i="7" s="1"/>
  <c r="U38" i="7"/>
  <c r="AV38" i="7" s="1"/>
  <c r="T38" i="7"/>
  <c r="AU38" i="7" s="1"/>
  <c r="S38" i="7"/>
  <c r="AT38" i="7" s="1"/>
  <c r="R38" i="7"/>
  <c r="AS38" i="7" s="1"/>
  <c r="Q38" i="7"/>
  <c r="AR38" i="7" s="1"/>
  <c r="P38" i="7"/>
  <c r="AQ38" i="7" s="1"/>
  <c r="O38" i="7"/>
  <c r="AP38" i="7" s="1"/>
  <c r="N38" i="7"/>
  <c r="AO38" i="7" s="1"/>
  <c r="M38" i="7"/>
  <c r="AN38" i="7" s="1"/>
  <c r="L38" i="7"/>
  <c r="AM38" i="7" s="1"/>
  <c r="K38" i="7"/>
  <c r="AL38" i="7" s="1"/>
  <c r="J38" i="7"/>
  <c r="AK38" i="7" s="1"/>
  <c r="U37" i="7"/>
  <c r="AV37" i="7" s="1"/>
  <c r="T37" i="7"/>
  <c r="AU37" i="7" s="1"/>
  <c r="S37" i="7"/>
  <c r="AT37" i="7" s="1"/>
  <c r="R37" i="7"/>
  <c r="AS37" i="7" s="1"/>
  <c r="Q37" i="7"/>
  <c r="AR37" i="7" s="1"/>
  <c r="P37" i="7"/>
  <c r="AQ37" i="7" s="1"/>
  <c r="O37" i="7"/>
  <c r="AP37" i="7" s="1"/>
  <c r="N37" i="7"/>
  <c r="AO37" i="7" s="1"/>
  <c r="M37" i="7"/>
  <c r="AN37" i="7" s="1"/>
  <c r="L37" i="7"/>
  <c r="AM37" i="7" s="1"/>
  <c r="K37" i="7"/>
  <c r="AL37" i="7" s="1"/>
  <c r="J37" i="7"/>
  <c r="AK37" i="7" s="1"/>
  <c r="U36" i="7"/>
  <c r="AV36" i="7" s="1"/>
  <c r="T36" i="7"/>
  <c r="AU36" i="7" s="1"/>
  <c r="S36" i="7"/>
  <c r="AT36" i="7" s="1"/>
  <c r="R36" i="7"/>
  <c r="AS36" i="7" s="1"/>
  <c r="Q36" i="7"/>
  <c r="AR36" i="7" s="1"/>
  <c r="P36" i="7"/>
  <c r="AQ36" i="7" s="1"/>
  <c r="O36" i="7"/>
  <c r="AP36" i="7" s="1"/>
  <c r="N36" i="7"/>
  <c r="AO36" i="7" s="1"/>
  <c r="M36" i="7"/>
  <c r="AN36" i="7" s="1"/>
  <c r="L36" i="7"/>
  <c r="AM36" i="7" s="1"/>
  <c r="K36" i="7"/>
  <c r="AL36" i="7" s="1"/>
  <c r="J36" i="7"/>
  <c r="AK36" i="7" s="1"/>
  <c r="U35" i="7"/>
  <c r="AV35" i="7" s="1"/>
  <c r="T35" i="7"/>
  <c r="AU35" i="7" s="1"/>
  <c r="S35" i="7"/>
  <c r="AT35" i="7" s="1"/>
  <c r="R35" i="7"/>
  <c r="AS35" i="7" s="1"/>
  <c r="Q35" i="7"/>
  <c r="AR35" i="7" s="1"/>
  <c r="P35" i="7"/>
  <c r="AQ35" i="7" s="1"/>
  <c r="O35" i="7"/>
  <c r="AP35" i="7" s="1"/>
  <c r="N35" i="7"/>
  <c r="AO35" i="7" s="1"/>
  <c r="M35" i="7"/>
  <c r="AN35" i="7" s="1"/>
  <c r="L35" i="7"/>
  <c r="AM35" i="7" s="1"/>
  <c r="K35" i="7"/>
  <c r="AL35" i="7" s="1"/>
  <c r="J35" i="7"/>
  <c r="AK35" i="7" s="1"/>
  <c r="U34" i="7"/>
  <c r="AV34" i="7" s="1"/>
  <c r="T34" i="7"/>
  <c r="AU34" i="7" s="1"/>
  <c r="S34" i="7"/>
  <c r="AT34" i="7" s="1"/>
  <c r="R34" i="7"/>
  <c r="AS34" i="7" s="1"/>
  <c r="Q34" i="7"/>
  <c r="AR34" i="7" s="1"/>
  <c r="P34" i="7"/>
  <c r="AQ34" i="7" s="1"/>
  <c r="O34" i="7"/>
  <c r="AP34" i="7" s="1"/>
  <c r="N34" i="7"/>
  <c r="AO34" i="7" s="1"/>
  <c r="M34" i="7"/>
  <c r="AN34" i="7" s="1"/>
  <c r="L34" i="7"/>
  <c r="AM34" i="7" s="1"/>
  <c r="K34" i="7"/>
  <c r="AL34" i="7" s="1"/>
  <c r="J34" i="7"/>
  <c r="AK34" i="7" s="1"/>
  <c r="U33" i="7"/>
  <c r="AV33" i="7" s="1"/>
  <c r="T33" i="7"/>
  <c r="AU33" i="7" s="1"/>
  <c r="S33" i="7"/>
  <c r="AT33" i="7" s="1"/>
  <c r="R33" i="7"/>
  <c r="AS33" i="7" s="1"/>
  <c r="Q33" i="7"/>
  <c r="AR33" i="7" s="1"/>
  <c r="P33" i="7"/>
  <c r="AQ33" i="7" s="1"/>
  <c r="O33" i="7"/>
  <c r="AP33" i="7" s="1"/>
  <c r="N33" i="7"/>
  <c r="AO33" i="7" s="1"/>
  <c r="M33" i="7"/>
  <c r="AN33" i="7" s="1"/>
  <c r="L33" i="7"/>
  <c r="AM33" i="7" s="1"/>
  <c r="K33" i="7"/>
  <c r="AL33" i="7" s="1"/>
  <c r="J33" i="7"/>
  <c r="AK33" i="7" s="1"/>
  <c r="U32" i="7"/>
  <c r="AV32" i="7" s="1"/>
  <c r="T32" i="7"/>
  <c r="AU32" i="7" s="1"/>
  <c r="S32" i="7"/>
  <c r="AT32" i="7" s="1"/>
  <c r="R32" i="7"/>
  <c r="AS32" i="7" s="1"/>
  <c r="Q32" i="7"/>
  <c r="AR32" i="7" s="1"/>
  <c r="P32" i="7"/>
  <c r="AQ32" i="7" s="1"/>
  <c r="O32" i="7"/>
  <c r="AP32" i="7" s="1"/>
  <c r="N32" i="7"/>
  <c r="AO32" i="7" s="1"/>
  <c r="M32" i="7"/>
  <c r="AN32" i="7" s="1"/>
  <c r="L32" i="7"/>
  <c r="AM32" i="7" s="1"/>
  <c r="K32" i="7"/>
  <c r="AL32" i="7" s="1"/>
  <c r="J32" i="7"/>
  <c r="AK32" i="7" s="1"/>
  <c r="U31" i="7"/>
  <c r="AV31" i="7" s="1"/>
  <c r="T31" i="7"/>
  <c r="AU31" i="7" s="1"/>
  <c r="S31" i="7"/>
  <c r="AT31" i="7" s="1"/>
  <c r="R31" i="7"/>
  <c r="AS31" i="7" s="1"/>
  <c r="Q31" i="7"/>
  <c r="AR31" i="7" s="1"/>
  <c r="P31" i="7"/>
  <c r="AQ31" i="7" s="1"/>
  <c r="O31" i="7"/>
  <c r="AP31" i="7" s="1"/>
  <c r="N31" i="7"/>
  <c r="AO31" i="7" s="1"/>
  <c r="M31" i="7"/>
  <c r="AN31" i="7" s="1"/>
  <c r="L31" i="7"/>
  <c r="AM31" i="7" s="1"/>
  <c r="K31" i="7"/>
  <c r="AL31" i="7" s="1"/>
  <c r="J31" i="7"/>
  <c r="AK31" i="7" s="1"/>
  <c r="U30" i="7"/>
  <c r="AV30" i="7" s="1"/>
  <c r="T30" i="7"/>
  <c r="AU30" i="7" s="1"/>
  <c r="S30" i="7"/>
  <c r="AT30" i="7" s="1"/>
  <c r="R30" i="7"/>
  <c r="AS30" i="7" s="1"/>
  <c r="Q30" i="7"/>
  <c r="AR30" i="7" s="1"/>
  <c r="P30" i="7"/>
  <c r="AQ30" i="7" s="1"/>
  <c r="O30" i="7"/>
  <c r="AP30" i="7" s="1"/>
  <c r="N30" i="7"/>
  <c r="AO30" i="7" s="1"/>
  <c r="M30" i="7"/>
  <c r="AN30" i="7" s="1"/>
  <c r="L30" i="7"/>
  <c r="AM30" i="7" s="1"/>
  <c r="K30" i="7"/>
  <c r="AL30" i="7" s="1"/>
  <c r="J30" i="7"/>
  <c r="AK30" i="7" s="1"/>
  <c r="U29" i="7"/>
  <c r="AV29" i="7" s="1"/>
  <c r="T29" i="7"/>
  <c r="AU29" i="7" s="1"/>
  <c r="S29" i="7"/>
  <c r="AT29" i="7" s="1"/>
  <c r="R29" i="7"/>
  <c r="AS29" i="7" s="1"/>
  <c r="Q29" i="7"/>
  <c r="AR29" i="7" s="1"/>
  <c r="P29" i="7"/>
  <c r="AQ29" i="7" s="1"/>
  <c r="O29" i="7"/>
  <c r="AP29" i="7" s="1"/>
  <c r="N29" i="7"/>
  <c r="AO29" i="7" s="1"/>
  <c r="M29" i="7"/>
  <c r="AN29" i="7" s="1"/>
  <c r="L29" i="7"/>
  <c r="AM29" i="7" s="1"/>
  <c r="K29" i="7"/>
  <c r="AL29" i="7" s="1"/>
  <c r="J29" i="7"/>
  <c r="AK29" i="7" s="1"/>
  <c r="U28" i="7"/>
  <c r="AV28" i="7" s="1"/>
  <c r="T28" i="7"/>
  <c r="AU28" i="7" s="1"/>
  <c r="S28" i="7"/>
  <c r="AT28" i="7" s="1"/>
  <c r="R28" i="7"/>
  <c r="AS28" i="7" s="1"/>
  <c r="Q28" i="7"/>
  <c r="AR28" i="7" s="1"/>
  <c r="P28" i="7"/>
  <c r="AQ28" i="7" s="1"/>
  <c r="O28" i="7"/>
  <c r="AP28" i="7" s="1"/>
  <c r="N28" i="7"/>
  <c r="AO28" i="7" s="1"/>
  <c r="M28" i="7"/>
  <c r="AN28" i="7" s="1"/>
  <c r="L28" i="7"/>
  <c r="AM28" i="7" s="1"/>
  <c r="K28" i="7"/>
  <c r="AL28" i="7" s="1"/>
  <c r="J28" i="7"/>
  <c r="AK28" i="7" s="1"/>
  <c r="U27" i="7"/>
  <c r="AV27" i="7" s="1"/>
  <c r="T27" i="7"/>
  <c r="AU27" i="7" s="1"/>
  <c r="S27" i="7"/>
  <c r="AT27" i="7" s="1"/>
  <c r="R27" i="7"/>
  <c r="AS27" i="7" s="1"/>
  <c r="Q27" i="7"/>
  <c r="AR27" i="7" s="1"/>
  <c r="P27" i="7"/>
  <c r="AQ27" i="7" s="1"/>
  <c r="O27" i="7"/>
  <c r="AP27" i="7" s="1"/>
  <c r="N27" i="7"/>
  <c r="AO27" i="7" s="1"/>
  <c r="M27" i="7"/>
  <c r="AN27" i="7" s="1"/>
  <c r="L27" i="7"/>
  <c r="AM27" i="7" s="1"/>
  <c r="K27" i="7"/>
  <c r="AL27" i="7" s="1"/>
  <c r="J27" i="7"/>
  <c r="AK27" i="7" s="1"/>
  <c r="U26" i="7"/>
  <c r="AV26" i="7" s="1"/>
  <c r="T26" i="7"/>
  <c r="AU26" i="7" s="1"/>
  <c r="S26" i="7"/>
  <c r="AT26" i="7" s="1"/>
  <c r="R26" i="7"/>
  <c r="AS26" i="7" s="1"/>
  <c r="Q26" i="7"/>
  <c r="AR26" i="7" s="1"/>
  <c r="P26" i="7"/>
  <c r="AQ26" i="7" s="1"/>
  <c r="O26" i="7"/>
  <c r="AP26" i="7" s="1"/>
  <c r="N26" i="7"/>
  <c r="AO26" i="7" s="1"/>
  <c r="M26" i="7"/>
  <c r="AN26" i="7" s="1"/>
  <c r="L26" i="7"/>
  <c r="AM26" i="7" s="1"/>
  <c r="K26" i="7"/>
  <c r="AL26" i="7" s="1"/>
  <c r="J26" i="7"/>
  <c r="AK26" i="7" s="1"/>
  <c r="U25" i="7"/>
  <c r="AV25" i="7" s="1"/>
  <c r="T25" i="7"/>
  <c r="AU25" i="7" s="1"/>
  <c r="S25" i="7"/>
  <c r="AT25" i="7" s="1"/>
  <c r="R25" i="7"/>
  <c r="AS25" i="7" s="1"/>
  <c r="Q25" i="7"/>
  <c r="AR25" i="7" s="1"/>
  <c r="P25" i="7"/>
  <c r="AQ25" i="7" s="1"/>
  <c r="O25" i="7"/>
  <c r="AP25" i="7" s="1"/>
  <c r="N25" i="7"/>
  <c r="AO25" i="7" s="1"/>
  <c r="M25" i="7"/>
  <c r="AN25" i="7" s="1"/>
  <c r="L25" i="7"/>
  <c r="AM25" i="7" s="1"/>
  <c r="K25" i="7"/>
  <c r="AL25" i="7" s="1"/>
  <c r="J25" i="7"/>
  <c r="AK25" i="7" s="1"/>
  <c r="U24" i="7"/>
  <c r="AV24" i="7" s="1"/>
  <c r="T24" i="7"/>
  <c r="AU24" i="7" s="1"/>
  <c r="S24" i="7"/>
  <c r="AT24" i="7" s="1"/>
  <c r="R24" i="7"/>
  <c r="AS24" i="7" s="1"/>
  <c r="Q24" i="7"/>
  <c r="AR24" i="7" s="1"/>
  <c r="P24" i="7"/>
  <c r="AQ24" i="7" s="1"/>
  <c r="O24" i="7"/>
  <c r="AP24" i="7" s="1"/>
  <c r="N24" i="7"/>
  <c r="AO24" i="7" s="1"/>
  <c r="M24" i="7"/>
  <c r="AN24" i="7" s="1"/>
  <c r="L24" i="7"/>
  <c r="AM24" i="7" s="1"/>
  <c r="K24" i="7"/>
  <c r="AL24" i="7" s="1"/>
  <c r="J24" i="7"/>
  <c r="AK24" i="7" s="1"/>
  <c r="U23" i="7"/>
  <c r="AV23" i="7" s="1"/>
  <c r="T23" i="7"/>
  <c r="AU23" i="7" s="1"/>
  <c r="S23" i="7"/>
  <c r="AT23" i="7" s="1"/>
  <c r="R23" i="7"/>
  <c r="AS23" i="7" s="1"/>
  <c r="Q23" i="7"/>
  <c r="AR23" i="7" s="1"/>
  <c r="P23" i="7"/>
  <c r="AQ23" i="7" s="1"/>
  <c r="O23" i="7"/>
  <c r="AP23" i="7" s="1"/>
  <c r="N23" i="7"/>
  <c r="AO23" i="7" s="1"/>
  <c r="M23" i="7"/>
  <c r="AN23" i="7" s="1"/>
  <c r="L23" i="7"/>
  <c r="AM23" i="7" s="1"/>
  <c r="K23" i="7"/>
  <c r="AL23" i="7" s="1"/>
  <c r="J23" i="7"/>
  <c r="AK23" i="7" s="1"/>
  <c r="U22" i="7"/>
  <c r="AV22" i="7" s="1"/>
  <c r="T22" i="7"/>
  <c r="AU22" i="7" s="1"/>
  <c r="S22" i="7"/>
  <c r="AT22" i="7" s="1"/>
  <c r="R22" i="7"/>
  <c r="AS22" i="7" s="1"/>
  <c r="Q22" i="7"/>
  <c r="AR22" i="7" s="1"/>
  <c r="P22" i="7"/>
  <c r="AQ22" i="7" s="1"/>
  <c r="O22" i="7"/>
  <c r="AP22" i="7" s="1"/>
  <c r="N22" i="7"/>
  <c r="AO22" i="7" s="1"/>
  <c r="M22" i="7"/>
  <c r="AN22" i="7" s="1"/>
  <c r="L22" i="7"/>
  <c r="AM22" i="7" s="1"/>
  <c r="K22" i="7"/>
  <c r="AL22" i="7" s="1"/>
  <c r="J22" i="7"/>
  <c r="AK22" i="7" s="1"/>
  <c r="BG4" i="1"/>
  <c r="BG5"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369"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400" i="1"/>
  <c r="BG401" i="1"/>
  <c r="BG402" i="1"/>
  <c r="BG403" i="1"/>
  <c r="BG404" i="1"/>
  <c r="BG405" i="1"/>
  <c r="BG406" i="1"/>
  <c r="BG407"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G470" i="1"/>
  <c r="BG471" i="1"/>
  <c r="BG472" i="1"/>
  <c r="BG473" i="1"/>
  <c r="BG474" i="1"/>
  <c r="BG475" i="1"/>
  <c r="BG476" i="1"/>
  <c r="BG477" i="1"/>
  <c r="BG478" i="1"/>
  <c r="BG479" i="1"/>
  <c r="BG480" i="1"/>
  <c r="BG481" i="1"/>
  <c r="BG482" i="1"/>
  <c r="BG483" i="1"/>
  <c r="BG484" i="1"/>
  <c r="BG485" i="1"/>
  <c r="BG486" i="1"/>
  <c r="BG487" i="1"/>
  <c r="BG488" i="1"/>
  <c r="BG489" i="1"/>
  <c r="BG490" i="1"/>
  <c r="BG491" i="1"/>
  <c r="BG492" i="1"/>
  <c r="BG493" i="1"/>
  <c r="BG494" i="1"/>
  <c r="BG495" i="1"/>
  <c r="BG496" i="1"/>
  <c r="BG497" i="1"/>
  <c r="BG498" i="1"/>
  <c r="BG499" i="1"/>
  <c r="BG500" i="1"/>
  <c r="BG501" i="1"/>
  <c r="BG502" i="1"/>
  <c r="BG503" i="1"/>
  <c r="BG504" i="1"/>
  <c r="BG505" i="1"/>
  <c r="BG506" i="1"/>
  <c r="BG507" i="1"/>
  <c r="BG508" i="1"/>
  <c r="BG509" i="1"/>
  <c r="BG510" i="1"/>
  <c r="BG511" i="1"/>
  <c r="BG512" i="1"/>
  <c r="BG513" i="1"/>
  <c r="BG514" i="1"/>
  <c r="BG515" i="1"/>
  <c r="BG516" i="1"/>
  <c r="BG517" i="1"/>
  <c r="BG518" i="1"/>
  <c r="BG519" i="1"/>
  <c r="BG520" i="1"/>
  <c r="BG521" i="1"/>
  <c r="BG522" i="1"/>
  <c r="BG523" i="1"/>
  <c r="BG524" i="1"/>
  <c r="BG525" i="1"/>
  <c r="BG526" i="1"/>
  <c r="BG527" i="1"/>
  <c r="BG528" i="1"/>
  <c r="BG529" i="1"/>
  <c r="BG530" i="1"/>
  <c r="BG531" i="1"/>
  <c r="BG532" i="1"/>
  <c r="BG533" i="1"/>
  <c r="BG534" i="1"/>
  <c r="BG535" i="1"/>
  <c r="BG536" i="1"/>
  <c r="BG537" i="1"/>
  <c r="BG538" i="1"/>
  <c r="BG539" i="1"/>
  <c r="BG540" i="1"/>
  <c r="BG541" i="1"/>
  <c r="BG542" i="1"/>
  <c r="BG543" i="1"/>
  <c r="BG544" i="1"/>
  <c r="BG545" i="1"/>
  <c r="BG546" i="1"/>
  <c r="BG547" i="1"/>
  <c r="BG548" i="1"/>
  <c r="BG549" i="1"/>
  <c r="BG550" i="1"/>
  <c r="BG551" i="1"/>
  <c r="BG552" i="1"/>
  <c r="BG553" i="1"/>
  <c r="BG554" i="1"/>
  <c r="BG555" i="1"/>
  <c r="BG556" i="1"/>
  <c r="BG557" i="1"/>
  <c r="BG558" i="1"/>
  <c r="BG559" i="1"/>
  <c r="BG560" i="1"/>
  <c r="BG561" i="1"/>
  <c r="BG562" i="1"/>
  <c r="BG563" i="1"/>
  <c r="BG564" i="1"/>
  <c r="BG565" i="1"/>
  <c r="BG566" i="1"/>
  <c r="BG567" i="1"/>
  <c r="BG568" i="1"/>
  <c r="BG569" i="1"/>
  <c r="BG570" i="1"/>
  <c r="BG571" i="1"/>
  <c r="BG572" i="1"/>
  <c r="BG573" i="1"/>
  <c r="BG574" i="1"/>
  <c r="BG575" i="1"/>
  <c r="BG576"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694" i="1"/>
  <c r="BG695" i="1"/>
  <c r="BG696" i="1"/>
  <c r="BG697" i="1"/>
  <c r="BG698" i="1"/>
  <c r="BG699" i="1"/>
  <c r="BG700" i="1"/>
  <c r="BG701" i="1"/>
  <c r="BG702" i="1"/>
  <c r="BG703" i="1"/>
  <c r="BG704" i="1"/>
  <c r="BG705" i="1"/>
  <c r="BG706" i="1"/>
  <c r="BG707" i="1"/>
  <c r="BG708" i="1"/>
  <c r="BG709" i="1"/>
  <c r="BG710" i="1"/>
  <c r="BG711" i="1"/>
  <c r="BG712" i="1"/>
  <c r="BG713" i="1"/>
  <c r="BG714" i="1"/>
  <c r="BG715" i="1"/>
  <c r="BG716" i="1"/>
  <c r="BG717" i="1"/>
  <c r="BG718" i="1"/>
  <c r="BG719" i="1"/>
  <c r="BG720" i="1"/>
  <c r="BG721" i="1"/>
  <c r="BG722" i="1"/>
  <c r="BG723" i="1"/>
  <c r="BG724" i="1"/>
  <c r="BG725" i="1"/>
  <c r="BG726" i="1"/>
  <c r="BG727" i="1"/>
  <c r="BG728" i="1"/>
  <c r="BG729" i="1"/>
  <c r="BG730" i="1"/>
  <c r="BG731" i="1"/>
  <c r="BG732" i="1"/>
  <c r="BG733" i="1"/>
  <c r="BG734" i="1"/>
  <c r="BG735" i="1"/>
  <c r="BG736" i="1"/>
  <c r="BG737" i="1"/>
  <c r="BG738" i="1"/>
  <c r="BG739" i="1"/>
  <c r="BG740" i="1"/>
  <c r="BG741" i="1"/>
  <c r="BG742" i="1"/>
  <c r="BG743" i="1"/>
  <c r="BG744" i="1"/>
  <c r="BG745" i="1"/>
  <c r="BG746" i="1"/>
  <c r="BG747" i="1"/>
  <c r="BG748" i="1"/>
  <c r="BG749" i="1"/>
  <c r="BG750" i="1"/>
  <c r="BG751" i="1"/>
  <c r="BG752" i="1"/>
  <c r="BG753" i="1"/>
  <c r="BG754" i="1"/>
  <c r="BG755" i="1"/>
  <c r="BG756" i="1"/>
  <c r="BG757" i="1"/>
  <c r="BG758" i="1"/>
  <c r="BG759" i="1"/>
  <c r="BG760" i="1"/>
  <c r="BG761" i="1"/>
  <c r="BG762" i="1"/>
  <c r="BG763" i="1"/>
  <c r="BG764" i="1"/>
  <c r="BG765" i="1"/>
  <c r="BG766" i="1"/>
  <c r="BG767"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G794" i="1"/>
  <c r="BG795" i="1"/>
  <c r="BG796" i="1"/>
  <c r="BG797" i="1"/>
  <c r="BG798" i="1"/>
  <c r="BG799" i="1"/>
  <c r="BG800" i="1"/>
  <c r="BG801" i="1"/>
  <c r="BG802" i="1"/>
  <c r="BG803" i="1"/>
  <c r="BG804" i="1"/>
  <c r="BG805" i="1"/>
  <c r="BG806" i="1"/>
  <c r="BG807" i="1"/>
  <c r="BG808" i="1"/>
  <c r="BG809" i="1"/>
  <c r="BG810" i="1"/>
  <c r="BG811"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G836"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G881" i="1"/>
  <c r="BG882" i="1"/>
  <c r="BG883" i="1"/>
  <c r="BG884" i="1"/>
  <c r="BG885" i="1"/>
  <c r="BG886" i="1"/>
  <c r="BG887" i="1"/>
  <c r="BG888" i="1"/>
  <c r="BG889" i="1"/>
  <c r="BG890" i="1"/>
  <c r="BG891" i="1"/>
  <c r="BG892" i="1"/>
  <c r="BG893" i="1"/>
  <c r="BG894" i="1"/>
  <c r="BG895" i="1"/>
  <c r="BG896" i="1"/>
  <c r="BG897" i="1"/>
  <c r="BG898" i="1"/>
  <c r="BG899" i="1"/>
  <c r="BG900" i="1"/>
  <c r="BG901" i="1"/>
  <c r="BG902" i="1"/>
  <c r="BG903" i="1"/>
  <c r="BG904" i="1"/>
  <c r="BG905" i="1"/>
  <c r="BG906" i="1"/>
  <c r="BG907" i="1"/>
  <c r="BG908" i="1"/>
  <c r="BG909" i="1"/>
  <c r="BG910" i="1"/>
  <c r="BG911" i="1"/>
  <c r="BG912" i="1"/>
  <c r="BG913" i="1"/>
  <c r="BG914" i="1"/>
  <c r="BG915" i="1"/>
  <c r="BG916" i="1"/>
  <c r="BG917" i="1"/>
  <c r="BG918" i="1"/>
  <c r="BG919" i="1"/>
  <c r="BG920" i="1"/>
  <c r="BG921" i="1"/>
  <c r="BG922" i="1"/>
  <c r="BG923" i="1"/>
  <c r="BG924" i="1"/>
  <c r="BG925" i="1"/>
  <c r="BG926" i="1"/>
  <c r="BG927" i="1"/>
  <c r="BG928" i="1"/>
  <c r="BG929" i="1"/>
  <c r="BG930" i="1"/>
  <c r="BG931" i="1"/>
  <c r="BG932" i="1"/>
  <c r="BG933" i="1"/>
  <c r="BG934" i="1"/>
  <c r="BG935" i="1"/>
  <c r="BG936" i="1"/>
  <c r="BG937" i="1"/>
  <c r="BG938" i="1"/>
  <c r="BG939" i="1"/>
  <c r="BG940" i="1"/>
  <c r="BG941" i="1"/>
  <c r="BG942" i="1"/>
  <c r="BG943" i="1"/>
  <c r="BG944" i="1"/>
  <c r="BG945" i="1"/>
  <c r="BG946" i="1"/>
  <c r="BG947" i="1"/>
  <c r="BG948" i="1"/>
  <c r="BG949" i="1"/>
  <c r="BG950" i="1"/>
  <c r="BG951" i="1"/>
  <c r="BG952" i="1"/>
  <c r="BG953" i="1"/>
  <c r="BG954" i="1"/>
  <c r="BG955" i="1"/>
  <c r="BG956" i="1"/>
  <c r="BG957" i="1"/>
  <c r="BG958" i="1"/>
  <c r="BG959" i="1"/>
  <c r="BG960" i="1"/>
  <c r="BG961" i="1"/>
  <c r="BG962" i="1"/>
  <c r="BG963" i="1"/>
  <c r="BG964" i="1"/>
  <c r="BG965" i="1"/>
  <c r="BG966" i="1"/>
  <c r="BG967" i="1"/>
  <c r="BG968" i="1"/>
  <c r="BG969" i="1"/>
  <c r="BG970" i="1"/>
  <c r="BG971" i="1"/>
  <c r="BG972" i="1"/>
  <c r="BG973" i="1"/>
  <c r="BG974" i="1"/>
  <c r="BG975" i="1"/>
  <c r="BG976" i="1"/>
  <c r="BG977" i="1"/>
  <c r="BG978" i="1"/>
  <c r="BG979" i="1"/>
  <c r="BG980" i="1"/>
  <c r="BG981" i="1"/>
  <c r="BG982" i="1"/>
  <c r="BG983" i="1"/>
  <c r="BG984" i="1"/>
  <c r="BG985" i="1"/>
  <c r="BG986" i="1"/>
  <c r="BG987" i="1"/>
  <c r="BG988" i="1"/>
  <c r="BG989" i="1"/>
  <c r="BG990" i="1"/>
  <c r="BG991" i="1"/>
  <c r="BG992" i="1"/>
  <c r="BG993" i="1"/>
  <c r="BG994" i="1"/>
  <c r="BG995" i="1"/>
  <c r="BG996" i="1"/>
  <c r="BG997" i="1"/>
  <c r="BG998" i="1"/>
  <c r="BG999" i="1"/>
  <c r="BG1000" i="1"/>
  <c r="BG1001" i="1"/>
  <c r="BG1002" i="1"/>
  <c r="BG1003" i="1"/>
  <c r="BG1004" i="1"/>
  <c r="BG1005" i="1"/>
  <c r="BG1006" i="1"/>
  <c r="BG1007" i="1"/>
  <c r="BG1008" i="1"/>
  <c r="BG1009" i="1"/>
  <c r="BG1010" i="1"/>
  <c r="BG1011" i="1"/>
  <c r="BG1012" i="1"/>
  <c r="BG1013" i="1"/>
  <c r="BG1014" i="1"/>
  <c r="BG1015" i="1"/>
  <c r="BG1016" i="1"/>
  <c r="BG1017" i="1"/>
  <c r="BG1018" i="1"/>
  <c r="BG1019" i="1"/>
  <c r="BG1020" i="1"/>
  <c r="BG1021" i="1"/>
  <c r="BG1022" i="1"/>
  <c r="BG1023" i="1"/>
  <c r="BG1024" i="1"/>
  <c r="BG1025" i="1"/>
  <c r="BG1026" i="1"/>
  <c r="BG1027" i="1"/>
  <c r="BG1028" i="1"/>
  <c r="BG1029" i="1"/>
  <c r="BG1030" i="1"/>
  <c r="BG1031" i="1"/>
  <c r="BG1032" i="1"/>
  <c r="BG1033" i="1"/>
  <c r="BG1034" i="1"/>
  <c r="BG1035" i="1"/>
  <c r="BG1036" i="1"/>
  <c r="BG1037" i="1"/>
  <c r="BG1038" i="1"/>
  <c r="BG1039" i="1"/>
  <c r="BG1040" i="1"/>
  <c r="BG1041" i="1"/>
  <c r="BG1042" i="1"/>
  <c r="BG1043" i="1"/>
  <c r="BG1044" i="1"/>
  <c r="BG1045" i="1"/>
  <c r="BG1046" i="1"/>
  <c r="BG1047" i="1"/>
  <c r="BG1048" i="1"/>
  <c r="BG1049" i="1"/>
  <c r="BG1050" i="1"/>
  <c r="BG1051" i="1"/>
  <c r="BG1052" i="1"/>
  <c r="BG1053" i="1"/>
  <c r="BG1054" i="1"/>
  <c r="BG1055" i="1"/>
  <c r="BG1056" i="1"/>
  <c r="BG1057" i="1"/>
  <c r="BG1058" i="1"/>
  <c r="BG1059" i="1"/>
  <c r="BG1060" i="1"/>
  <c r="BG1061" i="1"/>
  <c r="BG1062" i="1"/>
  <c r="BG1063" i="1"/>
  <c r="BG1064" i="1"/>
  <c r="BG1065" i="1"/>
  <c r="BG1066" i="1"/>
  <c r="BG1067" i="1"/>
  <c r="BG1068" i="1"/>
  <c r="BG1069" i="1"/>
  <c r="BG1070" i="1"/>
  <c r="BG1071" i="1"/>
  <c r="BG1072" i="1"/>
  <c r="BG1073" i="1"/>
  <c r="BG1074" i="1"/>
  <c r="BG1075" i="1"/>
  <c r="BG1076" i="1"/>
  <c r="BG1077" i="1"/>
  <c r="BG1078" i="1"/>
  <c r="BG1079" i="1"/>
  <c r="BG1080" i="1"/>
  <c r="BG1081" i="1"/>
  <c r="BG1082" i="1"/>
  <c r="BG1083" i="1"/>
  <c r="BG1084" i="1"/>
  <c r="BG1085" i="1"/>
  <c r="BG1086" i="1"/>
  <c r="BG1087" i="1"/>
  <c r="BG1088" i="1"/>
  <c r="BG1089" i="1"/>
  <c r="BG1090" i="1"/>
  <c r="BG1091" i="1"/>
  <c r="BG1092" i="1"/>
  <c r="BG1093" i="1"/>
  <c r="BG1094" i="1"/>
  <c r="BG1095" i="1"/>
  <c r="BG1096" i="1"/>
  <c r="BG1097" i="1"/>
  <c r="BG1098" i="1"/>
  <c r="BG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BE1001" i="1"/>
  <c r="BE1002" i="1"/>
  <c r="BE1003" i="1"/>
  <c r="BE1004" i="1"/>
  <c r="BE1005" i="1"/>
  <c r="BE1006" i="1"/>
  <c r="BE1007" i="1"/>
  <c r="BE1008" i="1"/>
  <c r="BE1009" i="1"/>
  <c r="BE1010" i="1"/>
  <c r="BE1011" i="1"/>
  <c r="BE1012" i="1"/>
  <c r="BE1013" i="1"/>
  <c r="BE1014" i="1"/>
  <c r="BE1015" i="1"/>
  <c r="BE1016" i="1"/>
  <c r="BE1017" i="1"/>
  <c r="BE1018" i="1"/>
  <c r="BE1019" i="1"/>
  <c r="BE1020" i="1"/>
  <c r="BE1021" i="1"/>
  <c r="BE1022" i="1"/>
  <c r="BE1023" i="1"/>
  <c r="BE1024" i="1"/>
  <c r="BE1025" i="1"/>
  <c r="BE1026" i="1"/>
  <c r="BE1027" i="1"/>
  <c r="BE1028" i="1"/>
  <c r="BE1029" i="1"/>
  <c r="BE1030" i="1"/>
  <c r="BE1031" i="1"/>
  <c r="BE1032" i="1"/>
  <c r="BE1033" i="1"/>
  <c r="BE1034" i="1"/>
  <c r="BE1035" i="1"/>
  <c r="BE1036" i="1"/>
  <c r="BE1037" i="1"/>
  <c r="BE1038" i="1"/>
  <c r="BE1039" i="1"/>
  <c r="BE1040" i="1"/>
  <c r="BE1041" i="1"/>
  <c r="BE1042" i="1"/>
  <c r="BE1043" i="1"/>
  <c r="BE1044" i="1"/>
  <c r="BE1045" i="1"/>
  <c r="BE1046" i="1"/>
  <c r="BE1047" i="1"/>
  <c r="BE1048" i="1"/>
  <c r="BE1049" i="1"/>
  <c r="BE1050" i="1"/>
  <c r="BE1051" i="1"/>
  <c r="BE1052" i="1"/>
  <c r="BE1053" i="1"/>
  <c r="BE1054" i="1"/>
  <c r="BE1055" i="1"/>
  <c r="BE1056" i="1"/>
  <c r="BE1057" i="1"/>
  <c r="BE1058" i="1"/>
  <c r="BE1059" i="1"/>
  <c r="BE1060" i="1"/>
  <c r="BE1061" i="1"/>
  <c r="BE1062" i="1"/>
  <c r="BE1063" i="1"/>
  <c r="BE1064" i="1"/>
  <c r="BE1065" i="1"/>
  <c r="BE1066" i="1"/>
  <c r="BE1067" i="1"/>
  <c r="BE1068" i="1"/>
  <c r="BE1069" i="1"/>
  <c r="BE1070" i="1"/>
  <c r="BE1071" i="1"/>
  <c r="BE1072" i="1"/>
  <c r="BE1073" i="1"/>
  <c r="BE1074" i="1"/>
  <c r="BE1075" i="1"/>
  <c r="BE1076" i="1"/>
  <c r="BE1077" i="1"/>
  <c r="BE1078" i="1"/>
  <c r="BE1079" i="1"/>
  <c r="BE1080" i="1"/>
  <c r="BE1081" i="1"/>
  <c r="BE1082" i="1"/>
  <c r="BE1083" i="1"/>
  <c r="BE1084" i="1"/>
  <c r="BE1085" i="1"/>
  <c r="BE1086" i="1"/>
  <c r="BE1087" i="1"/>
  <c r="BE1088" i="1"/>
  <c r="BE1089" i="1"/>
  <c r="BE1090" i="1"/>
  <c r="BE1091" i="1"/>
  <c r="BE1092" i="1"/>
  <c r="BE1093" i="1"/>
  <c r="BE1094" i="1"/>
  <c r="BE1095" i="1"/>
  <c r="BE1096" i="1"/>
  <c r="BE1097" i="1"/>
  <c r="BE1098" i="1"/>
  <c r="BE1099" i="1"/>
  <c r="AI28" i="7"/>
  <c r="AH28" i="7"/>
  <c r="AG28" i="7"/>
  <c r="AF28" i="7"/>
  <c r="AD28" i="7"/>
  <c r="AC28" i="7"/>
  <c r="AB28" i="7"/>
  <c r="AA28" i="7"/>
  <c r="AI27" i="7"/>
  <c r="AH27" i="7"/>
  <c r="AG27" i="7"/>
  <c r="AF27" i="7"/>
  <c r="AD27" i="7"/>
  <c r="AC27" i="7"/>
  <c r="AB27" i="7"/>
  <c r="AA27" i="7"/>
  <c r="AI26" i="7"/>
  <c r="AH26" i="7"/>
  <c r="AG26" i="7"/>
  <c r="AF26" i="7"/>
  <c r="AD26" i="7"/>
  <c r="AC26" i="7"/>
  <c r="AB26" i="7"/>
  <c r="AA26" i="7"/>
  <c r="AI25" i="7"/>
  <c r="AH25" i="7"/>
  <c r="AG25" i="7"/>
  <c r="AF25" i="7"/>
  <c r="AD25" i="7"/>
  <c r="AC25" i="7"/>
  <c r="AB25" i="7"/>
  <c r="AA25" i="7"/>
  <c r="AI24" i="7"/>
  <c r="AH24" i="7"/>
  <c r="AG24" i="7"/>
  <c r="AF24" i="7"/>
  <c r="AD24" i="7"/>
  <c r="AC24" i="7"/>
  <c r="AB24" i="7"/>
  <c r="AA24" i="7"/>
  <c r="AI23" i="7"/>
  <c r="AH23" i="7"/>
  <c r="AG23" i="7"/>
  <c r="AF23" i="7"/>
  <c r="AD23" i="7"/>
  <c r="AC23" i="7"/>
  <c r="AB23" i="7"/>
  <c r="AA23" i="7"/>
  <c r="AI22" i="7"/>
  <c r="AH22" i="7"/>
  <c r="AG22" i="7"/>
  <c r="AF22" i="7"/>
  <c r="AD22" i="7"/>
  <c r="AC22" i="7"/>
  <c r="AB22" i="7"/>
  <c r="AA22" i="7"/>
  <c r="AI21" i="7"/>
  <c r="AH21" i="7"/>
  <c r="AG21" i="7"/>
  <c r="AF21" i="7"/>
  <c r="AD21" i="7"/>
  <c r="AC21" i="7"/>
  <c r="AB21" i="7"/>
  <c r="AA21" i="7"/>
  <c r="AI20" i="7"/>
  <c r="AH20" i="7"/>
  <c r="AG20" i="7"/>
  <c r="AF20" i="7"/>
  <c r="AD20" i="7"/>
  <c r="AC20" i="7"/>
  <c r="AB20" i="7"/>
  <c r="AA20" i="7"/>
  <c r="AI19" i="7"/>
  <c r="AH19" i="7"/>
  <c r="AG19" i="7"/>
  <c r="AF19" i="7"/>
  <c r="AD19" i="7"/>
  <c r="AC19" i="7"/>
  <c r="AB19" i="7"/>
  <c r="AA19" i="7"/>
  <c r="AI18" i="7"/>
  <c r="AH18" i="7"/>
  <c r="AG18" i="7"/>
  <c r="AF18" i="7"/>
  <c r="AD18" i="7"/>
  <c r="AC18" i="7"/>
  <c r="AB18" i="7"/>
  <c r="AA18" i="7"/>
  <c r="AI17" i="7"/>
  <c r="AH17" i="7"/>
  <c r="AG17" i="7"/>
  <c r="AF17" i="7"/>
  <c r="AD17" i="7"/>
  <c r="AC17" i="7"/>
  <c r="AB17" i="7"/>
  <c r="AA17" i="7"/>
  <c r="AI16" i="7"/>
  <c r="AH16" i="7"/>
  <c r="AG16" i="7"/>
  <c r="AF16" i="7"/>
  <c r="AD16" i="7"/>
  <c r="AC16" i="7"/>
  <c r="AB16" i="7"/>
  <c r="AA16" i="7"/>
  <c r="AI15" i="7"/>
  <c r="AH15" i="7"/>
  <c r="AG15" i="7"/>
  <c r="AF15" i="7"/>
  <c r="AD15" i="7"/>
  <c r="AC15" i="7"/>
  <c r="AB15" i="7"/>
  <c r="AA15" i="7"/>
  <c r="AI14" i="7"/>
  <c r="AH14" i="7"/>
  <c r="AG14" i="7"/>
  <c r="AF14" i="7"/>
  <c r="AD14" i="7"/>
  <c r="AC14" i="7"/>
  <c r="AB14" i="7"/>
  <c r="AA14" i="7"/>
  <c r="AI13" i="7"/>
  <c r="AH13" i="7"/>
  <c r="AG13" i="7"/>
  <c r="AF13" i="7"/>
  <c r="AD13" i="7"/>
  <c r="AC13" i="7"/>
  <c r="AB13" i="7"/>
  <c r="AA13" i="7"/>
  <c r="AI12" i="7"/>
  <c r="AH12" i="7"/>
  <c r="AG12" i="7"/>
  <c r="AF12" i="7"/>
  <c r="AD12" i="7"/>
  <c r="AC12" i="7"/>
  <c r="AB12" i="7"/>
  <c r="AA12" i="7"/>
  <c r="AI11" i="7"/>
  <c r="AH11" i="7"/>
  <c r="AG11" i="7"/>
  <c r="AF11" i="7"/>
  <c r="AD11" i="7"/>
  <c r="AC11" i="7"/>
  <c r="AB11" i="7"/>
  <c r="AA11" i="7"/>
  <c r="AI10" i="7"/>
  <c r="AH10" i="7"/>
  <c r="AG10" i="7"/>
  <c r="AF10" i="7"/>
  <c r="AD10" i="7"/>
  <c r="AC10" i="7"/>
  <c r="AB10" i="7"/>
  <c r="AA10" i="7"/>
  <c r="AI9" i="7"/>
  <c r="AH9" i="7"/>
  <c r="AG9" i="7"/>
  <c r="AF9" i="7"/>
  <c r="AD9" i="7"/>
  <c r="AC9" i="7"/>
  <c r="AB9" i="7"/>
  <c r="AA9" i="7"/>
  <c r="AI8" i="7"/>
  <c r="AH8" i="7"/>
  <c r="AG8" i="7"/>
  <c r="AF8" i="7"/>
  <c r="AD8" i="7"/>
  <c r="AC8" i="7"/>
  <c r="AB8" i="7"/>
  <c r="AA8" i="7"/>
  <c r="AI7" i="7"/>
  <c r="AH7" i="7"/>
  <c r="AG7" i="7"/>
  <c r="AF7" i="7"/>
  <c r="AD7" i="7"/>
  <c r="AC7" i="7"/>
  <c r="AB7" i="7"/>
  <c r="AA7" i="7"/>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1" i="1"/>
  <c r="N74" i="1"/>
  <c r="N73" i="1"/>
  <c r="N12" i="1"/>
  <c r="M17" i="3"/>
  <c r="M16" i="3"/>
  <c r="M15" i="3"/>
  <c r="N78" i="1"/>
  <c r="AX74"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AU995" i="1"/>
  <c r="AU996" i="1"/>
  <c r="AU997" i="1"/>
  <c r="AU998" i="1"/>
  <c r="AU999" i="1"/>
  <c r="AU1000" i="1"/>
  <c r="AU1001" i="1"/>
  <c r="AU1002" i="1"/>
  <c r="AU1003" i="1"/>
  <c r="AU1004" i="1"/>
  <c r="AU1005" i="1"/>
  <c r="AU1006" i="1"/>
  <c r="AU1007" i="1"/>
  <c r="AU1008" i="1"/>
  <c r="AU1009" i="1"/>
  <c r="AU1010" i="1"/>
  <c r="AU1011" i="1"/>
  <c r="AU1012" i="1"/>
  <c r="AU1013" i="1"/>
  <c r="AU1014" i="1"/>
  <c r="AU1015" i="1"/>
  <c r="AU1016" i="1"/>
  <c r="AU1017" i="1"/>
  <c r="AU1018" i="1"/>
  <c r="AU1019" i="1"/>
  <c r="AU1020" i="1"/>
  <c r="AU1021" i="1"/>
  <c r="AU1022" i="1"/>
  <c r="AU1023" i="1"/>
  <c r="AU1024" i="1"/>
  <c r="AU1025" i="1"/>
  <c r="AU1026" i="1"/>
  <c r="AU1027" i="1"/>
  <c r="AU1028" i="1"/>
  <c r="AU1029" i="1"/>
  <c r="AU1030" i="1"/>
  <c r="AU1031" i="1"/>
  <c r="AU1032" i="1"/>
  <c r="AU1033" i="1"/>
  <c r="AU1034" i="1"/>
  <c r="AU1035" i="1"/>
  <c r="AU1036" i="1"/>
  <c r="AU1037" i="1"/>
  <c r="AU1038" i="1"/>
  <c r="AU1039" i="1"/>
  <c r="AU1040" i="1"/>
  <c r="AU1041" i="1"/>
  <c r="AU1042" i="1"/>
  <c r="AU1043" i="1"/>
  <c r="AU1044" i="1"/>
  <c r="AU1045" i="1"/>
  <c r="AU1046" i="1"/>
  <c r="AU1047" i="1"/>
  <c r="AU1048" i="1"/>
  <c r="AU1049" i="1"/>
  <c r="AU1050" i="1"/>
  <c r="AU1051" i="1"/>
  <c r="AU1052" i="1"/>
  <c r="AU1053" i="1"/>
  <c r="AU1054" i="1"/>
  <c r="AU1055" i="1"/>
  <c r="AU1056" i="1"/>
  <c r="AU1057" i="1"/>
  <c r="AU1058" i="1"/>
  <c r="AU1059" i="1"/>
  <c r="AU1060" i="1"/>
  <c r="AU1061" i="1"/>
  <c r="AU1062" i="1"/>
  <c r="AU1063" i="1"/>
  <c r="AU1064" i="1"/>
  <c r="AU1065" i="1"/>
  <c r="AU1066" i="1"/>
  <c r="AU1067" i="1"/>
  <c r="AU1068" i="1"/>
  <c r="AU1069" i="1"/>
  <c r="AU1070" i="1"/>
  <c r="AU1071" i="1"/>
  <c r="AU1072" i="1"/>
  <c r="AU1073" i="1"/>
  <c r="AU1074" i="1"/>
  <c r="AU1075" i="1"/>
  <c r="AU1076" i="1"/>
  <c r="AU1077" i="1"/>
  <c r="AU1078" i="1"/>
  <c r="AU1079" i="1"/>
  <c r="AU1080" i="1"/>
  <c r="AU1081" i="1"/>
  <c r="AU1082" i="1"/>
  <c r="AU1083" i="1"/>
  <c r="AU1084" i="1"/>
  <c r="AU1085" i="1"/>
  <c r="AU1086" i="1"/>
  <c r="AU1087" i="1"/>
  <c r="AU1088" i="1"/>
  <c r="AU1089" i="1"/>
  <c r="AU1090" i="1"/>
  <c r="AU1091" i="1"/>
  <c r="AU1092" i="1"/>
  <c r="AU1093" i="1"/>
  <c r="AU1094" i="1"/>
  <c r="AU1095" i="1"/>
  <c r="AU1096" i="1"/>
  <c r="AU1097" i="1"/>
  <c r="AU1098" i="1"/>
  <c r="AU1099" i="1"/>
  <c r="BD995" i="1"/>
  <c r="BD996" i="1"/>
  <c r="BD997" i="1"/>
  <c r="BD998" i="1"/>
  <c r="BD999" i="1"/>
  <c r="BD1000" i="1"/>
  <c r="BD1001" i="1"/>
  <c r="BD1002" i="1"/>
  <c r="BD1003" i="1"/>
  <c r="BD1004" i="1"/>
  <c r="BD1005" i="1"/>
  <c r="BD1006" i="1"/>
  <c r="BD1007" i="1"/>
  <c r="BD1008" i="1"/>
  <c r="BD1009" i="1"/>
  <c r="BD1010" i="1"/>
  <c r="BD1011" i="1"/>
  <c r="BD1012" i="1"/>
  <c r="BD1013" i="1"/>
  <c r="BD1014" i="1"/>
  <c r="BD1015" i="1"/>
  <c r="BD1016" i="1"/>
  <c r="BD1017" i="1"/>
  <c r="BD1018" i="1"/>
  <c r="BD1019" i="1"/>
  <c r="BD1020" i="1"/>
  <c r="BD1021" i="1"/>
  <c r="BD1022" i="1"/>
  <c r="BD1023" i="1"/>
  <c r="BD1024" i="1"/>
  <c r="BD1025" i="1"/>
  <c r="BD1026" i="1"/>
  <c r="BD1027" i="1"/>
  <c r="BD1028" i="1"/>
  <c r="BD1029" i="1"/>
  <c r="BD1030" i="1"/>
  <c r="BD1031" i="1"/>
  <c r="BD1032" i="1"/>
  <c r="BD1033" i="1"/>
  <c r="BD1034" i="1"/>
  <c r="BD1035" i="1"/>
  <c r="BD1036" i="1"/>
  <c r="BD1037" i="1"/>
  <c r="BD1038" i="1"/>
  <c r="BD1039" i="1"/>
  <c r="BD1040" i="1"/>
  <c r="BD1041" i="1"/>
  <c r="BD1042" i="1"/>
  <c r="BD1043" i="1"/>
  <c r="BD1044" i="1"/>
  <c r="BD1045" i="1"/>
  <c r="BD1046" i="1"/>
  <c r="BD1047" i="1"/>
  <c r="BD1048" i="1"/>
  <c r="BD1049" i="1"/>
  <c r="BD1050" i="1"/>
  <c r="BD1051" i="1"/>
  <c r="BD1052" i="1"/>
  <c r="BD1053" i="1"/>
  <c r="BD1054" i="1"/>
  <c r="BD1055" i="1"/>
  <c r="BD1056" i="1"/>
  <c r="BD1057" i="1"/>
  <c r="BD1058" i="1"/>
  <c r="BD1059" i="1"/>
  <c r="BD1060" i="1"/>
  <c r="BD1061" i="1"/>
  <c r="BD1062" i="1"/>
  <c r="BD1063" i="1"/>
  <c r="BD1064" i="1"/>
  <c r="BD1065" i="1"/>
  <c r="BD1066" i="1"/>
  <c r="BD1067" i="1"/>
  <c r="BD1068" i="1"/>
  <c r="BD1069" i="1"/>
  <c r="BD1070" i="1"/>
  <c r="BD1071" i="1"/>
  <c r="BD1072" i="1"/>
  <c r="BD1073" i="1"/>
  <c r="BD1074" i="1"/>
  <c r="BD1075" i="1"/>
  <c r="BD1076" i="1"/>
  <c r="BD1077" i="1"/>
  <c r="BD1078" i="1"/>
  <c r="BD1079" i="1"/>
  <c r="BD1080" i="1"/>
  <c r="BD1081" i="1"/>
  <c r="BD1082" i="1"/>
  <c r="BD1083" i="1"/>
  <c r="BD1084" i="1"/>
  <c r="BD1085" i="1"/>
  <c r="BD1086" i="1"/>
  <c r="BD1087" i="1"/>
  <c r="BD1088" i="1"/>
  <c r="BD1089" i="1"/>
  <c r="BD1090" i="1"/>
  <c r="BD1091" i="1"/>
  <c r="BD1092" i="1"/>
  <c r="BD1093" i="1"/>
  <c r="BD1094" i="1"/>
  <c r="BD1095" i="1"/>
  <c r="BD1096" i="1"/>
  <c r="BD1097" i="1"/>
  <c r="BD1098" i="1"/>
  <c r="BD1099" i="1"/>
  <c r="BF995" i="1"/>
  <c r="BF996" i="1"/>
  <c r="BF997" i="1"/>
  <c r="BF998" i="1"/>
  <c r="BF999" i="1"/>
  <c r="BF1000" i="1"/>
  <c r="BF1001" i="1"/>
  <c r="BF1002" i="1"/>
  <c r="BF1003" i="1"/>
  <c r="BF1004" i="1"/>
  <c r="BF1005" i="1"/>
  <c r="BF1006" i="1"/>
  <c r="BF1007" i="1"/>
  <c r="BF1008" i="1"/>
  <c r="BF1009" i="1"/>
  <c r="BF1010" i="1"/>
  <c r="BF1011" i="1"/>
  <c r="BF1012" i="1"/>
  <c r="BF1013" i="1"/>
  <c r="BF1014" i="1"/>
  <c r="BF1015" i="1"/>
  <c r="BF1016" i="1"/>
  <c r="BF1017" i="1"/>
  <c r="BF1018" i="1"/>
  <c r="BF1019" i="1"/>
  <c r="BF1020" i="1"/>
  <c r="BF1021" i="1"/>
  <c r="BF1022" i="1"/>
  <c r="BF1023" i="1"/>
  <c r="BF1024" i="1"/>
  <c r="BF1025" i="1"/>
  <c r="BF1026" i="1"/>
  <c r="BF1027" i="1"/>
  <c r="BF1028" i="1"/>
  <c r="BF1029" i="1"/>
  <c r="BF1030" i="1"/>
  <c r="BF1031" i="1"/>
  <c r="BF1032" i="1"/>
  <c r="BF1033" i="1"/>
  <c r="BF1034" i="1"/>
  <c r="BF1035" i="1"/>
  <c r="BF1036" i="1"/>
  <c r="BF1037" i="1"/>
  <c r="BF1038" i="1"/>
  <c r="BF1039" i="1"/>
  <c r="BF1040" i="1"/>
  <c r="BF1041" i="1"/>
  <c r="BF1042" i="1"/>
  <c r="BF1043" i="1"/>
  <c r="BF1044" i="1"/>
  <c r="BF1045" i="1"/>
  <c r="BF1046" i="1"/>
  <c r="BF1047" i="1"/>
  <c r="BF1048" i="1"/>
  <c r="BF1049" i="1"/>
  <c r="BF1050" i="1"/>
  <c r="BF1051" i="1"/>
  <c r="BF1052" i="1"/>
  <c r="BF1053" i="1"/>
  <c r="BF1054" i="1"/>
  <c r="BF1055" i="1"/>
  <c r="BF1056" i="1"/>
  <c r="BF1057" i="1"/>
  <c r="BF1058" i="1"/>
  <c r="BF1059" i="1"/>
  <c r="BF1060" i="1"/>
  <c r="BF1061" i="1"/>
  <c r="BF1062" i="1"/>
  <c r="BF1063" i="1"/>
  <c r="BF1064" i="1"/>
  <c r="BF1065" i="1"/>
  <c r="BF1066" i="1"/>
  <c r="BF1067" i="1"/>
  <c r="BF1068" i="1"/>
  <c r="BF1069" i="1"/>
  <c r="BF1070" i="1"/>
  <c r="BF1071" i="1"/>
  <c r="BF1072" i="1"/>
  <c r="BF1073" i="1"/>
  <c r="BF1074" i="1"/>
  <c r="BF1075" i="1"/>
  <c r="BF1076" i="1"/>
  <c r="BF1077" i="1"/>
  <c r="BF1078" i="1"/>
  <c r="BF1079" i="1"/>
  <c r="BF1080" i="1"/>
  <c r="BF1081" i="1"/>
  <c r="BF1082" i="1"/>
  <c r="BF1083" i="1"/>
  <c r="BF1084" i="1"/>
  <c r="BF1085" i="1"/>
  <c r="BF1086" i="1"/>
  <c r="BF1087" i="1"/>
  <c r="BF1088" i="1"/>
  <c r="BF1089" i="1"/>
  <c r="BF1090" i="1"/>
  <c r="BF1091" i="1"/>
  <c r="BF1092" i="1"/>
  <c r="BF1093" i="1"/>
  <c r="BF1094" i="1"/>
  <c r="BF1095" i="1"/>
  <c r="BF1096" i="1"/>
  <c r="BF1097" i="1"/>
  <c r="BF1098" i="1"/>
  <c r="BF1099" i="1"/>
  <c r="BF21" i="1"/>
  <c r="BD21" i="1"/>
  <c r="N21" i="1"/>
  <c r="U21"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72"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0" i="1"/>
  <c r="U19" i="1"/>
  <c r="U18" i="1"/>
  <c r="U17" i="1"/>
  <c r="U16" i="1"/>
  <c r="U15" i="1"/>
  <c r="U14" i="1"/>
  <c r="BF994" i="1"/>
  <c r="BF993" i="1"/>
  <c r="BF992" i="1"/>
  <c r="BF991" i="1"/>
  <c r="BF990" i="1"/>
  <c r="BF989" i="1"/>
  <c r="BF988" i="1"/>
  <c r="BF987" i="1"/>
  <c r="BF986" i="1"/>
  <c r="BF985" i="1"/>
  <c r="BF984" i="1"/>
  <c r="BF983" i="1"/>
  <c r="BF982" i="1"/>
  <c r="BF981" i="1"/>
  <c r="BF980" i="1"/>
  <c r="BF979" i="1"/>
  <c r="BF978" i="1"/>
  <c r="BF977" i="1"/>
  <c r="BF976" i="1"/>
  <c r="BF975" i="1"/>
  <c r="BF974" i="1"/>
  <c r="BF973" i="1"/>
  <c r="BF972" i="1"/>
  <c r="BF971" i="1"/>
  <c r="BF970" i="1"/>
  <c r="BF969" i="1"/>
  <c r="BF968" i="1"/>
  <c r="BF967" i="1"/>
  <c r="BF966" i="1"/>
  <c r="BF965" i="1"/>
  <c r="BF964" i="1"/>
  <c r="BF963" i="1"/>
  <c r="BF962" i="1"/>
  <c r="BF961" i="1"/>
  <c r="BF960" i="1"/>
  <c r="BF959" i="1"/>
  <c r="BF958" i="1"/>
  <c r="BF957" i="1"/>
  <c r="BF956" i="1"/>
  <c r="BF955" i="1"/>
  <c r="BF954" i="1"/>
  <c r="BF953" i="1"/>
  <c r="BF952" i="1"/>
  <c r="BF951" i="1"/>
  <c r="BF950" i="1"/>
  <c r="BF949" i="1"/>
  <c r="BF948" i="1"/>
  <c r="BF947" i="1"/>
  <c r="BF946" i="1"/>
  <c r="BF945" i="1"/>
  <c r="BF944" i="1"/>
  <c r="BF943" i="1"/>
  <c r="BF942" i="1"/>
  <c r="BF941" i="1"/>
  <c r="BF940" i="1"/>
  <c r="BF939" i="1"/>
  <c r="BF938" i="1"/>
  <c r="BF937" i="1"/>
  <c r="BF936" i="1"/>
  <c r="BF935" i="1"/>
  <c r="BF934" i="1"/>
  <c r="BF933" i="1"/>
  <c r="BF932" i="1"/>
  <c r="BF931" i="1"/>
  <c r="BF930" i="1"/>
  <c r="BF929" i="1"/>
  <c r="BF928" i="1"/>
  <c r="BF927" i="1"/>
  <c r="BF926" i="1"/>
  <c r="BF925" i="1"/>
  <c r="BF924" i="1"/>
  <c r="BF923" i="1"/>
  <c r="BF922" i="1"/>
  <c r="BF921" i="1"/>
  <c r="BF920" i="1"/>
  <c r="BF919" i="1"/>
  <c r="BF918" i="1"/>
  <c r="BF917" i="1"/>
  <c r="BF916" i="1"/>
  <c r="BF915" i="1"/>
  <c r="BF914" i="1"/>
  <c r="BF913" i="1"/>
  <c r="BF912" i="1"/>
  <c r="BF911" i="1"/>
  <c r="BF910" i="1"/>
  <c r="BF909" i="1"/>
  <c r="BF908" i="1"/>
  <c r="BF907" i="1"/>
  <c r="BF906" i="1"/>
  <c r="BF905" i="1"/>
  <c r="BF904" i="1"/>
  <c r="BF903" i="1"/>
  <c r="BF902" i="1"/>
  <c r="BF901" i="1"/>
  <c r="BF900" i="1"/>
  <c r="BF899" i="1"/>
  <c r="BF898" i="1"/>
  <c r="BF897" i="1"/>
  <c r="BF896" i="1"/>
  <c r="BF895" i="1"/>
  <c r="BF894" i="1"/>
  <c r="BF893" i="1"/>
  <c r="BF892" i="1"/>
  <c r="BF891" i="1"/>
  <c r="BF890" i="1"/>
  <c r="BF889" i="1"/>
  <c r="BF888" i="1"/>
  <c r="BF887" i="1"/>
  <c r="BF886" i="1"/>
  <c r="BF885" i="1"/>
  <c r="BF884" i="1"/>
  <c r="BF883" i="1"/>
  <c r="BF882" i="1"/>
  <c r="BF881" i="1"/>
  <c r="BF880" i="1"/>
  <c r="BF879" i="1"/>
  <c r="BF878" i="1"/>
  <c r="BF877" i="1"/>
  <c r="BF876" i="1"/>
  <c r="BF875" i="1"/>
  <c r="BF874" i="1"/>
  <c r="BF873" i="1"/>
  <c r="BF872" i="1"/>
  <c r="BF871" i="1"/>
  <c r="BF870" i="1"/>
  <c r="BF869" i="1"/>
  <c r="BF868" i="1"/>
  <c r="BF867" i="1"/>
  <c r="BF866" i="1"/>
  <c r="BF865" i="1"/>
  <c r="BF864" i="1"/>
  <c r="BF863" i="1"/>
  <c r="BF862" i="1"/>
  <c r="BF861" i="1"/>
  <c r="BF860" i="1"/>
  <c r="BF859" i="1"/>
  <c r="BF858" i="1"/>
  <c r="BF857" i="1"/>
  <c r="BF856" i="1"/>
  <c r="BF855" i="1"/>
  <c r="BF854" i="1"/>
  <c r="BF853" i="1"/>
  <c r="BF852" i="1"/>
  <c r="BF851" i="1"/>
  <c r="BF850" i="1"/>
  <c r="BF849" i="1"/>
  <c r="BF848" i="1"/>
  <c r="BF847" i="1"/>
  <c r="BF846" i="1"/>
  <c r="BF845" i="1"/>
  <c r="BF844" i="1"/>
  <c r="BF843" i="1"/>
  <c r="BF842" i="1"/>
  <c r="BF841" i="1"/>
  <c r="BF840" i="1"/>
  <c r="BF839" i="1"/>
  <c r="BF838" i="1"/>
  <c r="BF837" i="1"/>
  <c r="BF836" i="1"/>
  <c r="BF835" i="1"/>
  <c r="BF834" i="1"/>
  <c r="BF833" i="1"/>
  <c r="BF832" i="1"/>
  <c r="BF831" i="1"/>
  <c r="BF830" i="1"/>
  <c r="BF829" i="1"/>
  <c r="BF828" i="1"/>
  <c r="BF827" i="1"/>
  <c r="BF826" i="1"/>
  <c r="BF825" i="1"/>
  <c r="BF824" i="1"/>
  <c r="BF823" i="1"/>
  <c r="BF822" i="1"/>
  <c r="BF821" i="1"/>
  <c r="BF820" i="1"/>
  <c r="BF819" i="1"/>
  <c r="BF818" i="1"/>
  <c r="BF817" i="1"/>
  <c r="BF816" i="1"/>
  <c r="BF815" i="1"/>
  <c r="BF814" i="1"/>
  <c r="BF813" i="1"/>
  <c r="BF812" i="1"/>
  <c r="BF811" i="1"/>
  <c r="BF810" i="1"/>
  <c r="BF809" i="1"/>
  <c r="BF808" i="1"/>
  <c r="BF807" i="1"/>
  <c r="BF806" i="1"/>
  <c r="BF805" i="1"/>
  <c r="BF804" i="1"/>
  <c r="BF803" i="1"/>
  <c r="BF802" i="1"/>
  <c r="BF801" i="1"/>
  <c r="BF800" i="1"/>
  <c r="BF799" i="1"/>
  <c r="BF798" i="1"/>
  <c r="BF797" i="1"/>
  <c r="BF796" i="1"/>
  <c r="BF795" i="1"/>
  <c r="BF794" i="1"/>
  <c r="BF793" i="1"/>
  <c r="BF792" i="1"/>
  <c r="BF791" i="1"/>
  <c r="BF790" i="1"/>
  <c r="BF789" i="1"/>
  <c r="BF788" i="1"/>
  <c r="BF787" i="1"/>
  <c r="BF786" i="1"/>
  <c r="BF785" i="1"/>
  <c r="BF784" i="1"/>
  <c r="BF783" i="1"/>
  <c r="BF782" i="1"/>
  <c r="BF781" i="1"/>
  <c r="BF780" i="1"/>
  <c r="BF779" i="1"/>
  <c r="BF778" i="1"/>
  <c r="BF777" i="1"/>
  <c r="BF776" i="1"/>
  <c r="BF775" i="1"/>
  <c r="BF774" i="1"/>
  <c r="BF773" i="1"/>
  <c r="BF772" i="1"/>
  <c r="BF771" i="1"/>
  <c r="BF770" i="1"/>
  <c r="BF769" i="1"/>
  <c r="BF768" i="1"/>
  <c r="BF767" i="1"/>
  <c r="BF766" i="1"/>
  <c r="BF765" i="1"/>
  <c r="BF764" i="1"/>
  <c r="BF763" i="1"/>
  <c r="BF762" i="1"/>
  <c r="BF761" i="1"/>
  <c r="BF760" i="1"/>
  <c r="BF759" i="1"/>
  <c r="BF758" i="1"/>
  <c r="BF757" i="1"/>
  <c r="BF756" i="1"/>
  <c r="BF755" i="1"/>
  <c r="BF754" i="1"/>
  <c r="BF753" i="1"/>
  <c r="BF752" i="1"/>
  <c r="BF751" i="1"/>
  <c r="BF750" i="1"/>
  <c r="BF749" i="1"/>
  <c r="BF748" i="1"/>
  <c r="BF747" i="1"/>
  <c r="BF746" i="1"/>
  <c r="BF745" i="1"/>
  <c r="BF744" i="1"/>
  <c r="BF743" i="1"/>
  <c r="BF742" i="1"/>
  <c r="BF741" i="1"/>
  <c r="BF740" i="1"/>
  <c r="BF739" i="1"/>
  <c r="BF738" i="1"/>
  <c r="BF737" i="1"/>
  <c r="BF736" i="1"/>
  <c r="BF735" i="1"/>
  <c r="BF734" i="1"/>
  <c r="BF733" i="1"/>
  <c r="BF732" i="1"/>
  <c r="BF731" i="1"/>
  <c r="BF730" i="1"/>
  <c r="BF729" i="1"/>
  <c r="BF728" i="1"/>
  <c r="BF727" i="1"/>
  <c r="BF726" i="1"/>
  <c r="BF725" i="1"/>
  <c r="BF724" i="1"/>
  <c r="BF723" i="1"/>
  <c r="BF722" i="1"/>
  <c r="BF721" i="1"/>
  <c r="BF720" i="1"/>
  <c r="BF719" i="1"/>
  <c r="BF718" i="1"/>
  <c r="BF717" i="1"/>
  <c r="BF716" i="1"/>
  <c r="BF715" i="1"/>
  <c r="BF714" i="1"/>
  <c r="BF713" i="1"/>
  <c r="BF712" i="1"/>
  <c r="BF711" i="1"/>
  <c r="BF710" i="1"/>
  <c r="BF709" i="1"/>
  <c r="BF708" i="1"/>
  <c r="BF707" i="1"/>
  <c r="BF706" i="1"/>
  <c r="BF705" i="1"/>
  <c r="BF704" i="1"/>
  <c r="BF703" i="1"/>
  <c r="BF702" i="1"/>
  <c r="BF701" i="1"/>
  <c r="BF700" i="1"/>
  <c r="BF699" i="1"/>
  <c r="BF698" i="1"/>
  <c r="BF697" i="1"/>
  <c r="BF696" i="1"/>
  <c r="BF695" i="1"/>
  <c r="BF694" i="1"/>
  <c r="BF693" i="1"/>
  <c r="BF692" i="1"/>
  <c r="BF691" i="1"/>
  <c r="BF690" i="1"/>
  <c r="BF689" i="1"/>
  <c r="BF688" i="1"/>
  <c r="BF687" i="1"/>
  <c r="BF686" i="1"/>
  <c r="BF685" i="1"/>
  <c r="BF684" i="1"/>
  <c r="BF683" i="1"/>
  <c r="BF682" i="1"/>
  <c r="BF681" i="1"/>
  <c r="BF680" i="1"/>
  <c r="BF679" i="1"/>
  <c r="BF678" i="1"/>
  <c r="BF677" i="1"/>
  <c r="BF676" i="1"/>
  <c r="BF675" i="1"/>
  <c r="BF674" i="1"/>
  <c r="BF673" i="1"/>
  <c r="BF672" i="1"/>
  <c r="BF671" i="1"/>
  <c r="BF670" i="1"/>
  <c r="BF669" i="1"/>
  <c r="BF668" i="1"/>
  <c r="BF667" i="1"/>
  <c r="BF666" i="1"/>
  <c r="BF665" i="1"/>
  <c r="BF664" i="1"/>
  <c r="BF663" i="1"/>
  <c r="BF662" i="1"/>
  <c r="BF661" i="1"/>
  <c r="BF660" i="1"/>
  <c r="BF659" i="1"/>
  <c r="BF658" i="1"/>
  <c r="BF657" i="1"/>
  <c r="BF656" i="1"/>
  <c r="BF655" i="1"/>
  <c r="BF654" i="1"/>
  <c r="BF653" i="1"/>
  <c r="BF652" i="1"/>
  <c r="BF651" i="1"/>
  <c r="BF650" i="1"/>
  <c r="BF649" i="1"/>
  <c r="BF648" i="1"/>
  <c r="BF647" i="1"/>
  <c r="BF646" i="1"/>
  <c r="BF645" i="1"/>
  <c r="BF644" i="1"/>
  <c r="BF643" i="1"/>
  <c r="BF642" i="1"/>
  <c r="BF641" i="1"/>
  <c r="BF640" i="1"/>
  <c r="BF639" i="1"/>
  <c r="BF638" i="1"/>
  <c r="BF637" i="1"/>
  <c r="BF636" i="1"/>
  <c r="BF635" i="1"/>
  <c r="BF634" i="1"/>
  <c r="BF633" i="1"/>
  <c r="BF632" i="1"/>
  <c r="BF631" i="1"/>
  <c r="BF630" i="1"/>
  <c r="BF629" i="1"/>
  <c r="BF628" i="1"/>
  <c r="BF627" i="1"/>
  <c r="BF626" i="1"/>
  <c r="BF625" i="1"/>
  <c r="BF624" i="1"/>
  <c r="BF623" i="1"/>
  <c r="BF622" i="1"/>
  <c r="BF621" i="1"/>
  <c r="BF620" i="1"/>
  <c r="BF619" i="1"/>
  <c r="BF618" i="1"/>
  <c r="BF617" i="1"/>
  <c r="BF616" i="1"/>
  <c r="BF615" i="1"/>
  <c r="BF614" i="1"/>
  <c r="BF613" i="1"/>
  <c r="BF612" i="1"/>
  <c r="BF611" i="1"/>
  <c r="BF610" i="1"/>
  <c r="BF609" i="1"/>
  <c r="BF608" i="1"/>
  <c r="BF607" i="1"/>
  <c r="BF606" i="1"/>
  <c r="BF605" i="1"/>
  <c r="BF604" i="1"/>
  <c r="BF603" i="1"/>
  <c r="BF602" i="1"/>
  <c r="BF601" i="1"/>
  <c r="BF600" i="1"/>
  <c r="BF599" i="1"/>
  <c r="BF598" i="1"/>
  <c r="BF597" i="1"/>
  <c r="BF596" i="1"/>
  <c r="BF595" i="1"/>
  <c r="BF594" i="1"/>
  <c r="BF593" i="1"/>
  <c r="BF592" i="1"/>
  <c r="BF591" i="1"/>
  <c r="BF590" i="1"/>
  <c r="BF589" i="1"/>
  <c r="BF588" i="1"/>
  <c r="BF587" i="1"/>
  <c r="BF586" i="1"/>
  <c r="BF585" i="1"/>
  <c r="BF584" i="1"/>
  <c r="BF583" i="1"/>
  <c r="BF582" i="1"/>
  <c r="BF581" i="1"/>
  <c r="BF580" i="1"/>
  <c r="BF579" i="1"/>
  <c r="BF578" i="1"/>
  <c r="BF577" i="1"/>
  <c r="BF576" i="1"/>
  <c r="BF575" i="1"/>
  <c r="BF574" i="1"/>
  <c r="BF573" i="1"/>
  <c r="BF572" i="1"/>
  <c r="BF571" i="1"/>
  <c r="BF570" i="1"/>
  <c r="BF569" i="1"/>
  <c r="BF568" i="1"/>
  <c r="BF567" i="1"/>
  <c r="BF566" i="1"/>
  <c r="BF565" i="1"/>
  <c r="BF564" i="1"/>
  <c r="BF563" i="1"/>
  <c r="BF562" i="1"/>
  <c r="BF561" i="1"/>
  <c r="BF560" i="1"/>
  <c r="BF559" i="1"/>
  <c r="BF558" i="1"/>
  <c r="BF557" i="1"/>
  <c r="BF556" i="1"/>
  <c r="BF555" i="1"/>
  <c r="BF554" i="1"/>
  <c r="BF553" i="1"/>
  <c r="BF552" i="1"/>
  <c r="BF551" i="1"/>
  <c r="BF550" i="1"/>
  <c r="BF549" i="1"/>
  <c r="BF548" i="1"/>
  <c r="BF547" i="1"/>
  <c r="BF546" i="1"/>
  <c r="BF545" i="1"/>
  <c r="BF544" i="1"/>
  <c r="BF543" i="1"/>
  <c r="BF542" i="1"/>
  <c r="BF541" i="1"/>
  <c r="BF540" i="1"/>
  <c r="BF539" i="1"/>
  <c r="BF538" i="1"/>
  <c r="BF537" i="1"/>
  <c r="BF536" i="1"/>
  <c r="BF535" i="1"/>
  <c r="BF534" i="1"/>
  <c r="BF533" i="1"/>
  <c r="BF532" i="1"/>
  <c r="BF531" i="1"/>
  <c r="BF530" i="1"/>
  <c r="BF529" i="1"/>
  <c r="BF528" i="1"/>
  <c r="BF527" i="1"/>
  <c r="BF526" i="1"/>
  <c r="BF525" i="1"/>
  <c r="BF524" i="1"/>
  <c r="BF523" i="1"/>
  <c r="BF522" i="1"/>
  <c r="BF521" i="1"/>
  <c r="BF520" i="1"/>
  <c r="BF519" i="1"/>
  <c r="BF518" i="1"/>
  <c r="BF517" i="1"/>
  <c r="BF516" i="1"/>
  <c r="BF515" i="1"/>
  <c r="BF514" i="1"/>
  <c r="BF513" i="1"/>
  <c r="BF512" i="1"/>
  <c r="BF511" i="1"/>
  <c r="BF510" i="1"/>
  <c r="BF509" i="1"/>
  <c r="BF508" i="1"/>
  <c r="BF507" i="1"/>
  <c r="BF506" i="1"/>
  <c r="BF505" i="1"/>
  <c r="BF504" i="1"/>
  <c r="BF503" i="1"/>
  <c r="BF502" i="1"/>
  <c r="BF501" i="1"/>
  <c r="BF500" i="1"/>
  <c r="BF499" i="1"/>
  <c r="BF498" i="1"/>
  <c r="BF497" i="1"/>
  <c r="BF496" i="1"/>
  <c r="BF495" i="1"/>
  <c r="BF494" i="1"/>
  <c r="BF493" i="1"/>
  <c r="BF492" i="1"/>
  <c r="BF491" i="1"/>
  <c r="BF490" i="1"/>
  <c r="BF489" i="1"/>
  <c r="BF488" i="1"/>
  <c r="BF487" i="1"/>
  <c r="BF486" i="1"/>
  <c r="BF485" i="1"/>
  <c r="BF484" i="1"/>
  <c r="BF483" i="1"/>
  <c r="BF482" i="1"/>
  <c r="BF481" i="1"/>
  <c r="BF480" i="1"/>
  <c r="BF479" i="1"/>
  <c r="BF478" i="1"/>
  <c r="BF477" i="1"/>
  <c r="BF476" i="1"/>
  <c r="BF475" i="1"/>
  <c r="BF474" i="1"/>
  <c r="BF473" i="1"/>
  <c r="BF472" i="1"/>
  <c r="BF471" i="1"/>
  <c r="BF470" i="1"/>
  <c r="BF469" i="1"/>
  <c r="BF468" i="1"/>
  <c r="BF467" i="1"/>
  <c r="BF466" i="1"/>
  <c r="BF465" i="1"/>
  <c r="BF464" i="1"/>
  <c r="BF463" i="1"/>
  <c r="BF462" i="1"/>
  <c r="BF461" i="1"/>
  <c r="BF460" i="1"/>
  <c r="BF459" i="1"/>
  <c r="BF458" i="1"/>
  <c r="BF457" i="1"/>
  <c r="BF456" i="1"/>
  <c r="BF455" i="1"/>
  <c r="BF454"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4" i="1"/>
  <c r="BF393" i="1"/>
  <c r="BF392" i="1"/>
  <c r="BF391" i="1"/>
  <c r="BF390" i="1"/>
  <c r="BF389" i="1"/>
  <c r="BF388"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60" i="1"/>
  <c r="BF359" i="1"/>
  <c r="BF358" i="1"/>
  <c r="BF357" i="1"/>
  <c r="BF356"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3" i="1"/>
  <c r="BF322" i="1"/>
  <c r="BF321" i="1"/>
  <c r="BF320" i="1"/>
  <c r="BF319" i="1"/>
  <c r="BF318"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5" i="1"/>
  <c r="BF274" i="1"/>
  <c r="BF273" i="1"/>
  <c r="BF272" i="1"/>
  <c r="BF271" i="1"/>
  <c r="BF270" i="1"/>
  <c r="BF269" i="1"/>
  <c r="BF268" i="1"/>
  <c r="BF267" i="1"/>
  <c r="BF266" i="1"/>
  <c r="BF265" i="1"/>
  <c r="BF264" i="1"/>
  <c r="BF263" i="1"/>
  <c r="BF262" i="1"/>
  <c r="BF261" i="1"/>
  <c r="BF260" i="1"/>
  <c r="BF259" i="1"/>
  <c r="BF258" i="1"/>
  <c r="BF257" i="1"/>
  <c r="BF256" i="1"/>
  <c r="BF255" i="1"/>
  <c r="BF254" i="1"/>
  <c r="BF253" i="1"/>
  <c r="BF252" i="1"/>
  <c r="BF251" i="1"/>
  <c r="BF250" i="1"/>
  <c r="BF249" i="1"/>
  <c r="BF248" i="1"/>
  <c r="BF247" i="1"/>
  <c r="BF246" i="1"/>
  <c r="BF245" i="1"/>
  <c r="BF244" i="1"/>
  <c r="BF243" i="1"/>
  <c r="BF242" i="1"/>
  <c r="BF241" i="1"/>
  <c r="BF240" i="1"/>
  <c r="BF239" i="1"/>
  <c r="BF238" i="1"/>
  <c r="BF237" i="1"/>
  <c r="BF236" i="1"/>
  <c r="BF235" i="1"/>
  <c r="BF234" i="1"/>
  <c r="BF233" i="1"/>
  <c r="BF232" i="1"/>
  <c r="BF231" i="1"/>
  <c r="BF230" i="1"/>
  <c r="BF229" i="1"/>
  <c r="BF228" i="1"/>
  <c r="BF227" i="1"/>
  <c r="BF226" i="1"/>
  <c r="BF225" i="1"/>
  <c r="BF224" i="1"/>
  <c r="BF223" i="1"/>
  <c r="BF222" i="1"/>
  <c r="BF221" i="1"/>
  <c r="BF220" i="1"/>
  <c r="BF219" i="1"/>
  <c r="BF218" i="1"/>
  <c r="BF217" i="1"/>
  <c r="BF216" i="1"/>
  <c r="BF215" i="1"/>
  <c r="BF214" i="1"/>
  <c r="BF213" i="1"/>
  <c r="BF212" i="1"/>
  <c r="BF211" i="1"/>
  <c r="BF210" i="1"/>
  <c r="BF209" i="1"/>
  <c r="BF208" i="1"/>
  <c r="BF207" i="1"/>
  <c r="BF206" i="1"/>
  <c r="BF205" i="1"/>
  <c r="BF204" i="1"/>
  <c r="BF203" i="1"/>
  <c r="BF202" i="1"/>
  <c r="BF201" i="1"/>
  <c r="BF200" i="1"/>
  <c r="BF199" i="1"/>
  <c r="BF198" i="1"/>
  <c r="BF197" i="1"/>
  <c r="BF196" i="1"/>
  <c r="BF195" i="1"/>
  <c r="BF194" i="1"/>
  <c r="BF193" i="1"/>
  <c r="BF192" i="1"/>
  <c r="BF191" i="1"/>
  <c r="BF190" i="1"/>
  <c r="BF189" i="1"/>
  <c r="BF188" i="1"/>
  <c r="BF187" i="1"/>
  <c r="BF186" i="1"/>
  <c r="BF185" i="1"/>
  <c r="BF184" i="1"/>
  <c r="BF183" i="1"/>
  <c r="BF182" i="1"/>
  <c r="BF181" i="1"/>
  <c r="BF180" i="1"/>
  <c r="BF179" i="1"/>
  <c r="BF178" i="1"/>
  <c r="BF177" i="1"/>
  <c r="BF176" i="1"/>
  <c r="BF175" i="1"/>
  <c r="BF174" i="1"/>
  <c r="BF173" i="1"/>
  <c r="BF172" i="1"/>
  <c r="BF171" i="1"/>
  <c r="BF170" i="1"/>
  <c r="BF169" i="1"/>
  <c r="BF168" i="1"/>
  <c r="BF167" i="1"/>
  <c r="BF166" i="1"/>
  <c r="BF165" i="1"/>
  <c r="BF164" i="1"/>
  <c r="BF163" i="1"/>
  <c r="BF162" i="1"/>
  <c r="BF161" i="1"/>
  <c r="BF160"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0" i="1"/>
  <c r="BF19" i="1"/>
  <c r="BF18" i="1"/>
  <c r="BF17" i="1"/>
  <c r="BF16" i="1"/>
  <c r="BF15" i="1"/>
  <c r="BF14" i="1"/>
  <c r="BF13" i="1"/>
  <c r="BF12" i="1"/>
  <c r="BF11" i="1"/>
  <c r="BF10" i="1"/>
  <c r="BF9" i="1"/>
  <c r="BF8" i="1"/>
  <c r="BF7" i="1"/>
  <c r="BF6" i="1"/>
  <c r="BF5" i="1"/>
  <c r="BF4" i="1"/>
  <c r="N4" i="1"/>
  <c r="N5" i="1"/>
  <c r="N6" i="1"/>
  <c r="N7" i="1"/>
  <c r="N8" i="1"/>
  <c r="N9" i="1"/>
  <c r="N10" i="1"/>
  <c r="N11" i="1"/>
  <c r="N13" i="1"/>
  <c r="N14" i="1"/>
  <c r="N15" i="1"/>
  <c r="N16" i="1"/>
  <c r="N17" i="1"/>
  <c r="N18" i="1"/>
  <c r="N19" i="1"/>
  <c r="N20" i="1"/>
  <c r="BD994" i="1"/>
  <c r="BD993" i="1"/>
  <c r="BD992" i="1"/>
  <c r="BD991" i="1"/>
  <c r="BD990" i="1"/>
  <c r="BD989" i="1"/>
  <c r="BD988" i="1"/>
  <c r="BD987" i="1"/>
  <c r="BD986" i="1"/>
  <c r="BD985" i="1"/>
  <c r="BD984" i="1"/>
  <c r="BD983" i="1"/>
  <c r="BD982" i="1"/>
  <c r="BD981" i="1"/>
  <c r="BD980" i="1"/>
  <c r="BD979" i="1"/>
  <c r="BD978" i="1"/>
  <c r="BD977" i="1"/>
  <c r="BD976" i="1"/>
  <c r="BD975" i="1"/>
  <c r="BD974" i="1"/>
  <c r="BD973" i="1"/>
  <c r="BD972" i="1"/>
  <c r="BD971" i="1"/>
  <c r="BD970" i="1"/>
  <c r="BD969" i="1"/>
  <c r="BD968" i="1"/>
  <c r="BD967" i="1"/>
  <c r="BD966" i="1"/>
  <c r="BD965" i="1"/>
  <c r="BD964" i="1"/>
  <c r="BD963" i="1"/>
  <c r="BD962" i="1"/>
  <c r="BD961" i="1"/>
  <c r="BD960" i="1"/>
  <c r="BD959" i="1"/>
  <c r="BD958" i="1"/>
  <c r="BD957" i="1"/>
  <c r="BD956" i="1"/>
  <c r="BD955" i="1"/>
  <c r="BD954" i="1"/>
  <c r="BD953" i="1"/>
  <c r="BD952" i="1"/>
  <c r="BD951" i="1"/>
  <c r="BD950" i="1"/>
  <c r="BD949" i="1"/>
  <c r="BD948" i="1"/>
  <c r="BD947" i="1"/>
  <c r="BD946" i="1"/>
  <c r="BD945" i="1"/>
  <c r="BD944" i="1"/>
  <c r="BD943" i="1"/>
  <c r="BD942" i="1"/>
  <c r="BD941" i="1"/>
  <c r="BD940" i="1"/>
  <c r="BD939" i="1"/>
  <c r="BD938" i="1"/>
  <c r="BD937" i="1"/>
  <c r="BD936" i="1"/>
  <c r="BD935" i="1"/>
  <c r="BD934" i="1"/>
  <c r="BD933" i="1"/>
  <c r="BD932" i="1"/>
  <c r="BD931" i="1"/>
  <c r="BD930" i="1"/>
  <c r="BD929" i="1"/>
  <c r="BD928" i="1"/>
  <c r="BD927" i="1"/>
  <c r="BD926" i="1"/>
  <c r="BD925" i="1"/>
  <c r="BD924" i="1"/>
  <c r="BD923" i="1"/>
  <c r="BD922" i="1"/>
  <c r="BD921" i="1"/>
  <c r="BD920" i="1"/>
  <c r="BD919" i="1"/>
  <c r="BD918" i="1"/>
  <c r="BD917" i="1"/>
  <c r="BD916" i="1"/>
  <c r="BD915" i="1"/>
  <c r="BD914" i="1"/>
  <c r="BD913" i="1"/>
  <c r="BD912" i="1"/>
  <c r="BD911" i="1"/>
  <c r="BD910" i="1"/>
  <c r="BD909" i="1"/>
  <c r="BD908" i="1"/>
  <c r="BD907" i="1"/>
  <c r="BD906" i="1"/>
  <c r="BD905" i="1"/>
  <c r="BD904" i="1"/>
  <c r="BD903" i="1"/>
  <c r="BD902" i="1"/>
  <c r="BD901" i="1"/>
  <c r="BD900" i="1"/>
  <c r="BD899" i="1"/>
  <c r="BD898" i="1"/>
  <c r="BD897" i="1"/>
  <c r="BD896" i="1"/>
  <c r="BD895" i="1"/>
  <c r="BD894" i="1"/>
  <c r="BD893" i="1"/>
  <c r="BD892" i="1"/>
  <c r="BD891" i="1"/>
  <c r="BD890" i="1"/>
  <c r="BD889" i="1"/>
  <c r="BD888" i="1"/>
  <c r="BD887" i="1"/>
  <c r="BD886" i="1"/>
  <c r="BD885" i="1"/>
  <c r="BD884" i="1"/>
  <c r="BD883" i="1"/>
  <c r="BD882" i="1"/>
  <c r="BD881" i="1"/>
  <c r="BD880" i="1"/>
  <c r="BD879" i="1"/>
  <c r="BD878" i="1"/>
  <c r="BD877" i="1"/>
  <c r="BD876" i="1"/>
  <c r="BD875" i="1"/>
  <c r="BD874" i="1"/>
  <c r="BD873" i="1"/>
  <c r="BD872" i="1"/>
  <c r="BD871" i="1"/>
  <c r="BD870" i="1"/>
  <c r="BD869" i="1"/>
  <c r="BD868" i="1"/>
  <c r="BD867" i="1"/>
  <c r="BD866" i="1"/>
  <c r="BD865" i="1"/>
  <c r="BD864" i="1"/>
  <c r="BD863" i="1"/>
  <c r="BD862" i="1"/>
  <c r="BD861" i="1"/>
  <c r="BD860" i="1"/>
  <c r="BD859" i="1"/>
  <c r="BD858" i="1"/>
  <c r="BD857" i="1"/>
  <c r="BD856" i="1"/>
  <c r="BD855" i="1"/>
  <c r="BD854" i="1"/>
  <c r="BD853" i="1"/>
  <c r="BD852" i="1"/>
  <c r="BD851" i="1"/>
  <c r="BD850" i="1"/>
  <c r="BD849" i="1"/>
  <c r="BD848" i="1"/>
  <c r="BD847" i="1"/>
  <c r="BD846" i="1"/>
  <c r="BD845" i="1"/>
  <c r="BD844" i="1"/>
  <c r="BD843" i="1"/>
  <c r="BD842" i="1"/>
  <c r="BD841" i="1"/>
  <c r="BD840" i="1"/>
  <c r="BD839" i="1"/>
  <c r="BD838" i="1"/>
  <c r="BD837" i="1"/>
  <c r="BD836" i="1"/>
  <c r="BD835" i="1"/>
  <c r="BD834" i="1"/>
  <c r="BD833" i="1"/>
  <c r="BD832" i="1"/>
  <c r="BD831" i="1"/>
  <c r="BD830" i="1"/>
  <c r="BD829" i="1"/>
  <c r="BD828" i="1"/>
  <c r="BD827" i="1"/>
  <c r="BD826" i="1"/>
  <c r="BD825" i="1"/>
  <c r="BD824" i="1"/>
  <c r="BD823" i="1"/>
  <c r="BD822" i="1"/>
  <c r="BD821" i="1"/>
  <c r="BD820" i="1"/>
  <c r="BD819" i="1"/>
  <c r="BD818" i="1"/>
  <c r="BD817" i="1"/>
  <c r="BD816" i="1"/>
  <c r="BD815" i="1"/>
  <c r="BD814" i="1"/>
  <c r="BD813" i="1"/>
  <c r="BD812" i="1"/>
  <c r="BD811" i="1"/>
  <c r="BD810" i="1"/>
  <c r="BD809" i="1"/>
  <c r="BD808" i="1"/>
  <c r="BD807" i="1"/>
  <c r="BD806" i="1"/>
  <c r="BD805" i="1"/>
  <c r="BD804" i="1"/>
  <c r="BD803" i="1"/>
  <c r="BD802" i="1"/>
  <c r="BD801" i="1"/>
  <c r="BD800" i="1"/>
  <c r="BD799" i="1"/>
  <c r="BD798" i="1"/>
  <c r="BD797" i="1"/>
  <c r="BD796" i="1"/>
  <c r="BD795" i="1"/>
  <c r="BD794" i="1"/>
  <c r="BD793" i="1"/>
  <c r="BD792" i="1"/>
  <c r="BD791" i="1"/>
  <c r="BD790" i="1"/>
  <c r="BD789" i="1"/>
  <c r="BD788" i="1"/>
  <c r="BD787" i="1"/>
  <c r="BD786" i="1"/>
  <c r="BD785" i="1"/>
  <c r="BD784" i="1"/>
  <c r="BD783" i="1"/>
  <c r="BD782" i="1"/>
  <c r="BD781" i="1"/>
  <c r="BD780" i="1"/>
  <c r="BD779" i="1"/>
  <c r="BD778" i="1"/>
  <c r="BD777" i="1"/>
  <c r="BD776" i="1"/>
  <c r="BD775" i="1"/>
  <c r="BD774" i="1"/>
  <c r="BD773" i="1"/>
  <c r="BD772" i="1"/>
  <c r="BD771" i="1"/>
  <c r="BD770" i="1"/>
  <c r="BD769" i="1"/>
  <c r="BD768" i="1"/>
  <c r="BD767" i="1"/>
  <c r="BD766" i="1"/>
  <c r="BD765" i="1"/>
  <c r="BD764" i="1"/>
  <c r="BD763" i="1"/>
  <c r="BD762" i="1"/>
  <c r="BD761" i="1"/>
  <c r="BD760" i="1"/>
  <c r="BD759" i="1"/>
  <c r="BD758" i="1"/>
  <c r="BD757" i="1"/>
  <c r="BD756" i="1"/>
  <c r="BD755" i="1"/>
  <c r="BD754" i="1"/>
  <c r="BD753" i="1"/>
  <c r="BD752" i="1"/>
  <c r="BD751" i="1"/>
  <c r="BD750" i="1"/>
  <c r="BD749" i="1"/>
  <c r="BD748" i="1"/>
  <c r="BD747" i="1"/>
  <c r="BD746" i="1"/>
  <c r="BD745" i="1"/>
  <c r="BD744" i="1"/>
  <c r="BD743" i="1"/>
  <c r="BD742" i="1"/>
  <c r="BD741" i="1"/>
  <c r="BD740" i="1"/>
  <c r="BD739" i="1"/>
  <c r="BD738" i="1"/>
  <c r="BD737" i="1"/>
  <c r="BD736" i="1"/>
  <c r="BD735" i="1"/>
  <c r="BD734" i="1"/>
  <c r="BD733" i="1"/>
  <c r="BD732" i="1"/>
  <c r="BD731" i="1"/>
  <c r="BD730" i="1"/>
  <c r="BD729" i="1"/>
  <c r="BD728" i="1"/>
  <c r="BD727" i="1"/>
  <c r="BD726" i="1"/>
  <c r="BD725" i="1"/>
  <c r="BD724" i="1"/>
  <c r="BD723" i="1"/>
  <c r="BD722" i="1"/>
  <c r="BD721" i="1"/>
  <c r="BD720" i="1"/>
  <c r="BD719" i="1"/>
  <c r="BD718" i="1"/>
  <c r="BD717" i="1"/>
  <c r="BD716" i="1"/>
  <c r="BD715" i="1"/>
  <c r="BD714" i="1"/>
  <c r="BD713" i="1"/>
  <c r="BD712" i="1"/>
  <c r="BD711" i="1"/>
  <c r="BD710" i="1"/>
  <c r="BD709" i="1"/>
  <c r="BD708" i="1"/>
  <c r="BD707" i="1"/>
  <c r="BD706" i="1"/>
  <c r="BD705" i="1"/>
  <c r="BD704" i="1"/>
  <c r="BD703" i="1"/>
  <c r="BD702" i="1"/>
  <c r="BD701" i="1"/>
  <c r="BD700" i="1"/>
  <c r="BD699" i="1"/>
  <c r="BD698" i="1"/>
  <c r="BD697" i="1"/>
  <c r="BD696" i="1"/>
  <c r="BD695" i="1"/>
  <c r="BD694" i="1"/>
  <c r="BD693" i="1"/>
  <c r="BD692" i="1"/>
  <c r="BD691" i="1"/>
  <c r="BD690" i="1"/>
  <c r="BD689" i="1"/>
  <c r="BD688" i="1"/>
  <c r="BD687" i="1"/>
  <c r="BD686" i="1"/>
  <c r="BD685" i="1"/>
  <c r="BD684" i="1"/>
  <c r="BD683" i="1"/>
  <c r="BD682" i="1"/>
  <c r="BD681" i="1"/>
  <c r="BD680" i="1"/>
  <c r="BD679" i="1"/>
  <c r="BD678" i="1"/>
  <c r="BD677" i="1"/>
  <c r="BD676" i="1"/>
  <c r="BD675" i="1"/>
  <c r="BD674" i="1"/>
  <c r="BD673" i="1"/>
  <c r="BD672" i="1"/>
  <c r="BD671" i="1"/>
  <c r="BD670" i="1"/>
  <c r="BD669" i="1"/>
  <c r="BD668" i="1"/>
  <c r="BD667" i="1"/>
  <c r="BD666" i="1"/>
  <c r="BD665" i="1"/>
  <c r="BD664" i="1"/>
  <c r="BD663" i="1"/>
  <c r="BD662" i="1"/>
  <c r="BD661" i="1"/>
  <c r="BD660" i="1"/>
  <c r="BD659" i="1"/>
  <c r="BD658" i="1"/>
  <c r="BD657" i="1"/>
  <c r="BD656" i="1"/>
  <c r="BD655" i="1"/>
  <c r="BD654" i="1"/>
  <c r="BD653" i="1"/>
  <c r="BD652" i="1"/>
  <c r="BD651" i="1"/>
  <c r="BD650" i="1"/>
  <c r="BD649" i="1"/>
  <c r="BD648" i="1"/>
  <c r="BD647" i="1"/>
  <c r="BD646" i="1"/>
  <c r="BD645" i="1"/>
  <c r="BD644" i="1"/>
  <c r="BD643" i="1"/>
  <c r="BD642" i="1"/>
  <c r="BD641" i="1"/>
  <c r="BD640" i="1"/>
  <c r="BD639" i="1"/>
  <c r="BD638" i="1"/>
  <c r="BD637" i="1"/>
  <c r="BD636" i="1"/>
  <c r="BD635" i="1"/>
  <c r="BD634" i="1"/>
  <c r="BD633" i="1"/>
  <c r="BD632" i="1"/>
  <c r="BD631" i="1"/>
  <c r="BD630" i="1"/>
  <c r="BD629" i="1"/>
  <c r="BD628" i="1"/>
  <c r="BD627" i="1"/>
  <c r="BD626" i="1"/>
  <c r="BD625" i="1"/>
  <c r="BD624" i="1"/>
  <c r="BD623" i="1"/>
  <c r="BD622" i="1"/>
  <c r="BD621" i="1"/>
  <c r="BD620" i="1"/>
  <c r="BD619" i="1"/>
  <c r="BD618" i="1"/>
  <c r="BD617" i="1"/>
  <c r="BD616" i="1"/>
  <c r="BD615" i="1"/>
  <c r="BD614" i="1"/>
  <c r="BD613" i="1"/>
  <c r="BD612" i="1"/>
  <c r="BD611" i="1"/>
  <c r="BD610" i="1"/>
  <c r="BD609" i="1"/>
  <c r="BD608" i="1"/>
  <c r="BD607" i="1"/>
  <c r="BD606" i="1"/>
  <c r="BD605" i="1"/>
  <c r="BD604" i="1"/>
  <c r="BD603" i="1"/>
  <c r="BD602" i="1"/>
  <c r="BD601" i="1"/>
  <c r="BD600" i="1"/>
  <c r="BD599" i="1"/>
  <c r="BD598" i="1"/>
  <c r="BD597" i="1"/>
  <c r="BD596" i="1"/>
  <c r="BD595" i="1"/>
  <c r="BD594" i="1"/>
  <c r="BD593" i="1"/>
  <c r="BD592" i="1"/>
  <c r="BD591" i="1"/>
  <c r="BD590" i="1"/>
  <c r="BD589" i="1"/>
  <c r="BD588" i="1"/>
  <c r="BD587" i="1"/>
  <c r="BD586" i="1"/>
  <c r="BD585" i="1"/>
  <c r="BD584" i="1"/>
  <c r="BD583" i="1"/>
  <c r="BD582" i="1"/>
  <c r="BD581" i="1"/>
  <c r="BD580" i="1"/>
  <c r="BD579" i="1"/>
  <c r="BD578" i="1"/>
  <c r="BD577" i="1"/>
  <c r="BD576" i="1"/>
  <c r="BD575" i="1"/>
  <c r="BD574" i="1"/>
  <c r="BD573" i="1"/>
  <c r="BD572" i="1"/>
  <c r="BD571" i="1"/>
  <c r="BD570" i="1"/>
  <c r="BD569" i="1"/>
  <c r="BD568" i="1"/>
  <c r="BD567" i="1"/>
  <c r="BD566" i="1"/>
  <c r="BD565" i="1"/>
  <c r="BD564" i="1"/>
  <c r="BD563" i="1"/>
  <c r="BD562" i="1"/>
  <c r="BD561" i="1"/>
  <c r="BD560" i="1"/>
  <c r="BD559" i="1"/>
  <c r="BD558" i="1"/>
  <c r="BD557" i="1"/>
  <c r="BD556" i="1"/>
  <c r="BD555" i="1"/>
  <c r="BD554" i="1"/>
  <c r="BD553" i="1"/>
  <c r="BD552" i="1"/>
  <c r="BD551" i="1"/>
  <c r="BD550" i="1"/>
  <c r="BD549" i="1"/>
  <c r="BD548" i="1"/>
  <c r="BD547" i="1"/>
  <c r="BD546" i="1"/>
  <c r="BD545" i="1"/>
  <c r="BD544" i="1"/>
  <c r="BD543" i="1"/>
  <c r="BD542" i="1"/>
  <c r="BD541" i="1"/>
  <c r="BD540" i="1"/>
  <c r="BD539" i="1"/>
  <c r="BD538" i="1"/>
  <c r="BD537" i="1"/>
  <c r="BD536" i="1"/>
  <c r="BD535" i="1"/>
  <c r="BD534" i="1"/>
  <c r="BD533" i="1"/>
  <c r="BD532" i="1"/>
  <c r="BD531" i="1"/>
  <c r="BD530" i="1"/>
  <c r="BD529" i="1"/>
  <c r="BD528" i="1"/>
  <c r="BD527" i="1"/>
  <c r="BD526" i="1"/>
  <c r="BD525" i="1"/>
  <c r="BD524" i="1"/>
  <c r="BD523" i="1"/>
  <c r="BD522" i="1"/>
  <c r="BD521" i="1"/>
  <c r="BD520" i="1"/>
  <c r="BD519" i="1"/>
  <c r="BD518" i="1"/>
  <c r="BD517" i="1"/>
  <c r="BD516" i="1"/>
  <c r="BD515" i="1"/>
  <c r="BD514" i="1"/>
  <c r="BD513" i="1"/>
  <c r="BD512" i="1"/>
  <c r="BD511" i="1"/>
  <c r="BD510" i="1"/>
  <c r="BD509" i="1"/>
  <c r="BD508" i="1"/>
  <c r="BD507" i="1"/>
  <c r="BD506" i="1"/>
  <c r="BD505" i="1"/>
  <c r="BD504" i="1"/>
  <c r="BD503" i="1"/>
  <c r="BD502" i="1"/>
  <c r="BD501" i="1"/>
  <c r="BD500" i="1"/>
  <c r="BD499" i="1"/>
  <c r="BD498" i="1"/>
  <c r="BD497" i="1"/>
  <c r="BD496" i="1"/>
  <c r="BD495" i="1"/>
  <c r="BD494" i="1"/>
  <c r="BD493" i="1"/>
  <c r="BD492" i="1"/>
  <c r="BD491" i="1"/>
  <c r="BD490" i="1"/>
  <c r="BD489" i="1"/>
  <c r="BD488" i="1"/>
  <c r="BD487" i="1"/>
  <c r="BD486" i="1"/>
  <c r="BD485" i="1"/>
  <c r="BD484" i="1"/>
  <c r="BD483" i="1"/>
  <c r="BD482" i="1"/>
  <c r="BD481" i="1"/>
  <c r="BD480" i="1"/>
  <c r="BD479" i="1"/>
  <c r="BD478" i="1"/>
  <c r="BD477" i="1"/>
  <c r="BD476" i="1"/>
  <c r="BD475" i="1"/>
  <c r="BD474" i="1"/>
  <c r="BD473" i="1"/>
  <c r="BD472" i="1"/>
  <c r="BD471" i="1"/>
  <c r="BD470" i="1"/>
  <c r="BD469" i="1"/>
  <c r="BD468" i="1"/>
  <c r="BD467" i="1"/>
  <c r="BD466" i="1"/>
  <c r="BD465" i="1"/>
  <c r="BD464" i="1"/>
  <c r="BD463" i="1"/>
  <c r="BD462" i="1"/>
  <c r="BD461" i="1"/>
  <c r="BD460" i="1"/>
  <c r="BD459" i="1"/>
  <c r="BD458" i="1"/>
  <c r="BD457" i="1"/>
  <c r="BD456" i="1"/>
  <c r="BD455" i="1"/>
  <c r="BD454" i="1"/>
  <c r="BD453" i="1"/>
  <c r="BD452" i="1"/>
  <c r="BD451" i="1"/>
  <c r="BD450" i="1"/>
  <c r="BD449" i="1"/>
  <c r="BD448" i="1"/>
  <c r="BD447" i="1"/>
  <c r="BD446" i="1"/>
  <c r="BD445" i="1"/>
  <c r="BD444" i="1"/>
  <c r="BD443" i="1"/>
  <c r="BD442" i="1"/>
  <c r="BD441" i="1"/>
  <c r="BD440" i="1"/>
  <c r="BD439" i="1"/>
  <c r="BD438" i="1"/>
  <c r="BD437" i="1"/>
  <c r="BD436" i="1"/>
  <c r="BD435" i="1"/>
  <c r="BD434" i="1"/>
  <c r="BD433" i="1"/>
  <c r="BD432" i="1"/>
  <c r="BD431" i="1"/>
  <c r="BD430" i="1"/>
  <c r="BD429" i="1"/>
  <c r="BD428" i="1"/>
  <c r="BD427" i="1"/>
  <c r="BD426" i="1"/>
  <c r="BD425" i="1"/>
  <c r="BD424" i="1"/>
  <c r="BD423" i="1"/>
  <c r="BD422" i="1"/>
  <c r="BD421" i="1"/>
  <c r="BD420" i="1"/>
  <c r="BD419" i="1"/>
  <c r="BD418" i="1"/>
  <c r="BD417" i="1"/>
  <c r="BD416" i="1"/>
  <c r="BD415" i="1"/>
  <c r="BD414" i="1"/>
  <c r="BD413" i="1"/>
  <c r="BD412" i="1"/>
  <c r="BD411" i="1"/>
  <c r="BD410" i="1"/>
  <c r="BD409" i="1"/>
  <c r="BD408" i="1"/>
  <c r="BD407" i="1"/>
  <c r="BD406" i="1"/>
  <c r="BD405" i="1"/>
  <c r="BD404" i="1"/>
  <c r="BD403" i="1"/>
  <c r="BD402" i="1"/>
  <c r="BD401" i="1"/>
  <c r="BD400" i="1"/>
  <c r="BD399" i="1"/>
  <c r="BD398" i="1"/>
  <c r="BD397" i="1"/>
  <c r="BD396" i="1"/>
  <c r="BD395" i="1"/>
  <c r="BD394" i="1"/>
  <c r="BD393" i="1"/>
  <c r="BD392" i="1"/>
  <c r="BD391" i="1"/>
  <c r="BD390" i="1"/>
  <c r="BD389" i="1"/>
  <c r="BD388" i="1"/>
  <c r="BD387" i="1"/>
  <c r="BD386" i="1"/>
  <c r="BD385" i="1"/>
  <c r="BD384" i="1"/>
  <c r="BD383" i="1"/>
  <c r="BD382" i="1"/>
  <c r="BD381" i="1"/>
  <c r="BD380" i="1"/>
  <c r="BD379" i="1"/>
  <c r="BD378" i="1"/>
  <c r="BD377" i="1"/>
  <c r="BD376" i="1"/>
  <c r="BD375" i="1"/>
  <c r="BD374" i="1"/>
  <c r="BD373" i="1"/>
  <c r="BD372" i="1"/>
  <c r="BD371" i="1"/>
  <c r="BD370" i="1"/>
  <c r="BD369" i="1"/>
  <c r="BD368" i="1"/>
  <c r="BD367" i="1"/>
  <c r="BD366" i="1"/>
  <c r="BD365" i="1"/>
  <c r="BD364" i="1"/>
  <c r="BD363" i="1"/>
  <c r="BD362" i="1"/>
  <c r="BD361" i="1"/>
  <c r="BD360" i="1"/>
  <c r="BD359" i="1"/>
  <c r="BD358" i="1"/>
  <c r="BD357" i="1"/>
  <c r="BD356" i="1"/>
  <c r="BD355" i="1"/>
  <c r="BD354" i="1"/>
  <c r="BD353" i="1"/>
  <c r="BD352" i="1"/>
  <c r="BD351" i="1"/>
  <c r="BD350" i="1"/>
  <c r="BD349" i="1"/>
  <c r="BD348" i="1"/>
  <c r="BD347" i="1"/>
  <c r="BD346" i="1"/>
  <c r="BD345" i="1"/>
  <c r="BD344" i="1"/>
  <c r="BD343" i="1"/>
  <c r="BD342" i="1"/>
  <c r="BD341" i="1"/>
  <c r="BD340" i="1"/>
  <c r="BD339" i="1"/>
  <c r="BD338" i="1"/>
  <c r="BD337" i="1"/>
  <c r="BD336" i="1"/>
  <c r="BD335" i="1"/>
  <c r="BD334" i="1"/>
  <c r="BD333" i="1"/>
  <c r="BD332" i="1"/>
  <c r="BD331" i="1"/>
  <c r="BD330" i="1"/>
  <c r="BD329" i="1"/>
  <c r="BD328" i="1"/>
  <c r="BD327" i="1"/>
  <c r="BD326" i="1"/>
  <c r="BD325" i="1"/>
  <c r="BD324" i="1"/>
  <c r="BD323" i="1"/>
  <c r="BD322" i="1"/>
  <c r="BD321" i="1"/>
  <c r="BD320" i="1"/>
  <c r="BD319" i="1"/>
  <c r="BD318" i="1"/>
  <c r="BD317" i="1"/>
  <c r="BD316" i="1"/>
  <c r="BD315" i="1"/>
  <c r="BD314" i="1"/>
  <c r="BD313" i="1"/>
  <c r="BD312" i="1"/>
  <c r="BD311" i="1"/>
  <c r="BD310" i="1"/>
  <c r="BD309" i="1"/>
  <c r="BD308" i="1"/>
  <c r="BD307" i="1"/>
  <c r="BD306" i="1"/>
  <c r="BD305" i="1"/>
  <c r="BD304" i="1"/>
  <c r="BD303" i="1"/>
  <c r="BD302" i="1"/>
  <c r="BD301" i="1"/>
  <c r="BD300" i="1"/>
  <c r="BD299" i="1"/>
  <c r="BD298" i="1"/>
  <c r="BD297" i="1"/>
  <c r="BD296" i="1"/>
  <c r="BD295" i="1"/>
  <c r="BD294" i="1"/>
  <c r="BD293" i="1"/>
  <c r="BD292" i="1"/>
  <c r="BD291" i="1"/>
  <c r="BD290" i="1"/>
  <c r="BD289" i="1"/>
  <c r="BD288" i="1"/>
  <c r="BD287" i="1"/>
  <c r="BD286" i="1"/>
  <c r="BD285" i="1"/>
  <c r="BD284" i="1"/>
  <c r="BD283" i="1"/>
  <c r="BD282" i="1"/>
  <c r="BD281" i="1"/>
  <c r="BD280" i="1"/>
  <c r="BD279" i="1"/>
  <c r="BD278" i="1"/>
  <c r="BD277"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19" i="1"/>
  <c r="BD18" i="1"/>
  <c r="BD17" i="1"/>
  <c r="BD16" i="1"/>
  <c r="BD15" i="1"/>
  <c r="BD14" i="1"/>
  <c r="BD13" i="1"/>
  <c r="BD12" i="1"/>
  <c r="AP12" i="1" s="1"/>
  <c r="BD11" i="1"/>
  <c r="BD10" i="1"/>
  <c r="BD9" i="1"/>
  <c r="BD8" i="1"/>
  <c r="BD7" i="1"/>
  <c r="BD6" i="1"/>
  <c r="BD5" i="1"/>
  <c r="BD194" i="1"/>
  <c r="BD193" i="1"/>
  <c r="BD192" i="1"/>
  <c r="BD191" i="1"/>
  <c r="BD190" i="1"/>
  <c r="BD189" i="1"/>
  <c r="BD188" i="1"/>
  <c r="BD187" i="1"/>
  <c r="BD186" i="1"/>
  <c r="BD185" i="1"/>
  <c r="BD184" i="1"/>
  <c r="BD183" i="1"/>
  <c r="BD182" i="1"/>
  <c r="BD181" i="1"/>
  <c r="BD180" i="1"/>
  <c r="BD179" i="1"/>
  <c r="BD178" i="1"/>
  <c r="BD177" i="1"/>
  <c r="BD176" i="1"/>
  <c r="BD175" i="1"/>
  <c r="BD174" i="1"/>
  <c r="BD173" i="1"/>
  <c r="BD172" i="1"/>
  <c r="BD171" i="1"/>
  <c r="BD170" i="1"/>
  <c r="BD169" i="1"/>
  <c r="BD168" i="1"/>
  <c r="BD167" i="1"/>
  <c r="BD166" i="1"/>
  <c r="BD165" i="1"/>
  <c r="BD164" i="1"/>
  <c r="BD163" i="1"/>
  <c r="BD162" i="1"/>
  <c r="BD161" i="1"/>
  <c r="BD160" i="1"/>
  <c r="BD159" i="1"/>
  <c r="BD158" i="1"/>
  <c r="BD157" i="1"/>
  <c r="BD156" i="1"/>
  <c r="BD155" i="1"/>
  <c r="BD154" i="1"/>
  <c r="BD153" i="1"/>
  <c r="BD152" i="1"/>
  <c r="BD151" i="1"/>
  <c r="BD150" i="1"/>
  <c r="BD149" i="1"/>
  <c r="BD148" i="1"/>
  <c r="BD147" i="1"/>
  <c r="BD146" i="1"/>
  <c r="BD145" i="1"/>
  <c r="BD144" i="1"/>
  <c r="BD143" i="1"/>
  <c r="BD142" i="1"/>
  <c r="BD141" i="1"/>
  <c r="BD140" i="1"/>
  <c r="BD139" i="1"/>
  <c r="BD138" i="1"/>
  <c r="BD137" i="1"/>
  <c r="BD136" i="1"/>
  <c r="BD135" i="1"/>
  <c r="BD134" i="1"/>
  <c r="BD133" i="1"/>
  <c r="BD132" i="1"/>
  <c r="BD131" i="1"/>
  <c r="BD130" i="1"/>
  <c r="BD129" i="1"/>
  <c r="BD128" i="1"/>
  <c r="BD127" i="1"/>
  <c r="BD126" i="1"/>
  <c r="BD125" i="1"/>
  <c r="BD124" i="1"/>
  <c r="BD123" i="1"/>
  <c r="BD122" i="1"/>
  <c r="BD121" i="1"/>
  <c r="BD120" i="1"/>
  <c r="BD119" i="1"/>
  <c r="BD118" i="1"/>
  <c r="BD117" i="1"/>
  <c r="BD116" i="1"/>
  <c r="BD115" i="1"/>
  <c r="BD114" i="1"/>
  <c r="BD113" i="1"/>
  <c r="BD112" i="1"/>
  <c r="BD111" i="1"/>
  <c r="BD110" i="1"/>
  <c r="BD109" i="1"/>
  <c r="BD108" i="1"/>
  <c r="BD107" i="1"/>
  <c r="BD106" i="1"/>
  <c r="BD105" i="1"/>
  <c r="BD104" i="1"/>
  <c r="BD103" i="1"/>
  <c r="BD102" i="1"/>
  <c r="BD101" i="1"/>
  <c r="BD100" i="1"/>
  <c r="BD99" i="1"/>
  <c r="BD98" i="1"/>
  <c r="BD97" i="1"/>
  <c r="BD96" i="1"/>
  <c r="BD95" i="1"/>
  <c r="BD94" i="1"/>
  <c r="BD93" i="1"/>
  <c r="BD92" i="1"/>
  <c r="BD91" i="1"/>
  <c r="BD90" i="1"/>
  <c r="BD89" i="1"/>
  <c r="BD88" i="1"/>
  <c r="BD87" i="1"/>
  <c r="BD86" i="1"/>
  <c r="BD85" i="1"/>
  <c r="BD84" i="1"/>
  <c r="BD83" i="1"/>
  <c r="BD82" i="1"/>
  <c r="AP82" i="1" s="1"/>
  <c r="BD81" i="1"/>
  <c r="BD80" i="1"/>
  <c r="BD79" i="1"/>
  <c r="BD78" i="1"/>
  <c r="BD77" i="1"/>
  <c r="BD76" i="1"/>
  <c r="BD75" i="1"/>
  <c r="BD74" i="1"/>
  <c r="AP74" i="1" s="1"/>
  <c r="BD73" i="1"/>
  <c r="AP73" i="1" s="1"/>
  <c r="BD72" i="1"/>
  <c r="BD71" i="1"/>
  <c r="BD70" i="1"/>
  <c r="BD69" i="1"/>
  <c r="BD68" i="1"/>
  <c r="AP68" i="1" s="1"/>
  <c r="BD67" i="1"/>
  <c r="BD66" i="1"/>
  <c r="AP66" i="1" s="1"/>
  <c r="BD65" i="1"/>
  <c r="BD64" i="1"/>
  <c r="BD63" i="1"/>
  <c r="BD62" i="1"/>
  <c r="BD61" i="1"/>
  <c r="BD60" i="1"/>
  <c r="AP60" i="1" s="1"/>
  <c r="BD59" i="1"/>
  <c r="BD58" i="1"/>
  <c r="AP58" i="1" s="1"/>
  <c r="BD57" i="1"/>
  <c r="BD56" i="1"/>
  <c r="BD55" i="1"/>
  <c r="BD54" i="1"/>
  <c r="BD53" i="1"/>
  <c r="BD52" i="1"/>
  <c r="BD51" i="1"/>
  <c r="BD50" i="1"/>
  <c r="AP50" i="1" s="1"/>
  <c r="BD49" i="1"/>
  <c r="BD48" i="1"/>
  <c r="BD47" i="1"/>
  <c r="BD46" i="1"/>
  <c r="BD45" i="1"/>
  <c r="BD44" i="1"/>
  <c r="BD43" i="1"/>
  <c r="BD42" i="1"/>
  <c r="AP42" i="1" s="1"/>
  <c r="BD41" i="1"/>
  <c r="BD40" i="1"/>
  <c r="BD39" i="1"/>
  <c r="BD38" i="1"/>
  <c r="BD37" i="1"/>
  <c r="BD36" i="1"/>
  <c r="BD35" i="1"/>
  <c r="AP35" i="1" s="1"/>
  <c r="BD34" i="1"/>
  <c r="AP34" i="1" s="1"/>
  <c r="BD33" i="1"/>
  <c r="BD32" i="1"/>
  <c r="BD31" i="1"/>
  <c r="BD30" i="1"/>
  <c r="BD29" i="1"/>
  <c r="BD28" i="1"/>
  <c r="BD27" i="1"/>
  <c r="AP27" i="1" s="1"/>
  <c r="BD26" i="1"/>
  <c r="AP26" i="1" s="1"/>
  <c r="BD25" i="1"/>
  <c r="BD24" i="1"/>
  <c r="BD23" i="1"/>
  <c r="BD22" i="1"/>
  <c r="BD20" i="1"/>
  <c r="U13" i="1"/>
  <c r="U12" i="1"/>
  <c r="U11" i="1"/>
  <c r="U10" i="1"/>
  <c r="BD4" i="1"/>
  <c r="AP4" i="1" s="1"/>
  <c r="M14" i="3"/>
  <c r="M15" i="2"/>
  <c r="M14" i="2"/>
  <c r="M13" i="2"/>
  <c r="M13" i="3"/>
  <c r="M12" i="3"/>
  <c r="M11" i="3"/>
  <c r="M9" i="3"/>
  <c r="M8" i="3"/>
  <c r="M7" i="3"/>
  <c r="M6" i="3"/>
  <c r="M5" i="3"/>
  <c r="M4" i="3"/>
  <c r="M3" i="3"/>
  <c r="M2" i="3"/>
  <c r="M11" i="2"/>
  <c r="M10" i="2"/>
  <c r="M9" i="2"/>
  <c r="M8" i="2"/>
  <c r="M7" i="2"/>
  <c r="M6" i="2"/>
  <c r="M5" i="2"/>
  <c r="M4" i="2"/>
  <c r="R18" i="2"/>
  <c r="Q19" i="2"/>
  <c r="P4" i="2"/>
  <c r="O5" i="2"/>
  <c r="O6" i="2"/>
  <c r="O4" i="2"/>
  <c r="Q17" i="9" l="1" a="1"/>
  <c r="Q17" i="9" s="1"/>
  <c r="P17" i="9" a="1"/>
  <c r="P17" i="9" s="1"/>
  <c r="O17" i="9" a="1"/>
  <c r="O17" i="9" s="1"/>
  <c r="N17" i="9" a="1"/>
  <c r="N17" i="9" s="1"/>
  <c r="M17" i="9" a="1"/>
  <c r="M17" i="9" s="1"/>
  <c r="L17" i="9" a="1"/>
  <c r="L17" i="9" s="1"/>
  <c r="K17" i="9" a="1"/>
  <c r="K17" i="9" s="1"/>
  <c r="J17" i="9" a="1"/>
  <c r="J17" i="9" s="1"/>
  <c r="I17" i="9" a="1"/>
  <c r="I17" i="9" s="1"/>
  <c r="H17" i="9" a="1"/>
  <c r="H17" i="9" s="1"/>
  <c r="G17" i="9" a="1"/>
  <c r="G17" i="9" s="1"/>
  <c r="F17" i="9" a="1"/>
  <c r="F17" i="9" s="1"/>
  <c r="Q16" i="9" a="1"/>
  <c r="Q16" i="9" s="1"/>
  <c r="P16" i="9" a="1"/>
  <c r="P16" i="9" s="1"/>
  <c r="O16" i="9" a="1"/>
  <c r="O16" i="9" s="1"/>
  <c r="N16" i="9" a="1"/>
  <c r="N16" i="9" s="1"/>
  <c r="M16" i="9" a="1"/>
  <c r="M16" i="9" s="1"/>
  <c r="L16" i="9" a="1"/>
  <c r="L16" i="9" s="1"/>
  <c r="K16" i="9" a="1"/>
  <c r="K16" i="9" s="1"/>
  <c r="J16" i="9" a="1"/>
  <c r="J16" i="9" s="1"/>
  <c r="I16" i="9" a="1"/>
  <c r="I16" i="9" s="1"/>
  <c r="H16" i="9" a="1"/>
  <c r="H16" i="9" s="1"/>
  <c r="G16" i="9" a="1"/>
  <c r="G16" i="9" s="1"/>
  <c r="F16" i="9" a="1"/>
  <c r="F16" i="9" s="1"/>
  <c r="E18" i="9" a="1"/>
  <c r="E18" i="9" s="1"/>
  <c r="E19" i="9" a="1"/>
  <c r="E19" i="9" s="1"/>
  <c r="W21" i="7"/>
  <c r="AX21" i="7" s="1"/>
  <c r="W20" i="7"/>
  <c r="AX20" i="7" s="1"/>
  <c r="W19" i="7"/>
  <c r="AX19" i="7" s="1"/>
  <c r="W18" i="7"/>
  <c r="AX18" i="7" s="1"/>
  <c r="W17" i="7"/>
  <c r="AX17" i="7" s="1"/>
  <c r="W16" i="7"/>
  <c r="AX16" i="7" s="1"/>
  <c r="W15" i="7"/>
  <c r="AX15" i="7" s="1"/>
  <c r="W14" i="7"/>
  <c r="AX14" i="7" s="1"/>
  <c r="W13" i="7"/>
  <c r="AX13" i="7" s="1"/>
  <c r="W12" i="7"/>
  <c r="AX12" i="7" s="1"/>
  <c r="W11" i="7"/>
  <c r="AX11" i="7" s="1"/>
  <c r="W10" i="7"/>
  <c r="AX10" i="7" s="1"/>
  <c r="W9" i="7"/>
  <c r="AX9" i="7" s="1"/>
  <c r="W8" i="7"/>
  <c r="AX8" i="7" s="1"/>
  <c r="W7" i="7"/>
  <c r="AX7" i="7" s="1"/>
  <c r="Q19" i="7"/>
  <c r="AR19" i="7" s="1"/>
  <c r="R19" i="7"/>
  <c r="AS19" i="7" s="1"/>
  <c r="U19" i="7"/>
  <c r="AV19" i="7" s="1"/>
  <c r="S20" i="7"/>
  <c r="AT20" i="7" s="1"/>
  <c r="Q21" i="7"/>
  <c r="AR21" i="7" s="1"/>
  <c r="S21" i="7"/>
  <c r="AT21" i="7" s="1"/>
  <c r="T20" i="7"/>
  <c r="AU20" i="7" s="1"/>
  <c r="I21" i="7"/>
  <c r="BA21" i="7" s="1"/>
  <c r="T19" i="7"/>
  <c r="AU19" i="7" s="1"/>
  <c r="P19" i="7"/>
  <c r="AQ19" i="7" s="1"/>
  <c r="Q20" i="7"/>
  <c r="AR20" i="7" s="1"/>
  <c r="T21" i="7"/>
  <c r="AU21" i="7" s="1"/>
  <c r="R20" i="7"/>
  <c r="AS20" i="7" s="1"/>
  <c r="U21" i="7"/>
  <c r="AV21" i="7" s="1"/>
  <c r="I19" i="7"/>
  <c r="BA19" i="7" s="1"/>
  <c r="S19" i="7"/>
  <c r="AT19" i="7" s="1"/>
  <c r="U20" i="7"/>
  <c r="AV20" i="7" s="1"/>
  <c r="O19" i="7"/>
  <c r="AP19" i="7" s="1"/>
  <c r="R21" i="7"/>
  <c r="AS21" i="7" s="1"/>
  <c r="I20" i="7"/>
  <c r="BA20" i="7" s="1"/>
  <c r="L19" i="7"/>
  <c r="AM19" i="7" s="1"/>
  <c r="P21" i="7"/>
  <c r="AQ21" i="7" s="1"/>
  <c r="N19" i="7"/>
  <c r="AO19" i="7" s="1"/>
  <c r="N20" i="7"/>
  <c r="AO20" i="7" s="1"/>
  <c r="M21" i="7"/>
  <c r="AN21" i="7" s="1"/>
  <c r="O20" i="7"/>
  <c r="AP20" i="7" s="1"/>
  <c r="N21" i="7"/>
  <c r="AO21" i="7" s="1"/>
  <c r="M20" i="7"/>
  <c r="AN20" i="7" s="1"/>
  <c r="P20" i="7"/>
  <c r="AQ20" i="7" s="1"/>
  <c r="O21" i="7"/>
  <c r="AP21" i="7" s="1"/>
  <c r="K21" i="7"/>
  <c r="AL21" i="7" s="1"/>
  <c r="L21" i="7"/>
  <c r="AM21" i="7" s="1"/>
  <c r="J19" i="7"/>
  <c r="AK19" i="7" s="1"/>
  <c r="K19" i="7"/>
  <c r="AL19" i="7" s="1"/>
  <c r="J21" i="7"/>
  <c r="AK21" i="7" s="1"/>
  <c r="J20" i="7"/>
  <c r="AK20" i="7" s="1"/>
  <c r="K20" i="7"/>
  <c r="AL20" i="7" s="1"/>
  <c r="L20" i="7"/>
  <c r="AM20" i="7" s="1"/>
  <c r="AP30" i="1"/>
  <c r="AP16" i="1"/>
  <c r="AP28" i="1"/>
  <c r="AP46" i="1"/>
  <c r="AP62" i="1"/>
  <c r="AP78" i="1"/>
  <c r="AP23" i="1"/>
  <c r="AP31" i="1"/>
  <c r="AP39" i="1"/>
  <c r="AP47" i="1"/>
  <c r="AP55" i="1"/>
  <c r="AP63" i="1"/>
  <c r="AP71" i="1"/>
  <c r="AP79" i="1"/>
  <c r="AP9" i="1"/>
  <c r="AP17" i="1"/>
  <c r="AP6" i="1"/>
  <c r="AP22" i="1"/>
  <c r="AP38" i="1"/>
  <c r="AP70" i="1"/>
  <c r="AP8" i="1"/>
  <c r="AP24" i="1"/>
  <c r="AP32" i="1"/>
  <c r="AP40" i="1"/>
  <c r="AP48" i="1"/>
  <c r="AP56" i="1"/>
  <c r="AP64" i="1"/>
  <c r="AP72" i="1"/>
  <c r="AP80" i="1"/>
  <c r="AP10" i="1"/>
  <c r="AP18" i="1"/>
  <c r="AP21" i="1"/>
  <c r="AP54" i="1"/>
  <c r="AP25" i="1"/>
  <c r="AP33" i="1"/>
  <c r="AP41" i="1"/>
  <c r="AP49" i="1"/>
  <c r="AP57" i="1"/>
  <c r="AP65" i="1"/>
  <c r="AP81" i="1"/>
  <c r="AP11" i="1"/>
  <c r="AP19" i="1"/>
  <c r="AP43" i="1"/>
  <c r="AP51" i="1"/>
  <c r="AP59" i="1"/>
  <c r="AP67" i="1"/>
  <c r="AP75" i="1"/>
  <c r="AP5" i="1"/>
  <c r="AP13" i="1"/>
  <c r="AP44" i="1"/>
  <c r="AP52" i="1"/>
  <c r="AP76" i="1"/>
  <c r="AP14" i="1"/>
  <c r="AP36" i="1"/>
  <c r="AP20" i="1"/>
  <c r="AP29" i="1"/>
  <c r="AP37" i="1"/>
  <c r="AP45" i="1"/>
  <c r="AP53" i="1"/>
  <c r="AP61" i="1"/>
  <c r="AP69" i="1"/>
  <c r="AP77" i="1"/>
  <c r="AP7" i="1"/>
  <c r="AP15" i="1"/>
  <c r="N76" i="1"/>
  <c r="N77" i="1"/>
  <c r="N79" i="1"/>
  <c r="N80" i="1"/>
  <c r="N82" i="1"/>
  <c r="N75" i="1"/>
  <c r="N7" i="7"/>
  <c r="AO7" i="7" s="1"/>
  <c r="Q7" i="7"/>
  <c r="AR7" i="7" s="1"/>
  <c r="P7" i="7"/>
  <c r="AQ7" i="7" s="1"/>
  <c r="U7" i="7"/>
  <c r="AV7" i="7" s="1"/>
  <c r="J7" i="7"/>
  <c r="AK7" i="7" s="1"/>
  <c r="R7" i="7"/>
  <c r="AS7" i="7" s="1"/>
  <c r="K7" i="7"/>
  <c r="AL7" i="7" s="1"/>
  <c r="S7" i="7"/>
  <c r="AT7" i="7" s="1"/>
  <c r="I7" i="7"/>
  <c r="BA7" i="7" s="1"/>
  <c r="L7" i="7"/>
  <c r="AM7" i="7" s="1"/>
  <c r="T7" i="7"/>
  <c r="AU7" i="7" s="1"/>
  <c r="M7" i="7"/>
  <c r="AN7" i="7" s="1"/>
  <c r="O7" i="7"/>
  <c r="AP7" i="7" s="1"/>
  <c r="M19" i="7"/>
  <c r="AN19" i="7" s="1"/>
  <c r="S18" i="7"/>
  <c r="AT18" i="7" s="1"/>
  <c r="L18" i="7"/>
  <c r="AM18" i="7" s="1"/>
  <c r="R18" i="7"/>
  <c r="AS18" i="7" s="1"/>
  <c r="M18" i="7"/>
  <c r="AN18" i="7" s="1"/>
  <c r="T18" i="7"/>
  <c r="AU18" i="7" s="1"/>
  <c r="O18" i="7"/>
  <c r="AP18" i="7" s="1"/>
  <c r="P18" i="7"/>
  <c r="AQ18" i="7" s="1"/>
  <c r="N18" i="7"/>
  <c r="AO18" i="7" s="1"/>
  <c r="U18" i="7"/>
  <c r="AV18" i="7" s="1"/>
  <c r="J18" i="7"/>
  <c r="AK18" i="7" s="1"/>
  <c r="Q18" i="7"/>
  <c r="AR18" i="7" s="1"/>
  <c r="K18" i="7"/>
  <c r="AL18" i="7" s="1"/>
  <c r="AZ74" i="1"/>
  <c r="P11" i="7"/>
  <c r="AQ11" i="7" s="1"/>
  <c r="J15" i="7"/>
  <c r="AK15" i="7" s="1"/>
  <c r="U9" i="7"/>
  <c r="AV9" i="7" s="1"/>
  <c r="N9" i="7"/>
  <c r="AO9" i="7" s="1"/>
  <c r="M10" i="7"/>
  <c r="AN10" i="7" s="1"/>
  <c r="M9" i="7"/>
  <c r="AN9" i="7" s="1"/>
  <c r="L8" i="7"/>
  <c r="AM8" i="7" s="1"/>
  <c r="O10" i="7"/>
  <c r="AP10" i="7" s="1"/>
  <c r="N12" i="7"/>
  <c r="AO12" i="7" s="1"/>
  <c r="P8" i="7"/>
  <c r="AQ8" i="7" s="1"/>
  <c r="J11" i="7"/>
  <c r="AK11" i="7" s="1"/>
  <c r="Q10" i="7"/>
  <c r="AR10" i="7" s="1"/>
  <c r="U8" i="7"/>
  <c r="AV8" i="7" s="1"/>
  <c r="K11" i="7"/>
  <c r="AL11" i="7" s="1"/>
  <c r="S10" i="7"/>
  <c r="AT10" i="7" s="1"/>
  <c r="T11" i="7"/>
  <c r="AU11" i="7" s="1"/>
  <c r="S12" i="7"/>
  <c r="AT12" i="7" s="1"/>
  <c r="L9" i="7"/>
  <c r="AM9" i="7" s="1"/>
  <c r="O11" i="7"/>
  <c r="AP11" i="7" s="1"/>
  <c r="P12" i="7"/>
  <c r="AQ12" i="7" s="1"/>
  <c r="J16" i="7"/>
  <c r="AK16" i="7" s="1"/>
  <c r="J10" i="7"/>
  <c r="AK10" i="7" s="1"/>
  <c r="K13" i="7"/>
  <c r="AL13" i="7" s="1"/>
  <c r="J12" i="7"/>
  <c r="AK12" i="7" s="1"/>
  <c r="K8" i="7"/>
  <c r="AL8" i="7" s="1"/>
  <c r="O8" i="7"/>
  <c r="AP8" i="7" s="1"/>
  <c r="P9" i="7"/>
  <c r="AQ9" i="7" s="1"/>
  <c r="U10" i="7"/>
  <c r="AV10" i="7" s="1"/>
  <c r="M12" i="7"/>
  <c r="AN12" i="7" s="1"/>
  <c r="T8" i="7"/>
  <c r="AU8" i="7" s="1"/>
  <c r="J9" i="7"/>
  <c r="AK9" i="7" s="1"/>
  <c r="K10" i="7"/>
  <c r="AL10" i="7" s="1"/>
  <c r="L11" i="7"/>
  <c r="AM11" i="7" s="1"/>
  <c r="O13" i="7"/>
  <c r="AP13" i="7" s="1"/>
  <c r="J8" i="7"/>
  <c r="AK8" i="7" s="1"/>
  <c r="K9" i="7"/>
  <c r="AL9" i="7" s="1"/>
  <c r="L10" i="7"/>
  <c r="AM10" i="7" s="1"/>
  <c r="M11" i="7"/>
  <c r="AN11" i="7" s="1"/>
  <c r="P13" i="7"/>
  <c r="AQ13" i="7" s="1"/>
  <c r="N8" i="7"/>
  <c r="AO8" i="7" s="1"/>
  <c r="J13" i="7"/>
  <c r="AK13" i="7" s="1"/>
  <c r="T15" i="7"/>
  <c r="AU15" i="7" s="1"/>
  <c r="M8" i="7"/>
  <c r="AN8" i="7" s="1"/>
  <c r="O9" i="7"/>
  <c r="AP9" i="7" s="1"/>
  <c r="P10" i="7"/>
  <c r="AQ10" i="7" s="1"/>
  <c r="Q8" i="7"/>
  <c r="AR8" i="7" s="1"/>
  <c r="K12" i="7"/>
  <c r="AL12" i="7" s="1"/>
  <c r="L13" i="7"/>
  <c r="AM13" i="7" s="1"/>
  <c r="N10" i="7"/>
  <c r="AO10" i="7" s="1"/>
  <c r="Q9" i="7"/>
  <c r="AR9" i="7" s="1"/>
  <c r="T10" i="7"/>
  <c r="AU10" i="7" s="1"/>
  <c r="Q13" i="7"/>
  <c r="AR13" i="7" s="1"/>
  <c r="K15" i="7"/>
  <c r="AL15" i="7" s="1"/>
  <c r="M16" i="7"/>
  <c r="AN16" i="7" s="1"/>
  <c r="L12" i="7"/>
  <c r="AM12" i="7" s="1"/>
  <c r="M13" i="7"/>
  <c r="AN13" i="7" s="1"/>
  <c r="N11" i="7"/>
  <c r="AO11" i="7" s="1"/>
  <c r="R9" i="7"/>
  <c r="AS9" i="7" s="1"/>
  <c r="Q11" i="7"/>
  <c r="AR11" i="7" s="1"/>
  <c r="T13" i="7"/>
  <c r="AU13" i="7" s="1"/>
  <c r="O15" i="7"/>
  <c r="AP15" i="7" s="1"/>
  <c r="J17" i="7"/>
  <c r="AK17" i="7" s="1"/>
  <c r="S9" i="7"/>
  <c r="AT9" i="7" s="1"/>
  <c r="R11" i="7"/>
  <c r="AS11" i="7" s="1"/>
  <c r="N15" i="7"/>
  <c r="AO15" i="7" s="1"/>
  <c r="O12" i="7"/>
  <c r="AP12" i="7" s="1"/>
  <c r="N13" i="7"/>
  <c r="AO13" i="7" s="1"/>
  <c r="T9" i="7"/>
  <c r="AU9" i="7" s="1"/>
  <c r="S11" i="7"/>
  <c r="AT11" i="7" s="1"/>
  <c r="J14" i="7"/>
  <c r="AK14" i="7" s="1"/>
  <c r="Q14" i="7"/>
  <c r="AR14" i="7" s="1"/>
  <c r="T16" i="7"/>
  <c r="AU16" i="7" s="1"/>
  <c r="K14" i="7"/>
  <c r="AL14" i="7" s="1"/>
  <c r="R14" i="7"/>
  <c r="AS14" i="7" s="1"/>
  <c r="U12" i="7"/>
  <c r="AV12" i="7" s="1"/>
  <c r="U13" i="7"/>
  <c r="AV13" i="7" s="1"/>
  <c r="R8" i="7"/>
  <c r="AS8" i="7" s="1"/>
  <c r="Q12" i="7"/>
  <c r="AR12" i="7" s="1"/>
  <c r="M14" i="7"/>
  <c r="AN14" i="7" s="1"/>
  <c r="T14" i="7"/>
  <c r="AU14" i="7" s="1"/>
  <c r="U11" i="7"/>
  <c r="AV11" i="7" s="1"/>
  <c r="S8" i="7"/>
  <c r="AT8" i="7" s="1"/>
  <c r="R10" i="7"/>
  <c r="AS10" i="7" s="1"/>
  <c r="R12" i="7"/>
  <c r="AS12" i="7" s="1"/>
  <c r="U14" i="7"/>
  <c r="AV14" i="7" s="1"/>
  <c r="K16" i="7"/>
  <c r="AL16" i="7" s="1"/>
  <c r="L17" i="7"/>
  <c r="AM17" i="7" s="1"/>
  <c r="L15" i="7"/>
  <c r="AM15" i="7" s="1"/>
  <c r="R16" i="7"/>
  <c r="AS16" i="7" s="1"/>
  <c r="U16" i="7"/>
  <c r="AV16" i="7" s="1"/>
  <c r="S15" i="7"/>
  <c r="AT15" i="7" s="1"/>
  <c r="Q16" i="7"/>
  <c r="AR16" i="7" s="1"/>
  <c r="U17" i="7"/>
  <c r="AV17" i="7" s="1"/>
  <c r="R15" i="7"/>
  <c r="AS15" i="7" s="1"/>
  <c r="U15" i="7"/>
  <c r="AV15" i="7" s="1"/>
  <c r="S13" i="7"/>
  <c r="AT13" i="7" s="1"/>
  <c r="O16" i="7"/>
  <c r="AP16" i="7" s="1"/>
  <c r="Q15" i="7"/>
  <c r="AR15" i="7" s="1"/>
  <c r="O14" i="7"/>
  <c r="AP14" i="7" s="1"/>
  <c r="R13" i="7"/>
  <c r="AS13" i="7" s="1"/>
  <c r="T17" i="7"/>
  <c r="AU17" i="7" s="1"/>
  <c r="O17" i="7"/>
  <c r="AP17" i="7" s="1"/>
  <c r="S17" i="7"/>
  <c r="AT17" i="7" s="1"/>
  <c r="S14" i="7"/>
  <c r="AT14" i="7" s="1"/>
  <c r="T12" i="7"/>
  <c r="AU12" i="7" s="1"/>
  <c r="R17" i="7"/>
  <c r="AS17" i="7" s="1"/>
  <c r="Q17" i="7"/>
  <c r="AR17" i="7" s="1"/>
  <c r="K17" i="7"/>
  <c r="AL17" i="7" s="1"/>
  <c r="N14" i="7"/>
  <c r="AO14" i="7" s="1"/>
  <c r="P16" i="7"/>
  <c r="AQ16" i="7" s="1"/>
  <c r="P14" i="7"/>
  <c r="AQ14" i="7" s="1"/>
  <c r="P17" i="7"/>
  <c r="AQ17" i="7" s="1"/>
  <c r="P15" i="7"/>
  <c r="AQ15" i="7" s="1"/>
  <c r="M17" i="7"/>
  <c r="AN17" i="7" s="1"/>
  <c r="L16" i="7"/>
  <c r="AM16" i="7" s="1"/>
  <c r="M15" i="7"/>
  <c r="AN15" i="7" s="1"/>
  <c r="L14" i="7"/>
  <c r="AM14" i="7" s="1"/>
  <c r="N17" i="7"/>
  <c r="AO17" i="7" s="1"/>
  <c r="N16" i="7"/>
  <c r="AO16" i="7" s="1"/>
  <c r="S16" i="7"/>
  <c r="AT16" i="7" s="1"/>
  <c r="I18" i="7"/>
  <c r="BA18" i="7" s="1"/>
  <c r="I17" i="7"/>
  <c r="BA17" i="7" s="1"/>
  <c r="I16" i="7"/>
  <c r="BA16" i="7" s="1"/>
  <c r="I15" i="7"/>
  <c r="BA15" i="7" s="1"/>
  <c r="I14" i="7"/>
  <c r="BA14" i="7" s="1"/>
  <c r="I13" i="7"/>
  <c r="BA13" i="7" s="1"/>
  <c r="I12" i="7"/>
  <c r="BA12" i="7" s="1"/>
  <c r="I11" i="7"/>
  <c r="BA11" i="7" s="1"/>
  <c r="I10" i="7"/>
  <c r="BA10" i="7" s="1"/>
  <c r="I9" i="7"/>
  <c r="BA9" i="7" s="1"/>
  <c r="I8" i="7"/>
  <c r="BA8" i="7" s="1"/>
  <c r="F8" i="9" l="1"/>
  <c r="P26" i="9"/>
  <c r="N26" i="9"/>
  <c r="J26" i="9"/>
  <c r="L27" i="9"/>
  <c r="K27" i="9"/>
  <c r="O27" i="9"/>
  <c r="N27" i="9"/>
  <c r="M27" i="9"/>
  <c r="I27" i="9"/>
  <c r="P27" i="9"/>
  <c r="H27" i="9"/>
  <c r="F27" i="9"/>
  <c r="P25" i="9"/>
  <c r="J27" i="9"/>
  <c r="Q27" i="9"/>
  <c r="F26" i="9"/>
  <c r="M26" i="9"/>
  <c r="Q25" i="9"/>
  <c r="L26" i="9"/>
  <c r="O25" i="9"/>
  <c r="O26" i="9"/>
  <c r="H26" i="9"/>
  <c r="M25" i="9"/>
  <c r="Q26" i="9"/>
  <c r="G26" i="9"/>
  <c r="N25" i="9"/>
  <c r="L25" i="9"/>
  <c r="K25" i="9"/>
  <c r="K26" i="9"/>
  <c r="G27" i="9"/>
  <c r="H25" i="9"/>
  <c r="J25" i="9"/>
  <c r="I25" i="9"/>
  <c r="I26" i="9"/>
  <c r="G25" i="9"/>
  <c r="F25" i="9"/>
  <c r="P22" i="9"/>
  <c r="N21" i="9"/>
  <c r="L7" i="9"/>
  <c r="K7" i="9"/>
  <c r="J7" i="9"/>
  <c r="I7" i="9"/>
  <c r="H7" i="9"/>
  <c r="G7" i="9"/>
  <c r="M7" i="9"/>
  <c r="H20" i="9"/>
  <c r="M20" i="9"/>
  <c r="K20" i="9"/>
  <c r="L20" i="9"/>
  <c r="G20" i="9"/>
  <c r="I20" i="9"/>
  <c r="J20" i="9"/>
  <c r="P20" i="9"/>
  <c r="Q20" i="9"/>
  <c r="N7" i="9"/>
  <c r="N20" i="9"/>
  <c r="N22" i="9"/>
  <c r="O7" i="9"/>
  <c r="Q7" i="9"/>
  <c r="P7" i="9"/>
  <c r="O20" i="9"/>
  <c r="O22" i="9"/>
  <c r="Q22" i="9"/>
  <c r="Q21" i="9"/>
  <c r="P21" i="9"/>
  <c r="O21" i="9"/>
  <c r="L21" i="9"/>
  <c r="J21" i="9"/>
  <c r="G21" i="9"/>
  <c r="M21" i="9"/>
  <c r="K21" i="9"/>
  <c r="I21" i="9"/>
  <c r="H21" i="9"/>
  <c r="H22" i="9"/>
  <c r="G22" i="9"/>
  <c r="I22" i="9"/>
  <c r="M22" i="9"/>
  <c r="K22" i="9"/>
  <c r="J22" i="9"/>
  <c r="L22" i="9"/>
  <c r="G10" i="9"/>
  <c r="I10" i="9"/>
  <c r="K10" i="9"/>
  <c r="M10" i="9"/>
  <c r="Q10" i="9"/>
  <c r="L10" i="9"/>
  <c r="P10" i="9"/>
  <c r="F10" i="9"/>
  <c r="F12" i="9" s="1"/>
  <c r="G5" i="9" s="1"/>
  <c r="N10" i="9"/>
  <c r="O10" i="9"/>
  <c r="H10" i="9"/>
  <c r="J10" i="9"/>
  <c r="J8" i="9"/>
  <c r="F21" i="9"/>
  <c r="C21" i="9" s="1"/>
  <c r="L8" i="9"/>
  <c r="Q8" i="9"/>
  <c r="F22" i="9"/>
  <c r="M8" i="9"/>
  <c r="C16" i="9"/>
  <c r="D16" i="9"/>
  <c r="O8" i="9"/>
  <c r="Q23" i="9"/>
  <c r="I23" i="9"/>
  <c r="P23" i="9"/>
  <c r="H23" i="9"/>
  <c r="O23" i="9"/>
  <c r="G23" i="9"/>
  <c r="N23" i="9"/>
  <c r="F23" i="9"/>
  <c r="M23" i="9"/>
  <c r="L23" i="9"/>
  <c r="K23" i="9"/>
  <c r="J23" i="9"/>
  <c r="G8" i="9"/>
  <c r="P8" i="9"/>
  <c r="I8" i="9"/>
  <c r="D17" i="9"/>
  <c r="C17" i="9"/>
  <c r="F20" i="9"/>
  <c r="H8" i="9"/>
  <c r="C27" i="9"/>
  <c r="K24" i="9"/>
  <c r="J24" i="9"/>
  <c r="Q24" i="9"/>
  <c r="I24" i="9"/>
  <c r="P24" i="9"/>
  <c r="H24" i="9"/>
  <c r="O24" i="9"/>
  <c r="G24" i="9"/>
  <c r="N24" i="9"/>
  <c r="F24" i="9"/>
  <c r="M24" i="9"/>
  <c r="L24" i="9"/>
  <c r="N8" i="9"/>
  <c r="K8" i="9"/>
  <c r="F7" i="9"/>
  <c r="D26" i="9"/>
  <c r="C25" i="9" l="1"/>
  <c r="C26" i="9"/>
  <c r="D27" i="9"/>
  <c r="D25" i="9"/>
  <c r="D22" i="9"/>
  <c r="F14" i="9"/>
  <c r="C10" i="9"/>
  <c r="C15" i="9" s="1"/>
  <c r="D10" i="9"/>
  <c r="F15" i="9"/>
  <c r="G14" i="9"/>
  <c r="G12" i="9"/>
  <c r="H5" i="9" s="1"/>
  <c r="G15" i="9"/>
  <c r="C22" i="9"/>
  <c r="D21" i="9"/>
  <c r="D8" i="9"/>
  <c r="C8" i="9"/>
  <c r="D23" i="9"/>
  <c r="C23" i="9"/>
  <c r="D7" i="9"/>
  <c r="C7" i="9"/>
  <c r="D24" i="9"/>
  <c r="C24" i="9"/>
  <c r="D20" i="9"/>
  <c r="C20" i="9"/>
  <c r="C12" i="9" l="1"/>
  <c r="C14" i="9"/>
  <c r="D12" i="9"/>
  <c r="D14" i="9"/>
  <c r="D15" i="9"/>
  <c r="H14" i="9"/>
  <c r="H15" i="9"/>
  <c r="H12" i="9"/>
  <c r="I5" i="9" s="1"/>
  <c r="I14" i="9" l="1"/>
  <c r="I15" i="9"/>
  <c r="I12" i="9"/>
  <c r="J5" i="9" s="1"/>
  <c r="J12" i="9" l="1"/>
  <c r="K5" i="9" s="1"/>
  <c r="J14" i="9"/>
  <c r="J15" i="9"/>
  <c r="K12" i="9" l="1"/>
  <c r="L5" i="9" s="1"/>
  <c r="K14" i="9"/>
  <c r="K15" i="9"/>
  <c r="L12" i="9" l="1"/>
  <c r="M5" i="9" s="1"/>
  <c r="L14" i="9"/>
  <c r="L15" i="9"/>
  <c r="M12" i="9" l="1"/>
  <c r="N5" i="9" s="1"/>
  <c r="M14" i="9"/>
  <c r="M15" i="9"/>
  <c r="N12" i="9" l="1"/>
  <c r="O5" i="9" s="1"/>
  <c r="N15" i="9"/>
  <c r="N14" i="9"/>
  <c r="O12" i="9" l="1"/>
  <c r="P5" i="9" s="1"/>
  <c r="O15" i="9"/>
  <c r="O14" i="9"/>
  <c r="P12" i="9" l="1"/>
  <c r="Q5" i="9" s="1"/>
  <c r="P14" i="9"/>
  <c r="P15" i="9"/>
  <c r="Q12" i="9" l="1"/>
  <c r="Q14" i="9"/>
  <c r="Q15"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<sst xmlns="http://schemas.openxmlformats.org/spreadsheetml/2006/main" count="2420" uniqueCount="766">
  <si>
    <t>Filial:</t>
  </si>
  <si>
    <t>Ayacucho</t>
  </si>
  <si>
    <t>Datos del Grupo Actual</t>
  </si>
  <si>
    <t>Datos del Probacionista</t>
  </si>
  <si>
    <t>fórmula</t>
  </si>
  <si>
    <t>Primer grupo del año</t>
  </si>
  <si>
    <t>Propuesto</t>
  </si>
  <si>
    <t>Instructores</t>
  </si>
  <si>
    <t>NUEVO</t>
  </si>
  <si>
    <t>Nro.</t>
  </si>
  <si>
    <t>Curso</t>
  </si>
  <si>
    <t>Mes Inscrito</t>
  </si>
  <si>
    <t>Dia de clases Inscrito</t>
  </si>
  <si>
    <t>Horario Inscrito</t>
  </si>
  <si>
    <t>Fecha Inicio grupo</t>
  </si>
  <si>
    <t>Asistente del Grupo</t>
  </si>
  <si>
    <t>DNI / CE</t>
  </si>
  <si>
    <t>Nombres</t>
  </si>
  <si>
    <t>Apellidos</t>
  </si>
  <si>
    <t>Celular</t>
  </si>
  <si>
    <t>Correo</t>
  </si>
  <si>
    <t>Fecha de nac</t>
  </si>
  <si>
    <t>Edad</t>
  </si>
  <si>
    <t>Grupo</t>
  </si>
  <si>
    <t>Tipo Incrito</t>
  </si>
  <si>
    <t>Fecha Cambio Grupo</t>
  </si>
  <si>
    <t>Mes  
(1er grupo inscrito)</t>
  </si>
  <si>
    <t>Dia Clases
(1er grupo inscrito)</t>
  </si>
  <si>
    <t>Horario
(1er grupo inscrito)</t>
  </si>
  <si>
    <t>Fecha 3ra clase</t>
  </si>
  <si>
    <t>Fecha Finalización</t>
  </si>
  <si>
    <t>Ética</t>
  </si>
  <si>
    <t>Soc - FH</t>
  </si>
  <si>
    <t>sem 01</t>
  </si>
  <si>
    <t>sem 02</t>
  </si>
  <si>
    <t>sem 03</t>
  </si>
  <si>
    <t>sem 04</t>
  </si>
  <si>
    <t>sem 05</t>
  </si>
  <si>
    <t>sem 06</t>
  </si>
  <si>
    <t>sem 07</t>
  </si>
  <si>
    <t>sem 08</t>
  </si>
  <si>
    <t>sem 09</t>
  </si>
  <si>
    <t>sem 10</t>
  </si>
  <si>
    <t>sem 11</t>
  </si>
  <si>
    <t>sem 12</t>
  </si>
  <si>
    <t>sem 13</t>
  </si>
  <si>
    <t>sem 14</t>
  </si>
  <si>
    <t>sem 15</t>
  </si>
  <si>
    <t>sem 16</t>
  </si>
  <si>
    <t>Fecha Baja Probacionista</t>
  </si>
  <si>
    <t>Considerado en 3ra clase 
(regla automática)</t>
  </si>
  <si>
    <t>¿Finalizó el Curso?</t>
  </si>
  <si>
    <t>¿Pasó a miembro?</t>
  </si>
  <si>
    <t>Mes de Alta como miembro</t>
  </si>
  <si>
    <t>Motivo, en caso no pase a miembro o no concluya el curso</t>
  </si>
  <si>
    <t>Comentario adicional</t>
  </si>
  <si>
    <t>Fecha 1er mes como miembro</t>
  </si>
  <si>
    <t>¿Continúa como miembro al finalizar 1er mes?</t>
  </si>
  <si>
    <t>Fecha 2do mes como miembro</t>
  </si>
  <si>
    <t>¿Continúa como miembro al finalizar 2do mes?</t>
  </si>
  <si>
    <t>Fecha 3er fin mes</t>
  </si>
  <si>
    <t>¿Continúa como miembro al finalizar 3er mes?</t>
  </si>
  <si>
    <t>Expectativa</t>
  </si>
  <si>
    <t>Medio por el que se inscribio</t>
  </si>
  <si>
    <t>Uso Sistemas</t>
  </si>
  <si>
    <t>Llave grupo</t>
  </si>
  <si>
    <t>Curso2</t>
  </si>
  <si>
    <t>llave2</t>
  </si>
  <si>
    <t>¿Cambió de Grupo/Local?</t>
  </si>
  <si>
    <t>Fecha Alta 4ta o 8va sem.</t>
  </si>
  <si>
    <t>Es Alta a 4ta o 8va semana?</t>
  </si>
  <si>
    <t>Fecha Alta como miembro</t>
  </si>
  <si>
    <t>Conócete a Ti Mismo y Oratoria</t>
  </si>
  <si>
    <t>Enero</t>
  </si>
  <si>
    <t>Lunes y miércoles</t>
  </si>
  <si>
    <t>09:30am-11:15am</t>
  </si>
  <si>
    <t>61509921</t>
  </si>
  <si>
    <t>David  Gustavo</t>
  </si>
  <si>
    <t>Flores  Meneses</t>
  </si>
  <si>
    <t>994 380 065</t>
  </si>
  <si>
    <t>patti1612@hotmail.com</t>
  </si>
  <si>
    <t>Amon I</t>
  </si>
  <si>
    <t>Inscrito Nuevo</t>
  </si>
  <si>
    <t>Junior Ruiz</t>
  </si>
  <si>
    <t>Marleny Vera</t>
  </si>
  <si>
    <t>P</t>
  </si>
  <si>
    <t>F</t>
  </si>
  <si>
    <t>Propag.Impresa</t>
  </si>
  <si>
    <t>72294964</t>
  </si>
  <si>
    <t>Jim Andy</t>
  </si>
  <si>
    <t>Mayhuire Apayco</t>
  </si>
  <si>
    <t>966 652 956</t>
  </si>
  <si>
    <t>reconocer20@hotmail.com</t>
  </si>
  <si>
    <t>Redes sociales</t>
  </si>
  <si>
    <t>73028095</t>
  </si>
  <si>
    <t>Horly Mirella</t>
  </si>
  <si>
    <t>Paredes Huarancca</t>
  </si>
  <si>
    <t>961 049 090</t>
  </si>
  <si>
    <t>horlyparedesh@gmail.com</t>
  </si>
  <si>
    <t>70455128</t>
  </si>
  <si>
    <t>Alexandra Mirella</t>
  </si>
  <si>
    <t>Linares Ramos</t>
  </si>
  <si>
    <t>993 882 905</t>
  </si>
  <si>
    <t>alexandralina62@hgmail.com</t>
  </si>
  <si>
    <t>Web</t>
  </si>
  <si>
    <t>76441293</t>
  </si>
  <si>
    <t>Jean Andre</t>
  </si>
  <si>
    <t>Huacre Vila</t>
  </si>
  <si>
    <t>989 979 560</t>
  </si>
  <si>
    <t>jhuacrevila1@gmail.com</t>
  </si>
  <si>
    <t>70395346</t>
  </si>
  <si>
    <t>Solly Indira</t>
  </si>
  <si>
    <t>Chancos  Delgado</t>
  </si>
  <si>
    <t>938 897 377</t>
  </si>
  <si>
    <t>s.indhira09@gmail.com</t>
  </si>
  <si>
    <t>75583078</t>
  </si>
  <si>
    <t>Julio Enrique</t>
  </si>
  <si>
    <t xml:space="preserve">Lopez Bendezu </t>
  </si>
  <si>
    <t>967 417 572</t>
  </si>
  <si>
    <t>levia2036@gmail.com</t>
  </si>
  <si>
    <t>72913248</t>
  </si>
  <si>
    <t>Triana Nicole</t>
  </si>
  <si>
    <t>Jimenes Torres</t>
  </si>
  <si>
    <t>953 239 931</t>
  </si>
  <si>
    <t>triarajt.3@gmail.com</t>
  </si>
  <si>
    <t>4:30pm-06:30pm</t>
  </si>
  <si>
    <t>73026900</t>
  </si>
  <si>
    <t>Rocío Mirella</t>
  </si>
  <si>
    <t>Macera Acosta</t>
  </si>
  <si>
    <t>989 800 950</t>
  </si>
  <si>
    <t>rociomaceraacosta@gmail.com</t>
  </si>
  <si>
    <t>Nuth I</t>
  </si>
  <si>
    <t>Werner Rodriguez</t>
  </si>
  <si>
    <t>Contacto Personal</t>
  </si>
  <si>
    <t>70842941</t>
  </si>
  <si>
    <t>Yocer</t>
  </si>
  <si>
    <t>Fernadez Cuba</t>
  </si>
  <si>
    <t>934 047 078</t>
  </si>
  <si>
    <t>fernandezcubayocer@gmail.com</t>
  </si>
  <si>
    <t>61197781</t>
  </si>
  <si>
    <t>Nicolle</t>
  </si>
  <si>
    <t>Lujan  Gomez</t>
  </si>
  <si>
    <t>958 275 040</t>
  </si>
  <si>
    <t>nikollujan17@gmail.com</t>
  </si>
  <si>
    <t>73884850</t>
  </si>
  <si>
    <t>Yan Uziel</t>
  </si>
  <si>
    <t>Barboza Ponce</t>
  </si>
  <si>
    <t>967 391 162</t>
  </si>
  <si>
    <t>barbozaponcey@gmail.com</t>
  </si>
  <si>
    <t>71582589</t>
  </si>
  <si>
    <t>Anderson Gruzman</t>
  </si>
  <si>
    <t>Jimenes Garibay</t>
  </si>
  <si>
    <t>994 008 949</t>
  </si>
  <si>
    <t>andersonpointbreak@hotmail.com</t>
  </si>
  <si>
    <t>73631555</t>
  </si>
  <si>
    <t>Kevin Daniel</t>
  </si>
  <si>
    <t>Oriundo Quicaña</t>
  </si>
  <si>
    <t>969 323 110</t>
  </si>
  <si>
    <t>oriundok8@gmail.com</t>
  </si>
  <si>
    <t>76138328</t>
  </si>
  <si>
    <t>Nayely Arina</t>
  </si>
  <si>
    <t>Carhuamaca Tenorio</t>
  </si>
  <si>
    <t>932 354 143</t>
  </si>
  <si>
    <t>tenorionayeli93@gmail.com</t>
  </si>
  <si>
    <t>75457988</t>
  </si>
  <si>
    <t>Maria del Cielo Fatima</t>
  </si>
  <si>
    <t>Valerio Contreras</t>
  </si>
  <si>
    <t>969 113 716</t>
  </si>
  <si>
    <t>cielito2000x2@gmail.com</t>
  </si>
  <si>
    <t>7:00pm-8:50pm</t>
  </si>
  <si>
    <t>75946113</t>
  </si>
  <si>
    <t>Blas Israel</t>
  </si>
  <si>
    <t>Santiago Canales</t>
  </si>
  <si>
    <t>940 961 144</t>
  </si>
  <si>
    <t>blassanti08@gmail.com</t>
  </si>
  <si>
    <t>Anubis I</t>
  </si>
  <si>
    <t>Pamela Gavilan</t>
  </si>
  <si>
    <t>Jhandyra Campos</t>
  </si>
  <si>
    <t>70391910</t>
  </si>
  <si>
    <t>Jose luis</t>
  </si>
  <si>
    <t>Santiago Torres</t>
  </si>
  <si>
    <t>914 572 087</t>
  </si>
  <si>
    <t>josesantiagot18@gmail.com</t>
  </si>
  <si>
    <t>70691003</t>
  </si>
  <si>
    <t>Milene</t>
  </si>
  <si>
    <t>Cardenas Castro</t>
  </si>
  <si>
    <t>966 446 266</t>
  </si>
  <si>
    <t>cardenascastromilene@gmail.com</t>
  </si>
  <si>
    <t>60791653</t>
  </si>
  <si>
    <t>Jose Carlos Sebastian</t>
  </si>
  <si>
    <t>Huayhua Baez</t>
  </si>
  <si>
    <t>919 028 122</t>
  </si>
  <si>
    <t>huayhua152313@gmail.com</t>
  </si>
  <si>
    <t>76261156</t>
  </si>
  <si>
    <t xml:space="preserve">Kliender </t>
  </si>
  <si>
    <t>Taype Flores</t>
  </si>
  <si>
    <t>957 744 760</t>
  </si>
  <si>
    <t>kliender.taype.01@unsch.edu.pe</t>
  </si>
  <si>
    <t>70842067</t>
  </si>
  <si>
    <t>Cristhian Gabriel</t>
  </si>
  <si>
    <t>Garay Ramos</t>
  </si>
  <si>
    <t>955 670 005</t>
  </si>
  <si>
    <t>gabriel19423@hotmail.com</t>
  </si>
  <si>
    <t>73150451</t>
  </si>
  <si>
    <t xml:space="preserve">Sonali Ruby </t>
  </si>
  <si>
    <t>Quispe Quispe</t>
  </si>
  <si>
    <t>992 187 739</t>
  </si>
  <si>
    <t>sonaliruby22@hotmail.com</t>
  </si>
  <si>
    <t>62636070</t>
  </si>
  <si>
    <t>Rodrigo Joaquin</t>
  </si>
  <si>
    <t>Martinez Quispe</t>
  </si>
  <si>
    <t>983 491 347</t>
  </si>
  <si>
    <t>gokuvegetayrodri@gmail.com</t>
  </si>
  <si>
    <t>Martes y jueves</t>
  </si>
  <si>
    <t>60074795</t>
  </si>
  <si>
    <t xml:space="preserve">Cristhian </t>
  </si>
  <si>
    <t>Lapa Quispe</t>
  </si>
  <si>
    <t>919 284 220</t>
  </si>
  <si>
    <t>lapaquispecristhian@gmail.com</t>
  </si>
  <si>
    <t>Xexostris I</t>
  </si>
  <si>
    <t>74147045</t>
  </si>
  <si>
    <t>Paúl Oscar</t>
  </si>
  <si>
    <t>Gonzales Cerván</t>
  </si>
  <si>
    <t>966 055 835</t>
  </si>
  <si>
    <t>74147041</t>
  </si>
  <si>
    <t>Raúl Oscar</t>
  </si>
  <si>
    <t>966 657 275</t>
  </si>
  <si>
    <t>70392900</t>
  </si>
  <si>
    <t>Mary Cruz Gina</t>
  </si>
  <si>
    <t>Bautista Leyva</t>
  </si>
  <si>
    <t>929 254 821</t>
  </si>
  <si>
    <t>marybautistaleyva@gmail.com</t>
  </si>
  <si>
    <t>73018523</t>
  </si>
  <si>
    <t>Carol Esmeralda</t>
  </si>
  <si>
    <t>Gavilán Añanca</t>
  </si>
  <si>
    <t>972 005 546</t>
  </si>
  <si>
    <t>carolesmeralda1002@mail.com</t>
  </si>
  <si>
    <t>74965985</t>
  </si>
  <si>
    <t>Alvaro Sebastián</t>
  </si>
  <si>
    <t>Villalobos Silva</t>
  </si>
  <si>
    <t>966 576 737</t>
  </si>
  <si>
    <t>alvaritosebas10@gmail.com</t>
  </si>
  <si>
    <t>60579412</t>
  </si>
  <si>
    <t>Keisy Mayeli</t>
  </si>
  <si>
    <t>Mendez Arango</t>
  </si>
  <si>
    <t>930 324 178</t>
  </si>
  <si>
    <t>keisymendezarango@gmail.com</t>
  </si>
  <si>
    <t>70320206</t>
  </si>
  <si>
    <t xml:space="preserve">Angie Zelmira </t>
  </si>
  <si>
    <t>Chaupín Mendoza</t>
  </si>
  <si>
    <t>978 516 016</t>
  </si>
  <si>
    <t>angiezel15@gmail.com</t>
  </si>
  <si>
    <t>71992608</t>
  </si>
  <si>
    <t>Shamdú Constance</t>
  </si>
  <si>
    <t>Caballero Ayala</t>
  </si>
  <si>
    <t>962 347 589</t>
  </si>
  <si>
    <t>shanducaballero13@gmail.com</t>
  </si>
  <si>
    <t>Amon II</t>
  </si>
  <si>
    <t>73990366</t>
  </si>
  <si>
    <t>Anghela Lucero</t>
  </si>
  <si>
    <t>Marapi Villanueva</t>
  </si>
  <si>
    <t>935 284 164</t>
  </si>
  <si>
    <t>anghelalucero@gmail.com</t>
  </si>
  <si>
    <t>60862326</t>
  </si>
  <si>
    <t xml:space="preserve">Mery </t>
  </si>
  <si>
    <t>Quispe Rojas</t>
  </si>
  <si>
    <t>914 658 425</t>
  </si>
  <si>
    <t>meryquispe422@gmail.com</t>
  </si>
  <si>
    <t>60730955</t>
  </si>
  <si>
    <t>Diogo Andree</t>
  </si>
  <si>
    <t>Ochoa Taccsi</t>
  </si>
  <si>
    <t>913 376 298</t>
  </si>
  <si>
    <t>andiogo8a5@gmail.com</t>
  </si>
  <si>
    <t>61335278</t>
  </si>
  <si>
    <t>Ana Sofia</t>
  </si>
  <si>
    <t>Cucho Sayago</t>
  </si>
  <si>
    <t>928 692 502</t>
  </si>
  <si>
    <t>csayagosofia@gmail.com</t>
  </si>
  <si>
    <t>60220331</t>
  </si>
  <si>
    <t>Hillary Sayury</t>
  </si>
  <si>
    <t>Fernández Gómez</t>
  </si>
  <si>
    <t>914 913 749</t>
  </si>
  <si>
    <t>sayuryfujoshi@gmail.com</t>
  </si>
  <si>
    <t>60791987</t>
  </si>
  <si>
    <t>Asael Indira</t>
  </si>
  <si>
    <t>Morales Ayala</t>
  </si>
  <si>
    <t>997 487 728</t>
  </si>
  <si>
    <t>asaeltq789@gmail.com</t>
  </si>
  <si>
    <t>61544624</t>
  </si>
  <si>
    <t xml:space="preserve">Cristhian David </t>
  </si>
  <si>
    <t>Cespedes Ccaranchira</t>
  </si>
  <si>
    <t>969 910 091</t>
  </si>
  <si>
    <t>cespedesccayanchira@gmail.com</t>
  </si>
  <si>
    <t>71686246</t>
  </si>
  <si>
    <t xml:space="preserve">Sabine </t>
  </si>
  <si>
    <t xml:space="preserve">Ventocilla Gutierrez </t>
  </si>
  <si>
    <t>939 659 322</t>
  </si>
  <si>
    <t>ventocillasabine@gmail.com</t>
  </si>
  <si>
    <t>Nuth II</t>
  </si>
  <si>
    <t>Josel Palomino</t>
  </si>
  <si>
    <t>Pamela Ochatoma</t>
  </si>
  <si>
    <t>Actividades</t>
  </si>
  <si>
    <t>61384188</t>
  </si>
  <si>
    <t xml:space="preserve">Stephano Alveiro </t>
  </si>
  <si>
    <t>Gomez Gutierrez</t>
  </si>
  <si>
    <t>910 479 582</t>
  </si>
  <si>
    <t xml:space="preserve">escalaalveiro@gmail.com </t>
  </si>
  <si>
    <t>76077856</t>
  </si>
  <si>
    <t xml:space="preserve">Ana Luz Killa </t>
  </si>
  <si>
    <t>Paucca Martinez</t>
  </si>
  <si>
    <t>912 218 175</t>
  </si>
  <si>
    <t>anapauccamartinez@gmail.com</t>
  </si>
  <si>
    <t>72852957</t>
  </si>
  <si>
    <t>Pool Ronell</t>
  </si>
  <si>
    <t>Quispe García</t>
  </si>
  <si>
    <t>957 726 410</t>
  </si>
  <si>
    <t>poolqq@gmail.com</t>
  </si>
  <si>
    <t>61145559</t>
  </si>
  <si>
    <t>Anabel Killary</t>
  </si>
  <si>
    <t>Felices Bendezú</t>
  </si>
  <si>
    <t>925 843 041</t>
  </si>
  <si>
    <t>anabelfelices80@gmail.com</t>
  </si>
  <si>
    <t>61072249</t>
  </si>
  <si>
    <t>Nayeli Kalet</t>
  </si>
  <si>
    <t>Quispe Chavez</t>
  </si>
  <si>
    <t>925 446 582</t>
  </si>
  <si>
    <t>nayelikalet123@gmail.com</t>
  </si>
  <si>
    <t>62636158</t>
  </si>
  <si>
    <t>Ayelén Estefania</t>
  </si>
  <si>
    <t>Ayala Aguilar</t>
  </si>
  <si>
    <t>997 424 713</t>
  </si>
  <si>
    <t>ayalaaguilaresstefania@gmail.com</t>
  </si>
  <si>
    <t>61030057</t>
  </si>
  <si>
    <t>Yamile Sofia</t>
  </si>
  <si>
    <t>Pauca Carhuas</t>
  </si>
  <si>
    <t>913 170 192</t>
  </si>
  <si>
    <t>paucacarhuassofia@gmail.com</t>
  </si>
  <si>
    <t>70450284</t>
  </si>
  <si>
    <t>Luis Angel</t>
  </si>
  <si>
    <t>Coras Auccapuclla</t>
  </si>
  <si>
    <t>959 211 189</t>
  </si>
  <si>
    <t>aangelcorasauccapuclla@gmail.com</t>
  </si>
  <si>
    <t>Conócete a ti mismo</t>
  </si>
  <si>
    <t>Lunes</t>
  </si>
  <si>
    <t>61071758</t>
  </si>
  <si>
    <t xml:space="preserve">Oscar Miguel Arturo	</t>
  </si>
  <si>
    <t>Aviles Lozano</t>
  </si>
  <si>
    <t>983 257 552</t>
  </si>
  <si>
    <t>arturitoal.1385@gmail.com</t>
  </si>
  <si>
    <t>Anubis II</t>
  </si>
  <si>
    <t>Johana Mendoza</t>
  </si>
  <si>
    <t>42181340</t>
  </si>
  <si>
    <t>Maudi Nivia</t>
  </si>
  <si>
    <t>Janampa Arango</t>
  </si>
  <si>
    <t>920 663 752</t>
  </si>
  <si>
    <t>maudinivia@gmail.com</t>
  </si>
  <si>
    <t>45960352</t>
  </si>
  <si>
    <t xml:space="preserve">Edgar </t>
  </si>
  <si>
    <t>Chambi de la Vega</t>
  </si>
  <si>
    <t>980 769 961</t>
  </si>
  <si>
    <t>delavegachambi@gmail.com</t>
  </si>
  <si>
    <t>N</t>
  </si>
  <si>
    <t>CH</t>
  </si>
  <si>
    <t>72812431</t>
  </si>
  <si>
    <t>Lucero</t>
  </si>
  <si>
    <t>Quispealaya Huamani</t>
  </si>
  <si>
    <t>929 479 477</t>
  </si>
  <si>
    <t>luceroazucena0713@gmail.com</t>
  </si>
  <si>
    <t>41835322</t>
  </si>
  <si>
    <t>Ovidio</t>
  </si>
  <si>
    <t>Achamizo Meneses</t>
  </si>
  <si>
    <t>974 380 330</t>
  </si>
  <si>
    <t>ovidioachamizomeneses@gmail.com</t>
  </si>
  <si>
    <t>Jueves</t>
  </si>
  <si>
    <t>61189978</t>
  </si>
  <si>
    <t xml:space="preserve">Andrea Christian </t>
  </si>
  <si>
    <t>Huamancusi Aliaga</t>
  </si>
  <si>
    <t>966 092 854</t>
  </si>
  <si>
    <t>andrehuamancusi4@gmail.com</t>
  </si>
  <si>
    <t>Xexostris II</t>
  </si>
  <si>
    <t>Paola Naveda</t>
  </si>
  <si>
    <t>Liseth de J. Anaya</t>
  </si>
  <si>
    <t>71892567</t>
  </si>
  <si>
    <t xml:space="preserve">Nayeli Maryory </t>
  </si>
  <si>
    <t>Gamboa Quispe</t>
  </si>
  <si>
    <t>948 451 153</t>
  </si>
  <si>
    <t>maryorygamboa780@gmail.com</t>
  </si>
  <si>
    <t>40803823</t>
  </si>
  <si>
    <t>Edwin Alfonso</t>
  </si>
  <si>
    <t>Arce Prado</t>
  </si>
  <si>
    <t>966 829 496</t>
  </si>
  <si>
    <t>edwinarceprado@gmail.com</t>
  </si>
  <si>
    <t>42601155</t>
  </si>
  <si>
    <t xml:space="preserve">Veter </t>
  </si>
  <si>
    <t xml:space="preserve">Carhuas Mendoza </t>
  </si>
  <si>
    <t>999 522 422</t>
  </si>
  <si>
    <t>vcarhuasmendoza@gmail.com</t>
  </si>
  <si>
    <t>76728221</t>
  </si>
  <si>
    <t>Roy Armando</t>
  </si>
  <si>
    <t>Oscco Yupanqui</t>
  </si>
  <si>
    <t>979 007 365</t>
  </si>
  <si>
    <t>royarmando1999@gmail.com</t>
  </si>
  <si>
    <t>40470301</t>
  </si>
  <si>
    <t>Denice Rocío</t>
  </si>
  <si>
    <t>Huamán Alarcón</t>
  </si>
  <si>
    <t>940 912 627</t>
  </si>
  <si>
    <t>emmanuela130180@gmail.com</t>
  </si>
  <si>
    <t>74965726</t>
  </si>
  <si>
    <t xml:space="preserve">Vida </t>
  </si>
  <si>
    <t>Chura Condori</t>
  </si>
  <si>
    <t>952 152 752</t>
  </si>
  <si>
    <t>vidachura60@gmail.com</t>
  </si>
  <si>
    <t>Febrero</t>
  </si>
  <si>
    <t>74350800</t>
  </si>
  <si>
    <t>Sandra Roxana</t>
  </si>
  <si>
    <t>Mendoza Candia</t>
  </si>
  <si>
    <t>949 588 499</t>
  </si>
  <si>
    <t>sandramendozacandia@gmail.com</t>
  </si>
  <si>
    <t>Nuth III</t>
  </si>
  <si>
    <t>Luz Diana Gomez</t>
  </si>
  <si>
    <t>Maxwell Galvez</t>
  </si>
  <si>
    <t>74347650</t>
  </si>
  <si>
    <t>Miguel Angel</t>
  </si>
  <si>
    <t>Calle Cruz</t>
  </si>
  <si>
    <t>992 055 591</t>
  </si>
  <si>
    <t>miguelcallcruz@gmail.com</t>
  </si>
  <si>
    <t>18113613</t>
  </si>
  <si>
    <t>Raul</t>
  </si>
  <si>
    <t>Alvarez Sanchez</t>
  </si>
  <si>
    <t>968 333 555</t>
  </si>
  <si>
    <t>r95259464@hotmail.com</t>
  </si>
  <si>
    <t>40366781</t>
  </si>
  <si>
    <t xml:space="preserve">Erlinda Noemi </t>
  </si>
  <si>
    <t>Misaico Mendoza</t>
  </si>
  <si>
    <t xml:space="preserve">987 220 807 </t>
  </si>
  <si>
    <t xml:space="preserve">noemimisaico22@gmail.com </t>
  </si>
  <si>
    <t>41941653</t>
  </si>
  <si>
    <t>Rossio Pilar</t>
  </si>
  <si>
    <t>Hinostroza</t>
  </si>
  <si>
    <t>951 926 992</t>
  </si>
  <si>
    <t>rossiohinostrozabellido@gmail.com</t>
  </si>
  <si>
    <t>Sábados</t>
  </si>
  <si>
    <t>9:30 a.m.- 12:30 p.m.</t>
  </si>
  <si>
    <t>72994132</t>
  </si>
  <si>
    <t>Sayda Luz</t>
  </si>
  <si>
    <t>Gutierrez Ayala</t>
  </si>
  <si>
    <t>956 295 022</t>
  </si>
  <si>
    <t>luzgutierreza18@gmail.com</t>
  </si>
  <si>
    <t>Amon III</t>
  </si>
  <si>
    <t>Tania Liz Alfaro</t>
  </si>
  <si>
    <t>70231943</t>
  </si>
  <si>
    <t>Keyko Maricelo</t>
  </si>
  <si>
    <t>Rojas Ayala</t>
  </si>
  <si>
    <t>992 426 244</t>
  </si>
  <si>
    <t>keykorojasayala@gmail.com</t>
  </si>
  <si>
    <t>Martes</t>
  </si>
  <si>
    <t>71857564</t>
  </si>
  <si>
    <t>Niels Yorman</t>
  </si>
  <si>
    <t>Guerreros Bautista</t>
  </si>
  <si>
    <t>990 205 599</t>
  </si>
  <si>
    <t>nielsguerreros1996@gmail.com</t>
  </si>
  <si>
    <t>Anubis III</t>
  </si>
  <si>
    <t>Fernando Maraví</t>
  </si>
  <si>
    <t>Jhenny Romero</t>
  </si>
  <si>
    <t>60246348</t>
  </si>
  <si>
    <t>Ximena</t>
  </si>
  <si>
    <t>Mendoza Borda</t>
  </si>
  <si>
    <t>901 749 560</t>
  </si>
  <si>
    <t>ximenamendozaborda293@gmail.com</t>
  </si>
  <si>
    <t>28312998</t>
  </si>
  <si>
    <t xml:space="preserve">Natividad Mercedes </t>
  </si>
  <si>
    <t>Sanchez Flores</t>
  </si>
  <si>
    <t>999 995 059</t>
  </si>
  <si>
    <t>natita_0311@hotmail.com</t>
  </si>
  <si>
    <t>PROBACIONISTAS</t>
  </si>
  <si>
    <t>SEMESTRAL FILIAL</t>
  </si>
  <si>
    <t>ANUAL FILIAL</t>
  </si>
  <si>
    <t>Diciembre</t>
  </si>
  <si>
    <t>Marzo</t>
  </si>
  <si>
    <t>Abril</t>
  </si>
  <si>
    <t>Mayo</t>
  </si>
  <si>
    <t>Junio</t>
  </si>
  <si>
    <t>Julio</t>
  </si>
  <si>
    <t>Agosto</t>
  </si>
  <si>
    <t>Setiembre</t>
  </si>
  <si>
    <t>Octubre</t>
  </si>
  <si>
    <t>Noviembre</t>
  </si>
  <si>
    <t>Filial</t>
  </si>
  <si>
    <t>Probacionistas (RIMM 2025)</t>
  </si>
  <si>
    <t>Nº inscripciones al Probacionismo</t>
  </si>
  <si>
    <t>Nº de Probacionistas de menos de 28 años de edad</t>
  </si>
  <si>
    <r>
      <rPr>
        <b/>
        <sz val="10"/>
        <rFont val="Arial"/>
        <family val="2"/>
        <charset val="1"/>
      </rPr>
      <t xml:space="preserve">(+) ALTAS </t>
    </r>
    <r>
      <rPr>
        <sz val="10"/>
        <rFont val="Arial"/>
        <family val="2"/>
        <charset val="1"/>
      </rPr>
      <t xml:space="preserve">Probacionistas (después de 3a clase) </t>
    </r>
  </si>
  <si>
    <r>
      <rPr>
        <sz val="10"/>
        <rFont val="Arial"/>
        <family val="2"/>
        <charset val="1"/>
      </rPr>
      <t xml:space="preserve">(-) </t>
    </r>
    <r>
      <rPr>
        <b/>
        <sz val="10"/>
        <rFont val="Arial"/>
        <family val="2"/>
        <charset val="1"/>
      </rPr>
      <t>BAJAS/SALIDAS</t>
    </r>
    <r>
      <rPr>
        <sz val="10"/>
        <rFont val="Arial"/>
        <family val="2"/>
        <charset val="1"/>
      </rPr>
      <t xml:space="preserve"> de Probacionistas (Salieron de NA después de 3a clase)</t>
    </r>
  </si>
  <si>
    <t xml:space="preserve">*formula* Total de Probacionistas Actuales </t>
  </si>
  <si>
    <t>Nº Probas que pasaron a miembros</t>
  </si>
  <si>
    <t xml:space="preserve">    *fórmula* %  de traspaso a miembros</t>
  </si>
  <si>
    <t xml:space="preserve">   *fórmula* % de Probas que se fueron</t>
  </si>
  <si>
    <t>Nº de grupos de probacionismo</t>
  </si>
  <si>
    <t>Nº de grupos de probacionismo abiertos en el mes</t>
  </si>
  <si>
    <t>N° de instructores que dan clases de Probacionismo</t>
  </si>
  <si>
    <t xml:space="preserve">Medios por los que se inscribieron los probacionistas </t>
  </si>
  <si>
    <t>Por redes sociales y anuncios en Internet  (gratuitos o pagados)</t>
  </si>
  <si>
    <t>Por propaganda impresa y todo tipo (carteles, volantes, banner, etc.)</t>
  </si>
  <si>
    <t xml:space="preserve">Por contacto personal </t>
  </si>
  <si>
    <t>Por actividades de Tercer Círculo</t>
  </si>
  <si>
    <t>Por nuestras páginas Web</t>
  </si>
  <si>
    <t>Por Cursos Externos</t>
  </si>
  <si>
    <t>Por llamadas teléfónica</t>
  </si>
  <si>
    <t>Por mensaje de texto (Whatsapp, SMS)</t>
  </si>
  <si>
    <t>N°</t>
  </si>
  <si>
    <t>Instructor</t>
  </si>
  <si>
    <t>Valores de asistencia</t>
  </si>
  <si>
    <t>Descripción</t>
  </si>
  <si>
    <t>1°</t>
  </si>
  <si>
    <t>2°</t>
  </si>
  <si>
    <t>3°</t>
  </si>
  <si>
    <t>Concatenado</t>
  </si>
  <si>
    <t>Resultado</t>
  </si>
  <si>
    <t>Medios</t>
  </si>
  <si>
    <t>Nivel</t>
  </si>
  <si>
    <t>SI/NO</t>
  </si>
  <si>
    <t>Terminó</t>
  </si>
  <si>
    <t>Motivo</t>
  </si>
  <si>
    <t>Acción</t>
  </si>
  <si>
    <t>Tipo Inscrito</t>
  </si>
  <si>
    <t>Mes</t>
  </si>
  <si>
    <t>Ejemplos</t>
  </si>
  <si>
    <t>Fecha referencial Alta</t>
  </si>
  <si>
    <t>Alexander</t>
  </si>
  <si>
    <t>Presente</t>
  </si>
  <si>
    <t>Asistió</t>
  </si>
  <si>
    <t>Arequipa</t>
  </si>
  <si>
    <t>SI</t>
  </si>
  <si>
    <t>Cambió de Grupo / Local</t>
  </si>
  <si>
    <t>Desinterés</t>
  </si>
  <si>
    <t xml:space="preserve">El probacionista indica que los temas desarrollados no son de su interés. Se incribió con una expectativa diferente. Manifiesta alguna discrepancia ideológica con algún tema. La persona fue inscrita por otra persona interesada y no desea continuar. </t>
  </si>
  <si>
    <t>No llamar</t>
  </si>
  <si>
    <t>Cambio de horario</t>
  </si>
  <si>
    <t>7:15 - 9:10</t>
  </si>
  <si>
    <t>Ene_2025</t>
  </si>
  <si>
    <t>Oratoria y Filosofía</t>
  </si>
  <si>
    <t>Karina</t>
  </si>
  <si>
    <t>Arequipa - Cerro Colorado</t>
  </si>
  <si>
    <t>1A</t>
  </si>
  <si>
    <t>NO</t>
  </si>
  <si>
    <t>Horarios</t>
  </si>
  <si>
    <t xml:space="preserve">Ya sea por trabajos, estudios o motivos personales, la persona no cuenta con el tiempo o disponibilidad para asistir a clases. </t>
  </si>
  <si>
    <t>6:30 - 8:30</t>
  </si>
  <si>
    <t>3:30 - 6:30 p.m.</t>
  </si>
  <si>
    <t>Feb_2025</t>
  </si>
  <si>
    <t>Pedro</t>
  </si>
  <si>
    <t>Falta</t>
  </si>
  <si>
    <t>Cursos</t>
  </si>
  <si>
    <t>Arequipa - CU Yanahuara</t>
  </si>
  <si>
    <t>CU</t>
  </si>
  <si>
    <t>NO Aplica</t>
  </si>
  <si>
    <t>Nunca Asistió</t>
  </si>
  <si>
    <t>Viaje / Distancia</t>
  </si>
  <si>
    <t xml:space="preserve">La persona realiza un viaje de periodo largo. La persona se muda y la distancia con la escuela le impide continuar con sus clases. </t>
  </si>
  <si>
    <t>Pre-Inscrito</t>
  </si>
  <si>
    <t>Lunes - Miércoles</t>
  </si>
  <si>
    <t>Sábado</t>
  </si>
  <si>
    <t>7:15 - 9:10 p.m.</t>
  </si>
  <si>
    <t>Mar_2025</t>
  </si>
  <si>
    <t>María</t>
  </si>
  <si>
    <t>No Inscrito</t>
  </si>
  <si>
    <t>No Asistió</t>
  </si>
  <si>
    <t>Llamadas</t>
  </si>
  <si>
    <t>Arequipa - Lambramani</t>
  </si>
  <si>
    <t>1B</t>
  </si>
  <si>
    <t> </t>
  </si>
  <si>
    <t>Económico</t>
  </si>
  <si>
    <t>La persona no tenía previsto un pago sostenido del curso a través del tiempo. La persona requiere orientar sus recursos económicos a otras necesidades. Su situación económica cambió y no puede continuar aportando aún con alguna facilidad.</t>
  </si>
  <si>
    <t>Recuperado otro año</t>
  </si>
  <si>
    <t>Abr_2025</t>
  </si>
  <si>
    <t>BAJA</t>
  </si>
  <si>
    <t>Baja</t>
  </si>
  <si>
    <t>Mensajes de texto</t>
  </si>
  <si>
    <t>Arequipa - Umacollo</t>
  </si>
  <si>
    <t>No responde / Abandono</t>
  </si>
  <si>
    <t xml:space="preserve">A pesar de diversos intentos la persona no responde a mensajes, llamadas, correos. / Los datos asociados son errados. La persona dice que va a retomar pero no lo concreta. </t>
  </si>
  <si>
    <t>Recuperado 2025</t>
  </si>
  <si>
    <t>May_2025</t>
  </si>
  <si>
    <t>Cambió grupo</t>
  </si>
  <si>
    <t>Salud</t>
  </si>
  <si>
    <t xml:space="preserve">Indica que por problemas de salud no podrá continuar. Incluye Fallecimiento. </t>
  </si>
  <si>
    <t>Jun_2025</t>
  </si>
  <si>
    <t>Jhonatan Riveros</t>
  </si>
  <si>
    <t>Ayacucho - CU Andres Avelino Caceres</t>
  </si>
  <si>
    <t>Mala experiencia</t>
  </si>
  <si>
    <t xml:space="preserve">La persona manifiesta que ha tenido una mala experiencia en Nueva Acrópolis, ya sea dentro o fuera del aula, o a través de personas o instituciones que le han recomendado retirarse. </t>
  </si>
  <si>
    <t>No insistir</t>
  </si>
  <si>
    <t>Jul_2025</t>
  </si>
  <si>
    <t>Ayacucho - CU Javier Perez de Cuellar 1</t>
  </si>
  <si>
    <t>Ago_2025</t>
  </si>
  <si>
    <t>Ayacucho - CU Javier Perez de Cuellar 2</t>
  </si>
  <si>
    <t>Septiembre</t>
  </si>
  <si>
    <t>Set_2025</t>
  </si>
  <si>
    <t>CG</t>
  </si>
  <si>
    <t>Ayacucho - CU Nazarenas</t>
  </si>
  <si>
    <t>Oct_2025</t>
  </si>
  <si>
    <t>Ayacucho - CU Valdelirios</t>
  </si>
  <si>
    <t>Nov_2025</t>
  </si>
  <si>
    <t>Xexostris III</t>
  </si>
  <si>
    <t>Ayacucho Norte</t>
  </si>
  <si>
    <t>Dic_2025</t>
  </si>
  <si>
    <t>Cajamarca</t>
  </si>
  <si>
    <t>Ene_2026</t>
  </si>
  <si>
    <t>CL</t>
  </si>
  <si>
    <t>Cajamarca - Centro Histórico</t>
  </si>
  <si>
    <t>Feb_2026</t>
  </si>
  <si>
    <t>Cajamarca - CU Baños del Inca</t>
  </si>
  <si>
    <t>Mar_2026</t>
  </si>
  <si>
    <t>Cajamarca - CU Miraflores</t>
  </si>
  <si>
    <t>Cajamarca - Norte</t>
  </si>
  <si>
    <t>Cerro de Pasco</t>
  </si>
  <si>
    <t>Chiclayo</t>
  </si>
  <si>
    <t>Cusco</t>
  </si>
  <si>
    <t>Cusco - CU Larapa</t>
  </si>
  <si>
    <t>Cusco - CU Los Incas 1</t>
  </si>
  <si>
    <t>Cusco - CU Los Incas 2</t>
  </si>
  <si>
    <t>Huancayo</t>
  </si>
  <si>
    <t>Huancayo - CU Constitución 1</t>
  </si>
  <si>
    <t>Huancayo - CU Constitución 2</t>
  </si>
  <si>
    <t>Huancayo - CU Continental</t>
  </si>
  <si>
    <t>Huancayo - CU Huancavelica</t>
  </si>
  <si>
    <t>Huancayo - CU La Merced</t>
  </si>
  <si>
    <t>Huancayo - CU La Rivera</t>
  </si>
  <si>
    <t>Huancayo - El Tambo</t>
  </si>
  <si>
    <t>Huancayo - Julio Sumar</t>
  </si>
  <si>
    <t>Huanuco</t>
  </si>
  <si>
    <t>Huánuco - CU Amarilis</t>
  </si>
  <si>
    <t>Huánuco - CU Mayro</t>
  </si>
  <si>
    <t>Huaraz</t>
  </si>
  <si>
    <t>Ica</t>
  </si>
  <si>
    <t>Ilo</t>
  </si>
  <si>
    <t>Ilo - CU Moquegua</t>
  </si>
  <si>
    <t>Iquitos</t>
  </si>
  <si>
    <t>Iquitos - CU 2 de mayo</t>
  </si>
  <si>
    <t>Juliaca</t>
  </si>
  <si>
    <t>Lima - Breña</t>
  </si>
  <si>
    <t>Lima - CU Miraflores</t>
  </si>
  <si>
    <t>Lima - CU Pershing</t>
  </si>
  <si>
    <t>Lima - Jesús María</t>
  </si>
  <si>
    <t>Lima - La Molina</t>
  </si>
  <si>
    <t>Lima - Pueblo Libre</t>
  </si>
  <si>
    <t>Lima - San Miguel</t>
  </si>
  <si>
    <t>Lima - Sede Central</t>
  </si>
  <si>
    <t>Pisco</t>
  </si>
  <si>
    <t>Pisco - CU Chincha</t>
  </si>
  <si>
    <t>Pucallpa</t>
  </si>
  <si>
    <t>Pucallpa - CU Raymondi</t>
  </si>
  <si>
    <t>Puno</t>
  </si>
  <si>
    <t>Tacna</t>
  </si>
  <si>
    <t>Tacna - Av. Ejercito</t>
  </si>
  <si>
    <t>Tacna - CU Ciudad Nueva</t>
  </si>
  <si>
    <t>Tacna - Gregorio Albarracin</t>
  </si>
  <si>
    <t>Tarapoto</t>
  </si>
  <si>
    <t>Trujillo</t>
  </si>
  <si>
    <t>Trujillo - CU Chimbote</t>
  </si>
  <si>
    <t>Trujillo - CU Daniel Hoyle</t>
  </si>
  <si>
    <t>Trujillo - CU Servat</t>
  </si>
  <si>
    <t>Trujillo - La Merced</t>
  </si>
  <si>
    <t>Trujillo - La Noria</t>
  </si>
  <si>
    <t>Plantilla</t>
  </si>
  <si>
    <t>A partir de la celda A22 hasta A40. Se puede agregar fechas donde no hubo clases</t>
  </si>
  <si>
    <t>No modificar las fórmulas de esta tabla</t>
  </si>
  <si>
    <t>Semana inicial</t>
  </si>
  <si>
    <t>MES 1</t>
  </si>
  <si>
    <t>FERIADOS</t>
  </si>
  <si>
    <t>H</t>
  </si>
  <si>
    <t>Año Nuevo</t>
  </si>
  <si>
    <t>Jueves Santo</t>
  </si>
  <si>
    <t>Viernes Santo</t>
  </si>
  <si>
    <t>Día del Trabajo</t>
  </si>
  <si>
    <t>Batalla de Arica y Día de la Bandera</t>
  </si>
  <si>
    <t>San Pedro y San Pablo</t>
  </si>
  <si>
    <t>Día de la Fuerza Aérea del Perú</t>
  </si>
  <si>
    <t>Independencia del Perú</t>
  </si>
  <si>
    <t>Fiestas Patrias</t>
  </si>
  <si>
    <t>Batalla de Junín</t>
  </si>
  <si>
    <t>Santa Rosa de Lima</t>
  </si>
  <si>
    <t>Combate Naval de Angamos</t>
  </si>
  <si>
    <t>(en blanco)</t>
  </si>
  <si>
    <t>Día de Todos los Santos</t>
  </si>
  <si>
    <t>Día de la Inmaculada Concepción</t>
  </si>
  <si>
    <t>Batalla de Ayacucho</t>
  </si>
  <si>
    <t>Navidad</t>
  </si>
  <si>
    <t>(Todas)</t>
  </si>
  <si>
    <t>FALSO</t>
  </si>
  <si>
    <t xml:space="preserve">Tipo Inscrito </t>
  </si>
  <si>
    <t xml:space="preserve">Cant. Inscritos </t>
  </si>
  <si>
    <t>Pasaron a miembro</t>
  </si>
  <si>
    <t>Sem. 01</t>
  </si>
  <si>
    <t>Sem. 02</t>
  </si>
  <si>
    <t>Sem. 03</t>
  </si>
  <si>
    <t>Sem. 04</t>
  </si>
  <si>
    <t>Sem. 05</t>
  </si>
  <si>
    <t>Sem. 06</t>
  </si>
  <si>
    <t>Sem. 07</t>
  </si>
  <si>
    <t>Sem. 08</t>
  </si>
  <si>
    <t>Sem. 09</t>
  </si>
  <si>
    <t>Sem. 10</t>
  </si>
  <si>
    <t>Sem. 11</t>
  </si>
  <si>
    <t>Sem. 12</t>
  </si>
  <si>
    <t>Sem. 13</t>
  </si>
  <si>
    <t>Sem. 14</t>
  </si>
  <si>
    <t>Sem. 15</t>
  </si>
  <si>
    <t>Sem. 16</t>
  </si>
  <si>
    <t>Año Inscrito</t>
  </si>
  <si>
    <t>Cant. Inscritos</t>
  </si>
  <si>
    <t>I</t>
  </si>
  <si>
    <t>Ayacucho-Enero-Lunes y miércoles-09:30am-11:15am-45665-Inscrito Nuevo</t>
  </si>
  <si>
    <t>Ayacucho-Enero-Lunes y miércoles-4:30pm-06:30pm-45665-Inscrito Nuevo</t>
  </si>
  <si>
    <t>Ayacucho-Enero-Lunes y miércoles-7:00pm-8:50pm-45665-Inscrito Nuevo</t>
  </si>
  <si>
    <t>Ayacucho-Enero-Martes y jueves-09:30am-11:15am-45666-Inscrito Nuevo</t>
  </si>
  <si>
    <t>Ayacucho-Enero-Martes y jueves-4:30pm-06:30pm-45666-Inscrito Nuevo</t>
  </si>
  <si>
    <t>Ayacucho-Enero-Martes y jueves-7:00pm-8:50pm-45666-Inscrito Nuevo</t>
  </si>
  <si>
    <t>Ayacucho-Enero-Lunes-7:00pm-8:50pm-45670-Inscrito Nuevo</t>
  </si>
  <si>
    <t>Ayacucho-Enero-Jueves-7:00pm-8:50pm-45673-Inscrito Nuevo</t>
  </si>
  <si>
    <t>Ayacucho-Febrero-Sábados-9:30 a.m.- 12:30 p.m.-45696-Inscrito Nuevo</t>
  </si>
  <si>
    <t>Ayacucho-Febrero-Lunes y miércoles-7:00pm-8:50pm-45698-Inscrito Nuevo</t>
  </si>
  <si>
    <t>Ayacucho-Febrero-Martes-7:00pm-8:50pm-45699-Inscrito Nuevo</t>
  </si>
  <si>
    <t xml:space="preserve"> Cant. Inscritos</t>
  </si>
  <si>
    <t xml:space="preserve"> Pasaron a miembro</t>
  </si>
  <si>
    <t xml:space="preserve"> % pasaron a miembros</t>
  </si>
  <si>
    <t/>
  </si>
  <si>
    <t>Total general</t>
  </si>
  <si>
    <t>Asistencia por semana</t>
  </si>
  <si>
    <t xml:space="preserve"> Sem. 01</t>
  </si>
  <si>
    <t xml:space="preserve"> Sem. 02</t>
  </si>
  <si>
    <t xml:space="preserve"> Sem. 03</t>
  </si>
  <si>
    <t xml:space="preserve"> Sem. 04</t>
  </si>
  <si>
    <t xml:space="preserve"> Sem. 05</t>
  </si>
  <si>
    <t xml:space="preserve"> Sem. 06</t>
  </si>
  <si>
    <t xml:space="preserve"> Sem. 07</t>
  </si>
  <si>
    <t xml:space="preserve"> Sem. 08</t>
  </si>
  <si>
    <t xml:space="preserve"> Sem. 09</t>
  </si>
  <si>
    <t xml:space="preserve"> Sem. 10</t>
  </si>
  <si>
    <t xml:space="preserve"> Sem. 11</t>
  </si>
  <si>
    <t xml:space="preserve"> Sem. 12</t>
  </si>
  <si>
    <t>Horario</t>
  </si>
  <si>
    <t xml:space="preserve">Socioplítica </t>
  </si>
  <si>
    <t>Fecha Inicio</t>
  </si>
  <si>
    <t>Fecha Fin</t>
  </si>
  <si>
    <t>CONCATENADO</t>
  </si>
  <si>
    <t>miércoles 8 a 10</t>
  </si>
  <si>
    <t>sss</t>
  </si>
  <si>
    <t>Amanda Artiaga</t>
  </si>
  <si>
    <t>Reglas para obtener estos 2 indicadores</t>
  </si>
  <si>
    <t>1ra Sem</t>
  </si>
  <si>
    <t>2da Sem</t>
  </si>
  <si>
    <t>3ra Sem</t>
  </si>
  <si>
    <t>¿Considerado?</t>
  </si>
  <si>
    <t>Valores posibles en asistencia</t>
  </si>
  <si>
    <t>Amón I</t>
  </si>
  <si>
    <t>P = Presente</t>
  </si>
  <si>
    <t>F = Falta</t>
  </si>
  <si>
    <t>N = No inscrito aún (inscritos 2da, 3ra clase). Mismo comportamiento F</t>
  </si>
  <si>
    <t>CG = Cambio grupo (mismo comportamiento F)</t>
  </si>
  <si>
    <t>Probacionistas del mes que cumplen su 3ª clase</t>
  </si>
  <si>
    <t>Mes apertura</t>
  </si>
  <si>
    <t>Inscritos</t>
  </si>
  <si>
    <t>Prob 3ra clase</t>
  </si>
  <si>
    <t>Amón II</t>
  </si>
  <si>
    <t>Probacionistas actuales (después de la 3ª clase)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</si>
</sst>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dd/mm/yy"/>
    <numFmt numFmtId="165" formatCode="dd/mm/yyyy"/>
    <numFmt numFmtId="166" formatCode="dd\ mmm"/>
    <numFmt numFmtId="167" formatCode="_-* #,##0_-;\-* #,##0_-;_-* &quot;-&quot;??_-;_-@_-"/>
  </numFmts>
  <fonts count="62">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sz val="8"/>
      <color theme="1"/>
      <name val="Calibri"/>
      <family val="2"/>
      <scheme val="minor"/>
    </font>
    <font>
      <b/>
      <sz val="10"/>
      <color rgb="FFFFFFFF"/>
      <name val="Arial"/>
      <family val="2"/>
    </font>
    <font>
      <sz val="10"/>
      <name val="Arial"/>
      <family val="2"/>
    </font>
    <font>
      <b/>
      <sz val="10"/>
      <name val="Arial"/>
      <family val="2"/>
    </font>
    <font>
      <sz val="10"/>
      <color rgb="FF009281"/>
      <name val="Arial"/>
      <family val="2"/>
    </font>
    <font>
      <sz val="10"/>
      <color rgb="FFFF0000"/>
      <name val="Arial"/>
      <family val="2"/>
    </font>
    <font>
      <b/>
      <sz val="12"/>
      <color rgb="FFC00000"/>
      <name val="Arial"/>
      <family val="2"/>
    </font>
    <font>
      <b/>
      <sz val="10"/>
      <color rgb="FFFFC000"/>
      <name val="Arial"/>
      <family val="2"/>
    </font>
    <font>
      <sz val="10"/>
      <color rgb="FFFFFF00"/>
      <name val="Arial"/>
      <family val="2"/>
    </font>
    <font>
      <b/>
      <sz val="14"/>
      <color theme="0"/>
      <name val="Arial"/>
      <family val="2"/>
    </font>
    <font>
      <sz val="10"/>
      <name val="Calibri"/>
      <family val="2"/>
      <scheme val="minor"/>
    </font>
    <font>
      <sz val="8"/>
      <name val="Calibri"/>
      <family val="2"/>
      <scheme val="minor"/>
    </font>
    <font>
      <b/>
      <sz val="11"/>
      <color theme="1"/>
      <name val="Calibri"/>
      <family val="2"/>
      <scheme val="minor"/>
    </font>
    <font>
      <b/>
      <sz val="10"/>
      <color theme="1"/>
      <name val="Calibri"/>
      <family val="2"/>
      <scheme val="minor"/>
    </font>
    <font>
      <sz val="6"/>
      <name val="Arial"/>
      <family val="2"/>
    </font>
    <font>
      <sz val="11"/>
      <color rgb="FFFF0000"/>
      <name val="Calibri"/>
      <family val="2"/>
      <scheme val="minor"/>
    </font>
    <font>
      <sz val="10"/>
      <color rgb="FF1E1E1E"/>
      <name val="Segoe UI"/>
      <family val="2"/>
    </font>
    <font>
      <sz val="9"/>
      <name val="Calibri"/>
      <family val="2"/>
      <scheme val="minor"/>
    </font>
    <font>
      <sz val="9"/>
      <color theme="1"/>
      <name val="Calibri"/>
      <family val="2"/>
      <scheme val="minor"/>
    </font>
    <font>
      <sz val="10"/>
      <color theme="1" tint="0.499984740745262"/>
      <name val="Calibri"/>
      <family val="2"/>
      <scheme val="minor"/>
    </font>
    <font>
      <sz val="8"/>
      <color rgb="FF000000"/>
      <name val="Calibri"/>
      <family val="2"/>
      <scheme val="minor"/>
    </font>
    <font>
      <sz val="9"/>
      <color rgb="FF000000"/>
      <name val="Calibri"/>
      <family val="2"/>
      <scheme val="minor"/>
    </font>
    <font>
      <sz val="10"/>
      <color rgb="FF000000"/>
      <name val="Calibri"/>
      <family val="2"/>
      <scheme val="minor"/>
    </font>
    <font>
      <b/>
      <sz val="10"/>
      <color theme="0"/>
      <name val="Calibri"/>
      <family val="2"/>
      <scheme val="minor"/>
    </font>
    <font>
      <b/>
      <sz val="8"/>
      <color theme="0"/>
      <name val="Calibri"/>
      <family val="2"/>
      <scheme val="minor"/>
    </font>
    <font>
      <sz val="11"/>
      <color rgb="FF000000"/>
      <name val="Calibri"/>
      <family val="2"/>
      <scheme val="minor"/>
    </font>
    <font>
      <b/>
      <sz val="11"/>
      <color rgb="FF000000"/>
      <name val="Calibri"/>
      <family val="2"/>
      <scheme val="minor"/>
    </font>
    <font>
      <b/>
      <sz val="9"/>
      <color theme="1"/>
      <name val="Calibri"/>
      <family val="2"/>
      <scheme val="minor"/>
    </font>
    <font>
      <sz val="8"/>
      <color theme="9" tint="-0.249977111117893"/>
      <name val="Calibri"/>
      <family val="2"/>
      <scheme val="minor"/>
    </font>
    <font>
      <sz val="8"/>
      <color theme="0"/>
      <name val="Arial"/>
      <family val="2"/>
    </font>
    <font>
      <sz val="8"/>
      <color theme="0" tint="-0.14999847407452621"/>
      <name val="Arial"/>
      <family val="2"/>
    </font>
    <font>
      <sz val="11"/>
      <color rgb="FF000000"/>
      <name val="Calibri"/>
      <family val="2"/>
    </font>
    <font>
      <b/>
      <sz val="14"/>
      <color rgb="FF000000"/>
      <name val="Calibri"/>
      <family val="2"/>
    </font>
    <font>
      <u/>
      <sz val="11"/>
      <color rgb="FF000000"/>
      <name val="Calibri"/>
      <family val="2"/>
    </font>
    <font>
      <sz val="8"/>
      <color rgb="FF000000"/>
      <name val="Calibri"/>
      <family val="2"/>
    </font>
    <font>
      <sz val="11"/>
      <color rgb="FFFF0000"/>
      <name val="Calibri"/>
      <family val="2"/>
    </font>
    <font>
      <b/>
      <sz val="11"/>
      <color rgb="FF000000"/>
      <name val="Calibri"/>
      <family val="2"/>
    </font>
    <font>
      <b/>
      <sz val="12"/>
      <color theme="0"/>
      <name val="Calibri"/>
      <family val="2"/>
      <scheme val="minor"/>
    </font>
    <font>
      <sz val="10"/>
      <name val="Calibri"/>
      <family val="2"/>
    </font>
    <font>
      <sz val="10"/>
      <color rgb="FF000000"/>
      <name val="Calibri"/>
      <family val="2"/>
    </font>
    <font>
      <b/>
      <sz val="16"/>
      <color theme="1"/>
      <name val="Calibri"/>
      <family val="2"/>
      <scheme val="minor"/>
    </font>
    <font>
      <b/>
      <sz val="10"/>
      <color rgb="FFFFFFFF"/>
      <name val="Calibri"/>
      <family val="2"/>
      <scheme val="minor"/>
    </font>
    <font>
      <b/>
      <sz val="10"/>
      <color rgb="FFFF0000"/>
      <name val="Calibri"/>
      <family val="2"/>
      <scheme val="minor"/>
    </font>
    <font>
      <sz val="9"/>
      <color rgb="FF000000"/>
      <name val="Calibri"/>
      <family val="2"/>
    </font>
    <font>
      <sz val="9"/>
      <name val="Arial"/>
      <family val="2"/>
    </font>
    <font>
      <sz val="7"/>
      <color theme="0" tint="-0.34998626667073579"/>
      <name val="Calibri"/>
      <family val="2"/>
      <scheme val="minor"/>
    </font>
    <font>
      <sz val="7"/>
      <color theme="1" tint="0.499984740745262"/>
      <name val="Calibri"/>
      <family val="2"/>
      <scheme val="minor"/>
    </font>
    <font>
      <b/>
      <sz val="9"/>
      <name val="Calibri"/>
      <family val="2"/>
      <scheme val="minor"/>
    </font>
    <font>
      <b/>
      <sz val="11"/>
      <color theme="0"/>
      <name val="Calibri"/>
      <family val="2"/>
      <scheme val="minor"/>
    </font>
    <font>
      <sz val="9"/>
      <color theme="0" tint="-0.14999847407452621"/>
      <name val="Calibri"/>
      <family val="2"/>
      <scheme val="minor"/>
    </font>
    <font>
      <b/>
      <sz val="11"/>
      <color rgb="FFFF0000"/>
      <name val="Calibri"/>
      <family val="2"/>
      <scheme val="minor"/>
    </font>
    <font>
      <b/>
      <sz val="14"/>
      <color theme="5" tint="-0.249977111117893"/>
      <name val="Calibri"/>
      <family val="2"/>
      <scheme val="minor"/>
    </font>
    <font>
      <b/>
      <sz val="9"/>
      <color rgb="FFFFFFFF"/>
      <name val="Arial"/>
      <family val="2"/>
    </font>
    <font>
      <b/>
      <sz val="10"/>
      <color rgb="FF009281"/>
      <name val="Arial"/>
      <family val="2"/>
    </font>
    <font>
      <sz val="10"/>
      <name val="Arial"/>
      <family val="2"/>
      <charset val="1"/>
    </font>
    <font>
      <b/>
      <sz val="10"/>
      <name val="Arial"/>
      <family val="2"/>
      <charset val="1"/>
    </font>
    <font>
      <sz val="7"/>
      <color theme="0" tint="-0.249977111117893"/>
      <name val="Calibri"/>
      <family val="2"/>
      <scheme val="minor"/>
    </font>
    <font>
      <b/>
      <sz val="9"/>
      <color rgb="FFFFFFFF"/>
      <name val="Arial"/>
    </font>
  </fonts>
  <fills count="28">
    <fill>
      <patternFill patternType="none"/>
    </fill>
    <fill>
      <patternFill patternType="gray125"/>
    </fill>
    <fill>
      <patternFill patternType="solid">
        <fgColor rgb="FF00453D"/>
        <bgColor rgb="FF000000"/>
      </patternFill>
    </fill>
    <fill>
      <patternFill patternType="solid">
        <fgColor rgb="FF009281"/>
        <bgColor rgb="FF000000"/>
      </patternFill>
    </fill>
    <fill>
      <patternFill patternType="solid">
        <fgColor rgb="FFD0CECE"/>
        <bgColor rgb="FF000000"/>
      </patternFill>
    </fill>
    <fill>
      <patternFill patternType="solid">
        <fgColor rgb="FF595959"/>
        <bgColor rgb="FF000000"/>
      </patternFill>
    </fill>
    <fill>
      <patternFill patternType="solid">
        <fgColor theme="9"/>
        <bgColor theme="9"/>
      </patternFill>
    </fill>
    <fill>
      <patternFill patternType="solid">
        <fgColor rgb="FF00FF00"/>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00000"/>
        <bgColor indexed="64"/>
      </patternFill>
    </fill>
    <fill>
      <patternFill patternType="solid">
        <fgColor theme="0" tint="-4.9989318521683403E-2"/>
        <bgColor indexed="64"/>
      </patternFill>
    </fill>
    <fill>
      <patternFill patternType="solid">
        <fgColor theme="5" tint="-0.249977111117893"/>
        <bgColor indexed="64"/>
      </patternFill>
    </fill>
    <fill>
      <patternFill patternType="solid">
        <fgColor rgb="FFF8CBAD"/>
        <bgColor rgb="FF000000"/>
      </patternFill>
    </fill>
    <fill>
      <patternFill patternType="solid">
        <fgColor rgb="FFFFFF00"/>
        <bgColor rgb="FF000000"/>
      </patternFill>
    </fill>
    <fill>
      <patternFill patternType="solid">
        <fgColor theme="9" tint="0.79998168889431442"/>
        <bgColor indexed="64"/>
      </patternFill>
    </fill>
    <fill>
      <patternFill patternType="solid">
        <fgColor theme="9" tint="-0.249977111117893"/>
        <bgColor indexed="64"/>
      </patternFill>
    </fill>
    <fill>
      <patternFill patternType="solid">
        <fgColor theme="0"/>
        <bgColor indexed="64"/>
      </patternFill>
    </fill>
    <fill>
      <patternFill patternType="solid">
        <fgColor theme="4" tint="0.79998168889431442"/>
        <bgColor indexed="64"/>
      </patternFill>
    </fill>
    <fill>
      <patternFill patternType="solid">
        <fgColor rgb="FFDDEBF7"/>
        <bgColor rgb="FF000000"/>
      </patternFill>
    </fill>
    <fill>
      <patternFill patternType="solid">
        <fgColor rgb="FFDDEBF7"/>
        <bgColor rgb="FFDDEBF7"/>
      </patternFill>
    </fill>
    <fill>
      <patternFill patternType="solid">
        <fgColor theme="9" tint="0.39997558519241921"/>
        <bgColor indexed="64"/>
      </patternFill>
    </fill>
    <fill>
      <patternFill patternType="solid">
        <fgColor rgb="FFC65911"/>
        <bgColor rgb="FF000000"/>
      </patternFill>
    </fill>
    <fill>
      <patternFill patternType="solid">
        <fgColor rgb="FFC00000"/>
        <bgColor theme="9"/>
      </patternFill>
    </fill>
    <fill>
      <patternFill patternType="solid">
        <fgColor rgb="FFFFFF66"/>
        <bgColor indexed="64"/>
      </patternFill>
    </fill>
    <fill>
      <patternFill patternType="solid">
        <fgColor theme="9" tint="-0.249977111117893"/>
        <bgColor rgb="FF4DB7CD"/>
      </patternFill>
    </fill>
    <fill>
      <patternFill patternType="solid">
        <fgColor rgb="FF92D050"/>
        <bgColor rgb="FF4DB7CD"/>
      </patternFill>
    </fill>
    <fill>
      <patternFill patternType="solid">
        <fgColor rgb="FFFFFF00"/>
        <bgColor indexed="64"/>
      </patternFill>
    </fill>
  </fills>
  <borders count="6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ck">
        <color indexed="64"/>
      </top>
      <bottom style="thick">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style="thin">
        <color rgb="FF000000"/>
      </top>
      <bottom style="thin">
        <color rgb="FF000000"/>
      </bottom>
      <diagonal/>
    </border>
    <border>
      <left style="medium">
        <color indexed="64"/>
      </left>
      <right style="thin">
        <color indexed="64"/>
      </right>
      <top style="thin">
        <color indexed="64"/>
      </top>
      <bottom style="medium">
        <color indexed="64"/>
      </bottom>
      <diagonal/>
    </border>
    <border>
      <left/>
      <right style="medium">
        <color indexed="64"/>
      </right>
      <top style="thin">
        <color rgb="FF000000"/>
      </top>
      <bottom style="medium">
        <color indexed="64"/>
      </bottom>
      <diagonal/>
    </border>
    <border>
      <left style="medium">
        <color indexed="64"/>
      </left>
      <right/>
      <top style="medium">
        <color indexed="64"/>
      </top>
      <bottom style="thin">
        <color indexed="64"/>
      </bottom>
      <diagonal/>
    </border>
    <border>
      <left style="thin">
        <color rgb="FF000000"/>
      </left>
      <right style="medium">
        <color indexed="64"/>
      </right>
      <top style="medium">
        <color indexed="64"/>
      </top>
      <bottom style="thin">
        <color rgb="FF000000"/>
      </bottom>
      <diagonal/>
    </border>
    <border>
      <left style="medium">
        <color indexed="64"/>
      </left>
      <right/>
      <top style="thin">
        <color indexed="64"/>
      </top>
      <bottom style="thin">
        <color indexed="64"/>
      </bottom>
      <diagonal/>
    </border>
    <border>
      <left style="thin">
        <color rgb="FF000000"/>
      </left>
      <right style="medium">
        <color indexed="64"/>
      </right>
      <top style="thin">
        <color rgb="FF000000"/>
      </top>
      <bottom style="thin">
        <color rgb="FF000000"/>
      </bottom>
      <diagonal/>
    </border>
    <border>
      <left style="thin">
        <color rgb="FF000000"/>
      </left>
      <right style="medium">
        <color indexed="64"/>
      </right>
      <top style="thin">
        <color rgb="FF000000"/>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thin">
        <color rgb="FF000000"/>
      </left>
      <right style="thin">
        <color rgb="FF000000"/>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style="thin">
        <color theme="9"/>
      </top>
      <bottom/>
      <diagonal/>
    </border>
    <border>
      <left style="medium">
        <color indexed="64"/>
      </left>
      <right style="thin">
        <color rgb="FF000000"/>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thin">
        <color rgb="FF000000"/>
      </left>
      <right style="thin">
        <color indexed="64"/>
      </right>
      <top style="thin">
        <color rgb="FF000000"/>
      </top>
      <bottom style="thin">
        <color rgb="FF000000"/>
      </bottom>
      <diagonal/>
    </border>
    <border>
      <left style="thin">
        <color rgb="FF000000"/>
      </left>
      <right style="thin">
        <color indexed="64"/>
      </right>
      <top style="thin">
        <color rgb="FF000000"/>
      </top>
      <bottom/>
      <diagonal/>
    </border>
    <border>
      <left style="thin">
        <color rgb="FF000000"/>
      </left>
      <right/>
      <top style="thin">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8"/>
      </left>
      <right style="medium">
        <color indexed="8"/>
      </right>
      <top style="thin">
        <color indexed="8"/>
      </top>
      <bottom style="thin">
        <color indexed="8"/>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1" fontId="58" fillId="0" borderId="0"/>
  </cellStyleXfs>
  <cellXfs count="331">
    <xf numFmtId="0" fontId="0" fillId="0" borderId="0" xfId="0"/>
    <xf numFmtId="0" fontId="4" fillId="0" borderId="0" xfId="0" applyFont="1"/>
    <xf numFmtId="0" fontId="3" fillId="0" borderId="0" xfId="0" applyFont="1"/>
    <xf numFmtId="0" fontId="5" fillId="2" borderId="3" xfId="0" applyFont="1" applyFill="1" applyBorder="1" applyAlignment="1">
      <alignment horizontal="center"/>
    </xf>
    <xf numFmtId="0" fontId="7" fillId="3" borderId="5" xfId="0" applyFont="1" applyFill="1" applyBorder="1" applyAlignment="1">
      <alignment horizontal="center"/>
    </xf>
    <xf numFmtId="0" fontId="8" fillId="0" borderId="1" xfId="0" applyFont="1" applyBorder="1" applyAlignment="1">
      <alignment horizontal="center"/>
    </xf>
    <xf numFmtId="0" fontId="6" fillId="0" borderId="1" xfId="0" applyFont="1" applyBorder="1" applyAlignment="1">
      <alignment horizontal="center"/>
    </xf>
    <xf numFmtId="0" fontId="6" fillId="0" borderId="4" xfId="0" applyFont="1" applyBorder="1" applyAlignment="1">
      <alignment horizontal="left" indent="1"/>
    </xf>
    <xf numFmtId="9" fontId="8" fillId="3" borderId="3" xfId="0" applyNumberFormat="1" applyFont="1" applyFill="1" applyBorder="1" applyAlignment="1">
      <alignment horizontal="center"/>
    </xf>
    <xf numFmtId="0" fontId="7" fillId="0" borderId="4" xfId="0" applyFont="1" applyBorder="1" applyAlignment="1">
      <alignment horizontal="right"/>
    </xf>
    <xf numFmtId="0" fontId="9" fillId="0" borderId="1" xfId="0" applyFont="1" applyBorder="1" applyAlignment="1">
      <alignment horizontal="left" indent="1"/>
    </xf>
    <xf numFmtId="0" fontId="10" fillId="0" borderId="0" xfId="0" applyFont="1" applyAlignment="1">
      <alignment horizontal="center" vertical="center" wrapText="1"/>
    </xf>
    <xf numFmtId="0" fontId="6" fillId="0" borderId="0" xfId="0" applyFont="1" applyAlignment="1">
      <alignment horizontal="center" vertical="top" wrapText="1"/>
    </xf>
    <xf numFmtId="0" fontId="6" fillId="0" borderId="0" xfId="0" applyFont="1" applyAlignment="1">
      <alignment horizontal="left"/>
    </xf>
    <xf numFmtId="0" fontId="10" fillId="0" borderId="2" xfId="0" applyFont="1" applyBorder="1" applyAlignment="1">
      <alignment horizontal="center" vertical="center" wrapText="1"/>
    </xf>
    <xf numFmtId="0" fontId="7" fillId="0" borderId="2" xfId="0" applyFont="1" applyBorder="1" applyAlignment="1">
      <alignment horizontal="center" vertical="center" wrapText="1"/>
    </xf>
    <xf numFmtId="0" fontId="7" fillId="0" borderId="0" xfId="0" applyFont="1" applyAlignment="1">
      <alignment horizontal="left" vertical="center" wrapText="1"/>
    </xf>
    <xf numFmtId="0" fontId="12" fillId="0" borderId="0" xfId="0" applyFont="1" applyAlignment="1">
      <alignment horizontal="center" vertical="center"/>
    </xf>
    <xf numFmtId="0" fontId="13" fillId="5" borderId="6" xfId="0" applyFont="1" applyFill="1" applyBorder="1" applyAlignment="1">
      <alignment horizontal="left" vertical="center"/>
    </xf>
    <xf numFmtId="0" fontId="18" fillId="0" borderId="2" xfId="0" applyFont="1" applyBorder="1" applyAlignment="1">
      <alignment horizontal="center" vertical="center" wrapText="1"/>
    </xf>
    <xf numFmtId="0" fontId="0" fillId="7" borderId="0" xfId="0" applyFill="1"/>
    <xf numFmtId="0" fontId="19" fillId="0" borderId="0" xfId="0" applyFont="1"/>
    <xf numFmtId="0" fontId="20" fillId="0" borderId="0" xfId="0" applyFont="1"/>
    <xf numFmtId="0" fontId="6" fillId="7" borderId="3" xfId="0" applyFont="1" applyFill="1" applyBorder="1" applyAlignment="1">
      <alignment horizontal="center"/>
    </xf>
    <xf numFmtId="0" fontId="16" fillId="0" borderId="0" xfId="0" applyFont="1"/>
    <xf numFmtId="0" fontId="22" fillId="0" borderId="0" xfId="0" applyFont="1"/>
    <xf numFmtId="0" fontId="0" fillId="0" borderId="1" xfId="0" applyBorder="1"/>
    <xf numFmtId="0" fontId="0" fillId="7" borderId="1" xfId="0" applyFill="1" applyBorder="1"/>
    <xf numFmtId="0" fontId="23" fillId="0" borderId="0" xfId="0" applyFont="1"/>
    <xf numFmtId="0" fontId="21" fillId="0" borderId="10" xfId="0" applyFont="1" applyBorder="1"/>
    <xf numFmtId="0" fontId="14" fillId="0" borderId="10" xfId="0" applyFont="1" applyBorder="1"/>
    <xf numFmtId="0" fontId="24" fillId="0" borderId="0" xfId="0" applyFont="1"/>
    <xf numFmtId="0" fontId="2" fillId="0" borderId="0" xfId="0" applyFont="1" applyAlignment="1">
      <alignment horizontal="center" vertical="center" wrapText="1"/>
    </xf>
    <xf numFmtId="0" fontId="6" fillId="0" borderId="3" xfId="0" applyFont="1" applyBorder="1" applyAlignment="1">
      <alignment horizontal="left"/>
    </xf>
    <xf numFmtId="49" fontId="22" fillId="0" borderId="0" xfId="0" applyNumberFormat="1" applyFont="1"/>
    <xf numFmtId="0" fontId="22" fillId="0" borderId="10" xfId="0" applyFont="1" applyBorder="1"/>
    <xf numFmtId="0" fontId="5" fillId="2" borderId="3" xfId="0" applyFont="1" applyFill="1" applyBorder="1" applyAlignment="1">
      <alignment horizontal="center" vertical="center"/>
    </xf>
    <xf numFmtId="0" fontId="5" fillId="2" borderId="3" xfId="0" applyFont="1" applyFill="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0" fontId="21" fillId="0" borderId="10" xfId="0" applyFont="1" applyBorder="1" applyAlignment="1">
      <alignment horizontal="center" vertical="center"/>
    </xf>
    <xf numFmtId="0" fontId="22" fillId="0" borderId="0" xfId="0" applyFont="1" applyAlignment="1">
      <alignment horizontal="center" vertical="center"/>
    </xf>
    <xf numFmtId="0" fontId="27" fillId="10" borderId="0" xfId="0" applyFont="1" applyFill="1" applyAlignment="1">
      <alignment horizontal="center" vertical="center" wrapText="1"/>
    </xf>
    <xf numFmtId="49" fontId="21" fillId="0" borderId="10" xfId="0" applyNumberFormat="1" applyFont="1" applyBorder="1"/>
    <xf numFmtId="0" fontId="29" fillId="0" borderId="0" xfId="0" applyFont="1" applyAlignment="1">
      <alignment horizontal="center"/>
    </xf>
    <xf numFmtId="0" fontId="0" fillId="0" borderId="0" xfId="0" applyAlignment="1">
      <alignment horizontal="center"/>
    </xf>
    <xf numFmtId="14" fontId="21" fillId="0" borderId="10" xfId="0" applyNumberFormat="1" applyFont="1" applyBorder="1" applyAlignment="1">
      <alignment horizontal="center"/>
    </xf>
    <xf numFmtId="14" fontId="21" fillId="0" borderId="10" xfId="0" applyNumberFormat="1" applyFont="1" applyBorder="1" applyAlignment="1">
      <alignment horizontal="center" vertical="center"/>
    </xf>
    <xf numFmtId="49" fontId="31" fillId="0" borderId="11" xfId="0" applyNumberFormat="1" applyFont="1" applyBorder="1" applyAlignment="1">
      <alignment horizontal="center" vertical="center" wrapText="1"/>
    </xf>
    <xf numFmtId="0" fontId="31" fillId="0" borderId="11" xfId="0" applyFont="1" applyBorder="1" applyAlignment="1">
      <alignment horizontal="center" vertic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5" xfId="0" applyFont="1" applyBorder="1" applyAlignment="1">
      <alignment horizontal="left" vertical="center" wrapText="1"/>
    </xf>
    <xf numFmtId="0" fontId="11" fillId="0" borderId="16" xfId="0" applyFont="1" applyBorder="1" applyAlignment="1">
      <alignment horizontal="left" vertical="center" wrapText="1"/>
    </xf>
    <xf numFmtId="0" fontId="27" fillId="10" borderId="9" xfId="0" applyFont="1" applyFill="1" applyBorder="1" applyAlignment="1">
      <alignment horizontal="center" vertical="center" wrapText="1"/>
    </xf>
    <xf numFmtId="0" fontId="21" fillId="0" borderId="12" xfId="0" applyFont="1" applyBorder="1"/>
    <xf numFmtId="0" fontId="14" fillId="0" borderId="12" xfId="0" applyFont="1" applyBorder="1"/>
    <xf numFmtId="0" fontId="32" fillId="0" borderId="0" xfId="0" applyFont="1"/>
    <xf numFmtId="0" fontId="33" fillId="10" borderId="0" xfId="0" applyFont="1" applyFill="1" applyAlignment="1">
      <alignment horizontal="center" vertical="center"/>
    </xf>
    <xf numFmtId="0" fontId="34" fillId="0" borderId="0" xfId="0" applyFont="1" applyAlignment="1">
      <alignment horizontal="center" vertical="top" wrapText="1"/>
    </xf>
    <xf numFmtId="0" fontId="21" fillId="0" borderId="17" xfId="0" applyFont="1" applyBorder="1" applyAlignment="1">
      <alignment horizontal="center" vertical="center"/>
    </xf>
    <xf numFmtId="0" fontId="0" fillId="0" borderId="0" xfId="0" applyAlignment="1">
      <alignment horizontal="center" vertical="center" wrapText="1"/>
    </xf>
    <xf numFmtId="0" fontId="35" fillId="0" borderId="1" xfId="0" applyFont="1" applyBorder="1"/>
    <xf numFmtId="14" fontId="0" fillId="0" borderId="0" xfId="0" applyNumberFormat="1"/>
    <xf numFmtId="49" fontId="0" fillId="0" borderId="0" xfId="0" applyNumberFormat="1"/>
    <xf numFmtId="49" fontId="14" fillId="0" borderId="10" xfId="0" applyNumberFormat="1" applyFont="1" applyBorder="1"/>
    <xf numFmtId="0" fontId="1" fillId="0" borderId="0" xfId="0" applyFont="1" applyAlignment="1">
      <alignment horizontal="center" vertical="center" wrapText="1"/>
    </xf>
    <xf numFmtId="14" fontId="0" fillId="0" borderId="0" xfId="0" applyNumberFormat="1" applyAlignment="1">
      <alignment horizontal="center"/>
    </xf>
    <xf numFmtId="14" fontId="22" fillId="0" borderId="10" xfId="0" applyNumberFormat="1" applyFont="1" applyBorder="1" applyAlignment="1">
      <alignment horizontal="center"/>
    </xf>
    <xf numFmtId="0" fontId="21" fillId="0" borderId="10" xfId="0" applyFont="1" applyBorder="1" applyAlignment="1">
      <alignment horizontal="center"/>
    </xf>
    <xf numFmtId="0" fontId="21" fillId="0" borderId="12" xfId="0" applyFont="1" applyBorder="1" applyAlignment="1">
      <alignment horizontal="center"/>
    </xf>
    <xf numFmtId="0" fontId="22" fillId="0" borderId="18" xfId="0" applyFont="1" applyBorder="1"/>
    <xf numFmtId="14" fontId="22" fillId="0" borderId="18" xfId="0" applyNumberFormat="1" applyFont="1" applyBorder="1" applyAlignment="1">
      <alignment horizontal="center"/>
    </xf>
    <xf numFmtId="0" fontId="22" fillId="0" borderId="1" xfId="0" applyFont="1" applyBorder="1"/>
    <xf numFmtId="14" fontId="22" fillId="0" borderId="1" xfId="0" applyNumberFormat="1" applyFont="1" applyBorder="1" applyAlignment="1">
      <alignment horizontal="center"/>
    </xf>
    <xf numFmtId="0" fontId="27" fillId="12" borderId="7" xfId="0" applyFont="1" applyFill="1" applyBorder="1" applyAlignment="1">
      <alignment horizontal="center" vertical="center" wrapText="1"/>
    </xf>
    <xf numFmtId="49" fontId="27" fillId="12" borderId="7" xfId="0" applyNumberFormat="1" applyFont="1" applyFill="1" applyBorder="1" applyAlignment="1">
      <alignment horizontal="center" vertical="center" wrapText="1"/>
    </xf>
    <xf numFmtId="0" fontId="21" fillId="0" borderId="7" xfId="0" applyFont="1" applyBorder="1"/>
    <xf numFmtId="0" fontId="14" fillId="0" borderId="0" xfId="0" applyFont="1"/>
    <xf numFmtId="0" fontId="21" fillId="0" borderId="1" xfId="0" applyFont="1" applyBorder="1"/>
    <xf numFmtId="49" fontId="21" fillId="0" borderId="1" xfId="0" applyNumberFormat="1" applyFont="1" applyBorder="1"/>
    <xf numFmtId="0" fontId="6" fillId="0" borderId="1" xfId="0" applyFont="1" applyBorder="1" applyAlignment="1">
      <alignment horizontal="center" vertical="center"/>
    </xf>
    <xf numFmtId="0" fontId="6" fillId="0" borderId="3" xfId="0" applyFont="1" applyBorder="1" applyAlignment="1">
      <alignment horizontal="center" vertical="center"/>
    </xf>
    <xf numFmtId="0" fontId="22" fillId="0" borderId="0" xfId="0" applyFont="1" applyAlignment="1">
      <alignment horizontal="center"/>
    </xf>
    <xf numFmtId="0" fontId="35" fillId="0" borderId="0" xfId="0" applyFont="1"/>
    <xf numFmtId="0" fontId="36" fillId="0" borderId="0" xfId="0" applyFont="1"/>
    <xf numFmtId="0" fontId="35" fillId="0" borderId="0" xfId="0" applyFont="1" applyAlignment="1">
      <alignment wrapText="1"/>
    </xf>
    <xf numFmtId="0" fontId="35" fillId="13" borderId="3" xfId="0" applyFont="1" applyFill="1" applyBorder="1"/>
    <xf numFmtId="0" fontId="35" fillId="0" borderId="3" xfId="0" applyFont="1" applyBorder="1"/>
    <xf numFmtId="0" fontId="37" fillId="0" borderId="0" xfId="0" applyFont="1"/>
    <xf numFmtId="0" fontId="35" fillId="0" borderId="20" xfId="0" applyFont="1" applyBorder="1"/>
    <xf numFmtId="0" fontId="38" fillId="0" borderId="0" xfId="0" applyFont="1"/>
    <xf numFmtId="0" fontId="39" fillId="0" borderId="20" xfId="0" applyFont="1" applyBorder="1"/>
    <xf numFmtId="0" fontId="39" fillId="0" borderId="0" xfId="0" applyFont="1"/>
    <xf numFmtId="0" fontId="40" fillId="0" borderId="0" xfId="0" applyFont="1"/>
    <xf numFmtId="0" fontId="35" fillId="14" borderId="0" xfId="0" applyFont="1" applyFill="1"/>
    <xf numFmtId="0" fontId="39" fillId="14" borderId="20" xfId="0" applyFont="1" applyFill="1" applyBorder="1"/>
    <xf numFmtId="0" fontId="35" fillId="0" borderId="1" xfId="0" applyFont="1" applyBorder="1" applyAlignment="1">
      <alignment wrapText="1"/>
    </xf>
    <xf numFmtId="0" fontId="35" fillId="0" borderId="21" xfId="0" applyFont="1" applyBorder="1" applyAlignment="1">
      <alignment wrapText="1"/>
    </xf>
    <xf numFmtId="0" fontId="36" fillId="0" borderId="0" xfId="0" applyFont="1" applyAlignment="1">
      <alignment wrapText="1"/>
    </xf>
    <xf numFmtId="0" fontId="35" fillId="13" borderId="1" xfId="0" applyFont="1" applyFill="1" applyBorder="1" applyAlignment="1">
      <alignment wrapText="1"/>
    </xf>
    <xf numFmtId="0" fontId="35" fillId="0" borderId="20" xfId="0" applyFont="1" applyBorder="1" applyAlignment="1">
      <alignment wrapText="1"/>
    </xf>
    <xf numFmtId="0" fontId="37" fillId="0" borderId="0" xfId="0" applyFont="1" applyAlignment="1">
      <alignment wrapText="1"/>
    </xf>
    <xf numFmtId="0" fontId="35" fillId="0" borderId="3" xfId="0" applyFont="1" applyBorder="1" applyAlignment="1">
      <alignment wrapText="1"/>
    </xf>
    <xf numFmtId="0" fontId="35" fillId="0" borderId="0" xfId="0" applyFont="1" applyAlignment="1">
      <alignment horizontal="center" wrapText="1"/>
    </xf>
    <xf numFmtId="0" fontId="35" fillId="0" borderId="0" xfId="0" applyFont="1" applyAlignment="1">
      <alignment horizontal="center"/>
    </xf>
    <xf numFmtId="0" fontId="35" fillId="13" borderId="1" xfId="0" applyFont="1" applyFill="1" applyBorder="1" applyAlignment="1">
      <alignment horizontal="center" wrapText="1"/>
    </xf>
    <xf numFmtId="0" fontId="35" fillId="13" borderId="3" xfId="0" applyFont="1" applyFill="1" applyBorder="1" applyAlignment="1">
      <alignment horizontal="center"/>
    </xf>
    <xf numFmtId="0" fontId="35" fillId="0" borderId="20" xfId="0" applyFont="1" applyBorder="1" applyAlignment="1">
      <alignment horizontal="center" wrapText="1"/>
    </xf>
    <xf numFmtId="0" fontId="35" fillId="0" borderId="20" xfId="0" applyFont="1" applyBorder="1" applyAlignment="1">
      <alignment horizontal="center"/>
    </xf>
    <xf numFmtId="0" fontId="35" fillId="0" borderId="0" xfId="0" applyFont="1" applyAlignment="1">
      <alignment horizontal="left" vertical="top"/>
    </xf>
    <xf numFmtId="0" fontId="17" fillId="0" borderId="10" xfId="0" applyFont="1" applyBorder="1"/>
    <xf numFmtId="0" fontId="17" fillId="0" borderId="12" xfId="0" applyFont="1" applyBorder="1"/>
    <xf numFmtId="0" fontId="0" fillId="7" borderId="21" xfId="0" applyFill="1" applyBorder="1"/>
    <xf numFmtId="0" fontId="17" fillId="0" borderId="8" xfId="0" applyFont="1" applyBorder="1"/>
    <xf numFmtId="0" fontId="3" fillId="0" borderId="22" xfId="0" applyFont="1" applyBorder="1"/>
    <xf numFmtId="0" fontId="17" fillId="0" borderId="23" xfId="0" applyFont="1" applyBorder="1"/>
    <xf numFmtId="0" fontId="3" fillId="8" borderId="24" xfId="0" applyFont="1" applyFill="1" applyBorder="1"/>
    <xf numFmtId="0" fontId="3" fillId="8" borderId="25" xfId="0" applyFont="1" applyFill="1" applyBorder="1"/>
    <xf numFmtId="0" fontId="3" fillId="8" borderId="26" xfId="0" applyFont="1" applyFill="1" applyBorder="1"/>
    <xf numFmtId="0" fontId="3" fillId="8" borderId="27" xfId="0" applyFont="1" applyFill="1" applyBorder="1"/>
    <xf numFmtId="0" fontId="16" fillId="0" borderId="29" xfId="0" applyFont="1" applyBorder="1"/>
    <xf numFmtId="0" fontId="16" fillId="0" borderId="33" xfId="0" applyFont="1" applyBorder="1"/>
    <xf numFmtId="0" fontId="16" fillId="0" borderId="34" xfId="0" applyFont="1" applyBorder="1"/>
    <xf numFmtId="0" fontId="0" fillId="7" borderId="35" xfId="0" applyFill="1" applyBorder="1"/>
    <xf numFmtId="0" fontId="0" fillId="0" borderId="36" xfId="0" applyBorder="1"/>
    <xf numFmtId="0" fontId="0" fillId="7" borderId="24" xfId="0" applyFill="1" applyBorder="1"/>
    <xf numFmtId="0" fontId="0" fillId="0" borderId="37" xfId="0" applyBorder="1"/>
    <xf numFmtId="0" fontId="0" fillId="0" borderId="24" xfId="0" applyBorder="1"/>
    <xf numFmtId="0" fontId="19" fillId="0" borderId="37" xfId="0" applyFont="1" applyBorder="1"/>
    <xf numFmtId="0" fontId="16" fillId="0" borderId="37" xfId="0" applyFont="1" applyBorder="1"/>
    <xf numFmtId="0" fontId="3" fillId="0" borderId="26" xfId="0" applyFont="1" applyBorder="1"/>
    <xf numFmtId="0" fontId="3" fillId="0" borderId="38" xfId="0" applyFont="1" applyBorder="1"/>
    <xf numFmtId="0" fontId="19" fillId="0" borderId="39" xfId="0" applyFont="1" applyBorder="1"/>
    <xf numFmtId="0" fontId="16" fillId="0" borderId="40" xfId="0" applyFont="1" applyBorder="1"/>
    <xf numFmtId="0" fontId="17" fillId="0" borderId="41" xfId="0" applyFont="1" applyBorder="1"/>
    <xf numFmtId="0" fontId="17" fillId="0" borderId="42" xfId="0" applyFont="1" applyBorder="1"/>
    <xf numFmtId="0" fontId="0" fillId="0" borderId="37" xfId="0" applyBorder="1" applyAlignment="1">
      <alignment horizontal="center" vertical="center"/>
    </xf>
    <xf numFmtId="0" fontId="17" fillId="15" borderId="12" xfId="0" applyFont="1" applyFill="1" applyBorder="1"/>
    <xf numFmtId="0" fontId="0" fillId="0" borderId="39" xfId="0" applyBorder="1" applyAlignment="1">
      <alignment horizontal="center" vertical="center"/>
    </xf>
    <xf numFmtId="0" fontId="3" fillId="0" borderId="10" xfId="0" applyFont="1" applyBorder="1" applyAlignment="1">
      <alignment vertical="top"/>
    </xf>
    <xf numFmtId="0" fontId="22" fillId="0" borderId="1" xfId="0" applyFont="1" applyBorder="1" applyAlignment="1">
      <alignment vertical="top" wrapText="1"/>
    </xf>
    <xf numFmtId="0" fontId="22" fillId="0" borderId="38" xfId="0" applyFont="1" applyBorder="1" applyAlignment="1">
      <alignment vertical="top" wrapText="1"/>
    </xf>
    <xf numFmtId="0" fontId="22" fillId="0" borderId="24" xfId="0" applyFont="1" applyBorder="1" applyAlignment="1">
      <alignment horizontal="left" vertical="top" wrapText="1"/>
    </xf>
    <xf numFmtId="0" fontId="22" fillId="0" borderId="26" xfId="0" applyFont="1" applyBorder="1" applyAlignment="1">
      <alignment horizontal="left" vertical="top" wrapText="1"/>
    </xf>
    <xf numFmtId="0" fontId="21" fillId="17" borderId="7" xfId="0" applyFont="1" applyFill="1" applyBorder="1"/>
    <xf numFmtId="0" fontId="14" fillId="17" borderId="10" xfId="0" applyFont="1" applyFill="1" applyBorder="1"/>
    <xf numFmtId="0" fontId="21" fillId="17" borderId="10" xfId="0" applyFont="1" applyFill="1" applyBorder="1"/>
    <xf numFmtId="49" fontId="14" fillId="17" borderId="10" xfId="0" applyNumberFormat="1" applyFont="1" applyFill="1" applyBorder="1"/>
    <xf numFmtId="49" fontId="21" fillId="17" borderId="10" xfId="0" applyNumberFormat="1" applyFont="1" applyFill="1" applyBorder="1"/>
    <xf numFmtId="14" fontId="21" fillId="17" borderId="10" xfId="0" applyNumberFormat="1" applyFont="1" applyFill="1" applyBorder="1" applyAlignment="1">
      <alignment horizontal="center" vertical="center"/>
    </xf>
    <xf numFmtId="0" fontId="21" fillId="17" borderId="10" xfId="0" applyFont="1" applyFill="1" applyBorder="1" applyAlignment="1">
      <alignment horizontal="center"/>
    </xf>
    <xf numFmtId="0" fontId="21" fillId="17" borderId="10" xfId="0" applyFont="1" applyFill="1" applyBorder="1" applyAlignment="1">
      <alignment horizontal="left"/>
    </xf>
    <xf numFmtId="164" fontId="21" fillId="0" borderId="10" xfId="0" applyNumberFormat="1" applyFont="1" applyBorder="1" applyAlignment="1">
      <alignment horizontal="center"/>
    </xf>
    <xf numFmtId="164" fontId="22" fillId="0" borderId="10" xfId="0" applyNumberFormat="1" applyFont="1" applyBorder="1" applyAlignment="1">
      <alignment horizontal="center"/>
    </xf>
    <xf numFmtId="0" fontId="14" fillId="11" borderId="7" xfId="0" applyFont="1" applyFill="1" applyBorder="1"/>
    <xf numFmtId="0" fontId="14" fillId="0" borderId="10" xfId="0" applyFont="1" applyBorder="1" applyAlignment="1">
      <alignment horizontal="center" vertical="center"/>
    </xf>
    <xf numFmtId="0" fontId="3" fillId="8" borderId="25" xfId="0" quotePrefix="1" applyFont="1" applyFill="1" applyBorder="1"/>
    <xf numFmtId="0" fontId="28" fillId="6" borderId="7" xfId="0" applyFont="1" applyFill="1" applyBorder="1" applyAlignment="1">
      <alignment horizontal="left" vertical="center" wrapText="1"/>
    </xf>
    <xf numFmtId="0" fontId="3" fillId="18" borderId="8" xfId="0" applyFont="1" applyFill="1" applyBorder="1"/>
    <xf numFmtId="0" fontId="17" fillId="18" borderId="43" xfId="0" applyFont="1" applyFill="1" applyBorder="1"/>
    <xf numFmtId="0" fontId="17" fillId="18" borderId="44" xfId="0" applyFont="1" applyFill="1" applyBorder="1"/>
    <xf numFmtId="0" fontId="17" fillId="18" borderId="45" xfId="0" applyFont="1" applyFill="1" applyBorder="1"/>
    <xf numFmtId="49" fontId="22" fillId="0" borderId="0" xfId="0" applyNumberFormat="1" applyFont="1" applyAlignment="1">
      <alignment horizontal="center"/>
    </xf>
    <xf numFmtId="49" fontId="21" fillId="0" borderId="10" xfId="0" applyNumberFormat="1" applyFont="1" applyBorder="1" applyAlignment="1">
      <alignment horizontal="center"/>
    </xf>
    <xf numFmtId="49" fontId="21" fillId="17" borderId="10" xfId="0" applyNumberFormat="1" applyFont="1" applyFill="1" applyBorder="1" applyAlignment="1">
      <alignment horizontal="center"/>
    </xf>
    <xf numFmtId="49" fontId="6" fillId="0" borderId="4" xfId="0" applyNumberFormat="1" applyFont="1" applyBorder="1" applyAlignment="1">
      <alignment horizontal="left" indent="1"/>
    </xf>
    <xf numFmtId="49" fontId="9" fillId="0" borderId="1" xfId="0" applyNumberFormat="1" applyFont="1" applyBorder="1" applyAlignment="1">
      <alignment horizontal="left" indent="1"/>
    </xf>
    <xf numFmtId="0" fontId="21" fillId="17" borderId="12" xfId="0" applyFont="1" applyFill="1" applyBorder="1" applyAlignment="1">
      <alignment horizontal="center"/>
    </xf>
    <xf numFmtId="0" fontId="22" fillId="0" borderId="48" xfId="0" applyFont="1" applyBorder="1"/>
    <xf numFmtId="0" fontId="22" fillId="0" borderId="13" xfId="0" applyFont="1" applyBorder="1"/>
    <xf numFmtId="14" fontId="14" fillId="17" borderId="13" xfId="0" applyNumberFormat="1" applyFont="1" applyFill="1" applyBorder="1" applyAlignment="1">
      <alignment horizontal="center"/>
    </xf>
    <xf numFmtId="0" fontId="40" fillId="20" borderId="0" xfId="0" applyFont="1" applyFill="1"/>
    <xf numFmtId="0" fontId="40" fillId="20" borderId="10" xfId="0" applyFont="1" applyFill="1" applyBorder="1" applyAlignment="1">
      <alignment horizontal="center"/>
    </xf>
    <xf numFmtId="0" fontId="40" fillId="21" borderId="0" xfId="0" applyFont="1" applyFill="1"/>
    <xf numFmtId="0" fontId="40" fillId="21" borderId="10" xfId="0" applyFont="1" applyFill="1" applyBorder="1" applyAlignment="1">
      <alignment horizontal="center"/>
    </xf>
    <xf numFmtId="0" fontId="3" fillId="18" borderId="12" xfId="0" applyFont="1" applyFill="1" applyBorder="1"/>
    <xf numFmtId="0" fontId="35" fillId="0" borderId="49" xfId="0" applyFont="1" applyBorder="1" applyAlignment="1">
      <alignment horizontal="center"/>
    </xf>
    <xf numFmtId="0" fontId="3" fillId="8" borderId="12" xfId="0" applyFont="1" applyFill="1" applyBorder="1"/>
    <xf numFmtId="0" fontId="35" fillId="0" borderId="49" xfId="0" applyFont="1" applyBorder="1" applyAlignment="1">
      <alignment horizontal="center" vertical="center"/>
    </xf>
    <xf numFmtId="0" fontId="35" fillId="0" borderId="18" xfId="0" applyFont="1" applyBorder="1" applyAlignment="1">
      <alignment horizontal="center"/>
    </xf>
    <xf numFmtId="0" fontId="3" fillId="0" borderId="18" xfId="0" applyFont="1" applyBorder="1" applyAlignment="1">
      <alignment horizontal="center" vertical="center"/>
    </xf>
    <xf numFmtId="0" fontId="3" fillId="18" borderId="10" xfId="0" applyFont="1" applyFill="1" applyBorder="1"/>
    <xf numFmtId="0" fontId="3" fillId="8" borderId="10" xfId="0" applyFont="1" applyFill="1" applyBorder="1"/>
    <xf numFmtId="0" fontId="0" fillId="9" borderId="0" xfId="0" applyFill="1"/>
    <xf numFmtId="0" fontId="44" fillId="0" borderId="0" xfId="0" applyFont="1"/>
    <xf numFmtId="0" fontId="0" fillId="0" borderId="0" xfId="0" pivotButton="1"/>
    <xf numFmtId="0" fontId="0" fillId="0" borderId="11" xfId="0" applyBorder="1"/>
    <xf numFmtId="0" fontId="16" fillId="0" borderId="7" xfId="0" applyFont="1" applyBorder="1"/>
    <xf numFmtId="0" fontId="16" fillId="0" borderId="50" xfId="0" applyFont="1" applyBorder="1"/>
    <xf numFmtId="0" fontId="16" fillId="0" borderId="51" xfId="0" applyFont="1" applyBorder="1"/>
    <xf numFmtId="0" fontId="0" fillId="0" borderId="52" xfId="0" applyBorder="1"/>
    <xf numFmtId="0" fontId="0" fillId="0" borderId="53" xfId="0" applyBorder="1"/>
    <xf numFmtId="0" fontId="0" fillId="0" borderId="2" xfId="0" applyBorder="1"/>
    <xf numFmtId="0" fontId="0" fillId="0" borderId="20" xfId="0" applyBorder="1"/>
    <xf numFmtId="14" fontId="0" fillId="0" borderId="2" xfId="0" applyNumberFormat="1" applyBorder="1"/>
    <xf numFmtId="0" fontId="45" fillId="22" borderId="54" xfId="0" applyFont="1" applyFill="1" applyBorder="1" applyAlignment="1">
      <alignment horizontal="center" vertical="center" wrapText="1"/>
    </xf>
    <xf numFmtId="0" fontId="46" fillId="14" borderId="0" xfId="0" applyFont="1" applyFill="1" applyAlignment="1">
      <alignment horizontal="center"/>
    </xf>
    <xf numFmtId="49" fontId="27" fillId="12" borderId="10" xfId="0" applyNumberFormat="1" applyFont="1" applyFill="1" applyBorder="1" applyAlignment="1">
      <alignment horizontal="center" vertical="center" wrapText="1"/>
    </xf>
    <xf numFmtId="0" fontId="45" fillId="22" borderId="10" xfId="0" applyFont="1" applyFill="1" applyBorder="1" applyAlignment="1">
      <alignment horizontal="center" vertical="center" wrapText="1"/>
    </xf>
    <xf numFmtId="49" fontId="27" fillId="12" borderId="50" xfId="0" applyNumberFormat="1" applyFont="1" applyFill="1" applyBorder="1" applyAlignment="1">
      <alignment horizontal="center" vertical="center" wrapText="1"/>
    </xf>
    <xf numFmtId="0" fontId="21" fillId="0" borderId="18" xfId="0" applyFont="1" applyBorder="1" applyAlignment="1">
      <alignment horizontal="center" vertical="center"/>
    </xf>
    <xf numFmtId="0" fontId="27" fillId="12" borderId="50" xfId="0" applyFont="1" applyFill="1" applyBorder="1" applyAlignment="1">
      <alignment horizontal="center" vertical="center" wrapText="1"/>
    </xf>
    <xf numFmtId="0" fontId="21" fillId="0" borderId="18" xfId="0" applyFont="1" applyBorder="1"/>
    <xf numFmtId="0" fontId="27" fillId="23" borderId="9" xfId="0" applyFont="1" applyFill="1" applyBorder="1" applyAlignment="1">
      <alignment horizontal="center" vertical="center" wrapText="1"/>
    </xf>
    <xf numFmtId="0" fontId="16" fillId="7" borderId="0" xfId="0" applyFont="1" applyFill="1"/>
    <xf numFmtId="9" fontId="0" fillId="0" borderId="0" xfId="0" applyNumberFormat="1"/>
    <xf numFmtId="14" fontId="21" fillId="17" borderId="10" xfId="0" applyNumberFormat="1" applyFont="1" applyFill="1" applyBorder="1" applyAlignment="1">
      <alignment horizontal="center"/>
    </xf>
    <xf numFmtId="0" fontId="3" fillId="8" borderId="3" xfId="0" applyFont="1" applyFill="1" applyBorder="1"/>
    <xf numFmtId="0" fontId="3" fillId="18" borderId="7" xfId="0" applyFont="1" applyFill="1" applyBorder="1"/>
    <xf numFmtId="14" fontId="14" fillId="0" borderId="12" xfId="0" applyNumberFormat="1" applyFont="1" applyBorder="1"/>
    <xf numFmtId="0" fontId="31" fillId="0" borderId="21" xfId="0" applyFont="1" applyBorder="1" applyAlignment="1">
      <alignment horizontal="center" vertical="center" wrapText="1"/>
    </xf>
    <xf numFmtId="0" fontId="31" fillId="0" borderId="0" xfId="0" applyFont="1" applyAlignment="1">
      <alignment horizontal="center"/>
    </xf>
    <xf numFmtId="49" fontId="27" fillId="12" borderId="11" xfId="0" applyNumberFormat="1" applyFont="1" applyFill="1" applyBorder="1" applyAlignment="1">
      <alignment horizontal="center" vertical="center" wrapText="1"/>
    </xf>
    <xf numFmtId="0" fontId="41" fillId="16" borderId="0" xfId="0" applyFont="1" applyFill="1" applyAlignment="1">
      <alignment horizontal="center"/>
    </xf>
    <xf numFmtId="0" fontId="17" fillId="0" borderId="56" xfId="0" applyFont="1" applyBorder="1"/>
    <xf numFmtId="0" fontId="42" fillId="19" borderId="57" xfId="0" applyFont="1" applyFill="1" applyBorder="1"/>
    <xf numFmtId="0" fontId="42" fillId="19" borderId="58" xfId="0" applyFont="1" applyFill="1" applyBorder="1"/>
    <xf numFmtId="0" fontId="43" fillId="19" borderId="58" xfId="0" applyFont="1" applyFill="1" applyBorder="1"/>
    <xf numFmtId="0" fontId="43" fillId="19" borderId="59" xfId="0" applyFont="1" applyFill="1" applyBorder="1"/>
    <xf numFmtId="0" fontId="38" fillId="0" borderId="1" xfId="0" applyFont="1" applyBorder="1"/>
    <xf numFmtId="0" fontId="38" fillId="0" borderId="3" xfId="0" applyFont="1" applyBorder="1"/>
    <xf numFmtId="0" fontId="38" fillId="0" borderId="21" xfId="0" applyFont="1" applyBorder="1"/>
    <xf numFmtId="0" fontId="38" fillId="0" borderId="20" xfId="0" applyFont="1" applyBorder="1"/>
    <xf numFmtId="0" fontId="31" fillId="0" borderId="28" xfId="0" applyFont="1" applyBorder="1"/>
    <xf numFmtId="0" fontId="31" fillId="0" borderId="29" xfId="0" applyFont="1" applyBorder="1"/>
    <xf numFmtId="0" fontId="47" fillId="0" borderId="30" xfId="0" applyFont="1" applyBorder="1"/>
    <xf numFmtId="0" fontId="22" fillId="0" borderId="31" xfId="0" applyFont="1" applyBorder="1" applyAlignment="1">
      <alignment horizontal="center"/>
    </xf>
    <xf numFmtId="0" fontId="22" fillId="0" borderId="31" xfId="0" applyFont="1" applyBorder="1"/>
    <xf numFmtId="0" fontId="47" fillId="0" borderId="55" xfId="0" applyFont="1" applyBorder="1"/>
    <xf numFmtId="0" fontId="22" fillId="0" borderId="32" xfId="0" applyFont="1" applyBorder="1"/>
    <xf numFmtId="0" fontId="48" fillId="0" borderId="10" xfId="0" applyFont="1" applyBorder="1" applyAlignment="1">
      <alignment horizontal="left"/>
    </xf>
    <xf numFmtId="0" fontId="14" fillId="0" borderId="7" xfId="0" applyFont="1" applyBorder="1"/>
    <xf numFmtId="0" fontId="14" fillId="0" borderId="46" xfId="0" applyFont="1" applyBorder="1"/>
    <xf numFmtId="14" fontId="49" fillId="9" borderId="0" xfId="0" applyNumberFormat="1" applyFont="1" applyFill="1"/>
    <xf numFmtId="0" fontId="50" fillId="9" borderId="0" xfId="0" applyFont="1" applyFill="1"/>
    <xf numFmtId="0" fontId="21" fillId="0" borderId="60" xfId="0" applyFont="1" applyBorder="1"/>
    <xf numFmtId="0" fontId="21" fillId="0" borderId="61" xfId="0" applyFont="1" applyBorder="1"/>
    <xf numFmtId="0" fontId="14" fillId="0" borderId="60" xfId="0" applyFont="1" applyBorder="1"/>
    <xf numFmtId="0" fontId="21" fillId="11" borderId="18" xfId="0" applyFont="1" applyFill="1" applyBorder="1" applyAlignment="1">
      <alignment horizontal="center"/>
    </xf>
    <xf numFmtId="0" fontId="21" fillId="11" borderId="10" xfId="0" applyFont="1" applyFill="1" applyBorder="1" applyAlignment="1">
      <alignment horizontal="center"/>
    </xf>
    <xf numFmtId="14" fontId="25" fillId="11" borderId="1" xfId="0" applyNumberFormat="1" applyFont="1" applyFill="1" applyBorder="1" applyAlignment="1">
      <alignment horizontal="center"/>
    </xf>
    <xf numFmtId="14" fontId="21" fillId="11" borderId="13" xfId="0" applyNumberFormat="1" applyFont="1" applyFill="1" applyBorder="1" applyAlignment="1">
      <alignment horizontal="center"/>
    </xf>
    <xf numFmtId="14" fontId="26" fillId="11" borderId="1" xfId="0" applyNumberFormat="1" applyFont="1" applyFill="1" applyBorder="1" applyAlignment="1">
      <alignment horizontal="center"/>
    </xf>
    <xf numFmtId="14" fontId="26" fillId="11" borderId="10" xfId="0" applyNumberFormat="1" applyFont="1" applyFill="1" applyBorder="1" applyAlignment="1">
      <alignment horizontal="center"/>
    </xf>
    <xf numFmtId="14" fontId="21" fillId="11" borderId="10" xfId="0" applyNumberFormat="1" applyFont="1" applyFill="1" applyBorder="1" applyAlignment="1">
      <alignment horizontal="center"/>
    </xf>
    <xf numFmtId="14" fontId="26" fillId="11" borderId="18" xfId="0" applyNumberFormat="1" applyFont="1" applyFill="1" applyBorder="1" applyAlignment="1">
      <alignment horizontal="center"/>
    </xf>
    <xf numFmtId="0" fontId="25" fillId="11" borderId="8" xfId="0" applyFont="1" applyFill="1" applyBorder="1"/>
    <xf numFmtId="14" fontId="21" fillId="11" borderId="12" xfId="0" applyNumberFormat="1" applyFont="1" applyFill="1" applyBorder="1" applyAlignment="1">
      <alignment horizontal="center"/>
    </xf>
    <xf numFmtId="14" fontId="14" fillId="11" borderId="12" xfId="0" applyNumberFormat="1" applyFont="1" applyFill="1" applyBorder="1" applyAlignment="1">
      <alignment horizontal="center"/>
    </xf>
    <xf numFmtId="14" fontId="21" fillId="11" borderId="10" xfId="0" applyNumberFormat="1" applyFont="1" applyFill="1" applyBorder="1" applyAlignment="1">
      <alignment horizontal="center" vertical="center"/>
    </xf>
    <xf numFmtId="14" fontId="21" fillId="11" borderId="17" xfId="0" applyNumberFormat="1" applyFont="1" applyFill="1" applyBorder="1" applyAlignment="1">
      <alignment horizontal="center" vertical="center"/>
    </xf>
    <xf numFmtId="0" fontId="49" fillId="9" borderId="0" xfId="0" applyFont="1" applyFill="1"/>
    <xf numFmtId="0" fontId="49" fillId="11" borderId="0" xfId="0" applyFont="1" applyFill="1"/>
    <xf numFmtId="0" fontId="49" fillId="11" borderId="0" xfId="0" applyFont="1" applyFill="1" applyAlignment="1">
      <alignment horizontal="center"/>
    </xf>
    <xf numFmtId="0" fontId="22" fillId="11" borderId="51" xfId="0" applyFont="1" applyFill="1" applyBorder="1" applyAlignment="1">
      <alignment horizontal="center"/>
    </xf>
    <xf numFmtId="0" fontId="22" fillId="11" borderId="0" xfId="0" applyFont="1" applyFill="1" applyAlignment="1">
      <alignment horizontal="center"/>
    </xf>
    <xf numFmtId="0" fontId="24" fillId="11" borderId="0" xfId="0" applyFont="1" applyFill="1" applyAlignment="1">
      <alignment horizontal="center"/>
    </xf>
    <xf numFmtId="0" fontId="4" fillId="11" borderId="0" xfId="0" applyFont="1" applyFill="1" applyAlignment="1">
      <alignment horizontal="center"/>
    </xf>
    <xf numFmtId="0" fontId="21" fillId="0" borderId="19" xfId="0" applyFont="1" applyBorder="1" applyAlignment="1">
      <alignment horizontal="center"/>
    </xf>
    <xf numFmtId="14" fontId="21" fillId="0" borderId="18" xfId="0" applyNumberFormat="1" applyFont="1" applyBorder="1" applyAlignment="1">
      <alignment horizontal="center" vertical="center"/>
    </xf>
    <xf numFmtId="14" fontId="22" fillId="0" borderId="10" xfId="0" applyNumberFormat="1" applyFont="1" applyBorder="1" applyAlignment="1">
      <alignment horizontal="center" vertical="center"/>
    </xf>
    <xf numFmtId="49" fontId="21" fillId="0" borderId="18" xfId="0" applyNumberFormat="1" applyFont="1" applyBorder="1"/>
    <xf numFmtId="0" fontId="21" fillId="0" borderId="17" xfId="0" applyFont="1" applyBorder="1"/>
    <xf numFmtId="49" fontId="21" fillId="0" borderId="12" xfId="0" applyNumberFormat="1" applyFont="1" applyBorder="1"/>
    <xf numFmtId="14" fontId="21" fillId="0" borderId="13" xfId="0" applyNumberFormat="1" applyFont="1" applyBorder="1" applyAlignment="1">
      <alignment horizontal="center" vertical="center"/>
    </xf>
    <xf numFmtId="0" fontId="51" fillId="0" borderId="10" xfId="0" applyFont="1" applyBorder="1"/>
    <xf numFmtId="0" fontId="28" fillId="6" borderId="7" xfId="0" applyFont="1" applyFill="1" applyBorder="1" applyAlignment="1">
      <alignment horizontal="left" vertical="center"/>
    </xf>
    <xf numFmtId="0" fontId="27" fillId="16" borderId="0" xfId="0" applyFont="1" applyFill="1"/>
    <xf numFmtId="0" fontId="3" fillId="24" borderId="1" xfId="0" applyFont="1" applyFill="1" applyBorder="1"/>
    <xf numFmtId="0" fontId="22" fillId="24" borderId="10" xfId="0" applyFont="1" applyFill="1" applyBorder="1"/>
    <xf numFmtId="0" fontId="22" fillId="24" borderId="17" xfId="0" applyFont="1" applyFill="1" applyBorder="1"/>
    <xf numFmtId="0" fontId="3" fillId="24" borderId="10" xfId="0" applyFont="1" applyFill="1" applyBorder="1"/>
    <xf numFmtId="0" fontId="3" fillId="24" borderId="17" xfId="0" applyFont="1" applyFill="1" applyBorder="1"/>
    <xf numFmtId="0" fontId="43" fillId="24" borderId="1" xfId="0" applyFont="1" applyFill="1" applyBorder="1"/>
    <xf numFmtId="0" fontId="17" fillId="17" borderId="1" xfId="0" applyFont="1" applyFill="1" applyBorder="1"/>
    <xf numFmtId="15" fontId="0" fillId="24" borderId="1" xfId="0" applyNumberFormat="1" applyFill="1" applyBorder="1"/>
    <xf numFmtId="0" fontId="0" fillId="24" borderId="1" xfId="0" applyFill="1" applyBorder="1"/>
    <xf numFmtId="0" fontId="3" fillId="8" borderId="4" xfId="0" applyFont="1" applyFill="1" applyBorder="1"/>
    <xf numFmtId="0" fontId="3" fillId="8" borderId="47" xfId="0" applyFont="1" applyFill="1" applyBorder="1"/>
    <xf numFmtId="0" fontId="53" fillId="0" borderId="0" xfId="0" applyFont="1"/>
    <xf numFmtId="0" fontId="52" fillId="16" borderId="0" xfId="0" applyFont="1" applyFill="1"/>
    <xf numFmtId="0" fontId="52" fillId="0" borderId="0" xfId="0" applyFont="1"/>
    <xf numFmtId="0" fontId="56" fillId="25" borderId="0" xfId="0" applyFont="1" applyFill="1" applyAlignment="1">
      <alignment horizontal="center" vertical="center" wrapText="1"/>
    </xf>
    <xf numFmtId="0" fontId="56" fillId="26" borderId="0" xfId="0" applyFont="1" applyFill="1" applyAlignment="1">
      <alignment horizontal="center" vertical="center" wrapText="1"/>
    </xf>
    <xf numFmtId="14" fontId="35" fillId="0" borderId="0" xfId="0" applyNumberFormat="1" applyFont="1" applyAlignment="1">
      <alignment horizontal="left"/>
    </xf>
    <xf numFmtId="0" fontId="1" fillId="0" borderId="0" xfId="0" applyFont="1"/>
    <xf numFmtId="14" fontId="22" fillId="0" borderId="0" xfId="0" applyNumberFormat="1" applyFont="1"/>
    <xf numFmtId="14" fontId="53" fillId="0" borderId="0" xfId="0" applyNumberFormat="1" applyFont="1"/>
    <xf numFmtId="166" fontId="22" fillId="11" borderId="0" xfId="0" applyNumberFormat="1" applyFont="1" applyFill="1" applyAlignment="1">
      <alignment horizontal="center" vertical="center"/>
    </xf>
    <xf numFmtId="165" fontId="35" fillId="0" borderId="0" xfId="0" applyNumberFormat="1" applyFont="1" applyAlignment="1">
      <alignment horizontal="left"/>
    </xf>
    <xf numFmtId="0" fontId="17" fillId="27" borderId="1" xfId="0" applyFont="1" applyFill="1" applyBorder="1"/>
    <xf numFmtId="14" fontId="3" fillId="24" borderId="1" xfId="0" applyNumberFormat="1" applyFont="1" applyFill="1" applyBorder="1"/>
    <xf numFmtId="0" fontId="7" fillId="4" borderId="4" xfId="0" applyFont="1" applyFill="1" applyBorder="1" applyAlignment="1">
      <alignment horizontal="right" indent="1"/>
    </xf>
    <xf numFmtId="0" fontId="57" fillId="15" borderId="1" xfId="0" applyFont="1" applyFill="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right" indent="1"/>
    </xf>
    <xf numFmtId="43" fontId="5" fillId="2" borderId="3" xfId="1" applyFont="1" applyFill="1" applyBorder="1" applyAlignment="1">
      <alignment horizontal="center"/>
    </xf>
    <xf numFmtId="1" fontId="59" fillId="0" borderId="68" xfId="3" applyFont="1" applyBorder="1" applyAlignment="1">
      <alignment horizontal="right" vertical="center"/>
    </xf>
    <xf numFmtId="1" fontId="58" fillId="0" borderId="68" xfId="3" applyBorder="1" applyAlignment="1">
      <alignment horizontal="right" vertical="center"/>
    </xf>
    <xf numFmtId="1" fontId="6" fillId="0" borderId="0" xfId="3" applyFont="1" applyAlignment="1">
      <alignment horizontal="right" vertical="center"/>
    </xf>
    <xf numFmtId="9" fontId="7" fillId="3" borderId="5" xfId="2" applyFont="1" applyFill="1" applyBorder="1" applyAlignment="1">
      <alignment horizontal="center"/>
    </xf>
    <xf numFmtId="9" fontId="6" fillId="0" borderId="3" xfId="2" applyFont="1" applyFill="1" applyBorder="1" applyAlignment="1">
      <alignment horizontal="center"/>
    </xf>
    <xf numFmtId="167" fontId="5" fillId="2" borderId="3" xfId="1" applyNumberFormat="1" applyFont="1" applyFill="1" applyBorder="1" applyAlignment="1">
      <alignment horizontal="center"/>
    </xf>
    <xf numFmtId="1" fontId="58" fillId="0" borderId="0" xfId="3" applyAlignment="1">
      <alignment horizontal="right" vertical="center" wrapText="1"/>
    </xf>
    <xf numFmtId="0" fontId="22" fillId="0" borderId="0" xfId="0" pivotButton="1" applyFont="1"/>
    <xf numFmtId="0" fontId="5" fillId="0" borderId="3" xfId="0" applyFont="1" applyBorder="1" applyAlignment="1">
      <alignment horizontal="center"/>
    </xf>
    <xf numFmtId="0" fontId="7" fillId="0" borderId="5" xfId="0" applyFont="1" applyBorder="1" applyAlignment="1">
      <alignment horizontal="center"/>
    </xf>
    <xf numFmtId="0" fontId="60" fillId="11" borderId="0" xfId="0" applyFont="1" applyFill="1" applyAlignment="1">
      <alignment horizontal="center"/>
    </xf>
    <xf numFmtId="165" fontId="60" fillId="11" borderId="0" xfId="0" applyNumberFormat="1" applyFont="1" applyFill="1" applyAlignment="1">
      <alignment horizontal="center"/>
    </xf>
    <xf numFmtId="0" fontId="61" fillId="25" borderId="0" xfId="0" applyFont="1" applyFill="1" applyAlignment="1">
      <alignment horizontal="center" vertical="center" wrapText="1"/>
    </xf>
    <xf numFmtId="165" fontId="14" fillId="11" borderId="0" xfId="0" applyNumberFormat="1" applyFont="1" applyFill="1" applyAlignment="1">
      <alignment horizontal="center"/>
    </xf>
    <xf numFmtId="0" fontId="16" fillId="0" borderId="8" xfId="0" applyFont="1" applyBorder="1" applyAlignment="1">
      <alignment horizontal="center"/>
    </xf>
    <xf numFmtId="0" fontId="16" fillId="0" borderId="3" xfId="0" applyFont="1" applyBorder="1" applyAlignment="1">
      <alignment horizontal="center"/>
    </xf>
    <xf numFmtId="0" fontId="16" fillId="0" borderId="10" xfId="0" applyFont="1" applyBorder="1" applyAlignment="1">
      <alignment horizontal="center"/>
    </xf>
    <xf numFmtId="0" fontId="31" fillId="0" borderId="1" xfId="0" applyFont="1" applyBorder="1" applyAlignment="1">
      <alignment horizontal="center"/>
    </xf>
    <xf numFmtId="14" fontId="16" fillId="0" borderId="1" xfId="0" applyNumberFormat="1" applyFont="1" applyBorder="1" applyAlignment="1">
      <alignment horizontal="center"/>
    </xf>
    <xf numFmtId="49" fontId="30" fillId="0" borderId="62" xfId="0" applyNumberFormat="1" applyFont="1" applyBorder="1" applyAlignment="1">
      <alignment horizontal="center"/>
    </xf>
    <xf numFmtId="49" fontId="30" fillId="0" borderId="50" xfId="0" applyNumberFormat="1" applyFont="1" applyBorder="1" applyAlignment="1">
      <alignment horizontal="center"/>
    </xf>
    <xf numFmtId="0" fontId="6" fillId="0" borderId="0" xfId="0" applyFont="1" applyAlignment="1">
      <alignment horizontal="left"/>
    </xf>
    <xf numFmtId="0" fontId="54" fillId="0" borderId="22" xfId="0" applyFont="1" applyBorder="1" applyAlignment="1">
      <alignment horizontal="center" wrapText="1"/>
    </xf>
    <xf numFmtId="0" fontId="54" fillId="0" borderId="63" xfId="0" applyFont="1" applyBorder="1" applyAlignment="1">
      <alignment horizontal="center" wrapText="1"/>
    </xf>
    <xf numFmtId="0" fontId="54" fillId="0" borderId="67" xfId="0" applyFont="1" applyBorder="1" applyAlignment="1">
      <alignment horizontal="center" wrapText="1"/>
    </xf>
    <xf numFmtId="0" fontId="54" fillId="0" borderId="59" xfId="0" applyFont="1" applyBorder="1" applyAlignment="1">
      <alignment horizontal="center" wrapText="1"/>
    </xf>
    <xf numFmtId="0" fontId="55" fillId="0" borderId="64" xfId="0" applyFont="1" applyBorder="1" applyAlignment="1">
      <alignment horizontal="center"/>
    </xf>
    <xf numFmtId="0" fontId="55" fillId="0" borderId="65" xfId="0" applyFont="1" applyBorder="1" applyAlignment="1">
      <alignment horizontal="center"/>
    </xf>
    <xf numFmtId="0" fontId="55" fillId="0" borderId="66" xfId="0" applyFont="1" applyBorder="1" applyAlignment="1">
      <alignment horizontal="center"/>
    </xf>
    <xf numFmtId="0" fontId="56" fillId="25" borderId="0" xfId="0" applyFont="1" applyFill="1" applyAlignment="1">
      <alignment horizontal="center" vertical="center"/>
    </xf>
    <xf numFmtId="0" fontId="56" fillId="0" borderId="0" xfId="0" applyFont="1" applyAlignment="1">
      <alignment horizontal="center" vertical="center"/>
    </xf>
    <xf numFmtId="0" fontId="0" fillId="0" borderId="0" xfId="0" applyNumberFormat="1"/>
    <xf numFmtId="0" fontId="0" fillId="0" borderId="0" xfId="0" applyAlignment="1"/>
  </cellXfs>
  <cellStyles count="4">
    <cellStyle name="Millares" xfId="1" builtinId="3"/>
    <cellStyle name="Normal" xfId="0" builtinId="0"/>
    <cellStyle name="Normal_Bilmens98 2 2" xfId="3" xr:uid="{AC9D2AE8-4B90-48D2-85C9-FEB9C3558ACE}"/>
    <cellStyle name="Porcentaje" xfId="2" builtinId="5"/>
  </cellStyles>
  <dxfs count="104">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000000"/>
        <name val="Calibri"/>
        <family val="2"/>
        <scheme val="none"/>
      </font>
      <numFmt numFmtId="165" formatCode="dd/mm/yyyy"/>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0"/>
        <color auto="1"/>
        <name val="Calibri"/>
        <scheme val="minor"/>
      </font>
      <numFmt numFmtId="165"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5"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5"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1" tint="0.499984740745262"/>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0" tint="-0.34998626667073579"/>
        <name val="Calibri"/>
        <family val="2"/>
        <scheme val="minor"/>
      </font>
      <numFmt numFmtId="168" formatCode="d/m/yyyy"/>
      <fill>
        <patternFill patternType="solid">
          <fgColor indexed="64"/>
          <bgColor theme="0" tint="-0.14999847407452621"/>
        </patternFill>
      </fill>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9" formatCode="m/d/yyyy"/>
      <fill>
        <patternFill patternType="solid">
          <fgColor indexed="64"/>
          <bgColor theme="0" tint="-4.9989318521683403E-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19" formatCode="m/d/yyyy"/>
      <fill>
        <patternFill patternType="solid">
          <fgColor indexed="64"/>
          <bgColor theme="0" tint="-4.9989318521683403E-2"/>
        </patternFill>
      </fill>
      <alignment horizontal="center"/>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theme="0" tint="-4.9989318521683403E-2"/>
        </patternFill>
      </fill>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outline="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0" formatCode="General"/>
      <fill>
        <patternFill patternType="solid">
          <fgColor indexed="64"/>
          <bgColor theme="0" tint="-4.9989318521683403E-2"/>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solid">
          <fgColor indexed="64"/>
          <bgColor theme="0" tint="-4.9989318521683403E-2"/>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19"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19"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theme="1"/>
        <name val="Calibri"/>
        <scheme val="minor"/>
      </font>
      <numFmt numFmtId="164"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4"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4"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4" formatCode="dd/mm/yy"/>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2" tint="-9.9978637043366805E-2"/>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strike val="0"/>
        <outline val="0"/>
        <shadow val="0"/>
        <u val="none"/>
        <vertAlign val="baseline"/>
        <sz val="10"/>
        <color auto="1"/>
        <name val="Calibri"/>
        <scheme val="minor"/>
      </font>
      <numFmt numFmtId="168" formatCode="d/m/yyyy"/>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9" formatCode="m/d/yyyy"/>
      <fill>
        <patternFill patternType="solid">
          <fgColor indexed="64"/>
          <bgColor theme="0"/>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family val="2"/>
        <scheme val="minor"/>
      </font>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alignment horizont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family val="2"/>
        <scheme val="minor"/>
      </font>
      <numFmt numFmtId="19" formatCode="m/d/yyyy"/>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5" formatCode="dd/mm/yyyy"/>
      <fill>
        <patternFill patternType="none">
          <fgColor indexed="64"/>
          <bgColor theme="0" tint="-4.9989318521683403E-2"/>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0" tint="-0.14999847407452621"/>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left style="thin">
          <color indexed="64"/>
        </left>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i val="0"/>
        <strike val="0"/>
        <condense val="0"/>
        <extend val="0"/>
        <outline val="0"/>
        <shadow val="0"/>
        <u val="none"/>
        <vertAlign val="baseline"/>
        <sz val="10"/>
        <color theme="0"/>
        <name val="Calibri"/>
        <scheme val="minor"/>
      </font>
      <fill>
        <patternFill patternType="solid">
          <fgColor theme="9"/>
          <bgColor theme="9"/>
        </patternFill>
      </fill>
      <alignment horizontal="center" vertical="center" wrapText="1"/>
      <border diagonalUp="0" diagonalDown="0">
        <left style="thin">
          <color indexed="64"/>
        </left>
        <right style="thin">
          <color indexed="64"/>
        </right>
        <top/>
        <bottom/>
      </border>
    </dxf>
    <dxf>
      <font>
        <b/>
        <i val="0"/>
        <color theme="9" tint="-0.24994659260841701"/>
      </font>
      <fill>
        <patternFill patternType="none">
          <bgColor auto="1"/>
        </patternFill>
      </fill>
    </dxf>
    <dxf>
      <fill>
        <patternFill>
          <bgColor rgb="FF92D050"/>
        </patternFill>
      </fill>
    </dxf>
    <dxf>
      <fill>
        <patternFill>
          <bgColor rgb="FFFFFF66"/>
        </patternFill>
      </fill>
    </dxf>
    <dxf>
      <fill>
        <patternFill>
          <bgColor theme="0" tint="-0.1499679555650502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9C5700"/>
      </font>
      <fill>
        <patternFill>
          <bgColor rgb="FFFFEB9C"/>
        </patternFill>
      </fill>
    </dxf>
    <dxf>
      <fill>
        <patternFill>
          <bgColor rgb="FFFFC7CE"/>
        </patternFill>
      </fill>
    </dxf>
    <dxf>
      <font>
        <color rgb="FF9C0006"/>
      </font>
      <fill>
        <patternFill>
          <bgColor rgb="FFFFC7CE"/>
        </patternFill>
      </fill>
    </dxf>
    <dxf>
      <numFmt numFmtId="13" formatCode="0%"/>
    </dxf>
    <dxf>
      <font>
        <b/>
        <sz val="9"/>
        <color rgb="FFFFFFFF"/>
        <name val="Arial"/>
        <scheme val="none"/>
      </font>
      <fill>
        <patternFill patternType="solid">
          <fgColor rgb="FF4DB7CD"/>
          <bgColor rgb="FF4DB7CD"/>
        </patternFill>
      </fill>
      <alignment horizontal="center" vertical="center" wrapText="1"/>
    </dxf>
    <dxf>
      <fill>
        <patternFill>
          <bgColor theme="9" tint="-0.249977111117893"/>
        </patternFill>
      </fill>
    </dxf>
    <dxf>
      <font>
        <sz val="9"/>
      </font>
    </dxf>
    <dxf>
      <font>
        <sz val="9"/>
      </font>
    </dxf>
    <dxf>
      <font>
        <sz val="9"/>
      </font>
    </dxf>
    <dxf>
      <font>
        <sz val="9"/>
      </font>
    </dxf>
    <dxf>
      <font>
        <sz val="9"/>
      </font>
    </dxf>
    <dxf>
      <font>
        <sz val="9"/>
      </font>
    </dxf>
    <dxf>
      <font>
        <sz val="9"/>
      </font>
    </dxf>
    <dxf>
      <font>
        <sz val="9"/>
      </font>
    </dxf>
    <dxf>
      <font>
        <sz val="9"/>
      </font>
    </dxf>
  </dxfs>
  <tableStyles count="0" defaultTableStyle="TableStyleMedium2" defaultPivotStyle="PivotStyleLight16"/>
  <colors>
    <mruColors>
      <color rgb="FF9D5CF2"/>
      <color rgb="FF00FF00"/>
      <color rgb="FFFFFF66"/>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2.xml"/><Relationship Id="rId18" Type="http://schemas.microsoft.com/office/2007/relationships/slicerCache" Target="slicerCaches/slicerCache7.xml"/><Relationship Id="rId26" Type="http://schemas.microsoft.com/office/2007/relationships/slicerCache" Target="slicerCaches/slicerCache15.xml"/><Relationship Id="rId3" Type="http://schemas.openxmlformats.org/officeDocument/2006/relationships/worksheet" Target="worksheets/sheet3.xml"/><Relationship Id="rId21" Type="http://schemas.microsoft.com/office/2007/relationships/slicerCache" Target="slicerCaches/slicerCache10.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microsoft.com/office/2007/relationships/slicerCache" Target="slicerCaches/slicerCache14.xml"/><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07/relationships/slicerCache" Target="slicerCaches/slicerCache13.xml"/><Relationship Id="rId32"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4.xml"/><Relationship Id="rId23" Type="http://schemas.microsoft.com/office/2007/relationships/slicerCache" Target="slicerCaches/slicerCache12.xml"/><Relationship Id="rId28" Type="http://schemas.openxmlformats.org/officeDocument/2006/relationships/styles" Target="styles.xml"/><Relationship Id="rId10" Type="http://schemas.openxmlformats.org/officeDocument/2006/relationships/pivotCacheDefinition" Target="pivotCache/pivotCacheDefinition3.xml"/><Relationship Id="rId19" Type="http://schemas.microsoft.com/office/2007/relationships/slicerCache" Target="slicerCaches/slicerCache8.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3.xml"/><Relationship Id="rId22" Type="http://schemas.microsoft.com/office/2007/relationships/slicerCache" Target="slicerCaches/slicerCache11.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Ayacucho.xlsx]Gráficos_!TablaDinámica3</c:name>
    <c:fmtId val="2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PE" sz="1800" b="1" i="0" u="none" strike="noStrike" kern="1200" spc="0" baseline="0">
                <a:solidFill>
                  <a:sysClr val="windowText" lastClr="000000">
                    <a:lumMod val="65000"/>
                    <a:lumOff val="35000"/>
                  </a:sysClr>
                </a:solidFill>
              </a:rPr>
              <a:t>Asistencia de probacionistas por semana</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Gráficos_!$BP$103</c:f>
              <c:strCache>
                <c:ptCount val="1"/>
                <c:pt idx="0">
                  <c:v> Sem. 01</c:v>
                </c:pt>
              </c:strCache>
            </c:strRef>
          </c:tx>
          <c:spPr>
            <a:solidFill>
              <a:schemeClr val="accent6">
                <a:tint val="4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Marleny Vera</c:v>
                  </c:pt>
                  <c:pt idx="2">
                    <c:v>Marleny Vera</c:v>
                  </c:pt>
                  <c:pt idx="3">
                    <c:v>Jhandyra Campos</c:v>
                  </c:pt>
                  <c:pt idx="4">
                    <c:v>Marleny Vera</c:v>
                  </c:pt>
                  <c:pt idx="5">
                    <c:v>Pamela Ochatoma</c:v>
                  </c:pt>
                  <c:pt idx="6">
                    <c:v>Pamela Ochatoma</c:v>
                  </c:pt>
                  <c:pt idx="7">
                    <c:v>Josel Palomino</c:v>
                  </c:pt>
                  <c:pt idx="8">
                    <c:v>Liseth de J. Anaya</c:v>
                  </c:pt>
                  <c:pt idx="9">
                    <c:v>Werner Rodriguez</c:v>
                  </c:pt>
                  <c:pt idx="10">
                    <c:v>Maxwell Galvez</c:v>
                  </c:pt>
                  <c:pt idx="11">
                    <c:v>Jhenny Romero</c:v>
                  </c:pt>
                </c:lvl>
                <c:lvl>
                  <c:pt idx="1">
                    <c:v>Junior Ruiz</c:v>
                  </c:pt>
                  <c:pt idx="2">
                    <c:v>Werner Rodriguez</c:v>
                  </c:pt>
                  <c:pt idx="3">
                    <c:v>Pamela Gavilan</c:v>
                  </c:pt>
                  <c:pt idx="4">
                    <c:v>Werner Rodriguez</c:v>
                  </c:pt>
                  <c:pt idx="5">
                    <c:v>Josel Palomino</c:v>
                  </c:pt>
                  <c:pt idx="6">
                    <c:v>Josel Palomino</c:v>
                  </c:pt>
                  <c:pt idx="7">
                    <c:v>Johana Mendoza</c:v>
                  </c:pt>
                  <c:pt idx="8">
                    <c:v>Paola Naveda</c:v>
                  </c:pt>
                  <c:pt idx="9">
                    <c:v>Tania Liz Alfaro</c:v>
                  </c:pt>
                  <c:pt idx="10">
                    <c:v>Luz Diana Gomez</c:v>
                  </c:pt>
                  <c:pt idx="11">
                    <c:v>Fernando Maraví</c:v>
                  </c:pt>
                </c:lvl>
                <c:lvl>
                  <c:pt idx="1">
                    <c:v>Inscrito Nuevo</c:v>
                  </c:pt>
                  <c:pt idx="4">
                    <c:v>Inscrito Nuevo</c:v>
                  </c:pt>
                  <c:pt idx="6">
                    <c:v>Inscrito Nuevo</c:v>
                  </c:pt>
                  <c:pt idx="8">
                    <c:v>Inscrito Nuevo</c:v>
                  </c:pt>
                  <c:pt idx="9">
                    <c:v>Inscrito Nuevo</c:v>
                  </c:pt>
                  <c:pt idx="10">
                    <c:v>Inscrito Nuevo</c:v>
                  </c:pt>
                  <c:pt idx="11">
                    <c:v>Inscrito Nuevo</c:v>
                  </c:pt>
                </c:lvl>
                <c:lvl>
                  <c:pt idx="1">
                    <c:v>Enero</c:v>
                  </c:pt>
                  <c:pt idx="4">
                    <c:v>Enero</c:v>
                  </c:pt>
                  <c:pt idx="6">
                    <c:v>Enero</c:v>
                  </c:pt>
                  <c:pt idx="8">
                    <c:v>Enero</c:v>
                  </c:pt>
                  <c:pt idx="9">
                    <c:v>Febrero</c:v>
                  </c:pt>
                  <c:pt idx="10">
                    <c:v>Febrero</c:v>
                  </c:pt>
                  <c:pt idx="11">
                    <c:v>Febrero</c:v>
                  </c:pt>
                </c:lvl>
                <c:lvl>
                  <c:pt idx="1">
                    <c:v>1/8/2025</c:v>
                  </c:pt>
                  <c:pt idx="4">
                    <c:v>1/9/2025</c:v>
                  </c:pt>
                  <c:pt idx="6">
                    <c:v>1/13/2025</c:v>
                  </c:pt>
                  <c:pt idx="8">
                    <c:v>1/16/2025</c:v>
                  </c:pt>
                  <c:pt idx="9">
                    <c:v>2/8/2025</c:v>
                  </c:pt>
                  <c:pt idx="10">
                    <c:v>2/10/2025</c:v>
                  </c:pt>
                  <c:pt idx="11">
                    <c:v>2/11/2025</c:v>
                  </c:pt>
                </c:lvl>
              </c:multiLvlStrCache>
            </c:multiLvlStrRef>
          </c:cat>
          <c:val>
            <c:numRef>
              <c:f>Gráficos_!$BP$104:$BP$116</c:f>
              <c:numCache>
                <c:formatCode>General</c:formatCode>
                <c:ptCount val="12"/>
                <c:pt idx="0">
                  <c:v>0</c:v>
                </c:pt>
                <c:pt idx="1">
                  <c:v>6</c:v>
                </c:pt>
                <c:pt idx="2">
                  <c:v>3</c:v>
                </c:pt>
                <c:pt idx="3">
                  <c:v>4</c:v>
                </c:pt>
                <c:pt idx="4">
                  <c:v>7</c:v>
                </c:pt>
                <c:pt idx="5">
                  <c:v>8</c:v>
                </c:pt>
                <c:pt idx="6">
                  <c:v>3</c:v>
                </c:pt>
                <c:pt idx="7">
                  <c:v>3</c:v>
                </c:pt>
                <c:pt idx="8">
                  <c:v>2</c:v>
                </c:pt>
                <c:pt idx="9">
                  <c:v>2</c:v>
                </c:pt>
                <c:pt idx="10">
                  <c:v>4</c:v>
                </c:pt>
                <c:pt idx="11">
                  <c:v>2</c:v>
                </c:pt>
              </c:numCache>
            </c:numRef>
          </c:val>
          <c:extLst>
            <c:ext xmlns:c16="http://schemas.microsoft.com/office/drawing/2014/chart" uri="{C3380CC4-5D6E-409C-BE32-E72D297353CC}">
              <c16:uniqueId val="{00000000-7227-4DE9-91FE-91BC2B492E0B}"/>
            </c:ext>
          </c:extLst>
        </c:ser>
        <c:ser>
          <c:idx val="1"/>
          <c:order val="1"/>
          <c:tx>
            <c:strRef>
              <c:f>Gráficos_!$BQ$103</c:f>
              <c:strCache>
                <c:ptCount val="1"/>
                <c:pt idx="0">
                  <c:v> Sem. 02</c:v>
                </c:pt>
              </c:strCache>
            </c:strRef>
          </c:tx>
          <c:spPr>
            <a:solidFill>
              <a:schemeClr val="accent6">
                <a:tint val="5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Marleny Vera</c:v>
                  </c:pt>
                  <c:pt idx="2">
                    <c:v>Marleny Vera</c:v>
                  </c:pt>
                  <c:pt idx="3">
                    <c:v>Jhandyra Campos</c:v>
                  </c:pt>
                  <c:pt idx="4">
                    <c:v>Marleny Vera</c:v>
                  </c:pt>
                  <c:pt idx="5">
                    <c:v>Pamela Ochatoma</c:v>
                  </c:pt>
                  <c:pt idx="6">
                    <c:v>Pamela Ochatoma</c:v>
                  </c:pt>
                  <c:pt idx="7">
                    <c:v>Josel Palomino</c:v>
                  </c:pt>
                  <c:pt idx="8">
                    <c:v>Liseth de J. Anaya</c:v>
                  </c:pt>
                  <c:pt idx="9">
                    <c:v>Werner Rodriguez</c:v>
                  </c:pt>
                  <c:pt idx="10">
                    <c:v>Maxwell Galvez</c:v>
                  </c:pt>
                  <c:pt idx="11">
                    <c:v>Jhenny Romero</c:v>
                  </c:pt>
                </c:lvl>
                <c:lvl>
                  <c:pt idx="1">
                    <c:v>Junior Ruiz</c:v>
                  </c:pt>
                  <c:pt idx="2">
                    <c:v>Werner Rodriguez</c:v>
                  </c:pt>
                  <c:pt idx="3">
                    <c:v>Pamela Gavilan</c:v>
                  </c:pt>
                  <c:pt idx="4">
                    <c:v>Werner Rodriguez</c:v>
                  </c:pt>
                  <c:pt idx="5">
                    <c:v>Josel Palomino</c:v>
                  </c:pt>
                  <c:pt idx="6">
                    <c:v>Josel Palomino</c:v>
                  </c:pt>
                  <c:pt idx="7">
                    <c:v>Johana Mendoza</c:v>
                  </c:pt>
                  <c:pt idx="8">
                    <c:v>Paola Naveda</c:v>
                  </c:pt>
                  <c:pt idx="9">
                    <c:v>Tania Liz Alfaro</c:v>
                  </c:pt>
                  <c:pt idx="10">
                    <c:v>Luz Diana Gomez</c:v>
                  </c:pt>
                  <c:pt idx="11">
                    <c:v>Fernando Maraví</c:v>
                  </c:pt>
                </c:lvl>
                <c:lvl>
                  <c:pt idx="1">
                    <c:v>Inscrito Nuevo</c:v>
                  </c:pt>
                  <c:pt idx="4">
                    <c:v>Inscrito Nuevo</c:v>
                  </c:pt>
                  <c:pt idx="6">
                    <c:v>Inscrito Nuevo</c:v>
                  </c:pt>
                  <c:pt idx="8">
                    <c:v>Inscrito Nuevo</c:v>
                  </c:pt>
                  <c:pt idx="9">
                    <c:v>Inscrito Nuevo</c:v>
                  </c:pt>
                  <c:pt idx="10">
                    <c:v>Inscrito Nuevo</c:v>
                  </c:pt>
                  <c:pt idx="11">
                    <c:v>Inscrito Nuevo</c:v>
                  </c:pt>
                </c:lvl>
                <c:lvl>
                  <c:pt idx="1">
                    <c:v>Enero</c:v>
                  </c:pt>
                  <c:pt idx="4">
                    <c:v>Enero</c:v>
                  </c:pt>
                  <c:pt idx="6">
                    <c:v>Enero</c:v>
                  </c:pt>
                  <c:pt idx="8">
                    <c:v>Enero</c:v>
                  </c:pt>
                  <c:pt idx="9">
                    <c:v>Febrero</c:v>
                  </c:pt>
                  <c:pt idx="10">
                    <c:v>Febrero</c:v>
                  </c:pt>
                  <c:pt idx="11">
                    <c:v>Febrero</c:v>
                  </c:pt>
                </c:lvl>
                <c:lvl>
                  <c:pt idx="1">
                    <c:v>1/8/2025</c:v>
                  </c:pt>
                  <c:pt idx="4">
                    <c:v>1/9/2025</c:v>
                  </c:pt>
                  <c:pt idx="6">
                    <c:v>1/13/2025</c:v>
                  </c:pt>
                  <c:pt idx="8">
                    <c:v>1/16/2025</c:v>
                  </c:pt>
                  <c:pt idx="9">
                    <c:v>2/8/2025</c:v>
                  </c:pt>
                  <c:pt idx="10">
                    <c:v>2/10/2025</c:v>
                  </c:pt>
                  <c:pt idx="11">
                    <c:v>2/11/2025</c:v>
                  </c:pt>
                </c:lvl>
              </c:multiLvlStrCache>
            </c:multiLvlStrRef>
          </c:cat>
          <c:val>
            <c:numRef>
              <c:f>Gráficos_!$BQ$104:$BQ$116</c:f>
              <c:numCache>
                <c:formatCode>General</c:formatCode>
                <c:ptCount val="12"/>
                <c:pt idx="0">
                  <c:v>0</c:v>
                </c:pt>
                <c:pt idx="1">
                  <c:v>8</c:v>
                </c:pt>
                <c:pt idx="2">
                  <c:v>6</c:v>
                </c:pt>
                <c:pt idx="3">
                  <c:v>8</c:v>
                </c:pt>
                <c:pt idx="4">
                  <c:v>14</c:v>
                </c:pt>
                <c:pt idx="5">
                  <c:v>7</c:v>
                </c:pt>
                <c:pt idx="6">
                  <c:v>4</c:v>
                </c:pt>
                <c:pt idx="7">
                  <c:v>4</c:v>
                </c:pt>
                <c:pt idx="8">
                  <c:v>3</c:v>
                </c:pt>
                <c:pt idx="9">
                  <c:v>2</c:v>
                </c:pt>
                <c:pt idx="10">
                  <c:v>5</c:v>
                </c:pt>
                <c:pt idx="11">
                  <c:v>2</c:v>
                </c:pt>
              </c:numCache>
            </c:numRef>
          </c:val>
          <c:extLst>
            <c:ext xmlns:c16="http://schemas.microsoft.com/office/drawing/2014/chart" uri="{C3380CC4-5D6E-409C-BE32-E72D297353CC}">
              <c16:uniqueId val="{00000001-7227-4DE9-91FE-91BC2B492E0B}"/>
            </c:ext>
          </c:extLst>
        </c:ser>
        <c:ser>
          <c:idx val="2"/>
          <c:order val="2"/>
          <c:tx>
            <c:strRef>
              <c:f>Gráficos_!$BR$103</c:f>
              <c:strCache>
                <c:ptCount val="1"/>
                <c:pt idx="0">
                  <c:v> Sem. 03</c:v>
                </c:pt>
              </c:strCache>
            </c:strRef>
          </c:tx>
          <c:spPr>
            <a:solidFill>
              <a:schemeClr val="accent6">
                <a:tint val="6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Marleny Vera</c:v>
                  </c:pt>
                  <c:pt idx="2">
                    <c:v>Marleny Vera</c:v>
                  </c:pt>
                  <c:pt idx="3">
                    <c:v>Jhandyra Campos</c:v>
                  </c:pt>
                  <c:pt idx="4">
                    <c:v>Marleny Vera</c:v>
                  </c:pt>
                  <c:pt idx="5">
                    <c:v>Pamela Ochatoma</c:v>
                  </c:pt>
                  <c:pt idx="6">
                    <c:v>Pamela Ochatoma</c:v>
                  </c:pt>
                  <c:pt idx="7">
                    <c:v>Josel Palomino</c:v>
                  </c:pt>
                  <c:pt idx="8">
                    <c:v>Liseth de J. Anaya</c:v>
                  </c:pt>
                  <c:pt idx="9">
                    <c:v>Werner Rodriguez</c:v>
                  </c:pt>
                  <c:pt idx="10">
                    <c:v>Maxwell Galvez</c:v>
                  </c:pt>
                  <c:pt idx="11">
                    <c:v>Jhenny Romero</c:v>
                  </c:pt>
                </c:lvl>
                <c:lvl>
                  <c:pt idx="1">
                    <c:v>Junior Ruiz</c:v>
                  </c:pt>
                  <c:pt idx="2">
                    <c:v>Werner Rodriguez</c:v>
                  </c:pt>
                  <c:pt idx="3">
                    <c:v>Pamela Gavilan</c:v>
                  </c:pt>
                  <c:pt idx="4">
                    <c:v>Werner Rodriguez</c:v>
                  </c:pt>
                  <c:pt idx="5">
                    <c:v>Josel Palomino</c:v>
                  </c:pt>
                  <c:pt idx="6">
                    <c:v>Josel Palomino</c:v>
                  </c:pt>
                  <c:pt idx="7">
                    <c:v>Johana Mendoza</c:v>
                  </c:pt>
                  <c:pt idx="8">
                    <c:v>Paola Naveda</c:v>
                  </c:pt>
                  <c:pt idx="9">
                    <c:v>Tania Liz Alfaro</c:v>
                  </c:pt>
                  <c:pt idx="10">
                    <c:v>Luz Diana Gomez</c:v>
                  </c:pt>
                  <c:pt idx="11">
                    <c:v>Fernando Maraví</c:v>
                  </c:pt>
                </c:lvl>
                <c:lvl>
                  <c:pt idx="1">
                    <c:v>Inscrito Nuevo</c:v>
                  </c:pt>
                  <c:pt idx="4">
                    <c:v>Inscrito Nuevo</c:v>
                  </c:pt>
                  <c:pt idx="6">
                    <c:v>Inscrito Nuevo</c:v>
                  </c:pt>
                  <c:pt idx="8">
                    <c:v>Inscrito Nuevo</c:v>
                  </c:pt>
                  <c:pt idx="9">
                    <c:v>Inscrito Nuevo</c:v>
                  </c:pt>
                  <c:pt idx="10">
                    <c:v>Inscrito Nuevo</c:v>
                  </c:pt>
                  <c:pt idx="11">
                    <c:v>Inscrito Nuevo</c:v>
                  </c:pt>
                </c:lvl>
                <c:lvl>
                  <c:pt idx="1">
                    <c:v>Enero</c:v>
                  </c:pt>
                  <c:pt idx="4">
                    <c:v>Enero</c:v>
                  </c:pt>
                  <c:pt idx="6">
                    <c:v>Enero</c:v>
                  </c:pt>
                  <c:pt idx="8">
                    <c:v>Enero</c:v>
                  </c:pt>
                  <c:pt idx="9">
                    <c:v>Febrero</c:v>
                  </c:pt>
                  <c:pt idx="10">
                    <c:v>Febrero</c:v>
                  </c:pt>
                  <c:pt idx="11">
                    <c:v>Febrero</c:v>
                  </c:pt>
                </c:lvl>
                <c:lvl>
                  <c:pt idx="1">
                    <c:v>1/8/2025</c:v>
                  </c:pt>
                  <c:pt idx="4">
                    <c:v>1/9/2025</c:v>
                  </c:pt>
                  <c:pt idx="6">
                    <c:v>1/13/2025</c:v>
                  </c:pt>
                  <c:pt idx="8">
                    <c:v>1/16/2025</c:v>
                  </c:pt>
                  <c:pt idx="9">
                    <c:v>2/8/2025</c:v>
                  </c:pt>
                  <c:pt idx="10">
                    <c:v>2/10/2025</c:v>
                  </c:pt>
                  <c:pt idx="11">
                    <c:v>2/11/2025</c:v>
                  </c:pt>
                </c:lvl>
              </c:multiLvlStrCache>
            </c:multiLvlStrRef>
          </c:cat>
          <c:val>
            <c:numRef>
              <c:f>Gráficos_!$BR$104:$BR$116</c:f>
              <c:numCache>
                <c:formatCode>General</c:formatCode>
                <c:ptCount val="12"/>
                <c:pt idx="0">
                  <c:v>0</c:v>
                </c:pt>
                <c:pt idx="1">
                  <c:v>7</c:v>
                </c:pt>
                <c:pt idx="2">
                  <c:v>8</c:v>
                </c:pt>
                <c:pt idx="3">
                  <c:v>8</c:v>
                </c:pt>
                <c:pt idx="4">
                  <c:v>15</c:v>
                </c:pt>
                <c:pt idx="5">
                  <c:v>8</c:v>
                </c:pt>
                <c:pt idx="6">
                  <c:v>5</c:v>
                </c:pt>
                <c:pt idx="7">
                  <c:v>5</c:v>
                </c:pt>
                <c:pt idx="8">
                  <c:v>4</c:v>
                </c:pt>
                <c:pt idx="9">
                  <c:v>2</c:v>
                </c:pt>
                <c:pt idx="10">
                  <c:v>4</c:v>
                </c:pt>
                <c:pt idx="11">
                  <c:v>0</c:v>
                </c:pt>
              </c:numCache>
            </c:numRef>
          </c:val>
          <c:extLst>
            <c:ext xmlns:c16="http://schemas.microsoft.com/office/drawing/2014/chart" uri="{C3380CC4-5D6E-409C-BE32-E72D297353CC}">
              <c16:uniqueId val="{00000002-7227-4DE9-91FE-91BC2B492E0B}"/>
            </c:ext>
          </c:extLst>
        </c:ser>
        <c:ser>
          <c:idx val="3"/>
          <c:order val="3"/>
          <c:tx>
            <c:strRef>
              <c:f>Gráficos_!$BS$103</c:f>
              <c:strCache>
                <c:ptCount val="1"/>
                <c:pt idx="0">
                  <c:v> Sem. 04</c:v>
                </c:pt>
              </c:strCache>
            </c:strRef>
          </c:tx>
          <c:spPr>
            <a:solidFill>
              <a:schemeClr val="accent6">
                <a:tint val="7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Marleny Vera</c:v>
                  </c:pt>
                  <c:pt idx="2">
                    <c:v>Marleny Vera</c:v>
                  </c:pt>
                  <c:pt idx="3">
                    <c:v>Jhandyra Campos</c:v>
                  </c:pt>
                  <c:pt idx="4">
                    <c:v>Marleny Vera</c:v>
                  </c:pt>
                  <c:pt idx="5">
                    <c:v>Pamela Ochatoma</c:v>
                  </c:pt>
                  <c:pt idx="6">
                    <c:v>Pamela Ochatoma</c:v>
                  </c:pt>
                  <c:pt idx="7">
                    <c:v>Josel Palomino</c:v>
                  </c:pt>
                  <c:pt idx="8">
                    <c:v>Liseth de J. Anaya</c:v>
                  </c:pt>
                  <c:pt idx="9">
                    <c:v>Werner Rodriguez</c:v>
                  </c:pt>
                  <c:pt idx="10">
                    <c:v>Maxwell Galvez</c:v>
                  </c:pt>
                  <c:pt idx="11">
                    <c:v>Jhenny Romero</c:v>
                  </c:pt>
                </c:lvl>
                <c:lvl>
                  <c:pt idx="1">
                    <c:v>Junior Ruiz</c:v>
                  </c:pt>
                  <c:pt idx="2">
                    <c:v>Werner Rodriguez</c:v>
                  </c:pt>
                  <c:pt idx="3">
                    <c:v>Pamela Gavilan</c:v>
                  </c:pt>
                  <c:pt idx="4">
                    <c:v>Werner Rodriguez</c:v>
                  </c:pt>
                  <c:pt idx="5">
                    <c:v>Josel Palomino</c:v>
                  </c:pt>
                  <c:pt idx="6">
                    <c:v>Josel Palomino</c:v>
                  </c:pt>
                  <c:pt idx="7">
                    <c:v>Johana Mendoza</c:v>
                  </c:pt>
                  <c:pt idx="8">
                    <c:v>Paola Naveda</c:v>
                  </c:pt>
                  <c:pt idx="9">
                    <c:v>Tania Liz Alfaro</c:v>
                  </c:pt>
                  <c:pt idx="10">
                    <c:v>Luz Diana Gomez</c:v>
                  </c:pt>
                  <c:pt idx="11">
                    <c:v>Fernando Maraví</c:v>
                  </c:pt>
                </c:lvl>
                <c:lvl>
                  <c:pt idx="1">
                    <c:v>Inscrito Nuevo</c:v>
                  </c:pt>
                  <c:pt idx="4">
                    <c:v>Inscrito Nuevo</c:v>
                  </c:pt>
                  <c:pt idx="6">
                    <c:v>Inscrito Nuevo</c:v>
                  </c:pt>
                  <c:pt idx="8">
                    <c:v>Inscrito Nuevo</c:v>
                  </c:pt>
                  <c:pt idx="9">
                    <c:v>Inscrito Nuevo</c:v>
                  </c:pt>
                  <c:pt idx="10">
                    <c:v>Inscrito Nuevo</c:v>
                  </c:pt>
                  <c:pt idx="11">
                    <c:v>Inscrito Nuevo</c:v>
                  </c:pt>
                </c:lvl>
                <c:lvl>
                  <c:pt idx="1">
                    <c:v>Enero</c:v>
                  </c:pt>
                  <c:pt idx="4">
                    <c:v>Enero</c:v>
                  </c:pt>
                  <c:pt idx="6">
                    <c:v>Enero</c:v>
                  </c:pt>
                  <c:pt idx="8">
                    <c:v>Enero</c:v>
                  </c:pt>
                  <c:pt idx="9">
                    <c:v>Febrero</c:v>
                  </c:pt>
                  <c:pt idx="10">
                    <c:v>Febrero</c:v>
                  </c:pt>
                  <c:pt idx="11">
                    <c:v>Febrero</c:v>
                  </c:pt>
                </c:lvl>
                <c:lvl>
                  <c:pt idx="1">
                    <c:v>1/8/2025</c:v>
                  </c:pt>
                  <c:pt idx="4">
                    <c:v>1/9/2025</c:v>
                  </c:pt>
                  <c:pt idx="6">
                    <c:v>1/13/2025</c:v>
                  </c:pt>
                  <c:pt idx="8">
                    <c:v>1/16/2025</c:v>
                  </c:pt>
                  <c:pt idx="9">
                    <c:v>2/8/2025</c:v>
                  </c:pt>
                  <c:pt idx="10">
                    <c:v>2/10/2025</c:v>
                  </c:pt>
                  <c:pt idx="11">
                    <c:v>2/11/2025</c:v>
                  </c:pt>
                </c:lvl>
              </c:multiLvlStrCache>
            </c:multiLvlStrRef>
          </c:cat>
          <c:val>
            <c:numRef>
              <c:f>Gráficos_!$BS$104:$BS$116</c:f>
              <c:numCache>
                <c:formatCode>General</c:formatCode>
                <c:ptCount val="12"/>
                <c:pt idx="0">
                  <c:v>0</c:v>
                </c:pt>
                <c:pt idx="1">
                  <c:v>6</c:v>
                </c:pt>
                <c:pt idx="2">
                  <c:v>8</c:v>
                </c:pt>
                <c:pt idx="3">
                  <c:v>6</c:v>
                </c:pt>
                <c:pt idx="4">
                  <c:v>16</c:v>
                </c:pt>
                <c:pt idx="5">
                  <c:v>9</c:v>
                </c:pt>
                <c:pt idx="6">
                  <c:v>5</c:v>
                </c:pt>
                <c:pt idx="7">
                  <c:v>5</c:v>
                </c:pt>
                <c:pt idx="8">
                  <c:v>3</c:v>
                </c:pt>
                <c:pt idx="9">
                  <c:v>0</c:v>
                </c:pt>
                <c:pt idx="10">
                  <c:v>5</c:v>
                </c:pt>
                <c:pt idx="11">
                  <c:v>0</c:v>
                </c:pt>
              </c:numCache>
            </c:numRef>
          </c:val>
          <c:extLst>
            <c:ext xmlns:c16="http://schemas.microsoft.com/office/drawing/2014/chart" uri="{C3380CC4-5D6E-409C-BE32-E72D297353CC}">
              <c16:uniqueId val="{00000003-7227-4DE9-91FE-91BC2B492E0B}"/>
            </c:ext>
          </c:extLst>
        </c:ser>
        <c:ser>
          <c:idx val="4"/>
          <c:order val="4"/>
          <c:tx>
            <c:strRef>
              <c:f>Gráficos_!$BT$103</c:f>
              <c:strCache>
                <c:ptCount val="1"/>
                <c:pt idx="0">
                  <c:v> Sem. 05</c:v>
                </c:pt>
              </c:strCache>
            </c:strRef>
          </c:tx>
          <c:spPr>
            <a:solidFill>
              <a:schemeClr val="accent6">
                <a:tint val="8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Marleny Vera</c:v>
                  </c:pt>
                  <c:pt idx="2">
                    <c:v>Marleny Vera</c:v>
                  </c:pt>
                  <c:pt idx="3">
                    <c:v>Jhandyra Campos</c:v>
                  </c:pt>
                  <c:pt idx="4">
                    <c:v>Marleny Vera</c:v>
                  </c:pt>
                  <c:pt idx="5">
                    <c:v>Pamela Ochatoma</c:v>
                  </c:pt>
                  <c:pt idx="6">
                    <c:v>Pamela Ochatoma</c:v>
                  </c:pt>
                  <c:pt idx="7">
                    <c:v>Josel Palomino</c:v>
                  </c:pt>
                  <c:pt idx="8">
                    <c:v>Liseth de J. Anaya</c:v>
                  </c:pt>
                  <c:pt idx="9">
                    <c:v>Werner Rodriguez</c:v>
                  </c:pt>
                  <c:pt idx="10">
                    <c:v>Maxwell Galvez</c:v>
                  </c:pt>
                  <c:pt idx="11">
                    <c:v>Jhenny Romero</c:v>
                  </c:pt>
                </c:lvl>
                <c:lvl>
                  <c:pt idx="1">
                    <c:v>Junior Ruiz</c:v>
                  </c:pt>
                  <c:pt idx="2">
                    <c:v>Werner Rodriguez</c:v>
                  </c:pt>
                  <c:pt idx="3">
                    <c:v>Pamela Gavilan</c:v>
                  </c:pt>
                  <c:pt idx="4">
                    <c:v>Werner Rodriguez</c:v>
                  </c:pt>
                  <c:pt idx="5">
                    <c:v>Josel Palomino</c:v>
                  </c:pt>
                  <c:pt idx="6">
                    <c:v>Josel Palomino</c:v>
                  </c:pt>
                  <c:pt idx="7">
                    <c:v>Johana Mendoza</c:v>
                  </c:pt>
                  <c:pt idx="8">
                    <c:v>Paola Naveda</c:v>
                  </c:pt>
                  <c:pt idx="9">
                    <c:v>Tania Liz Alfaro</c:v>
                  </c:pt>
                  <c:pt idx="10">
                    <c:v>Luz Diana Gomez</c:v>
                  </c:pt>
                  <c:pt idx="11">
                    <c:v>Fernando Maraví</c:v>
                  </c:pt>
                </c:lvl>
                <c:lvl>
                  <c:pt idx="1">
                    <c:v>Inscrito Nuevo</c:v>
                  </c:pt>
                  <c:pt idx="4">
                    <c:v>Inscrito Nuevo</c:v>
                  </c:pt>
                  <c:pt idx="6">
                    <c:v>Inscrito Nuevo</c:v>
                  </c:pt>
                  <c:pt idx="8">
                    <c:v>Inscrito Nuevo</c:v>
                  </c:pt>
                  <c:pt idx="9">
                    <c:v>Inscrito Nuevo</c:v>
                  </c:pt>
                  <c:pt idx="10">
                    <c:v>Inscrito Nuevo</c:v>
                  </c:pt>
                  <c:pt idx="11">
                    <c:v>Inscrito Nuevo</c:v>
                  </c:pt>
                </c:lvl>
                <c:lvl>
                  <c:pt idx="1">
                    <c:v>Enero</c:v>
                  </c:pt>
                  <c:pt idx="4">
                    <c:v>Enero</c:v>
                  </c:pt>
                  <c:pt idx="6">
                    <c:v>Enero</c:v>
                  </c:pt>
                  <c:pt idx="8">
                    <c:v>Enero</c:v>
                  </c:pt>
                  <c:pt idx="9">
                    <c:v>Febrero</c:v>
                  </c:pt>
                  <c:pt idx="10">
                    <c:v>Febrero</c:v>
                  </c:pt>
                  <c:pt idx="11">
                    <c:v>Febrero</c:v>
                  </c:pt>
                </c:lvl>
                <c:lvl>
                  <c:pt idx="1">
                    <c:v>1/8/2025</c:v>
                  </c:pt>
                  <c:pt idx="4">
                    <c:v>1/9/2025</c:v>
                  </c:pt>
                  <c:pt idx="6">
                    <c:v>1/13/2025</c:v>
                  </c:pt>
                  <c:pt idx="8">
                    <c:v>1/16/2025</c:v>
                  </c:pt>
                  <c:pt idx="9">
                    <c:v>2/8/2025</c:v>
                  </c:pt>
                  <c:pt idx="10">
                    <c:v>2/10/2025</c:v>
                  </c:pt>
                  <c:pt idx="11">
                    <c:v>2/11/2025</c:v>
                  </c:pt>
                </c:lvl>
              </c:multiLvlStrCache>
            </c:multiLvlStrRef>
          </c:cat>
          <c:val>
            <c:numRef>
              <c:f>Gráficos_!$BT$104:$BT$116</c:f>
              <c:numCache>
                <c:formatCode>General</c:formatCode>
                <c:ptCount val="12"/>
                <c:pt idx="0">
                  <c:v>0</c:v>
                </c:pt>
                <c:pt idx="1">
                  <c:v>6</c:v>
                </c:pt>
                <c:pt idx="2">
                  <c:v>6</c:v>
                </c:pt>
                <c:pt idx="3">
                  <c:v>6</c:v>
                </c:pt>
                <c:pt idx="4">
                  <c:v>11</c:v>
                </c:pt>
                <c:pt idx="5">
                  <c:v>7</c:v>
                </c:pt>
                <c:pt idx="6">
                  <c:v>5</c:v>
                </c:pt>
                <c:pt idx="7">
                  <c:v>5</c:v>
                </c:pt>
                <c:pt idx="8">
                  <c:v>2</c:v>
                </c:pt>
                <c:pt idx="9">
                  <c:v>0</c:v>
                </c:pt>
                <c:pt idx="10">
                  <c:v>0</c:v>
                </c:pt>
                <c:pt idx="11">
                  <c:v>0</c:v>
                </c:pt>
              </c:numCache>
            </c:numRef>
          </c:val>
          <c:extLst>
            <c:ext xmlns:c16="http://schemas.microsoft.com/office/drawing/2014/chart" uri="{C3380CC4-5D6E-409C-BE32-E72D297353CC}">
              <c16:uniqueId val="{00000004-7227-4DE9-91FE-91BC2B492E0B}"/>
            </c:ext>
          </c:extLst>
        </c:ser>
        <c:ser>
          <c:idx val="5"/>
          <c:order val="5"/>
          <c:tx>
            <c:strRef>
              <c:f>Gráficos_!$BU$103</c:f>
              <c:strCache>
                <c:ptCount val="1"/>
                <c:pt idx="0">
                  <c:v> Sem. 06</c:v>
                </c:pt>
              </c:strCache>
            </c:strRef>
          </c:tx>
          <c:spPr>
            <a:solidFill>
              <a:schemeClr val="accent6">
                <a:tint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Marleny Vera</c:v>
                  </c:pt>
                  <c:pt idx="2">
                    <c:v>Marleny Vera</c:v>
                  </c:pt>
                  <c:pt idx="3">
                    <c:v>Jhandyra Campos</c:v>
                  </c:pt>
                  <c:pt idx="4">
                    <c:v>Marleny Vera</c:v>
                  </c:pt>
                  <c:pt idx="5">
                    <c:v>Pamela Ochatoma</c:v>
                  </c:pt>
                  <c:pt idx="6">
                    <c:v>Pamela Ochatoma</c:v>
                  </c:pt>
                  <c:pt idx="7">
                    <c:v>Josel Palomino</c:v>
                  </c:pt>
                  <c:pt idx="8">
                    <c:v>Liseth de J. Anaya</c:v>
                  </c:pt>
                  <c:pt idx="9">
                    <c:v>Werner Rodriguez</c:v>
                  </c:pt>
                  <c:pt idx="10">
                    <c:v>Maxwell Galvez</c:v>
                  </c:pt>
                  <c:pt idx="11">
                    <c:v>Jhenny Romero</c:v>
                  </c:pt>
                </c:lvl>
                <c:lvl>
                  <c:pt idx="1">
                    <c:v>Junior Ruiz</c:v>
                  </c:pt>
                  <c:pt idx="2">
                    <c:v>Werner Rodriguez</c:v>
                  </c:pt>
                  <c:pt idx="3">
                    <c:v>Pamela Gavilan</c:v>
                  </c:pt>
                  <c:pt idx="4">
                    <c:v>Werner Rodriguez</c:v>
                  </c:pt>
                  <c:pt idx="5">
                    <c:v>Josel Palomino</c:v>
                  </c:pt>
                  <c:pt idx="6">
                    <c:v>Josel Palomino</c:v>
                  </c:pt>
                  <c:pt idx="7">
                    <c:v>Johana Mendoza</c:v>
                  </c:pt>
                  <c:pt idx="8">
                    <c:v>Paola Naveda</c:v>
                  </c:pt>
                  <c:pt idx="9">
                    <c:v>Tania Liz Alfaro</c:v>
                  </c:pt>
                  <c:pt idx="10">
                    <c:v>Luz Diana Gomez</c:v>
                  </c:pt>
                  <c:pt idx="11">
                    <c:v>Fernando Maraví</c:v>
                  </c:pt>
                </c:lvl>
                <c:lvl>
                  <c:pt idx="1">
                    <c:v>Inscrito Nuevo</c:v>
                  </c:pt>
                  <c:pt idx="4">
                    <c:v>Inscrito Nuevo</c:v>
                  </c:pt>
                  <c:pt idx="6">
                    <c:v>Inscrito Nuevo</c:v>
                  </c:pt>
                  <c:pt idx="8">
                    <c:v>Inscrito Nuevo</c:v>
                  </c:pt>
                  <c:pt idx="9">
                    <c:v>Inscrito Nuevo</c:v>
                  </c:pt>
                  <c:pt idx="10">
                    <c:v>Inscrito Nuevo</c:v>
                  </c:pt>
                  <c:pt idx="11">
                    <c:v>Inscrito Nuevo</c:v>
                  </c:pt>
                </c:lvl>
                <c:lvl>
                  <c:pt idx="1">
                    <c:v>Enero</c:v>
                  </c:pt>
                  <c:pt idx="4">
                    <c:v>Enero</c:v>
                  </c:pt>
                  <c:pt idx="6">
                    <c:v>Enero</c:v>
                  </c:pt>
                  <c:pt idx="8">
                    <c:v>Enero</c:v>
                  </c:pt>
                  <c:pt idx="9">
                    <c:v>Febrero</c:v>
                  </c:pt>
                  <c:pt idx="10">
                    <c:v>Febrero</c:v>
                  </c:pt>
                  <c:pt idx="11">
                    <c:v>Febrero</c:v>
                  </c:pt>
                </c:lvl>
                <c:lvl>
                  <c:pt idx="1">
                    <c:v>1/8/2025</c:v>
                  </c:pt>
                  <c:pt idx="4">
                    <c:v>1/9/2025</c:v>
                  </c:pt>
                  <c:pt idx="6">
                    <c:v>1/13/2025</c:v>
                  </c:pt>
                  <c:pt idx="8">
                    <c:v>1/16/2025</c:v>
                  </c:pt>
                  <c:pt idx="9">
                    <c:v>2/8/2025</c:v>
                  </c:pt>
                  <c:pt idx="10">
                    <c:v>2/10/2025</c:v>
                  </c:pt>
                  <c:pt idx="11">
                    <c:v>2/11/2025</c:v>
                  </c:pt>
                </c:lvl>
              </c:multiLvlStrCache>
            </c:multiLvlStrRef>
          </c:cat>
          <c:val>
            <c:numRef>
              <c:f>Gráficos_!$BU$104:$BU$116</c:f>
              <c:numCache>
                <c:formatCode>General</c:formatCode>
                <c:ptCount val="12"/>
                <c:pt idx="0">
                  <c:v>0</c:v>
                </c:pt>
                <c:pt idx="1">
                  <c:v>6</c:v>
                </c:pt>
                <c:pt idx="2">
                  <c:v>7</c:v>
                </c:pt>
                <c:pt idx="3">
                  <c:v>7</c:v>
                </c:pt>
                <c:pt idx="4">
                  <c:v>10</c:v>
                </c:pt>
                <c:pt idx="5">
                  <c:v>4</c:v>
                </c:pt>
                <c:pt idx="6">
                  <c:v>4</c:v>
                </c:pt>
                <c:pt idx="7">
                  <c:v>4</c:v>
                </c:pt>
                <c:pt idx="8">
                  <c:v>2</c:v>
                </c:pt>
                <c:pt idx="9">
                  <c:v>0</c:v>
                </c:pt>
                <c:pt idx="10">
                  <c:v>0</c:v>
                </c:pt>
                <c:pt idx="11">
                  <c:v>0</c:v>
                </c:pt>
              </c:numCache>
            </c:numRef>
          </c:val>
          <c:extLst>
            <c:ext xmlns:c16="http://schemas.microsoft.com/office/drawing/2014/chart" uri="{C3380CC4-5D6E-409C-BE32-E72D297353CC}">
              <c16:uniqueId val="{00000005-7227-4DE9-91FE-91BC2B492E0B}"/>
            </c:ext>
          </c:extLst>
        </c:ser>
        <c:ser>
          <c:idx val="6"/>
          <c:order val="6"/>
          <c:tx>
            <c:strRef>
              <c:f>Gráficos_!$BV$103</c:f>
              <c:strCache>
                <c:ptCount val="1"/>
                <c:pt idx="0">
                  <c:v> Sem. 07</c:v>
                </c:pt>
              </c:strCache>
            </c:strRef>
          </c:tx>
          <c:spPr>
            <a:solidFill>
              <a:schemeClr val="accent6">
                <a:shade val="9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Marleny Vera</c:v>
                  </c:pt>
                  <c:pt idx="2">
                    <c:v>Marleny Vera</c:v>
                  </c:pt>
                  <c:pt idx="3">
                    <c:v>Jhandyra Campos</c:v>
                  </c:pt>
                  <c:pt idx="4">
                    <c:v>Marleny Vera</c:v>
                  </c:pt>
                  <c:pt idx="5">
                    <c:v>Pamela Ochatoma</c:v>
                  </c:pt>
                  <c:pt idx="6">
                    <c:v>Pamela Ochatoma</c:v>
                  </c:pt>
                  <c:pt idx="7">
                    <c:v>Josel Palomino</c:v>
                  </c:pt>
                  <c:pt idx="8">
                    <c:v>Liseth de J. Anaya</c:v>
                  </c:pt>
                  <c:pt idx="9">
                    <c:v>Werner Rodriguez</c:v>
                  </c:pt>
                  <c:pt idx="10">
                    <c:v>Maxwell Galvez</c:v>
                  </c:pt>
                  <c:pt idx="11">
                    <c:v>Jhenny Romero</c:v>
                  </c:pt>
                </c:lvl>
                <c:lvl>
                  <c:pt idx="1">
                    <c:v>Junior Ruiz</c:v>
                  </c:pt>
                  <c:pt idx="2">
                    <c:v>Werner Rodriguez</c:v>
                  </c:pt>
                  <c:pt idx="3">
                    <c:v>Pamela Gavilan</c:v>
                  </c:pt>
                  <c:pt idx="4">
                    <c:v>Werner Rodriguez</c:v>
                  </c:pt>
                  <c:pt idx="5">
                    <c:v>Josel Palomino</c:v>
                  </c:pt>
                  <c:pt idx="6">
                    <c:v>Josel Palomino</c:v>
                  </c:pt>
                  <c:pt idx="7">
                    <c:v>Johana Mendoza</c:v>
                  </c:pt>
                  <c:pt idx="8">
                    <c:v>Paola Naveda</c:v>
                  </c:pt>
                  <c:pt idx="9">
                    <c:v>Tania Liz Alfaro</c:v>
                  </c:pt>
                  <c:pt idx="10">
                    <c:v>Luz Diana Gomez</c:v>
                  </c:pt>
                  <c:pt idx="11">
                    <c:v>Fernando Maraví</c:v>
                  </c:pt>
                </c:lvl>
                <c:lvl>
                  <c:pt idx="1">
                    <c:v>Inscrito Nuevo</c:v>
                  </c:pt>
                  <c:pt idx="4">
                    <c:v>Inscrito Nuevo</c:v>
                  </c:pt>
                  <c:pt idx="6">
                    <c:v>Inscrito Nuevo</c:v>
                  </c:pt>
                  <c:pt idx="8">
                    <c:v>Inscrito Nuevo</c:v>
                  </c:pt>
                  <c:pt idx="9">
                    <c:v>Inscrito Nuevo</c:v>
                  </c:pt>
                  <c:pt idx="10">
                    <c:v>Inscrito Nuevo</c:v>
                  </c:pt>
                  <c:pt idx="11">
                    <c:v>Inscrito Nuevo</c:v>
                  </c:pt>
                </c:lvl>
                <c:lvl>
                  <c:pt idx="1">
                    <c:v>Enero</c:v>
                  </c:pt>
                  <c:pt idx="4">
                    <c:v>Enero</c:v>
                  </c:pt>
                  <c:pt idx="6">
                    <c:v>Enero</c:v>
                  </c:pt>
                  <c:pt idx="8">
                    <c:v>Enero</c:v>
                  </c:pt>
                  <c:pt idx="9">
                    <c:v>Febrero</c:v>
                  </c:pt>
                  <c:pt idx="10">
                    <c:v>Febrero</c:v>
                  </c:pt>
                  <c:pt idx="11">
                    <c:v>Febrero</c:v>
                  </c:pt>
                </c:lvl>
                <c:lvl>
                  <c:pt idx="1">
                    <c:v>1/8/2025</c:v>
                  </c:pt>
                  <c:pt idx="4">
                    <c:v>1/9/2025</c:v>
                  </c:pt>
                  <c:pt idx="6">
                    <c:v>1/13/2025</c:v>
                  </c:pt>
                  <c:pt idx="8">
                    <c:v>1/16/2025</c:v>
                  </c:pt>
                  <c:pt idx="9">
                    <c:v>2/8/2025</c:v>
                  </c:pt>
                  <c:pt idx="10">
                    <c:v>2/10/2025</c:v>
                  </c:pt>
                  <c:pt idx="11">
                    <c:v>2/11/2025</c:v>
                  </c:pt>
                </c:lvl>
              </c:multiLvlStrCache>
            </c:multiLvlStrRef>
          </c:cat>
          <c:val>
            <c:numRef>
              <c:f>Gráficos_!$BV$104:$BV$116</c:f>
              <c:numCache>
                <c:formatCode>General</c:formatCode>
                <c:ptCount val="12"/>
                <c:pt idx="0">
                  <c:v>0</c:v>
                </c:pt>
                <c:pt idx="1">
                  <c:v>4</c:v>
                </c:pt>
                <c:pt idx="2">
                  <c:v>5</c:v>
                </c:pt>
                <c:pt idx="3">
                  <c:v>7</c:v>
                </c:pt>
                <c:pt idx="4">
                  <c:v>9</c:v>
                </c:pt>
                <c:pt idx="5">
                  <c:v>5</c:v>
                </c:pt>
                <c:pt idx="6">
                  <c:v>4</c:v>
                </c:pt>
                <c:pt idx="7">
                  <c:v>4</c:v>
                </c:pt>
                <c:pt idx="8">
                  <c:v>2</c:v>
                </c:pt>
                <c:pt idx="9">
                  <c:v>0</c:v>
                </c:pt>
                <c:pt idx="10">
                  <c:v>0</c:v>
                </c:pt>
                <c:pt idx="11">
                  <c:v>0</c:v>
                </c:pt>
              </c:numCache>
            </c:numRef>
          </c:val>
          <c:extLst>
            <c:ext xmlns:c16="http://schemas.microsoft.com/office/drawing/2014/chart" uri="{C3380CC4-5D6E-409C-BE32-E72D297353CC}">
              <c16:uniqueId val="{00000006-7227-4DE9-91FE-91BC2B492E0B}"/>
            </c:ext>
          </c:extLst>
        </c:ser>
        <c:ser>
          <c:idx val="7"/>
          <c:order val="7"/>
          <c:tx>
            <c:strRef>
              <c:f>Gráficos_!$BW$103</c:f>
              <c:strCache>
                <c:ptCount val="1"/>
                <c:pt idx="0">
                  <c:v> Sem. 08</c:v>
                </c:pt>
              </c:strCache>
            </c:strRef>
          </c:tx>
          <c:spPr>
            <a:solidFill>
              <a:schemeClr val="accent6">
                <a:shade val="8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Marleny Vera</c:v>
                  </c:pt>
                  <c:pt idx="2">
                    <c:v>Marleny Vera</c:v>
                  </c:pt>
                  <c:pt idx="3">
                    <c:v>Jhandyra Campos</c:v>
                  </c:pt>
                  <c:pt idx="4">
                    <c:v>Marleny Vera</c:v>
                  </c:pt>
                  <c:pt idx="5">
                    <c:v>Pamela Ochatoma</c:v>
                  </c:pt>
                  <c:pt idx="6">
                    <c:v>Pamela Ochatoma</c:v>
                  </c:pt>
                  <c:pt idx="7">
                    <c:v>Josel Palomino</c:v>
                  </c:pt>
                  <c:pt idx="8">
                    <c:v>Liseth de J. Anaya</c:v>
                  </c:pt>
                  <c:pt idx="9">
                    <c:v>Werner Rodriguez</c:v>
                  </c:pt>
                  <c:pt idx="10">
                    <c:v>Maxwell Galvez</c:v>
                  </c:pt>
                  <c:pt idx="11">
                    <c:v>Jhenny Romero</c:v>
                  </c:pt>
                </c:lvl>
                <c:lvl>
                  <c:pt idx="1">
                    <c:v>Junior Ruiz</c:v>
                  </c:pt>
                  <c:pt idx="2">
                    <c:v>Werner Rodriguez</c:v>
                  </c:pt>
                  <c:pt idx="3">
                    <c:v>Pamela Gavilan</c:v>
                  </c:pt>
                  <c:pt idx="4">
                    <c:v>Werner Rodriguez</c:v>
                  </c:pt>
                  <c:pt idx="5">
                    <c:v>Josel Palomino</c:v>
                  </c:pt>
                  <c:pt idx="6">
                    <c:v>Josel Palomino</c:v>
                  </c:pt>
                  <c:pt idx="7">
                    <c:v>Johana Mendoza</c:v>
                  </c:pt>
                  <c:pt idx="8">
                    <c:v>Paola Naveda</c:v>
                  </c:pt>
                  <c:pt idx="9">
                    <c:v>Tania Liz Alfaro</c:v>
                  </c:pt>
                  <c:pt idx="10">
                    <c:v>Luz Diana Gomez</c:v>
                  </c:pt>
                  <c:pt idx="11">
                    <c:v>Fernando Maraví</c:v>
                  </c:pt>
                </c:lvl>
                <c:lvl>
                  <c:pt idx="1">
                    <c:v>Inscrito Nuevo</c:v>
                  </c:pt>
                  <c:pt idx="4">
                    <c:v>Inscrito Nuevo</c:v>
                  </c:pt>
                  <c:pt idx="6">
                    <c:v>Inscrito Nuevo</c:v>
                  </c:pt>
                  <c:pt idx="8">
                    <c:v>Inscrito Nuevo</c:v>
                  </c:pt>
                  <c:pt idx="9">
                    <c:v>Inscrito Nuevo</c:v>
                  </c:pt>
                  <c:pt idx="10">
                    <c:v>Inscrito Nuevo</c:v>
                  </c:pt>
                  <c:pt idx="11">
                    <c:v>Inscrito Nuevo</c:v>
                  </c:pt>
                </c:lvl>
                <c:lvl>
                  <c:pt idx="1">
                    <c:v>Enero</c:v>
                  </c:pt>
                  <c:pt idx="4">
                    <c:v>Enero</c:v>
                  </c:pt>
                  <c:pt idx="6">
                    <c:v>Enero</c:v>
                  </c:pt>
                  <c:pt idx="8">
                    <c:v>Enero</c:v>
                  </c:pt>
                  <c:pt idx="9">
                    <c:v>Febrero</c:v>
                  </c:pt>
                  <c:pt idx="10">
                    <c:v>Febrero</c:v>
                  </c:pt>
                  <c:pt idx="11">
                    <c:v>Febrero</c:v>
                  </c:pt>
                </c:lvl>
                <c:lvl>
                  <c:pt idx="1">
                    <c:v>1/8/2025</c:v>
                  </c:pt>
                  <c:pt idx="4">
                    <c:v>1/9/2025</c:v>
                  </c:pt>
                  <c:pt idx="6">
                    <c:v>1/13/2025</c:v>
                  </c:pt>
                  <c:pt idx="8">
                    <c:v>1/16/2025</c:v>
                  </c:pt>
                  <c:pt idx="9">
                    <c:v>2/8/2025</c:v>
                  </c:pt>
                  <c:pt idx="10">
                    <c:v>2/10/2025</c:v>
                  </c:pt>
                  <c:pt idx="11">
                    <c:v>2/11/2025</c:v>
                  </c:pt>
                </c:lvl>
              </c:multiLvlStrCache>
            </c:multiLvlStrRef>
          </c:cat>
          <c:val>
            <c:numRef>
              <c:f>Gráficos_!$BW$104:$BW$116</c:f>
              <c:numCache>
                <c:formatCode>General</c:formatCode>
                <c:ptCount val="12"/>
                <c:pt idx="0">
                  <c:v>0</c:v>
                </c:pt>
                <c:pt idx="1">
                  <c:v>5</c:v>
                </c:pt>
                <c:pt idx="2">
                  <c:v>7</c:v>
                </c:pt>
                <c:pt idx="3">
                  <c:v>6</c:v>
                </c:pt>
                <c:pt idx="4">
                  <c:v>11</c:v>
                </c:pt>
                <c:pt idx="5">
                  <c:v>3</c:v>
                </c:pt>
                <c:pt idx="6">
                  <c:v>0</c:v>
                </c:pt>
                <c:pt idx="7">
                  <c:v>0</c:v>
                </c:pt>
                <c:pt idx="8">
                  <c:v>0</c:v>
                </c:pt>
                <c:pt idx="9">
                  <c:v>0</c:v>
                </c:pt>
                <c:pt idx="10">
                  <c:v>0</c:v>
                </c:pt>
                <c:pt idx="11">
                  <c:v>0</c:v>
                </c:pt>
              </c:numCache>
            </c:numRef>
          </c:val>
          <c:extLst>
            <c:ext xmlns:c16="http://schemas.microsoft.com/office/drawing/2014/chart" uri="{C3380CC4-5D6E-409C-BE32-E72D297353CC}">
              <c16:uniqueId val="{00000007-7227-4DE9-91FE-91BC2B492E0B}"/>
            </c:ext>
          </c:extLst>
        </c:ser>
        <c:ser>
          <c:idx val="8"/>
          <c:order val="8"/>
          <c:tx>
            <c:strRef>
              <c:f>Gráficos_!$BX$103</c:f>
              <c:strCache>
                <c:ptCount val="1"/>
                <c:pt idx="0">
                  <c:v> Sem. 09</c:v>
                </c:pt>
              </c:strCache>
            </c:strRef>
          </c:tx>
          <c:spPr>
            <a:solidFill>
              <a:schemeClr val="accent6">
                <a:shade val="7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Marleny Vera</c:v>
                  </c:pt>
                  <c:pt idx="2">
                    <c:v>Marleny Vera</c:v>
                  </c:pt>
                  <c:pt idx="3">
                    <c:v>Jhandyra Campos</c:v>
                  </c:pt>
                  <c:pt idx="4">
                    <c:v>Marleny Vera</c:v>
                  </c:pt>
                  <c:pt idx="5">
                    <c:v>Pamela Ochatoma</c:v>
                  </c:pt>
                  <c:pt idx="6">
                    <c:v>Pamela Ochatoma</c:v>
                  </c:pt>
                  <c:pt idx="7">
                    <c:v>Josel Palomino</c:v>
                  </c:pt>
                  <c:pt idx="8">
                    <c:v>Liseth de J. Anaya</c:v>
                  </c:pt>
                  <c:pt idx="9">
                    <c:v>Werner Rodriguez</c:v>
                  </c:pt>
                  <c:pt idx="10">
                    <c:v>Maxwell Galvez</c:v>
                  </c:pt>
                  <c:pt idx="11">
                    <c:v>Jhenny Romero</c:v>
                  </c:pt>
                </c:lvl>
                <c:lvl>
                  <c:pt idx="1">
                    <c:v>Junior Ruiz</c:v>
                  </c:pt>
                  <c:pt idx="2">
                    <c:v>Werner Rodriguez</c:v>
                  </c:pt>
                  <c:pt idx="3">
                    <c:v>Pamela Gavilan</c:v>
                  </c:pt>
                  <c:pt idx="4">
                    <c:v>Werner Rodriguez</c:v>
                  </c:pt>
                  <c:pt idx="5">
                    <c:v>Josel Palomino</c:v>
                  </c:pt>
                  <c:pt idx="6">
                    <c:v>Josel Palomino</c:v>
                  </c:pt>
                  <c:pt idx="7">
                    <c:v>Johana Mendoza</c:v>
                  </c:pt>
                  <c:pt idx="8">
                    <c:v>Paola Naveda</c:v>
                  </c:pt>
                  <c:pt idx="9">
                    <c:v>Tania Liz Alfaro</c:v>
                  </c:pt>
                  <c:pt idx="10">
                    <c:v>Luz Diana Gomez</c:v>
                  </c:pt>
                  <c:pt idx="11">
                    <c:v>Fernando Maraví</c:v>
                  </c:pt>
                </c:lvl>
                <c:lvl>
                  <c:pt idx="1">
                    <c:v>Inscrito Nuevo</c:v>
                  </c:pt>
                  <c:pt idx="4">
                    <c:v>Inscrito Nuevo</c:v>
                  </c:pt>
                  <c:pt idx="6">
                    <c:v>Inscrito Nuevo</c:v>
                  </c:pt>
                  <c:pt idx="8">
                    <c:v>Inscrito Nuevo</c:v>
                  </c:pt>
                  <c:pt idx="9">
                    <c:v>Inscrito Nuevo</c:v>
                  </c:pt>
                  <c:pt idx="10">
                    <c:v>Inscrito Nuevo</c:v>
                  </c:pt>
                  <c:pt idx="11">
                    <c:v>Inscrito Nuevo</c:v>
                  </c:pt>
                </c:lvl>
                <c:lvl>
                  <c:pt idx="1">
                    <c:v>Enero</c:v>
                  </c:pt>
                  <c:pt idx="4">
                    <c:v>Enero</c:v>
                  </c:pt>
                  <c:pt idx="6">
                    <c:v>Enero</c:v>
                  </c:pt>
                  <c:pt idx="8">
                    <c:v>Enero</c:v>
                  </c:pt>
                  <c:pt idx="9">
                    <c:v>Febrero</c:v>
                  </c:pt>
                  <c:pt idx="10">
                    <c:v>Febrero</c:v>
                  </c:pt>
                  <c:pt idx="11">
                    <c:v>Febrero</c:v>
                  </c:pt>
                </c:lvl>
                <c:lvl>
                  <c:pt idx="1">
                    <c:v>1/8/2025</c:v>
                  </c:pt>
                  <c:pt idx="4">
                    <c:v>1/9/2025</c:v>
                  </c:pt>
                  <c:pt idx="6">
                    <c:v>1/13/2025</c:v>
                  </c:pt>
                  <c:pt idx="8">
                    <c:v>1/16/2025</c:v>
                  </c:pt>
                  <c:pt idx="9">
                    <c:v>2/8/2025</c:v>
                  </c:pt>
                  <c:pt idx="10">
                    <c:v>2/10/2025</c:v>
                  </c:pt>
                  <c:pt idx="11">
                    <c:v>2/11/2025</c:v>
                  </c:pt>
                </c:lvl>
              </c:multiLvlStrCache>
            </c:multiLvlStrRef>
          </c:cat>
          <c:val>
            <c:numRef>
              <c:f>Gráficos_!$BX$104:$BX$116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227-4DE9-91FE-91BC2B492E0B}"/>
            </c:ext>
          </c:extLst>
        </c:ser>
        <c:ser>
          <c:idx val="9"/>
          <c:order val="9"/>
          <c:tx>
            <c:strRef>
              <c:f>Gráficos_!$BY$103</c:f>
              <c:strCache>
                <c:ptCount val="1"/>
                <c:pt idx="0">
                  <c:v> Sem. 10</c:v>
                </c:pt>
              </c:strCache>
            </c:strRef>
          </c:tx>
          <c:spPr>
            <a:solidFill>
              <a:schemeClr val="accent6">
                <a:shade val="6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Marleny Vera</c:v>
                  </c:pt>
                  <c:pt idx="2">
                    <c:v>Marleny Vera</c:v>
                  </c:pt>
                  <c:pt idx="3">
                    <c:v>Jhandyra Campos</c:v>
                  </c:pt>
                  <c:pt idx="4">
                    <c:v>Marleny Vera</c:v>
                  </c:pt>
                  <c:pt idx="5">
                    <c:v>Pamela Ochatoma</c:v>
                  </c:pt>
                  <c:pt idx="6">
                    <c:v>Pamela Ochatoma</c:v>
                  </c:pt>
                  <c:pt idx="7">
                    <c:v>Josel Palomino</c:v>
                  </c:pt>
                  <c:pt idx="8">
                    <c:v>Liseth de J. Anaya</c:v>
                  </c:pt>
                  <c:pt idx="9">
                    <c:v>Werner Rodriguez</c:v>
                  </c:pt>
                  <c:pt idx="10">
                    <c:v>Maxwell Galvez</c:v>
                  </c:pt>
                  <c:pt idx="11">
                    <c:v>Jhenny Romero</c:v>
                  </c:pt>
                </c:lvl>
                <c:lvl>
                  <c:pt idx="1">
                    <c:v>Junior Ruiz</c:v>
                  </c:pt>
                  <c:pt idx="2">
                    <c:v>Werner Rodriguez</c:v>
                  </c:pt>
                  <c:pt idx="3">
                    <c:v>Pamela Gavilan</c:v>
                  </c:pt>
                  <c:pt idx="4">
                    <c:v>Werner Rodriguez</c:v>
                  </c:pt>
                  <c:pt idx="5">
                    <c:v>Josel Palomino</c:v>
                  </c:pt>
                  <c:pt idx="6">
                    <c:v>Josel Palomino</c:v>
                  </c:pt>
                  <c:pt idx="7">
                    <c:v>Johana Mendoza</c:v>
                  </c:pt>
                  <c:pt idx="8">
                    <c:v>Paola Naveda</c:v>
                  </c:pt>
                  <c:pt idx="9">
                    <c:v>Tania Liz Alfaro</c:v>
                  </c:pt>
                  <c:pt idx="10">
                    <c:v>Luz Diana Gomez</c:v>
                  </c:pt>
                  <c:pt idx="11">
                    <c:v>Fernando Maraví</c:v>
                  </c:pt>
                </c:lvl>
                <c:lvl>
                  <c:pt idx="1">
                    <c:v>Inscrito Nuevo</c:v>
                  </c:pt>
                  <c:pt idx="4">
                    <c:v>Inscrito Nuevo</c:v>
                  </c:pt>
                  <c:pt idx="6">
                    <c:v>Inscrito Nuevo</c:v>
                  </c:pt>
                  <c:pt idx="8">
                    <c:v>Inscrito Nuevo</c:v>
                  </c:pt>
                  <c:pt idx="9">
                    <c:v>Inscrito Nuevo</c:v>
                  </c:pt>
                  <c:pt idx="10">
                    <c:v>Inscrito Nuevo</c:v>
                  </c:pt>
                  <c:pt idx="11">
                    <c:v>Inscrito Nuevo</c:v>
                  </c:pt>
                </c:lvl>
                <c:lvl>
                  <c:pt idx="1">
                    <c:v>Enero</c:v>
                  </c:pt>
                  <c:pt idx="4">
                    <c:v>Enero</c:v>
                  </c:pt>
                  <c:pt idx="6">
                    <c:v>Enero</c:v>
                  </c:pt>
                  <c:pt idx="8">
                    <c:v>Enero</c:v>
                  </c:pt>
                  <c:pt idx="9">
                    <c:v>Febrero</c:v>
                  </c:pt>
                  <c:pt idx="10">
                    <c:v>Febrero</c:v>
                  </c:pt>
                  <c:pt idx="11">
                    <c:v>Febrero</c:v>
                  </c:pt>
                </c:lvl>
                <c:lvl>
                  <c:pt idx="1">
                    <c:v>1/8/2025</c:v>
                  </c:pt>
                  <c:pt idx="4">
                    <c:v>1/9/2025</c:v>
                  </c:pt>
                  <c:pt idx="6">
                    <c:v>1/13/2025</c:v>
                  </c:pt>
                  <c:pt idx="8">
                    <c:v>1/16/2025</c:v>
                  </c:pt>
                  <c:pt idx="9">
                    <c:v>2/8/2025</c:v>
                  </c:pt>
                  <c:pt idx="10">
                    <c:v>2/10/2025</c:v>
                  </c:pt>
                  <c:pt idx="11">
                    <c:v>2/11/2025</c:v>
                  </c:pt>
                </c:lvl>
              </c:multiLvlStrCache>
            </c:multiLvlStrRef>
          </c:cat>
          <c:val>
            <c:numRef>
              <c:f>Gráficos_!$BY$104:$BY$116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9-7227-4DE9-91FE-91BC2B492E0B}"/>
            </c:ext>
          </c:extLst>
        </c:ser>
        <c:ser>
          <c:idx val="10"/>
          <c:order val="10"/>
          <c:tx>
            <c:strRef>
              <c:f>Gráficos_!$BZ$103</c:f>
              <c:strCache>
                <c:ptCount val="1"/>
                <c:pt idx="0">
                  <c:v> Sem. 11</c:v>
                </c:pt>
              </c:strCache>
            </c:strRef>
          </c:tx>
          <c:spPr>
            <a:solidFill>
              <a:schemeClr val="accent6">
                <a:shade val="5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Marleny Vera</c:v>
                  </c:pt>
                  <c:pt idx="2">
                    <c:v>Marleny Vera</c:v>
                  </c:pt>
                  <c:pt idx="3">
                    <c:v>Jhandyra Campos</c:v>
                  </c:pt>
                  <c:pt idx="4">
                    <c:v>Marleny Vera</c:v>
                  </c:pt>
                  <c:pt idx="5">
                    <c:v>Pamela Ochatoma</c:v>
                  </c:pt>
                  <c:pt idx="6">
                    <c:v>Pamela Ochatoma</c:v>
                  </c:pt>
                  <c:pt idx="7">
                    <c:v>Josel Palomino</c:v>
                  </c:pt>
                  <c:pt idx="8">
                    <c:v>Liseth de J. Anaya</c:v>
                  </c:pt>
                  <c:pt idx="9">
                    <c:v>Werner Rodriguez</c:v>
                  </c:pt>
                  <c:pt idx="10">
                    <c:v>Maxwell Galvez</c:v>
                  </c:pt>
                  <c:pt idx="11">
                    <c:v>Jhenny Romero</c:v>
                  </c:pt>
                </c:lvl>
                <c:lvl>
                  <c:pt idx="1">
                    <c:v>Junior Ruiz</c:v>
                  </c:pt>
                  <c:pt idx="2">
                    <c:v>Werner Rodriguez</c:v>
                  </c:pt>
                  <c:pt idx="3">
                    <c:v>Pamela Gavilan</c:v>
                  </c:pt>
                  <c:pt idx="4">
                    <c:v>Werner Rodriguez</c:v>
                  </c:pt>
                  <c:pt idx="5">
                    <c:v>Josel Palomino</c:v>
                  </c:pt>
                  <c:pt idx="6">
                    <c:v>Josel Palomino</c:v>
                  </c:pt>
                  <c:pt idx="7">
                    <c:v>Johana Mendoza</c:v>
                  </c:pt>
                  <c:pt idx="8">
                    <c:v>Paola Naveda</c:v>
                  </c:pt>
                  <c:pt idx="9">
                    <c:v>Tania Liz Alfaro</c:v>
                  </c:pt>
                  <c:pt idx="10">
                    <c:v>Luz Diana Gomez</c:v>
                  </c:pt>
                  <c:pt idx="11">
                    <c:v>Fernando Maraví</c:v>
                  </c:pt>
                </c:lvl>
                <c:lvl>
                  <c:pt idx="1">
                    <c:v>Inscrito Nuevo</c:v>
                  </c:pt>
                  <c:pt idx="4">
                    <c:v>Inscrito Nuevo</c:v>
                  </c:pt>
                  <c:pt idx="6">
                    <c:v>Inscrito Nuevo</c:v>
                  </c:pt>
                  <c:pt idx="8">
                    <c:v>Inscrito Nuevo</c:v>
                  </c:pt>
                  <c:pt idx="9">
                    <c:v>Inscrito Nuevo</c:v>
                  </c:pt>
                  <c:pt idx="10">
                    <c:v>Inscrito Nuevo</c:v>
                  </c:pt>
                  <c:pt idx="11">
                    <c:v>Inscrito Nuevo</c:v>
                  </c:pt>
                </c:lvl>
                <c:lvl>
                  <c:pt idx="1">
                    <c:v>Enero</c:v>
                  </c:pt>
                  <c:pt idx="4">
                    <c:v>Enero</c:v>
                  </c:pt>
                  <c:pt idx="6">
                    <c:v>Enero</c:v>
                  </c:pt>
                  <c:pt idx="8">
                    <c:v>Enero</c:v>
                  </c:pt>
                  <c:pt idx="9">
                    <c:v>Febrero</c:v>
                  </c:pt>
                  <c:pt idx="10">
                    <c:v>Febrero</c:v>
                  </c:pt>
                  <c:pt idx="11">
                    <c:v>Febrero</c:v>
                  </c:pt>
                </c:lvl>
                <c:lvl>
                  <c:pt idx="1">
                    <c:v>1/8/2025</c:v>
                  </c:pt>
                  <c:pt idx="4">
                    <c:v>1/9/2025</c:v>
                  </c:pt>
                  <c:pt idx="6">
                    <c:v>1/13/2025</c:v>
                  </c:pt>
                  <c:pt idx="8">
                    <c:v>1/16/2025</c:v>
                  </c:pt>
                  <c:pt idx="9">
                    <c:v>2/8/2025</c:v>
                  </c:pt>
                  <c:pt idx="10">
                    <c:v>2/10/2025</c:v>
                  </c:pt>
                  <c:pt idx="11">
                    <c:v>2/11/2025</c:v>
                  </c:pt>
                </c:lvl>
              </c:multiLvlStrCache>
            </c:multiLvlStrRef>
          </c:cat>
          <c:val>
            <c:numRef>
              <c:f>Gráficos_!$BZ$104:$BZ$116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A-7227-4DE9-91FE-91BC2B492E0B}"/>
            </c:ext>
          </c:extLst>
        </c:ser>
        <c:ser>
          <c:idx val="11"/>
          <c:order val="11"/>
          <c:tx>
            <c:strRef>
              <c:f>Gráficos_!$CA$103</c:f>
              <c:strCache>
                <c:ptCount val="1"/>
                <c:pt idx="0">
                  <c:v> Sem. 12</c:v>
                </c:pt>
              </c:strCache>
            </c:strRef>
          </c:tx>
          <c:spPr>
            <a:solidFill>
              <a:schemeClr val="accent6">
                <a:shade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Marleny Vera</c:v>
                  </c:pt>
                  <c:pt idx="2">
                    <c:v>Marleny Vera</c:v>
                  </c:pt>
                  <c:pt idx="3">
                    <c:v>Jhandyra Campos</c:v>
                  </c:pt>
                  <c:pt idx="4">
                    <c:v>Marleny Vera</c:v>
                  </c:pt>
                  <c:pt idx="5">
                    <c:v>Pamela Ochatoma</c:v>
                  </c:pt>
                  <c:pt idx="6">
                    <c:v>Pamela Ochatoma</c:v>
                  </c:pt>
                  <c:pt idx="7">
                    <c:v>Josel Palomino</c:v>
                  </c:pt>
                  <c:pt idx="8">
                    <c:v>Liseth de J. Anaya</c:v>
                  </c:pt>
                  <c:pt idx="9">
                    <c:v>Werner Rodriguez</c:v>
                  </c:pt>
                  <c:pt idx="10">
                    <c:v>Maxwell Galvez</c:v>
                  </c:pt>
                  <c:pt idx="11">
                    <c:v>Jhenny Romero</c:v>
                  </c:pt>
                </c:lvl>
                <c:lvl>
                  <c:pt idx="1">
                    <c:v>Junior Ruiz</c:v>
                  </c:pt>
                  <c:pt idx="2">
                    <c:v>Werner Rodriguez</c:v>
                  </c:pt>
                  <c:pt idx="3">
                    <c:v>Pamela Gavilan</c:v>
                  </c:pt>
                  <c:pt idx="4">
                    <c:v>Werner Rodriguez</c:v>
                  </c:pt>
                  <c:pt idx="5">
                    <c:v>Josel Palomino</c:v>
                  </c:pt>
                  <c:pt idx="6">
                    <c:v>Josel Palomino</c:v>
                  </c:pt>
                  <c:pt idx="7">
                    <c:v>Johana Mendoza</c:v>
                  </c:pt>
                  <c:pt idx="8">
                    <c:v>Paola Naveda</c:v>
                  </c:pt>
                  <c:pt idx="9">
                    <c:v>Tania Liz Alfaro</c:v>
                  </c:pt>
                  <c:pt idx="10">
                    <c:v>Luz Diana Gomez</c:v>
                  </c:pt>
                  <c:pt idx="11">
                    <c:v>Fernando Maraví</c:v>
                  </c:pt>
                </c:lvl>
                <c:lvl>
                  <c:pt idx="1">
                    <c:v>Inscrito Nuevo</c:v>
                  </c:pt>
                  <c:pt idx="4">
                    <c:v>Inscrito Nuevo</c:v>
                  </c:pt>
                  <c:pt idx="6">
                    <c:v>Inscrito Nuevo</c:v>
                  </c:pt>
                  <c:pt idx="8">
                    <c:v>Inscrito Nuevo</c:v>
                  </c:pt>
                  <c:pt idx="9">
                    <c:v>Inscrito Nuevo</c:v>
                  </c:pt>
                  <c:pt idx="10">
                    <c:v>Inscrito Nuevo</c:v>
                  </c:pt>
                  <c:pt idx="11">
                    <c:v>Inscrito Nuevo</c:v>
                  </c:pt>
                </c:lvl>
                <c:lvl>
                  <c:pt idx="1">
                    <c:v>Enero</c:v>
                  </c:pt>
                  <c:pt idx="4">
                    <c:v>Enero</c:v>
                  </c:pt>
                  <c:pt idx="6">
                    <c:v>Enero</c:v>
                  </c:pt>
                  <c:pt idx="8">
                    <c:v>Enero</c:v>
                  </c:pt>
                  <c:pt idx="9">
                    <c:v>Febrero</c:v>
                  </c:pt>
                  <c:pt idx="10">
                    <c:v>Febrero</c:v>
                  </c:pt>
                  <c:pt idx="11">
                    <c:v>Febrero</c:v>
                  </c:pt>
                </c:lvl>
                <c:lvl>
                  <c:pt idx="1">
                    <c:v>1/8/2025</c:v>
                  </c:pt>
                  <c:pt idx="4">
                    <c:v>1/9/2025</c:v>
                  </c:pt>
                  <c:pt idx="6">
                    <c:v>1/13/2025</c:v>
                  </c:pt>
                  <c:pt idx="8">
                    <c:v>1/16/2025</c:v>
                  </c:pt>
                  <c:pt idx="9">
                    <c:v>2/8/2025</c:v>
                  </c:pt>
                  <c:pt idx="10">
                    <c:v>2/10/2025</c:v>
                  </c:pt>
                  <c:pt idx="11">
                    <c:v>2/11/2025</c:v>
                  </c:pt>
                </c:lvl>
              </c:multiLvlStrCache>
            </c:multiLvlStrRef>
          </c:cat>
          <c:val>
            <c:numRef>
              <c:f>Gráficos_!$CA$104:$CA$116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B-7227-4DE9-91FE-91BC2B492E0B}"/>
            </c:ext>
          </c:extLst>
        </c:ser>
        <c:dLbls>
          <c:showLegendKey val="0"/>
          <c:showVal val="0"/>
          <c:showCatName val="0"/>
          <c:showSerName val="0"/>
          <c:showPercent val="0"/>
          <c:showBubbleSize val="0"/>
        </c:dLbls>
        <c:gapWidth val="75"/>
        <c:overlap val="-25"/>
        <c:axId val="1638608368"/>
        <c:axId val="460224448"/>
      </c:barChart>
      <c:catAx>
        <c:axId val="163860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s-PE"/>
          </a:p>
        </c:txPr>
        <c:crossAx val="460224448"/>
        <c:crosses val="autoZero"/>
        <c:auto val="1"/>
        <c:lblAlgn val="ctr"/>
        <c:lblOffset val="100"/>
        <c:noMultiLvlLbl val="0"/>
      </c:catAx>
      <c:valAx>
        <c:axId val="46022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638608368"/>
        <c:crosses val="autoZero"/>
        <c:crossBetween val="between"/>
      </c:valAx>
      <c:spPr>
        <a:noFill/>
        <a:ln>
          <a:noFill/>
        </a:ln>
        <a:effectLst/>
      </c:spPr>
    </c:plotArea>
    <c:legend>
      <c:legendPos val="b"/>
      <c:layout>
        <c:manualLayout>
          <c:xMode val="edge"/>
          <c:yMode val="edge"/>
          <c:x val="0.30470535690726419"/>
          <c:y val="0.85389838214525693"/>
          <c:w val="0.34130878155310418"/>
          <c:h val="8.023670329405042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Ayacucho.xlsx]Gráficos_!TablaDinámica4</c:name>
    <c:fmtId val="9"/>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800" b="1" i="0" u="none" strike="noStrike" kern="1200" baseline="0">
                <a:solidFill>
                  <a:sysClr val="windowText" lastClr="000000">
                    <a:lumMod val="65000"/>
                    <a:lumOff val="35000"/>
                  </a:sysClr>
                </a:solidFill>
              </a:rPr>
              <a:t>Total de Probacionistas por Grupo </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PE"/>
        </a:p>
      </c:txPr>
    </c:title>
    <c:autoTitleDeleted val="0"/>
    <c:pivotFmts>
      <c:pivotFmt>
        <c:idx val="0"/>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Gráficos_!$BG$7</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Gráficos_!$BB$8:$BF$18</c:f>
              <c:multiLvlStrCache>
                <c:ptCount val="11"/>
                <c:lvl>
                  <c:pt idx="0">
                    <c:v>Marleny Vera</c:v>
                  </c:pt>
                  <c:pt idx="1">
                    <c:v>Marleny Vera</c:v>
                  </c:pt>
                  <c:pt idx="2">
                    <c:v>Jhandyra Campos</c:v>
                  </c:pt>
                  <c:pt idx="3">
                    <c:v>Marleny Vera</c:v>
                  </c:pt>
                  <c:pt idx="4">
                    <c:v>Pamela Ochatoma</c:v>
                  </c:pt>
                  <c:pt idx="5">
                    <c:v>Pamela Ochatoma</c:v>
                  </c:pt>
                  <c:pt idx="6">
                    <c:v>Josel Palomino</c:v>
                  </c:pt>
                  <c:pt idx="7">
                    <c:v>Liseth de J. Anaya</c:v>
                  </c:pt>
                  <c:pt idx="8">
                    <c:v>Werner Rodriguez</c:v>
                  </c:pt>
                  <c:pt idx="9">
                    <c:v>Maxwell Galvez</c:v>
                  </c:pt>
                  <c:pt idx="10">
                    <c:v>Jhenny Romero</c:v>
                  </c:pt>
                </c:lvl>
                <c:lvl>
                  <c:pt idx="0">
                    <c:v>Junior Ruiz</c:v>
                  </c:pt>
                  <c:pt idx="1">
                    <c:v>Werner Rodriguez</c:v>
                  </c:pt>
                  <c:pt idx="2">
                    <c:v>Pamela Gavilan</c:v>
                  </c:pt>
                  <c:pt idx="3">
                    <c:v>Werner Rodriguez</c:v>
                  </c:pt>
                  <c:pt idx="4">
                    <c:v>Josel Palomino</c:v>
                  </c:pt>
                  <c:pt idx="5">
                    <c:v>Josel Palomino</c:v>
                  </c:pt>
                  <c:pt idx="6">
                    <c:v>Johana Mendoza</c:v>
                  </c:pt>
                  <c:pt idx="7">
                    <c:v>Paola Naveda</c:v>
                  </c:pt>
                  <c:pt idx="8">
                    <c:v>Tania Liz Alfaro</c:v>
                  </c:pt>
                  <c:pt idx="9">
                    <c:v>Luz Diana Gomez</c:v>
                  </c:pt>
                  <c:pt idx="10">
                    <c:v>Fernando Maraví</c:v>
                  </c:pt>
                </c:lvl>
                <c:lvl>
                  <c:pt idx="0">
                    <c:v>Inscrito Nuevo</c:v>
                  </c:pt>
                  <c:pt idx="3">
                    <c:v>Inscrito Nuevo</c:v>
                  </c:pt>
                  <c:pt idx="5">
                    <c:v>Inscrito Nuevo</c:v>
                  </c:pt>
                  <c:pt idx="7">
                    <c:v>Inscrito Nuevo</c:v>
                  </c:pt>
                  <c:pt idx="8">
                    <c:v>Inscrito Nuevo</c:v>
                  </c:pt>
                  <c:pt idx="9">
                    <c:v>Inscrito Nuevo</c:v>
                  </c:pt>
                  <c:pt idx="10">
                    <c:v>Inscrito Nuevo</c:v>
                  </c:pt>
                </c:lvl>
                <c:lvl>
                  <c:pt idx="0">
                    <c:v>Conócete a Ti Mismo y Oratoria</c:v>
                  </c:pt>
                  <c:pt idx="3">
                    <c:v>Conócete a Ti Mismo y Oratoria</c:v>
                  </c:pt>
                  <c:pt idx="5">
                    <c:v>Conócete a ti mismo</c:v>
                  </c:pt>
                  <c:pt idx="7">
                    <c:v>Conócete a ti mismo</c:v>
                  </c:pt>
                  <c:pt idx="8">
                    <c:v>Conócete a Ti Mismo y Oratoria</c:v>
                  </c:pt>
                  <c:pt idx="9">
                    <c:v>Conócete a Ti Mismo y Oratoria</c:v>
                  </c:pt>
                  <c:pt idx="10">
                    <c:v>Conócete a ti mismo</c:v>
                  </c:pt>
                </c:lvl>
                <c:lvl>
                  <c:pt idx="0">
                    <c:v>1/8/2025</c:v>
                  </c:pt>
                  <c:pt idx="3">
                    <c:v>1/9/2025</c:v>
                  </c:pt>
                  <c:pt idx="5">
                    <c:v>1/13/2025</c:v>
                  </c:pt>
                  <c:pt idx="7">
                    <c:v>1/16/2025</c:v>
                  </c:pt>
                  <c:pt idx="8">
                    <c:v>2/8/2025</c:v>
                  </c:pt>
                  <c:pt idx="9">
                    <c:v>2/10/2025</c:v>
                  </c:pt>
                  <c:pt idx="10">
                    <c:v>2/11/2025</c:v>
                  </c:pt>
                </c:lvl>
              </c:multiLvlStrCache>
            </c:multiLvlStrRef>
          </c:cat>
          <c:val>
            <c:numRef>
              <c:f>Gráficos_!$BG$8:$BG$18</c:f>
              <c:numCache>
                <c:formatCode>General</c:formatCode>
                <c:ptCount val="11"/>
                <c:pt idx="0">
                  <c:v>8</c:v>
                </c:pt>
                <c:pt idx="1">
                  <c:v>8</c:v>
                </c:pt>
                <c:pt idx="2">
                  <c:v>8</c:v>
                </c:pt>
                <c:pt idx="3">
                  <c:v>16</c:v>
                </c:pt>
                <c:pt idx="4">
                  <c:v>9</c:v>
                </c:pt>
                <c:pt idx="5">
                  <c:v>1</c:v>
                </c:pt>
                <c:pt idx="6">
                  <c:v>5</c:v>
                </c:pt>
                <c:pt idx="7">
                  <c:v>6</c:v>
                </c:pt>
                <c:pt idx="8">
                  <c:v>2</c:v>
                </c:pt>
                <c:pt idx="9">
                  <c:v>5</c:v>
                </c:pt>
                <c:pt idx="10">
                  <c:v>3</c:v>
                </c:pt>
              </c:numCache>
            </c:numRef>
          </c:val>
          <c:extLst>
            <c:ext xmlns:c16="http://schemas.microsoft.com/office/drawing/2014/chart" uri="{C3380CC4-5D6E-409C-BE32-E72D297353CC}">
              <c16:uniqueId val="{00000000-BE21-4BE6-9AB0-D5006CB1978A}"/>
            </c:ext>
          </c:extLst>
        </c:ser>
        <c:dLbls>
          <c:dLblPos val="inEnd"/>
          <c:showLegendKey val="0"/>
          <c:showVal val="1"/>
          <c:showCatName val="0"/>
          <c:showSerName val="0"/>
          <c:showPercent val="0"/>
          <c:showBubbleSize val="0"/>
        </c:dLbls>
        <c:gapWidth val="41"/>
        <c:axId val="65526032"/>
        <c:axId val="1240652480"/>
      </c:barChart>
      <c:catAx>
        <c:axId val="6552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PE"/>
          </a:p>
        </c:txPr>
        <c:crossAx val="1240652480"/>
        <c:crosses val="autoZero"/>
        <c:auto val="1"/>
        <c:lblAlgn val="ctr"/>
        <c:lblOffset val="100"/>
        <c:noMultiLvlLbl val="0"/>
      </c:catAx>
      <c:valAx>
        <c:axId val="1240652480"/>
        <c:scaling>
          <c:orientation val="minMax"/>
        </c:scaling>
        <c:delete val="1"/>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General" sourceLinked="1"/>
        <c:majorTickMark val="none"/>
        <c:minorTickMark val="none"/>
        <c:tickLblPos val="nextTo"/>
        <c:crossAx val="65526032"/>
        <c:crosses val="autoZero"/>
        <c:crossBetween val="between"/>
      </c:valAx>
      <c:dTable>
        <c:showHorzBorder val="1"/>
        <c:showVertBorder val="1"/>
        <c:showOutline val="1"/>
        <c:showKeys val="1"/>
        <c:spPr>
          <a:noFill/>
          <a:ln w="9525">
            <a:solidFill>
              <a:schemeClr val="dk1">
                <a:lumMod val="15000"/>
                <a:lumOff val="85000"/>
              </a:schemeClr>
            </a:solidFill>
          </a:ln>
          <a:effectLst/>
        </c:spPr>
        <c:txPr>
          <a:bodyPr rot="0" spcFirstLastPara="1" vertOverflow="ellipsis" vert="horz" wrap="square" anchor="ctr" anchorCtr="1"/>
          <a:lstStyle/>
          <a:p>
            <a:pPr rtl="0">
              <a:defRPr sz="1200" b="1" i="0" u="none" strike="noStrike" kern="1200" baseline="0">
                <a:solidFill>
                  <a:schemeClr val="dk1">
                    <a:lumMod val="65000"/>
                    <a:lumOff val="35000"/>
                  </a:schemeClr>
                </a:solidFill>
                <a:latin typeface="+mn-lt"/>
                <a:ea typeface="+mn-ea"/>
                <a:cs typeface="+mn-cs"/>
              </a:defRPr>
            </a:pPr>
            <a:endParaRPr lang="es-PE"/>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Ayacucho.xlsx]Gráficos_!TablaDinámica34</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sz="1800" b="1"/>
              <a:t>% y cantidad de Probacionistas que pasaron a miembros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ysClr val="window" lastClr="FFFFFF">
              <a:lumMod val="95000"/>
            </a:sys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Gráficos_!$CP$44</c:f>
              <c:strCache>
                <c:ptCount val="1"/>
                <c:pt idx="0">
                  <c:v> Cant. Inscritos</c:v>
                </c:pt>
              </c:strCache>
            </c:strRef>
          </c:tx>
          <c:spPr>
            <a:solidFill>
              <a:sysClr val="window" lastClr="FFFFFF">
                <a:lumMod val="95000"/>
              </a:sys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Gráficos_!$CM$45:$CO$58</c:f>
              <c:multiLvlStrCache>
                <c:ptCount val="13"/>
                <c:lvl>
                  <c:pt idx="1">
                    <c:v>Inscrito Nuevo</c:v>
                  </c:pt>
                  <c:pt idx="2">
                    <c:v>Inscrito Nuevo</c:v>
                  </c:pt>
                  <c:pt idx="3">
                    <c:v>Inscrito Nuevo</c:v>
                  </c:pt>
                  <c:pt idx="4">
                    <c:v>Inscrito Nuevo</c:v>
                  </c:pt>
                  <c:pt idx="5">
                    <c:v>Inscrito Nuevo</c:v>
                  </c:pt>
                  <c:pt idx="6">
                    <c:v>Inscrito Nuevo</c:v>
                  </c:pt>
                  <c:pt idx="7">
                    <c:v>Inscrito Nuevo</c:v>
                  </c:pt>
                  <c:pt idx="8">
                    <c:v>Inscrito Nuevo</c:v>
                  </c:pt>
                  <c:pt idx="9">
                    <c:v>Inscrito Nuevo</c:v>
                  </c:pt>
                  <c:pt idx="10">
                    <c:v>Inscrito Nuevo</c:v>
                  </c:pt>
                  <c:pt idx="11">
                    <c:v>Inscrito Nuevo</c:v>
                  </c:pt>
                  <c:pt idx="12">
                    <c:v>(en blanco)</c:v>
                  </c:pt>
                </c:lvl>
                <c:lvl>
                  <c:pt idx="1">
                    <c:v>Ayacucho-Enero-Lunes y miércoles-09:30am-11:15am-45665-Inscrito Nuevo</c:v>
                  </c:pt>
                  <c:pt idx="2">
                    <c:v>Ayacucho-Enero-Lunes y miércoles-4:30pm-06:30pm-45665-Inscrito Nuevo</c:v>
                  </c:pt>
                  <c:pt idx="3">
                    <c:v>Ayacucho-Enero-Lunes y miércoles-7:00pm-8:50pm-45665-Inscrito Nuevo</c:v>
                  </c:pt>
                  <c:pt idx="4">
                    <c:v>Ayacucho-Enero-Martes y jueves-09:30am-11:15am-45666-Inscrito Nuevo</c:v>
                  </c:pt>
                  <c:pt idx="5">
                    <c:v>Ayacucho-Enero-Martes y jueves-4:30pm-06:30pm-45666-Inscrito Nuevo</c:v>
                  </c:pt>
                  <c:pt idx="6">
                    <c:v>Ayacucho-Enero-Martes y jueves-7:00pm-8:50pm-45666-Inscrito Nuevo</c:v>
                  </c:pt>
                  <c:pt idx="7">
                    <c:v>Ayacucho-Enero-Lunes-7:00pm-8:50pm-45670-Inscrito Nuevo</c:v>
                  </c:pt>
                  <c:pt idx="8">
                    <c:v>Ayacucho-Enero-Jueves-7:00pm-8:50pm-45673-Inscrito Nuevo</c:v>
                  </c:pt>
                  <c:pt idx="9">
                    <c:v>Ayacucho-Febrero-Sábados-9:30 a.m.- 12:30 p.m.-45696-Inscrito Nuevo</c:v>
                  </c:pt>
                  <c:pt idx="10">
                    <c:v>Ayacucho-Febrero-Lunes y miércoles-7:00pm-8:50pm-45698-Inscrito Nuevo</c:v>
                  </c:pt>
                  <c:pt idx="11">
                    <c:v>Ayacucho-Febrero-Martes-7:00pm-8:50pm-45699-Inscrito Nuevo</c:v>
                  </c:pt>
                  <c:pt idx="12">
                    <c:v>(en blanco)</c:v>
                  </c:pt>
                </c:lvl>
                <c:lvl>
                  <c:pt idx="1">
                    <c:v>1/8/2025</c:v>
                  </c:pt>
                  <c:pt idx="4">
                    <c:v>1/9/2025</c:v>
                  </c:pt>
                  <c:pt idx="7">
                    <c:v>1/13/2025</c:v>
                  </c:pt>
                  <c:pt idx="8">
                    <c:v>1/16/2025</c:v>
                  </c:pt>
                  <c:pt idx="9">
                    <c:v>2/8/2025</c:v>
                  </c:pt>
                  <c:pt idx="10">
                    <c:v>2/10/2025</c:v>
                  </c:pt>
                  <c:pt idx="11">
                    <c:v>2/11/2025</c:v>
                  </c:pt>
                  <c:pt idx="12">
                    <c:v>(en blanco)</c:v>
                  </c:pt>
                </c:lvl>
              </c:multiLvlStrCache>
            </c:multiLvlStrRef>
          </c:cat>
          <c:val>
            <c:numRef>
              <c:f>Gráficos_!$CP$45:$CP$58</c:f>
              <c:numCache>
                <c:formatCode>General</c:formatCode>
                <c:ptCount val="13"/>
                <c:pt idx="0">
                  <c:v>0</c:v>
                </c:pt>
                <c:pt idx="1">
                  <c:v>8</c:v>
                </c:pt>
                <c:pt idx="2">
                  <c:v>8</c:v>
                </c:pt>
                <c:pt idx="3">
                  <c:v>8</c:v>
                </c:pt>
                <c:pt idx="4">
                  <c:v>8</c:v>
                </c:pt>
                <c:pt idx="5">
                  <c:v>8</c:v>
                </c:pt>
                <c:pt idx="6">
                  <c:v>9</c:v>
                </c:pt>
                <c:pt idx="7">
                  <c:v>6</c:v>
                </c:pt>
                <c:pt idx="8">
                  <c:v>6</c:v>
                </c:pt>
                <c:pt idx="9">
                  <c:v>2</c:v>
                </c:pt>
                <c:pt idx="10">
                  <c:v>5</c:v>
                </c:pt>
                <c:pt idx="11">
                  <c:v>3</c:v>
                </c:pt>
              </c:numCache>
            </c:numRef>
          </c:val>
          <c:extLst>
            <c:ext xmlns:c16="http://schemas.microsoft.com/office/drawing/2014/chart" uri="{C3380CC4-5D6E-409C-BE32-E72D297353CC}">
              <c16:uniqueId val="{00000000-85AB-43CD-B803-66FDE1CF189B}"/>
            </c:ext>
          </c:extLst>
        </c:ser>
        <c:ser>
          <c:idx val="1"/>
          <c:order val="1"/>
          <c:tx>
            <c:strRef>
              <c:f>Gráficos_!$CQ$44</c:f>
              <c:strCache>
                <c:ptCount val="1"/>
                <c:pt idx="0">
                  <c:v> Pasaron a miembro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Gráficos_!$CM$45:$CO$58</c:f>
              <c:multiLvlStrCache>
                <c:ptCount val="13"/>
                <c:lvl>
                  <c:pt idx="1">
                    <c:v>Inscrito Nuevo</c:v>
                  </c:pt>
                  <c:pt idx="2">
                    <c:v>Inscrito Nuevo</c:v>
                  </c:pt>
                  <c:pt idx="3">
                    <c:v>Inscrito Nuevo</c:v>
                  </c:pt>
                  <c:pt idx="4">
                    <c:v>Inscrito Nuevo</c:v>
                  </c:pt>
                  <c:pt idx="5">
                    <c:v>Inscrito Nuevo</c:v>
                  </c:pt>
                  <c:pt idx="6">
                    <c:v>Inscrito Nuevo</c:v>
                  </c:pt>
                  <c:pt idx="7">
                    <c:v>Inscrito Nuevo</c:v>
                  </c:pt>
                  <c:pt idx="8">
                    <c:v>Inscrito Nuevo</c:v>
                  </c:pt>
                  <c:pt idx="9">
                    <c:v>Inscrito Nuevo</c:v>
                  </c:pt>
                  <c:pt idx="10">
                    <c:v>Inscrito Nuevo</c:v>
                  </c:pt>
                  <c:pt idx="11">
                    <c:v>Inscrito Nuevo</c:v>
                  </c:pt>
                  <c:pt idx="12">
                    <c:v>(en blanco)</c:v>
                  </c:pt>
                </c:lvl>
                <c:lvl>
                  <c:pt idx="1">
                    <c:v>Ayacucho-Enero-Lunes y miércoles-09:30am-11:15am-45665-Inscrito Nuevo</c:v>
                  </c:pt>
                  <c:pt idx="2">
                    <c:v>Ayacucho-Enero-Lunes y miércoles-4:30pm-06:30pm-45665-Inscrito Nuevo</c:v>
                  </c:pt>
                  <c:pt idx="3">
                    <c:v>Ayacucho-Enero-Lunes y miércoles-7:00pm-8:50pm-45665-Inscrito Nuevo</c:v>
                  </c:pt>
                  <c:pt idx="4">
                    <c:v>Ayacucho-Enero-Martes y jueves-09:30am-11:15am-45666-Inscrito Nuevo</c:v>
                  </c:pt>
                  <c:pt idx="5">
                    <c:v>Ayacucho-Enero-Martes y jueves-4:30pm-06:30pm-45666-Inscrito Nuevo</c:v>
                  </c:pt>
                  <c:pt idx="6">
                    <c:v>Ayacucho-Enero-Martes y jueves-7:00pm-8:50pm-45666-Inscrito Nuevo</c:v>
                  </c:pt>
                  <c:pt idx="7">
                    <c:v>Ayacucho-Enero-Lunes-7:00pm-8:50pm-45670-Inscrito Nuevo</c:v>
                  </c:pt>
                  <c:pt idx="8">
                    <c:v>Ayacucho-Enero-Jueves-7:00pm-8:50pm-45673-Inscrito Nuevo</c:v>
                  </c:pt>
                  <c:pt idx="9">
                    <c:v>Ayacucho-Febrero-Sábados-9:30 a.m.- 12:30 p.m.-45696-Inscrito Nuevo</c:v>
                  </c:pt>
                  <c:pt idx="10">
                    <c:v>Ayacucho-Febrero-Lunes y miércoles-7:00pm-8:50pm-45698-Inscrito Nuevo</c:v>
                  </c:pt>
                  <c:pt idx="11">
                    <c:v>Ayacucho-Febrero-Martes-7:00pm-8:50pm-45699-Inscrito Nuevo</c:v>
                  </c:pt>
                  <c:pt idx="12">
                    <c:v>(en blanco)</c:v>
                  </c:pt>
                </c:lvl>
                <c:lvl>
                  <c:pt idx="1">
                    <c:v>1/8/2025</c:v>
                  </c:pt>
                  <c:pt idx="4">
                    <c:v>1/9/2025</c:v>
                  </c:pt>
                  <c:pt idx="7">
                    <c:v>1/13/2025</c:v>
                  </c:pt>
                  <c:pt idx="8">
                    <c:v>1/16/2025</c:v>
                  </c:pt>
                  <c:pt idx="9">
                    <c:v>2/8/2025</c:v>
                  </c:pt>
                  <c:pt idx="10">
                    <c:v>2/10/2025</c:v>
                  </c:pt>
                  <c:pt idx="11">
                    <c:v>2/11/2025</c:v>
                  </c:pt>
                  <c:pt idx="12">
                    <c:v>(en blanco)</c:v>
                  </c:pt>
                </c:lvl>
              </c:multiLvlStrCache>
            </c:multiLvlStrRef>
          </c:cat>
          <c:val>
            <c:numRef>
              <c:f>Gráficos_!$CQ$45:$CQ$58</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85AB-43CD-B803-66FDE1CF189B}"/>
            </c:ext>
          </c:extLst>
        </c:ser>
        <c:ser>
          <c:idx val="2"/>
          <c:order val="2"/>
          <c:tx>
            <c:strRef>
              <c:f>Gráficos_!$CR$44</c:f>
              <c:strCache>
                <c:ptCount val="1"/>
                <c:pt idx="0">
                  <c:v> % pasaron a miembros</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Gráficos_!$CM$45:$CO$58</c:f>
              <c:multiLvlStrCache>
                <c:ptCount val="13"/>
                <c:lvl>
                  <c:pt idx="1">
                    <c:v>Inscrito Nuevo</c:v>
                  </c:pt>
                  <c:pt idx="2">
                    <c:v>Inscrito Nuevo</c:v>
                  </c:pt>
                  <c:pt idx="3">
                    <c:v>Inscrito Nuevo</c:v>
                  </c:pt>
                  <c:pt idx="4">
                    <c:v>Inscrito Nuevo</c:v>
                  </c:pt>
                  <c:pt idx="5">
                    <c:v>Inscrito Nuevo</c:v>
                  </c:pt>
                  <c:pt idx="6">
                    <c:v>Inscrito Nuevo</c:v>
                  </c:pt>
                  <c:pt idx="7">
                    <c:v>Inscrito Nuevo</c:v>
                  </c:pt>
                  <c:pt idx="8">
                    <c:v>Inscrito Nuevo</c:v>
                  </c:pt>
                  <c:pt idx="9">
                    <c:v>Inscrito Nuevo</c:v>
                  </c:pt>
                  <c:pt idx="10">
                    <c:v>Inscrito Nuevo</c:v>
                  </c:pt>
                  <c:pt idx="11">
                    <c:v>Inscrito Nuevo</c:v>
                  </c:pt>
                  <c:pt idx="12">
                    <c:v>(en blanco)</c:v>
                  </c:pt>
                </c:lvl>
                <c:lvl>
                  <c:pt idx="1">
                    <c:v>Ayacucho-Enero-Lunes y miércoles-09:30am-11:15am-45665-Inscrito Nuevo</c:v>
                  </c:pt>
                  <c:pt idx="2">
                    <c:v>Ayacucho-Enero-Lunes y miércoles-4:30pm-06:30pm-45665-Inscrito Nuevo</c:v>
                  </c:pt>
                  <c:pt idx="3">
                    <c:v>Ayacucho-Enero-Lunes y miércoles-7:00pm-8:50pm-45665-Inscrito Nuevo</c:v>
                  </c:pt>
                  <c:pt idx="4">
                    <c:v>Ayacucho-Enero-Martes y jueves-09:30am-11:15am-45666-Inscrito Nuevo</c:v>
                  </c:pt>
                  <c:pt idx="5">
                    <c:v>Ayacucho-Enero-Martes y jueves-4:30pm-06:30pm-45666-Inscrito Nuevo</c:v>
                  </c:pt>
                  <c:pt idx="6">
                    <c:v>Ayacucho-Enero-Martes y jueves-7:00pm-8:50pm-45666-Inscrito Nuevo</c:v>
                  </c:pt>
                  <c:pt idx="7">
                    <c:v>Ayacucho-Enero-Lunes-7:00pm-8:50pm-45670-Inscrito Nuevo</c:v>
                  </c:pt>
                  <c:pt idx="8">
                    <c:v>Ayacucho-Enero-Jueves-7:00pm-8:50pm-45673-Inscrito Nuevo</c:v>
                  </c:pt>
                  <c:pt idx="9">
                    <c:v>Ayacucho-Febrero-Sábados-9:30 a.m.- 12:30 p.m.-45696-Inscrito Nuevo</c:v>
                  </c:pt>
                  <c:pt idx="10">
                    <c:v>Ayacucho-Febrero-Lunes y miércoles-7:00pm-8:50pm-45698-Inscrito Nuevo</c:v>
                  </c:pt>
                  <c:pt idx="11">
                    <c:v>Ayacucho-Febrero-Martes-7:00pm-8:50pm-45699-Inscrito Nuevo</c:v>
                  </c:pt>
                  <c:pt idx="12">
                    <c:v>(en blanco)</c:v>
                  </c:pt>
                </c:lvl>
                <c:lvl>
                  <c:pt idx="1">
                    <c:v>1/8/2025</c:v>
                  </c:pt>
                  <c:pt idx="4">
                    <c:v>1/9/2025</c:v>
                  </c:pt>
                  <c:pt idx="7">
                    <c:v>1/13/2025</c:v>
                  </c:pt>
                  <c:pt idx="8">
                    <c:v>1/16/2025</c:v>
                  </c:pt>
                  <c:pt idx="9">
                    <c:v>2/8/2025</c:v>
                  </c:pt>
                  <c:pt idx="10">
                    <c:v>2/10/2025</c:v>
                  </c:pt>
                  <c:pt idx="11">
                    <c:v>2/11/2025</c:v>
                  </c:pt>
                  <c:pt idx="12">
                    <c:v>(en blanco)</c:v>
                  </c:pt>
                </c:lvl>
              </c:multiLvlStrCache>
            </c:multiLvlStrRef>
          </c:cat>
          <c:val>
            <c:numRef>
              <c:f>Gráficos_!$CR$45:$CR$58</c:f>
              <c:numCache>
                <c:formatCode>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2-85AB-43CD-B803-66FDE1CF189B}"/>
            </c:ext>
          </c:extLst>
        </c:ser>
        <c:dLbls>
          <c:showLegendKey val="0"/>
          <c:showVal val="0"/>
          <c:showCatName val="0"/>
          <c:showSerName val="0"/>
          <c:showPercent val="0"/>
          <c:showBubbleSize val="0"/>
        </c:dLbls>
        <c:gapWidth val="150"/>
        <c:overlap val="100"/>
        <c:axId val="257460736"/>
        <c:axId val="426922784"/>
      </c:barChart>
      <c:catAx>
        <c:axId val="25746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s-PE"/>
          </a:p>
        </c:txPr>
        <c:crossAx val="426922784"/>
        <c:crosses val="autoZero"/>
        <c:auto val="1"/>
        <c:lblAlgn val="ctr"/>
        <c:lblOffset val="100"/>
        <c:noMultiLvlLbl val="0"/>
      </c:catAx>
      <c:valAx>
        <c:axId val="42692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25746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66</xdr:col>
      <xdr:colOff>498596</xdr:colOff>
      <xdr:row>56</xdr:row>
      <xdr:rowOff>99061</xdr:rowOff>
    </xdr:from>
    <xdr:to>
      <xdr:col>71</xdr:col>
      <xdr:colOff>731279</xdr:colOff>
      <xdr:row>64</xdr:row>
      <xdr:rowOff>45720</xdr:rowOff>
    </xdr:to>
    <mc:AlternateContent xmlns:mc="http://schemas.openxmlformats.org/markup-compatibility/2006" xmlns:a14="http://schemas.microsoft.com/office/drawing/2010/main">
      <mc:Choice Requires="a14">
        <xdr:graphicFrame macro="">
          <xdr:nvGraphicFramePr>
            <xdr:cNvPr id="2" name="Fecha Inicio grupo 3">
              <a:extLst>
                <a:ext uri="{FF2B5EF4-FFF2-40B4-BE49-F238E27FC236}">
                  <a16:creationId xmlns:a16="http://schemas.microsoft.com/office/drawing/2014/main" id="{5FEC2709-EAA2-4008-ACF8-6AEC39413B63}"/>
                </a:ext>
              </a:extLst>
            </xdr:cNvPr>
            <xdr:cNvGraphicFramePr/>
          </xdr:nvGraphicFramePr>
          <xdr:xfrm>
            <a:off x="0" y="0"/>
            <a:ext cx="0" cy="0"/>
          </xdr:xfrm>
          <a:graphic>
            <a:graphicData uri="http://schemas.microsoft.com/office/drawing/2010/slicer">
              <sle:slicer xmlns:sle="http://schemas.microsoft.com/office/drawing/2010/slicer" name="Fecha Inicio grupo 3"/>
            </a:graphicData>
          </a:graphic>
        </xdr:graphicFrame>
      </mc:Choice>
      <mc:Fallback xmlns="">
        <xdr:sp macro="" textlink="">
          <xdr:nvSpPr>
            <xdr:cNvPr id="0" name=""/>
            <xdr:cNvSpPr>
              <a:spLocks noTextEdit="1"/>
            </xdr:cNvSpPr>
          </xdr:nvSpPr>
          <xdr:spPr>
            <a:xfrm>
              <a:off x="8834876" y="10340341"/>
              <a:ext cx="4195082" cy="14096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63</xdr:col>
      <xdr:colOff>621908</xdr:colOff>
      <xdr:row>56</xdr:row>
      <xdr:rowOff>99061</xdr:rowOff>
    </xdr:from>
    <xdr:to>
      <xdr:col>65</xdr:col>
      <xdr:colOff>481209</xdr:colOff>
      <xdr:row>64</xdr:row>
      <xdr:rowOff>0</xdr:rowOff>
    </xdr:to>
    <mc:AlternateContent xmlns:mc="http://schemas.openxmlformats.org/markup-compatibility/2006" xmlns:a14="http://schemas.microsoft.com/office/drawing/2010/main">
      <mc:Choice Requires="a14">
        <xdr:graphicFrame macro="">
          <xdr:nvGraphicFramePr>
            <xdr:cNvPr id="3" name="Mes Inscrito 5">
              <a:extLst>
                <a:ext uri="{FF2B5EF4-FFF2-40B4-BE49-F238E27FC236}">
                  <a16:creationId xmlns:a16="http://schemas.microsoft.com/office/drawing/2014/main" id="{98B9B243-DC64-4798-9936-FAD43F179FBA}"/>
                </a:ext>
                <a:ext uri="{147F2762-F138-4A5C-976F-8EAC2B608ADB}">
                  <a16:predDERef xmlns:a16="http://schemas.microsoft.com/office/drawing/2014/main" pred="{C158F0AE-6BE7-4740-AD11-1507EFE3958D}"/>
                </a:ext>
              </a:extLst>
            </xdr:cNvPr>
            <xdr:cNvGraphicFramePr/>
          </xdr:nvGraphicFramePr>
          <xdr:xfrm>
            <a:off x="0" y="0"/>
            <a:ext cx="0" cy="0"/>
          </xdr:xfrm>
          <a:graphic>
            <a:graphicData uri="http://schemas.microsoft.com/office/drawing/2010/slicer">
              <sle:slicer xmlns:sle="http://schemas.microsoft.com/office/drawing/2010/slicer" name="Mes Inscrito 5"/>
            </a:graphicData>
          </a:graphic>
        </xdr:graphicFrame>
      </mc:Choice>
      <mc:Fallback xmlns="">
        <xdr:sp macro="" textlink="">
          <xdr:nvSpPr>
            <xdr:cNvPr id="0" name=""/>
            <xdr:cNvSpPr>
              <a:spLocks noTextEdit="1"/>
            </xdr:cNvSpPr>
          </xdr:nvSpPr>
          <xdr:spPr>
            <a:xfrm>
              <a:off x="5331068" y="10340341"/>
              <a:ext cx="2724421" cy="13639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718185</xdr:colOff>
      <xdr:row>56</xdr:row>
      <xdr:rowOff>99061</xdr:rowOff>
    </xdr:from>
    <xdr:to>
      <xdr:col>77</xdr:col>
      <xdr:colOff>188140</xdr:colOff>
      <xdr:row>62</xdr:row>
      <xdr:rowOff>175260</xdr:rowOff>
    </xdr:to>
    <mc:AlternateContent xmlns:mc="http://schemas.openxmlformats.org/markup-compatibility/2006" xmlns:a14="http://schemas.microsoft.com/office/drawing/2010/main">
      <mc:Choice Requires="a14">
        <xdr:graphicFrame macro="">
          <xdr:nvGraphicFramePr>
            <xdr:cNvPr id="4" name="Tipo Incrito 2">
              <a:extLst>
                <a:ext uri="{FF2B5EF4-FFF2-40B4-BE49-F238E27FC236}">
                  <a16:creationId xmlns:a16="http://schemas.microsoft.com/office/drawing/2014/main" id="{B9086CA7-B18D-4BFF-B6E1-A28C57CC0C95}"/>
                </a:ext>
                <a:ext uri="{147F2762-F138-4A5C-976F-8EAC2B608ADB}">
                  <a16:predDERef xmlns:a16="http://schemas.microsoft.com/office/drawing/2014/main" pred="{1EB67FB2-4F81-4F9F-A147-9C7FA9B97F9B}"/>
                </a:ext>
              </a:extLst>
            </xdr:cNvPr>
            <xdr:cNvGraphicFramePr/>
          </xdr:nvGraphicFramePr>
          <xdr:xfrm>
            <a:off x="0" y="0"/>
            <a:ext cx="0" cy="0"/>
          </xdr:xfrm>
          <a:graphic>
            <a:graphicData uri="http://schemas.microsoft.com/office/drawing/2010/slicer">
              <sle:slicer xmlns:sle="http://schemas.microsoft.com/office/drawing/2010/slicer" name="Tipo Incrito 2"/>
            </a:graphicData>
          </a:graphic>
        </xdr:graphicFrame>
      </mc:Choice>
      <mc:Fallback xmlns="">
        <xdr:sp macro="" textlink="">
          <xdr:nvSpPr>
            <xdr:cNvPr id="0" name=""/>
            <xdr:cNvSpPr>
              <a:spLocks noTextEdit="1"/>
            </xdr:cNvSpPr>
          </xdr:nvSpPr>
          <xdr:spPr>
            <a:xfrm>
              <a:off x="13809345" y="10340341"/>
              <a:ext cx="3310436" cy="11734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314960</xdr:colOff>
      <xdr:row>56</xdr:row>
      <xdr:rowOff>99061</xdr:rowOff>
    </xdr:from>
    <xdr:to>
      <xdr:col>62</xdr:col>
      <xdr:colOff>939800</xdr:colOff>
      <xdr:row>63</xdr:row>
      <xdr:rowOff>106680</xdr:rowOff>
    </xdr:to>
    <mc:AlternateContent xmlns:mc="http://schemas.openxmlformats.org/markup-compatibility/2006" xmlns:a14="http://schemas.microsoft.com/office/drawing/2010/main">
      <mc:Choice Requires="a14">
        <xdr:graphicFrame macro="">
          <xdr:nvGraphicFramePr>
            <xdr:cNvPr id="5" name="Curso 3">
              <a:extLst>
                <a:ext uri="{FF2B5EF4-FFF2-40B4-BE49-F238E27FC236}">
                  <a16:creationId xmlns:a16="http://schemas.microsoft.com/office/drawing/2014/main" id="{B6352298-F17E-4717-B488-631B1C75E756}"/>
                </a:ext>
              </a:extLst>
            </xdr:cNvPr>
            <xdr:cNvGraphicFramePr/>
          </xdr:nvGraphicFramePr>
          <xdr:xfrm>
            <a:off x="0" y="0"/>
            <a:ext cx="0" cy="0"/>
          </xdr:xfrm>
          <a:graphic>
            <a:graphicData uri="http://schemas.microsoft.com/office/drawing/2010/slicer">
              <sle:slicer xmlns:sle="http://schemas.microsoft.com/office/drawing/2010/slicer" name="Curso 3"/>
            </a:graphicData>
          </a:graphic>
        </xdr:graphicFrame>
      </mc:Choice>
      <mc:Fallback xmlns="">
        <xdr:sp macro="" textlink="">
          <xdr:nvSpPr>
            <xdr:cNvPr id="0" name=""/>
            <xdr:cNvSpPr>
              <a:spLocks noTextEdit="1"/>
            </xdr:cNvSpPr>
          </xdr:nvSpPr>
          <xdr:spPr>
            <a:xfrm>
              <a:off x="2722880" y="10340341"/>
              <a:ext cx="1828801" cy="12877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61</xdr:col>
      <xdr:colOff>177800</xdr:colOff>
      <xdr:row>68</xdr:row>
      <xdr:rowOff>35560</xdr:rowOff>
    </xdr:from>
    <xdr:to>
      <xdr:col>87</xdr:col>
      <xdr:colOff>38100</xdr:colOff>
      <xdr:row>96</xdr:row>
      <xdr:rowOff>27940</xdr:rowOff>
    </xdr:to>
    <xdr:graphicFrame macro="">
      <xdr:nvGraphicFramePr>
        <xdr:cNvPr id="6" name="Gráfico 5">
          <a:extLst>
            <a:ext uri="{FF2B5EF4-FFF2-40B4-BE49-F238E27FC236}">
              <a16:creationId xmlns:a16="http://schemas.microsoft.com/office/drawing/2014/main" id="{51306A35-B7EE-4711-8781-E85DE2F07349}"/>
            </a:ext>
            <a:ext uri="{147F2762-F138-4A5C-976F-8EAC2B608ADB}">
              <a16:predDERef xmlns:a16="http://schemas.microsoft.com/office/drawing/2014/main" pred="{B6352298-F17E-4717-B488-631B1C75E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358775</xdr:colOff>
      <xdr:row>11</xdr:row>
      <xdr:rowOff>117475</xdr:rowOff>
    </xdr:from>
    <xdr:to>
      <xdr:col>87</xdr:col>
      <xdr:colOff>130175</xdr:colOff>
      <xdr:row>42</xdr:row>
      <xdr:rowOff>53975</xdr:rowOff>
    </xdr:to>
    <xdr:graphicFrame macro="">
      <xdr:nvGraphicFramePr>
        <xdr:cNvPr id="7" name="Gráfico 6">
          <a:extLst>
            <a:ext uri="{FF2B5EF4-FFF2-40B4-BE49-F238E27FC236}">
              <a16:creationId xmlns:a16="http://schemas.microsoft.com/office/drawing/2014/main" id="{CEF057F4-91B1-4320-8FA2-CBC291CD9C33}"/>
            </a:ext>
            <a:ext uri="{147F2762-F138-4A5C-976F-8EAC2B608ADB}">
              <a16:predDERef xmlns:a16="http://schemas.microsoft.com/office/drawing/2014/main" pred="{51306A35-B7EE-4711-8781-E85DE2F07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63</xdr:col>
      <xdr:colOff>930584</xdr:colOff>
      <xdr:row>1</xdr:row>
      <xdr:rowOff>0</xdr:rowOff>
    </xdr:from>
    <xdr:to>
      <xdr:col>66</xdr:col>
      <xdr:colOff>13643</xdr:colOff>
      <xdr:row>8</xdr:row>
      <xdr:rowOff>101599</xdr:rowOff>
    </xdr:to>
    <mc:AlternateContent xmlns:mc="http://schemas.openxmlformats.org/markup-compatibility/2006" xmlns:a14="http://schemas.microsoft.com/office/drawing/2010/main">
      <mc:Choice Requires="a14">
        <xdr:graphicFrame macro="">
          <xdr:nvGraphicFramePr>
            <xdr:cNvPr id="8" name="Mes Inscrito 3">
              <a:extLst>
                <a:ext uri="{FF2B5EF4-FFF2-40B4-BE49-F238E27FC236}">
                  <a16:creationId xmlns:a16="http://schemas.microsoft.com/office/drawing/2014/main" id="{5BC168C9-E91A-47AA-AC39-6B621E336E66}"/>
                </a:ext>
              </a:extLst>
            </xdr:cNvPr>
            <xdr:cNvGraphicFramePr/>
          </xdr:nvGraphicFramePr>
          <xdr:xfrm>
            <a:off x="0" y="0"/>
            <a:ext cx="0" cy="0"/>
          </xdr:xfrm>
          <a:graphic>
            <a:graphicData uri="http://schemas.microsoft.com/office/drawing/2010/slicer">
              <sle:slicer xmlns:sle="http://schemas.microsoft.com/office/drawing/2010/slicer" name="Mes Inscrito 3"/>
            </a:graphicData>
          </a:graphic>
        </xdr:graphicFrame>
      </mc:Choice>
      <mc:Fallback xmlns="">
        <xdr:sp macro="" textlink="">
          <xdr:nvSpPr>
            <xdr:cNvPr id="0" name=""/>
            <xdr:cNvSpPr>
              <a:spLocks noTextEdit="1"/>
            </xdr:cNvSpPr>
          </xdr:nvSpPr>
          <xdr:spPr>
            <a:xfrm>
              <a:off x="65765898" y="185057"/>
              <a:ext cx="2686231" cy="13969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180631</xdr:colOff>
      <xdr:row>1</xdr:row>
      <xdr:rowOff>1</xdr:rowOff>
    </xdr:from>
    <xdr:to>
      <xdr:col>75</xdr:col>
      <xdr:colOff>269894</xdr:colOff>
      <xdr:row>9</xdr:row>
      <xdr:rowOff>109221</xdr:rowOff>
    </xdr:to>
    <mc:AlternateContent xmlns:mc="http://schemas.openxmlformats.org/markup-compatibility/2006" xmlns:a14="http://schemas.microsoft.com/office/drawing/2010/main">
      <mc:Choice Requires="a14">
        <xdr:graphicFrame macro="">
          <xdr:nvGraphicFramePr>
            <xdr:cNvPr id="9" name="Dia de clases Inscrito 2">
              <a:extLst>
                <a:ext uri="{FF2B5EF4-FFF2-40B4-BE49-F238E27FC236}">
                  <a16:creationId xmlns:a16="http://schemas.microsoft.com/office/drawing/2014/main" id="{AD966A14-B871-4755-8B49-B7E2C1BD11A6}"/>
                </a:ext>
              </a:extLst>
            </xdr:cNvPr>
            <xdr:cNvGraphicFramePr/>
          </xdr:nvGraphicFramePr>
          <xdr:xfrm>
            <a:off x="0" y="0"/>
            <a:ext cx="0" cy="0"/>
          </xdr:xfrm>
          <a:graphic>
            <a:graphicData uri="http://schemas.microsoft.com/office/drawing/2010/slicer">
              <sle:slicer xmlns:sle="http://schemas.microsoft.com/office/drawing/2010/slicer" name="Dia de clases Inscrito 2"/>
            </a:graphicData>
          </a:graphic>
        </xdr:graphicFrame>
      </mc:Choice>
      <mc:Fallback xmlns="">
        <xdr:sp macro="" textlink="">
          <xdr:nvSpPr>
            <xdr:cNvPr id="0" name=""/>
            <xdr:cNvSpPr>
              <a:spLocks noTextEdit="1"/>
            </xdr:cNvSpPr>
          </xdr:nvSpPr>
          <xdr:spPr>
            <a:xfrm>
              <a:off x="13271791" y="182881"/>
              <a:ext cx="2436223" cy="15722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76</xdr:col>
      <xdr:colOff>212418</xdr:colOff>
      <xdr:row>1</xdr:row>
      <xdr:rowOff>1</xdr:rowOff>
    </xdr:from>
    <xdr:to>
      <xdr:col>80</xdr:col>
      <xdr:colOff>26997</xdr:colOff>
      <xdr:row>9</xdr:row>
      <xdr:rowOff>58421</xdr:rowOff>
    </xdr:to>
    <mc:AlternateContent xmlns:mc="http://schemas.openxmlformats.org/markup-compatibility/2006" xmlns:a14="http://schemas.microsoft.com/office/drawing/2010/main">
      <mc:Choice Requires="a14">
        <xdr:graphicFrame macro="">
          <xdr:nvGraphicFramePr>
            <xdr:cNvPr id="10" name="Horario Inscrito 2">
              <a:extLst>
                <a:ext uri="{FF2B5EF4-FFF2-40B4-BE49-F238E27FC236}">
                  <a16:creationId xmlns:a16="http://schemas.microsoft.com/office/drawing/2014/main" id="{58E4E3FF-9860-414F-87EB-ABD36D56785F}"/>
                </a:ext>
              </a:extLst>
            </xdr:cNvPr>
            <xdr:cNvGraphicFramePr/>
          </xdr:nvGraphicFramePr>
          <xdr:xfrm>
            <a:off x="0" y="0"/>
            <a:ext cx="0" cy="0"/>
          </xdr:xfrm>
          <a:graphic>
            <a:graphicData uri="http://schemas.microsoft.com/office/drawing/2010/slicer">
              <sle:slicer xmlns:sle="http://schemas.microsoft.com/office/drawing/2010/slicer" name="Horario Inscrito 2"/>
            </a:graphicData>
          </a:graphic>
        </xdr:graphicFrame>
      </mc:Choice>
      <mc:Fallback xmlns="">
        <xdr:sp macro="" textlink="">
          <xdr:nvSpPr>
            <xdr:cNvPr id="0" name=""/>
            <xdr:cNvSpPr>
              <a:spLocks noTextEdit="1"/>
            </xdr:cNvSpPr>
          </xdr:nvSpPr>
          <xdr:spPr>
            <a:xfrm>
              <a:off x="16382058" y="182881"/>
              <a:ext cx="2923539" cy="15214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66</xdr:col>
      <xdr:colOff>382887</xdr:colOff>
      <xdr:row>1</xdr:row>
      <xdr:rowOff>1</xdr:rowOff>
    </xdr:from>
    <xdr:to>
      <xdr:col>71</xdr:col>
      <xdr:colOff>299068</xdr:colOff>
      <xdr:row>9</xdr:row>
      <xdr:rowOff>91441</xdr:rowOff>
    </xdr:to>
    <mc:AlternateContent xmlns:mc="http://schemas.openxmlformats.org/markup-compatibility/2006" xmlns:a14="http://schemas.microsoft.com/office/drawing/2010/main">
      <mc:Choice Requires="a14">
        <xdr:graphicFrame macro="">
          <xdr:nvGraphicFramePr>
            <xdr:cNvPr id="11" name="Fecha Inicio grupo 4">
              <a:extLst>
                <a:ext uri="{FF2B5EF4-FFF2-40B4-BE49-F238E27FC236}">
                  <a16:creationId xmlns:a16="http://schemas.microsoft.com/office/drawing/2014/main" id="{AD4F5B56-0C9D-400E-AA45-D4045CBED9AC}"/>
                </a:ext>
              </a:extLst>
            </xdr:cNvPr>
            <xdr:cNvGraphicFramePr/>
          </xdr:nvGraphicFramePr>
          <xdr:xfrm>
            <a:off x="0" y="0"/>
            <a:ext cx="0" cy="0"/>
          </xdr:xfrm>
          <a:graphic>
            <a:graphicData uri="http://schemas.microsoft.com/office/drawing/2010/slicer">
              <sle:slicer xmlns:sle="http://schemas.microsoft.com/office/drawing/2010/slicer" name="Fecha Inicio grupo 4"/>
            </a:graphicData>
          </a:graphic>
        </xdr:graphicFrame>
      </mc:Choice>
      <mc:Fallback xmlns="">
        <xdr:sp macro="" textlink="">
          <xdr:nvSpPr>
            <xdr:cNvPr id="0" name=""/>
            <xdr:cNvSpPr>
              <a:spLocks noTextEdit="1"/>
            </xdr:cNvSpPr>
          </xdr:nvSpPr>
          <xdr:spPr>
            <a:xfrm>
              <a:off x="8719167" y="182881"/>
              <a:ext cx="3878580" cy="155448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80</xdr:col>
      <xdr:colOff>701040</xdr:colOff>
      <xdr:row>1</xdr:row>
      <xdr:rowOff>1</xdr:rowOff>
    </xdr:from>
    <xdr:to>
      <xdr:col>87</xdr:col>
      <xdr:colOff>104140</xdr:colOff>
      <xdr:row>9</xdr:row>
      <xdr:rowOff>1</xdr:rowOff>
    </xdr:to>
    <mc:AlternateContent xmlns:mc="http://schemas.openxmlformats.org/markup-compatibility/2006" xmlns:a14="http://schemas.microsoft.com/office/drawing/2010/main">
      <mc:Choice Requires="a14">
        <xdr:graphicFrame macro="">
          <xdr:nvGraphicFramePr>
            <xdr:cNvPr id="12" name="Tipo Inscrito  2">
              <a:extLst>
                <a:ext uri="{FF2B5EF4-FFF2-40B4-BE49-F238E27FC236}">
                  <a16:creationId xmlns:a16="http://schemas.microsoft.com/office/drawing/2014/main" id="{B457DC21-4BF7-4806-99B7-FB0BFAF643B0}"/>
                </a:ext>
              </a:extLst>
            </xdr:cNvPr>
            <xdr:cNvGraphicFramePr/>
          </xdr:nvGraphicFramePr>
          <xdr:xfrm>
            <a:off x="0" y="0"/>
            <a:ext cx="0" cy="0"/>
          </xdr:xfrm>
          <a:graphic>
            <a:graphicData uri="http://schemas.microsoft.com/office/drawing/2010/slicer">
              <sle:slicer xmlns:sle="http://schemas.microsoft.com/office/drawing/2010/slicer" name="Tipo Inscrito  2"/>
            </a:graphicData>
          </a:graphic>
        </xdr:graphicFrame>
      </mc:Choice>
      <mc:Fallback xmlns="">
        <xdr:sp macro="" textlink="">
          <xdr:nvSpPr>
            <xdr:cNvPr id="0" name=""/>
            <xdr:cNvSpPr>
              <a:spLocks noTextEdit="1"/>
            </xdr:cNvSpPr>
          </xdr:nvSpPr>
          <xdr:spPr>
            <a:xfrm>
              <a:off x="19979640" y="182881"/>
              <a:ext cx="4950460" cy="14630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330200</xdr:colOff>
      <xdr:row>1</xdr:row>
      <xdr:rowOff>0</xdr:rowOff>
    </xdr:from>
    <xdr:to>
      <xdr:col>63</xdr:col>
      <xdr:colOff>711199</xdr:colOff>
      <xdr:row>8</xdr:row>
      <xdr:rowOff>126999</xdr:rowOff>
    </xdr:to>
    <mc:AlternateContent xmlns:mc="http://schemas.openxmlformats.org/markup-compatibility/2006" xmlns:a14="http://schemas.microsoft.com/office/drawing/2010/main">
      <mc:Choice Requires="a14">
        <xdr:graphicFrame macro="">
          <xdr:nvGraphicFramePr>
            <xdr:cNvPr id="13" name="Curso 4">
              <a:extLst>
                <a:ext uri="{FF2B5EF4-FFF2-40B4-BE49-F238E27FC236}">
                  <a16:creationId xmlns:a16="http://schemas.microsoft.com/office/drawing/2014/main" id="{C2EBBD38-3063-4200-8B38-3B4CC914540D}"/>
                </a:ext>
              </a:extLst>
            </xdr:cNvPr>
            <xdr:cNvGraphicFramePr/>
          </xdr:nvGraphicFramePr>
          <xdr:xfrm>
            <a:off x="0" y="0"/>
            <a:ext cx="0" cy="0"/>
          </xdr:xfrm>
          <a:graphic>
            <a:graphicData uri="http://schemas.microsoft.com/office/drawing/2010/slicer">
              <sle:slicer xmlns:sle="http://schemas.microsoft.com/office/drawing/2010/slicer" name="Curso 4"/>
            </a:graphicData>
          </a:graphic>
        </xdr:graphicFrame>
      </mc:Choice>
      <mc:Fallback xmlns="">
        <xdr:sp macro="" textlink="">
          <xdr:nvSpPr>
            <xdr:cNvPr id="0" name=""/>
            <xdr:cNvSpPr>
              <a:spLocks noTextEdit="1"/>
            </xdr:cNvSpPr>
          </xdr:nvSpPr>
          <xdr:spPr>
            <a:xfrm>
              <a:off x="2847340" y="182881"/>
              <a:ext cx="1826260" cy="10312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91</xdr:col>
      <xdr:colOff>1334407</xdr:colOff>
      <xdr:row>1</xdr:row>
      <xdr:rowOff>94707</xdr:rowOff>
    </xdr:from>
    <xdr:to>
      <xdr:col>97</xdr:col>
      <xdr:colOff>402227</xdr:colOff>
      <xdr:row>8</xdr:row>
      <xdr:rowOff>109946</xdr:rowOff>
    </xdr:to>
    <mc:AlternateContent xmlns:mc="http://schemas.openxmlformats.org/markup-compatibility/2006" xmlns:a14="http://schemas.microsoft.com/office/drawing/2010/main">
      <mc:Choice Requires="a14">
        <xdr:graphicFrame macro="">
          <xdr:nvGraphicFramePr>
            <xdr:cNvPr id="15" name="Fecha Inicio grupo 1">
              <a:extLst>
                <a:ext uri="{FF2B5EF4-FFF2-40B4-BE49-F238E27FC236}">
                  <a16:creationId xmlns:a16="http://schemas.microsoft.com/office/drawing/2014/main" id="{FBE3AEF8-7241-4786-87F6-91229FB8C995}"/>
                </a:ext>
              </a:extLst>
            </xdr:cNvPr>
            <xdr:cNvGraphicFramePr/>
          </xdr:nvGraphicFramePr>
          <xdr:xfrm>
            <a:off x="0" y="0"/>
            <a:ext cx="0" cy="0"/>
          </xdr:xfrm>
          <a:graphic>
            <a:graphicData uri="http://schemas.microsoft.com/office/drawing/2010/slicer">
              <sle:slicer xmlns:sle="http://schemas.microsoft.com/office/drawing/2010/slicer" name="Fecha Inicio grupo 1"/>
            </a:graphicData>
          </a:graphic>
        </xdr:graphicFrame>
      </mc:Choice>
      <mc:Fallback xmlns="">
        <xdr:sp macro="" textlink="">
          <xdr:nvSpPr>
            <xdr:cNvPr id="0" name=""/>
            <xdr:cNvSpPr>
              <a:spLocks noTextEdit="1"/>
            </xdr:cNvSpPr>
          </xdr:nvSpPr>
          <xdr:spPr>
            <a:xfrm>
              <a:off x="89878807" y="279764"/>
              <a:ext cx="4521563" cy="131063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104</xdr:col>
      <xdr:colOff>566057</xdr:colOff>
      <xdr:row>1</xdr:row>
      <xdr:rowOff>94707</xdr:rowOff>
    </xdr:from>
    <xdr:to>
      <xdr:col>108</xdr:col>
      <xdr:colOff>171993</xdr:colOff>
      <xdr:row>9</xdr:row>
      <xdr:rowOff>173446</xdr:rowOff>
    </xdr:to>
    <mc:AlternateContent xmlns:mc="http://schemas.openxmlformats.org/markup-compatibility/2006" xmlns:a14="http://schemas.microsoft.com/office/drawing/2010/main">
      <mc:Choice Requires="a14">
        <xdr:graphicFrame macro="">
          <xdr:nvGraphicFramePr>
            <xdr:cNvPr id="16" name="Tipo Incrito">
              <a:extLst>
                <a:ext uri="{FF2B5EF4-FFF2-40B4-BE49-F238E27FC236}">
                  <a16:creationId xmlns:a16="http://schemas.microsoft.com/office/drawing/2014/main" id="{6258205D-0FC7-4369-8FFF-01507DFB2B7D}"/>
                </a:ext>
              </a:extLst>
            </xdr:cNvPr>
            <xdr:cNvGraphicFramePr/>
          </xdr:nvGraphicFramePr>
          <xdr:xfrm>
            <a:off x="0" y="0"/>
            <a:ext cx="0" cy="0"/>
          </xdr:xfrm>
          <a:graphic>
            <a:graphicData uri="http://schemas.microsoft.com/office/drawing/2010/slicer">
              <sle:slicer xmlns:sle="http://schemas.microsoft.com/office/drawing/2010/slicer" name="Tipo Incrito"/>
            </a:graphicData>
          </a:graphic>
        </xdr:graphicFrame>
      </mc:Choice>
      <mc:Fallback xmlns="">
        <xdr:sp macro="" textlink="">
          <xdr:nvSpPr>
            <xdr:cNvPr id="0" name=""/>
            <xdr:cNvSpPr>
              <a:spLocks noTextEdit="1"/>
            </xdr:cNvSpPr>
          </xdr:nvSpPr>
          <xdr:spPr>
            <a:xfrm>
              <a:off x="98907600" y="279764"/>
              <a:ext cx="2087880" cy="155919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100</xdr:col>
      <xdr:colOff>385535</xdr:colOff>
      <xdr:row>1</xdr:row>
      <xdr:rowOff>94707</xdr:rowOff>
    </xdr:from>
    <xdr:to>
      <xdr:col>104</xdr:col>
      <xdr:colOff>309335</xdr:colOff>
      <xdr:row>9</xdr:row>
      <xdr:rowOff>82006</xdr:rowOff>
    </xdr:to>
    <mc:AlternateContent xmlns:mc="http://schemas.openxmlformats.org/markup-compatibility/2006" xmlns:a14="http://schemas.microsoft.com/office/drawing/2010/main">
      <mc:Choice Requires="a14">
        <xdr:graphicFrame macro="">
          <xdr:nvGraphicFramePr>
            <xdr:cNvPr id="17" name="Mes Inscrito 2">
              <a:extLst>
                <a:ext uri="{FF2B5EF4-FFF2-40B4-BE49-F238E27FC236}">
                  <a16:creationId xmlns:a16="http://schemas.microsoft.com/office/drawing/2014/main" id="{542836B5-AF92-4D6B-B630-124787CFCC32}"/>
                </a:ext>
              </a:extLst>
            </xdr:cNvPr>
            <xdr:cNvGraphicFramePr/>
          </xdr:nvGraphicFramePr>
          <xdr:xfrm>
            <a:off x="0" y="0"/>
            <a:ext cx="0" cy="0"/>
          </xdr:xfrm>
          <a:graphic>
            <a:graphicData uri="http://schemas.microsoft.com/office/drawing/2010/slicer">
              <sle:slicer xmlns:sle="http://schemas.microsoft.com/office/drawing/2010/slicer" name="Mes Inscrito 2"/>
            </a:graphicData>
          </a:graphic>
        </xdr:graphicFrame>
      </mc:Choice>
      <mc:Fallback xmlns="">
        <xdr:sp macro="" textlink="">
          <xdr:nvSpPr>
            <xdr:cNvPr id="0" name=""/>
            <xdr:cNvSpPr>
              <a:spLocks noTextEdit="1"/>
            </xdr:cNvSpPr>
          </xdr:nvSpPr>
          <xdr:spPr>
            <a:xfrm>
              <a:off x="96245135" y="279764"/>
              <a:ext cx="2405743" cy="146775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90</xdr:col>
      <xdr:colOff>76200</xdr:colOff>
      <xdr:row>1</xdr:row>
      <xdr:rowOff>94707</xdr:rowOff>
    </xdr:from>
    <xdr:to>
      <xdr:col>91</xdr:col>
      <xdr:colOff>1077686</xdr:colOff>
      <xdr:row>9</xdr:row>
      <xdr:rowOff>3267</xdr:rowOff>
    </xdr:to>
    <mc:AlternateContent xmlns:mc="http://schemas.openxmlformats.org/markup-compatibility/2006" xmlns:a14="http://schemas.microsoft.com/office/drawing/2010/main">
      <mc:Choice Requires="a14">
        <xdr:graphicFrame macro="">
          <xdr:nvGraphicFramePr>
            <xdr:cNvPr id="18" name="Curso 5">
              <a:extLst>
                <a:ext uri="{FF2B5EF4-FFF2-40B4-BE49-F238E27FC236}">
                  <a16:creationId xmlns:a16="http://schemas.microsoft.com/office/drawing/2014/main" id="{B20E5B55-BAE3-48BC-A0FF-182C0873681C}"/>
                </a:ext>
              </a:extLst>
            </xdr:cNvPr>
            <xdr:cNvGraphicFramePr/>
          </xdr:nvGraphicFramePr>
          <xdr:xfrm>
            <a:off x="0" y="0"/>
            <a:ext cx="0" cy="0"/>
          </xdr:xfrm>
          <a:graphic>
            <a:graphicData uri="http://schemas.microsoft.com/office/drawing/2010/slicer">
              <sle:slicer xmlns:sle="http://schemas.microsoft.com/office/drawing/2010/slicer" name="Curso 5"/>
            </a:graphicData>
          </a:graphic>
        </xdr:graphicFrame>
      </mc:Choice>
      <mc:Fallback xmlns="">
        <xdr:sp macro="" textlink="">
          <xdr:nvSpPr>
            <xdr:cNvPr id="0" name=""/>
            <xdr:cNvSpPr>
              <a:spLocks noTextEdit="1"/>
            </xdr:cNvSpPr>
          </xdr:nvSpPr>
          <xdr:spPr>
            <a:xfrm>
              <a:off x="87172800" y="279764"/>
              <a:ext cx="2449286" cy="1389017"/>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89</xdr:col>
      <xdr:colOff>728982</xdr:colOff>
      <xdr:row>10</xdr:row>
      <xdr:rowOff>96520</xdr:rowOff>
    </xdr:from>
    <xdr:to>
      <xdr:col>108</xdr:col>
      <xdr:colOff>163285</xdr:colOff>
      <xdr:row>41</xdr:row>
      <xdr:rowOff>63500</xdr:rowOff>
    </xdr:to>
    <xdr:graphicFrame macro="">
      <xdr:nvGraphicFramePr>
        <xdr:cNvPr id="19" name="Gráfico 18">
          <a:extLst>
            <a:ext uri="{FF2B5EF4-FFF2-40B4-BE49-F238E27FC236}">
              <a16:creationId xmlns:a16="http://schemas.microsoft.com/office/drawing/2014/main" id="{B1D50C49-50FA-BD33-8BE5-6EA98C83E7B9}"/>
            </a:ext>
            <a:ext uri="{147F2762-F138-4A5C-976F-8EAC2B608ADB}">
              <a16:predDERef xmlns:a16="http://schemas.microsoft.com/office/drawing/2014/main" pred="{B20E5B55-BAE3-48BC-A0FF-182C087368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98</xdr:col>
      <xdr:colOff>38462</xdr:colOff>
      <xdr:row>1</xdr:row>
      <xdr:rowOff>94707</xdr:rowOff>
    </xdr:from>
    <xdr:to>
      <xdr:col>100</xdr:col>
      <xdr:colOff>128815</xdr:colOff>
      <xdr:row>7</xdr:row>
      <xdr:rowOff>170906</xdr:rowOff>
    </xdr:to>
    <mc:AlternateContent xmlns:mc="http://schemas.openxmlformats.org/markup-compatibility/2006" xmlns:a14="http://schemas.microsoft.com/office/drawing/2010/main">
      <mc:Choice Requires="a14">
        <xdr:graphicFrame macro="">
          <xdr:nvGraphicFramePr>
            <xdr:cNvPr id="14" name="Año Inscrito">
              <a:extLst>
                <a:ext uri="{FF2B5EF4-FFF2-40B4-BE49-F238E27FC236}">
                  <a16:creationId xmlns:a16="http://schemas.microsoft.com/office/drawing/2014/main" id="{853B6279-FF3D-DF3C-6A9F-5E9ECE7D2E60}"/>
                </a:ext>
              </a:extLst>
            </xdr:cNvPr>
            <xdr:cNvGraphicFramePr/>
          </xdr:nvGraphicFramePr>
          <xdr:xfrm>
            <a:off x="0" y="0"/>
            <a:ext cx="0" cy="0"/>
          </xdr:xfrm>
          <a:graphic>
            <a:graphicData uri="http://schemas.microsoft.com/office/drawing/2010/slicer">
              <sle:slicer xmlns:sle="http://schemas.microsoft.com/office/drawing/2010/slicer" name="Año Inscrito"/>
            </a:graphicData>
          </a:graphic>
        </xdr:graphicFrame>
      </mc:Choice>
      <mc:Fallback xmlns="">
        <xdr:sp macro="" textlink="">
          <xdr:nvSpPr>
            <xdr:cNvPr id="0" name=""/>
            <xdr:cNvSpPr>
              <a:spLocks noTextEdit="1"/>
            </xdr:cNvSpPr>
          </xdr:nvSpPr>
          <xdr:spPr>
            <a:xfrm>
              <a:off x="94657091" y="279764"/>
              <a:ext cx="1331323" cy="1186542"/>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141884</xdr:colOff>
      <xdr:row>0</xdr:row>
      <xdr:rowOff>55245</xdr:rowOff>
    </xdr:from>
    <xdr:to>
      <xdr:col>24</xdr:col>
      <xdr:colOff>761610</xdr:colOff>
      <xdr:row>16</xdr:row>
      <xdr:rowOff>3933</xdr:rowOff>
    </xdr:to>
    <xdr:pic>
      <xdr:nvPicPr>
        <xdr:cNvPr id="2" name="Imagen 1">
          <a:extLst>
            <a:ext uri="{FF2B5EF4-FFF2-40B4-BE49-F238E27FC236}">
              <a16:creationId xmlns:a16="http://schemas.microsoft.com/office/drawing/2014/main" id="{3F240CE3-985C-D619-17EA-CBAD1CAB7EFA}"/>
            </a:ext>
          </a:extLst>
        </xdr:cNvPr>
        <xdr:cNvPicPr>
          <a:picLocks noChangeAspect="1"/>
        </xdr:cNvPicPr>
      </xdr:nvPicPr>
      <xdr:blipFill>
        <a:blip xmlns:r="http://schemas.openxmlformats.org/officeDocument/2006/relationships" r:embed="rId1"/>
        <a:stretch>
          <a:fillRect/>
        </a:stretch>
      </xdr:blipFill>
      <xdr:spPr>
        <a:xfrm>
          <a:off x="11648084" y="55245"/>
          <a:ext cx="5953726" cy="2844288"/>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86EF2F21-3060-44FF-BFD9-F18AE0760E5F}">
    <nsvFilter filterId="{00000000-0009-0000-0100-000001000000}" ref="A3:BK1099" tableId="1"/>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E2109DE1-8181-493B-862A-233F6A9C87E0}"/>
</namedSheetView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6.720546759258" createdVersion="8" refreshedVersion="8" minRefreshableVersion="3" recordCount="145" xr:uid="{93666501-035A-4BA4-919B-725BD873B673}">
  <cacheSource type="worksheet">
    <worksheetSource ref="AA6:BA200" sheet="Gráficos_"/>
  </cacheSource>
  <cacheFields count="28">
    <cacheField name="Llave grupo" numFmtId="0">
      <sharedItems containsBlank="1" count="46">
        <s v="Ayacucho-Enero-Lunes y miércoles-09:30am-11:15am-45665-Inscrito Nuevo"/>
        <s v="Ayacucho-Enero-Lunes y miércoles-4:30pm-06:30pm-45665-Inscrito Nuevo"/>
        <s v="Ayacucho-Enero-Lunes y miércoles-7:00pm-8:50pm-45665-Inscrito Nuevo"/>
        <s v="Ayacucho-Enero-Martes y jueves-09:30am-11:15am-45666-Inscrito Nuevo"/>
        <s v="Ayacucho-Enero-Martes y jueves-4:30pm-06:30pm-45666-Inscrito Nuevo"/>
        <s v="Ayacucho-Enero-Martes y jueves-7:00pm-8:50pm-45666-Inscrito Nuevo"/>
        <s v="Ayacucho-Enero-Lunes-7:00pm-8:50pm-45670-Inscrito Nuevo"/>
        <s v="Ayacucho-Enero-Jueves-7:00pm-8:50pm-45673-Inscrito Nuevo"/>
        <s v="Ayacucho-Febrero-Sábados-9:30 a.m.- 12:30 p.m.-45696-Inscrito Nuevo"/>
        <s v="Ayacucho-Febrero-Lunes y miércoles-7:00pm-8:50pm-45698-Inscrito Nuevo"/>
        <s v="Ayacucho-Febrero-Martes-7:00pm-8:50pm-45699-Inscrito Nuevo"/>
        <s v=""/>
        <m/>
        <s v="Ayacucho-Enero-Lunes-7:00pm-8:50pm-45673-Inscrito Nuevo" u="1"/>
        <s v="Ayacucho-Enero-Martes y jueves-09:30am-11:15am-45666-" u="1"/>
        <s v="Ayacucho-Enero-Martes y jueves-4:30pm-06:30pm-45666-"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martes-7:30 a 9:30 p.m.-45601-Inscrito Nuevo" u="1"/>
        <s v="Plantilla-Noviembre-martes-7:30 a 9:30 p.m.-45601-Recuperado 2024" u="1"/>
        <s v="Plantilla-Noviembre-Lunes - Miércoles-6:30 - 8:30-45602-Inscrito Nuevo" u="1"/>
        <s v="Plantilla-Enero-miércoles-7:30 a 9:30 p.m.-45672-Recuperado otro año" u="1"/>
        <s v="Plantilla-Enero-sábado-7:30 a 9:30 p.m.-45672-Recuperado otro año" u="1"/>
        <s v="Ayacucho Norte-Enero-Lunes - Miércoles-6:30 - 8:30-45306-Inscrito Nuevo" u="1"/>
        <s v="Ayacucho Norte-Enero-Martes - Jueves-6:30 - 8:30-45307-Inscrito Nuevo" u="1"/>
        <s v="Ayacucho Norte-Febrero-Martes - Jueves-4:00 - 5:50-45328-Inscrito Nuevo" u="1"/>
        <s v="Ayacucho Norte-Abril-Lunes - Miércoles-6:30 - 8:30-45406-Inscrito Nuevo" u="1"/>
        <s v="Ayacucho Norte-Mayo-Martes-6:30 - 8:30-45433-Inscrito Nuevo" u="1"/>
        <s v="Ayacucho Norte-Junio-Lunes - Miércoles-6:30 - 8:30-45462-Inscrito Nuevo" u="1"/>
        <s v="Ayacucho Norte-Julio-Lunes - Miércoles-6:30 - 8:30-45490-Inscrito Nuevo" u="1"/>
        <s v="Ayacucho Norte-Septiembre-Lunes - Miércoles-6:30 - 8:30-45551-Inscrito Nuevo" u="1"/>
        <s v="Ayacucho Norte-Octubre-Jueves-6:30 - 8:30-45575-Inscrito Nuevo" u="1"/>
        <s v="Ayacucho Norte-Noviembre-Lunes - Miércoles-6:30 - 8:30-45602-Inscrito Nuevo" u="1"/>
        <s v="Ayacucho Norte-Junio-Lunes - Miércoles-6:30 - 8:30-45461-Inscrito Nuevo" u="1"/>
        <s v="Ayacucho Norte-Julio-Lunes - Miércoles-6:30 - 8:31-45490-Inscrito Nuevo" u="1"/>
        <s v="Ayacucho Norte-Julio-Lunes - Miércoles-6:30 - 8:32-45490-Inscrito Nuevo" u="1"/>
        <s v="Ayacucho Norte-Julio-Lunes - Miércoles-6:30 - 8:33-45490-Inscrito Nuevo" u="1"/>
        <s v="Ayacucho Norte-Julio-Lunes - Miércoles-6:30 - 8:34-45490-Inscrito Nuevo" u="1"/>
      </sharedItems>
    </cacheField>
    <cacheField name="Curso" numFmtId="0">
      <sharedItems containsBlank="1" count="6">
        <s v="Conócete a Ti Mismo y Oratoria"/>
        <s v="Conócete a ti mismo"/>
        <s v=""/>
        <m/>
        <s v="Oratoria y Filosofía" u="1"/>
        <s v="(blank)" u="1"/>
      </sharedItems>
    </cacheField>
    <cacheField name="Fecha Inicio grupo" numFmtId="0">
      <sharedItems containsDate="1" containsBlank="1" containsMixedTypes="1" minDate="2024-01-15T00:00:00" maxDate="2025-02-12T00:00:00" count="24">
        <d v="2025-01-08T00:00:00"/>
        <d v="2025-01-09T00:00:00"/>
        <d v="2025-01-13T00:00:00"/>
        <d v="2025-01-16T00:00:00"/>
        <d v="2025-02-08T00:00:00"/>
        <d v="2025-02-10T00:00:00"/>
        <d v="2025-02-11T00:00:00"/>
        <s v=""/>
        <m/>
        <d v="2025-01-10T00:00:00" u="1"/>
        <d v="2024-01-15T00:00:00" u="1"/>
        <d v="2024-01-16T00:00:00" u="1"/>
        <d v="2024-02-06T00:00:00" u="1"/>
        <d v="2024-04-24T00:00:00" u="1"/>
        <d v="2024-05-21T00:00:00" u="1"/>
        <d v="2024-06-19T00:00:00" u="1"/>
        <d v="2024-07-17T00:00:00" u="1"/>
        <d v="2024-09-16T00:00:00" u="1"/>
        <d v="2024-10-10T00:00:00" u="1"/>
        <d v="2024-11-05T00:00:00" u="1"/>
        <d v="2024-11-06T00:00:00" u="1"/>
        <d v="2025-01-15T00:00:00" u="1"/>
        <s v="(blank)" u="1"/>
        <d v="2024-06-18T00:00:00" u="1"/>
      </sharedItems>
    </cacheField>
    <cacheField name="Mes Inscrito" numFmtId="0">
      <sharedItems containsBlank="1" count="22">
        <s v="Enero"/>
        <s v="Febrero"/>
        <s v=""/>
        <m/>
        <s v="January" u="1"/>
        <s v="February" u="1"/>
        <s v="Abril" u="1"/>
        <s v="Mayo" u="1"/>
        <s v="Junio" u="1"/>
        <s v="Julio" u="1"/>
        <s v="Setiembre" u="1"/>
        <s v="Octubre" u="1"/>
        <s v="Noviembre" u="1"/>
        <s v="(blank)" u="1"/>
        <s v="septiembre" u="1"/>
        <s v="April" u="1"/>
        <s v="May" u="1"/>
        <s v="June" u="1"/>
        <s v="July" u="1"/>
        <s v="September" u="1"/>
        <s v="October" u="1"/>
        <s v="November" u="1"/>
      </sharedItems>
    </cacheField>
    <cacheField name="Año Inscrito" numFmtId="0">
      <sharedItems containsBlank="1" count="4">
        <s v="2025"/>
        <s v=""/>
        <m/>
        <s v="2024" u="1"/>
      </sharedItems>
    </cacheField>
    <cacheField name="Tipo Incrito" numFmtId="0">
      <sharedItems containsBlank="1" count="6">
        <s v="Inscrito Nuevo"/>
        <s v=""/>
        <m/>
        <s v="Recuperado 2024" u="1"/>
        <s v="Recuperado otro año" u="1"/>
        <s v="(blank)" u="1"/>
      </sharedItems>
    </cacheField>
    <cacheField name="Ética" numFmtId="0">
      <sharedItems containsBlank="1"/>
    </cacheField>
    <cacheField name="Soc - FH" numFmtId="0">
      <sharedItems containsBlank="1"/>
    </cacheField>
    <cacheField name="Cant. Inscritos" numFmtId="0">
      <sharedItems containsBlank="1" containsMixedTypes="1" containsNumber="1" containsInteger="1" minValue="1" maxValue="9"/>
    </cacheField>
    <cacheField name="I" numFmtId="0">
      <sharedItems containsNonDate="0" containsString="0" containsBlank="1"/>
    </cacheField>
    <cacheField name="Sem. 01" numFmtId="0">
      <sharedItems containsBlank="1" containsMixedTypes="1" containsNumber="1" containsInteger="1" minValue="2" maxValue="8"/>
    </cacheField>
    <cacheField name="Sem. 02" numFmtId="0">
      <sharedItems containsBlank="1" containsMixedTypes="1" containsNumber="1" containsInteger="1" minValue="2" maxValue="8"/>
    </cacheField>
    <cacheField name="Sem. 03" numFmtId="0">
      <sharedItems containsBlank="1" containsMixedTypes="1" containsNumber="1" containsInteger="1" minValue="0" maxValue="8"/>
    </cacheField>
    <cacheField name="Sem. 04" numFmtId="0">
      <sharedItems containsBlank="1" containsMixedTypes="1" containsNumber="1" containsInteger="1" minValue="0" maxValue="9"/>
    </cacheField>
    <cacheField name="Sem. 05" numFmtId="0">
      <sharedItems containsBlank="1" containsMixedTypes="1" containsNumber="1" containsInteger="1" minValue="0" maxValue="7"/>
    </cacheField>
    <cacheField name="Sem. 06" numFmtId="0">
      <sharedItems containsBlank="1" containsMixedTypes="1" containsNumber="1" containsInteger="1" minValue="0" maxValue="7"/>
    </cacheField>
    <cacheField name="Sem. 07" numFmtId="0">
      <sharedItems containsBlank="1" containsMixedTypes="1" containsNumber="1" containsInteger="1" minValue="0" maxValue="7"/>
    </cacheField>
    <cacheField name="Sem. 08" numFmtId="0">
      <sharedItems containsBlank="1" containsMixedTypes="1" containsNumber="1" containsInteger="1" minValue="0" maxValue="7"/>
    </cacheField>
    <cacheField name="Sem. 09" numFmtId="0">
      <sharedItems containsBlank="1" containsMixedTypes="1" containsNumber="1" containsInteger="1" minValue="0" maxValue="0"/>
    </cacheField>
    <cacheField name="Sem. 10" numFmtId="0">
      <sharedItems containsBlank="1" containsMixedTypes="1" containsNumber="1" containsInteger="1" minValue="0" maxValue="0"/>
    </cacheField>
    <cacheField name="Sem. 11" numFmtId="0">
      <sharedItems containsBlank="1" containsMixedTypes="1" containsNumber="1" containsInteger="1" minValue="0" maxValue="0"/>
    </cacheField>
    <cacheField name="Sem. 12" numFmtId="0">
      <sharedItems containsBlank="1"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Blank="1" containsMixedTypes="1" containsNumber="1" containsInteger="1" minValue="0" maxValue="0"/>
    </cacheField>
    <cacheField name="% pasaron" numFmtId="0" formula="'Pasaron a miembro'/'Cant. Inscritos'" databaseField="0"/>
  </cacheFields>
  <extLst>
    <ext xmlns:x14="http://schemas.microsoft.com/office/spreadsheetml/2009/9/main" uri="{725AE2AE-9491-48be-B2B4-4EB974FC3084}">
      <x14:pivotCacheDefinition pivotCacheId="10190632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6.720546759258" createdVersion="8" refreshedVersion="8" minRefreshableVersion="3" recordCount="144" xr:uid="{B6B3588D-8425-4E45-AA0B-BAE5D918F905}">
  <cacheSource type="worksheet">
    <worksheetSource ref="AA6:BA150" sheet="Gráficos_"/>
  </cacheSource>
  <cacheFields count="27">
    <cacheField name="Llave grupo" numFmtId="0">
      <sharedItems/>
    </cacheField>
    <cacheField name="Curso" numFmtId="0">
      <sharedItems count="4">
        <s v="Conócete a Ti Mismo y Oratoria"/>
        <s v="Conócete a ti mismo"/>
        <s v=""/>
        <s v="Oratoria y Filosofía" u="1"/>
      </sharedItems>
    </cacheField>
    <cacheField name="Fecha Inicio grupo" numFmtId="0">
      <sharedItems containsDate="1" containsMixedTypes="1" minDate="2024-01-15T00:00:00" maxDate="2025-02-12T00:00:00" count="21">
        <d v="2025-01-08T00:00:00"/>
        <d v="2025-01-09T00:00:00"/>
        <d v="2025-01-13T00:00:00"/>
        <d v="2025-01-16T00:00:00"/>
        <d v="2025-02-08T00:00:00"/>
        <d v="2025-02-10T00:00:00"/>
        <d v="2025-02-11T00:00:00"/>
        <s v=""/>
        <d v="2025-01-10T00:00:00" u="1"/>
        <d v="2024-01-15T00:00:00" u="1"/>
        <d v="2024-01-16T00:00:00" u="1"/>
        <d v="2024-02-06T00:00:00" u="1"/>
        <d v="2024-04-24T00:00:00" u="1"/>
        <d v="2024-05-21T00:00:00" u="1"/>
        <d v="2024-06-19T00:00:00" u="1"/>
        <d v="2024-07-17T00:00:00" u="1"/>
        <d v="2024-09-16T00:00:00" u="1"/>
        <d v="2024-10-10T00:00:00" u="1"/>
        <d v="2024-11-05T00:00:00" u="1"/>
        <d v="2024-11-06T00:00:00" u="1"/>
        <d v="2025-01-15T00:00:00" u="1"/>
      </sharedItems>
    </cacheField>
    <cacheField name="Mes Inscrito" numFmtId="0">
      <sharedItems count="12">
        <s v="Enero"/>
        <s v="Febrero"/>
        <s v=""/>
        <s v="January" u="1"/>
        <s v="February" u="1"/>
        <s v="Abril" u="1"/>
        <s v="Mayo" u="1"/>
        <s v="Junio" u="1"/>
        <s v="Julio" u="1"/>
        <s v="Setiembre" u="1"/>
        <s v="Octubre" u="1"/>
        <s v="Noviembre" u="1"/>
      </sharedItems>
    </cacheField>
    <cacheField name="Año Inscrito" numFmtId="0">
      <sharedItems containsBlank="1"/>
    </cacheField>
    <cacheField name="Tipo Incrito" numFmtId="0">
      <sharedItems count="4">
        <s v="Inscrito Nuevo"/>
        <s v=""/>
        <s v="Recuperado 2024" u="1"/>
        <s v="Recuperado otro año" u="1"/>
      </sharedItems>
    </cacheField>
    <cacheField name="Ética" numFmtId="0">
      <sharedItems count="16">
        <s v="Junior Ruiz"/>
        <s v="Werner Rodriguez"/>
        <s v="Pamela Gavilan"/>
        <s v="Josel Palomino"/>
        <s v="Johana Mendoza"/>
        <s v="Paola Naveda"/>
        <s v="Tania Liz Alfaro"/>
        <s v="Luz Diana Gomez"/>
        <s v="Fernando Maraví"/>
        <s v=""/>
        <s v="Erick" u="1"/>
        <s v="Rosmery Ruiz Cuarez " u="1"/>
        <s v="Yeni R. Arce Prado" u="1"/>
        <s v="Erick F. Meza Macedo" u="1"/>
        <s v="Daniel J. CHico Vallejo" u="1"/>
        <s v="Angélica del C." u="1"/>
      </sharedItems>
    </cacheField>
    <cacheField name="Soc - FH" numFmtId="0">
      <sharedItems count="15">
        <s v="Marleny Vera"/>
        <s v="Jhandyra Campos"/>
        <s v="Pamela Ochatoma"/>
        <s v="Josel Palomino"/>
        <s v="Liseth de J. Anaya"/>
        <s v="Werner Rodriguez"/>
        <s v="Maxwell Galvez"/>
        <s v="Jhenny Romero"/>
        <s v=""/>
        <s v="Pedro" u="1"/>
        <s v="Rosmery Ruiz Cuarez " u="1"/>
        <s v="Daniel J. CHico Vallejo" u="1"/>
        <s v="Erick F. Meza Macedo" u="1"/>
        <s v="Yeni R. Arce Prado" u="1"/>
        <s v="Silvia AyL" u="1"/>
      </sharedItems>
    </cacheField>
    <cacheField name="Cant. Inscritos" numFmtId="0">
      <sharedItems containsMixedTypes="1" containsNumber="1" containsInteger="1" minValue="1" maxValue="9"/>
    </cacheField>
    <cacheField name="I" numFmtId="0">
      <sharedItems containsNonDate="0" containsString="0" containsBlank="1"/>
    </cacheField>
    <cacheField name="Sem. 01" numFmtId="0">
      <sharedItems containsMixedTypes="1" containsNumber="1" containsInteger="1" minValue="2" maxValue="8"/>
    </cacheField>
    <cacheField name="Sem. 02" numFmtId="0">
      <sharedItems containsMixedTypes="1" containsNumber="1" containsInteger="1" minValue="2" maxValue="8"/>
    </cacheField>
    <cacheField name="Sem. 03" numFmtId="0">
      <sharedItems containsMixedTypes="1" containsNumber="1" containsInteger="1" minValue="0" maxValue="8"/>
    </cacheField>
    <cacheField name="Sem. 04" numFmtId="0">
      <sharedItems containsMixedTypes="1" containsNumber="1" containsInteger="1" minValue="0" maxValue="9"/>
    </cacheField>
    <cacheField name="Sem. 05" numFmtId="0">
      <sharedItems containsMixedTypes="1" containsNumber="1" containsInteger="1" minValue="0" maxValue="7"/>
    </cacheField>
    <cacheField name="Sem. 06" numFmtId="0">
      <sharedItems containsMixedTypes="1" containsNumber="1" containsInteger="1" minValue="0" maxValue="7"/>
    </cacheField>
    <cacheField name="Sem. 07" numFmtId="0">
      <sharedItems containsMixedTypes="1" containsNumber="1" containsInteger="1" minValue="0" maxValue="7"/>
    </cacheField>
    <cacheField name="Sem. 08" numFmtId="0">
      <sharedItems containsMixedTypes="1" containsNumber="1" containsInteger="1" minValue="0" maxValue="7"/>
    </cacheField>
    <cacheField name="Sem. 09" numFmtId="0">
      <sharedItems containsMixedTypes="1" containsNumber="1" containsInteger="1" minValue="0" maxValue="0"/>
    </cacheField>
    <cacheField name="Sem. 10" numFmtId="0">
      <sharedItems containsMixedTypes="1" containsNumber="1" containsInteger="1" minValue="0" maxValue="0"/>
    </cacheField>
    <cacheField name="Sem. 11" numFmtId="0">
      <sharedItems containsMixedTypes="1" containsNumber="1" containsInteger="1" minValue="0" maxValue="0"/>
    </cacheField>
    <cacheField name="Sem. 12" numFmtId="0">
      <sharedItems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MixedTypes="1" containsNumber="1" containsInteger="1" minValue="0" maxValue="0"/>
    </cacheField>
  </cacheFields>
  <extLst>
    <ext xmlns:x14="http://schemas.microsoft.com/office/spreadsheetml/2009/9/main" uri="{725AE2AE-9491-48be-B2B4-4EB974FC3084}">
      <x14:pivotCacheDefinition pivotCacheId="69607449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6.720546875003" createdVersion="8" refreshedVersion="8" minRefreshableVersion="3" recordCount="1096" xr:uid="{DF98248B-F611-4D63-8D53-48C0B1B855EC}">
  <cacheSource type="worksheet">
    <worksheetSource name="Tabla1[[Curso]:[¿Cambió de Grupo/Local?]]"/>
  </cacheSource>
  <cacheFields count="61">
    <cacheField name="Curso" numFmtId="0">
      <sharedItems containsBlank="1" count="4">
        <s v="Conócete a Ti Mismo y Oratoria"/>
        <s v="Conócete a ti mismo"/>
        <m/>
        <s v="Oratoria y Filosofía" u="1"/>
      </sharedItems>
    </cacheField>
    <cacheField name="Mes Inscrito" numFmtId="0">
      <sharedItems containsBlank="1" count="10">
        <s v="Enero"/>
        <s v="Febrero"/>
        <m/>
        <s v="Abril" u="1"/>
        <s v="Mayo" u="1"/>
        <s v="Junio" u="1"/>
        <s v="Julio" u="1"/>
        <s v="Septiembre" u="1"/>
        <s v="Octubre" u="1"/>
        <s v="Noviembre" u="1"/>
      </sharedItems>
    </cacheField>
    <cacheField name="Dia de clases Inscrito" numFmtId="49">
      <sharedItems containsBlank="1" count="11">
        <s v="Lunes y miércoles"/>
        <s v="Martes y jueves"/>
        <s v="Lunes"/>
        <s v="Jueves"/>
        <s v="Sábados"/>
        <s v="Martes"/>
        <m/>
        <s v="Lunes - Miércoles" u="1"/>
        <s v="Martes - Jueves" u="1"/>
        <s v="miércoles" u="1"/>
        <s v="sábado" u="1"/>
      </sharedItems>
    </cacheField>
    <cacheField name="Horario Inscrito" numFmtId="49">
      <sharedItems containsBlank="1" count="11">
        <s v="09:30am-11:15am"/>
        <s v="4:30pm-06:30pm"/>
        <s v="7:00pm-8:50pm"/>
        <s v="9:30 a.m.- 12:30 p.m."/>
        <m/>
        <s v="(Lunes y miércoles 9:30 am a 11:30 am)" u="1"/>
        <s v="(Lunes y miércoles 4:30 pm a 6:30 pm" u="1"/>
        <s v="7-9pm" u="1"/>
        <s v="6:30 - 8:30" u="1"/>
        <s v="4:00 - 5:50" u="1"/>
        <s v="7:30 a 9:30 p.m." u="1"/>
      </sharedItems>
    </cacheField>
    <cacheField name="Fecha Inicio grupo" numFmtId="14">
      <sharedItems containsNonDate="0" containsDate="1" containsString="0" containsBlank="1" minDate="2024-01-15T00:00:00" maxDate="2025-02-12T00:00:00" count="22">
        <d v="2025-01-08T00:00:00"/>
        <d v="2025-01-09T00:00:00"/>
        <d v="2025-01-13T00:00:00"/>
        <d v="2025-01-16T00:00:00"/>
        <d v="2025-02-10T00:00:00"/>
        <d v="2025-02-08T00:00:00"/>
        <d v="2025-02-11T00:00:00"/>
        <m/>
        <d v="2025-01-10T00:00:00" u="1"/>
        <d v="2024-01-15T00:00:00" u="1"/>
        <d v="2024-01-16T00:00:00" u="1"/>
        <d v="2024-02-06T00:00:00" u="1"/>
        <d v="2024-04-24T00:00:00" u="1"/>
        <d v="2024-05-21T00:00:00" u="1"/>
        <d v="2024-06-19T00:00:00" u="1"/>
        <d v="2024-07-17T00:00:00" u="1"/>
        <d v="2024-09-16T00:00:00" u="1"/>
        <d v="2024-10-10T00:00:00" u="1"/>
        <d v="2024-11-06T00:00:00" u="1"/>
        <d v="2024-11-05T00:00:00" u="1"/>
        <d v="2025-01-15T00:00:00" u="1"/>
        <d v="2025-01-18T00:00:00" u="1"/>
      </sharedItems>
      <fieldGroup par="60"/>
    </cacheField>
    <cacheField name="Asistente del Grupo" numFmtId="14">
      <sharedItems containsNonDate="0" containsString="0"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Blank="1"/>
    </cacheField>
    <cacheField name="Correo" numFmtId="0">
      <sharedItems containsBlank="1"/>
    </cacheField>
    <cacheField name="Fecha de nac" numFmtId="14">
      <sharedItems containsNonDate="0" containsDate="1" containsString="0" containsBlank="1" minDate="1971-02-27T00:00:00" maxDate="2009-05-14T00:00:00"/>
    </cacheField>
    <cacheField name="Edad" numFmtId="0">
      <sharedItems containsMixedTypes="1" containsNumber="1" containsInteger="1" minValue="15" maxValue="54"/>
    </cacheField>
    <cacheField name="Grupo" numFmtId="0">
      <sharedItems containsBlank="1"/>
    </cacheField>
    <cacheField name="Tipo Incrito" numFmtId="0">
      <sharedItems containsBlank="1" count="4">
        <s v="Inscrito Nuevo"/>
        <m/>
        <s v="Recuperado 2024" u="1"/>
        <s v="Recuperado otro año" u="1"/>
      </sharedItems>
    </cacheField>
    <cacheField name="Fecha Cambio Grupo" numFmtId="0">
      <sharedItems containsNonDate="0" containsString="0" containsBlank="1"/>
    </cacheField>
    <cacheField name="Mes  _x000a_(1er grupo inscrito)" numFmtId="0">
      <sharedItems containsNonDate="0" containsString="0" containsBlank="1"/>
    </cacheField>
    <cacheField name="Dia Clases_x000a_(1er grupo inscrito)" numFmtId="0">
      <sharedItems containsNonDate="0" containsString="0" containsBlank="1"/>
    </cacheField>
    <cacheField name="Horario_x000a_(1er grupo inscrito)" numFmtId="0">
      <sharedItems containsNonDate="0" containsString="0" containsBlank="1"/>
    </cacheField>
    <cacheField name="Fecha 3ra clase" numFmtId="14">
      <sharedItems containsDate="1" containsMixedTypes="1" minDate="2025-01-22T00:00:00" maxDate="2025-02-26T00:00:00"/>
    </cacheField>
    <cacheField name="Fecha Finalización" numFmtId="14">
      <sharedItems containsDate="1" containsMixedTypes="1" minDate="2025-04-08T00:00:00" maxDate="2025-05-12T00:00:00"/>
    </cacheField>
    <cacheField name="Ética" numFmtId="0">
      <sharedItems containsBlank="1" count="16">
        <s v="Junior Ruiz"/>
        <s v="Werner Rodriguez"/>
        <s v="Pamela Gavilan"/>
        <s v="Josel Palomino"/>
        <s v="Johana Mendoza"/>
        <s v="Paola Naveda"/>
        <s v="Luz Diana Gomez"/>
        <s v="Tania Liz Alfaro"/>
        <s v="Fernando Maraví"/>
        <m/>
        <s v="Erick" u="1"/>
        <s v="Rosmery Ruiz Cuarez " u="1"/>
        <s v="Yeni R. Arce Prado" u="1"/>
        <s v="Erick F. Meza Macedo" u="1"/>
        <s v="Daniel J. CHico Vallejo" u="1"/>
        <s v="Angélica del C." u="1"/>
      </sharedItems>
    </cacheField>
    <cacheField name="Soc - FH" numFmtId="0">
      <sharedItems containsBlank="1" count="15">
        <s v="Marleny Vera"/>
        <s v="Jhandyra Campos"/>
        <s v="Pamela Ochatoma"/>
        <s v="Josel Palomino"/>
        <s v="Liseth de J. Anaya"/>
        <s v="Maxwell Galvez"/>
        <s v="Werner Rodriguez"/>
        <s v="Jhenny Romero"/>
        <m/>
        <s v="Pedro" u="1"/>
        <s v="Rosmery Ruiz Cuarez " u="1"/>
        <s v="Daniel J. CHico Vallejo" u="1"/>
        <s v="Erick F. Meza Macedo" u="1"/>
        <s v="Yeni R. Arce Prado" u="1"/>
        <s v="Silvia AyL" u="1"/>
      </sharedItems>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Blank="1"/>
    </cacheField>
    <cacheField name="sem 08" numFmtId="0">
      <sharedItems containsBlank="1"/>
    </cacheField>
    <cacheField name="sem 09" numFmtId="0">
      <sharedItems containsNonDate="0" containsString="0"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8-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09-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Blank="1"/>
    </cacheField>
    <cacheField name="Uso Sistemas" numFmtId="14">
      <sharedItems/>
    </cacheField>
    <cacheField name="Llave grupo" numFmtId="0">
      <sharedItems/>
    </cacheField>
    <cacheField name="Curso2" numFmtId="0">
      <sharedItems/>
    </cacheField>
    <cacheField name="llave2" numFmtId="0">
      <sharedItems count="31">
        <s v="Ayacucho-Enero-Lunes y miércoles-09:30am-11:15am-45665-Inscrito Nuevo"/>
        <s v="Ayacucho-Enero-Lunes y miércoles-4:30pm-06:30pm-45665-Inscrito Nuevo"/>
        <s v="Ayacucho-Enero-Lunes y miércoles-7:00pm-8:50pm-45665-Inscrito Nuevo"/>
        <s v="Ayacucho-Enero-Martes y jueves-09:30am-11:15am-45666-Inscrito Nuevo"/>
        <s v="Ayacucho-Enero-Martes y jueves-4:30pm-06:30pm-45666-Inscrito Nuevo"/>
        <s v="Ayacucho-Enero-Martes y jueves-7:00pm-8:50pm-45666-Inscrito Nuevo"/>
        <s v="Ayacucho-Enero-Lunes-7:00pm-8:50pm-45670-Inscrito Nuevo"/>
        <s v="Ayacucho-Enero-Jueves-7:00pm-8:50pm-45673-Inscrito Nuevo"/>
        <s v="Ayacucho-Febrero-Lunes y miércoles-7:00pm-8:50pm-45698-Inscrito Nuevo"/>
        <s v="Ayacucho-Febrero-Sábados-9:30 a.m.- 12:30 p.m.-45696-Inscrito Nuevo"/>
        <s v="Ayacucho-Febrero-Martes-7:00pm-8:50pm-45699-Inscrito Nuevo"/>
        <s v=""/>
        <s v="Ayacucho-Enero-Lunes-7:00pm-8:50pm-45673-Inscrito Nuevo" u="1"/>
        <s v="Ayacucho-Enero-Martes y jueves-09:30am-11:15am-45666-" u="1"/>
        <s v="Ayacucho-Enero-Martes y jueves-4:30pm-06:30pm-45666-"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Lunes - Miércoles-6:30 - 8:30-45602-Inscrito Nuevo" u="1"/>
        <s v="Plantilla-Noviembre-martes-7:30 a 9:30 p.m.-45601-Inscrito Nuevo" u="1"/>
        <s v="Plantilla-Noviembre-martes-7:30 a 9:30 p.m.-45601-Recuperado 2024" u="1"/>
        <s v="Plantilla-Enero-miércoles-7:30 a 9:30 p.m.-45672-Recuperado otro año" u="1"/>
        <s v="Plantilla-Enero-sábado-7:30 a 9:30 p.m.-45672-Recuperado otro año" u="1"/>
        <s v="Plantilla-Enero-sábado-7:30 a 9:30 p.m.-45675-Recuperado otro año" u="1"/>
      </sharedItems>
    </cacheField>
    <cacheField name="¿Cambió de Grupo/Local?" numFmtId="0">
      <sharedItems count="3">
        <b v="0"/>
        <s v=""/>
        <b v="1" u="1"/>
      </sharedItems>
    </cacheField>
    <cacheField name="Días (Fecha Inicio grupo)" numFmtId="0" databaseField="0">
      <fieldGroup base="4">
        <rangePr groupBy="days" startDate="2025-01-08T00:00:00" endDate="2025-02-12T00:00:00"/>
        <groupItems count="368">
          <s v="&lt;1/8/202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2/12/2025"/>
        </groupItems>
      </fieldGroup>
    </cacheField>
    <cacheField name="Meses (Fecha Inicio grupo)" numFmtId="0" databaseField="0">
      <fieldGroup base="4">
        <rangePr groupBy="months" startDate="2025-01-08T00:00:00" endDate="2025-02-12T00:00:00"/>
        <groupItems count="14">
          <s v="&lt;1/8/2025"/>
          <s v="Jan"/>
          <s v="Feb"/>
          <s v="Mar"/>
          <s v="Apr"/>
          <s v="May"/>
          <s v="Jun"/>
          <s v="Jul"/>
          <s v="Aug"/>
          <s v="Sep"/>
          <s v="Oct"/>
          <s v="Nov"/>
          <s v="Dec"/>
          <s v="&gt;2/12/2025"/>
        </groupItems>
      </fieldGroup>
    </cacheField>
  </cacheFields>
  <extLst>
    <ext xmlns:x14="http://schemas.microsoft.com/office/spreadsheetml/2009/9/main" uri="{725AE2AE-9491-48be-B2B4-4EB974FC3084}">
      <x14:pivotCacheDefinition pivotCacheId="195428607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6.720547337965" createdVersion="8" refreshedVersion="8" minRefreshableVersion="3" recordCount="1096" xr:uid="{D2B685BD-E93A-4AE6-AFC8-56464B11FBCE}">
  <cacheSource type="worksheet">
    <worksheetSource name="Tabla1[[Curso]:[Fecha Alta como miembro]]"/>
  </cacheSource>
  <cacheFields count="64">
    <cacheField name="Curso" numFmtId="0">
      <sharedItems containsBlank="1"/>
    </cacheField>
    <cacheField name="Mes Inscrito" numFmtId="0">
      <sharedItems containsBlank="1"/>
    </cacheField>
    <cacheField name="Dia de clases Inscrito" numFmtId="49">
      <sharedItems containsBlank="1"/>
    </cacheField>
    <cacheField name="Horario Inscrito" numFmtId="49">
      <sharedItems containsBlank="1" count="5">
        <s v="09:30am-11:15am"/>
        <s v="4:30pm-06:30pm"/>
        <s v="7:00pm-8:50pm"/>
        <s v="9:30 a.m.- 12:30 p.m."/>
        <m/>
      </sharedItems>
    </cacheField>
    <cacheField name="Fecha Inicio grupo" numFmtId="14">
      <sharedItems containsNonDate="0" containsDate="1" containsString="0" containsBlank="1" minDate="2025-01-08T00:00:00" maxDate="2025-02-12T00:00:00" count="8">
        <d v="2025-01-08T00:00:00"/>
        <d v="2025-01-09T00:00:00"/>
        <d v="2025-01-13T00:00:00"/>
        <d v="2025-01-16T00:00:00"/>
        <d v="2025-02-10T00:00:00"/>
        <d v="2025-02-08T00:00:00"/>
        <d v="2025-02-11T00:00:00"/>
        <m/>
      </sharedItems>
      <fieldGroup par="63"/>
    </cacheField>
    <cacheField name="Asistente del Grupo" numFmtId="14">
      <sharedItems containsNonDate="0" containsString="0"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Blank="1"/>
    </cacheField>
    <cacheField name="Correo" numFmtId="0">
      <sharedItems containsBlank="1"/>
    </cacheField>
    <cacheField name="Fecha de nac" numFmtId="14">
      <sharedItems containsNonDate="0" containsDate="1" containsString="0" containsBlank="1" minDate="1971-02-27T00:00:00" maxDate="2009-05-14T00:00:00"/>
    </cacheField>
    <cacheField name="Edad" numFmtId="0">
      <sharedItems containsMixedTypes="1" containsNumber="1" containsInteger="1" minValue="15" maxValue="54"/>
    </cacheField>
    <cacheField name="Grupo" numFmtId="0">
      <sharedItems containsBlank="1"/>
    </cacheField>
    <cacheField name="Tipo Incrito" numFmtId="0">
      <sharedItems containsBlank="1"/>
    </cacheField>
    <cacheField name="Fecha Cambio Grupo" numFmtId="0">
      <sharedItems containsNonDate="0" containsString="0" containsBlank="1"/>
    </cacheField>
    <cacheField name="Mes  _x000a_(1er grupo inscrito)" numFmtId="0">
      <sharedItems containsNonDate="0" containsString="0" containsBlank="1"/>
    </cacheField>
    <cacheField name="Dia Clases_x000a_(1er grupo inscrito)" numFmtId="0">
      <sharedItems containsNonDate="0" containsString="0" containsBlank="1"/>
    </cacheField>
    <cacheField name="Horario_x000a_(1er grupo inscrito)" numFmtId="0">
      <sharedItems containsNonDate="0" containsString="0" containsBlank="1"/>
    </cacheField>
    <cacheField name="Fecha 3ra clase" numFmtId="14">
      <sharedItems containsDate="1" containsMixedTypes="1" minDate="2025-01-22T00:00:00" maxDate="2025-02-26T00:00:00"/>
    </cacheField>
    <cacheField name="Fecha Finalización" numFmtId="14">
      <sharedItems containsDate="1" containsMixedTypes="1" minDate="2025-04-08T00:00:00" maxDate="2025-05-12T00:00:00"/>
    </cacheField>
    <cacheField name="Ética" numFmtId="0">
      <sharedItems containsBlank="1"/>
    </cacheField>
    <cacheField name="Soc - FH" numFmtId="0">
      <sharedItems containsBlank="1"/>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Blank="1"/>
    </cacheField>
    <cacheField name="sem 08" numFmtId="0">
      <sharedItems containsBlank="1"/>
    </cacheField>
    <cacheField name="sem 09" numFmtId="0">
      <sharedItems containsNonDate="0" containsString="0"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8-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09-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Blank="1"/>
    </cacheField>
    <cacheField name="Uso Sistemas" numFmtId="14">
      <sharedItems/>
    </cacheField>
    <cacheField name="Llave grupo" numFmtId="0">
      <sharedItems/>
    </cacheField>
    <cacheField name="Curso2" numFmtId="0">
      <sharedItems/>
    </cacheField>
    <cacheField name="llave2" numFmtId="0">
      <sharedItems/>
    </cacheField>
    <cacheField name="¿Cambió de Grupo/Local?" numFmtId="0">
      <sharedItems/>
    </cacheField>
    <cacheField name="Fecha Alta 4ta o 8va sem." numFmtId="165">
      <sharedItems containsDate="1" containsMixedTypes="1" minDate="2025-01-29T00:00:00" maxDate="2025-03-05T00:00:00"/>
    </cacheField>
    <cacheField name="Es Alta a 4ta o 8va semana?" numFmtId="165">
      <sharedItems/>
    </cacheField>
    <cacheField name="Fecha Alta como miembro" numFmtId="165">
      <sharedItems/>
    </cacheField>
    <cacheField name="Días (Fecha Inicio grupo)" numFmtId="0" databaseField="0">
      <fieldGroup base="4">
        <rangePr groupBy="days" startDate="2025-01-08T00:00:00" endDate="2025-02-12T00:00:00"/>
        <groupItems count="368">
          <s v="&lt;1/8/202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2/12/2025"/>
        </groupItems>
      </fieldGroup>
    </cacheField>
    <cacheField name="Meses (Fecha Inicio grupo)" numFmtId="0" databaseField="0">
      <fieldGroup base="4">
        <rangePr groupBy="months" startDate="2025-01-08T00:00:00" endDate="2025-02-12T00:00:00"/>
        <groupItems count="14">
          <s v="&lt;1/8/2025"/>
          <s v="Jan"/>
          <s v="Feb"/>
          <s v="Mar"/>
          <s v="Apr"/>
          <s v="May"/>
          <s v="Jun"/>
          <s v="Jul"/>
          <s v="Aug"/>
          <s v="Sep"/>
          <s v="Oct"/>
          <s v="Nov"/>
          <s v="Dec"/>
          <s v="&gt;2/12/202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
  <r>
    <x v="0"/>
    <x v="0"/>
    <x v="0"/>
    <x v="0"/>
    <x v="0"/>
    <x v="0"/>
    <s v="Junior Ruiz"/>
    <s v="Marleny Vera"/>
    <n v="8"/>
    <m/>
    <n v="6"/>
    <n v="8"/>
    <n v="7"/>
    <n v="6"/>
    <n v="6"/>
    <n v="6"/>
    <n v="4"/>
    <n v="5"/>
    <n v="0"/>
    <n v="0"/>
    <n v="0"/>
    <n v="0"/>
    <n v="0"/>
    <n v="0"/>
    <n v="0"/>
    <n v="0"/>
    <n v="0"/>
  </r>
  <r>
    <x v="1"/>
    <x v="0"/>
    <x v="0"/>
    <x v="0"/>
    <x v="0"/>
    <x v="0"/>
    <s v="Werner Rodriguez"/>
    <s v="Marleny Vera"/>
    <n v="8"/>
    <m/>
    <n v="3"/>
    <n v="6"/>
    <n v="8"/>
    <n v="8"/>
    <n v="6"/>
    <n v="7"/>
    <n v="5"/>
    <n v="7"/>
    <n v="0"/>
    <n v="0"/>
    <n v="0"/>
    <n v="0"/>
    <n v="0"/>
    <n v="0"/>
    <n v="0"/>
    <n v="0"/>
    <n v="0"/>
  </r>
  <r>
    <x v="2"/>
    <x v="0"/>
    <x v="0"/>
    <x v="0"/>
    <x v="0"/>
    <x v="0"/>
    <s v="Pamela Gavilan"/>
    <s v="Jhandyra Campos"/>
    <n v="8"/>
    <m/>
    <n v="4"/>
    <n v="8"/>
    <n v="8"/>
    <n v="6"/>
    <n v="6"/>
    <n v="7"/>
    <n v="7"/>
    <n v="6"/>
    <n v="0"/>
    <n v="0"/>
    <n v="0"/>
    <n v="0"/>
    <n v="0"/>
    <n v="0"/>
    <n v="0"/>
    <n v="0"/>
    <n v="0"/>
  </r>
  <r>
    <x v="3"/>
    <x v="0"/>
    <x v="1"/>
    <x v="0"/>
    <x v="0"/>
    <x v="0"/>
    <s v="Werner Rodriguez"/>
    <s v="Marleny Vera"/>
    <n v="8"/>
    <m/>
    <n v="3"/>
    <n v="6"/>
    <n v="8"/>
    <n v="8"/>
    <n v="6"/>
    <n v="6"/>
    <n v="5"/>
    <n v="7"/>
    <n v="0"/>
    <n v="0"/>
    <n v="0"/>
    <n v="0"/>
    <n v="0"/>
    <n v="0"/>
    <n v="0"/>
    <n v="0"/>
    <n v="0"/>
  </r>
  <r>
    <x v="4"/>
    <x v="0"/>
    <x v="1"/>
    <x v="0"/>
    <x v="0"/>
    <x v="0"/>
    <s v="Werner Rodriguez"/>
    <s v="Marleny Vera"/>
    <n v="8"/>
    <m/>
    <n v="4"/>
    <n v="8"/>
    <n v="7"/>
    <n v="8"/>
    <n v="5"/>
    <n v="4"/>
    <n v="4"/>
    <n v="4"/>
    <n v="0"/>
    <n v="0"/>
    <n v="0"/>
    <n v="0"/>
    <n v="0"/>
    <n v="0"/>
    <n v="0"/>
    <n v="0"/>
    <n v="0"/>
  </r>
  <r>
    <x v="5"/>
    <x v="0"/>
    <x v="1"/>
    <x v="0"/>
    <x v="0"/>
    <x v="0"/>
    <s v="Josel Palomino"/>
    <s v="Pamela Ochatoma"/>
    <n v="9"/>
    <m/>
    <n v="8"/>
    <n v="7"/>
    <n v="8"/>
    <n v="9"/>
    <n v="7"/>
    <n v="4"/>
    <n v="5"/>
    <n v="3"/>
    <n v="0"/>
    <n v="0"/>
    <n v="0"/>
    <n v="0"/>
    <n v="0"/>
    <n v="0"/>
    <n v="0"/>
    <n v="0"/>
    <n v="0"/>
  </r>
  <r>
    <x v="6"/>
    <x v="1"/>
    <x v="2"/>
    <x v="0"/>
    <x v="0"/>
    <x v="0"/>
    <s v="Josel Palomino"/>
    <s v="Pamela Ochatoma"/>
    <n v="1"/>
    <m/>
    <n v="3"/>
    <n v="4"/>
    <n v="5"/>
    <n v="5"/>
    <n v="5"/>
    <n v="4"/>
    <n v="4"/>
    <n v="0"/>
    <n v="0"/>
    <n v="0"/>
    <n v="0"/>
    <n v="0"/>
    <n v="0"/>
    <n v="0"/>
    <n v="0"/>
    <n v="0"/>
    <n v="0"/>
  </r>
  <r>
    <x v="6"/>
    <x v="1"/>
    <x v="2"/>
    <x v="0"/>
    <x v="0"/>
    <x v="0"/>
    <s v="Johana Mendoza"/>
    <s v="Josel Palomino"/>
    <n v="5"/>
    <m/>
    <n v="3"/>
    <n v="4"/>
    <n v="5"/>
    <n v="5"/>
    <n v="5"/>
    <n v="4"/>
    <n v="4"/>
    <n v="0"/>
    <n v="0"/>
    <n v="0"/>
    <n v="0"/>
    <n v="0"/>
    <n v="0"/>
    <n v="0"/>
    <n v="0"/>
    <n v="0"/>
    <n v="0"/>
  </r>
  <r>
    <x v="7"/>
    <x v="1"/>
    <x v="3"/>
    <x v="0"/>
    <x v="0"/>
    <x v="0"/>
    <s v="Paola Naveda"/>
    <s v="Liseth de J. Anaya"/>
    <n v="6"/>
    <m/>
    <n v="2"/>
    <n v="3"/>
    <n v="4"/>
    <n v="3"/>
    <n v="2"/>
    <n v="2"/>
    <n v="2"/>
    <n v="0"/>
    <n v="0"/>
    <n v="0"/>
    <n v="0"/>
    <n v="0"/>
    <n v="0"/>
    <n v="0"/>
    <n v="0"/>
    <n v="0"/>
    <n v="0"/>
  </r>
  <r>
    <x v="8"/>
    <x v="0"/>
    <x v="4"/>
    <x v="1"/>
    <x v="0"/>
    <x v="0"/>
    <s v="Tania Liz Alfaro"/>
    <s v="Werner Rodriguez"/>
    <n v="2"/>
    <m/>
    <n v="2"/>
    <n v="2"/>
    <n v="2"/>
    <n v="0"/>
    <n v="0"/>
    <n v="0"/>
    <n v="0"/>
    <n v="0"/>
    <n v="0"/>
    <n v="0"/>
    <n v="0"/>
    <n v="0"/>
    <n v="0"/>
    <n v="0"/>
    <n v="0"/>
    <n v="0"/>
    <n v="0"/>
  </r>
  <r>
    <x v="9"/>
    <x v="0"/>
    <x v="5"/>
    <x v="1"/>
    <x v="0"/>
    <x v="0"/>
    <s v="Luz Diana Gomez"/>
    <s v="Maxwell Galvez"/>
    <n v="5"/>
    <m/>
    <n v="4"/>
    <n v="5"/>
    <n v="4"/>
    <n v="5"/>
    <n v="0"/>
    <n v="0"/>
    <n v="0"/>
    <n v="0"/>
    <n v="0"/>
    <n v="0"/>
    <n v="0"/>
    <n v="0"/>
    <n v="0"/>
    <n v="0"/>
    <n v="0"/>
    <n v="0"/>
    <n v="0"/>
  </r>
  <r>
    <x v="10"/>
    <x v="1"/>
    <x v="6"/>
    <x v="1"/>
    <x v="0"/>
    <x v="0"/>
    <s v="Fernando Maraví"/>
    <s v="Jhenny Romero"/>
    <n v="3"/>
    <m/>
    <n v="2"/>
    <n v="2"/>
    <n v="0"/>
    <n v="0"/>
    <n v="0"/>
    <n v="0"/>
    <n v="0"/>
    <n v="0"/>
    <n v="0"/>
    <n v="0"/>
    <n v="0"/>
    <n v="0"/>
    <n v="0"/>
    <n v="0"/>
    <n v="0"/>
    <n v="0"/>
    <n v="0"/>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1"/>
    <x v="1"/>
    <s v=""/>
    <s v=""/>
    <s v=""/>
    <m/>
    <s v=""/>
    <s v=""/>
    <s v=""/>
    <s v=""/>
    <s v=""/>
    <s v=""/>
    <s v=""/>
    <s v=""/>
    <s v=""/>
    <s v=""/>
    <s v=""/>
    <s v=""/>
    <s v=""/>
    <s v=""/>
    <s v=""/>
    <s v=""/>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1"/>
    <x v="2"/>
    <x v="7"/>
    <x v="2"/>
    <x v="2"/>
    <x v="1"/>
    <s v=""/>
    <s v=""/>
    <s v=""/>
    <m/>
    <s v=""/>
    <s v=""/>
    <s v=""/>
    <s v=""/>
    <s v=""/>
    <s v=""/>
    <s v=""/>
    <s v=""/>
    <s v=""/>
    <s v=""/>
    <s v=""/>
    <s v=""/>
    <m/>
    <m/>
    <m/>
    <m/>
    <s v=""/>
  </r>
  <r>
    <x v="12"/>
    <x v="3"/>
    <x v="8"/>
    <x v="3"/>
    <x v="2"/>
    <x v="2"/>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
  <r>
    <s v="Ayacucho-Enero-Lunes y miércoles-09:30am-11:15am-45665-Inscrito Nuevo"/>
    <x v="0"/>
    <x v="0"/>
    <x v="0"/>
    <s v="2025"/>
    <x v="0"/>
    <x v="0"/>
    <x v="0"/>
    <n v="8"/>
    <m/>
    <n v="6"/>
    <n v="8"/>
    <n v="7"/>
    <n v="6"/>
    <n v="6"/>
    <n v="6"/>
    <n v="4"/>
    <n v="5"/>
    <n v="0"/>
    <n v="0"/>
    <n v="0"/>
    <n v="0"/>
    <n v="0"/>
    <n v="0"/>
    <n v="0"/>
    <n v="0"/>
    <n v="0"/>
  </r>
  <r>
    <s v="Ayacucho-Enero-Lunes y miércoles-4:30pm-06:30pm-45665-Inscrito Nuevo"/>
    <x v="0"/>
    <x v="0"/>
    <x v="0"/>
    <s v="2025"/>
    <x v="0"/>
    <x v="1"/>
    <x v="0"/>
    <n v="8"/>
    <m/>
    <n v="3"/>
    <n v="6"/>
    <n v="8"/>
    <n v="8"/>
    <n v="6"/>
    <n v="7"/>
    <n v="5"/>
    <n v="7"/>
    <n v="0"/>
    <n v="0"/>
    <n v="0"/>
    <n v="0"/>
    <n v="0"/>
    <n v="0"/>
    <n v="0"/>
    <n v="0"/>
    <n v="0"/>
  </r>
  <r>
    <s v="Ayacucho-Enero-Lunes y miércoles-7:00pm-8:50pm-45665-Inscrito Nuevo"/>
    <x v="0"/>
    <x v="0"/>
    <x v="0"/>
    <s v="2025"/>
    <x v="0"/>
    <x v="2"/>
    <x v="1"/>
    <n v="8"/>
    <m/>
    <n v="4"/>
    <n v="8"/>
    <n v="8"/>
    <n v="6"/>
    <n v="6"/>
    <n v="7"/>
    <n v="7"/>
    <n v="6"/>
    <n v="0"/>
    <n v="0"/>
    <n v="0"/>
    <n v="0"/>
    <n v="0"/>
    <n v="0"/>
    <n v="0"/>
    <n v="0"/>
    <n v="0"/>
  </r>
  <r>
    <s v="Ayacucho-Enero-Martes y jueves-09:30am-11:15am-45666-Inscrito Nuevo"/>
    <x v="0"/>
    <x v="1"/>
    <x v="0"/>
    <s v="2025"/>
    <x v="0"/>
    <x v="1"/>
    <x v="0"/>
    <n v="8"/>
    <m/>
    <n v="3"/>
    <n v="6"/>
    <n v="8"/>
    <n v="8"/>
    <n v="6"/>
    <n v="6"/>
    <n v="5"/>
    <n v="7"/>
    <n v="0"/>
    <n v="0"/>
    <n v="0"/>
    <n v="0"/>
    <n v="0"/>
    <n v="0"/>
    <n v="0"/>
    <n v="0"/>
    <n v="0"/>
  </r>
  <r>
    <s v="Ayacucho-Enero-Martes y jueves-4:30pm-06:30pm-45666-Inscrito Nuevo"/>
    <x v="0"/>
    <x v="1"/>
    <x v="0"/>
    <s v="2025"/>
    <x v="0"/>
    <x v="1"/>
    <x v="0"/>
    <n v="8"/>
    <m/>
    <n v="4"/>
    <n v="8"/>
    <n v="7"/>
    <n v="8"/>
    <n v="5"/>
    <n v="4"/>
    <n v="4"/>
    <n v="4"/>
    <n v="0"/>
    <n v="0"/>
    <n v="0"/>
    <n v="0"/>
    <n v="0"/>
    <n v="0"/>
    <n v="0"/>
    <n v="0"/>
    <n v="0"/>
  </r>
  <r>
    <s v="Ayacucho-Enero-Martes y jueves-7:00pm-8:50pm-45666-Inscrito Nuevo"/>
    <x v="0"/>
    <x v="1"/>
    <x v="0"/>
    <s v="2025"/>
    <x v="0"/>
    <x v="3"/>
    <x v="2"/>
    <n v="9"/>
    <m/>
    <n v="8"/>
    <n v="7"/>
    <n v="8"/>
    <n v="9"/>
    <n v="7"/>
    <n v="4"/>
    <n v="5"/>
    <n v="3"/>
    <n v="0"/>
    <n v="0"/>
    <n v="0"/>
    <n v="0"/>
    <n v="0"/>
    <n v="0"/>
    <n v="0"/>
    <n v="0"/>
    <n v="0"/>
  </r>
  <r>
    <s v="Ayacucho-Enero-Lunes-7:00pm-8:50pm-45670-Inscrito Nuevo"/>
    <x v="1"/>
    <x v="2"/>
    <x v="0"/>
    <s v="2025"/>
    <x v="0"/>
    <x v="3"/>
    <x v="2"/>
    <n v="1"/>
    <m/>
    <n v="3"/>
    <n v="4"/>
    <n v="5"/>
    <n v="5"/>
    <n v="5"/>
    <n v="4"/>
    <n v="4"/>
    <n v="0"/>
    <n v="0"/>
    <n v="0"/>
    <n v="0"/>
    <n v="0"/>
    <n v="0"/>
    <n v="0"/>
    <n v="0"/>
    <n v="0"/>
    <n v="0"/>
  </r>
  <r>
    <s v="Ayacucho-Enero-Lunes-7:00pm-8:50pm-45670-Inscrito Nuevo"/>
    <x v="1"/>
    <x v="2"/>
    <x v="0"/>
    <s v="2025"/>
    <x v="0"/>
    <x v="4"/>
    <x v="3"/>
    <n v="5"/>
    <m/>
    <n v="3"/>
    <n v="4"/>
    <n v="5"/>
    <n v="5"/>
    <n v="5"/>
    <n v="4"/>
    <n v="4"/>
    <n v="0"/>
    <n v="0"/>
    <n v="0"/>
    <n v="0"/>
    <n v="0"/>
    <n v="0"/>
    <n v="0"/>
    <n v="0"/>
    <n v="0"/>
    <n v="0"/>
  </r>
  <r>
    <s v="Ayacucho-Enero-Jueves-7:00pm-8:50pm-45673-Inscrito Nuevo"/>
    <x v="1"/>
    <x v="3"/>
    <x v="0"/>
    <s v="2025"/>
    <x v="0"/>
    <x v="5"/>
    <x v="4"/>
    <n v="6"/>
    <m/>
    <n v="2"/>
    <n v="3"/>
    <n v="4"/>
    <n v="3"/>
    <n v="2"/>
    <n v="2"/>
    <n v="2"/>
    <n v="0"/>
    <n v="0"/>
    <n v="0"/>
    <n v="0"/>
    <n v="0"/>
    <n v="0"/>
    <n v="0"/>
    <n v="0"/>
    <n v="0"/>
    <n v="0"/>
  </r>
  <r>
    <s v="Ayacucho-Febrero-Sábados-9:30 a.m.- 12:30 p.m.-45696-Inscrito Nuevo"/>
    <x v="0"/>
    <x v="4"/>
    <x v="1"/>
    <s v="2025"/>
    <x v="0"/>
    <x v="6"/>
    <x v="5"/>
    <n v="2"/>
    <m/>
    <n v="2"/>
    <n v="2"/>
    <n v="2"/>
    <n v="0"/>
    <n v="0"/>
    <n v="0"/>
    <n v="0"/>
    <n v="0"/>
    <n v="0"/>
    <n v="0"/>
    <n v="0"/>
    <n v="0"/>
    <n v="0"/>
    <n v="0"/>
    <n v="0"/>
    <n v="0"/>
    <n v="0"/>
  </r>
  <r>
    <s v="Ayacucho-Febrero-Lunes y miércoles-7:00pm-8:50pm-45698-Inscrito Nuevo"/>
    <x v="0"/>
    <x v="5"/>
    <x v="1"/>
    <s v="2025"/>
    <x v="0"/>
    <x v="7"/>
    <x v="6"/>
    <n v="5"/>
    <m/>
    <n v="4"/>
    <n v="5"/>
    <n v="4"/>
    <n v="5"/>
    <n v="0"/>
    <n v="0"/>
    <n v="0"/>
    <n v="0"/>
    <n v="0"/>
    <n v="0"/>
    <n v="0"/>
    <n v="0"/>
    <n v="0"/>
    <n v="0"/>
    <n v="0"/>
    <n v="0"/>
    <n v="0"/>
  </r>
  <r>
    <s v="Ayacucho-Febrero-Martes-7:00pm-8:50pm-45699-Inscrito Nuevo"/>
    <x v="1"/>
    <x v="6"/>
    <x v="1"/>
    <s v="2025"/>
    <x v="0"/>
    <x v="8"/>
    <x v="7"/>
    <n v="3"/>
    <m/>
    <n v="2"/>
    <n v="2"/>
    <n v="0"/>
    <n v="0"/>
    <n v="0"/>
    <n v="0"/>
    <n v="0"/>
    <n v="0"/>
    <n v="0"/>
    <n v="0"/>
    <n v="0"/>
    <n v="0"/>
    <n v="0"/>
    <n v="0"/>
    <n v="0"/>
    <n v="0"/>
    <n v="0"/>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s v=""/>
    <x v="1"/>
    <x v="9"/>
    <x v="8"/>
    <s v=""/>
    <m/>
    <s v=""/>
    <s v=""/>
    <s v=""/>
    <s v=""/>
    <s v=""/>
    <s v=""/>
    <s v=""/>
    <s v=""/>
    <s v=""/>
    <s v=""/>
    <s v=""/>
    <s v=""/>
    <s v=""/>
    <s v=""/>
    <s v=""/>
    <s v=""/>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r>
    <s v=""/>
    <x v="2"/>
    <x v="7"/>
    <x v="2"/>
    <m/>
    <x v="1"/>
    <x v="9"/>
    <x v="8"/>
    <s v=""/>
    <m/>
    <s v=""/>
    <s v=""/>
    <s v=""/>
    <s v=""/>
    <s v=""/>
    <s v=""/>
    <s v=""/>
    <s v=""/>
    <s v=""/>
    <s v=""/>
    <s v=""/>
    <s v=""/>
    <m/>
    <m/>
    <m/>
    <m/>
    <s v=""/>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
  <r>
    <x v="0"/>
    <x v="0"/>
    <x v="0"/>
    <x v="0"/>
    <x v="0"/>
    <m/>
    <s v="61509921"/>
    <s v="David  Gustavo"/>
    <s v="Flores  Meneses"/>
    <s v="994 380 065"/>
    <s v="patti1612@hotmail.com"/>
    <d v="2008-12-08T00:00:00"/>
    <n v="16"/>
    <s v="Amon I"/>
    <x v="0"/>
    <m/>
    <m/>
    <m/>
    <m/>
    <d v="2025-01-22T00:00:00"/>
    <d v="2025-04-08T00:00:00"/>
    <x v="0"/>
    <x v="0"/>
    <s v="P"/>
    <s v="P"/>
    <s v="P"/>
    <s v="P"/>
    <s v="F"/>
    <s v="P"/>
    <s v="F"/>
    <s v="P"/>
    <m/>
    <m/>
    <m/>
    <m/>
    <m/>
    <m/>
    <m/>
    <m/>
    <m/>
    <s v="Asistió"/>
    <m/>
    <m/>
    <m/>
    <m/>
    <m/>
    <m/>
    <m/>
    <d v="2025-06-30T00:00:00"/>
    <m/>
    <d v="2025-07-31T00:00:00"/>
    <m/>
    <m/>
    <s v="Propag.Impresa"/>
    <s v="PPP"/>
    <s v="Ayacucho-Enero-Lunesymiércoles-09:30am-11:15am-45665"/>
    <s v="Conócete a Ti Mismo y Oratoria"/>
    <x v="0"/>
    <x v="0"/>
  </r>
  <r>
    <x v="0"/>
    <x v="0"/>
    <x v="0"/>
    <x v="0"/>
    <x v="0"/>
    <m/>
    <s v="72294964"/>
    <s v="Jim Andy"/>
    <s v="Mayhuire Apayco"/>
    <s v="966 652 956"/>
    <s v="reconocer20@hotmail.com"/>
    <d v="2003-10-02T00:00:00"/>
    <n v="21"/>
    <s v="Amon I"/>
    <x v="0"/>
    <m/>
    <m/>
    <m/>
    <m/>
    <d v="2025-01-22T00:00:00"/>
    <d v="2025-04-08T00:00:00"/>
    <x v="0"/>
    <x v="0"/>
    <s v="F"/>
    <s v="P"/>
    <s v="P"/>
    <s v="F"/>
    <s v="P"/>
    <s v="P"/>
    <s v="F"/>
    <s v="P"/>
    <m/>
    <m/>
    <m/>
    <m/>
    <m/>
    <m/>
    <m/>
    <m/>
    <m/>
    <s v="Asistió"/>
    <m/>
    <m/>
    <m/>
    <m/>
    <m/>
    <m/>
    <m/>
    <d v="2025-06-30T00:00:00"/>
    <m/>
    <d v="2025-07-31T00:00:00"/>
    <m/>
    <m/>
    <s v="Redes sociales"/>
    <s v="FPP"/>
    <s v="Ayacucho-Enero-Lunesymiércoles-09:30am-11:15am-45665"/>
    <s v="Conócete a Ti Mismo y Oratoria"/>
    <x v="0"/>
    <x v="0"/>
  </r>
  <r>
    <x v="0"/>
    <x v="0"/>
    <x v="0"/>
    <x v="0"/>
    <x v="0"/>
    <m/>
    <s v="73028095"/>
    <s v="Horly Mirella"/>
    <s v="Paredes Huarancca"/>
    <s v="961 049 090"/>
    <s v="horlyparedesh@gmail.com"/>
    <d v="2003-09-17T00:00:00"/>
    <n v="21"/>
    <s v="Amon I"/>
    <x v="0"/>
    <m/>
    <m/>
    <m/>
    <m/>
    <d v="2025-01-22T00:00:00"/>
    <d v="2025-04-08T00:00:00"/>
    <x v="0"/>
    <x v="0"/>
    <s v="P"/>
    <s v="P"/>
    <s v="P"/>
    <s v="P"/>
    <s v="P"/>
    <s v="P"/>
    <s v="F"/>
    <s v="F"/>
    <m/>
    <m/>
    <m/>
    <m/>
    <m/>
    <m/>
    <m/>
    <m/>
    <m/>
    <s v="Asistió"/>
    <m/>
    <m/>
    <m/>
    <m/>
    <m/>
    <m/>
    <m/>
    <d v="2025-06-30T00:00:00"/>
    <m/>
    <d v="2025-07-31T00:00:00"/>
    <m/>
    <m/>
    <s v="Propag.Impresa"/>
    <s v="PPP"/>
    <s v="Ayacucho-Enero-Lunesymiércoles-09:30am-11:15am-45665"/>
    <s v="Conócete a Ti Mismo y Oratoria"/>
    <x v="0"/>
    <x v="0"/>
  </r>
  <r>
    <x v="0"/>
    <x v="0"/>
    <x v="0"/>
    <x v="0"/>
    <x v="0"/>
    <m/>
    <s v="70455128"/>
    <s v="Alexandra Mirella"/>
    <s v="Linares Ramos"/>
    <s v="993 882 905"/>
    <s v="alexandralina62@hgmail.com"/>
    <d v="2005-06-21T00:00:00"/>
    <n v="19"/>
    <s v="Amon I"/>
    <x v="0"/>
    <m/>
    <m/>
    <m/>
    <m/>
    <d v="2025-01-22T00:00:00"/>
    <d v="2025-04-08T00:00:00"/>
    <x v="0"/>
    <x v="0"/>
    <s v="P"/>
    <s v="P"/>
    <s v="P"/>
    <s v="F"/>
    <s v="F"/>
    <s v="P"/>
    <s v="P"/>
    <s v="F"/>
    <m/>
    <m/>
    <m/>
    <m/>
    <m/>
    <m/>
    <m/>
    <m/>
    <m/>
    <s v="Asistió"/>
    <m/>
    <m/>
    <m/>
    <m/>
    <m/>
    <m/>
    <m/>
    <d v="2025-06-30T00:00:00"/>
    <m/>
    <d v="2025-07-31T00:00:00"/>
    <m/>
    <m/>
    <s v="Web"/>
    <s v="PPP"/>
    <s v="Ayacucho-Enero-Lunesymiércoles-09:30am-11:15am-45665"/>
    <s v="Conócete a Ti Mismo y Oratoria"/>
    <x v="0"/>
    <x v="0"/>
  </r>
  <r>
    <x v="0"/>
    <x v="0"/>
    <x v="0"/>
    <x v="0"/>
    <x v="0"/>
    <m/>
    <s v="76441293"/>
    <s v="Jean Andre"/>
    <s v="Huacre Vila"/>
    <s v="989 979 560"/>
    <s v="jhuacrevila1@gmail.com"/>
    <d v="2003-07-08T00:00:00"/>
    <n v="21"/>
    <s v="Amon I"/>
    <x v="0"/>
    <m/>
    <m/>
    <m/>
    <m/>
    <d v="2025-01-22T00:00:00"/>
    <d v="2025-04-08T00:00:00"/>
    <x v="0"/>
    <x v="0"/>
    <s v="P"/>
    <s v="P"/>
    <s v="P"/>
    <s v="P"/>
    <s v="P"/>
    <s v="F"/>
    <s v="P"/>
    <s v="F"/>
    <m/>
    <m/>
    <m/>
    <m/>
    <m/>
    <m/>
    <m/>
    <m/>
    <m/>
    <s v="Asistió"/>
    <m/>
    <m/>
    <m/>
    <m/>
    <m/>
    <m/>
    <m/>
    <d v="2025-06-30T00:00:00"/>
    <m/>
    <d v="2025-07-31T00:00:00"/>
    <m/>
    <m/>
    <s v="Redes sociales"/>
    <s v="PPP"/>
    <s v="Ayacucho-Enero-Lunesymiércoles-09:30am-11:15am-45665"/>
    <s v="Conócete a Ti Mismo y Oratoria"/>
    <x v="0"/>
    <x v="0"/>
  </r>
  <r>
    <x v="0"/>
    <x v="0"/>
    <x v="0"/>
    <x v="0"/>
    <x v="0"/>
    <m/>
    <s v="70395346"/>
    <s v="Solly Indira"/>
    <s v="Chancos  Delgado"/>
    <s v="938 897 377"/>
    <s v="s.indhira09@gmail.com"/>
    <d v="2004-06-09T00:00:00"/>
    <n v="20"/>
    <s v="Amon I"/>
    <x v="0"/>
    <m/>
    <m/>
    <m/>
    <m/>
    <d v="2025-01-22T00:00:00"/>
    <d v="2025-04-08T00:00:00"/>
    <x v="0"/>
    <x v="0"/>
    <s v="P"/>
    <s v="P"/>
    <s v="P"/>
    <s v="P"/>
    <s v="P"/>
    <s v="F"/>
    <s v="P"/>
    <s v="P"/>
    <m/>
    <m/>
    <m/>
    <m/>
    <m/>
    <m/>
    <m/>
    <m/>
    <m/>
    <s v="Asistió"/>
    <m/>
    <m/>
    <m/>
    <m/>
    <m/>
    <m/>
    <m/>
    <d v="2025-06-30T00:00:00"/>
    <m/>
    <d v="2025-07-31T00:00:00"/>
    <m/>
    <m/>
    <s v="Propag.Impresa"/>
    <s v="PPP"/>
    <s v="Ayacucho-Enero-Lunesymiércoles-09:30am-11:15am-45665"/>
    <s v="Conócete a Ti Mismo y Oratoria"/>
    <x v="0"/>
    <x v="0"/>
  </r>
  <r>
    <x v="0"/>
    <x v="0"/>
    <x v="0"/>
    <x v="0"/>
    <x v="0"/>
    <m/>
    <s v="75583078"/>
    <s v="Julio Enrique"/>
    <s v="Lopez Bendezu "/>
    <s v="967 417 572"/>
    <s v="levia2036@gmail.com"/>
    <d v="2003-09-08T00:00:00"/>
    <n v="21"/>
    <s v="Amon I"/>
    <x v="0"/>
    <m/>
    <m/>
    <m/>
    <m/>
    <d v="2025-01-22T00:00:00"/>
    <d v="2025-04-08T00:00:00"/>
    <x v="0"/>
    <x v="0"/>
    <s v="P"/>
    <s v="P"/>
    <s v="F"/>
    <s v="P"/>
    <s v="P"/>
    <s v="P"/>
    <s v="P"/>
    <s v="P"/>
    <m/>
    <m/>
    <m/>
    <m/>
    <m/>
    <m/>
    <m/>
    <m/>
    <m/>
    <s v="Asistió"/>
    <m/>
    <m/>
    <m/>
    <m/>
    <m/>
    <m/>
    <m/>
    <d v="2025-06-30T00:00:00"/>
    <m/>
    <d v="2025-07-31T00:00:00"/>
    <m/>
    <m/>
    <s v="Web"/>
    <s v="PPF"/>
    <s v="Ayacucho-Enero-Lunesymiércoles-09:30am-11:15am-45665"/>
    <s v="Conócete a Ti Mismo y Oratoria"/>
    <x v="0"/>
    <x v="0"/>
  </r>
  <r>
    <x v="0"/>
    <x v="0"/>
    <x v="0"/>
    <x v="0"/>
    <x v="0"/>
    <m/>
    <s v="72913248"/>
    <s v="Triana Nicole"/>
    <s v="Jimenes Torres"/>
    <s v="953 239 931"/>
    <s v="triarajt.3@gmail.com"/>
    <d v="2006-01-03T00:00:00"/>
    <n v="19"/>
    <s v="Amon I"/>
    <x v="0"/>
    <m/>
    <m/>
    <m/>
    <m/>
    <d v="2025-01-22T00:00:00"/>
    <d v="2025-04-08T00:00:00"/>
    <x v="0"/>
    <x v="0"/>
    <s v="F"/>
    <s v="P"/>
    <s v="P"/>
    <s v="P"/>
    <s v="P"/>
    <s v="P"/>
    <s v="F"/>
    <s v="P"/>
    <m/>
    <m/>
    <m/>
    <m/>
    <m/>
    <m/>
    <m/>
    <m/>
    <m/>
    <s v="Asistió"/>
    <m/>
    <m/>
    <m/>
    <m/>
    <m/>
    <m/>
    <m/>
    <d v="2025-06-30T00:00:00"/>
    <m/>
    <d v="2025-07-31T00:00:00"/>
    <m/>
    <m/>
    <s v="Redes sociales"/>
    <s v="FPP"/>
    <s v="Ayacucho-Enero-Lunesymiércoles-09:30am-11:15am-45665"/>
    <s v="Conócete a Ti Mismo y Oratoria"/>
    <x v="0"/>
    <x v="0"/>
  </r>
  <r>
    <x v="0"/>
    <x v="0"/>
    <x v="0"/>
    <x v="1"/>
    <x v="0"/>
    <m/>
    <s v="73026900"/>
    <s v="Rocío Mirella"/>
    <s v="Macera Acosta"/>
    <s v="989 800 950"/>
    <s v="rociomaceraacosta@gmail.com"/>
    <d v="2005-09-15T00:00:00"/>
    <n v="19"/>
    <s v="Nuth I"/>
    <x v="0"/>
    <m/>
    <m/>
    <m/>
    <m/>
    <d v="2025-01-22T00:00:00"/>
    <d v="2025-04-08T00:00:00"/>
    <x v="1"/>
    <x v="0"/>
    <s v="P"/>
    <s v="P"/>
    <s v="P"/>
    <s v="P"/>
    <s v="P"/>
    <s v="P"/>
    <s v="P"/>
    <s v="P"/>
    <m/>
    <m/>
    <m/>
    <m/>
    <m/>
    <m/>
    <m/>
    <m/>
    <m/>
    <s v="Asistió"/>
    <m/>
    <m/>
    <m/>
    <m/>
    <m/>
    <m/>
    <m/>
    <d v="2025-06-30T00:00:00"/>
    <m/>
    <d v="2025-07-31T00:00:00"/>
    <m/>
    <m/>
    <s v="Contacto Personal"/>
    <s v="PPP"/>
    <s v="Ayacucho-Enero-Lunesymiércoles-4:30pm-06:30pm-45665"/>
    <s v="Conócete a Ti Mismo y Oratoria"/>
    <x v="1"/>
    <x v="0"/>
  </r>
  <r>
    <x v="0"/>
    <x v="0"/>
    <x v="0"/>
    <x v="1"/>
    <x v="0"/>
    <m/>
    <s v="70842941"/>
    <s v="Yocer"/>
    <s v="Fernadez Cuba"/>
    <s v="934 047 078"/>
    <s v="fernandezcubayocer@gmail.com"/>
    <d v="2001-09-29T00:00:00"/>
    <n v="23"/>
    <s v="Nuth I"/>
    <x v="0"/>
    <m/>
    <m/>
    <m/>
    <m/>
    <d v="2025-01-22T00:00:00"/>
    <d v="2025-04-08T00:00:00"/>
    <x v="1"/>
    <x v="0"/>
    <s v="P"/>
    <s v="P"/>
    <s v="P"/>
    <s v="P"/>
    <s v="F"/>
    <s v="P"/>
    <s v="F"/>
    <s v="F"/>
    <m/>
    <m/>
    <m/>
    <m/>
    <m/>
    <m/>
    <m/>
    <m/>
    <m/>
    <s v="Asistió"/>
    <m/>
    <m/>
    <m/>
    <m/>
    <m/>
    <m/>
    <m/>
    <d v="2025-06-30T00:00:00"/>
    <m/>
    <d v="2025-07-31T00:00:00"/>
    <m/>
    <m/>
    <s v="Redes sociales"/>
    <s v="PPP"/>
    <s v="Ayacucho-Enero-Lunesymiércoles-4:30pm-06:30pm-45665"/>
    <s v="Conócete a Ti Mismo y Oratoria"/>
    <x v="1"/>
    <x v="0"/>
  </r>
  <r>
    <x v="0"/>
    <x v="0"/>
    <x v="0"/>
    <x v="1"/>
    <x v="0"/>
    <m/>
    <s v="61197781"/>
    <s v="Nicolle"/>
    <s v="Lujan  Gomez"/>
    <s v="958 275 040"/>
    <s v="nikollujan17@gmail.com"/>
    <d v="2006-09-12T00:00:00"/>
    <n v="18"/>
    <s v="Nuth I"/>
    <x v="0"/>
    <m/>
    <m/>
    <m/>
    <m/>
    <d v="2025-01-22T00:00:00"/>
    <d v="2025-04-08T00:00:00"/>
    <x v="1"/>
    <x v="0"/>
    <s v="F"/>
    <s v="P"/>
    <s v="P"/>
    <s v="P"/>
    <s v="P"/>
    <s v="F"/>
    <s v="F"/>
    <s v="P"/>
    <m/>
    <m/>
    <m/>
    <m/>
    <m/>
    <m/>
    <m/>
    <m/>
    <m/>
    <s v="Asistió"/>
    <m/>
    <m/>
    <m/>
    <m/>
    <m/>
    <m/>
    <m/>
    <d v="2025-06-30T00:00:00"/>
    <m/>
    <d v="2025-07-31T00:00:00"/>
    <m/>
    <m/>
    <s v="Redes sociales"/>
    <s v="FPP"/>
    <s v="Ayacucho-Enero-Lunesymiércoles-4:30pm-06:30pm-45665"/>
    <s v="Conócete a Ti Mismo y Oratoria"/>
    <x v="1"/>
    <x v="0"/>
  </r>
  <r>
    <x v="0"/>
    <x v="0"/>
    <x v="0"/>
    <x v="1"/>
    <x v="0"/>
    <m/>
    <s v="73884850"/>
    <s v="Yan Uziel"/>
    <s v="Barboza Ponce"/>
    <s v="967 391 162"/>
    <s v="barbozaponcey@gmail.com"/>
    <d v="2005-08-01T00:00:00"/>
    <n v="19"/>
    <s v="Nuth I"/>
    <x v="0"/>
    <m/>
    <m/>
    <m/>
    <m/>
    <d v="2025-01-22T00:00:00"/>
    <d v="2025-04-08T00:00:00"/>
    <x v="1"/>
    <x v="0"/>
    <s v="P"/>
    <s v="P"/>
    <s v="P"/>
    <s v="P"/>
    <s v="P"/>
    <s v="P"/>
    <s v="P"/>
    <s v="P"/>
    <m/>
    <m/>
    <m/>
    <m/>
    <m/>
    <m/>
    <m/>
    <m/>
    <m/>
    <s v="Asistió"/>
    <m/>
    <m/>
    <m/>
    <m/>
    <m/>
    <m/>
    <m/>
    <d v="2025-06-30T00:00:00"/>
    <m/>
    <d v="2025-07-31T00:00:00"/>
    <m/>
    <m/>
    <s v="Propag.Impresa"/>
    <s v="PPP"/>
    <s v="Ayacucho-Enero-Lunesymiércoles-4:30pm-06:30pm-45665"/>
    <s v="Conócete a Ti Mismo y Oratoria"/>
    <x v="1"/>
    <x v="0"/>
  </r>
  <r>
    <x v="0"/>
    <x v="0"/>
    <x v="0"/>
    <x v="1"/>
    <x v="0"/>
    <m/>
    <s v="71582589"/>
    <s v="Anderson Gruzman"/>
    <s v="Jimenes Garibay"/>
    <s v="994 008 949"/>
    <s v="andersonpointbreak@hotmail.com"/>
    <d v="2005-11-09T00:00:00"/>
    <n v="19"/>
    <s v="Nuth I"/>
    <x v="0"/>
    <m/>
    <m/>
    <m/>
    <m/>
    <d v="2025-01-22T00:00:00"/>
    <d v="2025-04-08T00:00:00"/>
    <x v="1"/>
    <x v="0"/>
    <s v="F"/>
    <s v="P"/>
    <s v="P"/>
    <s v="P"/>
    <s v="P"/>
    <s v="P"/>
    <s v="P"/>
    <s v="P"/>
    <m/>
    <m/>
    <m/>
    <m/>
    <m/>
    <m/>
    <m/>
    <m/>
    <m/>
    <s v="Asistió"/>
    <m/>
    <m/>
    <m/>
    <m/>
    <m/>
    <m/>
    <m/>
    <d v="2025-06-30T00:00:00"/>
    <m/>
    <d v="2025-07-31T00:00:00"/>
    <m/>
    <m/>
    <s v="Contacto Personal"/>
    <s v="FPP"/>
    <s v="Ayacucho-Enero-Lunesymiércoles-4:30pm-06:30pm-45665"/>
    <s v="Conócete a Ti Mismo y Oratoria"/>
    <x v="1"/>
    <x v="0"/>
  </r>
  <r>
    <x v="0"/>
    <x v="0"/>
    <x v="0"/>
    <x v="1"/>
    <x v="0"/>
    <m/>
    <s v="73631555"/>
    <s v="Kevin Daniel"/>
    <s v="Oriundo Quicaña"/>
    <s v="969 323 110"/>
    <s v="oriundok8@gmail.com"/>
    <d v="2005-05-18T00:00:00"/>
    <n v="19"/>
    <s v="Nuth I"/>
    <x v="0"/>
    <m/>
    <m/>
    <m/>
    <m/>
    <d v="2025-01-22T00:00:00"/>
    <d v="2025-04-08T00:00:00"/>
    <x v="1"/>
    <x v="0"/>
    <s v="F"/>
    <s v="P"/>
    <s v="P"/>
    <s v="P"/>
    <s v="P"/>
    <s v="P"/>
    <s v="P"/>
    <s v="P"/>
    <m/>
    <m/>
    <m/>
    <m/>
    <m/>
    <m/>
    <m/>
    <m/>
    <m/>
    <s v="Asistió"/>
    <m/>
    <m/>
    <m/>
    <m/>
    <m/>
    <m/>
    <m/>
    <d v="2025-06-30T00:00:00"/>
    <m/>
    <d v="2025-07-31T00:00:00"/>
    <m/>
    <m/>
    <s v="Propag.Impresa"/>
    <s v="FPP"/>
    <s v="Ayacucho-Enero-Lunesymiércoles-4:30pm-06:30pm-45665"/>
    <s v="Conócete a Ti Mismo y Oratoria"/>
    <x v="1"/>
    <x v="0"/>
  </r>
  <r>
    <x v="0"/>
    <x v="0"/>
    <x v="0"/>
    <x v="1"/>
    <x v="0"/>
    <m/>
    <s v="76138328"/>
    <s v="Nayely Arina"/>
    <s v="Carhuamaca Tenorio"/>
    <s v="932 354 143"/>
    <s v="tenorionayeli93@gmail.com"/>
    <d v="2006-04-02T00:00:00"/>
    <n v="18"/>
    <s v="Nuth I"/>
    <x v="0"/>
    <m/>
    <m/>
    <m/>
    <m/>
    <d v="2025-01-22T00:00:00"/>
    <d v="2025-04-08T00:00:00"/>
    <x v="1"/>
    <x v="0"/>
    <s v="F"/>
    <s v="F"/>
    <s v="P"/>
    <s v="P"/>
    <s v="F"/>
    <s v="P"/>
    <s v="F"/>
    <s v="P"/>
    <m/>
    <m/>
    <m/>
    <m/>
    <m/>
    <m/>
    <m/>
    <m/>
    <m/>
    <s v="Asistió"/>
    <m/>
    <m/>
    <m/>
    <m/>
    <m/>
    <m/>
    <m/>
    <d v="2025-06-30T00:00:00"/>
    <m/>
    <d v="2025-07-31T00:00:00"/>
    <m/>
    <m/>
    <s v="Web"/>
    <s v="FFP"/>
    <s v="Ayacucho-Enero-Lunesymiércoles-4:30pm-06:30pm-45665"/>
    <s v="Conócete a Ti Mismo y Oratoria"/>
    <x v="1"/>
    <x v="0"/>
  </r>
  <r>
    <x v="0"/>
    <x v="0"/>
    <x v="0"/>
    <x v="1"/>
    <x v="0"/>
    <m/>
    <s v="75457988"/>
    <s v="Maria del Cielo Fatima"/>
    <s v="Valerio Contreras"/>
    <s v="969 113 716"/>
    <s v="cielito2000x2@gmail.com"/>
    <d v="2003-05-12T00:00:00"/>
    <n v="21"/>
    <s v="Nuth I"/>
    <x v="0"/>
    <m/>
    <m/>
    <m/>
    <m/>
    <d v="2025-01-22T00:00:00"/>
    <d v="2025-04-08T00:00:00"/>
    <x v="1"/>
    <x v="0"/>
    <s v="F"/>
    <s v="F"/>
    <s v="P"/>
    <s v="P"/>
    <s v="P"/>
    <s v="P"/>
    <s v="P"/>
    <s v="P"/>
    <m/>
    <m/>
    <m/>
    <m/>
    <m/>
    <m/>
    <m/>
    <m/>
    <m/>
    <s v="Asistió"/>
    <m/>
    <m/>
    <m/>
    <m/>
    <m/>
    <m/>
    <m/>
    <d v="2025-06-30T00:00:00"/>
    <m/>
    <d v="2025-07-31T00:00:00"/>
    <m/>
    <m/>
    <s v="Propag.Impresa"/>
    <s v="FFP"/>
    <s v="Ayacucho-Enero-Lunesymiércoles-4:30pm-06:30pm-45665"/>
    <s v="Conócete a Ti Mismo y Oratoria"/>
    <x v="1"/>
    <x v="0"/>
  </r>
  <r>
    <x v="0"/>
    <x v="0"/>
    <x v="0"/>
    <x v="2"/>
    <x v="0"/>
    <m/>
    <s v="75946113"/>
    <s v="Blas Israel"/>
    <s v="Santiago Canales"/>
    <s v="940 961 144"/>
    <s v="blassanti08@gmail.com"/>
    <d v="2005-01-15T00:00:00"/>
    <n v="20"/>
    <s v="Anubis I"/>
    <x v="0"/>
    <m/>
    <m/>
    <m/>
    <m/>
    <d v="2025-01-22T00:00:00"/>
    <d v="2025-04-08T00:00:00"/>
    <x v="2"/>
    <x v="1"/>
    <s v="P"/>
    <s v="P"/>
    <s v="P"/>
    <s v="P"/>
    <s v="P"/>
    <s v="P"/>
    <s v="P"/>
    <s v="P"/>
    <m/>
    <m/>
    <m/>
    <m/>
    <m/>
    <m/>
    <m/>
    <m/>
    <m/>
    <s v="Asistió"/>
    <m/>
    <m/>
    <m/>
    <m/>
    <m/>
    <m/>
    <m/>
    <d v="2025-06-30T00:00:00"/>
    <m/>
    <d v="2025-07-31T00:00:00"/>
    <m/>
    <m/>
    <s v="Redes sociales"/>
    <s v="PPP"/>
    <s v="Ayacucho-Enero-Lunesymiércoles-7:00pm-8:50pm-45665"/>
    <s v="Conócete a Ti Mismo y Oratoria"/>
    <x v="2"/>
    <x v="0"/>
  </r>
  <r>
    <x v="0"/>
    <x v="0"/>
    <x v="0"/>
    <x v="2"/>
    <x v="0"/>
    <m/>
    <s v="70391910"/>
    <s v="Jose luis"/>
    <s v="Santiago Torres"/>
    <s v="914 572 087"/>
    <s v="josesantiagot18@gmail.com"/>
    <d v="2002-09-02T00:00:00"/>
    <n v="22"/>
    <s v="Anubis I"/>
    <x v="0"/>
    <m/>
    <m/>
    <m/>
    <m/>
    <d v="2025-01-22T00:00:00"/>
    <d v="2025-04-08T00:00:00"/>
    <x v="2"/>
    <x v="1"/>
    <s v="P"/>
    <s v="P"/>
    <s v="P"/>
    <s v="P"/>
    <s v="P"/>
    <s v="P"/>
    <s v="P"/>
    <s v="P"/>
    <m/>
    <m/>
    <m/>
    <m/>
    <m/>
    <m/>
    <m/>
    <m/>
    <m/>
    <s v="Asistió"/>
    <m/>
    <m/>
    <m/>
    <m/>
    <m/>
    <m/>
    <m/>
    <d v="2025-06-30T00:00:00"/>
    <m/>
    <d v="2025-07-31T00:00:00"/>
    <m/>
    <m/>
    <s v="Redes sociales"/>
    <s v="PPP"/>
    <s v="Ayacucho-Enero-Lunesymiércoles-7:00pm-8:50pm-45665"/>
    <s v="Conócete a Ti Mismo y Oratoria"/>
    <x v="2"/>
    <x v="0"/>
  </r>
  <r>
    <x v="0"/>
    <x v="0"/>
    <x v="0"/>
    <x v="2"/>
    <x v="0"/>
    <m/>
    <s v="70691003"/>
    <s v="Milene"/>
    <s v="Cardenas Castro"/>
    <s v="966 446 266"/>
    <s v="cardenascastromilene@gmail.com"/>
    <d v="1997-04-14T00:00:00"/>
    <n v="27"/>
    <s v="Anubis I"/>
    <x v="0"/>
    <m/>
    <m/>
    <m/>
    <m/>
    <d v="2025-01-22T00:00:00"/>
    <d v="2025-04-08T00:00:00"/>
    <x v="2"/>
    <x v="1"/>
    <s v="P"/>
    <s v="P"/>
    <s v="P"/>
    <s v="F"/>
    <s v="P"/>
    <s v="P"/>
    <s v="P"/>
    <s v="P"/>
    <m/>
    <m/>
    <m/>
    <m/>
    <m/>
    <m/>
    <m/>
    <m/>
    <m/>
    <s v="Asistió"/>
    <m/>
    <m/>
    <m/>
    <m/>
    <m/>
    <m/>
    <m/>
    <d v="2025-06-30T00:00:00"/>
    <m/>
    <d v="2025-07-31T00:00:00"/>
    <m/>
    <m/>
    <s v="Redes sociales"/>
    <s v="PPP"/>
    <s v="Ayacucho-Enero-Lunesymiércoles-7:00pm-8:50pm-45665"/>
    <s v="Conócete a Ti Mismo y Oratoria"/>
    <x v="2"/>
    <x v="0"/>
  </r>
  <r>
    <x v="0"/>
    <x v="0"/>
    <x v="0"/>
    <x v="2"/>
    <x v="0"/>
    <m/>
    <s v="60791653"/>
    <s v="Jose Carlos Sebastian"/>
    <s v="Huayhua Baez"/>
    <s v="919 028 122"/>
    <s v="huayhua152313@gmail.com"/>
    <d v="2006-07-15T00:00:00"/>
    <n v="18"/>
    <s v="Anubis I"/>
    <x v="0"/>
    <m/>
    <m/>
    <m/>
    <m/>
    <d v="2025-01-22T00:00:00"/>
    <d v="2025-04-08T00:00:00"/>
    <x v="2"/>
    <x v="1"/>
    <s v="P"/>
    <s v="P"/>
    <s v="P"/>
    <s v="F"/>
    <s v="F"/>
    <s v="P"/>
    <s v="P"/>
    <s v="P"/>
    <m/>
    <m/>
    <m/>
    <m/>
    <m/>
    <m/>
    <m/>
    <m/>
    <m/>
    <s v="Asistió"/>
    <m/>
    <m/>
    <m/>
    <m/>
    <m/>
    <m/>
    <m/>
    <d v="2025-06-30T00:00:00"/>
    <m/>
    <d v="2025-07-31T00:00:00"/>
    <m/>
    <m/>
    <s v="Redes sociales"/>
    <s v="PPP"/>
    <s v="Ayacucho-Enero-Lunesymiércoles-7:00pm-8:50pm-45665"/>
    <s v="Conócete a Ti Mismo y Oratoria"/>
    <x v="2"/>
    <x v="0"/>
  </r>
  <r>
    <x v="0"/>
    <x v="0"/>
    <x v="0"/>
    <x v="2"/>
    <x v="0"/>
    <m/>
    <s v="76261156"/>
    <s v="Kliender "/>
    <s v="Taype Flores"/>
    <s v="957 744 760"/>
    <s v="kliender.taype.01@unsch.edu.pe"/>
    <d v="2000-04-22T00:00:00"/>
    <n v="24"/>
    <s v="Anubis I"/>
    <x v="0"/>
    <m/>
    <m/>
    <m/>
    <m/>
    <d v="2025-01-22T00:00:00"/>
    <d v="2025-04-08T00:00:00"/>
    <x v="2"/>
    <x v="1"/>
    <s v="F"/>
    <s v="P"/>
    <s v="P"/>
    <s v="P"/>
    <s v="P"/>
    <s v="F"/>
    <s v="F"/>
    <s v="F"/>
    <m/>
    <m/>
    <m/>
    <m/>
    <m/>
    <m/>
    <m/>
    <m/>
    <m/>
    <s v="Asistió"/>
    <m/>
    <m/>
    <m/>
    <m/>
    <m/>
    <m/>
    <m/>
    <d v="2025-06-30T00:00:00"/>
    <m/>
    <d v="2025-07-31T00:00:00"/>
    <m/>
    <m/>
    <s v="Redes sociales"/>
    <s v="FPP"/>
    <s v="Ayacucho-Enero-Lunesymiércoles-7:00pm-8:50pm-45665"/>
    <s v="Conócete a Ti Mismo y Oratoria"/>
    <x v="2"/>
    <x v="0"/>
  </r>
  <r>
    <x v="0"/>
    <x v="0"/>
    <x v="0"/>
    <x v="2"/>
    <x v="0"/>
    <m/>
    <s v="70842067"/>
    <s v="Cristhian Gabriel"/>
    <s v="Garay Ramos"/>
    <s v="955 670 005"/>
    <s v="gabriel19423@hotmail.com"/>
    <d v="2005-03-30T00:00:00"/>
    <n v="19"/>
    <s v="Anubis I"/>
    <x v="0"/>
    <m/>
    <m/>
    <m/>
    <m/>
    <d v="2025-01-22T00:00:00"/>
    <d v="2025-04-08T00:00:00"/>
    <x v="2"/>
    <x v="1"/>
    <s v="F"/>
    <s v="P"/>
    <s v="P"/>
    <s v="P"/>
    <s v="F"/>
    <s v="P"/>
    <s v="P"/>
    <s v="P"/>
    <m/>
    <m/>
    <m/>
    <m/>
    <m/>
    <m/>
    <m/>
    <m/>
    <m/>
    <s v="Asistió"/>
    <m/>
    <m/>
    <m/>
    <m/>
    <m/>
    <m/>
    <m/>
    <d v="2025-06-30T00:00:00"/>
    <m/>
    <d v="2025-07-31T00:00:00"/>
    <m/>
    <m/>
    <s v="Redes sociales"/>
    <s v="FPP"/>
    <s v="Ayacucho-Enero-Lunesymiércoles-7:00pm-8:50pm-45665"/>
    <s v="Conócete a Ti Mismo y Oratoria"/>
    <x v="2"/>
    <x v="0"/>
  </r>
  <r>
    <x v="0"/>
    <x v="0"/>
    <x v="0"/>
    <x v="2"/>
    <x v="0"/>
    <m/>
    <s v="73150451"/>
    <s v="Sonali Ruby "/>
    <s v="Quispe Quispe"/>
    <s v="992 187 739"/>
    <s v="sonaliruby22@hotmail.com"/>
    <d v="2003-03-22T00:00:00"/>
    <n v="21"/>
    <s v="Anubis I"/>
    <x v="0"/>
    <m/>
    <m/>
    <m/>
    <m/>
    <d v="2025-01-22T00:00:00"/>
    <d v="2025-04-08T00:00:00"/>
    <x v="2"/>
    <x v="1"/>
    <s v="F"/>
    <s v="P"/>
    <s v="P"/>
    <s v="P"/>
    <s v="P"/>
    <s v="P"/>
    <s v="P"/>
    <s v="F"/>
    <m/>
    <m/>
    <m/>
    <m/>
    <m/>
    <m/>
    <m/>
    <m/>
    <m/>
    <s v="Asistió"/>
    <m/>
    <m/>
    <m/>
    <m/>
    <m/>
    <m/>
    <m/>
    <d v="2025-06-30T00:00:00"/>
    <m/>
    <d v="2025-07-31T00:00:00"/>
    <m/>
    <m/>
    <s v="Redes sociales"/>
    <s v="FPP"/>
    <s v="Ayacucho-Enero-Lunesymiércoles-7:00pm-8:50pm-45665"/>
    <s v="Conócete a Ti Mismo y Oratoria"/>
    <x v="2"/>
    <x v="0"/>
  </r>
  <r>
    <x v="0"/>
    <x v="0"/>
    <x v="0"/>
    <x v="2"/>
    <x v="0"/>
    <m/>
    <s v="62636070"/>
    <s v="Rodrigo Joaquin"/>
    <s v="Martinez Quispe"/>
    <s v="983 491 347"/>
    <s v="gokuvegetayrodri@gmail.com"/>
    <d v="2009-05-13T00:00:00"/>
    <n v="15"/>
    <s v="Anubis I"/>
    <x v="0"/>
    <m/>
    <m/>
    <m/>
    <m/>
    <d v="2025-01-22T00:00:00"/>
    <d v="2025-04-08T00:00:00"/>
    <x v="2"/>
    <x v="1"/>
    <s v="F"/>
    <s v="P"/>
    <s v="P"/>
    <s v="P"/>
    <s v="P"/>
    <s v="P"/>
    <s v="P"/>
    <s v="P"/>
    <m/>
    <m/>
    <m/>
    <m/>
    <m/>
    <m/>
    <m/>
    <m/>
    <m/>
    <s v="Asistió"/>
    <m/>
    <m/>
    <m/>
    <m/>
    <m/>
    <m/>
    <m/>
    <d v="2025-06-30T00:00:00"/>
    <m/>
    <d v="2025-07-31T00:00:00"/>
    <m/>
    <m/>
    <s v="Propag.Impresa"/>
    <s v="FPP"/>
    <s v="Ayacucho-Enero-Lunesymiércoles-7:00pm-8:50pm-45665"/>
    <s v="Conócete a Ti Mismo y Oratoria"/>
    <x v="2"/>
    <x v="0"/>
  </r>
  <r>
    <x v="0"/>
    <x v="0"/>
    <x v="1"/>
    <x v="0"/>
    <x v="1"/>
    <m/>
    <s v="60074795"/>
    <s v="Cristhian "/>
    <s v="Lapa Quispe"/>
    <s v="919 284 220"/>
    <s v="lapaquispecristhian@gmail.com"/>
    <d v="2004-05-17T00:00:00"/>
    <n v="20"/>
    <s v="Xexostris I"/>
    <x v="0"/>
    <m/>
    <m/>
    <m/>
    <m/>
    <d v="2025-01-23T00:00:00"/>
    <d v="2025-04-09T00:00:00"/>
    <x v="1"/>
    <x v="0"/>
    <s v="F"/>
    <s v="P"/>
    <s v="P"/>
    <s v="P"/>
    <s v="F"/>
    <s v="F"/>
    <s v="F"/>
    <s v="F"/>
    <m/>
    <m/>
    <m/>
    <m/>
    <m/>
    <m/>
    <m/>
    <m/>
    <m/>
    <s v="Asistió"/>
    <m/>
    <m/>
    <m/>
    <m/>
    <m/>
    <m/>
    <m/>
    <d v="2025-06-30T00:00:00"/>
    <m/>
    <d v="2025-07-31T00:00:00"/>
    <m/>
    <m/>
    <s v="Contacto Personal"/>
    <s v="FPP"/>
    <s v="Ayacucho-Enero-Martesyjueves-09:30am-11:15am-45666"/>
    <s v="Conócete a Ti Mismo y Oratoria"/>
    <x v="3"/>
    <x v="0"/>
  </r>
  <r>
    <x v="0"/>
    <x v="0"/>
    <x v="1"/>
    <x v="0"/>
    <x v="1"/>
    <m/>
    <s v="74147045"/>
    <s v="Paúl Oscar"/>
    <s v="Gonzales Cerván"/>
    <s v="966 055 835"/>
    <m/>
    <d v="2005-10-30T00:00:00"/>
    <n v="19"/>
    <s v="Xexostris I"/>
    <x v="0"/>
    <m/>
    <m/>
    <m/>
    <m/>
    <d v="2025-01-23T00:00:00"/>
    <d v="2025-04-09T00:00:00"/>
    <x v="1"/>
    <x v="0"/>
    <s v="F"/>
    <s v="F"/>
    <s v="P"/>
    <s v="P"/>
    <s v="F"/>
    <s v="P"/>
    <s v="P"/>
    <s v="P"/>
    <m/>
    <m/>
    <m/>
    <m/>
    <m/>
    <m/>
    <m/>
    <m/>
    <m/>
    <s v="Asistió"/>
    <m/>
    <m/>
    <m/>
    <m/>
    <m/>
    <m/>
    <m/>
    <d v="2025-06-30T00:00:00"/>
    <m/>
    <d v="2025-07-31T00:00:00"/>
    <m/>
    <m/>
    <s v="Contacto Personal"/>
    <s v="FFP"/>
    <s v="Ayacucho-Enero-Martesyjueves-09:30am-11:15am-45666"/>
    <s v="Conócete a Ti Mismo y Oratoria"/>
    <x v="3"/>
    <x v="0"/>
  </r>
  <r>
    <x v="0"/>
    <x v="0"/>
    <x v="1"/>
    <x v="0"/>
    <x v="1"/>
    <m/>
    <s v="74147041"/>
    <s v="Raúl Oscar"/>
    <s v="Gonzales Cerván"/>
    <s v="966 657 275"/>
    <m/>
    <d v="2005-10-30T00:00:00"/>
    <n v="19"/>
    <s v="Xexostris I"/>
    <x v="0"/>
    <m/>
    <m/>
    <m/>
    <m/>
    <d v="2025-01-23T00:00:00"/>
    <d v="2025-04-09T00:00:00"/>
    <x v="1"/>
    <x v="0"/>
    <s v="F"/>
    <s v="P"/>
    <s v="P"/>
    <s v="P"/>
    <s v="P"/>
    <s v="P"/>
    <s v="P"/>
    <s v="P"/>
    <m/>
    <m/>
    <m/>
    <m/>
    <m/>
    <m/>
    <m/>
    <m/>
    <m/>
    <s v="Asistió"/>
    <m/>
    <m/>
    <m/>
    <m/>
    <m/>
    <m/>
    <m/>
    <d v="2025-06-30T00:00:00"/>
    <m/>
    <d v="2025-07-31T00:00:00"/>
    <m/>
    <m/>
    <s v="Contacto Personal"/>
    <s v="FPP"/>
    <s v="Ayacucho-Enero-Martesyjueves-09:30am-11:15am-45666"/>
    <s v="Conócete a Ti Mismo y Oratoria"/>
    <x v="3"/>
    <x v="0"/>
  </r>
  <r>
    <x v="0"/>
    <x v="0"/>
    <x v="1"/>
    <x v="0"/>
    <x v="1"/>
    <m/>
    <s v="70392900"/>
    <s v="Mary Cruz Gina"/>
    <s v="Bautista Leyva"/>
    <s v="929 254 821"/>
    <s v="marybautistaleyva@gmail.com"/>
    <d v="1998-01-23T00:00:00"/>
    <n v="27"/>
    <s v="Xexostris I"/>
    <x v="0"/>
    <m/>
    <m/>
    <m/>
    <m/>
    <d v="2025-01-23T00:00:00"/>
    <d v="2025-04-09T00:00:00"/>
    <x v="1"/>
    <x v="0"/>
    <s v="P"/>
    <s v="P"/>
    <s v="P"/>
    <s v="P"/>
    <s v="P"/>
    <s v="P"/>
    <s v="P"/>
    <s v="P"/>
    <m/>
    <m/>
    <m/>
    <m/>
    <m/>
    <m/>
    <m/>
    <m/>
    <m/>
    <s v="Asistió"/>
    <m/>
    <m/>
    <m/>
    <m/>
    <m/>
    <m/>
    <m/>
    <d v="2025-06-30T00:00:00"/>
    <m/>
    <d v="2025-07-31T00:00:00"/>
    <m/>
    <m/>
    <s v="Redes sociales"/>
    <s v="PPP"/>
    <s v="Ayacucho-Enero-Martesyjueves-09:30am-11:15am-45666"/>
    <s v="Conócete a Ti Mismo y Oratoria"/>
    <x v="3"/>
    <x v="0"/>
  </r>
  <r>
    <x v="0"/>
    <x v="0"/>
    <x v="1"/>
    <x v="0"/>
    <x v="1"/>
    <m/>
    <s v="73018523"/>
    <s v="Carol Esmeralda"/>
    <s v="Gavilán Añanca"/>
    <s v="972 005 546"/>
    <s v="carolesmeralda1002@mail.com"/>
    <d v="2004-02-10T00:00:00"/>
    <n v="21"/>
    <s v="Xexostris I"/>
    <x v="0"/>
    <m/>
    <m/>
    <m/>
    <m/>
    <d v="2025-01-23T00:00:00"/>
    <d v="2025-04-09T00:00:00"/>
    <x v="1"/>
    <x v="0"/>
    <s v="F"/>
    <s v="P"/>
    <s v="P"/>
    <s v="P"/>
    <s v="P"/>
    <s v="P"/>
    <s v="P"/>
    <s v="P"/>
    <m/>
    <m/>
    <m/>
    <m/>
    <m/>
    <m/>
    <m/>
    <m/>
    <m/>
    <s v="Asistió"/>
    <m/>
    <m/>
    <m/>
    <m/>
    <m/>
    <m/>
    <m/>
    <d v="2025-06-30T00:00:00"/>
    <m/>
    <d v="2025-07-31T00:00:00"/>
    <m/>
    <m/>
    <s v="Web"/>
    <s v="FPP"/>
    <s v="Ayacucho-Enero-Martesyjueves-09:30am-11:15am-45666"/>
    <s v="Conócete a Ti Mismo y Oratoria"/>
    <x v="3"/>
    <x v="0"/>
  </r>
  <r>
    <x v="0"/>
    <x v="0"/>
    <x v="1"/>
    <x v="0"/>
    <x v="1"/>
    <m/>
    <s v="74965985"/>
    <s v="Alvaro Sebastián"/>
    <s v="Villalobos Silva"/>
    <s v="966 576 737"/>
    <s v="alvaritosebas10@gmail.com"/>
    <d v="2002-09-10T00:00:00"/>
    <n v="22"/>
    <s v="Xexostris I"/>
    <x v="0"/>
    <m/>
    <m/>
    <m/>
    <m/>
    <d v="2025-01-23T00:00:00"/>
    <d v="2025-04-09T00:00:00"/>
    <x v="1"/>
    <x v="0"/>
    <s v="F"/>
    <s v="F"/>
    <s v="P"/>
    <s v="P"/>
    <s v="P"/>
    <s v="F"/>
    <s v="F"/>
    <s v="P"/>
    <m/>
    <m/>
    <m/>
    <m/>
    <m/>
    <m/>
    <m/>
    <m/>
    <m/>
    <s v="Asistió"/>
    <m/>
    <m/>
    <m/>
    <m/>
    <m/>
    <m/>
    <m/>
    <d v="2025-06-30T00:00:00"/>
    <m/>
    <d v="2025-07-31T00:00:00"/>
    <m/>
    <m/>
    <s v="Redes sociales"/>
    <s v="FFP"/>
    <s v="Ayacucho-Enero-Martesyjueves-09:30am-11:15am-45666"/>
    <s v="Conócete a Ti Mismo y Oratoria"/>
    <x v="3"/>
    <x v="0"/>
  </r>
  <r>
    <x v="0"/>
    <x v="0"/>
    <x v="1"/>
    <x v="0"/>
    <x v="1"/>
    <m/>
    <s v="60579412"/>
    <s v="Keisy Mayeli"/>
    <s v="Mendez Arango"/>
    <s v="930 324 178"/>
    <s v="keisymendezarango@gmail.com"/>
    <d v="2008-01-06T00:00:00"/>
    <n v="17"/>
    <s v="Xexostris I"/>
    <x v="0"/>
    <m/>
    <m/>
    <m/>
    <m/>
    <d v="2025-01-23T00:00:00"/>
    <d v="2025-04-09T00:00:00"/>
    <x v="1"/>
    <x v="0"/>
    <s v="P"/>
    <s v="P"/>
    <s v="P"/>
    <s v="P"/>
    <s v="P"/>
    <s v="P"/>
    <s v="F"/>
    <s v="P"/>
    <m/>
    <m/>
    <m/>
    <m/>
    <m/>
    <m/>
    <m/>
    <m/>
    <m/>
    <s v="Asistió"/>
    <m/>
    <m/>
    <m/>
    <m/>
    <m/>
    <m/>
    <m/>
    <d v="2025-06-30T00:00:00"/>
    <m/>
    <d v="2025-07-31T00:00:00"/>
    <m/>
    <m/>
    <s v="Redes sociales"/>
    <s v="PPP"/>
    <s v="Ayacucho-Enero-Martesyjueves-09:30am-11:15am-45666"/>
    <s v="Conócete a Ti Mismo y Oratoria"/>
    <x v="3"/>
    <x v="0"/>
  </r>
  <r>
    <x v="0"/>
    <x v="0"/>
    <x v="1"/>
    <x v="0"/>
    <x v="1"/>
    <m/>
    <s v="70320206"/>
    <s v="Angie Zelmira "/>
    <s v="Chaupín Mendoza"/>
    <s v="978 516 016"/>
    <s v="angiezel15@gmail.com"/>
    <d v="2003-01-30T00:00:00"/>
    <n v="22"/>
    <s v="Xexostris I"/>
    <x v="0"/>
    <m/>
    <m/>
    <m/>
    <m/>
    <d v="2025-01-23T00:00:00"/>
    <d v="2025-04-09T00:00:00"/>
    <x v="1"/>
    <x v="0"/>
    <s v="P"/>
    <s v="P"/>
    <s v="P"/>
    <s v="P"/>
    <s v="P"/>
    <s v="P"/>
    <s v="P"/>
    <s v="P"/>
    <m/>
    <m/>
    <m/>
    <m/>
    <m/>
    <m/>
    <m/>
    <m/>
    <m/>
    <s v="Asistió"/>
    <m/>
    <m/>
    <m/>
    <m/>
    <m/>
    <m/>
    <m/>
    <d v="2025-06-30T00:00:00"/>
    <m/>
    <d v="2025-07-31T00:00:00"/>
    <m/>
    <m/>
    <s v="Redes sociales"/>
    <s v="PPP"/>
    <s v="Ayacucho-Enero-Martesyjueves-09:30am-11:15am-45666"/>
    <s v="Conócete a Ti Mismo y Oratoria"/>
    <x v="3"/>
    <x v="0"/>
  </r>
  <r>
    <x v="0"/>
    <x v="0"/>
    <x v="1"/>
    <x v="1"/>
    <x v="1"/>
    <m/>
    <s v="71992608"/>
    <s v="Shamdú Constance"/>
    <s v="Caballero Ayala"/>
    <s v="962 347 589"/>
    <s v="shanducaballero13@gmail.com"/>
    <d v="2005-08-07T00:00:00"/>
    <n v="19"/>
    <s v="Amon II"/>
    <x v="0"/>
    <m/>
    <m/>
    <m/>
    <m/>
    <d v="2025-01-23T00:00:00"/>
    <d v="2025-04-09T00:00:00"/>
    <x v="1"/>
    <x v="0"/>
    <s v="P"/>
    <s v="P"/>
    <s v="P"/>
    <s v="P"/>
    <s v="P"/>
    <s v="P"/>
    <s v="P"/>
    <s v="P"/>
    <m/>
    <m/>
    <m/>
    <m/>
    <m/>
    <m/>
    <m/>
    <m/>
    <m/>
    <s v="Asistió"/>
    <m/>
    <m/>
    <m/>
    <m/>
    <m/>
    <m/>
    <m/>
    <d v="2025-06-30T00:00:00"/>
    <m/>
    <d v="2025-07-31T00:00:00"/>
    <m/>
    <m/>
    <s v="Contacto Personal"/>
    <s v="PPP"/>
    <s v="Ayacucho-Enero-Martesyjueves-4:30pm-06:30pm-45666"/>
    <s v="Conócete a Ti Mismo y Oratoria"/>
    <x v="4"/>
    <x v="0"/>
  </r>
  <r>
    <x v="0"/>
    <x v="0"/>
    <x v="1"/>
    <x v="1"/>
    <x v="1"/>
    <m/>
    <s v="73990366"/>
    <s v="Anghela Lucero"/>
    <s v="Marapi Villanueva"/>
    <s v="935 284 164"/>
    <s v="anghelalucero@gmail.com"/>
    <d v="2005-04-09T00:00:00"/>
    <n v="19"/>
    <s v="Amon II"/>
    <x v="0"/>
    <m/>
    <m/>
    <m/>
    <m/>
    <d v="2025-01-23T00:00:00"/>
    <d v="2025-04-09T00:00:00"/>
    <x v="1"/>
    <x v="0"/>
    <s v="F"/>
    <s v="P"/>
    <s v="P"/>
    <s v="P"/>
    <s v="F"/>
    <s v="F"/>
    <s v="F"/>
    <s v="F"/>
    <m/>
    <m/>
    <m/>
    <m/>
    <m/>
    <m/>
    <m/>
    <m/>
    <m/>
    <s v="Asistió"/>
    <m/>
    <m/>
    <m/>
    <m/>
    <m/>
    <m/>
    <m/>
    <d v="2025-06-30T00:00:00"/>
    <m/>
    <d v="2025-07-31T00:00:00"/>
    <m/>
    <m/>
    <s v="Redes sociales"/>
    <s v="FPP"/>
    <s v="Ayacucho-Enero-Martesyjueves-4:30pm-06:30pm-45666"/>
    <s v="Conócete a Ti Mismo y Oratoria"/>
    <x v="4"/>
    <x v="0"/>
  </r>
  <r>
    <x v="0"/>
    <x v="0"/>
    <x v="1"/>
    <x v="1"/>
    <x v="1"/>
    <m/>
    <s v="60862326"/>
    <s v="Mery "/>
    <s v="Quispe Rojas"/>
    <s v="914 658 425"/>
    <s v="meryquispe422@gmail.com"/>
    <d v="2006-12-02T00:00:00"/>
    <n v="18"/>
    <s v="Amon II"/>
    <x v="0"/>
    <m/>
    <m/>
    <m/>
    <m/>
    <d v="2025-01-23T00:00:00"/>
    <d v="2025-04-09T00:00:00"/>
    <x v="1"/>
    <x v="0"/>
    <s v="F"/>
    <s v="P"/>
    <s v="F"/>
    <s v="P"/>
    <s v="P"/>
    <s v="P"/>
    <s v="F"/>
    <s v="F"/>
    <m/>
    <m/>
    <m/>
    <m/>
    <m/>
    <m/>
    <m/>
    <m/>
    <m/>
    <s v="No Asistió"/>
    <m/>
    <m/>
    <m/>
    <m/>
    <m/>
    <m/>
    <m/>
    <d v="2025-06-30T00:00:00"/>
    <m/>
    <d v="2025-07-31T00:00:00"/>
    <m/>
    <m/>
    <s v="Propag.Impresa"/>
    <s v="FPF"/>
    <s v="Ayacucho-Enero-Martesyjueves-4:30pm-06:30pm-45666"/>
    <s v="Conócete a Ti Mismo y Oratoria"/>
    <x v="4"/>
    <x v="0"/>
  </r>
  <r>
    <x v="0"/>
    <x v="0"/>
    <x v="1"/>
    <x v="1"/>
    <x v="1"/>
    <m/>
    <s v="60730955"/>
    <s v="Diogo Andree"/>
    <s v="Ochoa Taccsi"/>
    <s v="913 376 298"/>
    <s v="andiogo8a5@gmail.com"/>
    <d v="2006-05-02T00:00:00"/>
    <n v="18"/>
    <s v="Amon II"/>
    <x v="0"/>
    <m/>
    <m/>
    <m/>
    <m/>
    <d v="2025-01-23T00:00:00"/>
    <d v="2025-04-09T00:00:00"/>
    <x v="1"/>
    <x v="0"/>
    <s v="P"/>
    <s v="P"/>
    <s v="P"/>
    <s v="P"/>
    <s v="F"/>
    <s v="F"/>
    <s v="F"/>
    <s v="F"/>
    <m/>
    <m/>
    <m/>
    <m/>
    <m/>
    <m/>
    <m/>
    <m/>
    <m/>
    <s v="Asistió"/>
    <m/>
    <m/>
    <m/>
    <m/>
    <m/>
    <m/>
    <m/>
    <d v="2025-06-30T00:00:00"/>
    <m/>
    <d v="2025-07-31T00:00:00"/>
    <m/>
    <m/>
    <s v="Contacto Personal"/>
    <s v="PPP"/>
    <s v="Ayacucho-Enero-Martesyjueves-4:30pm-06:30pm-45666"/>
    <s v="Conócete a Ti Mismo y Oratoria"/>
    <x v="4"/>
    <x v="0"/>
  </r>
  <r>
    <x v="0"/>
    <x v="0"/>
    <x v="1"/>
    <x v="1"/>
    <x v="1"/>
    <m/>
    <s v="61335278"/>
    <s v="Ana Sofia"/>
    <s v="Cucho Sayago"/>
    <s v="928 692 502"/>
    <s v="csayagosofia@gmail.com"/>
    <d v="2006-08-13T00:00:00"/>
    <n v="18"/>
    <s v="Amon II"/>
    <x v="0"/>
    <m/>
    <m/>
    <m/>
    <m/>
    <d v="2025-01-23T00:00:00"/>
    <d v="2025-04-09T00:00:00"/>
    <x v="1"/>
    <x v="0"/>
    <s v="P"/>
    <s v="P"/>
    <s v="P"/>
    <s v="P"/>
    <s v="F"/>
    <s v="F"/>
    <s v="F"/>
    <s v="F"/>
    <m/>
    <m/>
    <m/>
    <m/>
    <m/>
    <m/>
    <m/>
    <m/>
    <m/>
    <s v="Asistió"/>
    <m/>
    <m/>
    <m/>
    <m/>
    <m/>
    <m/>
    <m/>
    <d v="2025-06-30T00:00:00"/>
    <m/>
    <d v="2025-07-31T00:00:00"/>
    <m/>
    <m/>
    <s v="Propag.Impresa"/>
    <s v="PPP"/>
    <s v="Ayacucho-Enero-Martesyjueves-4:30pm-06:30pm-45666"/>
    <s v="Conócete a Ti Mismo y Oratoria"/>
    <x v="4"/>
    <x v="0"/>
  </r>
  <r>
    <x v="0"/>
    <x v="0"/>
    <x v="1"/>
    <x v="1"/>
    <x v="1"/>
    <m/>
    <s v="60220331"/>
    <s v="Hillary Sayury"/>
    <s v="Fernández Gómez"/>
    <s v="914 913 749"/>
    <s v="sayuryfujoshi@gmail.com"/>
    <d v="2007-03-14T00:00:00"/>
    <n v="17"/>
    <s v="Amon II"/>
    <x v="0"/>
    <m/>
    <m/>
    <m/>
    <m/>
    <d v="2025-01-23T00:00:00"/>
    <d v="2025-04-09T00:00:00"/>
    <x v="1"/>
    <x v="0"/>
    <s v="P"/>
    <s v="P"/>
    <s v="P"/>
    <s v="P"/>
    <s v="P"/>
    <s v="P"/>
    <s v="P"/>
    <s v="P"/>
    <m/>
    <m/>
    <m/>
    <m/>
    <m/>
    <m/>
    <m/>
    <m/>
    <m/>
    <s v="Asistió"/>
    <m/>
    <m/>
    <m/>
    <m/>
    <m/>
    <m/>
    <m/>
    <d v="2025-06-30T00:00:00"/>
    <m/>
    <d v="2025-07-31T00:00:00"/>
    <m/>
    <m/>
    <s v="Redes sociales"/>
    <s v="PPP"/>
    <s v="Ayacucho-Enero-Martesyjueves-4:30pm-06:30pm-45666"/>
    <s v="Conócete a Ti Mismo y Oratoria"/>
    <x v="4"/>
    <x v="0"/>
  </r>
  <r>
    <x v="0"/>
    <x v="0"/>
    <x v="1"/>
    <x v="1"/>
    <x v="1"/>
    <m/>
    <s v="60791987"/>
    <s v="Asael Indira"/>
    <s v="Morales Ayala"/>
    <s v="997 487 728"/>
    <s v="asaeltq789@gmail.com"/>
    <d v="2006-09-20T00:00:00"/>
    <n v="18"/>
    <s v="Amon II"/>
    <x v="0"/>
    <m/>
    <m/>
    <m/>
    <m/>
    <d v="2025-01-23T00:00:00"/>
    <d v="2025-04-09T00:00:00"/>
    <x v="1"/>
    <x v="0"/>
    <s v="F"/>
    <s v="P"/>
    <s v="P"/>
    <s v="P"/>
    <s v="P"/>
    <s v="P"/>
    <s v="P"/>
    <s v="P"/>
    <m/>
    <m/>
    <m/>
    <m/>
    <m/>
    <m/>
    <m/>
    <m/>
    <m/>
    <s v="Asistió"/>
    <m/>
    <m/>
    <m/>
    <m/>
    <m/>
    <m/>
    <m/>
    <d v="2025-06-30T00:00:00"/>
    <m/>
    <d v="2025-07-31T00:00:00"/>
    <m/>
    <m/>
    <s v="Contacto Personal"/>
    <s v="FPP"/>
    <s v="Ayacucho-Enero-Martesyjueves-4:30pm-06:30pm-45666"/>
    <s v="Conócete a Ti Mismo y Oratoria"/>
    <x v="4"/>
    <x v="0"/>
  </r>
  <r>
    <x v="0"/>
    <x v="0"/>
    <x v="1"/>
    <x v="1"/>
    <x v="1"/>
    <m/>
    <s v="61544624"/>
    <s v="Cristhian David "/>
    <s v="Cespedes Ccaranchira"/>
    <s v="969 910 091"/>
    <s v="cespedesccayanchira@gmail.com"/>
    <d v="2004-01-04T00:00:00"/>
    <n v="21"/>
    <s v="Amon II"/>
    <x v="0"/>
    <m/>
    <m/>
    <m/>
    <m/>
    <d v="2025-01-23T00:00:00"/>
    <d v="2025-04-09T00:00:00"/>
    <x v="1"/>
    <x v="0"/>
    <s v="F"/>
    <s v="P"/>
    <s v="P"/>
    <s v="P"/>
    <s v="P"/>
    <s v="F"/>
    <s v="P"/>
    <s v="P"/>
    <m/>
    <m/>
    <m/>
    <m/>
    <m/>
    <m/>
    <m/>
    <m/>
    <m/>
    <s v="Asistió"/>
    <m/>
    <m/>
    <m/>
    <m/>
    <m/>
    <m/>
    <m/>
    <d v="2025-06-30T00:00:00"/>
    <m/>
    <d v="2025-07-31T00:00:00"/>
    <m/>
    <m/>
    <s v="Contacto Personal"/>
    <s v="FPP"/>
    <s v="Ayacucho-Enero-Martesyjueves-4:30pm-06:30pm-45666"/>
    <s v="Conócete a Ti Mismo y Oratoria"/>
    <x v="4"/>
    <x v="0"/>
  </r>
  <r>
    <x v="0"/>
    <x v="0"/>
    <x v="1"/>
    <x v="2"/>
    <x v="1"/>
    <m/>
    <s v="71686246"/>
    <s v="Sabine "/>
    <s v="Ventocilla Gutierrez "/>
    <s v="939 659 322"/>
    <s v="ventocillasabine@gmail.com"/>
    <d v="2008-04-30T00:00:00"/>
    <n v="16"/>
    <s v="Nuth II"/>
    <x v="0"/>
    <m/>
    <m/>
    <m/>
    <m/>
    <d v="2025-01-23T00:00:00"/>
    <d v="2025-04-09T00:00:00"/>
    <x v="3"/>
    <x v="2"/>
    <s v="P"/>
    <s v="P"/>
    <s v="P"/>
    <s v="P"/>
    <s v="P"/>
    <s v="P"/>
    <s v="P"/>
    <s v="P"/>
    <m/>
    <m/>
    <m/>
    <m/>
    <m/>
    <m/>
    <m/>
    <m/>
    <m/>
    <s v="Asistió"/>
    <m/>
    <m/>
    <m/>
    <m/>
    <m/>
    <m/>
    <m/>
    <d v="2025-06-30T00:00:00"/>
    <m/>
    <d v="2025-07-31T00:00:00"/>
    <m/>
    <m/>
    <s v="Actividades"/>
    <s v="PPP"/>
    <s v="Ayacucho-Enero-Martesyjueves-7:00pm-8:50pm-45666"/>
    <s v="Conócete a Ti Mismo y Oratoria"/>
    <x v="5"/>
    <x v="0"/>
  </r>
  <r>
    <x v="0"/>
    <x v="0"/>
    <x v="1"/>
    <x v="2"/>
    <x v="1"/>
    <m/>
    <s v="61384188"/>
    <s v="Stephano Alveiro "/>
    <s v="Gomez Gutierrez"/>
    <s v="910 479 582"/>
    <s v="escalaalveiro@gmail.com "/>
    <d v="2008-10-14T00:00:00"/>
    <n v="16"/>
    <s v="Nuth II"/>
    <x v="0"/>
    <m/>
    <m/>
    <m/>
    <m/>
    <d v="2025-01-23T00:00:00"/>
    <d v="2025-04-09T00:00:00"/>
    <x v="3"/>
    <x v="2"/>
    <s v="P"/>
    <s v="P"/>
    <s v="P"/>
    <s v="P"/>
    <s v="P"/>
    <s v="F"/>
    <s v="P"/>
    <s v="F"/>
    <m/>
    <m/>
    <m/>
    <m/>
    <m/>
    <m/>
    <m/>
    <m/>
    <m/>
    <s v="Asistió"/>
    <m/>
    <m/>
    <m/>
    <m/>
    <m/>
    <m/>
    <m/>
    <d v="2025-06-30T00:00:00"/>
    <m/>
    <d v="2025-07-31T00:00:00"/>
    <m/>
    <m/>
    <s v="Contacto Personal"/>
    <s v="PPP"/>
    <s v="Ayacucho-Enero-Martesyjueves-7:00pm-8:50pm-45666"/>
    <s v="Conócete a Ti Mismo y Oratoria"/>
    <x v="5"/>
    <x v="0"/>
  </r>
  <r>
    <x v="0"/>
    <x v="0"/>
    <x v="1"/>
    <x v="2"/>
    <x v="1"/>
    <m/>
    <s v="76077856"/>
    <s v="Ana Luz Killa "/>
    <s v="Paucca Martinez"/>
    <s v="912 218 175"/>
    <s v="anapauccamartinez@gmail.com"/>
    <d v="2005-08-12T00:00:00"/>
    <n v="19"/>
    <s v="Nuth II"/>
    <x v="0"/>
    <m/>
    <m/>
    <m/>
    <m/>
    <d v="2025-01-23T00:00:00"/>
    <d v="2025-04-09T00:00:00"/>
    <x v="3"/>
    <x v="2"/>
    <s v="P"/>
    <s v="P"/>
    <s v="P"/>
    <s v="P"/>
    <s v="P"/>
    <s v="F"/>
    <s v="P"/>
    <s v="F"/>
    <m/>
    <m/>
    <m/>
    <m/>
    <m/>
    <m/>
    <m/>
    <m/>
    <m/>
    <s v="Asistió"/>
    <m/>
    <m/>
    <m/>
    <m/>
    <m/>
    <m/>
    <m/>
    <d v="2025-06-30T00:00:00"/>
    <m/>
    <d v="2025-07-31T00:00:00"/>
    <m/>
    <m/>
    <s v="Contacto Personal"/>
    <s v="PPP"/>
    <s v="Ayacucho-Enero-Martesyjueves-7:00pm-8:50pm-45666"/>
    <s v="Conócete a Ti Mismo y Oratoria"/>
    <x v="5"/>
    <x v="0"/>
  </r>
  <r>
    <x v="0"/>
    <x v="0"/>
    <x v="1"/>
    <x v="2"/>
    <x v="1"/>
    <m/>
    <s v="72852957"/>
    <s v="Pool Ronell"/>
    <s v="Quispe García"/>
    <s v="957 726 410"/>
    <s v="poolqq@gmail.com"/>
    <d v="1999-02-07T00:00:00"/>
    <n v="26"/>
    <s v="Nuth II"/>
    <x v="0"/>
    <m/>
    <m/>
    <m/>
    <m/>
    <d v="2025-01-23T00:00:00"/>
    <d v="2025-04-09T00:00:00"/>
    <x v="3"/>
    <x v="2"/>
    <s v="P"/>
    <s v="P"/>
    <s v="F"/>
    <s v="P"/>
    <s v="P"/>
    <s v="P"/>
    <s v="P"/>
    <s v="P"/>
    <m/>
    <m/>
    <m/>
    <m/>
    <m/>
    <m/>
    <m/>
    <m/>
    <m/>
    <s v="Asistió"/>
    <m/>
    <m/>
    <m/>
    <m/>
    <m/>
    <m/>
    <m/>
    <d v="2025-06-30T00:00:00"/>
    <m/>
    <d v="2025-07-31T00:00:00"/>
    <m/>
    <m/>
    <s v="Propag.Impresa"/>
    <s v="PPF"/>
    <s v="Ayacucho-Enero-Martesyjueves-7:00pm-8:50pm-45666"/>
    <s v="Conócete a Ti Mismo y Oratoria"/>
    <x v="5"/>
    <x v="0"/>
  </r>
  <r>
    <x v="0"/>
    <x v="0"/>
    <x v="1"/>
    <x v="2"/>
    <x v="1"/>
    <m/>
    <s v="61145559"/>
    <s v="Anabel Killary"/>
    <s v="Felices Bendezú"/>
    <s v="925 843 041"/>
    <s v="anabelfelices80@gmail.com"/>
    <d v="2007-08-25T00:00:00"/>
    <n v="17"/>
    <s v="Nuth II"/>
    <x v="0"/>
    <m/>
    <m/>
    <m/>
    <m/>
    <d v="2025-01-23T00:00:00"/>
    <d v="2025-04-09T00:00:00"/>
    <x v="3"/>
    <x v="2"/>
    <s v="P"/>
    <s v="F"/>
    <s v="P"/>
    <s v="P"/>
    <s v="F"/>
    <s v="F"/>
    <s v="F"/>
    <s v="F"/>
    <m/>
    <m/>
    <m/>
    <m/>
    <m/>
    <m/>
    <m/>
    <m/>
    <m/>
    <s v="Asistió"/>
    <m/>
    <m/>
    <m/>
    <m/>
    <m/>
    <m/>
    <m/>
    <d v="2025-06-30T00:00:00"/>
    <m/>
    <d v="2025-07-31T00:00:00"/>
    <m/>
    <m/>
    <s v="Contacto Personal"/>
    <s v="PFP"/>
    <s v="Ayacucho-Enero-Martesyjueves-7:00pm-8:50pm-45666"/>
    <s v="Conócete a Ti Mismo y Oratoria"/>
    <x v="5"/>
    <x v="0"/>
  </r>
  <r>
    <x v="0"/>
    <x v="0"/>
    <x v="1"/>
    <x v="2"/>
    <x v="1"/>
    <m/>
    <s v="61072249"/>
    <s v="Nayeli Kalet"/>
    <s v="Quispe Chavez"/>
    <s v="925 446 582"/>
    <s v="nayelikalet123@gmail.com"/>
    <d v="2007-08-14T00:00:00"/>
    <n v="17"/>
    <s v="Nuth II"/>
    <x v="0"/>
    <m/>
    <m/>
    <m/>
    <m/>
    <d v="2025-01-23T00:00:00"/>
    <d v="2025-04-09T00:00:00"/>
    <x v="3"/>
    <x v="2"/>
    <s v="F"/>
    <s v="P"/>
    <s v="P"/>
    <s v="P"/>
    <s v="F"/>
    <s v="P"/>
    <s v="F"/>
    <s v="F"/>
    <m/>
    <m/>
    <m/>
    <m/>
    <m/>
    <m/>
    <m/>
    <m/>
    <m/>
    <s v="Asistió"/>
    <m/>
    <m/>
    <m/>
    <m/>
    <m/>
    <m/>
    <m/>
    <d v="2025-06-30T00:00:00"/>
    <m/>
    <d v="2025-07-31T00:00:00"/>
    <m/>
    <m/>
    <s v="Contacto Personal"/>
    <s v="FPP"/>
    <s v="Ayacucho-Enero-Martesyjueves-7:00pm-8:50pm-45666"/>
    <s v="Conócete a Ti Mismo y Oratoria"/>
    <x v="5"/>
    <x v="0"/>
  </r>
  <r>
    <x v="0"/>
    <x v="0"/>
    <x v="1"/>
    <x v="2"/>
    <x v="1"/>
    <m/>
    <s v="62636158"/>
    <s v="Ayelén Estefania"/>
    <s v="Ayala Aguilar"/>
    <s v="997 424 713"/>
    <s v="ayalaaguilaresstefania@gmail.com"/>
    <d v="2006-07-15T00:00:00"/>
    <n v="18"/>
    <s v="Nuth II"/>
    <x v="0"/>
    <m/>
    <m/>
    <m/>
    <m/>
    <d v="2025-01-23T00:00:00"/>
    <d v="2025-04-09T00:00:00"/>
    <x v="3"/>
    <x v="2"/>
    <s v="P"/>
    <s v="P"/>
    <s v="P"/>
    <s v="P"/>
    <s v="P"/>
    <s v="F"/>
    <s v="F"/>
    <s v="F"/>
    <m/>
    <m/>
    <m/>
    <m/>
    <m/>
    <m/>
    <m/>
    <m/>
    <m/>
    <s v="Asistió"/>
    <m/>
    <m/>
    <m/>
    <m/>
    <m/>
    <m/>
    <m/>
    <d v="2025-06-30T00:00:00"/>
    <m/>
    <d v="2025-07-31T00:00:00"/>
    <m/>
    <m/>
    <s v="Redes sociales"/>
    <s v="PPP"/>
    <s v="Ayacucho-Enero-Martesyjueves-7:00pm-8:50pm-45666"/>
    <s v="Conócete a Ti Mismo y Oratoria"/>
    <x v="5"/>
    <x v="0"/>
  </r>
  <r>
    <x v="0"/>
    <x v="0"/>
    <x v="1"/>
    <x v="2"/>
    <x v="1"/>
    <m/>
    <s v="61030057"/>
    <s v="Yamile Sofia"/>
    <s v="Pauca Carhuas"/>
    <s v="913 170 192"/>
    <s v="paucacarhuassofia@gmail.com"/>
    <d v="2007-03-10T00:00:00"/>
    <n v="18"/>
    <s v="Nuth II"/>
    <x v="0"/>
    <m/>
    <m/>
    <m/>
    <m/>
    <d v="2025-01-23T00:00:00"/>
    <d v="2025-04-09T00:00:00"/>
    <x v="3"/>
    <x v="2"/>
    <s v="P"/>
    <s v="P"/>
    <s v="P"/>
    <s v="P"/>
    <s v="P"/>
    <s v="F"/>
    <s v="F"/>
    <s v="F"/>
    <m/>
    <m/>
    <m/>
    <m/>
    <m/>
    <m/>
    <m/>
    <m/>
    <m/>
    <s v="Asistió"/>
    <m/>
    <m/>
    <m/>
    <m/>
    <m/>
    <m/>
    <m/>
    <d v="2025-06-30T00:00:00"/>
    <m/>
    <d v="2025-07-31T00:00:00"/>
    <m/>
    <m/>
    <s v="Redes sociales"/>
    <s v="PPP"/>
    <s v="Ayacucho-Enero-Martesyjueves-7:00pm-8:50pm-45666"/>
    <s v="Conócete a Ti Mismo y Oratoria"/>
    <x v="5"/>
    <x v="0"/>
  </r>
  <r>
    <x v="0"/>
    <x v="0"/>
    <x v="1"/>
    <x v="2"/>
    <x v="1"/>
    <m/>
    <s v="70450284"/>
    <s v="Luis Angel"/>
    <s v="Coras Auccapuclla"/>
    <s v="959 211 189"/>
    <s v="aangelcorasauccapuclla@gmail.com"/>
    <d v="2000-06-20T00:00:00"/>
    <n v="24"/>
    <s v="Nuth II"/>
    <x v="0"/>
    <m/>
    <m/>
    <m/>
    <m/>
    <d v="2025-01-23T00:00:00"/>
    <d v="2025-04-09T00:00:00"/>
    <x v="3"/>
    <x v="2"/>
    <s v="P"/>
    <s v="F"/>
    <s v="P"/>
    <s v="P"/>
    <s v="P"/>
    <s v="P"/>
    <s v="P"/>
    <s v="P"/>
    <m/>
    <m/>
    <m/>
    <m/>
    <m/>
    <m/>
    <m/>
    <m/>
    <m/>
    <s v="Asistió"/>
    <m/>
    <m/>
    <m/>
    <m/>
    <m/>
    <m/>
    <m/>
    <d v="2025-06-30T00:00:00"/>
    <m/>
    <d v="2025-07-31T00:00:00"/>
    <m/>
    <m/>
    <s v="Redes sociales"/>
    <s v="PFP"/>
    <s v="Ayacucho-Enero-Martesyjueves-7:00pm-8:50pm-45666"/>
    <s v="Conócete a Ti Mismo y Oratoria"/>
    <x v="5"/>
    <x v="0"/>
  </r>
  <r>
    <x v="1"/>
    <x v="0"/>
    <x v="2"/>
    <x v="2"/>
    <x v="2"/>
    <m/>
    <s v="61071758"/>
    <s v="Oscar Miguel Arturo_x0009_"/>
    <s v="Aviles Lozano"/>
    <s v="983 257 552"/>
    <s v="arturitoal.1385@gmail.com"/>
    <d v="2007-07-05T00:00:00"/>
    <n v="17"/>
    <s v="Anubis II"/>
    <x v="0"/>
    <m/>
    <m/>
    <m/>
    <m/>
    <d v="2025-01-27T00:00:00"/>
    <d v="2025-04-13T00:00:00"/>
    <x v="4"/>
    <x v="3"/>
    <s v="P"/>
    <s v="P"/>
    <s v="P"/>
    <s v="P"/>
    <s v="P"/>
    <s v="P"/>
    <s v="P"/>
    <m/>
    <m/>
    <m/>
    <m/>
    <m/>
    <m/>
    <m/>
    <m/>
    <m/>
    <m/>
    <s v="Asistió"/>
    <m/>
    <m/>
    <m/>
    <m/>
    <m/>
    <m/>
    <m/>
    <d v="2025-06-30T00:00:00"/>
    <m/>
    <d v="2025-07-31T00:00:00"/>
    <m/>
    <m/>
    <s v="Contacto Personal"/>
    <s v="PPP"/>
    <s v="Ayacucho-Enero-Lunes-7:00pm-8:50pm-45670"/>
    <s v="Conócete a ti mismo"/>
    <x v="6"/>
    <x v="0"/>
  </r>
  <r>
    <x v="1"/>
    <x v="0"/>
    <x v="2"/>
    <x v="2"/>
    <x v="2"/>
    <m/>
    <s v="42181340"/>
    <s v="Maudi Nivia"/>
    <s v="Janampa Arango"/>
    <s v="920 663 752"/>
    <s v="maudinivia@gmail.com"/>
    <d v="1995-01-17T00:00:00"/>
    <n v="30"/>
    <s v="Anubis II"/>
    <x v="0"/>
    <m/>
    <m/>
    <m/>
    <m/>
    <d v="2025-01-27T00:00:00"/>
    <d v="2025-04-13T00:00:00"/>
    <x v="4"/>
    <x v="3"/>
    <s v="P"/>
    <s v="P"/>
    <s v="P"/>
    <s v="P"/>
    <s v="P"/>
    <s v="P"/>
    <s v="P"/>
    <m/>
    <m/>
    <m/>
    <m/>
    <m/>
    <m/>
    <m/>
    <m/>
    <m/>
    <m/>
    <s v="Asistió"/>
    <m/>
    <m/>
    <m/>
    <m/>
    <m/>
    <m/>
    <m/>
    <d v="2025-06-30T00:00:00"/>
    <m/>
    <d v="2025-07-31T00:00:00"/>
    <m/>
    <m/>
    <s v="Redes sociales"/>
    <s v="PPP"/>
    <s v="Ayacucho-Enero-Lunes-7:00pm-8:50pm-45670"/>
    <s v="Conócete a ti mismo"/>
    <x v="6"/>
    <x v="0"/>
  </r>
  <r>
    <x v="1"/>
    <x v="0"/>
    <x v="2"/>
    <x v="2"/>
    <x v="2"/>
    <m/>
    <s v="45960352"/>
    <s v="Edgar "/>
    <s v="Chambi de la Vega"/>
    <s v="980 769 961"/>
    <s v="delavegachambi@gmail.com"/>
    <d v="1989-02-22T00:00:00"/>
    <n v="36"/>
    <s v="Anubis II"/>
    <x v="0"/>
    <m/>
    <m/>
    <m/>
    <m/>
    <d v="2025-01-27T00:00:00"/>
    <d v="2025-04-13T00:00:00"/>
    <x v="4"/>
    <x v="3"/>
    <s v="N"/>
    <s v="N"/>
    <s v="P"/>
    <s v="F"/>
    <s v="CH"/>
    <s v="CH"/>
    <s v="CH"/>
    <m/>
    <m/>
    <m/>
    <m/>
    <m/>
    <m/>
    <m/>
    <m/>
    <m/>
    <m/>
    <s v="Asistió"/>
    <m/>
    <m/>
    <m/>
    <m/>
    <m/>
    <m/>
    <m/>
    <d v="2025-06-30T00:00:00"/>
    <m/>
    <d v="2025-07-31T00:00:00"/>
    <m/>
    <m/>
    <s v="Contacto Personal"/>
    <s v="NNP"/>
    <s v="Ayacucho-Enero-Lunes-7:00pm-8:50pm-45670"/>
    <s v="Conócete a ti mismo"/>
    <x v="6"/>
    <x v="0"/>
  </r>
  <r>
    <x v="1"/>
    <x v="0"/>
    <x v="2"/>
    <x v="2"/>
    <x v="2"/>
    <m/>
    <s v="72812431"/>
    <s v="Lucero"/>
    <s v="Quispealaya Huamani"/>
    <s v="929 479 477"/>
    <s v="luceroazucena0713@gmail.com"/>
    <d v="2004-05-24T00:00:00"/>
    <n v="20"/>
    <s v="Anubis II"/>
    <x v="0"/>
    <m/>
    <m/>
    <m/>
    <m/>
    <d v="2025-01-27T00:00:00"/>
    <d v="2025-04-13T00:00:00"/>
    <x v="4"/>
    <x v="3"/>
    <s v="N"/>
    <s v="P"/>
    <s v="P"/>
    <s v="P"/>
    <s v="P"/>
    <s v="P"/>
    <s v="P"/>
    <m/>
    <m/>
    <m/>
    <m/>
    <m/>
    <m/>
    <m/>
    <m/>
    <m/>
    <m/>
    <s v="Asistió"/>
    <m/>
    <m/>
    <m/>
    <m/>
    <m/>
    <m/>
    <m/>
    <d v="2025-06-30T00:00:00"/>
    <m/>
    <d v="2025-07-31T00:00:00"/>
    <m/>
    <m/>
    <s v="Propag.Impresa"/>
    <s v="NPP"/>
    <s v="Ayacucho-Enero-Lunes-7:00pm-8:50pm-45670"/>
    <s v="Conócete a ti mismo"/>
    <x v="6"/>
    <x v="0"/>
  </r>
  <r>
    <x v="1"/>
    <x v="0"/>
    <x v="2"/>
    <x v="2"/>
    <x v="2"/>
    <m/>
    <s v="41835322"/>
    <s v="Ovidio"/>
    <s v="Achamizo Meneses"/>
    <s v="974 380 330"/>
    <s v="ovidioachamizomeneses@gmail.com"/>
    <d v="1980-06-18T00:00:00"/>
    <n v="44"/>
    <s v="Anubis II"/>
    <x v="0"/>
    <m/>
    <m/>
    <m/>
    <m/>
    <d v="2025-01-27T00:00:00"/>
    <d v="2025-04-13T00:00:00"/>
    <x v="4"/>
    <x v="3"/>
    <s v="N"/>
    <s v="N"/>
    <s v="P"/>
    <s v="P"/>
    <s v="P"/>
    <s v="P"/>
    <s v="P"/>
    <m/>
    <m/>
    <m/>
    <m/>
    <m/>
    <m/>
    <m/>
    <m/>
    <m/>
    <m/>
    <s v="Asistió"/>
    <m/>
    <m/>
    <m/>
    <m/>
    <m/>
    <m/>
    <m/>
    <d v="2025-06-30T00:00:00"/>
    <m/>
    <d v="2025-07-31T00:00:00"/>
    <m/>
    <m/>
    <s v="Redes sociales"/>
    <s v="NNP"/>
    <s v="Ayacucho-Enero-Lunes-7:00pm-8:50pm-45670"/>
    <s v="Conócete a ti mismo"/>
    <x v="6"/>
    <x v="0"/>
  </r>
  <r>
    <x v="1"/>
    <x v="0"/>
    <x v="3"/>
    <x v="2"/>
    <x v="3"/>
    <m/>
    <s v="61189978"/>
    <s v="Andrea Christian "/>
    <s v="Huamancusi Aliaga"/>
    <s v="966 092 854"/>
    <s v="andrehuamancusi4@gmail.com"/>
    <d v="2007-08-08T00:00:00"/>
    <n v="17"/>
    <s v="Xexostris II"/>
    <x v="0"/>
    <m/>
    <m/>
    <m/>
    <m/>
    <d v="2025-01-30T00:00:00"/>
    <d v="2025-04-16T00:00:00"/>
    <x v="5"/>
    <x v="4"/>
    <s v="F"/>
    <s v="P"/>
    <s v="P"/>
    <s v="P"/>
    <s v="P"/>
    <s v="P"/>
    <s v="P"/>
    <m/>
    <m/>
    <m/>
    <m/>
    <m/>
    <m/>
    <m/>
    <m/>
    <m/>
    <m/>
    <s v="Asistió"/>
    <m/>
    <m/>
    <m/>
    <m/>
    <m/>
    <m/>
    <m/>
    <d v="2025-06-30T00:00:00"/>
    <m/>
    <d v="2025-07-31T00:00:00"/>
    <m/>
    <m/>
    <s v="Contacto Personal"/>
    <s v="FPP"/>
    <s v="Ayacucho-Enero-Jueves-7:00pm-8:50pm-45673"/>
    <s v="Conócete a ti mismo"/>
    <x v="7"/>
    <x v="0"/>
  </r>
  <r>
    <x v="1"/>
    <x v="0"/>
    <x v="3"/>
    <x v="2"/>
    <x v="3"/>
    <m/>
    <s v="71892567"/>
    <s v="Nayeli Maryory "/>
    <s v="Gamboa Quispe"/>
    <s v="948 451 153"/>
    <s v="maryorygamboa780@gmail.com"/>
    <d v="2001-09-20T00:00:00"/>
    <n v="23"/>
    <s v="Xexostris II"/>
    <x v="0"/>
    <m/>
    <m/>
    <m/>
    <m/>
    <d v="2025-01-30T00:00:00"/>
    <d v="2025-04-16T00:00:00"/>
    <x v="5"/>
    <x v="4"/>
    <s v="P"/>
    <s v="F"/>
    <s v="F"/>
    <s v="F"/>
    <s v="F"/>
    <s v="F"/>
    <s v="F"/>
    <m/>
    <m/>
    <m/>
    <m/>
    <m/>
    <m/>
    <m/>
    <m/>
    <m/>
    <m/>
    <s v="No Asistió"/>
    <m/>
    <m/>
    <m/>
    <m/>
    <m/>
    <m/>
    <m/>
    <d v="2025-06-30T00:00:00"/>
    <m/>
    <d v="2025-07-31T00:00:00"/>
    <m/>
    <m/>
    <s v="Contacto Personal"/>
    <s v="PFF"/>
    <s v="Ayacucho-Enero-Jueves-7:00pm-8:50pm-45673"/>
    <s v="Conócete a ti mismo"/>
    <x v="7"/>
    <x v="0"/>
  </r>
  <r>
    <x v="1"/>
    <x v="0"/>
    <x v="3"/>
    <x v="2"/>
    <x v="3"/>
    <m/>
    <s v="40803823"/>
    <s v="Edwin Alfonso"/>
    <s v="Arce Prado"/>
    <s v="966 829 496"/>
    <s v="edwinarceprado@gmail.com"/>
    <d v="1980-01-04T00:00:00"/>
    <n v="45"/>
    <s v="Xexostris II"/>
    <x v="0"/>
    <m/>
    <m/>
    <m/>
    <m/>
    <d v="2025-01-30T00:00:00"/>
    <d v="2025-04-16T00:00:00"/>
    <x v="5"/>
    <x v="4"/>
    <s v="P"/>
    <s v="P"/>
    <s v="P"/>
    <s v="P"/>
    <s v="F"/>
    <s v="F"/>
    <s v="F"/>
    <m/>
    <m/>
    <m/>
    <m/>
    <m/>
    <m/>
    <m/>
    <m/>
    <m/>
    <m/>
    <s v="Asistió"/>
    <m/>
    <m/>
    <m/>
    <m/>
    <m/>
    <m/>
    <m/>
    <d v="2025-06-30T00:00:00"/>
    <m/>
    <d v="2025-07-31T00:00:00"/>
    <m/>
    <m/>
    <s v="Contacto Personal"/>
    <s v="PPP"/>
    <s v="Ayacucho-Enero-Jueves-7:00pm-8:50pm-45673"/>
    <s v="Conócete a ti mismo"/>
    <x v="7"/>
    <x v="0"/>
  </r>
  <r>
    <x v="1"/>
    <x v="0"/>
    <x v="3"/>
    <x v="2"/>
    <x v="3"/>
    <m/>
    <s v="42601155"/>
    <s v="Veter "/>
    <s v="Carhuas Mendoza "/>
    <s v="999 522 422"/>
    <s v="vcarhuasmendoza@gmail.com"/>
    <d v="1984-04-26T00:00:00"/>
    <n v="40"/>
    <s v="Xexostris II"/>
    <x v="0"/>
    <m/>
    <m/>
    <m/>
    <m/>
    <d v="2025-01-30T00:00:00"/>
    <d v="2025-04-16T00:00:00"/>
    <x v="5"/>
    <x v="4"/>
    <s v="N"/>
    <s v="P"/>
    <s v="P"/>
    <s v="F"/>
    <s v="P"/>
    <s v="F"/>
    <s v="P"/>
    <m/>
    <m/>
    <m/>
    <m/>
    <m/>
    <m/>
    <m/>
    <m/>
    <m/>
    <m/>
    <s v="Asistió"/>
    <m/>
    <m/>
    <m/>
    <m/>
    <m/>
    <m/>
    <m/>
    <d v="2025-06-30T00:00:00"/>
    <m/>
    <d v="2025-07-31T00:00:00"/>
    <m/>
    <m/>
    <s v="Contacto Personal"/>
    <s v="NPP"/>
    <s v="Ayacucho-Enero-Jueves-7:00pm-8:50pm-45673"/>
    <s v="Conócete a ti mismo"/>
    <x v="7"/>
    <x v="0"/>
  </r>
  <r>
    <x v="1"/>
    <x v="0"/>
    <x v="3"/>
    <x v="2"/>
    <x v="3"/>
    <m/>
    <s v="76728221"/>
    <s v="Roy Armando"/>
    <s v="Oscco Yupanqui"/>
    <s v="979 007 365"/>
    <s v="royarmando1999@gmail.com"/>
    <d v="1999-03-07T00:00:00"/>
    <n v="26"/>
    <s v="Xexostris II"/>
    <x v="0"/>
    <m/>
    <m/>
    <m/>
    <m/>
    <d v="2025-01-30T00:00:00"/>
    <d v="2025-04-16T00:00:00"/>
    <x v="5"/>
    <x v="4"/>
    <s v="N"/>
    <s v="N"/>
    <s v="P"/>
    <s v="P"/>
    <s v="F"/>
    <s v="P"/>
    <s v="F"/>
    <m/>
    <m/>
    <m/>
    <m/>
    <m/>
    <m/>
    <m/>
    <m/>
    <m/>
    <m/>
    <s v="Asistió"/>
    <m/>
    <m/>
    <m/>
    <m/>
    <m/>
    <m/>
    <m/>
    <d v="2025-06-30T00:00:00"/>
    <m/>
    <d v="2025-07-31T00:00:00"/>
    <m/>
    <m/>
    <s v="Propag.Impresa"/>
    <s v="NNP"/>
    <s v="Ayacucho-Enero-Jueves-7:00pm-8:50pm-45673"/>
    <s v="Conócete a ti mismo"/>
    <x v="7"/>
    <x v="0"/>
  </r>
  <r>
    <x v="1"/>
    <x v="0"/>
    <x v="3"/>
    <x v="2"/>
    <x v="3"/>
    <m/>
    <s v="40470301"/>
    <s v="Denice Rocío"/>
    <s v="Huamán Alarcón"/>
    <s v="940 912 627"/>
    <s v="emmanuela130180@gmail.com"/>
    <d v="1980-01-13T00:00:00"/>
    <n v="45"/>
    <s v="Xexostris II"/>
    <x v="0"/>
    <m/>
    <m/>
    <m/>
    <m/>
    <d v="2025-01-30T00:00:00"/>
    <d v="2025-04-16T00:00:00"/>
    <x v="5"/>
    <x v="4"/>
    <s v="N"/>
    <s v="N"/>
    <s v="N"/>
    <s v="N"/>
    <s v="N"/>
    <s v="N"/>
    <s v="N"/>
    <m/>
    <m/>
    <m/>
    <m/>
    <m/>
    <m/>
    <m/>
    <m/>
    <m/>
    <m/>
    <s v="No Asistió"/>
    <m/>
    <m/>
    <m/>
    <m/>
    <m/>
    <m/>
    <m/>
    <d v="2025-06-30T00:00:00"/>
    <m/>
    <d v="2025-07-31T00:00:00"/>
    <m/>
    <m/>
    <s v="Redes sociales"/>
    <s v="NNN"/>
    <s v="Ayacucho-Enero-Jueves-7:00pm-8:50pm-45673"/>
    <s v="Conócete a ti mismo"/>
    <x v="7"/>
    <x v="0"/>
  </r>
  <r>
    <x v="1"/>
    <x v="0"/>
    <x v="2"/>
    <x v="2"/>
    <x v="2"/>
    <m/>
    <s v="74965726"/>
    <s v="Vida "/>
    <s v="Chura Condori"/>
    <s v="952 152 752"/>
    <s v="vidachura60@gmail.com"/>
    <d v="2004-05-24T00:00:00"/>
    <n v="20"/>
    <s v="Anubis II"/>
    <x v="0"/>
    <m/>
    <m/>
    <m/>
    <m/>
    <d v="2025-01-27T00:00:00"/>
    <d v="2025-04-13T00:00:00"/>
    <x v="3"/>
    <x v="2"/>
    <s v="P"/>
    <s v="P"/>
    <s v="F"/>
    <s v="P"/>
    <s v="P"/>
    <s v="F"/>
    <s v="F"/>
    <m/>
    <m/>
    <m/>
    <m/>
    <m/>
    <m/>
    <m/>
    <m/>
    <m/>
    <m/>
    <s v="Asistió"/>
    <m/>
    <m/>
    <m/>
    <m/>
    <m/>
    <m/>
    <m/>
    <d v="2025-06-30T00:00:00"/>
    <m/>
    <d v="2025-07-31T00:00:00"/>
    <m/>
    <m/>
    <s v="Redes sociales"/>
    <s v="PPF"/>
    <s v="Ayacucho-Enero-Lunes-7:00pm-8:50pm-45670"/>
    <s v="Conócete a ti mismo"/>
    <x v="6"/>
    <x v="0"/>
  </r>
  <r>
    <x v="0"/>
    <x v="1"/>
    <x v="0"/>
    <x v="2"/>
    <x v="4"/>
    <m/>
    <s v="74350800"/>
    <s v="Sandra Roxana"/>
    <s v="Mendoza Candia"/>
    <s v="949 588 499"/>
    <s v="sandramendozacandia@gmail.com"/>
    <d v="2002-01-24T00:00:00"/>
    <n v="23"/>
    <s v="Nuth III"/>
    <x v="0"/>
    <m/>
    <m/>
    <m/>
    <m/>
    <d v="2025-02-24T00:00:00"/>
    <d v="2025-05-10T00:00:00"/>
    <x v="6"/>
    <x v="5"/>
    <s v="P"/>
    <s v="P"/>
    <s v="P"/>
    <s v="P"/>
    <m/>
    <m/>
    <m/>
    <m/>
    <m/>
    <m/>
    <m/>
    <m/>
    <m/>
    <m/>
    <m/>
    <m/>
    <m/>
    <s v="Asistió"/>
    <m/>
    <m/>
    <m/>
    <m/>
    <m/>
    <m/>
    <m/>
    <d v="2025-07-31T00:00:00"/>
    <m/>
    <d v="2025-08-31T00:00:00"/>
    <m/>
    <m/>
    <s v="Propag.Impresa"/>
    <s v="PPP"/>
    <s v="Ayacucho-Febrero-Lunesymiércoles-7:00pm-8:50pm-45698"/>
    <s v="Conócete a Ti Mismo y Oratoria"/>
    <x v="8"/>
    <x v="0"/>
  </r>
  <r>
    <x v="0"/>
    <x v="1"/>
    <x v="0"/>
    <x v="2"/>
    <x v="4"/>
    <m/>
    <s v="74347650"/>
    <s v="Miguel Angel"/>
    <s v="Calle Cruz"/>
    <s v="992 055 591"/>
    <s v="miguelcallcruz@gmail.com"/>
    <d v="2003-01-14T00:00:00"/>
    <n v="22"/>
    <s v="Nuth III"/>
    <x v="0"/>
    <m/>
    <m/>
    <m/>
    <m/>
    <d v="2025-02-24T00:00:00"/>
    <d v="2025-05-10T00:00:00"/>
    <x v="6"/>
    <x v="5"/>
    <s v="P"/>
    <s v="P"/>
    <s v="F"/>
    <s v="P"/>
    <m/>
    <m/>
    <m/>
    <m/>
    <m/>
    <m/>
    <m/>
    <m/>
    <m/>
    <m/>
    <m/>
    <m/>
    <m/>
    <s v="Asistió"/>
    <m/>
    <m/>
    <m/>
    <m/>
    <m/>
    <m/>
    <m/>
    <d v="2025-07-31T00:00:00"/>
    <m/>
    <d v="2025-08-31T00:00:00"/>
    <m/>
    <m/>
    <s v="Propag.Impresa"/>
    <s v="PPF"/>
    <s v="Ayacucho-Febrero-Lunesymiércoles-7:00pm-8:50pm-45698"/>
    <s v="Conócete a Ti Mismo y Oratoria"/>
    <x v="8"/>
    <x v="0"/>
  </r>
  <r>
    <x v="0"/>
    <x v="1"/>
    <x v="0"/>
    <x v="2"/>
    <x v="4"/>
    <m/>
    <s v="18113613"/>
    <s v="Raul"/>
    <s v="Alvarez Sanchez"/>
    <s v="968 333 555"/>
    <s v="r95259464@hotmail.com"/>
    <d v="1971-02-27T00:00:00"/>
    <n v="54"/>
    <s v="Nuth III"/>
    <x v="0"/>
    <m/>
    <m/>
    <m/>
    <m/>
    <d v="2025-02-24T00:00:00"/>
    <d v="2025-05-10T00:00:00"/>
    <x v="6"/>
    <x v="5"/>
    <s v="P"/>
    <s v="P"/>
    <s v="P"/>
    <s v="P"/>
    <m/>
    <m/>
    <m/>
    <m/>
    <m/>
    <m/>
    <m/>
    <m/>
    <m/>
    <m/>
    <m/>
    <m/>
    <m/>
    <s v="Asistió"/>
    <m/>
    <m/>
    <m/>
    <m/>
    <m/>
    <m/>
    <m/>
    <d v="2025-07-31T00:00:00"/>
    <m/>
    <d v="2025-08-31T00:00:00"/>
    <m/>
    <m/>
    <s v="Contacto Personal"/>
    <s v="PPP"/>
    <s v="Ayacucho-Febrero-Lunesymiércoles-7:00pm-8:50pm-45698"/>
    <s v="Conócete a Ti Mismo y Oratoria"/>
    <x v="8"/>
    <x v="0"/>
  </r>
  <r>
    <x v="0"/>
    <x v="1"/>
    <x v="0"/>
    <x v="2"/>
    <x v="4"/>
    <m/>
    <s v="40366781"/>
    <s v="Erlinda Noemi "/>
    <s v="Misaico Mendoza"/>
    <s v="987 220 807 "/>
    <s v="noemimisaico22@gmail.com "/>
    <d v="1979-10-22T00:00:00"/>
    <n v="45"/>
    <s v="Nuth III"/>
    <x v="0"/>
    <m/>
    <m/>
    <m/>
    <m/>
    <d v="2025-02-24T00:00:00"/>
    <d v="2025-05-10T00:00:00"/>
    <x v="6"/>
    <x v="5"/>
    <s v="P"/>
    <s v="P"/>
    <s v="P"/>
    <s v="P"/>
    <m/>
    <m/>
    <m/>
    <m/>
    <m/>
    <m/>
    <m/>
    <m/>
    <m/>
    <m/>
    <m/>
    <m/>
    <m/>
    <s v="Asistió"/>
    <m/>
    <m/>
    <m/>
    <m/>
    <m/>
    <m/>
    <m/>
    <d v="2025-07-31T00:00:00"/>
    <m/>
    <d v="2025-08-31T00:00:00"/>
    <m/>
    <m/>
    <s v="Contacto Personal"/>
    <s v="PPP"/>
    <s v="Ayacucho-Febrero-Lunesymiércoles-7:00pm-8:50pm-45698"/>
    <s v="Conócete a Ti Mismo y Oratoria"/>
    <x v="8"/>
    <x v="0"/>
  </r>
  <r>
    <x v="0"/>
    <x v="1"/>
    <x v="0"/>
    <x v="2"/>
    <x v="4"/>
    <m/>
    <s v="41941653"/>
    <s v="Rossio Pilar"/>
    <s v="Hinostroza"/>
    <s v="951 926 992"/>
    <s v="rossiohinostrozabellido@gmail.com"/>
    <d v="1983-06-30T00:00:00"/>
    <n v="41"/>
    <s v="Nuth III"/>
    <x v="0"/>
    <m/>
    <m/>
    <m/>
    <m/>
    <d v="2025-02-24T00:00:00"/>
    <d v="2025-05-10T00:00:00"/>
    <x v="6"/>
    <x v="5"/>
    <s v="N"/>
    <s v="P"/>
    <s v="P"/>
    <s v="P"/>
    <m/>
    <m/>
    <m/>
    <m/>
    <m/>
    <m/>
    <m/>
    <m/>
    <m/>
    <m/>
    <m/>
    <m/>
    <m/>
    <s v="Asistió"/>
    <m/>
    <m/>
    <m/>
    <m/>
    <m/>
    <m/>
    <m/>
    <d v="2025-07-31T00:00:00"/>
    <m/>
    <d v="2025-08-31T00:00:00"/>
    <m/>
    <m/>
    <s v="Redes sociales"/>
    <s v="NPP"/>
    <s v="Ayacucho-Febrero-Lunesymiércoles-7:00pm-8:50pm-45698"/>
    <s v="Conócete a Ti Mismo y Oratoria"/>
    <x v="8"/>
    <x v="0"/>
  </r>
  <r>
    <x v="0"/>
    <x v="1"/>
    <x v="4"/>
    <x v="3"/>
    <x v="5"/>
    <m/>
    <s v="72994132"/>
    <s v="Sayda Luz"/>
    <s v="Gutierrez Ayala"/>
    <s v="956 295 022"/>
    <s v="luzgutierreza18@gmail.com"/>
    <d v="2000-12-06T00:00:00"/>
    <n v="24"/>
    <s v="Amon III"/>
    <x v="0"/>
    <m/>
    <m/>
    <m/>
    <m/>
    <d v="2025-02-22T00:00:00"/>
    <d v="2025-05-08T00:00:00"/>
    <x v="7"/>
    <x v="6"/>
    <s v="P"/>
    <s v="P"/>
    <s v="P"/>
    <m/>
    <m/>
    <m/>
    <m/>
    <m/>
    <m/>
    <m/>
    <m/>
    <m/>
    <m/>
    <m/>
    <m/>
    <m/>
    <m/>
    <s v="Asistió"/>
    <m/>
    <m/>
    <m/>
    <m/>
    <m/>
    <m/>
    <m/>
    <d v="2025-07-31T00:00:00"/>
    <m/>
    <d v="2025-08-31T00:00:00"/>
    <m/>
    <m/>
    <s v="Redes sociales"/>
    <s v="PPP"/>
    <s v="Ayacucho-Febrero-Sábados-9:30a.m.-12:30p.m.-45696"/>
    <s v="Conócete a Ti Mismo y Oratoria"/>
    <x v="9"/>
    <x v="0"/>
  </r>
  <r>
    <x v="0"/>
    <x v="1"/>
    <x v="4"/>
    <x v="3"/>
    <x v="5"/>
    <m/>
    <s v="70231943"/>
    <s v="Keyko Maricelo"/>
    <s v="Rojas Ayala"/>
    <s v="992 426 244"/>
    <s v="keykorojasayala@gmail.com"/>
    <d v="2009-02-17T00:00:00"/>
    <n v="16"/>
    <s v="Amon III"/>
    <x v="0"/>
    <m/>
    <m/>
    <m/>
    <m/>
    <d v="2025-02-22T00:00:00"/>
    <d v="2025-05-08T00:00:00"/>
    <x v="7"/>
    <x v="6"/>
    <s v="P"/>
    <s v="P"/>
    <s v="P"/>
    <m/>
    <m/>
    <m/>
    <m/>
    <m/>
    <m/>
    <m/>
    <m/>
    <m/>
    <m/>
    <m/>
    <m/>
    <m/>
    <m/>
    <s v="Asistió"/>
    <m/>
    <m/>
    <m/>
    <m/>
    <m/>
    <m/>
    <m/>
    <d v="2025-07-31T00:00:00"/>
    <m/>
    <d v="2025-08-31T00:00:00"/>
    <m/>
    <m/>
    <s v="Redes sociales"/>
    <s v="PPP"/>
    <s v="Ayacucho-Febrero-Sábados-9:30a.m.-12:30p.m.-45696"/>
    <s v="Conócete a Ti Mismo y Oratoria"/>
    <x v="9"/>
    <x v="0"/>
  </r>
  <r>
    <x v="1"/>
    <x v="1"/>
    <x v="5"/>
    <x v="2"/>
    <x v="6"/>
    <m/>
    <s v="71857564"/>
    <s v="Niels Yorman"/>
    <s v="Guerreros Bautista"/>
    <s v="990 205 599"/>
    <s v="nielsguerreros1996@gmail.com"/>
    <d v="1996-09-29T00:00:00"/>
    <n v="28"/>
    <s v="Anubis III"/>
    <x v="0"/>
    <m/>
    <m/>
    <m/>
    <m/>
    <d v="2025-02-25T00:00:00"/>
    <d v="2025-05-11T00:00:00"/>
    <x v="8"/>
    <x v="7"/>
    <s v="P"/>
    <s v="P"/>
    <s v="F"/>
    <m/>
    <m/>
    <m/>
    <m/>
    <m/>
    <m/>
    <m/>
    <m/>
    <m/>
    <m/>
    <m/>
    <m/>
    <m/>
    <m/>
    <s v="Asistió"/>
    <m/>
    <m/>
    <m/>
    <m/>
    <m/>
    <m/>
    <m/>
    <d v="2025-07-31T00:00:00"/>
    <m/>
    <d v="2025-08-31T00:00:00"/>
    <m/>
    <m/>
    <s v="Contacto Personal"/>
    <s v="PPF"/>
    <s v="Ayacucho-Febrero-Martes-7:00pm-8:50pm-45699"/>
    <s v="Conócete a ti mismo"/>
    <x v="10"/>
    <x v="0"/>
  </r>
  <r>
    <x v="1"/>
    <x v="1"/>
    <x v="5"/>
    <x v="2"/>
    <x v="6"/>
    <m/>
    <s v="60246348"/>
    <s v="Ximena"/>
    <s v="Mendoza Borda"/>
    <s v="901 749 560"/>
    <s v="ximenamendozaborda293@gmail.com"/>
    <d v="1998-08-05T00:00:00"/>
    <n v="26"/>
    <s v="Anubis III"/>
    <x v="0"/>
    <m/>
    <m/>
    <m/>
    <m/>
    <d v="2025-02-25T00:00:00"/>
    <d v="2025-05-11T00:00:00"/>
    <x v="8"/>
    <x v="7"/>
    <s v="P"/>
    <s v="F"/>
    <s v="F"/>
    <m/>
    <m/>
    <m/>
    <m/>
    <m/>
    <m/>
    <m/>
    <m/>
    <m/>
    <m/>
    <m/>
    <m/>
    <m/>
    <m/>
    <s v="No Asistió"/>
    <m/>
    <m/>
    <m/>
    <m/>
    <m/>
    <m/>
    <m/>
    <d v="2025-07-31T00:00:00"/>
    <m/>
    <d v="2025-08-31T00:00:00"/>
    <m/>
    <m/>
    <s v="Contacto Personal"/>
    <s v="PFF"/>
    <s v="Ayacucho-Febrero-Martes-7:00pm-8:50pm-45699"/>
    <s v="Conócete a ti mismo"/>
    <x v="10"/>
    <x v="0"/>
  </r>
  <r>
    <x v="1"/>
    <x v="1"/>
    <x v="5"/>
    <x v="2"/>
    <x v="6"/>
    <m/>
    <s v="28312998"/>
    <s v="Natividad Mercedes "/>
    <s v="Sanchez Flores"/>
    <s v="999 995 059"/>
    <s v="natita_0311@hotmail.com"/>
    <d v="1977-11-03T00:00:00"/>
    <n v="47"/>
    <s v="Anubis III"/>
    <x v="0"/>
    <m/>
    <m/>
    <m/>
    <m/>
    <d v="2025-02-25T00:00:00"/>
    <d v="2025-05-11T00:00:00"/>
    <x v="8"/>
    <x v="7"/>
    <s v="N"/>
    <s v="P"/>
    <s v="F"/>
    <m/>
    <m/>
    <m/>
    <m/>
    <m/>
    <m/>
    <m/>
    <m/>
    <m/>
    <m/>
    <m/>
    <m/>
    <m/>
    <m/>
    <s v="No Asistió"/>
    <m/>
    <m/>
    <m/>
    <m/>
    <m/>
    <m/>
    <m/>
    <d v="2025-07-31T00:00:00"/>
    <m/>
    <d v="2025-08-31T00:00:00"/>
    <m/>
    <m/>
    <s v="Contacto Personal"/>
    <s v="NPF"/>
    <s v="Ayacucho-Febrero-Martes-7:00pm-8:50pm-45699"/>
    <s v="Conócete a ti mismo"/>
    <x v="10"/>
    <x v="0"/>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m/>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r>
    <x v="2"/>
    <x v="2"/>
    <x v="6"/>
    <x v="4"/>
    <x v="7"/>
    <m/>
    <m/>
    <m/>
    <m/>
    <m/>
    <m/>
    <m/>
    <s v=""/>
    <m/>
    <x v="1"/>
    <m/>
    <m/>
    <m/>
    <m/>
    <s v=""/>
    <s v=""/>
    <x v="9"/>
    <x v="8"/>
    <m/>
    <m/>
    <m/>
    <m/>
    <m/>
    <m/>
    <m/>
    <m/>
    <m/>
    <m/>
    <m/>
    <m/>
    <m/>
    <m/>
    <m/>
    <m/>
    <m/>
    <s v=""/>
    <m/>
    <m/>
    <m/>
    <m/>
    <s v=""/>
    <m/>
    <m/>
    <s v=""/>
    <m/>
    <s v=""/>
    <m/>
    <m/>
    <m/>
    <s v=""/>
    <s v=""/>
    <s v=""/>
    <x v="11"/>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
  <r>
    <s v="Conócete a Ti Mismo y Oratoria"/>
    <s v="Enero"/>
    <s v="Lunes y miércoles"/>
    <x v="0"/>
    <x v="0"/>
    <m/>
    <s v="61509921"/>
    <s v="David  Gustavo"/>
    <s v="Flores  Meneses"/>
    <s v="994 380 065"/>
    <s v="patti1612@hotmail.com"/>
    <d v="2008-12-08T00:00:00"/>
    <n v="16"/>
    <s v="Amon I"/>
    <s v="Inscrito Nuevo"/>
    <m/>
    <m/>
    <m/>
    <m/>
    <d v="2025-01-22T00:00:00"/>
    <d v="2025-04-08T00:00:00"/>
    <s v="Junior Ruiz"/>
    <s v="Marleny Vera"/>
    <s v="P"/>
    <s v="P"/>
    <s v="P"/>
    <s v="P"/>
    <s v="F"/>
    <s v="P"/>
    <s v="F"/>
    <s v="P"/>
    <m/>
    <m/>
    <m/>
    <m/>
    <m/>
    <m/>
    <m/>
    <m/>
    <m/>
    <s v="Asistió"/>
    <m/>
    <m/>
    <m/>
    <m/>
    <m/>
    <m/>
    <m/>
    <d v="2025-06-30T00:00:00"/>
    <m/>
    <d v="2025-07-31T00:00:00"/>
    <m/>
    <m/>
    <s v="Propag.Impresa"/>
    <s v="PPP"/>
    <s v="Ayacucho-Enero-Lunesymiércoles-09:30am-11:15am-45665"/>
    <s v="Conócete a Ti Mismo y Oratoria"/>
    <s v="Ayacucho-Enero-Lunes y miércoles-09:30am-11:15am-45665-Inscrito Nuevo"/>
    <b v="0"/>
    <d v="2025-01-29T00:00:00"/>
    <s v="ALTA"/>
    <s v="01/01/1900"/>
  </r>
  <r>
    <s v="Conócete a Ti Mismo y Oratoria"/>
    <s v="Enero"/>
    <s v="Lunes y miércoles"/>
    <x v="0"/>
    <x v="0"/>
    <m/>
    <s v="72294964"/>
    <s v="Jim Andy"/>
    <s v="Mayhuire Apayco"/>
    <s v="966 652 956"/>
    <s v="reconocer20@hotmail.com"/>
    <d v="2003-10-02T00:00:00"/>
    <n v="21"/>
    <s v="Amon I"/>
    <s v="Inscrito Nuevo"/>
    <m/>
    <m/>
    <m/>
    <m/>
    <d v="2025-01-22T00:00:00"/>
    <d v="2025-04-08T00:00:00"/>
    <s v="Junior Ruiz"/>
    <s v="Marleny Vera"/>
    <s v="F"/>
    <s v="P"/>
    <s v="P"/>
    <s v="F"/>
    <s v="P"/>
    <s v="P"/>
    <s v="F"/>
    <s v="P"/>
    <m/>
    <m/>
    <m/>
    <m/>
    <m/>
    <m/>
    <m/>
    <m/>
    <m/>
    <s v="Asistió"/>
    <m/>
    <m/>
    <m/>
    <m/>
    <m/>
    <m/>
    <m/>
    <d v="2025-06-30T00:00:00"/>
    <m/>
    <d v="2025-07-31T00:00:00"/>
    <m/>
    <m/>
    <s v="Redes sociales"/>
    <s v="FPP"/>
    <s v="Ayacucho-Enero-Lunesymiércoles-09:30am-11:15am-45665"/>
    <s v="Conócete a Ti Mismo y Oratoria"/>
    <s v="Ayacucho-Enero-Lunes y miércoles-09:30am-11:15am-45665-Inscrito Nuevo"/>
    <b v="0"/>
    <d v="2025-01-29T00:00:00"/>
    <s v="ALTA"/>
    <s v="01/01/1900"/>
  </r>
  <r>
    <s v="Conócete a Ti Mismo y Oratoria"/>
    <s v="Enero"/>
    <s v="Lunes y miércoles"/>
    <x v="0"/>
    <x v="0"/>
    <m/>
    <s v="73028095"/>
    <s v="Horly Mirella"/>
    <s v="Paredes Huarancca"/>
    <s v="961 049 090"/>
    <s v="horlyparedesh@gmail.com"/>
    <d v="2003-09-17T00:00:00"/>
    <n v="21"/>
    <s v="Amon I"/>
    <s v="Inscrito Nuevo"/>
    <m/>
    <m/>
    <m/>
    <m/>
    <d v="2025-01-22T00:00:00"/>
    <d v="2025-04-08T00:00:00"/>
    <s v="Junior Ruiz"/>
    <s v="Marleny Vera"/>
    <s v="P"/>
    <s v="P"/>
    <s v="P"/>
    <s v="P"/>
    <s v="P"/>
    <s v="P"/>
    <s v="F"/>
    <s v="F"/>
    <m/>
    <m/>
    <m/>
    <m/>
    <m/>
    <m/>
    <m/>
    <m/>
    <m/>
    <s v="Asistió"/>
    <m/>
    <m/>
    <m/>
    <m/>
    <m/>
    <m/>
    <m/>
    <d v="2025-06-30T00:00:00"/>
    <m/>
    <d v="2025-07-31T00:00:00"/>
    <m/>
    <m/>
    <s v="Propag.Impresa"/>
    <s v="PPP"/>
    <s v="Ayacucho-Enero-Lunesymiércoles-09:30am-11:15am-45665"/>
    <s v="Conócete a Ti Mismo y Oratoria"/>
    <s v="Ayacucho-Enero-Lunes y miércoles-09:30am-11:15am-45665-Inscrito Nuevo"/>
    <b v="0"/>
    <d v="2025-01-29T00:00:00"/>
    <s v="ALTA"/>
    <s v="01/01/1900"/>
  </r>
  <r>
    <s v="Conócete a Ti Mismo y Oratoria"/>
    <s v="Enero"/>
    <s v="Lunes y miércoles"/>
    <x v="0"/>
    <x v="0"/>
    <m/>
    <s v="70455128"/>
    <s v="Alexandra Mirella"/>
    <s v="Linares Ramos"/>
    <s v="993 882 905"/>
    <s v="alexandralina62@hgmail.com"/>
    <d v="2005-06-21T00:00:00"/>
    <n v="19"/>
    <s v="Amon I"/>
    <s v="Inscrito Nuevo"/>
    <m/>
    <m/>
    <m/>
    <m/>
    <d v="2025-01-22T00:00:00"/>
    <d v="2025-04-08T00:00:00"/>
    <s v="Junior Ruiz"/>
    <s v="Marleny Vera"/>
    <s v="P"/>
    <s v="P"/>
    <s v="P"/>
    <s v="F"/>
    <s v="F"/>
    <s v="P"/>
    <s v="P"/>
    <s v="F"/>
    <m/>
    <m/>
    <m/>
    <m/>
    <m/>
    <m/>
    <m/>
    <m/>
    <m/>
    <s v="Asistió"/>
    <m/>
    <m/>
    <m/>
    <m/>
    <m/>
    <m/>
    <m/>
    <d v="2025-06-30T00:00:00"/>
    <m/>
    <d v="2025-07-31T00:00:00"/>
    <m/>
    <m/>
    <s v="Web"/>
    <s v="PPP"/>
    <s v="Ayacucho-Enero-Lunesymiércoles-09:30am-11:15am-45665"/>
    <s v="Conócete a Ti Mismo y Oratoria"/>
    <s v="Ayacucho-Enero-Lunes y miércoles-09:30am-11:15am-45665-Inscrito Nuevo"/>
    <b v="0"/>
    <d v="2025-01-29T00:00:00"/>
    <s v="ALTA"/>
    <s v="01/01/1900"/>
  </r>
  <r>
    <s v="Conócete a Ti Mismo y Oratoria"/>
    <s v="Enero"/>
    <s v="Lunes y miércoles"/>
    <x v="0"/>
    <x v="0"/>
    <m/>
    <s v="76441293"/>
    <s v="Jean Andre"/>
    <s v="Huacre Vila"/>
    <s v="989 979 560"/>
    <s v="jhuacrevila1@gmail.com"/>
    <d v="2003-07-08T00:00:00"/>
    <n v="21"/>
    <s v="Amon I"/>
    <s v="Inscrito Nuevo"/>
    <m/>
    <m/>
    <m/>
    <m/>
    <d v="2025-01-22T00:00:00"/>
    <d v="2025-04-08T00:00:00"/>
    <s v="Junior Ruiz"/>
    <s v="Marleny Vera"/>
    <s v="P"/>
    <s v="P"/>
    <s v="P"/>
    <s v="P"/>
    <s v="P"/>
    <s v="F"/>
    <s v="P"/>
    <s v="F"/>
    <m/>
    <m/>
    <m/>
    <m/>
    <m/>
    <m/>
    <m/>
    <m/>
    <m/>
    <s v="Asistió"/>
    <m/>
    <m/>
    <m/>
    <m/>
    <m/>
    <m/>
    <m/>
    <d v="2025-06-30T00:00:00"/>
    <m/>
    <d v="2025-07-31T00:00:00"/>
    <m/>
    <m/>
    <s v="Redes sociales"/>
    <s v="PPP"/>
    <s v="Ayacucho-Enero-Lunesymiércoles-09:30am-11:15am-45665"/>
    <s v="Conócete a Ti Mismo y Oratoria"/>
    <s v="Ayacucho-Enero-Lunes y miércoles-09:30am-11:15am-45665-Inscrito Nuevo"/>
    <b v="0"/>
    <d v="2025-01-29T00:00:00"/>
    <s v="ALTA"/>
    <s v="01/01/1900"/>
  </r>
  <r>
    <s v="Conócete a Ti Mismo y Oratoria"/>
    <s v="Enero"/>
    <s v="Lunes y miércoles"/>
    <x v="0"/>
    <x v="0"/>
    <m/>
    <s v="70395346"/>
    <s v="Solly Indira"/>
    <s v="Chancos  Delgado"/>
    <s v="938 897 377"/>
    <s v="s.indhira09@gmail.com"/>
    <d v="2004-06-09T00:00:00"/>
    <n v="20"/>
    <s v="Amon I"/>
    <s v="Inscrito Nuevo"/>
    <m/>
    <m/>
    <m/>
    <m/>
    <d v="2025-01-22T00:00:00"/>
    <d v="2025-04-08T00:00:00"/>
    <s v="Junior Ruiz"/>
    <s v="Marleny Vera"/>
    <s v="P"/>
    <s v="P"/>
    <s v="P"/>
    <s v="P"/>
    <s v="P"/>
    <s v="F"/>
    <s v="P"/>
    <s v="P"/>
    <m/>
    <m/>
    <m/>
    <m/>
    <m/>
    <m/>
    <m/>
    <m/>
    <m/>
    <s v="Asistió"/>
    <m/>
    <m/>
    <m/>
    <m/>
    <m/>
    <m/>
    <m/>
    <d v="2025-06-30T00:00:00"/>
    <m/>
    <d v="2025-07-31T00:00:00"/>
    <m/>
    <m/>
    <s v="Propag.Impresa"/>
    <s v="PPP"/>
    <s v="Ayacucho-Enero-Lunesymiércoles-09:30am-11:15am-45665"/>
    <s v="Conócete a Ti Mismo y Oratoria"/>
    <s v="Ayacucho-Enero-Lunes y miércoles-09:30am-11:15am-45665-Inscrito Nuevo"/>
    <b v="0"/>
    <d v="2025-01-29T00:00:00"/>
    <s v="ALTA"/>
    <s v="01/01/1900"/>
  </r>
  <r>
    <s v="Conócete a Ti Mismo y Oratoria"/>
    <s v="Enero"/>
    <s v="Lunes y miércoles"/>
    <x v="0"/>
    <x v="0"/>
    <m/>
    <s v="75583078"/>
    <s v="Julio Enrique"/>
    <s v="Lopez Bendezu "/>
    <s v="967 417 572"/>
    <s v="levia2036@gmail.com"/>
    <d v="2003-09-08T00:00:00"/>
    <n v="21"/>
    <s v="Amon I"/>
    <s v="Inscrito Nuevo"/>
    <m/>
    <m/>
    <m/>
    <m/>
    <d v="2025-01-22T00:00:00"/>
    <d v="2025-04-08T00:00:00"/>
    <s v="Junior Ruiz"/>
    <s v="Marleny Vera"/>
    <s v="P"/>
    <s v="P"/>
    <s v="F"/>
    <s v="P"/>
    <s v="P"/>
    <s v="P"/>
    <s v="P"/>
    <s v="P"/>
    <m/>
    <m/>
    <m/>
    <m/>
    <m/>
    <m/>
    <m/>
    <m/>
    <m/>
    <s v="Asistió"/>
    <m/>
    <m/>
    <m/>
    <m/>
    <m/>
    <m/>
    <m/>
    <d v="2025-06-30T00:00:00"/>
    <m/>
    <d v="2025-07-31T00:00:00"/>
    <m/>
    <m/>
    <s v="Web"/>
    <s v="PPF"/>
    <s v="Ayacucho-Enero-Lunesymiércoles-09:30am-11:15am-45665"/>
    <s v="Conócete a Ti Mismo y Oratoria"/>
    <s v="Ayacucho-Enero-Lunes y miércoles-09:30am-11:15am-45665-Inscrito Nuevo"/>
    <b v="0"/>
    <d v="2025-01-29T00:00:00"/>
    <s v="ALTA"/>
    <s v="01/01/1900"/>
  </r>
  <r>
    <s v="Conócete a Ti Mismo y Oratoria"/>
    <s v="Enero"/>
    <s v="Lunes y miércoles"/>
    <x v="0"/>
    <x v="0"/>
    <m/>
    <s v="72913248"/>
    <s v="Triana Nicole"/>
    <s v="Jimenes Torres"/>
    <s v="953 239 931"/>
    <s v="triarajt.3@gmail.com"/>
    <d v="2006-01-03T00:00:00"/>
    <n v="19"/>
    <s v="Amon I"/>
    <s v="Inscrito Nuevo"/>
    <m/>
    <m/>
    <m/>
    <m/>
    <d v="2025-01-22T00:00:00"/>
    <d v="2025-04-08T00:00:00"/>
    <s v="Junior Ruiz"/>
    <s v="Marleny Vera"/>
    <s v="F"/>
    <s v="P"/>
    <s v="P"/>
    <s v="P"/>
    <s v="P"/>
    <s v="P"/>
    <s v="F"/>
    <s v="P"/>
    <m/>
    <m/>
    <m/>
    <m/>
    <m/>
    <m/>
    <m/>
    <m/>
    <m/>
    <s v="Asistió"/>
    <m/>
    <m/>
    <m/>
    <m/>
    <m/>
    <m/>
    <m/>
    <d v="2025-06-30T00:00:00"/>
    <m/>
    <d v="2025-07-31T00:00:00"/>
    <m/>
    <m/>
    <s v="Redes sociales"/>
    <s v="FPP"/>
    <s v="Ayacucho-Enero-Lunesymiércoles-09:30am-11:15am-45665"/>
    <s v="Conócete a Ti Mismo y Oratoria"/>
    <s v="Ayacucho-Enero-Lunes y miércoles-09:30am-11:15am-45665-Inscrito Nuevo"/>
    <b v="0"/>
    <d v="2025-01-29T00:00:00"/>
    <s v="ALTA"/>
    <s v="01/01/1900"/>
  </r>
  <r>
    <s v="Conócete a Ti Mismo y Oratoria"/>
    <s v="Enero"/>
    <s v="Lunes y miércoles"/>
    <x v="1"/>
    <x v="0"/>
    <m/>
    <s v="73026900"/>
    <s v="Rocío Mirella"/>
    <s v="Macera Acosta"/>
    <s v="989 800 950"/>
    <s v="rociomaceraacosta@gmail.com"/>
    <d v="2005-09-15T00:00:00"/>
    <n v="19"/>
    <s v="Nuth I"/>
    <s v="Inscrito Nuevo"/>
    <m/>
    <m/>
    <m/>
    <m/>
    <d v="2025-01-22T00:00:00"/>
    <d v="2025-04-08T00:00:00"/>
    <s v="Werner Rodriguez"/>
    <s v="Marleny Vera"/>
    <s v="P"/>
    <s v="P"/>
    <s v="P"/>
    <s v="P"/>
    <s v="P"/>
    <s v="P"/>
    <s v="P"/>
    <s v="P"/>
    <m/>
    <m/>
    <m/>
    <m/>
    <m/>
    <m/>
    <m/>
    <m/>
    <m/>
    <s v="Asistió"/>
    <m/>
    <m/>
    <m/>
    <m/>
    <m/>
    <m/>
    <m/>
    <d v="2025-06-30T00:00:00"/>
    <m/>
    <d v="2025-07-31T00:00:00"/>
    <m/>
    <m/>
    <s v="Contacto Personal"/>
    <s v="PPP"/>
    <s v="Ayacucho-Enero-Lunesymiércoles-4:30pm-06:30pm-45665"/>
    <s v="Conócete a Ti Mismo y Oratoria"/>
    <s v="Ayacucho-Enero-Lunes y miércoles-4:30pm-06:30pm-45665-Inscrito Nuevo"/>
    <b v="0"/>
    <d v="2025-01-29T00:00:00"/>
    <s v="ALTA"/>
    <s v="01/01/1900"/>
  </r>
  <r>
    <s v="Conócete a Ti Mismo y Oratoria"/>
    <s v="Enero"/>
    <s v="Lunes y miércoles"/>
    <x v="1"/>
    <x v="0"/>
    <m/>
    <s v="70842941"/>
    <s v="Yocer"/>
    <s v="Fernadez Cuba"/>
    <s v="934 047 078"/>
    <s v="fernandezcubayocer@gmail.com"/>
    <d v="2001-09-29T00:00:00"/>
    <n v="23"/>
    <s v="Nuth I"/>
    <s v="Inscrito Nuevo"/>
    <m/>
    <m/>
    <m/>
    <m/>
    <d v="2025-01-22T00:00:00"/>
    <d v="2025-04-08T00:00:00"/>
    <s v="Werner Rodriguez"/>
    <s v="Marleny Vera"/>
    <s v="P"/>
    <s v="P"/>
    <s v="P"/>
    <s v="P"/>
    <s v="F"/>
    <s v="P"/>
    <s v="F"/>
    <s v="F"/>
    <m/>
    <m/>
    <m/>
    <m/>
    <m/>
    <m/>
    <m/>
    <m/>
    <m/>
    <s v="Asistió"/>
    <m/>
    <m/>
    <m/>
    <m/>
    <m/>
    <m/>
    <m/>
    <d v="2025-06-30T00:00:00"/>
    <m/>
    <d v="2025-07-31T00:00:00"/>
    <m/>
    <m/>
    <s v="Redes sociales"/>
    <s v="PPP"/>
    <s v="Ayacucho-Enero-Lunesymiércoles-4:30pm-06:30pm-45665"/>
    <s v="Conócete a Ti Mismo y Oratoria"/>
    <s v="Ayacucho-Enero-Lunes y miércoles-4:30pm-06:30pm-45665-Inscrito Nuevo"/>
    <b v="0"/>
    <d v="2025-01-29T00:00:00"/>
    <s v="ALTA"/>
    <s v="01/01/1900"/>
  </r>
  <r>
    <s v="Conócete a Ti Mismo y Oratoria"/>
    <s v="Enero"/>
    <s v="Lunes y miércoles"/>
    <x v="1"/>
    <x v="0"/>
    <m/>
    <s v="61197781"/>
    <s v="Nicolle"/>
    <s v="Lujan  Gomez"/>
    <s v="958 275 040"/>
    <s v="nikollujan17@gmail.com"/>
    <d v="2006-09-12T00:00:00"/>
    <n v="18"/>
    <s v="Nuth I"/>
    <s v="Inscrito Nuevo"/>
    <m/>
    <m/>
    <m/>
    <m/>
    <d v="2025-01-22T00:00:00"/>
    <d v="2025-04-08T00:00:00"/>
    <s v="Werner Rodriguez"/>
    <s v="Marleny Vera"/>
    <s v="F"/>
    <s v="P"/>
    <s v="P"/>
    <s v="P"/>
    <s v="P"/>
    <s v="F"/>
    <s v="F"/>
    <s v="P"/>
    <m/>
    <m/>
    <m/>
    <m/>
    <m/>
    <m/>
    <m/>
    <m/>
    <m/>
    <s v="Asistió"/>
    <m/>
    <m/>
    <m/>
    <m/>
    <m/>
    <m/>
    <m/>
    <d v="2025-06-30T00:00:00"/>
    <m/>
    <d v="2025-07-31T00:00:00"/>
    <m/>
    <m/>
    <s v="Redes sociales"/>
    <s v="FPP"/>
    <s v="Ayacucho-Enero-Lunesymiércoles-4:30pm-06:30pm-45665"/>
    <s v="Conócete a Ti Mismo y Oratoria"/>
    <s v="Ayacucho-Enero-Lunes y miércoles-4:30pm-06:30pm-45665-Inscrito Nuevo"/>
    <b v="0"/>
    <d v="2025-01-29T00:00:00"/>
    <s v="ALTA"/>
    <s v="01/01/1900"/>
  </r>
  <r>
    <s v="Conócete a Ti Mismo y Oratoria"/>
    <s v="Enero"/>
    <s v="Lunes y miércoles"/>
    <x v="1"/>
    <x v="0"/>
    <m/>
    <s v="73884850"/>
    <s v="Yan Uziel"/>
    <s v="Barboza Ponce"/>
    <s v="967 391 162"/>
    <s v="barbozaponcey@gmail.com"/>
    <d v="2005-08-01T00:00:00"/>
    <n v="19"/>
    <s v="Nuth I"/>
    <s v="Inscrito Nuevo"/>
    <m/>
    <m/>
    <m/>
    <m/>
    <d v="2025-01-22T00:00:00"/>
    <d v="2025-04-08T00:00:00"/>
    <s v="Werner Rodriguez"/>
    <s v="Marleny Vera"/>
    <s v="P"/>
    <s v="P"/>
    <s v="P"/>
    <s v="P"/>
    <s v="P"/>
    <s v="P"/>
    <s v="P"/>
    <s v="P"/>
    <m/>
    <m/>
    <m/>
    <m/>
    <m/>
    <m/>
    <m/>
    <m/>
    <m/>
    <s v="Asistió"/>
    <m/>
    <m/>
    <m/>
    <m/>
    <m/>
    <m/>
    <m/>
    <d v="2025-06-30T00:00:00"/>
    <m/>
    <d v="2025-07-31T00:00:00"/>
    <m/>
    <m/>
    <s v="Propag.Impresa"/>
    <s v="PPP"/>
    <s v="Ayacucho-Enero-Lunesymiércoles-4:30pm-06:30pm-45665"/>
    <s v="Conócete a Ti Mismo y Oratoria"/>
    <s v="Ayacucho-Enero-Lunes y miércoles-4:30pm-06:30pm-45665-Inscrito Nuevo"/>
    <b v="0"/>
    <d v="2025-01-29T00:00:00"/>
    <s v="ALTA"/>
    <s v="01/01/1900"/>
  </r>
  <r>
    <s v="Conócete a Ti Mismo y Oratoria"/>
    <s v="Enero"/>
    <s v="Lunes y miércoles"/>
    <x v="1"/>
    <x v="0"/>
    <m/>
    <s v="71582589"/>
    <s v="Anderson Gruzman"/>
    <s v="Jimenes Garibay"/>
    <s v="994 008 949"/>
    <s v="andersonpointbreak@hotmail.com"/>
    <d v="2005-11-09T00:00:00"/>
    <n v="19"/>
    <s v="Nuth I"/>
    <s v="Inscrito Nuevo"/>
    <m/>
    <m/>
    <m/>
    <m/>
    <d v="2025-01-22T00:00:00"/>
    <d v="2025-04-08T00:00:00"/>
    <s v="Werner Rodriguez"/>
    <s v="Marleny Vera"/>
    <s v="F"/>
    <s v="P"/>
    <s v="P"/>
    <s v="P"/>
    <s v="P"/>
    <s v="P"/>
    <s v="P"/>
    <s v="P"/>
    <m/>
    <m/>
    <m/>
    <m/>
    <m/>
    <m/>
    <m/>
    <m/>
    <m/>
    <s v="Asistió"/>
    <m/>
    <m/>
    <m/>
    <m/>
    <m/>
    <m/>
    <m/>
    <d v="2025-06-30T00:00:00"/>
    <m/>
    <d v="2025-07-31T00:00:00"/>
    <m/>
    <m/>
    <s v="Contacto Personal"/>
    <s v="FPP"/>
    <s v="Ayacucho-Enero-Lunesymiércoles-4:30pm-06:30pm-45665"/>
    <s v="Conócete a Ti Mismo y Oratoria"/>
    <s v="Ayacucho-Enero-Lunes y miércoles-4:30pm-06:30pm-45665-Inscrito Nuevo"/>
    <b v="0"/>
    <d v="2025-01-29T00:00:00"/>
    <s v="ALTA"/>
    <s v="01/01/1900"/>
  </r>
  <r>
    <s v="Conócete a Ti Mismo y Oratoria"/>
    <s v="Enero"/>
    <s v="Lunes y miércoles"/>
    <x v="1"/>
    <x v="0"/>
    <m/>
    <s v="73631555"/>
    <s v="Kevin Daniel"/>
    <s v="Oriundo Quicaña"/>
    <s v="969 323 110"/>
    <s v="oriundok8@gmail.com"/>
    <d v="2005-05-18T00:00:00"/>
    <n v="19"/>
    <s v="Nuth I"/>
    <s v="Inscrito Nuevo"/>
    <m/>
    <m/>
    <m/>
    <m/>
    <d v="2025-01-22T00:00:00"/>
    <d v="2025-04-08T00:00:00"/>
    <s v="Werner Rodriguez"/>
    <s v="Marleny Vera"/>
    <s v="F"/>
    <s v="P"/>
    <s v="P"/>
    <s v="P"/>
    <s v="P"/>
    <s v="P"/>
    <s v="P"/>
    <s v="P"/>
    <m/>
    <m/>
    <m/>
    <m/>
    <m/>
    <m/>
    <m/>
    <m/>
    <m/>
    <s v="Asistió"/>
    <m/>
    <m/>
    <m/>
    <m/>
    <m/>
    <m/>
    <m/>
    <d v="2025-06-30T00:00:00"/>
    <m/>
    <d v="2025-07-31T00:00:00"/>
    <m/>
    <m/>
    <s v="Propag.Impresa"/>
    <s v="FPP"/>
    <s v="Ayacucho-Enero-Lunesymiércoles-4:30pm-06:30pm-45665"/>
    <s v="Conócete a Ti Mismo y Oratoria"/>
    <s v="Ayacucho-Enero-Lunes y miércoles-4:30pm-06:30pm-45665-Inscrito Nuevo"/>
    <b v="0"/>
    <d v="2025-01-29T00:00:00"/>
    <s v="ALTA"/>
    <s v="01/01/1900"/>
  </r>
  <r>
    <s v="Conócete a Ti Mismo y Oratoria"/>
    <s v="Enero"/>
    <s v="Lunes y miércoles"/>
    <x v="1"/>
    <x v="0"/>
    <m/>
    <s v="76138328"/>
    <s v="Nayely Arina"/>
    <s v="Carhuamaca Tenorio"/>
    <s v="932 354 143"/>
    <s v="tenorionayeli93@gmail.com"/>
    <d v="2006-04-02T00:00:00"/>
    <n v="18"/>
    <s v="Nuth I"/>
    <s v="Inscrito Nuevo"/>
    <m/>
    <m/>
    <m/>
    <m/>
    <d v="2025-01-22T00:00:00"/>
    <d v="2025-04-08T00:00:00"/>
    <s v="Werner Rodriguez"/>
    <s v="Marleny Vera"/>
    <s v="F"/>
    <s v="F"/>
    <s v="P"/>
    <s v="P"/>
    <s v="F"/>
    <s v="P"/>
    <s v="F"/>
    <s v="P"/>
    <m/>
    <m/>
    <m/>
    <m/>
    <m/>
    <m/>
    <m/>
    <m/>
    <m/>
    <s v="Asistió"/>
    <m/>
    <m/>
    <m/>
    <m/>
    <m/>
    <m/>
    <m/>
    <d v="2025-06-30T00:00:00"/>
    <m/>
    <d v="2025-07-31T00:00:00"/>
    <m/>
    <m/>
    <s v="Web"/>
    <s v="FFP"/>
    <s v="Ayacucho-Enero-Lunesymiércoles-4:30pm-06:30pm-45665"/>
    <s v="Conócete a Ti Mismo y Oratoria"/>
    <s v="Ayacucho-Enero-Lunes y miércoles-4:30pm-06:30pm-45665-Inscrito Nuevo"/>
    <b v="0"/>
    <d v="2025-01-29T00:00:00"/>
    <s v="ALTA"/>
    <s v="01/01/1900"/>
  </r>
  <r>
    <s v="Conócete a Ti Mismo y Oratoria"/>
    <s v="Enero"/>
    <s v="Lunes y miércoles"/>
    <x v="1"/>
    <x v="0"/>
    <m/>
    <s v="75457988"/>
    <s v="Maria del Cielo Fatima"/>
    <s v="Valerio Contreras"/>
    <s v="969 113 716"/>
    <s v="cielito2000x2@gmail.com"/>
    <d v="2003-05-12T00:00:00"/>
    <n v="21"/>
    <s v="Nuth I"/>
    <s v="Inscrito Nuevo"/>
    <m/>
    <m/>
    <m/>
    <m/>
    <d v="2025-01-22T00:00:00"/>
    <d v="2025-04-08T00:00:00"/>
    <s v="Werner Rodriguez"/>
    <s v="Marleny Vera"/>
    <s v="F"/>
    <s v="F"/>
    <s v="P"/>
    <s v="P"/>
    <s v="P"/>
    <s v="P"/>
    <s v="P"/>
    <s v="P"/>
    <m/>
    <m/>
    <m/>
    <m/>
    <m/>
    <m/>
    <m/>
    <m/>
    <m/>
    <s v="Asistió"/>
    <m/>
    <m/>
    <m/>
    <m/>
    <m/>
    <m/>
    <m/>
    <d v="2025-06-30T00:00:00"/>
    <m/>
    <d v="2025-07-31T00:00:00"/>
    <m/>
    <m/>
    <s v="Propag.Impresa"/>
    <s v="FFP"/>
    <s v="Ayacucho-Enero-Lunesymiércoles-4:30pm-06:30pm-45665"/>
    <s v="Conócete a Ti Mismo y Oratoria"/>
    <s v="Ayacucho-Enero-Lunes y miércoles-4:30pm-06:30pm-45665-Inscrito Nuevo"/>
    <b v="0"/>
    <d v="2025-01-29T00:00:00"/>
    <s v="ALTA"/>
    <s v="01/01/1900"/>
  </r>
  <r>
    <s v="Conócete a Ti Mismo y Oratoria"/>
    <s v="Enero"/>
    <s v="Lunes y miércoles"/>
    <x v="2"/>
    <x v="0"/>
    <m/>
    <s v="75946113"/>
    <s v="Blas Israel"/>
    <s v="Santiago Canales"/>
    <s v="940 961 144"/>
    <s v="blassanti08@gmail.com"/>
    <d v="2005-01-15T00:00:00"/>
    <n v="20"/>
    <s v="Anubis I"/>
    <s v="Inscrito Nuevo"/>
    <m/>
    <m/>
    <m/>
    <m/>
    <d v="2025-01-22T00:00:00"/>
    <d v="2025-04-08T00:00:00"/>
    <s v="Pamela Gavilan"/>
    <s v="Jhandyra Campos"/>
    <s v="P"/>
    <s v="P"/>
    <s v="P"/>
    <s v="P"/>
    <s v="P"/>
    <s v="P"/>
    <s v="P"/>
    <s v="P"/>
    <m/>
    <m/>
    <m/>
    <m/>
    <m/>
    <m/>
    <m/>
    <m/>
    <m/>
    <s v="Asistió"/>
    <m/>
    <m/>
    <m/>
    <m/>
    <m/>
    <m/>
    <m/>
    <d v="2025-06-30T00:00:00"/>
    <m/>
    <d v="2025-07-31T00:00:00"/>
    <m/>
    <m/>
    <s v="Redes sociales"/>
    <s v="PPP"/>
    <s v="Ayacucho-Enero-Lunesymiércoles-7:00pm-8:50pm-45665"/>
    <s v="Conócete a Ti Mismo y Oratoria"/>
    <s v="Ayacucho-Enero-Lunes y miércoles-7:00pm-8:50pm-45665-Inscrito Nuevo"/>
    <b v="0"/>
    <d v="2025-01-29T00:00:00"/>
    <s v="ALTA"/>
    <s v="01/01/1900"/>
  </r>
  <r>
    <s v="Conócete a Ti Mismo y Oratoria"/>
    <s v="Enero"/>
    <s v="Lunes y miércoles"/>
    <x v="2"/>
    <x v="0"/>
    <m/>
    <s v="70391910"/>
    <s v="Jose luis"/>
    <s v="Santiago Torres"/>
    <s v="914 572 087"/>
    <s v="josesantiagot18@gmail.com"/>
    <d v="2002-09-02T00:00:00"/>
    <n v="22"/>
    <s v="Anubis I"/>
    <s v="Inscrito Nuevo"/>
    <m/>
    <m/>
    <m/>
    <m/>
    <d v="2025-01-22T00:00:00"/>
    <d v="2025-04-08T00:00:00"/>
    <s v="Pamela Gavilan"/>
    <s v="Jhandyra Campos"/>
    <s v="P"/>
    <s v="P"/>
    <s v="P"/>
    <s v="P"/>
    <s v="P"/>
    <s v="P"/>
    <s v="P"/>
    <s v="P"/>
    <m/>
    <m/>
    <m/>
    <m/>
    <m/>
    <m/>
    <m/>
    <m/>
    <m/>
    <s v="Asistió"/>
    <m/>
    <m/>
    <m/>
    <m/>
    <m/>
    <m/>
    <m/>
    <d v="2025-06-30T00:00:00"/>
    <m/>
    <d v="2025-07-31T00:00:00"/>
    <m/>
    <m/>
    <s v="Redes sociales"/>
    <s v="PPP"/>
    <s v="Ayacucho-Enero-Lunesymiércoles-7:00pm-8:50pm-45665"/>
    <s v="Conócete a Ti Mismo y Oratoria"/>
    <s v="Ayacucho-Enero-Lunes y miércoles-7:00pm-8:50pm-45665-Inscrito Nuevo"/>
    <b v="0"/>
    <d v="2025-01-29T00:00:00"/>
    <s v="ALTA"/>
    <s v="01/01/1900"/>
  </r>
  <r>
    <s v="Conócete a Ti Mismo y Oratoria"/>
    <s v="Enero"/>
    <s v="Lunes y miércoles"/>
    <x v="2"/>
    <x v="0"/>
    <m/>
    <s v="70691003"/>
    <s v="Milene"/>
    <s v="Cardenas Castro"/>
    <s v="966 446 266"/>
    <s v="cardenascastromilene@gmail.com"/>
    <d v="1997-04-14T00:00:00"/>
    <n v="27"/>
    <s v="Anubis I"/>
    <s v="Inscrito Nuevo"/>
    <m/>
    <m/>
    <m/>
    <m/>
    <d v="2025-01-22T00:00:00"/>
    <d v="2025-04-08T00:00:00"/>
    <s v="Pamela Gavilan"/>
    <s v="Jhandyra Campos"/>
    <s v="P"/>
    <s v="P"/>
    <s v="P"/>
    <s v="F"/>
    <s v="P"/>
    <s v="P"/>
    <s v="P"/>
    <s v="P"/>
    <m/>
    <m/>
    <m/>
    <m/>
    <m/>
    <m/>
    <m/>
    <m/>
    <m/>
    <s v="Asistió"/>
    <m/>
    <m/>
    <m/>
    <m/>
    <m/>
    <m/>
    <m/>
    <d v="2025-06-30T00:00:00"/>
    <m/>
    <d v="2025-07-31T00:00:00"/>
    <m/>
    <m/>
    <s v="Redes sociales"/>
    <s v="PPP"/>
    <s v="Ayacucho-Enero-Lunesymiércoles-7:00pm-8:50pm-45665"/>
    <s v="Conócete a Ti Mismo y Oratoria"/>
    <s v="Ayacucho-Enero-Lunes y miércoles-7:00pm-8:50pm-45665-Inscrito Nuevo"/>
    <b v="0"/>
    <d v="2025-01-29T00:00:00"/>
    <s v="ALTA"/>
    <s v="01/01/1900"/>
  </r>
  <r>
    <s v="Conócete a Ti Mismo y Oratoria"/>
    <s v="Enero"/>
    <s v="Lunes y miércoles"/>
    <x v="2"/>
    <x v="0"/>
    <m/>
    <s v="60791653"/>
    <s v="Jose Carlos Sebastian"/>
    <s v="Huayhua Baez"/>
    <s v="919 028 122"/>
    <s v="huayhua152313@gmail.com"/>
    <d v="2006-07-15T00:00:00"/>
    <n v="18"/>
    <s v="Anubis I"/>
    <s v="Inscrito Nuevo"/>
    <m/>
    <m/>
    <m/>
    <m/>
    <d v="2025-01-22T00:00:00"/>
    <d v="2025-04-08T00:00:00"/>
    <s v="Pamela Gavilan"/>
    <s v="Jhandyra Campos"/>
    <s v="P"/>
    <s v="P"/>
    <s v="P"/>
    <s v="F"/>
    <s v="F"/>
    <s v="P"/>
    <s v="P"/>
    <s v="P"/>
    <m/>
    <m/>
    <m/>
    <m/>
    <m/>
    <m/>
    <m/>
    <m/>
    <m/>
    <s v="Asistió"/>
    <m/>
    <m/>
    <m/>
    <m/>
    <m/>
    <m/>
    <m/>
    <d v="2025-06-30T00:00:00"/>
    <m/>
    <d v="2025-07-31T00:00:00"/>
    <m/>
    <m/>
    <s v="Redes sociales"/>
    <s v="PPP"/>
    <s v="Ayacucho-Enero-Lunesymiércoles-7:00pm-8:50pm-45665"/>
    <s v="Conócete a Ti Mismo y Oratoria"/>
    <s v="Ayacucho-Enero-Lunes y miércoles-7:00pm-8:50pm-45665-Inscrito Nuevo"/>
    <b v="0"/>
    <d v="2025-01-29T00:00:00"/>
    <s v="ALTA"/>
    <s v="01/01/1900"/>
  </r>
  <r>
    <s v="Conócete a Ti Mismo y Oratoria"/>
    <s v="Enero"/>
    <s v="Lunes y miércoles"/>
    <x v="2"/>
    <x v="0"/>
    <m/>
    <s v="76261156"/>
    <s v="Kliender "/>
    <s v="Taype Flores"/>
    <s v="957 744 760"/>
    <s v="kliender.taype.01@unsch.edu.pe"/>
    <d v="2000-04-22T00:00:00"/>
    <n v="24"/>
    <s v="Anubis I"/>
    <s v="Inscrito Nuevo"/>
    <m/>
    <m/>
    <m/>
    <m/>
    <d v="2025-01-22T00:00:00"/>
    <d v="2025-04-08T00:00:00"/>
    <s v="Pamela Gavilan"/>
    <s v="Jhandyra Campos"/>
    <s v="F"/>
    <s v="P"/>
    <s v="P"/>
    <s v="P"/>
    <s v="P"/>
    <s v="F"/>
    <s v="F"/>
    <s v="F"/>
    <m/>
    <m/>
    <m/>
    <m/>
    <m/>
    <m/>
    <m/>
    <m/>
    <m/>
    <s v="Asistió"/>
    <m/>
    <m/>
    <m/>
    <m/>
    <m/>
    <m/>
    <m/>
    <d v="2025-06-30T00:00:00"/>
    <m/>
    <d v="2025-07-31T00:00:00"/>
    <m/>
    <m/>
    <s v="Redes sociales"/>
    <s v="FPP"/>
    <s v="Ayacucho-Enero-Lunesymiércoles-7:00pm-8:50pm-45665"/>
    <s v="Conócete a Ti Mismo y Oratoria"/>
    <s v="Ayacucho-Enero-Lunes y miércoles-7:00pm-8:50pm-45665-Inscrito Nuevo"/>
    <b v="0"/>
    <d v="2025-01-29T00:00:00"/>
    <s v="ALTA"/>
    <s v="01/01/1900"/>
  </r>
  <r>
    <s v="Conócete a Ti Mismo y Oratoria"/>
    <s v="Enero"/>
    <s v="Lunes y miércoles"/>
    <x v="2"/>
    <x v="0"/>
    <m/>
    <s v="70842067"/>
    <s v="Cristhian Gabriel"/>
    <s v="Garay Ramos"/>
    <s v="955 670 005"/>
    <s v="gabriel19423@hotmail.com"/>
    <d v="2005-03-30T00:00:00"/>
    <n v="19"/>
    <s v="Anubis I"/>
    <s v="Inscrito Nuevo"/>
    <m/>
    <m/>
    <m/>
    <m/>
    <d v="2025-01-22T00:00:00"/>
    <d v="2025-04-08T00:00:00"/>
    <s v="Pamela Gavilan"/>
    <s v="Jhandyra Campos"/>
    <s v="F"/>
    <s v="P"/>
    <s v="P"/>
    <s v="P"/>
    <s v="F"/>
    <s v="P"/>
    <s v="P"/>
    <s v="P"/>
    <m/>
    <m/>
    <m/>
    <m/>
    <m/>
    <m/>
    <m/>
    <m/>
    <m/>
    <s v="Asistió"/>
    <m/>
    <m/>
    <m/>
    <m/>
    <m/>
    <m/>
    <m/>
    <d v="2025-06-30T00:00:00"/>
    <m/>
    <d v="2025-07-31T00:00:00"/>
    <m/>
    <m/>
    <s v="Redes sociales"/>
    <s v="FPP"/>
    <s v="Ayacucho-Enero-Lunesymiércoles-7:00pm-8:50pm-45665"/>
    <s v="Conócete a Ti Mismo y Oratoria"/>
    <s v="Ayacucho-Enero-Lunes y miércoles-7:00pm-8:50pm-45665-Inscrito Nuevo"/>
    <b v="0"/>
    <d v="2025-01-29T00:00:00"/>
    <s v="ALTA"/>
    <s v="01/01/1900"/>
  </r>
  <r>
    <s v="Conócete a Ti Mismo y Oratoria"/>
    <s v="Enero"/>
    <s v="Lunes y miércoles"/>
    <x v="2"/>
    <x v="0"/>
    <m/>
    <s v="73150451"/>
    <s v="Sonali Ruby "/>
    <s v="Quispe Quispe"/>
    <s v="992 187 739"/>
    <s v="sonaliruby22@hotmail.com"/>
    <d v="2003-03-22T00:00:00"/>
    <n v="21"/>
    <s v="Anubis I"/>
    <s v="Inscrito Nuevo"/>
    <m/>
    <m/>
    <m/>
    <m/>
    <d v="2025-01-22T00:00:00"/>
    <d v="2025-04-08T00:00:00"/>
    <s v="Pamela Gavilan"/>
    <s v="Jhandyra Campos"/>
    <s v="F"/>
    <s v="P"/>
    <s v="P"/>
    <s v="P"/>
    <s v="P"/>
    <s v="P"/>
    <s v="P"/>
    <s v="F"/>
    <m/>
    <m/>
    <m/>
    <m/>
    <m/>
    <m/>
    <m/>
    <m/>
    <m/>
    <s v="Asistió"/>
    <m/>
    <m/>
    <m/>
    <m/>
    <m/>
    <m/>
    <m/>
    <d v="2025-06-30T00:00:00"/>
    <m/>
    <d v="2025-07-31T00:00:00"/>
    <m/>
    <m/>
    <s v="Redes sociales"/>
    <s v="FPP"/>
    <s v="Ayacucho-Enero-Lunesymiércoles-7:00pm-8:50pm-45665"/>
    <s v="Conócete a Ti Mismo y Oratoria"/>
    <s v="Ayacucho-Enero-Lunes y miércoles-7:00pm-8:50pm-45665-Inscrito Nuevo"/>
    <b v="0"/>
    <d v="2025-01-29T00:00:00"/>
    <s v="ALTA"/>
    <s v="01/01/1900"/>
  </r>
  <r>
    <s v="Conócete a Ti Mismo y Oratoria"/>
    <s v="Enero"/>
    <s v="Lunes y miércoles"/>
    <x v="2"/>
    <x v="0"/>
    <m/>
    <s v="62636070"/>
    <s v="Rodrigo Joaquin"/>
    <s v="Martinez Quispe"/>
    <s v="983 491 347"/>
    <s v="gokuvegetayrodri@gmail.com"/>
    <d v="2009-05-13T00:00:00"/>
    <n v="15"/>
    <s v="Anubis I"/>
    <s v="Inscrito Nuevo"/>
    <m/>
    <m/>
    <m/>
    <m/>
    <d v="2025-01-22T00:00:00"/>
    <d v="2025-04-08T00:00:00"/>
    <s v="Pamela Gavilan"/>
    <s v="Jhandyra Campos"/>
    <s v="F"/>
    <s v="P"/>
    <s v="P"/>
    <s v="P"/>
    <s v="P"/>
    <s v="P"/>
    <s v="P"/>
    <s v="P"/>
    <m/>
    <m/>
    <m/>
    <m/>
    <m/>
    <m/>
    <m/>
    <m/>
    <m/>
    <s v="Asistió"/>
    <m/>
    <m/>
    <m/>
    <m/>
    <m/>
    <m/>
    <m/>
    <d v="2025-06-30T00:00:00"/>
    <m/>
    <d v="2025-07-31T00:00:00"/>
    <m/>
    <m/>
    <s v="Propag.Impresa"/>
    <s v="FPP"/>
    <s v="Ayacucho-Enero-Lunesymiércoles-7:00pm-8:50pm-45665"/>
    <s v="Conócete a Ti Mismo y Oratoria"/>
    <s v="Ayacucho-Enero-Lunes y miércoles-7:00pm-8:50pm-45665-Inscrito Nuevo"/>
    <b v="0"/>
    <d v="2025-01-29T00:00:00"/>
    <s v="ALTA"/>
    <s v="01/01/1900"/>
  </r>
  <r>
    <s v="Conócete a Ti Mismo y Oratoria"/>
    <s v="Enero"/>
    <s v="Martes y jueves"/>
    <x v="0"/>
    <x v="1"/>
    <m/>
    <s v="60074795"/>
    <s v="Cristhian "/>
    <s v="Lapa Quispe"/>
    <s v="919 284 220"/>
    <s v="lapaquispecristhian@gmail.com"/>
    <d v="2004-05-17T00:00:00"/>
    <n v="20"/>
    <s v="Xexostris I"/>
    <s v="Inscrito Nuevo"/>
    <m/>
    <m/>
    <m/>
    <m/>
    <d v="2025-01-23T00:00:00"/>
    <d v="2025-04-09T00:00:00"/>
    <s v="Werner Rodriguez"/>
    <s v="Marleny Vera"/>
    <s v="F"/>
    <s v="P"/>
    <s v="P"/>
    <s v="P"/>
    <s v="F"/>
    <s v="F"/>
    <s v="F"/>
    <s v="F"/>
    <m/>
    <m/>
    <m/>
    <m/>
    <m/>
    <m/>
    <m/>
    <m/>
    <m/>
    <s v="Asistió"/>
    <m/>
    <m/>
    <m/>
    <m/>
    <m/>
    <m/>
    <m/>
    <d v="2025-06-30T00:00:00"/>
    <m/>
    <d v="2025-07-31T00:00:00"/>
    <m/>
    <m/>
    <s v="Contacto Personal"/>
    <s v="FPP"/>
    <s v="Ayacucho-Enero-Martesyjueves-09:30am-11:15am-45666"/>
    <s v="Conócete a Ti Mismo y Oratoria"/>
    <s v="Ayacucho-Enero-Martes y jueves-09:30am-11:15am-45666-Inscrito Nuevo"/>
    <b v="0"/>
    <d v="2025-01-30T00:00:00"/>
    <s v="ALTA"/>
    <s v="01/01/1900"/>
  </r>
  <r>
    <s v="Conócete a Ti Mismo y Oratoria"/>
    <s v="Enero"/>
    <s v="Martes y jueves"/>
    <x v="0"/>
    <x v="1"/>
    <m/>
    <s v="74147045"/>
    <s v="Paúl Oscar"/>
    <s v="Gonzales Cerván"/>
    <s v="966 055 835"/>
    <m/>
    <d v="2005-10-30T00:00:00"/>
    <n v="19"/>
    <s v="Xexostris I"/>
    <s v="Inscrito Nuevo"/>
    <m/>
    <m/>
    <m/>
    <m/>
    <d v="2025-01-23T00:00:00"/>
    <d v="2025-04-09T00:00:00"/>
    <s v="Werner Rodriguez"/>
    <s v="Marleny Vera"/>
    <s v="F"/>
    <s v="F"/>
    <s v="P"/>
    <s v="P"/>
    <s v="F"/>
    <s v="P"/>
    <s v="P"/>
    <s v="P"/>
    <m/>
    <m/>
    <m/>
    <m/>
    <m/>
    <m/>
    <m/>
    <m/>
    <m/>
    <s v="Asistió"/>
    <m/>
    <m/>
    <m/>
    <m/>
    <m/>
    <m/>
    <m/>
    <d v="2025-06-30T00:00:00"/>
    <m/>
    <d v="2025-07-31T00:00:00"/>
    <m/>
    <m/>
    <s v="Contacto Personal"/>
    <s v="FFP"/>
    <s v="Ayacucho-Enero-Martesyjueves-09:30am-11:15am-45666"/>
    <s v="Conócete a Ti Mismo y Oratoria"/>
    <s v="Ayacucho-Enero-Martes y jueves-09:30am-11:15am-45666-Inscrito Nuevo"/>
    <b v="0"/>
    <d v="2025-01-30T00:00:00"/>
    <s v="ALTA"/>
    <s v="01/01/1900"/>
  </r>
  <r>
    <s v="Conócete a Ti Mismo y Oratoria"/>
    <s v="Enero"/>
    <s v="Martes y jueves"/>
    <x v="0"/>
    <x v="1"/>
    <m/>
    <s v="74147041"/>
    <s v="Raúl Oscar"/>
    <s v="Gonzales Cerván"/>
    <s v="966 657 275"/>
    <m/>
    <d v="2005-10-30T00:00:00"/>
    <n v="19"/>
    <s v="Xexostris I"/>
    <s v="Inscrito Nuevo"/>
    <m/>
    <m/>
    <m/>
    <m/>
    <d v="2025-01-23T00:00:00"/>
    <d v="2025-04-09T00:00:00"/>
    <s v="Werner Rodriguez"/>
    <s v="Marleny Vera"/>
    <s v="F"/>
    <s v="P"/>
    <s v="P"/>
    <s v="P"/>
    <s v="P"/>
    <s v="P"/>
    <s v="P"/>
    <s v="P"/>
    <m/>
    <m/>
    <m/>
    <m/>
    <m/>
    <m/>
    <m/>
    <m/>
    <m/>
    <s v="Asistió"/>
    <m/>
    <m/>
    <m/>
    <m/>
    <m/>
    <m/>
    <m/>
    <d v="2025-06-30T00:00:00"/>
    <m/>
    <d v="2025-07-31T00:00:00"/>
    <m/>
    <m/>
    <s v="Contacto Personal"/>
    <s v="FPP"/>
    <s v="Ayacucho-Enero-Martesyjueves-09:30am-11:15am-45666"/>
    <s v="Conócete a Ti Mismo y Oratoria"/>
    <s v="Ayacucho-Enero-Martes y jueves-09:30am-11:15am-45666-Inscrito Nuevo"/>
    <b v="0"/>
    <d v="2025-01-30T00:00:00"/>
    <s v="ALTA"/>
    <s v="01/01/1900"/>
  </r>
  <r>
    <s v="Conócete a Ti Mismo y Oratoria"/>
    <s v="Enero"/>
    <s v="Martes y jueves"/>
    <x v="0"/>
    <x v="1"/>
    <m/>
    <s v="70392900"/>
    <s v="Mary Cruz Gina"/>
    <s v="Bautista Leyva"/>
    <s v="929 254 821"/>
    <s v="marybautistaleyva@gmail.com"/>
    <d v="1998-01-23T00:00:00"/>
    <n v="27"/>
    <s v="Xexostris I"/>
    <s v="Inscrito Nuevo"/>
    <m/>
    <m/>
    <m/>
    <m/>
    <d v="2025-01-23T00:00:00"/>
    <d v="2025-04-09T00:00:00"/>
    <s v="Werner Rodriguez"/>
    <s v="Marleny Vera"/>
    <s v="P"/>
    <s v="P"/>
    <s v="P"/>
    <s v="P"/>
    <s v="P"/>
    <s v="P"/>
    <s v="P"/>
    <s v="P"/>
    <m/>
    <m/>
    <m/>
    <m/>
    <m/>
    <m/>
    <m/>
    <m/>
    <m/>
    <s v="Asistió"/>
    <m/>
    <m/>
    <m/>
    <m/>
    <m/>
    <m/>
    <m/>
    <d v="2025-06-30T00:00:00"/>
    <m/>
    <d v="2025-07-31T00:00:00"/>
    <m/>
    <m/>
    <s v="Redes sociales"/>
    <s v="PPP"/>
    <s v="Ayacucho-Enero-Martesyjueves-09:30am-11:15am-45666"/>
    <s v="Conócete a Ti Mismo y Oratoria"/>
    <s v="Ayacucho-Enero-Martes y jueves-09:30am-11:15am-45666-Inscrito Nuevo"/>
    <b v="0"/>
    <d v="2025-01-30T00:00:00"/>
    <s v="ALTA"/>
    <s v="01/01/1900"/>
  </r>
  <r>
    <s v="Conócete a Ti Mismo y Oratoria"/>
    <s v="Enero"/>
    <s v="Martes y jueves"/>
    <x v="0"/>
    <x v="1"/>
    <m/>
    <s v="73018523"/>
    <s v="Carol Esmeralda"/>
    <s v="Gavilán Añanca"/>
    <s v="972 005 546"/>
    <s v="carolesmeralda1002@mail.com"/>
    <d v="2004-02-10T00:00:00"/>
    <n v="21"/>
    <s v="Xexostris I"/>
    <s v="Inscrito Nuevo"/>
    <m/>
    <m/>
    <m/>
    <m/>
    <d v="2025-01-23T00:00:00"/>
    <d v="2025-04-09T00:00:00"/>
    <s v="Werner Rodriguez"/>
    <s v="Marleny Vera"/>
    <s v="F"/>
    <s v="P"/>
    <s v="P"/>
    <s v="P"/>
    <s v="P"/>
    <s v="P"/>
    <s v="P"/>
    <s v="P"/>
    <m/>
    <m/>
    <m/>
    <m/>
    <m/>
    <m/>
    <m/>
    <m/>
    <m/>
    <s v="Asistió"/>
    <m/>
    <m/>
    <m/>
    <m/>
    <m/>
    <m/>
    <m/>
    <d v="2025-06-30T00:00:00"/>
    <m/>
    <d v="2025-07-31T00:00:00"/>
    <m/>
    <m/>
    <s v="Web"/>
    <s v="FPP"/>
    <s v="Ayacucho-Enero-Martesyjueves-09:30am-11:15am-45666"/>
    <s v="Conócete a Ti Mismo y Oratoria"/>
    <s v="Ayacucho-Enero-Martes y jueves-09:30am-11:15am-45666-Inscrito Nuevo"/>
    <b v="0"/>
    <d v="2025-01-30T00:00:00"/>
    <s v="ALTA"/>
    <s v="01/01/1900"/>
  </r>
  <r>
    <s v="Conócete a Ti Mismo y Oratoria"/>
    <s v="Enero"/>
    <s v="Martes y jueves"/>
    <x v="0"/>
    <x v="1"/>
    <m/>
    <s v="74965985"/>
    <s v="Alvaro Sebastián"/>
    <s v="Villalobos Silva"/>
    <s v="966 576 737"/>
    <s v="alvaritosebas10@gmail.com"/>
    <d v="2002-09-10T00:00:00"/>
    <n v="22"/>
    <s v="Xexostris I"/>
    <s v="Inscrito Nuevo"/>
    <m/>
    <m/>
    <m/>
    <m/>
    <d v="2025-01-23T00:00:00"/>
    <d v="2025-04-09T00:00:00"/>
    <s v="Werner Rodriguez"/>
    <s v="Marleny Vera"/>
    <s v="F"/>
    <s v="F"/>
    <s v="P"/>
    <s v="P"/>
    <s v="P"/>
    <s v="F"/>
    <s v="F"/>
    <s v="P"/>
    <m/>
    <m/>
    <m/>
    <m/>
    <m/>
    <m/>
    <m/>
    <m/>
    <m/>
    <s v="Asistió"/>
    <m/>
    <m/>
    <m/>
    <m/>
    <m/>
    <m/>
    <m/>
    <d v="2025-06-30T00:00:00"/>
    <m/>
    <d v="2025-07-31T00:00:00"/>
    <m/>
    <m/>
    <s v="Redes sociales"/>
    <s v="FFP"/>
    <s v="Ayacucho-Enero-Martesyjueves-09:30am-11:15am-45666"/>
    <s v="Conócete a Ti Mismo y Oratoria"/>
    <s v="Ayacucho-Enero-Martes y jueves-09:30am-11:15am-45666-Inscrito Nuevo"/>
    <b v="0"/>
    <d v="2025-01-30T00:00:00"/>
    <s v="ALTA"/>
    <s v="01/01/1900"/>
  </r>
  <r>
    <s v="Conócete a Ti Mismo y Oratoria"/>
    <s v="Enero"/>
    <s v="Martes y jueves"/>
    <x v="0"/>
    <x v="1"/>
    <m/>
    <s v="60579412"/>
    <s v="Keisy Mayeli"/>
    <s v="Mendez Arango"/>
    <s v="930 324 178"/>
    <s v="keisymendezarango@gmail.com"/>
    <d v="2008-01-06T00:00:00"/>
    <n v="17"/>
    <s v="Xexostris I"/>
    <s v="Inscrito Nuevo"/>
    <m/>
    <m/>
    <m/>
    <m/>
    <d v="2025-01-23T00:00:00"/>
    <d v="2025-04-09T00:00:00"/>
    <s v="Werner Rodriguez"/>
    <s v="Marleny Vera"/>
    <s v="P"/>
    <s v="P"/>
    <s v="P"/>
    <s v="P"/>
    <s v="P"/>
    <s v="P"/>
    <s v="F"/>
    <s v="P"/>
    <m/>
    <m/>
    <m/>
    <m/>
    <m/>
    <m/>
    <m/>
    <m/>
    <m/>
    <s v="Asistió"/>
    <m/>
    <m/>
    <m/>
    <m/>
    <m/>
    <m/>
    <m/>
    <d v="2025-06-30T00:00:00"/>
    <m/>
    <d v="2025-07-31T00:00:00"/>
    <m/>
    <m/>
    <s v="Redes sociales"/>
    <s v="PPP"/>
    <s v="Ayacucho-Enero-Martesyjueves-09:30am-11:15am-45666"/>
    <s v="Conócete a Ti Mismo y Oratoria"/>
    <s v="Ayacucho-Enero-Martes y jueves-09:30am-11:15am-45666-Inscrito Nuevo"/>
    <b v="0"/>
    <d v="2025-01-30T00:00:00"/>
    <s v="ALTA"/>
    <s v="01/01/1900"/>
  </r>
  <r>
    <s v="Conócete a Ti Mismo y Oratoria"/>
    <s v="Enero"/>
    <s v="Martes y jueves"/>
    <x v="0"/>
    <x v="1"/>
    <m/>
    <s v="70320206"/>
    <s v="Angie Zelmira "/>
    <s v="Chaupín Mendoza"/>
    <s v="978 516 016"/>
    <s v="angiezel15@gmail.com"/>
    <d v="2003-01-30T00:00:00"/>
    <n v="22"/>
    <s v="Xexostris I"/>
    <s v="Inscrito Nuevo"/>
    <m/>
    <m/>
    <m/>
    <m/>
    <d v="2025-01-23T00:00:00"/>
    <d v="2025-04-09T00:00:00"/>
    <s v="Werner Rodriguez"/>
    <s v="Marleny Vera"/>
    <s v="P"/>
    <s v="P"/>
    <s v="P"/>
    <s v="P"/>
    <s v="P"/>
    <s v="P"/>
    <s v="P"/>
    <s v="P"/>
    <m/>
    <m/>
    <m/>
    <m/>
    <m/>
    <m/>
    <m/>
    <m/>
    <m/>
    <s v="Asistió"/>
    <m/>
    <m/>
    <m/>
    <m/>
    <m/>
    <m/>
    <m/>
    <d v="2025-06-30T00:00:00"/>
    <m/>
    <d v="2025-07-31T00:00:00"/>
    <m/>
    <m/>
    <s v="Redes sociales"/>
    <s v="PPP"/>
    <s v="Ayacucho-Enero-Martesyjueves-09:30am-11:15am-45666"/>
    <s v="Conócete a Ti Mismo y Oratoria"/>
    <s v="Ayacucho-Enero-Martes y jueves-09:30am-11:15am-45666-Inscrito Nuevo"/>
    <b v="0"/>
    <d v="2025-01-30T00:00:00"/>
    <s v="ALTA"/>
    <s v="01/01/1900"/>
  </r>
  <r>
    <s v="Conócete a Ti Mismo y Oratoria"/>
    <s v="Enero"/>
    <s v="Martes y jueves"/>
    <x v="1"/>
    <x v="1"/>
    <m/>
    <s v="71992608"/>
    <s v="Shamdú Constance"/>
    <s v="Caballero Ayala"/>
    <s v="962 347 589"/>
    <s v="shanducaballero13@gmail.com"/>
    <d v="2005-08-07T00:00:00"/>
    <n v="19"/>
    <s v="Amon II"/>
    <s v="Inscrito Nuevo"/>
    <m/>
    <m/>
    <m/>
    <m/>
    <d v="2025-01-23T00:00:00"/>
    <d v="2025-04-09T00:00:00"/>
    <s v="Werner Rodriguez"/>
    <s v="Marleny Vera"/>
    <s v="P"/>
    <s v="P"/>
    <s v="P"/>
    <s v="P"/>
    <s v="P"/>
    <s v="P"/>
    <s v="P"/>
    <s v="P"/>
    <m/>
    <m/>
    <m/>
    <m/>
    <m/>
    <m/>
    <m/>
    <m/>
    <m/>
    <s v="Asistió"/>
    <m/>
    <m/>
    <m/>
    <m/>
    <m/>
    <m/>
    <m/>
    <d v="2025-06-30T00:00:00"/>
    <m/>
    <d v="2025-07-31T00:00:00"/>
    <m/>
    <m/>
    <s v="Contacto Personal"/>
    <s v="PPP"/>
    <s v="Ayacucho-Enero-Martesyjueves-4:30pm-06:30pm-45666"/>
    <s v="Conócete a Ti Mismo y Oratoria"/>
    <s v="Ayacucho-Enero-Martes y jueves-4:30pm-06:30pm-45666-Inscrito Nuevo"/>
    <b v="0"/>
    <d v="2025-01-30T00:00:00"/>
    <s v="ALTA"/>
    <s v="01/01/1900"/>
  </r>
  <r>
    <s v="Conócete a Ti Mismo y Oratoria"/>
    <s v="Enero"/>
    <s v="Martes y jueves"/>
    <x v="1"/>
    <x v="1"/>
    <m/>
    <s v="73990366"/>
    <s v="Anghela Lucero"/>
    <s v="Marapi Villanueva"/>
    <s v="935 284 164"/>
    <s v="anghelalucero@gmail.com"/>
    <d v="2005-04-09T00:00:00"/>
    <n v="19"/>
    <s v="Amon II"/>
    <s v="Inscrito Nuevo"/>
    <m/>
    <m/>
    <m/>
    <m/>
    <d v="2025-01-23T00:00:00"/>
    <d v="2025-04-09T00:00:00"/>
    <s v="Werner Rodriguez"/>
    <s v="Marleny Vera"/>
    <s v="F"/>
    <s v="P"/>
    <s v="P"/>
    <s v="P"/>
    <s v="F"/>
    <s v="F"/>
    <s v="F"/>
    <s v="F"/>
    <m/>
    <m/>
    <m/>
    <m/>
    <m/>
    <m/>
    <m/>
    <m/>
    <m/>
    <s v="Asistió"/>
    <m/>
    <m/>
    <m/>
    <m/>
    <m/>
    <m/>
    <m/>
    <d v="2025-06-30T00:00:00"/>
    <m/>
    <d v="2025-07-31T00:00:00"/>
    <m/>
    <m/>
    <s v="Redes sociales"/>
    <s v="FPP"/>
    <s v="Ayacucho-Enero-Martesyjueves-4:30pm-06:30pm-45666"/>
    <s v="Conócete a Ti Mismo y Oratoria"/>
    <s v="Ayacucho-Enero-Martes y jueves-4:30pm-06:30pm-45666-Inscrito Nuevo"/>
    <b v="0"/>
    <d v="2025-01-30T00:00:00"/>
    <s v="ALTA"/>
    <s v="01/01/1900"/>
  </r>
  <r>
    <s v="Conócete a Ti Mismo y Oratoria"/>
    <s v="Enero"/>
    <s v="Martes y jueves"/>
    <x v="1"/>
    <x v="1"/>
    <m/>
    <s v="60862326"/>
    <s v="Mery "/>
    <s v="Quispe Rojas"/>
    <s v="914 658 425"/>
    <s v="meryquispe422@gmail.com"/>
    <d v="2006-12-02T00:00:00"/>
    <n v="18"/>
    <s v="Amon II"/>
    <s v="Inscrito Nuevo"/>
    <m/>
    <m/>
    <m/>
    <m/>
    <d v="2025-01-23T00:00:00"/>
    <d v="2025-04-09T00:00:00"/>
    <s v="Werner Rodriguez"/>
    <s v="Marleny Vera"/>
    <s v="F"/>
    <s v="P"/>
    <s v="F"/>
    <s v="P"/>
    <s v="P"/>
    <s v="P"/>
    <s v="F"/>
    <s v="F"/>
    <m/>
    <m/>
    <m/>
    <m/>
    <m/>
    <m/>
    <m/>
    <m/>
    <m/>
    <s v="No Asistió"/>
    <m/>
    <m/>
    <m/>
    <m/>
    <m/>
    <m/>
    <m/>
    <d v="2025-06-30T00:00:00"/>
    <m/>
    <d v="2025-07-31T00:00:00"/>
    <m/>
    <m/>
    <s v="Propag.Impresa"/>
    <s v="FPF"/>
    <s v="Ayacucho-Enero-Martesyjueves-4:30pm-06:30pm-45666"/>
    <s v="Conócete a Ti Mismo y Oratoria"/>
    <s v="Ayacucho-Enero-Martes y jueves-4:30pm-06:30pm-45666-Inscrito Nuevo"/>
    <b v="0"/>
    <d v="2025-01-30T00:00:00"/>
    <s v="ALTA"/>
    <s v="01/01/1900"/>
  </r>
  <r>
    <s v="Conócete a Ti Mismo y Oratoria"/>
    <s v="Enero"/>
    <s v="Martes y jueves"/>
    <x v="1"/>
    <x v="1"/>
    <m/>
    <s v="60730955"/>
    <s v="Diogo Andree"/>
    <s v="Ochoa Taccsi"/>
    <s v="913 376 298"/>
    <s v="andiogo8a5@gmail.com"/>
    <d v="2006-05-02T00:00:00"/>
    <n v="18"/>
    <s v="Amon II"/>
    <s v="Inscrito Nuevo"/>
    <m/>
    <m/>
    <m/>
    <m/>
    <d v="2025-01-23T00:00:00"/>
    <d v="2025-04-09T00:00:00"/>
    <s v="Werner Rodriguez"/>
    <s v="Marleny Vera"/>
    <s v="P"/>
    <s v="P"/>
    <s v="P"/>
    <s v="P"/>
    <s v="F"/>
    <s v="F"/>
    <s v="F"/>
    <s v="F"/>
    <m/>
    <m/>
    <m/>
    <m/>
    <m/>
    <m/>
    <m/>
    <m/>
    <m/>
    <s v="Asistió"/>
    <m/>
    <m/>
    <m/>
    <m/>
    <m/>
    <m/>
    <m/>
    <d v="2025-06-30T00:00:00"/>
    <m/>
    <d v="2025-07-31T00:00:00"/>
    <m/>
    <m/>
    <s v="Contacto Personal"/>
    <s v="PPP"/>
    <s v="Ayacucho-Enero-Martesyjueves-4:30pm-06:30pm-45666"/>
    <s v="Conócete a Ti Mismo y Oratoria"/>
    <s v="Ayacucho-Enero-Martes y jueves-4:30pm-06:30pm-45666-Inscrito Nuevo"/>
    <b v="0"/>
    <d v="2025-01-30T00:00:00"/>
    <s v="ALTA"/>
    <s v="01/01/1900"/>
  </r>
  <r>
    <s v="Conócete a Ti Mismo y Oratoria"/>
    <s v="Enero"/>
    <s v="Martes y jueves"/>
    <x v="1"/>
    <x v="1"/>
    <m/>
    <s v="61335278"/>
    <s v="Ana Sofia"/>
    <s v="Cucho Sayago"/>
    <s v="928 692 502"/>
    <s v="csayagosofia@gmail.com"/>
    <d v="2006-08-13T00:00:00"/>
    <n v="18"/>
    <s v="Amon II"/>
    <s v="Inscrito Nuevo"/>
    <m/>
    <m/>
    <m/>
    <m/>
    <d v="2025-01-23T00:00:00"/>
    <d v="2025-04-09T00:00:00"/>
    <s v="Werner Rodriguez"/>
    <s v="Marleny Vera"/>
    <s v="P"/>
    <s v="P"/>
    <s v="P"/>
    <s v="P"/>
    <s v="F"/>
    <s v="F"/>
    <s v="F"/>
    <s v="F"/>
    <m/>
    <m/>
    <m/>
    <m/>
    <m/>
    <m/>
    <m/>
    <m/>
    <m/>
    <s v="Asistió"/>
    <m/>
    <m/>
    <m/>
    <m/>
    <m/>
    <m/>
    <m/>
    <d v="2025-06-30T00:00:00"/>
    <m/>
    <d v="2025-07-31T00:00:00"/>
    <m/>
    <m/>
    <s v="Propag.Impresa"/>
    <s v="PPP"/>
    <s v="Ayacucho-Enero-Martesyjueves-4:30pm-06:30pm-45666"/>
    <s v="Conócete a Ti Mismo y Oratoria"/>
    <s v="Ayacucho-Enero-Martes y jueves-4:30pm-06:30pm-45666-Inscrito Nuevo"/>
    <b v="0"/>
    <d v="2025-01-30T00:00:00"/>
    <s v="ALTA"/>
    <s v="01/01/1900"/>
  </r>
  <r>
    <s v="Conócete a Ti Mismo y Oratoria"/>
    <s v="Enero"/>
    <s v="Martes y jueves"/>
    <x v="1"/>
    <x v="1"/>
    <m/>
    <s v="60220331"/>
    <s v="Hillary Sayury"/>
    <s v="Fernández Gómez"/>
    <s v="914 913 749"/>
    <s v="sayuryfujoshi@gmail.com"/>
    <d v="2007-03-14T00:00:00"/>
    <n v="17"/>
    <s v="Amon II"/>
    <s v="Inscrito Nuevo"/>
    <m/>
    <m/>
    <m/>
    <m/>
    <d v="2025-01-23T00:00:00"/>
    <d v="2025-04-09T00:00:00"/>
    <s v="Werner Rodriguez"/>
    <s v="Marleny Vera"/>
    <s v="P"/>
    <s v="P"/>
    <s v="P"/>
    <s v="P"/>
    <s v="P"/>
    <s v="P"/>
    <s v="P"/>
    <s v="P"/>
    <m/>
    <m/>
    <m/>
    <m/>
    <m/>
    <m/>
    <m/>
    <m/>
    <m/>
    <s v="Asistió"/>
    <m/>
    <m/>
    <m/>
    <m/>
    <m/>
    <m/>
    <m/>
    <d v="2025-06-30T00:00:00"/>
    <m/>
    <d v="2025-07-31T00:00:00"/>
    <m/>
    <m/>
    <s v="Redes sociales"/>
    <s v="PPP"/>
    <s v="Ayacucho-Enero-Martesyjueves-4:30pm-06:30pm-45666"/>
    <s v="Conócete a Ti Mismo y Oratoria"/>
    <s v="Ayacucho-Enero-Martes y jueves-4:30pm-06:30pm-45666-Inscrito Nuevo"/>
    <b v="0"/>
    <d v="2025-01-30T00:00:00"/>
    <s v="ALTA"/>
    <s v="01/01/1900"/>
  </r>
  <r>
    <s v="Conócete a Ti Mismo y Oratoria"/>
    <s v="Enero"/>
    <s v="Martes y jueves"/>
    <x v="1"/>
    <x v="1"/>
    <m/>
    <s v="60791987"/>
    <s v="Asael Indira"/>
    <s v="Morales Ayala"/>
    <s v="997 487 728"/>
    <s v="asaeltq789@gmail.com"/>
    <d v="2006-09-20T00:00:00"/>
    <n v="18"/>
    <s v="Amon II"/>
    <s v="Inscrito Nuevo"/>
    <m/>
    <m/>
    <m/>
    <m/>
    <d v="2025-01-23T00:00:00"/>
    <d v="2025-04-09T00:00:00"/>
    <s v="Werner Rodriguez"/>
    <s v="Marleny Vera"/>
    <s v="F"/>
    <s v="P"/>
    <s v="P"/>
    <s v="P"/>
    <s v="P"/>
    <s v="P"/>
    <s v="P"/>
    <s v="P"/>
    <m/>
    <m/>
    <m/>
    <m/>
    <m/>
    <m/>
    <m/>
    <m/>
    <m/>
    <s v="Asistió"/>
    <m/>
    <m/>
    <m/>
    <m/>
    <m/>
    <m/>
    <m/>
    <d v="2025-06-30T00:00:00"/>
    <m/>
    <d v="2025-07-31T00:00:00"/>
    <m/>
    <m/>
    <s v="Contacto Personal"/>
    <s v="FPP"/>
    <s v="Ayacucho-Enero-Martesyjueves-4:30pm-06:30pm-45666"/>
    <s v="Conócete a Ti Mismo y Oratoria"/>
    <s v="Ayacucho-Enero-Martes y jueves-4:30pm-06:30pm-45666-Inscrito Nuevo"/>
    <b v="0"/>
    <d v="2025-01-30T00:00:00"/>
    <s v="ALTA"/>
    <s v="01/01/1900"/>
  </r>
  <r>
    <s v="Conócete a Ti Mismo y Oratoria"/>
    <s v="Enero"/>
    <s v="Martes y jueves"/>
    <x v="1"/>
    <x v="1"/>
    <m/>
    <s v="61544624"/>
    <s v="Cristhian David "/>
    <s v="Cespedes Ccaranchira"/>
    <s v="969 910 091"/>
    <s v="cespedesccayanchira@gmail.com"/>
    <d v="2004-01-04T00:00:00"/>
    <n v="21"/>
    <s v="Amon II"/>
    <s v="Inscrito Nuevo"/>
    <m/>
    <m/>
    <m/>
    <m/>
    <d v="2025-01-23T00:00:00"/>
    <d v="2025-04-09T00:00:00"/>
    <s v="Werner Rodriguez"/>
    <s v="Marleny Vera"/>
    <s v="F"/>
    <s v="P"/>
    <s v="P"/>
    <s v="P"/>
    <s v="P"/>
    <s v="F"/>
    <s v="P"/>
    <s v="P"/>
    <m/>
    <m/>
    <m/>
    <m/>
    <m/>
    <m/>
    <m/>
    <m/>
    <m/>
    <s v="Asistió"/>
    <m/>
    <m/>
    <m/>
    <m/>
    <m/>
    <m/>
    <m/>
    <d v="2025-06-30T00:00:00"/>
    <m/>
    <d v="2025-07-31T00:00:00"/>
    <m/>
    <m/>
    <s v="Contacto Personal"/>
    <s v="FPP"/>
    <s v="Ayacucho-Enero-Martesyjueves-4:30pm-06:30pm-45666"/>
    <s v="Conócete a Ti Mismo y Oratoria"/>
    <s v="Ayacucho-Enero-Martes y jueves-4:30pm-06:30pm-45666-Inscrito Nuevo"/>
    <b v="0"/>
    <d v="2025-01-30T00:00:00"/>
    <s v="ALTA"/>
    <s v="01/01/1900"/>
  </r>
  <r>
    <s v="Conócete a Ti Mismo y Oratoria"/>
    <s v="Enero"/>
    <s v="Martes y jueves"/>
    <x v="2"/>
    <x v="1"/>
    <m/>
    <s v="71686246"/>
    <s v="Sabine "/>
    <s v="Ventocilla Gutierrez "/>
    <s v="939 659 322"/>
    <s v="ventocillasabine@gmail.com"/>
    <d v="2008-04-30T00:00:00"/>
    <n v="16"/>
    <s v="Nuth II"/>
    <s v="Inscrito Nuevo"/>
    <m/>
    <m/>
    <m/>
    <m/>
    <d v="2025-01-23T00:00:00"/>
    <d v="2025-04-09T00:00:00"/>
    <s v="Josel Palomino"/>
    <s v="Pamela Ochatoma"/>
    <s v="P"/>
    <s v="P"/>
    <s v="P"/>
    <s v="P"/>
    <s v="P"/>
    <s v="P"/>
    <s v="P"/>
    <s v="P"/>
    <m/>
    <m/>
    <m/>
    <m/>
    <m/>
    <m/>
    <m/>
    <m/>
    <m/>
    <s v="Asistió"/>
    <m/>
    <m/>
    <m/>
    <m/>
    <m/>
    <m/>
    <m/>
    <d v="2025-06-30T00:00:00"/>
    <m/>
    <d v="2025-07-31T00:00:00"/>
    <m/>
    <m/>
    <s v="Actividades"/>
    <s v="PPP"/>
    <s v="Ayacucho-Enero-Martesyjueves-7:00pm-8:50pm-45666"/>
    <s v="Conócete a Ti Mismo y Oratoria"/>
    <s v="Ayacucho-Enero-Martes y jueves-7:00pm-8:50pm-45666-Inscrito Nuevo"/>
    <b v="0"/>
    <d v="2025-01-30T00:00:00"/>
    <s v="ALTA"/>
    <s v="01/01/1900"/>
  </r>
  <r>
    <s v="Conócete a Ti Mismo y Oratoria"/>
    <s v="Enero"/>
    <s v="Martes y jueves"/>
    <x v="2"/>
    <x v="1"/>
    <m/>
    <s v="61384188"/>
    <s v="Stephano Alveiro "/>
    <s v="Gomez Gutierrez"/>
    <s v="910 479 582"/>
    <s v="escalaalveiro@gmail.com "/>
    <d v="2008-10-14T00:00:00"/>
    <n v="16"/>
    <s v="Nuth II"/>
    <s v="Inscrito Nuevo"/>
    <m/>
    <m/>
    <m/>
    <m/>
    <d v="2025-01-23T00:00:00"/>
    <d v="2025-04-09T00:00:00"/>
    <s v="Josel Palomino"/>
    <s v="Pamela Ochatoma"/>
    <s v="P"/>
    <s v="P"/>
    <s v="P"/>
    <s v="P"/>
    <s v="P"/>
    <s v="F"/>
    <s v="P"/>
    <s v="F"/>
    <m/>
    <m/>
    <m/>
    <m/>
    <m/>
    <m/>
    <m/>
    <m/>
    <m/>
    <s v="Asistió"/>
    <m/>
    <m/>
    <m/>
    <m/>
    <m/>
    <m/>
    <m/>
    <d v="2025-06-30T00:00:00"/>
    <m/>
    <d v="2025-07-31T00:00:00"/>
    <m/>
    <m/>
    <s v="Contacto Personal"/>
    <s v="PPP"/>
    <s v="Ayacucho-Enero-Martesyjueves-7:00pm-8:50pm-45666"/>
    <s v="Conócete a Ti Mismo y Oratoria"/>
    <s v="Ayacucho-Enero-Martes y jueves-7:00pm-8:50pm-45666-Inscrito Nuevo"/>
    <b v="0"/>
    <d v="2025-01-30T00:00:00"/>
    <s v="ALTA"/>
    <s v="01/01/1900"/>
  </r>
  <r>
    <s v="Conócete a Ti Mismo y Oratoria"/>
    <s v="Enero"/>
    <s v="Martes y jueves"/>
    <x v="2"/>
    <x v="1"/>
    <m/>
    <s v="76077856"/>
    <s v="Ana Luz Killa "/>
    <s v="Paucca Martinez"/>
    <s v="912 218 175"/>
    <s v="anapauccamartinez@gmail.com"/>
    <d v="2005-08-12T00:00:00"/>
    <n v="19"/>
    <s v="Nuth II"/>
    <s v="Inscrito Nuevo"/>
    <m/>
    <m/>
    <m/>
    <m/>
    <d v="2025-01-23T00:00:00"/>
    <d v="2025-04-09T00:00:00"/>
    <s v="Josel Palomino"/>
    <s v="Pamela Ochatoma"/>
    <s v="P"/>
    <s v="P"/>
    <s v="P"/>
    <s v="P"/>
    <s v="P"/>
    <s v="F"/>
    <s v="P"/>
    <s v="F"/>
    <m/>
    <m/>
    <m/>
    <m/>
    <m/>
    <m/>
    <m/>
    <m/>
    <m/>
    <s v="Asistió"/>
    <m/>
    <m/>
    <m/>
    <m/>
    <m/>
    <m/>
    <m/>
    <d v="2025-06-30T00:00:00"/>
    <m/>
    <d v="2025-07-31T00:00:00"/>
    <m/>
    <m/>
    <s v="Contacto Personal"/>
    <s v="PPP"/>
    <s v="Ayacucho-Enero-Martesyjueves-7:00pm-8:50pm-45666"/>
    <s v="Conócete a Ti Mismo y Oratoria"/>
    <s v="Ayacucho-Enero-Martes y jueves-7:00pm-8:50pm-45666-Inscrito Nuevo"/>
    <b v="0"/>
    <d v="2025-01-30T00:00:00"/>
    <s v="ALTA"/>
    <s v="01/01/1900"/>
  </r>
  <r>
    <s v="Conócete a Ti Mismo y Oratoria"/>
    <s v="Enero"/>
    <s v="Martes y jueves"/>
    <x v="2"/>
    <x v="1"/>
    <m/>
    <s v="72852957"/>
    <s v="Pool Ronell"/>
    <s v="Quispe García"/>
    <s v="957 726 410"/>
    <s v="poolqq@gmail.com"/>
    <d v="1999-02-07T00:00:00"/>
    <n v="26"/>
    <s v="Nuth II"/>
    <s v="Inscrito Nuevo"/>
    <m/>
    <m/>
    <m/>
    <m/>
    <d v="2025-01-23T00:00:00"/>
    <d v="2025-04-09T00:00:00"/>
    <s v="Josel Palomino"/>
    <s v="Pamela Ochatoma"/>
    <s v="P"/>
    <s v="P"/>
    <s v="F"/>
    <s v="P"/>
    <s v="P"/>
    <s v="P"/>
    <s v="P"/>
    <s v="P"/>
    <m/>
    <m/>
    <m/>
    <m/>
    <m/>
    <m/>
    <m/>
    <m/>
    <m/>
    <s v="Asistió"/>
    <m/>
    <m/>
    <m/>
    <m/>
    <m/>
    <m/>
    <m/>
    <d v="2025-06-30T00:00:00"/>
    <m/>
    <d v="2025-07-31T00:00:00"/>
    <m/>
    <m/>
    <s v="Propag.Impresa"/>
    <s v="PPF"/>
    <s v="Ayacucho-Enero-Martesyjueves-7:00pm-8:50pm-45666"/>
    <s v="Conócete a Ti Mismo y Oratoria"/>
    <s v="Ayacucho-Enero-Martes y jueves-7:00pm-8:50pm-45666-Inscrito Nuevo"/>
    <b v="0"/>
    <d v="2025-01-30T00:00:00"/>
    <s v="ALTA"/>
    <s v="01/01/1900"/>
  </r>
  <r>
    <s v="Conócete a Ti Mismo y Oratoria"/>
    <s v="Enero"/>
    <s v="Martes y jueves"/>
    <x v="2"/>
    <x v="1"/>
    <m/>
    <s v="61145559"/>
    <s v="Anabel Killary"/>
    <s v="Felices Bendezú"/>
    <s v="925 843 041"/>
    <s v="anabelfelices80@gmail.com"/>
    <d v="2007-08-25T00:00:00"/>
    <n v="17"/>
    <s v="Nuth II"/>
    <s v="Inscrito Nuevo"/>
    <m/>
    <m/>
    <m/>
    <m/>
    <d v="2025-01-23T00:00:00"/>
    <d v="2025-04-09T00:00:00"/>
    <s v="Josel Palomino"/>
    <s v="Pamela Ochatoma"/>
    <s v="P"/>
    <s v="F"/>
    <s v="P"/>
    <s v="P"/>
    <s v="F"/>
    <s v="F"/>
    <s v="F"/>
    <s v="F"/>
    <m/>
    <m/>
    <m/>
    <m/>
    <m/>
    <m/>
    <m/>
    <m/>
    <m/>
    <s v="Asistió"/>
    <m/>
    <m/>
    <m/>
    <m/>
    <m/>
    <m/>
    <m/>
    <d v="2025-06-30T00:00:00"/>
    <m/>
    <d v="2025-07-31T00:00:00"/>
    <m/>
    <m/>
    <s v="Contacto Personal"/>
    <s v="PFP"/>
    <s v="Ayacucho-Enero-Martesyjueves-7:00pm-8:50pm-45666"/>
    <s v="Conócete a Ti Mismo y Oratoria"/>
    <s v="Ayacucho-Enero-Martes y jueves-7:00pm-8:50pm-45666-Inscrito Nuevo"/>
    <b v="0"/>
    <d v="2025-01-30T00:00:00"/>
    <s v="ALTA"/>
    <s v="01/01/1900"/>
  </r>
  <r>
    <s v="Conócete a Ti Mismo y Oratoria"/>
    <s v="Enero"/>
    <s v="Martes y jueves"/>
    <x v="2"/>
    <x v="1"/>
    <m/>
    <s v="61072249"/>
    <s v="Nayeli Kalet"/>
    <s v="Quispe Chavez"/>
    <s v="925 446 582"/>
    <s v="nayelikalet123@gmail.com"/>
    <d v="2007-08-14T00:00:00"/>
    <n v="17"/>
    <s v="Nuth II"/>
    <s v="Inscrito Nuevo"/>
    <m/>
    <m/>
    <m/>
    <m/>
    <d v="2025-01-23T00:00:00"/>
    <d v="2025-04-09T00:00:00"/>
    <s v="Josel Palomino"/>
    <s v="Pamela Ochatoma"/>
    <s v="F"/>
    <s v="P"/>
    <s v="P"/>
    <s v="P"/>
    <s v="F"/>
    <s v="P"/>
    <s v="F"/>
    <s v="F"/>
    <m/>
    <m/>
    <m/>
    <m/>
    <m/>
    <m/>
    <m/>
    <m/>
    <m/>
    <s v="Asistió"/>
    <m/>
    <m/>
    <m/>
    <m/>
    <m/>
    <m/>
    <m/>
    <d v="2025-06-30T00:00:00"/>
    <m/>
    <d v="2025-07-31T00:00:00"/>
    <m/>
    <m/>
    <s v="Contacto Personal"/>
    <s v="FPP"/>
    <s v="Ayacucho-Enero-Martesyjueves-7:00pm-8:50pm-45666"/>
    <s v="Conócete a Ti Mismo y Oratoria"/>
    <s v="Ayacucho-Enero-Martes y jueves-7:00pm-8:50pm-45666-Inscrito Nuevo"/>
    <b v="0"/>
    <d v="2025-01-30T00:00:00"/>
    <s v="ALTA"/>
    <s v="01/01/1900"/>
  </r>
  <r>
    <s v="Conócete a Ti Mismo y Oratoria"/>
    <s v="Enero"/>
    <s v="Martes y jueves"/>
    <x v="2"/>
    <x v="1"/>
    <m/>
    <s v="62636158"/>
    <s v="Ayelén Estefania"/>
    <s v="Ayala Aguilar"/>
    <s v="997 424 713"/>
    <s v="ayalaaguilaresstefania@gmail.com"/>
    <d v="2006-07-15T00:00:00"/>
    <n v="18"/>
    <s v="Nuth II"/>
    <s v="Inscrito Nuevo"/>
    <m/>
    <m/>
    <m/>
    <m/>
    <d v="2025-01-23T00:00:00"/>
    <d v="2025-04-09T00:00:00"/>
    <s v="Josel Palomino"/>
    <s v="Pamela Ochatoma"/>
    <s v="P"/>
    <s v="P"/>
    <s v="P"/>
    <s v="P"/>
    <s v="P"/>
    <s v="F"/>
    <s v="F"/>
    <s v="F"/>
    <m/>
    <m/>
    <m/>
    <m/>
    <m/>
    <m/>
    <m/>
    <m/>
    <m/>
    <s v="Asistió"/>
    <m/>
    <m/>
    <m/>
    <m/>
    <m/>
    <m/>
    <m/>
    <d v="2025-06-30T00:00:00"/>
    <m/>
    <d v="2025-07-31T00:00:00"/>
    <m/>
    <m/>
    <s v="Redes sociales"/>
    <s v="PPP"/>
    <s v="Ayacucho-Enero-Martesyjueves-7:00pm-8:50pm-45666"/>
    <s v="Conócete a Ti Mismo y Oratoria"/>
    <s v="Ayacucho-Enero-Martes y jueves-7:00pm-8:50pm-45666-Inscrito Nuevo"/>
    <b v="0"/>
    <d v="2025-01-30T00:00:00"/>
    <s v="ALTA"/>
    <s v="01/01/1900"/>
  </r>
  <r>
    <s v="Conócete a Ti Mismo y Oratoria"/>
    <s v="Enero"/>
    <s v="Martes y jueves"/>
    <x v="2"/>
    <x v="1"/>
    <m/>
    <s v="61030057"/>
    <s v="Yamile Sofia"/>
    <s v="Pauca Carhuas"/>
    <s v="913 170 192"/>
    <s v="paucacarhuassofia@gmail.com"/>
    <d v="2007-03-10T00:00:00"/>
    <n v="18"/>
    <s v="Nuth II"/>
    <s v="Inscrito Nuevo"/>
    <m/>
    <m/>
    <m/>
    <m/>
    <d v="2025-01-23T00:00:00"/>
    <d v="2025-04-09T00:00:00"/>
    <s v="Josel Palomino"/>
    <s v="Pamela Ochatoma"/>
    <s v="P"/>
    <s v="P"/>
    <s v="P"/>
    <s v="P"/>
    <s v="P"/>
    <s v="F"/>
    <s v="F"/>
    <s v="F"/>
    <m/>
    <m/>
    <m/>
    <m/>
    <m/>
    <m/>
    <m/>
    <m/>
    <m/>
    <s v="Asistió"/>
    <m/>
    <m/>
    <m/>
    <m/>
    <m/>
    <m/>
    <m/>
    <d v="2025-06-30T00:00:00"/>
    <m/>
    <d v="2025-07-31T00:00:00"/>
    <m/>
    <m/>
    <s v="Redes sociales"/>
    <s v="PPP"/>
    <s v="Ayacucho-Enero-Martesyjueves-7:00pm-8:50pm-45666"/>
    <s v="Conócete a Ti Mismo y Oratoria"/>
    <s v="Ayacucho-Enero-Martes y jueves-7:00pm-8:50pm-45666-Inscrito Nuevo"/>
    <b v="0"/>
    <d v="2025-01-30T00:00:00"/>
    <s v="ALTA"/>
    <s v="01/01/1900"/>
  </r>
  <r>
    <s v="Conócete a Ti Mismo y Oratoria"/>
    <s v="Enero"/>
    <s v="Martes y jueves"/>
    <x v="2"/>
    <x v="1"/>
    <m/>
    <s v="70450284"/>
    <s v="Luis Angel"/>
    <s v="Coras Auccapuclla"/>
    <s v="959 211 189"/>
    <s v="aangelcorasauccapuclla@gmail.com"/>
    <d v="2000-06-20T00:00:00"/>
    <n v="24"/>
    <s v="Nuth II"/>
    <s v="Inscrito Nuevo"/>
    <m/>
    <m/>
    <m/>
    <m/>
    <d v="2025-01-23T00:00:00"/>
    <d v="2025-04-09T00:00:00"/>
    <s v="Josel Palomino"/>
    <s v="Pamela Ochatoma"/>
    <s v="P"/>
    <s v="F"/>
    <s v="P"/>
    <s v="P"/>
    <s v="P"/>
    <s v="P"/>
    <s v="P"/>
    <s v="P"/>
    <m/>
    <m/>
    <m/>
    <m/>
    <m/>
    <m/>
    <m/>
    <m/>
    <m/>
    <s v="Asistió"/>
    <m/>
    <m/>
    <m/>
    <m/>
    <m/>
    <m/>
    <m/>
    <d v="2025-06-30T00:00:00"/>
    <m/>
    <d v="2025-07-31T00:00:00"/>
    <m/>
    <m/>
    <s v="Redes sociales"/>
    <s v="PFP"/>
    <s v="Ayacucho-Enero-Martesyjueves-7:00pm-8:50pm-45666"/>
    <s v="Conócete a Ti Mismo y Oratoria"/>
    <s v="Ayacucho-Enero-Martes y jueves-7:00pm-8:50pm-45666-Inscrito Nuevo"/>
    <b v="0"/>
    <d v="2025-01-30T00:00:00"/>
    <s v="ALTA"/>
    <s v="01/01/1900"/>
  </r>
  <r>
    <s v="Conócete a ti mismo"/>
    <s v="Enero"/>
    <s v="Lunes"/>
    <x v="2"/>
    <x v="2"/>
    <m/>
    <s v="61071758"/>
    <s v="Oscar Miguel Arturo_x0009_"/>
    <s v="Aviles Lozano"/>
    <s v="983 257 552"/>
    <s v="arturitoal.1385@gmail.com"/>
    <d v="2007-07-05T00:00:00"/>
    <n v="17"/>
    <s v="Anubis II"/>
    <s v="Inscrito Nuevo"/>
    <m/>
    <m/>
    <m/>
    <m/>
    <d v="2025-01-27T00:00:00"/>
    <d v="2025-04-13T00:00:00"/>
    <s v="Johana Mendoza"/>
    <s v="Josel Palomino"/>
    <s v="P"/>
    <s v="P"/>
    <s v="P"/>
    <s v="P"/>
    <s v="P"/>
    <s v="P"/>
    <s v="P"/>
    <m/>
    <m/>
    <m/>
    <m/>
    <m/>
    <m/>
    <m/>
    <m/>
    <m/>
    <m/>
    <s v="Asistió"/>
    <m/>
    <m/>
    <m/>
    <m/>
    <m/>
    <m/>
    <m/>
    <d v="2025-06-30T00:00:00"/>
    <m/>
    <d v="2025-07-31T00:00:00"/>
    <m/>
    <m/>
    <s v="Contacto Personal"/>
    <s v="PPP"/>
    <s v="Ayacucho-Enero-Lunes-7:00pm-8:50pm-45670"/>
    <s v="Conócete a ti mismo"/>
    <s v="Ayacucho-Enero-Lunes-7:00pm-8:50pm-45670-Inscrito Nuevo"/>
    <b v="0"/>
    <d v="2025-02-03T00:00:00"/>
    <s v="ALTA"/>
    <s v="01/01/1900"/>
  </r>
  <r>
    <s v="Conócete a ti mismo"/>
    <s v="Enero"/>
    <s v="Lunes"/>
    <x v="2"/>
    <x v="2"/>
    <m/>
    <s v="42181340"/>
    <s v="Maudi Nivia"/>
    <s v="Janampa Arango"/>
    <s v="920 663 752"/>
    <s v="maudinivia@gmail.com"/>
    <d v="1995-01-17T00:00:00"/>
    <n v="30"/>
    <s v="Anubis II"/>
    <s v="Inscrito Nuevo"/>
    <m/>
    <m/>
    <m/>
    <m/>
    <d v="2025-01-27T00:00:00"/>
    <d v="2025-04-13T00:00:00"/>
    <s v="Johana Mendoza"/>
    <s v="Josel Palomino"/>
    <s v="P"/>
    <s v="P"/>
    <s v="P"/>
    <s v="P"/>
    <s v="P"/>
    <s v="P"/>
    <s v="P"/>
    <m/>
    <m/>
    <m/>
    <m/>
    <m/>
    <m/>
    <m/>
    <m/>
    <m/>
    <m/>
    <s v="Asistió"/>
    <m/>
    <m/>
    <m/>
    <m/>
    <m/>
    <m/>
    <m/>
    <d v="2025-06-30T00:00:00"/>
    <m/>
    <d v="2025-07-31T00:00:00"/>
    <m/>
    <m/>
    <s v="Redes sociales"/>
    <s v="PPP"/>
    <s v="Ayacucho-Enero-Lunes-7:00pm-8:50pm-45670"/>
    <s v="Conócete a ti mismo"/>
    <s v="Ayacucho-Enero-Lunes-7:00pm-8:50pm-45670-Inscrito Nuevo"/>
    <b v="0"/>
    <d v="2025-02-03T00:00:00"/>
    <s v="ALTA"/>
    <s v="01/01/1900"/>
  </r>
  <r>
    <s v="Conócete a ti mismo"/>
    <s v="Enero"/>
    <s v="Lunes"/>
    <x v="2"/>
    <x v="2"/>
    <m/>
    <s v="45960352"/>
    <s v="Edgar "/>
    <s v="Chambi de la Vega"/>
    <s v="980 769 961"/>
    <s v="delavegachambi@gmail.com"/>
    <d v="1989-02-22T00:00:00"/>
    <n v="36"/>
    <s v="Anubis II"/>
    <s v="Inscrito Nuevo"/>
    <m/>
    <m/>
    <m/>
    <m/>
    <d v="2025-01-27T00:00:00"/>
    <d v="2025-04-13T00:00:00"/>
    <s v="Johana Mendoza"/>
    <s v="Josel Palomino"/>
    <s v="N"/>
    <s v="N"/>
    <s v="P"/>
    <s v="F"/>
    <s v="CH"/>
    <s v="CH"/>
    <s v="CH"/>
    <m/>
    <m/>
    <m/>
    <m/>
    <m/>
    <m/>
    <m/>
    <m/>
    <m/>
    <m/>
    <s v="Asistió"/>
    <m/>
    <m/>
    <m/>
    <m/>
    <m/>
    <m/>
    <m/>
    <d v="2025-06-30T00:00:00"/>
    <m/>
    <d v="2025-07-31T00:00:00"/>
    <m/>
    <m/>
    <s v="Contacto Personal"/>
    <s v="NNP"/>
    <s v="Ayacucho-Enero-Lunes-7:00pm-8:50pm-45670"/>
    <s v="Conócete a ti mismo"/>
    <s v="Ayacucho-Enero-Lunes-7:00pm-8:50pm-45670-Inscrito Nuevo"/>
    <b v="0"/>
    <d v="2025-02-03T00:00:00"/>
    <s v="ALTA"/>
    <s v="01/01/1900"/>
  </r>
  <r>
    <s v="Conócete a ti mismo"/>
    <s v="Enero"/>
    <s v="Lunes"/>
    <x v="2"/>
    <x v="2"/>
    <m/>
    <s v="72812431"/>
    <s v="Lucero"/>
    <s v="Quispealaya Huamani"/>
    <s v="929 479 477"/>
    <s v="luceroazucena0713@gmail.com"/>
    <d v="2004-05-24T00:00:00"/>
    <n v="20"/>
    <s v="Anubis II"/>
    <s v="Inscrito Nuevo"/>
    <m/>
    <m/>
    <m/>
    <m/>
    <d v="2025-01-27T00:00:00"/>
    <d v="2025-04-13T00:00:00"/>
    <s v="Johana Mendoza"/>
    <s v="Josel Palomino"/>
    <s v="N"/>
    <s v="P"/>
    <s v="P"/>
    <s v="P"/>
    <s v="P"/>
    <s v="P"/>
    <s v="P"/>
    <m/>
    <m/>
    <m/>
    <m/>
    <m/>
    <m/>
    <m/>
    <m/>
    <m/>
    <m/>
    <s v="Asistió"/>
    <m/>
    <m/>
    <m/>
    <m/>
    <m/>
    <m/>
    <m/>
    <d v="2025-06-30T00:00:00"/>
    <m/>
    <d v="2025-07-31T00:00:00"/>
    <m/>
    <m/>
    <s v="Propag.Impresa"/>
    <s v="NPP"/>
    <s v="Ayacucho-Enero-Lunes-7:00pm-8:50pm-45670"/>
    <s v="Conócete a ti mismo"/>
    <s v="Ayacucho-Enero-Lunes-7:00pm-8:50pm-45670-Inscrito Nuevo"/>
    <b v="0"/>
    <d v="2025-02-03T00:00:00"/>
    <s v="ALTA"/>
    <s v="01/01/1900"/>
  </r>
  <r>
    <s v="Conócete a ti mismo"/>
    <s v="Enero"/>
    <s v="Lunes"/>
    <x v="2"/>
    <x v="2"/>
    <m/>
    <s v="41835322"/>
    <s v="Ovidio"/>
    <s v="Achamizo Meneses"/>
    <s v="974 380 330"/>
    <s v="ovidioachamizomeneses@gmail.com"/>
    <d v="1980-06-18T00:00:00"/>
    <n v="44"/>
    <s v="Anubis II"/>
    <s v="Inscrito Nuevo"/>
    <m/>
    <m/>
    <m/>
    <m/>
    <d v="2025-01-27T00:00:00"/>
    <d v="2025-04-13T00:00:00"/>
    <s v="Johana Mendoza"/>
    <s v="Josel Palomino"/>
    <s v="N"/>
    <s v="N"/>
    <s v="P"/>
    <s v="P"/>
    <s v="P"/>
    <s v="P"/>
    <s v="P"/>
    <m/>
    <m/>
    <m/>
    <m/>
    <m/>
    <m/>
    <m/>
    <m/>
    <m/>
    <m/>
    <s v="Asistió"/>
    <m/>
    <m/>
    <m/>
    <m/>
    <m/>
    <m/>
    <m/>
    <d v="2025-06-30T00:00:00"/>
    <m/>
    <d v="2025-07-31T00:00:00"/>
    <m/>
    <m/>
    <s v="Redes sociales"/>
    <s v="NNP"/>
    <s v="Ayacucho-Enero-Lunes-7:00pm-8:50pm-45670"/>
    <s v="Conócete a ti mismo"/>
    <s v="Ayacucho-Enero-Lunes-7:00pm-8:50pm-45670-Inscrito Nuevo"/>
    <b v="0"/>
    <d v="2025-02-03T00:00:00"/>
    <s v="ALTA"/>
    <s v="01/01/1900"/>
  </r>
  <r>
    <s v="Conócete a ti mismo"/>
    <s v="Enero"/>
    <s v="Jueves"/>
    <x v="2"/>
    <x v="3"/>
    <m/>
    <s v="61189978"/>
    <s v="Andrea Christian "/>
    <s v="Huamancusi Aliaga"/>
    <s v="966 092 854"/>
    <s v="andrehuamancusi4@gmail.com"/>
    <d v="2007-08-08T00:00:00"/>
    <n v="17"/>
    <s v="Xexostris II"/>
    <s v="Inscrito Nuevo"/>
    <m/>
    <m/>
    <m/>
    <m/>
    <d v="2025-01-30T00:00:00"/>
    <d v="2025-04-16T00:00:00"/>
    <s v="Paola Naveda"/>
    <s v="Liseth de J. Anaya"/>
    <s v="F"/>
    <s v="P"/>
    <s v="P"/>
    <s v="P"/>
    <s v="P"/>
    <s v="P"/>
    <s v="P"/>
    <m/>
    <m/>
    <m/>
    <m/>
    <m/>
    <m/>
    <m/>
    <m/>
    <m/>
    <m/>
    <s v="Asistió"/>
    <m/>
    <m/>
    <m/>
    <m/>
    <m/>
    <m/>
    <m/>
    <d v="2025-06-30T00:00:00"/>
    <m/>
    <d v="2025-07-31T00:00:00"/>
    <m/>
    <m/>
    <s v="Contacto Personal"/>
    <s v="FPP"/>
    <s v="Ayacucho-Enero-Jueves-7:00pm-8:50pm-45673"/>
    <s v="Conócete a ti mismo"/>
    <s v="Ayacucho-Enero-Jueves-7:00pm-8:50pm-45673-Inscrito Nuevo"/>
    <b v="0"/>
    <d v="2025-02-06T00:00:00"/>
    <s v="ALTA"/>
    <s v="01/01/1900"/>
  </r>
  <r>
    <s v="Conócete a ti mismo"/>
    <s v="Enero"/>
    <s v="Jueves"/>
    <x v="2"/>
    <x v="3"/>
    <m/>
    <s v="71892567"/>
    <s v="Nayeli Maryory "/>
    <s v="Gamboa Quispe"/>
    <s v="948 451 153"/>
    <s v="maryorygamboa780@gmail.com"/>
    <d v="2001-09-20T00:00:00"/>
    <n v="23"/>
    <s v="Xexostris II"/>
    <s v="Inscrito Nuevo"/>
    <m/>
    <m/>
    <m/>
    <m/>
    <d v="2025-01-30T00:00:00"/>
    <d v="2025-04-16T00:00:00"/>
    <s v="Paola Naveda"/>
    <s v="Liseth de J. Anaya"/>
    <s v="P"/>
    <s v="F"/>
    <s v="F"/>
    <s v="F"/>
    <s v="F"/>
    <s v="F"/>
    <s v="F"/>
    <m/>
    <m/>
    <m/>
    <m/>
    <m/>
    <m/>
    <m/>
    <m/>
    <m/>
    <m/>
    <s v="No Asistió"/>
    <m/>
    <m/>
    <m/>
    <m/>
    <m/>
    <m/>
    <m/>
    <d v="2025-06-30T00:00:00"/>
    <m/>
    <d v="2025-07-31T00:00:00"/>
    <m/>
    <m/>
    <s v="Contacto Personal"/>
    <s v="PFF"/>
    <s v="Ayacucho-Enero-Jueves-7:00pm-8:50pm-45673"/>
    <s v="Conócete a ti mismo"/>
    <s v="Ayacucho-Enero-Jueves-7:00pm-8:50pm-45673-Inscrito Nuevo"/>
    <b v="0"/>
    <d v="2025-02-06T00:00:00"/>
    <s v="ALTA"/>
    <s v="01/01/1900"/>
  </r>
  <r>
    <s v="Conócete a ti mismo"/>
    <s v="Enero"/>
    <s v="Jueves"/>
    <x v="2"/>
    <x v="3"/>
    <m/>
    <s v="40803823"/>
    <s v="Edwin Alfonso"/>
    <s v="Arce Prado"/>
    <s v="966 829 496"/>
    <s v="edwinarceprado@gmail.com"/>
    <d v="1980-01-04T00:00:00"/>
    <n v="45"/>
    <s v="Xexostris II"/>
    <s v="Inscrito Nuevo"/>
    <m/>
    <m/>
    <m/>
    <m/>
    <d v="2025-01-30T00:00:00"/>
    <d v="2025-04-16T00:00:00"/>
    <s v="Paola Naveda"/>
    <s v="Liseth de J. Anaya"/>
    <s v="P"/>
    <s v="P"/>
    <s v="P"/>
    <s v="P"/>
    <s v="F"/>
    <s v="F"/>
    <s v="F"/>
    <m/>
    <m/>
    <m/>
    <m/>
    <m/>
    <m/>
    <m/>
    <m/>
    <m/>
    <m/>
    <s v="Asistió"/>
    <m/>
    <m/>
    <m/>
    <m/>
    <m/>
    <m/>
    <m/>
    <d v="2025-06-30T00:00:00"/>
    <m/>
    <d v="2025-07-31T00:00:00"/>
    <m/>
    <m/>
    <s v="Contacto Personal"/>
    <s v="PPP"/>
    <s v="Ayacucho-Enero-Jueves-7:00pm-8:50pm-45673"/>
    <s v="Conócete a ti mismo"/>
    <s v="Ayacucho-Enero-Jueves-7:00pm-8:50pm-45673-Inscrito Nuevo"/>
    <b v="0"/>
    <d v="2025-02-06T00:00:00"/>
    <s v="ALTA"/>
    <s v="01/01/1900"/>
  </r>
  <r>
    <s v="Conócete a ti mismo"/>
    <s v="Enero"/>
    <s v="Jueves"/>
    <x v="2"/>
    <x v="3"/>
    <m/>
    <s v="42601155"/>
    <s v="Veter "/>
    <s v="Carhuas Mendoza "/>
    <s v="999 522 422"/>
    <s v="vcarhuasmendoza@gmail.com"/>
    <d v="1984-04-26T00:00:00"/>
    <n v="40"/>
    <s v="Xexostris II"/>
    <s v="Inscrito Nuevo"/>
    <m/>
    <m/>
    <m/>
    <m/>
    <d v="2025-01-30T00:00:00"/>
    <d v="2025-04-16T00:00:00"/>
    <s v="Paola Naveda"/>
    <s v="Liseth de J. Anaya"/>
    <s v="N"/>
    <s v="P"/>
    <s v="P"/>
    <s v="F"/>
    <s v="P"/>
    <s v="F"/>
    <s v="P"/>
    <m/>
    <m/>
    <m/>
    <m/>
    <m/>
    <m/>
    <m/>
    <m/>
    <m/>
    <m/>
    <s v="Asistió"/>
    <m/>
    <m/>
    <m/>
    <m/>
    <m/>
    <m/>
    <m/>
    <d v="2025-06-30T00:00:00"/>
    <m/>
    <d v="2025-07-31T00:00:00"/>
    <m/>
    <m/>
    <s v="Contacto Personal"/>
    <s v="NPP"/>
    <s v="Ayacucho-Enero-Jueves-7:00pm-8:50pm-45673"/>
    <s v="Conócete a ti mismo"/>
    <s v="Ayacucho-Enero-Jueves-7:00pm-8:50pm-45673-Inscrito Nuevo"/>
    <b v="0"/>
    <d v="2025-02-06T00:00:00"/>
    <s v="ALTA"/>
    <s v="01/01/1900"/>
  </r>
  <r>
    <s v="Conócete a ti mismo"/>
    <s v="Enero"/>
    <s v="Jueves"/>
    <x v="2"/>
    <x v="3"/>
    <m/>
    <s v="76728221"/>
    <s v="Roy Armando"/>
    <s v="Oscco Yupanqui"/>
    <s v="979 007 365"/>
    <s v="royarmando1999@gmail.com"/>
    <d v="1999-03-07T00:00:00"/>
    <n v="26"/>
    <s v="Xexostris II"/>
    <s v="Inscrito Nuevo"/>
    <m/>
    <m/>
    <m/>
    <m/>
    <d v="2025-01-30T00:00:00"/>
    <d v="2025-04-16T00:00:00"/>
    <s v="Paola Naveda"/>
    <s v="Liseth de J. Anaya"/>
    <s v="N"/>
    <s v="N"/>
    <s v="P"/>
    <s v="P"/>
    <s v="F"/>
    <s v="P"/>
    <s v="F"/>
    <m/>
    <m/>
    <m/>
    <m/>
    <m/>
    <m/>
    <m/>
    <m/>
    <m/>
    <m/>
    <s v="Asistió"/>
    <m/>
    <m/>
    <m/>
    <m/>
    <m/>
    <m/>
    <m/>
    <d v="2025-06-30T00:00:00"/>
    <m/>
    <d v="2025-07-31T00:00:00"/>
    <m/>
    <m/>
    <s v="Propag.Impresa"/>
    <s v="NNP"/>
    <s v="Ayacucho-Enero-Jueves-7:00pm-8:50pm-45673"/>
    <s v="Conócete a ti mismo"/>
    <s v="Ayacucho-Enero-Jueves-7:00pm-8:50pm-45673-Inscrito Nuevo"/>
    <b v="0"/>
    <d v="2025-02-06T00:00:00"/>
    <s v="ALTA"/>
    <s v="01/01/1900"/>
  </r>
  <r>
    <s v="Conócete a ti mismo"/>
    <s v="Enero"/>
    <s v="Jueves"/>
    <x v="2"/>
    <x v="3"/>
    <m/>
    <s v="40470301"/>
    <s v="Denice Rocío"/>
    <s v="Huamán Alarcón"/>
    <s v="940 912 627"/>
    <s v="emmanuela130180@gmail.com"/>
    <d v="1980-01-13T00:00:00"/>
    <n v="45"/>
    <s v="Xexostris II"/>
    <s v="Inscrito Nuevo"/>
    <m/>
    <m/>
    <m/>
    <m/>
    <d v="2025-01-30T00:00:00"/>
    <d v="2025-04-16T00:00:00"/>
    <s v="Paola Naveda"/>
    <s v="Liseth de J. Anaya"/>
    <s v="N"/>
    <s v="N"/>
    <s v="N"/>
    <s v="N"/>
    <s v="N"/>
    <s v="N"/>
    <s v="N"/>
    <m/>
    <m/>
    <m/>
    <m/>
    <m/>
    <m/>
    <m/>
    <m/>
    <m/>
    <m/>
    <s v="No Asistió"/>
    <m/>
    <m/>
    <m/>
    <m/>
    <m/>
    <m/>
    <m/>
    <d v="2025-06-30T00:00:00"/>
    <m/>
    <d v="2025-07-31T00:00:00"/>
    <m/>
    <m/>
    <s v="Redes sociales"/>
    <s v="NNN"/>
    <s v="Ayacucho-Enero-Jueves-7:00pm-8:50pm-45673"/>
    <s v="Conócete a ti mismo"/>
    <s v="Ayacucho-Enero-Jueves-7:00pm-8:50pm-45673-Inscrito Nuevo"/>
    <b v="0"/>
    <s v="01/01/1900"/>
    <s v="No asistió 1er mes"/>
    <s v="01/01/1900"/>
  </r>
  <r>
    <s v="Conócete a ti mismo"/>
    <s v="Enero"/>
    <s v="Lunes"/>
    <x v="2"/>
    <x v="2"/>
    <m/>
    <s v="74965726"/>
    <s v="Vida "/>
    <s v="Chura Condori"/>
    <s v="952 152 752"/>
    <s v="vidachura60@gmail.com"/>
    <d v="2004-05-24T00:00:00"/>
    <n v="20"/>
    <s v="Anubis II"/>
    <s v="Inscrito Nuevo"/>
    <m/>
    <m/>
    <m/>
    <m/>
    <d v="2025-01-27T00:00:00"/>
    <d v="2025-04-13T00:00:00"/>
    <s v="Josel Palomino"/>
    <s v="Pamela Ochatoma"/>
    <s v="P"/>
    <s v="P"/>
    <s v="F"/>
    <s v="P"/>
    <s v="P"/>
    <s v="F"/>
    <s v="F"/>
    <m/>
    <m/>
    <m/>
    <m/>
    <m/>
    <m/>
    <m/>
    <m/>
    <m/>
    <m/>
    <s v="Asistió"/>
    <m/>
    <m/>
    <m/>
    <m/>
    <m/>
    <m/>
    <m/>
    <d v="2025-06-30T00:00:00"/>
    <m/>
    <d v="2025-07-31T00:00:00"/>
    <m/>
    <m/>
    <s v="Redes sociales"/>
    <s v="PPF"/>
    <s v="Ayacucho-Enero-Lunes-7:00pm-8:50pm-45670"/>
    <s v="Conócete a ti mismo"/>
    <s v="Ayacucho-Enero-Lunes-7:00pm-8:50pm-45670-Inscrito Nuevo"/>
    <b v="0"/>
    <d v="2025-02-03T00:00:00"/>
    <s v="ALTA"/>
    <s v="01/01/1900"/>
  </r>
  <r>
    <s v="Conócete a Ti Mismo y Oratoria"/>
    <s v="Febrero"/>
    <s v="Lunes y miércoles"/>
    <x v="2"/>
    <x v="4"/>
    <m/>
    <s v="74350800"/>
    <s v="Sandra Roxana"/>
    <s v="Mendoza Candia"/>
    <s v="949 588 499"/>
    <s v="sandramendozacandia@gmail.com"/>
    <d v="2002-01-24T00:00:00"/>
    <n v="23"/>
    <s v="Nuth III"/>
    <s v="Inscrito Nuevo"/>
    <m/>
    <m/>
    <m/>
    <m/>
    <d v="2025-02-24T00:00:00"/>
    <d v="2025-05-10T00:00:00"/>
    <s v="Luz Diana Gomez"/>
    <s v="Maxwell Galvez"/>
    <s v="P"/>
    <s v="P"/>
    <s v="P"/>
    <s v="P"/>
    <m/>
    <m/>
    <m/>
    <m/>
    <m/>
    <m/>
    <m/>
    <m/>
    <m/>
    <m/>
    <m/>
    <m/>
    <m/>
    <s v="Asistió"/>
    <m/>
    <m/>
    <m/>
    <m/>
    <m/>
    <m/>
    <m/>
    <d v="2025-07-31T00:00:00"/>
    <m/>
    <d v="2025-08-31T00:00:00"/>
    <m/>
    <m/>
    <s v="Propag.Impresa"/>
    <s v="PPP"/>
    <s v="Ayacucho-Febrero-Lunesymiércoles-7:00pm-8:50pm-45698"/>
    <s v="Conócete a Ti Mismo y Oratoria"/>
    <s v="Ayacucho-Febrero-Lunes y miércoles-7:00pm-8:50pm-45698-Inscrito Nuevo"/>
    <b v="0"/>
    <d v="2025-03-03T00:00:00"/>
    <s v="ALTA"/>
    <s v="01/01/1900"/>
  </r>
  <r>
    <s v="Conócete a Ti Mismo y Oratoria"/>
    <s v="Febrero"/>
    <s v="Lunes y miércoles"/>
    <x v="2"/>
    <x v="4"/>
    <m/>
    <s v="74347650"/>
    <s v="Miguel Angel"/>
    <s v="Calle Cruz"/>
    <s v="992 055 591"/>
    <s v="miguelcallcruz@gmail.com"/>
    <d v="2003-01-14T00:00:00"/>
    <n v="22"/>
    <s v="Nuth III"/>
    <s v="Inscrito Nuevo"/>
    <m/>
    <m/>
    <m/>
    <m/>
    <d v="2025-02-24T00:00:00"/>
    <d v="2025-05-10T00:00:00"/>
    <s v="Luz Diana Gomez"/>
    <s v="Maxwell Galvez"/>
    <s v="P"/>
    <s v="P"/>
    <s v="F"/>
    <s v="P"/>
    <m/>
    <m/>
    <m/>
    <m/>
    <m/>
    <m/>
    <m/>
    <m/>
    <m/>
    <m/>
    <m/>
    <m/>
    <m/>
    <s v="Asistió"/>
    <m/>
    <m/>
    <m/>
    <m/>
    <m/>
    <m/>
    <m/>
    <d v="2025-07-31T00:00:00"/>
    <m/>
    <d v="2025-08-31T00:00:00"/>
    <m/>
    <m/>
    <s v="Propag.Impresa"/>
    <s v="PPF"/>
    <s v="Ayacucho-Febrero-Lunesymiércoles-7:00pm-8:50pm-45698"/>
    <s v="Conócete a Ti Mismo y Oratoria"/>
    <s v="Ayacucho-Febrero-Lunes y miércoles-7:00pm-8:50pm-45698-Inscrito Nuevo"/>
    <b v="0"/>
    <d v="2025-03-03T00:00:00"/>
    <s v="ALTA"/>
    <s v="01/01/1900"/>
  </r>
  <r>
    <s v="Conócete a Ti Mismo y Oratoria"/>
    <s v="Febrero"/>
    <s v="Lunes y miércoles"/>
    <x v="2"/>
    <x v="4"/>
    <m/>
    <s v="18113613"/>
    <s v="Raul"/>
    <s v="Alvarez Sanchez"/>
    <s v="968 333 555"/>
    <s v="r95259464@hotmail.com"/>
    <d v="1971-02-27T00:00:00"/>
    <n v="54"/>
    <s v="Nuth III"/>
    <s v="Inscrito Nuevo"/>
    <m/>
    <m/>
    <m/>
    <m/>
    <d v="2025-02-24T00:00:00"/>
    <d v="2025-05-10T00:00:00"/>
    <s v="Luz Diana Gomez"/>
    <s v="Maxwell Galvez"/>
    <s v="P"/>
    <s v="P"/>
    <s v="P"/>
    <s v="P"/>
    <m/>
    <m/>
    <m/>
    <m/>
    <m/>
    <m/>
    <m/>
    <m/>
    <m/>
    <m/>
    <m/>
    <m/>
    <m/>
    <s v="Asistió"/>
    <m/>
    <m/>
    <m/>
    <m/>
    <m/>
    <m/>
    <m/>
    <d v="2025-07-31T00:00:00"/>
    <m/>
    <d v="2025-08-31T00:00:00"/>
    <m/>
    <m/>
    <s v="Contacto Personal"/>
    <s v="PPP"/>
    <s v="Ayacucho-Febrero-Lunesymiércoles-7:00pm-8:50pm-45698"/>
    <s v="Conócete a Ti Mismo y Oratoria"/>
    <s v="Ayacucho-Febrero-Lunes y miércoles-7:00pm-8:50pm-45698-Inscrito Nuevo"/>
    <b v="0"/>
    <d v="2025-03-03T00:00:00"/>
    <s v="ALTA"/>
    <s v="01/01/1900"/>
  </r>
  <r>
    <s v="Conócete a Ti Mismo y Oratoria"/>
    <s v="Febrero"/>
    <s v="Lunes y miércoles"/>
    <x v="2"/>
    <x v="4"/>
    <m/>
    <s v="40366781"/>
    <s v="Erlinda Noemi "/>
    <s v="Misaico Mendoza"/>
    <s v="987 220 807 "/>
    <s v="noemimisaico22@gmail.com "/>
    <d v="1979-10-22T00:00:00"/>
    <n v="45"/>
    <s v="Nuth III"/>
    <s v="Inscrito Nuevo"/>
    <m/>
    <m/>
    <m/>
    <m/>
    <d v="2025-02-24T00:00:00"/>
    <d v="2025-05-10T00:00:00"/>
    <s v="Luz Diana Gomez"/>
    <s v="Maxwell Galvez"/>
    <s v="P"/>
    <s v="P"/>
    <s v="P"/>
    <s v="P"/>
    <m/>
    <m/>
    <m/>
    <m/>
    <m/>
    <m/>
    <m/>
    <m/>
    <m/>
    <m/>
    <m/>
    <m/>
    <m/>
    <s v="Asistió"/>
    <m/>
    <m/>
    <m/>
    <m/>
    <m/>
    <m/>
    <m/>
    <d v="2025-07-31T00:00:00"/>
    <m/>
    <d v="2025-08-31T00:00:00"/>
    <m/>
    <m/>
    <s v="Contacto Personal"/>
    <s v="PPP"/>
    <s v="Ayacucho-Febrero-Lunesymiércoles-7:00pm-8:50pm-45698"/>
    <s v="Conócete a Ti Mismo y Oratoria"/>
    <s v="Ayacucho-Febrero-Lunes y miércoles-7:00pm-8:50pm-45698-Inscrito Nuevo"/>
    <b v="0"/>
    <d v="2025-03-03T00:00:00"/>
    <s v="ALTA"/>
    <s v="01/01/1900"/>
  </r>
  <r>
    <s v="Conócete a Ti Mismo y Oratoria"/>
    <s v="Febrero"/>
    <s v="Lunes y miércoles"/>
    <x v="2"/>
    <x v="4"/>
    <m/>
    <s v="41941653"/>
    <s v="Rossio Pilar"/>
    <s v="Hinostroza"/>
    <s v="951 926 992"/>
    <s v="rossiohinostrozabellido@gmail.com"/>
    <d v="1983-06-30T00:00:00"/>
    <n v="41"/>
    <s v="Nuth III"/>
    <s v="Inscrito Nuevo"/>
    <m/>
    <m/>
    <m/>
    <m/>
    <d v="2025-02-24T00:00:00"/>
    <d v="2025-05-10T00:00:00"/>
    <s v="Luz Diana Gomez"/>
    <s v="Maxwell Galvez"/>
    <s v="N"/>
    <s v="P"/>
    <s v="P"/>
    <s v="P"/>
    <m/>
    <m/>
    <m/>
    <m/>
    <m/>
    <m/>
    <m/>
    <m/>
    <m/>
    <m/>
    <m/>
    <m/>
    <m/>
    <s v="Asistió"/>
    <m/>
    <m/>
    <m/>
    <m/>
    <m/>
    <m/>
    <m/>
    <d v="2025-07-31T00:00:00"/>
    <m/>
    <d v="2025-08-31T00:00:00"/>
    <m/>
    <m/>
    <s v="Redes sociales"/>
    <s v="NPP"/>
    <s v="Ayacucho-Febrero-Lunesymiércoles-7:00pm-8:50pm-45698"/>
    <s v="Conócete a Ti Mismo y Oratoria"/>
    <s v="Ayacucho-Febrero-Lunes y miércoles-7:00pm-8:50pm-45698-Inscrito Nuevo"/>
    <b v="0"/>
    <d v="2025-03-03T00:00:00"/>
    <s v="ALTA"/>
    <s v="01/01/1900"/>
  </r>
  <r>
    <s v="Conócete a Ti Mismo y Oratoria"/>
    <s v="Febrero"/>
    <s v="Sábados"/>
    <x v="3"/>
    <x v="5"/>
    <m/>
    <s v="72994132"/>
    <s v="Sayda Luz"/>
    <s v="Gutierrez Ayala"/>
    <s v="956 295 022"/>
    <s v="luzgutierreza18@gmail.com"/>
    <d v="2000-12-06T00:00:00"/>
    <n v="24"/>
    <s v="Amon III"/>
    <s v="Inscrito Nuevo"/>
    <m/>
    <m/>
    <m/>
    <m/>
    <d v="2025-02-22T00:00:00"/>
    <d v="2025-05-08T00:00:00"/>
    <s v="Tania Liz Alfaro"/>
    <s v="Werner Rodriguez"/>
    <s v="P"/>
    <s v="P"/>
    <s v="P"/>
    <m/>
    <m/>
    <m/>
    <m/>
    <m/>
    <m/>
    <m/>
    <m/>
    <m/>
    <m/>
    <m/>
    <m/>
    <m/>
    <m/>
    <s v="Asistió"/>
    <m/>
    <m/>
    <m/>
    <m/>
    <m/>
    <m/>
    <m/>
    <d v="2025-07-31T00:00:00"/>
    <m/>
    <d v="2025-08-31T00:00:00"/>
    <m/>
    <m/>
    <s v="Redes sociales"/>
    <s v="PPP"/>
    <s v="Ayacucho-Febrero-Sábados-9:30a.m.-12:30p.m.-45696"/>
    <s v="Conócete a Ti Mismo y Oratoria"/>
    <s v="Ayacucho-Febrero-Sábados-9:30 a.m.- 12:30 p.m.-45696-Inscrito Nuevo"/>
    <b v="0"/>
    <d v="2025-03-01T00:00:00"/>
    <s v="ALTA"/>
    <s v="01/01/1900"/>
  </r>
  <r>
    <s v="Conócete a Ti Mismo y Oratoria"/>
    <s v="Febrero"/>
    <s v="Sábados"/>
    <x v="3"/>
    <x v="5"/>
    <m/>
    <s v="70231943"/>
    <s v="Keyko Maricelo"/>
    <s v="Rojas Ayala"/>
    <s v="992 426 244"/>
    <s v="keykorojasayala@gmail.com"/>
    <d v="2009-02-17T00:00:00"/>
    <n v="16"/>
    <s v="Amon III"/>
    <s v="Inscrito Nuevo"/>
    <m/>
    <m/>
    <m/>
    <m/>
    <d v="2025-02-22T00:00:00"/>
    <d v="2025-05-08T00:00:00"/>
    <s v="Tania Liz Alfaro"/>
    <s v="Werner Rodriguez"/>
    <s v="P"/>
    <s v="P"/>
    <s v="P"/>
    <m/>
    <m/>
    <m/>
    <m/>
    <m/>
    <m/>
    <m/>
    <m/>
    <m/>
    <m/>
    <m/>
    <m/>
    <m/>
    <m/>
    <s v="Asistió"/>
    <m/>
    <m/>
    <m/>
    <m/>
    <m/>
    <m/>
    <m/>
    <d v="2025-07-31T00:00:00"/>
    <m/>
    <d v="2025-08-31T00:00:00"/>
    <m/>
    <m/>
    <s v="Redes sociales"/>
    <s v="PPP"/>
    <s v="Ayacucho-Febrero-Sábados-9:30a.m.-12:30p.m.-45696"/>
    <s v="Conócete a Ti Mismo y Oratoria"/>
    <s v="Ayacucho-Febrero-Sábados-9:30 a.m.- 12:30 p.m.-45696-Inscrito Nuevo"/>
    <b v="0"/>
    <d v="2025-03-01T00:00:00"/>
    <s v="ALTA"/>
    <s v="01/01/1900"/>
  </r>
  <r>
    <s v="Conócete a ti mismo"/>
    <s v="Febrero"/>
    <s v="Martes"/>
    <x v="2"/>
    <x v="6"/>
    <m/>
    <s v="71857564"/>
    <s v="Niels Yorman"/>
    <s v="Guerreros Bautista"/>
    <s v="990 205 599"/>
    <s v="nielsguerreros1996@gmail.com"/>
    <d v="1996-09-29T00:00:00"/>
    <n v="28"/>
    <s v="Anubis III"/>
    <s v="Inscrito Nuevo"/>
    <m/>
    <m/>
    <m/>
    <m/>
    <d v="2025-02-25T00:00:00"/>
    <d v="2025-05-11T00:00:00"/>
    <s v="Fernando Maraví"/>
    <s v="Jhenny Romero"/>
    <s v="P"/>
    <s v="P"/>
    <s v="F"/>
    <m/>
    <m/>
    <m/>
    <m/>
    <m/>
    <m/>
    <m/>
    <m/>
    <m/>
    <m/>
    <m/>
    <m/>
    <m/>
    <m/>
    <s v="Asistió"/>
    <m/>
    <m/>
    <m/>
    <m/>
    <m/>
    <m/>
    <m/>
    <d v="2025-07-31T00:00:00"/>
    <m/>
    <d v="2025-08-31T00:00:00"/>
    <m/>
    <m/>
    <s v="Contacto Personal"/>
    <s v="PPF"/>
    <s v="Ayacucho-Febrero-Martes-7:00pm-8:50pm-45699"/>
    <s v="Conócete a ti mismo"/>
    <s v="Ayacucho-Febrero-Martes-7:00pm-8:50pm-45699-Inscrito Nuevo"/>
    <b v="0"/>
    <d v="2025-03-04T00:00:00"/>
    <s v="ALTA"/>
    <s v="01/01/1900"/>
  </r>
  <r>
    <s v="Conócete a ti mismo"/>
    <s v="Febrero"/>
    <s v="Martes"/>
    <x v="2"/>
    <x v="6"/>
    <m/>
    <s v="60246348"/>
    <s v="Ximena"/>
    <s v="Mendoza Borda"/>
    <s v="901 749 560"/>
    <s v="ximenamendozaborda293@gmail.com"/>
    <d v="1998-08-05T00:00:00"/>
    <n v="26"/>
    <s v="Anubis III"/>
    <s v="Inscrito Nuevo"/>
    <m/>
    <m/>
    <m/>
    <m/>
    <d v="2025-02-25T00:00:00"/>
    <d v="2025-05-11T00:00:00"/>
    <s v="Fernando Maraví"/>
    <s v="Jhenny Romero"/>
    <s v="P"/>
    <s v="F"/>
    <s v="F"/>
    <m/>
    <m/>
    <m/>
    <m/>
    <m/>
    <m/>
    <m/>
    <m/>
    <m/>
    <m/>
    <m/>
    <m/>
    <m/>
    <m/>
    <s v="No Asistió"/>
    <m/>
    <m/>
    <m/>
    <m/>
    <m/>
    <m/>
    <m/>
    <d v="2025-07-31T00:00:00"/>
    <m/>
    <d v="2025-08-31T00:00:00"/>
    <m/>
    <m/>
    <s v="Contacto Personal"/>
    <s v="PFF"/>
    <s v="Ayacucho-Febrero-Martes-7:00pm-8:50pm-45699"/>
    <s v="Conócete a ti mismo"/>
    <s v="Ayacucho-Febrero-Martes-7:00pm-8:50pm-45699-Inscrito Nuevo"/>
    <b v="0"/>
    <d v="2025-03-04T00:00:00"/>
    <s v="ALTA"/>
    <s v="01/01/1900"/>
  </r>
  <r>
    <s v="Conócete a ti mismo"/>
    <s v="Febrero"/>
    <s v="Martes"/>
    <x v="2"/>
    <x v="6"/>
    <m/>
    <s v="28312998"/>
    <s v="Natividad Mercedes "/>
    <s v="Sanchez Flores"/>
    <s v="999 995 059"/>
    <s v="natita_0311@hotmail.com"/>
    <d v="1977-11-03T00:00:00"/>
    <n v="47"/>
    <s v="Anubis III"/>
    <s v="Inscrito Nuevo"/>
    <m/>
    <m/>
    <m/>
    <m/>
    <d v="2025-02-25T00:00:00"/>
    <d v="2025-05-11T00:00:00"/>
    <s v="Fernando Maraví"/>
    <s v="Jhenny Romero"/>
    <s v="N"/>
    <s v="P"/>
    <s v="F"/>
    <m/>
    <m/>
    <m/>
    <m/>
    <m/>
    <m/>
    <m/>
    <m/>
    <m/>
    <m/>
    <m/>
    <m/>
    <m/>
    <m/>
    <s v="No Asistió"/>
    <m/>
    <m/>
    <m/>
    <m/>
    <m/>
    <m/>
    <m/>
    <d v="2025-07-31T00:00:00"/>
    <m/>
    <d v="2025-08-31T00:00:00"/>
    <m/>
    <m/>
    <s v="Contacto Personal"/>
    <s v="NPF"/>
    <s v="Ayacucho-Febrero-Martes-7:00pm-8:50pm-45699"/>
    <s v="Conócete a ti mismo"/>
    <s v="Ayacucho-Febrero-Martes-7:00pm-8:50pm-45699-Inscrito Nuevo"/>
    <b v="0"/>
    <d v="2025-03-04T00:00:00"/>
    <s v="ALTA"/>
    <s v="01/01/1900"/>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m/>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r>
    <m/>
    <m/>
    <m/>
    <x v="4"/>
    <x v="7"/>
    <m/>
    <m/>
    <m/>
    <m/>
    <m/>
    <m/>
    <m/>
    <s v=""/>
    <m/>
    <m/>
    <m/>
    <m/>
    <m/>
    <m/>
    <s v=""/>
    <s v=""/>
    <m/>
    <m/>
    <m/>
    <m/>
    <m/>
    <m/>
    <m/>
    <m/>
    <m/>
    <m/>
    <m/>
    <m/>
    <m/>
    <m/>
    <m/>
    <m/>
    <m/>
    <m/>
    <m/>
    <s v=""/>
    <m/>
    <m/>
    <m/>
    <m/>
    <s v=""/>
    <m/>
    <m/>
    <s v=""/>
    <m/>
    <s v=""/>
    <m/>
    <m/>
    <m/>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486633-7EDD-440D-898D-DC5C213508C8}" name="TablaDinámica3" cacheId="2391"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H5:I17" firstHeaderRow="1" firstDataRow="1" firstDataCol="2"/>
  <pivotFields count="64">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6">
        <item x="4"/>
        <item x="0"/>
        <item x="1"/>
        <item x="2"/>
        <item x="3"/>
        <item t="default"/>
      </items>
      <extLst>
        <ext xmlns:x14="http://schemas.microsoft.com/office/spreadsheetml/2009/9/main" uri="{2946ED86-A175-432a-8AC1-64E0C546D7DE}">
          <x14:pivotField fillDownLabels="1"/>
        </ext>
      </extLst>
    </pivotField>
    <pivotField name="sem 01" axis="axisRow" compact="0" numFmtId="14" outline="0" showAll="0" sortType="ascending" defaultSubtotal="0">
      <items count="8">
        <item x="0"/>
        <item x="1"/>
        <item x="2"/>
        <item x="3"/>
        <item x="5"/>
        <item x="4"/>
        <item x="6"/>
        <item x="7"/>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sem 012"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2">
    <field x="4"/>
    <field x="3"/>
  </rowFields>
  <rowItems count="12">
    <i>
      <x/>
      <x v="1"/>
    </i>
    <i r="1">
      <x v="2"/>
    </i>
    <i r="1">
      <x v="3"/>
    </i>
    <i>
      <x v="1"/>
      <x v="1"/>
    </i>
    <i r="1">
      <x v="2"/>
    </i>
    <i r="1">
      <x v="3"/>
    </i>
    <i>
      <x v="2"/>
      <x v="3"/>
    </i>
    <i>
      <x v="3"/>
      <x v="3"/>
    </i>
    <i>
      <x v="4"/>
      <x v="4"/>
    </i>
    <i>
      <x v="5"/>
      <x v="3"/>
    </i>
    <i>
      <x v="6"/>
      <x v="3"/>
    </i>
    <i>
      <x v="7"/>
      <x/>
    </i>
  </rowItems>
  <colItems count="1">
    <i/>
  </colItems>
  <formats count="11">
    <format dxfId="93">
      <pivotArea field="4" type="button" dataOnly="0" labelOnly="1" outline="0" axis="axisRow" fieldPosition="0"/>
    </format>
    <format dxfId="94">
      <pivotArea field="4" type="button" dataOnly="0" labelOnly="1" outline="0" axis="axisRow" fieldPosition="0"/>
    </format>
    <format dxfId="95">
      <pivotArea type="all" dataOnly="0" outline="0" fieldPosition="0"/>
    </format>
    <format dxfId="96">
      <pivotArea field="4" type="button" dataOnly="0" labelOnly="1" outline="0" axis="axisRow" fieldPosition="0"/>
    </format>
    <format dxfId="97">
      <pivotArea field="3" type="button" dataOnly="0" labelOnly="1" outline="0" axis="axisRow" fieldPosition="1"/>
    </format>
    <format dxfId="98">
      <pivotArea dataOnly="0" labelOnly="1" outline="0" fieldPosition="0">
        <references count="1">
          <reference field="4" count="0"/>
        </references>
      </pivotArea>
    </format>
    <format dxfId="99">
      <pivotArea dataOnly="0" labelOnly="1" outline="0" fieldPosition="0">
        <references count="2">
          <reference field="3" count="3">
            <x v="1"/>
            <x v="2"/>
            <x v="3"/>
          </reference>
          <reference field="4" count="1" selected="0">
            <x v="0"/>
          </reference>
        </references>
      </pivotArea>
    </format>
    <format dxfId="100">
      <pivotArea dataOnly="0" labelOnly="1" outline="0" fieldPosition="0">
        <references count="2">
          <reference field="3" count="3">
            <x v="1"/>
            <x v="2"/>
            <x v="3"/>
          </reference>
          <reference field="4" count="1" selected="0">
            <x v="1"/>
          </reference>
        </references>
      </pivotArea>
    </format>
    <format dxfId="101">
      <pivotArea dataOnly="0" labelOnly="1" outline="0" fieldPosition="0">
        <references count="2">
          <reference field="3" count="1">
            <x v="3"/>
          </reference>
          <reference field="4" count="1" selected="0">
            <x v="2"/>
          </reference>
        </references>
      </pivotArea>
    </format>
    <format dxfId="102">
      <pivotArea dataOnly="0" labelOnly="1" outline="0" fieldPosition="0">
        <references count="2">
          <reference field="3" count="1">
            <x v="3"/>
          </reference>
          <reference field="4" count="1" selected="0">
            <x v="3"/>
          </reference>
        </references>
      </pivotArea>
    </format>
    <format dxfId="103">
      <pivotArea dataOnly="0" labelOnly="1" outline="0" fieldPosition="0">
        <references count="2">
          <reference field="3" count="1">
            <x v="0"/>
          </reference>
          <reference field="4" count="1" selected="0">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7B2F95-8E90-46C1-B434-4F377B9D8CF6}" name="TablaDinámica34" cacheId="2364" applyNumberFormats="0" applyBorderFormats="0" applyFontFormats="0" applyPatternFormats="0" applyAlignmentFormats="0" applyWidthHeightFormats="1" dataCaption="Valores" updatedVersion="8" minRefreshableVersion="3" itemPrintTitles="1" createdVersion="8" indent="0" compact="0" compactData="0" multipleFieldFilters="0" chartFormat="27">
  <location ref="CM44:CR58" firstHeaderRow="0" firstDataRow="1" firstDataCol="3"/>
  <pivotFields count="28">
    <pivotField name="Grupo" axis="axisRow" compact="0" outline="0" showAll="0" defaultSubtotal="0">
      <items count="46">
        <item x="11"/>
        <item m="1" x="31"/>
        <item m="1" x="32"/>
        <item m="1" x="33"/>
        <item m="1" x="34"/>
        <item m="1" x="35"/>
        <item m="1" x="41"/>
        <item m="1" x="36"/>
        <item m="1" x="37"/>
        <item m="1" x="42"/>
        <item m="1" x="43"/>
        <item m="1" x="44"/>
        <item m="1" x="45"/>
        <item x="12"/>
        <item m="1" x="38"/>
        <item m="1" x="39"/>
        <item m="1" x="40"/>
        <item m="1" x="17"/>
        <item m="1" x="18"/>
        <item m="1" x="19"/>
        <item m="1" x="20"/>
        <item m="1" x="21"/>
        <item m="1" x="22"/>
        <item m="1" x="23"/>
        <item m="1" x="24"/>
        <item m="1" x="25"/>
        <item m="1" x="28"/>
        <item m="1" x="26"/>
        <item m="1" x="27"/>
        <item m="1" x="29"/>
        <item m="1" x="30"/>
        <item m="1" x="16"/>
        <item x="0"/>
        <item x="1"/>
        <item x="2"/>
        <item m="1" x="14"/>
        <item m="1" x="15"/>
        <item x="3"/>
        <item x="4"/>
        <item x="5"/>
        <item x="6"/>
        <item m="1" x="13"/>
        <item x="7"/>
        <item x="8"/>
        <item x="9"/>
        <item x="10"/>
      </items>
      <extLst>
        <ext xmlns:x14="http://schemas.microsoft.com/office/spreadsheetml/2009/9/main" uri="{2946ED86-A175-432a-8AC1-64E0C546D7DE}">
          <x14:pivotField fillDownLabels="1"/>
        </ext>
      </extLst>
    </pivotField>
    <pivotField compact="0" outline="0" showAll="0">
      <items count="7">
        <item x="2"/>
        <item m="1" x="5"/>
        <item x="1"/>
        <item x="0"/>
        <item m="1" x="4"/>
        <item x="3"/>
        <item t="default"/>
      </items>
      <extLst>
        <ext xmlns:x14="http://schemas.microsoft.com/office/spreadsheetml/2009/9/main" uri="{2946ED86-A175-432a-8AC1-64E0C546D7DE}">
          <x14:pivotField fillDownLabels="1"/>
        </ext>
      </extLst>
    </pivotField>
    <pivotField axis="axisRow" compact="0" outline="0" showAll="0" sortType="ascending" defaultSubtotal="0">
      <items count="24">
        <item x="7"/>
        <item m="1" x="22"/>
        <item m="1" x="10"/>
        <item m="1" x="11"/>
        <item m="1" x="12"/>
        <item m="1" x="13"/>
        <item m="1" x="14"/>
        <item m="1" x="23"/>
        <item m="1" x="15"/>
        <item m="1" x="16"/>
        <item m="1" x="17"/>
        <item m="1" x="18"/>
        <item m="1" x="19"/>
        <item m="1" x="20"/>
        <item x="0"/>
        <item x="1"/>
        <item m="1" x="9"/>
        <item x="2"/>
        <item m="1" x="21"/>
        <item x="3"/>
        <item x="4"/>
        <item x="5"/>
        <item x="6"/>
        <item x="8"/>
      </items>
      <extLst>
        <ext xmlns:x14="http://schemas.microsoft.com/office/spreadsheetml/2009/9/main" uri="{2946ED86-A175-432a-8AC1-64E0C546D7DE}">
          <x14:pivotField fillDownLabels="1"/>
        </ext>
      </extLst>
    </pivotField>
    <pivotField compact="0" outline="0" showAll="0">
      <items count="23">
        <item m="1" x="4"/>
        <item m="1" x="5"/>
        <item m="1" x="15"/>
        <item m="1" x="16"/>
        <item m="1" x="17"/>
        <item m="1" x="18"/>
        <item m="1" x="19"/>
        <item m="1" x="20"/>
        <item m="1" x="21"/>
        <item x="2"/>
        <item m="1" x="13"/>
        <item m="1" x="6"/>
        <item x="0"/>
        <item x="1"/>
        <item m="1" x="9"/>
        <item m="1" x="8"/>
        <item m="1" x="7"/>
        <item m="1" x="12"/>
        <item m="1" x="11"/>
        <item m="1" x="14"/>
        <item m="1" x="10"/>
        <item x="3"/>
        <item t="default"/>
      </items>
      <extLst>
        <ext xmlns:x14="http://schemas.microsoft.com/office/spreadsheetml/2009/9/main" uri="{2946ED86-A175-432a-8AC1-64E0C546D7DE}">
          <x14:pivotField fillDownLabels="1"/>
        </ext>
      </extLst>
    </pivotField>
    <pivotField compact="0" outline="0" showAll="0">
      <items count="5">
        <item x="1"/>
        <item m="1" x="3"/>
        <item x="0"/>
        <item x="2"/>
        <item t="default"/>
      </items>
      <extLst>
        <ext xmlns:x14="http://schemas.microsoft.com/office/spreadsheetml/2009/9/main" uri="{2946ED86-A175-432a-8AC1-64E0C546D7DE}">
          <x14:pivotField fillDownLabels="1"/>
        </ext>
      </extLst>
    </pivotField>
    <pivotField axis="axisRow" compact="0" outline="0" showAll="0">
      <items count="7">
        <item x="1"/>
        <item x="0"/>
        <item x="2"/>
        <item m="1" x="5"/>
        <item m="1" x="3"/>
        <item m="1" x="4"/>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3">
    <field x="2"/>
    <field x="0"/>
    <field x="5"/>
  </rowFields>
  <rowItems count="14">
    <i>
      <x/>
      <x/>
      <x/>
    </i>
    <i>
      <x v="14"/>
      <x v="32"/>
      <x v="1"/>
    </i>
    <i r="1">
      <x v="33"/>
      <x v="1"/>
    </i>
    <i r="1">
      <x v="34"/>
      <x v="1"/>
    </i>
    <i>
      <x v="15"/>
      <x v="37"/>
      <x v="1"/>
    </i>
    <i r="1">
      <x v="38"/>
      <x v="1"/>
    </i>
    <i r="1">
      <x v="39"/>
      <x v="1"/>
    </i>
    <i>
      <x v="17"/>
      <x v="40"/>
      <x v="1"/>
    </i>
    <i>
      <x v="19"/>
      <x v="42"/>
      <x v="1"/>
    </i>
    <i>
      <x v="20"/>
      <x v="43"/>
      <x v="1"/>
    </i>
    <i>
      <x v="21"/>
      <x v="44"/>
      <x v="1"/>
    </i>
    <i>
      <x v="22"/>
      <x v="45"/>
      <x v="1"/>
    </i>
    <i>
      <x v="23"/>
      <x v="13"/>
      <x v="2"/>
    </i>
    <i t="grand">
      <x/>
    </i>
  </rowItems>
  <colFields count="1">
    <field x="-2"/>
  </colFields>
  <colItems count="3">
    <i>
      <x/>
    </i>
    <i i="1">
      <x v="1"/>
    </i>
    <i i="2">
      <x v="2"/>
    </i>
  </colItems>
  <dataFields count="3">
    <dataField name=" Cant. Inscritos" fld="8" baseField="0" baseItem="3"/>
    <dataField name=" Pasaron a miembro" fld="26" baseField="0" baseItem="0"/>
    <dataField name=" % pasaron a miembros" fld="27" baseField="0" baseItem="0" numFmtId="9"/>
  </dataFields>
  <formats count="1">
    <format dxfId="92">
      <pivotArea outline="0" fieldPosition="0">
        <references count="1">
          <reference field="4294967294" count="1" selected="0">
            <x v="2"/>
          </reference>
        </references>
      </pivotArea>
    </format>
  </formats>
  <chartFormats count="6">
    <chartFormat chart="0" format="1"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2"/>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6" format="2" series="1">
      <pivotArea type="data" outline="0" fieldPosition="0">
        <references count="1">
          <reference field="4294967294"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29A283-1350-4A4B-A6A5-74E6B21145E0}" name="TablaDinámica4" cacheId="2386" applyNumberFormats="0" applyBorderFormats="0" applyFontFormats="0" applyPatternFormats="0" applyAlignmentFormats="0" applyWidthHeightFormats="1" dataCaption="Valores" updatedVersion="8" minRefreshableVersion="3" rowGrandTotals="0" colGrandTotals="0" itemPrintTitles="1" createdVersion="8" indent="0" compact="0" compactData="0" multipleFieldFilters="0" chartFormat="10">
  <location ref="BB7:BG18" firstHeaderRow="1" firstDataRow="1" firstDataCol="5" rowPageCount="2" colPageCount="1"/>
  <pivotFields count="61">
    <pivotField axis="axisRow" compact="0" outline="0" showAll="0" defaultSubtotal="0">
      <items count="4">
        <item m="1" x="3"/>
        <item x="1"/>
        <item x="0"/>
        <item x="2"/>
      </items>
      <extLst>
        <ext xmlns:x14="http://schemas.microsoft.com/office/spreadsheetml/2009/9/main" uri="{2946ED86-A175-432a-8AC1-64E0C546D7DE}">
          <x14:pivotField fillDownLabels="1"/>
        </ext>
      </extLst>
    </pivotField>
    <pivotField axis="axisPage" compact="0" outline="0" multipleItemSelectionAllowed="1" showAll="0">
      <items count="11">
        <item x="0"/>
        <item x="1"/>
        <item m="1" x="3"/>
        <item m="1" x="4"/>
        <item m="1" x="5"/>
        <item m="1" x="6"/>
        <item m="1" x="7"/>
        <item m="1" x="8"/>
        <item m="1" x="9"/>
        <item x="2"/>
        <item t="default"/>
      </items>
      <extLst>
        <ext xmlns:x14="http://schemas.microsoft.com/office/spreadsheetml/2009/9/main" uri="{2946ED86-A175-432a-8AC1-64E0C546D7DE}">
          <x14:pivotField fillDownLabels="1"/>
        </ext>
      </extLst>
    </pivotField>
    <pivotField compact="0" outline="0" showAll="0">
      <items count="12">
        <item x="3"/>
        <item x="2"/>
        <item m="1" x="7"/>
        <item x="0"/>
        <item x="5"/>
        <item m="1" x="8"/>
        <item x="1"/>
        <item m="1" x="9"/>
        <item m="1" x="10"/>
        <item x="4"/>
        <item x="6"/>
        <item t="default"/>
      </items>
      <extLst>
        <ext xmlns:x14="http://schemas.microsoft.com/office/spreadsheetml/2009/9/main" uri="{2946ED86-A175-432a-8AC1-64E0C546D7DE}">
          <x14:pivotField fillDownLabels="1"/>
        </ext>
      </extLst>
    </pivotField>
    <pivotField compact="0" outline="0" showAll="0">
      <items count="12">
        <item m="1" x="6"/>
        <item m="1" x="5"/>
        <item x="0"/>
        <item m="1" x="9"/>
        <item x="1"/>
        <item m="1" x="8"/>
        <item x="2"/>
        <item m="1" x="10"/>
        <item m="1" x="7"/>
        <item x="3"/>
        <item x="4"/>
        <item t="default"/>
      </items>
      <extLst>
        <ext xmlns:x14="http://schemas.microsoft.com/office/spreadsheetml/2009/9/main" uri="{2946ED86-A175-432a-8AC1-64E0C546D7DE}">
          <x14:pivotField fillDownLabels="1"/>
        </ext>
      </extLst>
    </pivotField>
    <pivotField axis="axisRow" compact="0" outline="0" showAll="0" sortType="ascending" defaultSubtotal="0">
      <items count="22">
        <item m="1" x="9"/>
        <item m="1" x="10"/>
        <item m="1" x="11"/>
        <item m="1" x="12"/>
        <item m="1" x="13"/>
        <item m="1" x="14"/>
        <item m="1" x="15"/>
        <item m="1" x="16"/>
        <item m="1" x="17"/>
        <item m="1" x="19"/>
        <item m="1" x="18"/>
        <item x="0"/>
        <item x="1"/>
        <item m="1" x="8"/>
        <item x="2"/>
        <item m="1" x="20"/>
        <item x="3"/>
        <item m="1" x="21"/>
        <item x="5"/>
        <item x="4"/>
        <item x="6"/>
        <item x="7"/>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4">
        <item x="0"/>
        <item x="1"/>
        <item m="1" x="2"/>
        <item m="1"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6">
        <item m="1" x="11"/>
        <item m="1" x="12"/>
        <item m="1" x="13"/>
        <item m="1" x="14"/>
        <item x="9"/>
        <item m="1" x="15"/>
        <item m="1" x="10"/>
        <item x="0"/>
        <item x="1"/>
        <item x="2"/>
        <item x="3"/>
        <item x="4"/>
        <item x="5"/>
        <item x="6"/>
        <item x="7"/>
        <item x="8"/>
      </items>
      <extLst>
        <ext xmlns:x14="http://schemas.microsoft.com/office/spreadsheetml/2009/9/main" uri="{2946ED86-A175-432a-8AC1-64E0C546D7DE}">
          <x14:pivotField fillDownLabels="1"/>
        </ext>
      </extLst>
    </pivotField>
    <pivotField axis="axisRow" compact="0" outline="0" showAll="0">
      <items count="16">
        <item m="1" x="10"/>
        <item m="1" x="11"/>
        <item m="1" x="12"/>
        <item m="1" x="13"/>
        <item x="8"/>
        <item m="1" x="14"/>
        <item m="1" x="9"/>
        <item x="0"/>
        <item x="1"/>
        <item x="2"/>
        <item x="3"/>
        <item x="4"/>
        <item x="5"/>
        <item x="6"/>
        <item x="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items count="4">
        <item x="1"/>
        <item x="0"/>
        <item m="1"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5">
    <field x="4"/>
    <field x="0"/>
    <field x="14"/>
    <field x="21"/>
    <field x="22"/>
  </rowFields>
  <rowItems count="11">
    <i>
      <x v="11"/>
      <x v="2"/>
      <x/>
      <x v="7"/>
      <x v="7"/>
    </i>
    <i r="3">
      <x v="8"/>
      <x v="7"/>
    </i>
    <i r="3">
      <x v="9"/>
      <x v="8"/>
    </i>
    <i>
      <x v="12"/>
      <x v="2"/>
      <x/>
      <x v="8"/>
      <x v="7"/>
    </i>
    <i r="3">
      <x v="10"/>
      <x v="9"/>
    </i>
    <i>
      <x v="14"/>
      <x v="1"/>
      <x/>
      <x v="10"/>
      <x v="9"/>
    </i>
    <i r="3">
      <x v="11"/>
      <x v="10"/>
    </i>
    <i>
      <x v="16"/>
      <x v="1"/>
      <x/>
      <x v="12"/>
      <x v="11"/>
    </i>
    <i>
      <x v="18"/>
      <x v="2"/>
      <x/>
      <x v="14"/>
      <x v="13"/>
    </i>
    <i>
      <x v="19"/>
      <x v="2"/>
      <x/>
      <x v="13"/>
      <x v="12"/>
    </i>
    <i>
      <x v="20"/>
      <x v="1"/>
      <x/>
      <x v="15"/>
      <x v="14"/>
    </i>
  </rowItems>
  <colItems count="1">
    <i/>
  </colItems>
  <pageFields count="2">
    <pageField fld="1" hier="-1"/>
    <pageField fld="58" item="1" hier="-1"/>
  </pageFields>
  <dataFields count="1">
    <dataField name="Cant. Inscritos " fld="8" subtotal="count" baseField="0" baseItem="0"/>
  </dataFields>
  <chartFormats count="6">
    <chartFormat chart="1"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93D26B-025A-4924-A9C1-E4E1E9800E36}" name="TablaDinámica3" cacheId="2373" applyNumberFormats="0" applyBorderFormats="0" applyFontFormats="0" applyPatternFormats="0" applyAlignmentFormats="0" applyWidthHeightFormats="1" dataCaption="Valores" updatedVersion="8" minRefreshableVersion="3" itemPrintTitles="1" createdVersion="5" indent="0" compact="0" compactData="0" multipleFieldFilters="0" chartFormat="24">
  <location ref="BK103:CA116" firstHeaderRow="0" firstDataRow="1" firstDataCol="5" rowPageCount="1" colPageCount="1"/>
  <pivotFields count="27">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items count="5">
        <item x="2"/>
        <item m="1" x="3"/>
        <item x="1"/>
        <item x="0"/>
        <item t="default"/>
      </items>
      <extLst>
        <ext xmlns:x14="http://schemas.microsoft.com/office/spreadsheetml/2009/9/main" uri="{2946ED86-A175-432a-8AC1-64E0C546D7DE}">
          <x14:pivotField fillDownLabels="1"/>
        </ext>
      </extLst>
    </pivotField>
    <pivotField axis="axisRow" compact="0" outline="0" showAll="0" sortType="ascending" defaultSubtotal="0">
      <items count="21">
        <item x="7"/>
        <item m="1" x="9"/>
        <item m="1" x="10"/>
        <item m="1" x="11"/>
        <item m="1" x="12"/>
        <item m="1" x="13"/>
        <item m="1" x="14"/>
        <item m="1" x="15"/>
        <item m="1" x="16"/>
        <item m="1" x="17"/>
        <item m="1" x="18"/>
        <item m="1" x="19"/>
        <item x="0"/>
        <item x="1"/>
        <item m="1" x="8"/>
        <item x="2"/>
        <item m="1" x="20"/>
        <item x="3"/>
        <item x="4"/>
        <item x="5"/>
        <item x="6"/>
      </items>
      <extLst>
        <ext xmlns:x14="http://schemas.microsoft.com/office/spreadsheetml/2009/9/main" uri="{2946ED86-A175-432a-8AC1-64E0C546D7DE}">
          <x14:pivotField fillDownLabels="1"/>
        </ext>
      </extLst>
    </pivotField>
    <pivotField axis="axisRow" compact="0" outline="0" showAll="0" defaultSubtotal="0">
      <items count="12">
        <item x="2"/>
        <item x="1"/>
        <item x="0"/>
        <item m="1" x="5"/>
        <item m="1" x="6"/>
        <item m="1" x="7"/>
        <item m="1" x="8"/>
        <item m="1" x="9"/>
        <item m="1" x="10"/>
        <item m="1" x="11"/>
        <item m="1" x="3"/>
        <item m="1" x="4"/>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4">
        <item x="1"/>
        <item x="0"/>
        <item m="1" x="2"/>
        <item m="1" x="3"/>
      </items>
      <extLst>
        <ext xmlns:x14="http://schemas.microsoft.com/office/spreadsheetml/2009/9/main" uri="{2946ED86-A175-432a-8AC1-64E0C546D7DE}">
          <x14:pivotField fillDownLabels="1"/>
        </ext>
      </extLst>
    </pivotField>
    <pivotField axis="axisRow" compact="0" outline="0" showAll="0" defaultSubtotal="0">
      <items count="16">
        <item x="9"/>
        <item m="1" x="11"/>
        <item m="1" x="12"/>
        <item m="1" x="13"/>
        <item m="1" x="14"/>
        <item m="1" x="15"/>
        <item m="1" x="10"/>
        <item x="0"/>
        <item x="1"/>
        <item x="2"/>
        <item x="3"/>
        <item x="4"/>
        <item x="5"/>
        <item x="6"/>
        <item x="7"/>
        <item x="8"/>
      </items>
      <extLst>
        <ext xmlns:x14="http://schemas.microsoft.com/office/spreadsheetml/2009/9/main" uri="{2946ED86-A175-432a-8AC1-64E0C546D7DE}">
          <x14:pivotField fillDownLabels="1"/>
        </ext>
      </extLst>
    </pivotField>
    <pivotField axis="axisRow" compact="0" outline="0" showAll="0">
      <items count="16">
        <item x="8"/>
        <item m="1" x="10"/>
        <item m="1" x="11"/>
        <item m="1" x="12"/>
        <item m="1" x="13"/>
        <item m="1" x="14"/>
        <item m="1" x="9"/>
        <item x="0"/>
        <item x="1"/>
        <item x="2"/>
        <item x="3"/>
        <item x="4"/>
        <item x="5"/>
        <item x="6"/>
        <item x="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5">
    <field x="2"/>
    <field x="3"/>
    <field x="5"/>
    <field x="6"/>
    <field x="7"/>
  </rowFields>
  <rowItems count="13">
    <i>
      <x/>
      <x/>
      <x/>
      <x/>
      <x/>
    </i>
    <i>
      <x v="12"/>
      <x v="2"/>
      <x v="1"/>
      <x v="7"/>
      <x v="7"/>
    </i>
    <i r="3">
      <x v="8"/>
      <x v="7"/>
    </i>
    <i r="3">
      <x v="9"/>
      <x v="8"/>
    </i>
    <i>
      <x v="13"/>
      <x v="2"/>
      <x v="1"/>
      <x v="8"/>
      <x v="7"/>
    </i>
    <i r="3">
      <x v="10"/>
      <x v="9"/>
    </i>
    <i>
      <x v="15"/>
      <x v="2"/>
      <x v="1"/>
      <x v="10"/>
      <x v="9"/>
    </i>
    <i r="3">
      <x v="11"/>
      <x v="10"/>
    </i>
    <i>
      <x v="17"/>
      <x v="2"/>
      <x v="1"/>
      <x v="12"/>
      <x v="11"/>
    </i>
    <i>
      <x v="18"/>
      <x v="1"/>
      <x v="1"/>
      <x v="13"/>
      <x v="12"/>
    </i>
    <i>
      <x v="19"/>
      <x v="1"/>
      <x v="1"/>
      <x v="14"/>
      <x v="13"/>
    </i>
    <i>
      <x v="20"/>
      <x v="1"/>
      <x v="1"/>
      <x v="15"/>
      <x v="14"/>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 Sem. 01" fld="10" baseField="0" baseItem="3"/>
    <dataField name=" Sem. 02" fld="11" baseField="0" baseItem="3"/>
    <dataField name=" Sem. 03" fld="12" baseField="0" baseItem="3"/>
    <dataField name=" Sem. 04" fld="13" baseField="0" baseItem="3"/>
    <dataField name=" Sem. 05" fld="14" baseField="0" baseItem="1"/>
    <dataField name=" Sem. 06" fld="15" baseField="0" baseItem="1"/>
    <dataField name=" Sem. 07" fld="16" baseField="0" baseItem="1"/>
    <dataField name=" Sem. 08" fld="17" baseField="0" baseItem="1"/>
    <dataField name=" Sem. 09" fld="18" baseField="0" baseItem="1"/>
    <dataField name=" Sem. 10" fld="19" baseField="0" baseItem="1"/>
    <dataField name=" Sem. 11" fld="20" baseField="0" baseItem="1"/>
    <dataField name=" Sem. 12" fld="21" baseField="0" baseItem="1"/>
  </dataFields>
  <chartFormats count="18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 chart="3"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3"/>
          </reference>
        </references>
      </pivotArea>
    </chartFormat>
    <chartFormat chart="3" format="16" series="1">
      <pivotArea type="data" outline="0" fieldPosition="0">
        <references count="1">
          <reference field="4294967294" count="1" selected="0">
            <x v="4"/>
          </reference>
        </references>
      </pivotArea>
    </chartFormat>
    <chartFormat chart="3" format="17" series="1">
      <pivotArea type="data" outline="0" fieldPosition="0">
        <references count="1">
          <reference field="4294967294" count="1" selected="0">
            <x v="5"/>
          </reference>
        </references>
      </pivotArea>
    </chartFormat>
    <chartFormat chart="3" format="18" series="1">
      <pivotArea type="data" outline="0" fieldPosition="0">
        <references count="1">
          <reference field="4294967294" count="1" selected="0">
            <x v="6"/>
          </reference>
        </references>
      </pivotArea>
    </chartFormat>
    <chartFormat chart="3" format="19" series="1">
      <pivotArea type="data" outline="0" fieldPosition="0">
        <references count="1">
          <reference field="4294967294" count="1" selected="0">
            <x v="7"/>
          </reference>
        </references>
      </pivotArea>
    </chartFormat>
    <chartFormat chart="3" format="20" series="1">
      <pivotArea type="data" outline="0" fieldPosition="0">
        <references count="1">
          <reference field="4294967294" count="1" selected="0">
            <x v="8"/>
          </reference>
        </references>
      </pivotArea>
    </chartFormat>
    <chartFormat chart="3" format="21" series="1">
      <pivotArea type="data" outline="0" fieldPosition="0">
        <references count="1">
          <reference field="4294967294" count="1" selected="0">
            <x v="9"/>
          </reference>
        </references>
      </pivotArea>
    </chartFormat>
    <chartFormat chart="3" format="22" series="1">
      <pivotArea type="data" outline="0" fieldPosition="0">
        <references count="1">
          <reference field="4294967294" count="1" selected="0">
            <x v="10"/>
          </reference>
        </references>
      </pivotArea>
    </chartFormat>
    <chartFormat chart="3" format="23" series="1">
      <pivotArea type="data" outline="0" fieldPosition="0">
        <references count="1">
          <reference field="4294967294" count="1" selected="0">
            <x v="11"/>
          </reference>
        </references>
      </pivotArea>
    </chartFormat>
    <chartFormat chart="4" format="24" series="1">
      <pivotArea type="data" outline="0" fieldPosition="0">
        <references count="1">
          <reference field="4294967294" count="1" selected="0">
            <x v="0"/>
          </reference>
        </references>
      </pivotArea>
    </chartFormat>
    <chartFormat chart="4" format="25" series="1">
      <pivotArea type="data" outline="0" fieldPosition="0">
        <references count="1">
          <reference field="4294967294" count="1" selected="0">
            <x v="1"/>
          </reference>
        </references>
      </pivotArea>
    </chartFormat>
    <chartFormat chart="4" format="26" series="1">
      <pivotArea type="data" outline="0" fieldPosition="0">
        <references count="1">
          <reference field="4294967294" count="1" selected="0">
            <x v="2"/>
          </reference>
        </references>
      </pivotArea>
    </chartFormat>
    <chartFormat chart="4" format="27" series="1">
      <pivotArea type="data" outline="0" fieldPosition="0">
        <references count="1">
          <reference field="4294967294" count="1" selected="0">
            <x v="3"/>
          </reference>
        </references>
      </pivotArea>
    </chartFormat>
    <chartFormat chart="4" format="28" series="1">
      <pivotArea type="data" outline="0" fieldPosition="0">
        <references count="1">
          <reference field="4294967294" count="1" selected="0">
            <x v="4"/>
          </reference>
        </references>
      </pivotArea>
    </chartFormat>
    <chartFormat chart="4" format="29" series="1">
      <pivotArea type="data" outline="0" fieldPosition="0">
        <references count="1">
          <reference field="4294967294" count="1" selected="0">
            <x v="5"/>
          </reference>
        </references>
      </pivotArea>
    </chartFormat>
    <chartFormat chart="4" format="30" series="1">
      <pivotArea type="data" outline="0" fieldPosition="0">
        <references count="1">
          <reference field="4294967294" count="1" selected="0">
            <x v="6"/>
          </reference>
        </references>
      </pivotArea>
    </chartFormat>
    <chartFormat chart="4" format="31" series="1">
      <pivotArea type="data" outline="0" fieldPosition="0">
        <references count="1">
          <reference field="4294967294" count="1" selected="0">
            <x v="7"/>
          </reference>
        </references>
      </pivotArea>
    </chartFormat>
    <chartFormat chart="4" format="32" series="1">
      <pivotArea type="data" outline="0" fieldPosition="0">
        <references count="1">
          <reference field="4294967294" count="1" selected="0">
            <x v="8"/>
          </reference>
        </references>
      </pivotArea>
    </chartFormat>
    <chartFormat chart="4" format="33" series="1">
      <pivotArea type="data" outline="0" fieldPosition="0">
        <references count="1">
          <reference field="4294967294" count="1" selected="0">
            <x v="9"/>
          </reference>
        </references>
      </pivotArea>
    </chartFormat>
    <chartFormat chart="4" format="34" series="1">
      <pivotArea type="data" outline="0" fieldPosition="0">
        <references count="1">
          <reference field="4294967294" count="1" selected="0">
            <x v="10"/>
          </reference>
        </references>
      </pivotArea>
    </chartFormat>
    <chartFormat chart="4" format="35" series="1">
      <pivotArea type="data" outline="0" fieldPosition="0">
        <references count="1">
          <reference field="4294967294" count="1" selected="0">
            <x v="11"/>
          </reference>
        </references>
      </pivotArea>
    </chartFormat>
    <chartFormat chart="5" format="36" series="1">
      <pivotArea type="data" outline="0" fieldPosition="0">
        <references count="1">
          <reference field="4294967294" count="1" selected="0">
            <x v="0"/>
          </reference>
        </references>
      </pivotArea>
    </chartFormat>
    <chartFormat chart="5" format="37" series="1">
      <pivotArea type="data" outline="0" fieldPosition="0">
        <references count="1">
          <reference field="4294967294" count="1" selected="0">
            <x v="1"/>
          </reference>
        </references>
      </pivotArea>
    </chartFormat>
    <chartFormat chart="5" format="38" series="1">
      <pivotArea type="data" outline="0" fieldPosition="0">
        <references count="1">
          <reference field="4294967294" count="1" selected="0">
            <x v="2"/>
          </reference>
        </references>
      </pivotArea>
    </chartFormat>
    <chartFormat chart="5" format="39" series="1">
      <pivotArea type="data" outline="0" fieldPosition="0">
        <references count="1">
          <reference field="4294967294" count="1" selected="0">
            <x v="3"/>
          </reference>
        </references>
      </pivotArea>
    </chartFormat>
    <chartFormat chart="5" format="40" series="1">
      <pivotArea type="data" outline="0" fieldPosition="0">
        <references count="1">
          <reference field="4294967294" count="1" selected="0">
            <x v="4"/>
          </reference>
        </references>
      </pivotArea>
    </chartFormat>
    <chartFormat chart="5" format="41" series="1">
      <pivotArea type="data" outline="0" fieldPosition="0">
        <references count="1">
          <reference field="4294967294" count="1" selected="0">
            <x v="5"/>
          </reference>
        </references>
      </pivotArea>
    </chartFormat>
    <chartFormat chart="5" format="42" series="1">
      <pivotArea type="data" outline="0" fieldPosition="0">
        <references count="1">
          <reference field="4294967294" count="1" selected="0">
            <x v="6"/>
          </reference>
        </references>
      </pivotArea>
    </chartFormat>
    <chartFormat chart="5" format="43" series="1">
      <pivotArea type="data" outline="0" fieldPosition="0">
        <references count="1">
          <reference field="4294967294" count="1" selected="0">
            <x v="7"/>
          </reference>
        </references>
      </pivotArea>
    </chartFormat>
    <chartFormat chart="5" format="44" series="1">
      <pivotArea type="data" outline="0" fieldPosition="0">
        <references count="1">
          <reference field="4294967294" count="1" selected="0">
            <x v="8"/>
          </reference>
        </references>
      </pivotArea>
    </chartFormat>
    <chartFormat chart="5" format="45" series="1">
      <pivotArea type="data" outline="0" fieldPosition="0">
        <references count="1">
          <reference field="4294967294" count="1" selected="0">
            <x v="9"/>
          </reference>
        </references>
      </pivotArea>
    </chartFormat>
    <chartFormat chart="5" format="46" series="1">
      <pivotArea type="data" outline="0" fieldPosition="0">
        <references count="1">
          <reference field="4294967294" count="1" selected="0">
            <x v="10"/>
          </reference>
        </references>
      </pivotArea>
    </chartFormat>
    <chartFormat chart="5" format="47" series="1">
      <pivotArea type="data" outline="0" fieldPosition="0">
        <references count="1">
          <reference field="4294967294" count="1" selected="0">
            <x v="11"/>
          </reference>
        </references>
      </pivotArea>
    </chartFormat>
    <chartFormat chart="6" format="48" series="1">
      <pivotArea type="data" outline="0" fieldPosition="0">
        <references count="1">
          <reference field="4294967294" count="1" selected="0">
            <x v="0"/>
          </reference>
        </references>
      </pivotArea>
    </chartFormat>
    <chartFormat chart="6" format="49" series="1">
      <pivotArea type="data" outline="0" fieldPosition="0">
        <references count="1">
          <reference field="4294967294" count="1" selected="0">
            <x v="1"/>
          </reference>
        </references>
      </pivotArea>
    </chartFormat>
    <chartFormat chart="6" format="50" series="1">
      <pivotArea type="data" outline="0" fieldPosition="0">
        <references count="1">
          <reference field="4294967294" count="1" selected="0">
            <x v="2"/>
          </reference>
        </references>
      </pivotArea>
    </chartFormat>
    <chartFormat chart="6" format="51" series="1">
      <pivotArea type="data" outline="0" fieldPosition="0">
        <references count="1">
          <reference field="4294967294" count="1" selected="0">
            <x v="3"/>
          </reference>
        </references>
      </pivotArea>
    </chartFormat>
    <chartFormat chart="6" format="52" series="1">
      <pivotArea type="data" outline="0" fieldPosition="0">
        <references count="1">
          <reference field="4294967294" count="1" selected="0">
            <x v="4"/>
          </reference>
        </references>
      </pivotArea>
    </chartFormat>
    <chartFormat chart="6" format="53" series="1">
      <pivotArea type="data" outline="0" fieldPosition="0">
        <references count="1">
          <reference field="4294967294" count="1" selected="0">
            <x v="5"/>
          </reference>
        </references>
      </pivotArea>
    </chartFormat>
    <chartFormat chart="6" format="54" series="1">
      <pivotArea type="data" outline="0" fieldPosition="0">
        <references count="1">
          <reference field="4294967294" count="1" selected="0">
            <x v="6"/>
          </reference>
        </references>
      </pivotArea>
    </chartFormat>
    <chartFormat chart="6" format="55" series="1">
      <pivotArea type="data" outline="0" fieldPosition="0">
        <references count="1">
          <reference field="4294967294" count="1" selected="0">
            <x v="7"/>
          </reference>
        </references>
      </pivotArea>
    </chartFormat>
    <chartFormat chart="6" format="56" series="1">
      <pivotArea type="data" outline="0" fieldPosition="0">
        <references count="1">
          <reference field="4294967294" count="1" selected="0">
            <x v="8"/>
          </reference>
        </references>
      </pivotArea>
    </chartFormat>
    <chartFormat chart="6" format="57" series="1">
      <pivotArea type="data" outline="0" fieldPosition="0">
        <references count="1">
          <reference field="4294967294" count="1" selected="0">
            <x v="9"/>
          </reference>
        </references>
      </pivotArea>
    </chartFormat>
    <chartFormat chart="6" format="58" series="1">
      <pivotArea type="data" outline="0" fieldPosition="0">
        <references count="1">
          <reference field="4294967294" count="1" selected="0">
            <x v="10"/>
          </reference>
        </references>
      </pivotArea>
    </chartFormat>
    <chartFormat chart="6" format="59" series="1">
      <pivotArea type="data" outline="0" fieldPosition="0">
        <references count="1">
          <reference field="4294967294" count="1" selected="0">
            <x v="11"/>
          </reference>
        </references>
      </pivotArea>
    </chartFormat>
    <chartFormat chart="8" format="60" series="1">
      <pivotArea type="data" outline="0" fieldPosition="0">
        <references count="1">
          <reference field="4294967294" count="1" selected="0">
            <x v="0"/>
          </reference>
        </references>
      </pivotArea>
    </chartFormat>
    <chartFormat chart="8" format="61" series="1">
      <pivotArea type="data" outline="0" fieldPosition="0">
        <references count="1">
          <reference field="4294967294" count="1" selected="0">
            <x v="1"/>
          </reference>
        </references>
      </pivotArea>
    </chartFormat>
    <chartFormat chart="8" format="62" series="1">
      <pivotArea type="data" outline="0" fieldPosition="0">
        <references count="1">
          <reference field="4294967294" count="1" selected="0">
            <x v="2"/>
          </reference>
        </references>
      </pivotArea>
    </chartFormat>
    <chartFormat chart="8" format="63" series="1">
      <pivotArea type="data" outline="0" fieldPosition="0">
        <references count="1">
          <reference field="4294967294" count="1" selected="0">
            <x v="3"/>
          </reference>
        </references>
      </pivotArea>
    </chartFormat>
    <chartFormat chart="8" format="64" series="1">
      <pivotArea type="data" outline="0" fieldPosition="0">
        <references count="1">
          <reference field="4294967294" count="1" selected="0">
            <x v="4"/>
          </reference>
        </references>
      </pivotArea>
    </chartFormat>
    <chartFormat chart="8" format="65" series="1">
      <pivotArea type="data" outline="0" fieldPosition="0">
        <references count="1">
          <reference field="4294967294" count="1" selected="0">
            <x v="5"/>
          </reference>
        </references>
      </pivotArea>
    </chartFormat>
    <chartFormat chart="8" format="66" series="1">
      <pivotArea type="data" outline="0" fieldPosition="0">
        <references count="1">
          <reference field="4294967294" count="1" selected="0">
            <x v="6"/>
          </reference>
        </references>
      </pivotArea>
    </chartFormat>
    <chartFormat chart="8" format="67" series="1">
      <pivotArea type="data" outline="0" fieldPosition="0">
        <references count="1">
          <reference field="4294967294" count="1" selected="0">
            <x v="7"/>
          </reference>
        </references>
      </pivotArea>
    </chartFormat>
    <chartFormat chart="8" format="68" series="1">
      <pivotArea type="data" outline="0" fieldPosition="0">
        <references count="1">
          <reference field="4294967294" count="1" selected="0">
            <x v="8"/>
          </reference>
        </references>
      </pivotArea>
    </chartFormat>
    <chartFormat chart="8" format="69" series="1">
      <pivotArea type="data" outline="0" fieldPosition="0">
        <references count="1">
          <reference field="4294967294" count="1" selected="0">
            <x v="9"/>
          </reference>
        </references>
      </pivotArea>
    </chartFormat>
    <chartFormat chart="8" format="70" series="1">
      <pivotArea type="data" outline="0" fieldPosition="0">
        <references count="1">
          <reference field="4294967294" count="1" selected="0">
            <x v="10"/>
          </reference>
        </references>
      </pivotArea>
    </chartFormat>
    <chartFormat chart="8" format="71" series="1">
      <pivotArea type="data" outline="0" fieldPosition="0">
        <references count="1">
          <reference field="4294967294" count="1" selected="0">
            <x v="11"/>
          </reference>
        </references>
      </pivotArea>
    </chartFormat>
    <chartFormat chart="10" format="84" series="1">
      <pivotArea type="data" outline="0" fieldPosition="0">
        <references count="1">
          <reference field="4294967294" count="1" selected="0">
            <x v="0"/>
          </reference>
        </references>
      </pivotArea>
    </chartFormat>
    <chartFormat chart="10" format="85" series="1">
      <pivotArea type="data" outline="0" fieldPosition="0">
        <references count="1">
          <reference field="4294967294" count="1" selected="0">
            <x v="1"/>
          </reference>
        </references>
      </pivotArea>
    </chartFormat>
    <chartFormat chart="10" format="86" series="1">
      <pivotArea type="data" outline="0" fieldPosition="0">
        <references count="1">
          <reference field="4294967294" count="1" selected="0">
            <x v="2"/>
          </reference>
        </references>
      </pivotArea>
    </chartFormat>
    <chartFormat chart="10" format="87" series="1">
      <pivotArea type="data" outline="0" fieldPosition="0">
        <references count="1">
          <reference field="4294967294" count="1" selected="0">
            <x v="3"/>
          </reference>
        </references>
      </pivotArea>
    </chartFormat>
    <chartFormat chart="10" format="88" series="1">
      <pivotArea type="data" outline="0" fieldPosition="0">
        <references count="1">
          <reference field="4294967294" count="1" selected="0">
            <x v="4"/>
          </reference>
        </references>
      </pivotArea>
    </chartFormat>
    <chartFormat chart="10" format="89" series="1">
      <pivotArea type="data" outline="0" fieldPosition="0">
        <references count="1">
          <reference field="4294967294" count="1" selected="0">
            <x v="5"/>
          </reference>
        </references>
      </pivotArea>
    </chartFormat>
    <chartFormat chart="10" format="90" series="1">
      <pivotArea type="data" outline="0" fieldPosition="0">
        <references count="1">
          <reference field="4294967294" count="1" selected="0">
            <x v="6"/>
          </reference>
        </references>
      </pivotArea>
    </chartFormat>
    <chartFormat chart="10" format="91" series="1">
      <pivotArea type="data" outline="0" fieldPosition="0">
        <references count="1">
          <reference field="4294967294" count="1" selected="0">
            <x v="7"/>
          </reference>
        </references>
      </pivotArea>
    </chartFormat>
    <chartFormat chart="10" format="92" series="1">
      <pivotArea type="data" outline="0" fieldPosition="0">
        <references count="1">
          <reference field="4294967294" count="1" selected="0">
            <x v="8"/>
          </reference>
        </references>
      </pivotArea>
    </chartFormat>
    <chartFormat chart="10" format="93" series="1">
      <pivotArea type="data" outline="0" fieldPosition="0">
        <references count="1">
          <reference field="4294967294" count="1" selected="0">
            <x v="9"/>
          </reference>
        </references>
      </pivotArea>
    </chartFormat>
    <chartFormat chart="10" format="94" series="1">
      <pivotArea type="data" outline="0" fieldPosition="0">
        <references count="1">
          <reference field="4294967294" count="1" selected="0">
            <x v="10"/>
          </reference>
        </references>
      </pivotArea>
    </chartFormat>
    <chartFormat chart="10" format="95" series="1">
      <pivotArea type="data" outline="0" fieldPosition="0">
        <references count="1">
          <reference field="4294967294" count="1" selected="0">
            <x v="1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3"/>
          </reference>
        </references>
      </pivotArea>
    </chartFormat>
    <chartFormat chart="11" format="4" series="1">
      <pivotArea type="data" outline="0" fieldPosition="0">
        <references count="1">
          <reference field="4294967294" count="1" selected="0">
            <x v="4"/>
          </reference>
        </references>
      </pivotArea>
    </chartFormat>
    <chartFormat chart="11" format="5" series="1">
      <pivotArea type="data" outline="0" fieldPosition="0">
        <references count="1">
          <reference field="4294967294" count="1" selected="0">
            <x v="5"/>
          </reference>
        </references>
      </pivotArea>
    </chartFormat>
    <chartFormat chart="11" format="6" series="1">
      <pivotArea type="data" outline="0" fieldPosition="0">
        <references count="1">
          <reference field="4294967294" count="1" selected="0">
            <x v="6"/>
          </reference>
        </references>
      </pivotArea>
    </chartFormat>
    <chartFormat chart="11" format="7" series="1">
      <pivotArea type="data" outline="0" fieldPosition="0">
        <references count="1">
          <reference field="4294967294" count="1" selected="0">
            <x v="7"/>
          </reference>
        </references>
      </pivotArea>
    </chartFormat>
    <chartFormat chart="11" format="8" series="1">
      <pivotArea type="data" outline="0" fieldPosition="0">
        <references count="1">
          <reference field="4294967294" count="1" selected="0">
            <x v="8"/>
          </reference>
        </references>
      </pivotArea>
    </chartFormat>
    <chartFormat chart="11" format="9" series="1">
      <pivotArea type="data" outline="0" fieldPosition="0">
        <references count="1">
          <reference field="4294967294" count="1" selected="0">
            <x v="9"/>
          </reference>
        </references>
      </pivotArea>
    </chartFormat>
    <chartFormat chart="11" format="10" series="1">
      <pivotArea type="data" outline="0" fieldPosition="0">
        <references count="1">
          <reference field="4294967294" count="1" selected="0">
            <x v="10"/>
          </reference>
        </references>
      </pivotArea>
    </chartFormat>
    <chartFormat chart="11" format="11" series="1">
      <pivotArea type="data" outline="0" fieldPosition="0">
        <references count="1">
          <reference field="4294967294" count="1" selected="0">
            <x v="11"/>
          </reference>
        </references>
      </pivotArea>
    </chartFormat>
    <chartFormat chart="17" format="12" series="1">
      <pivotArea type="data" outline="0" fieldPosition="0">
        <references count="1">
          <reference field="4294967294" count="1" selected="0">
            <x v="0"/>
          </reference>
        </references>
      </pivotArea>
    </chartFormat>
    <chartFormat chart="17" format="13" series="1">
      <pivotArea type="data" outline="0" fieldPosition="0">
        <references count="1">
          <reference field="4294967294" count="1" selected="0">
            <x v="1"/>
          </reference>
        </references>
      </pivotArea>
    </chartFormat>
    <chartFormat chart="17" format="14" series="1">
      <pivotArea type="data" outline="0" fieldPosition="0">
        <references count="1">
          <reference field="4294967294" count="1" selected="0">
            <x v="2"/>
          </reference>
        </references>
      </pivotArea>
    </chartFormat>
    <chartFormat chart="17" format="15" series="1">
      <pivotArea type="data" outline="0" fieldPosition="0">
        <references count="1">
          <reference field="4294967294" count="1" selected="0">
            <x v="3"/>
          </reference>
        </references>
      </pivotArea>
    </chartFormat>
    <chartFormat chart="17" format="16" series="1">
      <pivotArea type="data" outline="0" fieldPosition="0">
        <references count="1">
          <reference field="4294967294" count="1" selected="0">
            <x v="4"/>
          </reference>
        </references>
      </pivotArea>
    </chartFormat>
    <chartFormat chart="17" format="17" series="1">
      <pivotArea type="data" outline="0" fieldPosition="0">
        <references count="1">
          <reference field="4294967294" count="1" selected="0">
            <x v="5"/>
          </reference>
        </references>
      </pivotArea>
    </chartFormat>
    <chartFormat chart="17" format="18" series="1">
      <pivotArea type="data" outline="0" fieldPosition="0">
        <references count="1">
          <reference field="4294967294" count="1" selected="0">
            <x v="6"/>
          </reference>
        </references>
      </pivotArea>
    </chartFormat>
    <chartFormat chart="17" format="19" series="1">
      <pivotArea type="data" outline="0" fieldPosition="0">
        <references count="1">
          <reference field="4294967294" count="1" selected="0">
            <x v="7"/>
          </reference>
        </references>
      </pivotArea>
    </chartFormat>
    <chartFormat chart="17" format="20" series="1">
      <pivotArea type="data" outline="0" fieldPosition="0">
        <references count="1">
          <reference field="4294967294" count="1" selected="0">
            <x v="8"/>
          </reference>
        </references>
      </pivotArea>
    </chartFormat>
    <chartFormat chart="17" format="21" series="1">
      <pivotArea type="data" outline="0" fieldPosition="0">
        <references count="1">
          <reference field="4294967294" count="1" selected="0">
            <x v="9"/>
          </reference>
        </references>
      </pivotArea>
    </chartFormat>
    <chartFormat chart="17" format="22" series="1">
      <pivotArea type="data" outline="0" fieldPosition="0">
        <references count="1">
          <reference field="4294967294" count="1" selected="0">
            <x v="10"/>
          </reference>
        </references>
      </pivotArea>
    </chartFormat>
    <chartFormat chart="17" format="23" series="1">
      <pivotArea type="data" outline="0" fieldPosition="0">
        <references count="1">
          <reference field="4294967294" count="1" selected="0">
            <x v="11"/>
          </reference>
        </references>
      </pivotArea>
    </chartFormat>
    <chartFormat chart="18" format="24" series="1">
      <pivotArea type="data" outline="0" fieldPosition="0">
        <references count="1">
          <reference field="4294967294" count="1" selected="0">
            <x v="0"/>
          </reference>
        </references>
      </pivotArea>
    </chartFormat>
    <chartFormat chart="18" format="25" series="1">
      <pivotArea type="data" outline="0" fieldPosition="0">
        <references count="1">
          <reference field="4294967294" count="1" selected="0">
            <x v="1"/>
          </reference>
        </references>
      </pivotArea>
    </chartFormat>
    <chartFormat chart="18" format="26" series="1">
      <pivotArea type="data" outline="0" fieldPosition="0">
        <references count="1">
          <reference field="4294967294" count="1" selected="0">
            <x v="2"/>
          </reference>
        </references>
      </pivotArea>
    </chartFormat>
    <chartFormat chart="18" format="27" series="1">
      <pivotArea type="data" outline="0" fieldPosition="0">
        <references count="1">
          <reference field="4294967294" count="1" selected="0">
            <x v="3"/>
          </reference>
        </references>
      </pivotArea>
    </chartFormat>
    <chartFormat chart="18" format="28" series="1">
      <pivotArea type="data" outline="0" fieldPosition="0">
        <references count="1">
          <reference field="4294967294" count="1" selected="0">
            <x v="4"/>
          </reference>
        </references>
      </pivotArea>
    </chartFormat>
    <chartFormat chart="18" format="29" series="1">
      <pivotArea type="data" outline="0" fieldPosition="0">
        <references count="1">
          <reference field="4294967294" count="1" selected="0">
            <x v="5"/>
          </reference>
        </references>
      </pivotArea>
    </chartFormat>
    <chartFormat chart="18" format="30" series="1">
      <pivotArea type="data" outline="0" fieldPosition="0">
        <references count="1">
          <reference field="4294967294" count="1" selected="0">
            <x v="6"/>
          </reference>
        </references>
      </pivotArea>
    </chartFormat>
    <chartFormat chart="18" format="31" series="1">
      <pivotArea type="data" outline="0" fieldPosition="0">
        <references count="1">
          <reference field="4294967294" count="1" selected="0">
            <x v="7"/>
          </reference>
        </references>
      </pivotArea>
    </chartFormat>
    <chartFormat chart="18" format="32" series="1">
      <pivotArea type="data" outline="0" fieldPosition="0">
        <references count="1">
          <reference field="4294967294" count="1" selected="0">
            <x v="8"/>
          </reference>
        </references>
      </pivotArea>
    </chartFormat>
    <chartFormat chart="18" format="33" series="1">
      <pivotArea type="data" outline="0" fieldPosition="0">
        <references count="1">
          <reference field="4294967294" count="1" selected="0">
            <x v="9"/>
          </reference>
        </references>
      </pivotArea>
    </chartFormat>
    <chartFormat chart="18" format="34" series="1">
      <pivotArea type="data" outline="0" fieldPosition="0">
        <references count="1">
          <reference field="4294967294" count="1" selected="0">
            <x v="10"/>
          </reference>
        </references>
      </pivotArea>
    </chartFormat>
    <chartFormat chart="18" format="35" series="1">
      <pivotArea type="data" outline="0" fieldPosition="0">
        <references count="1">
          <reference field="4294967294" count="1" selected="0">
            <x v="11"/>
          </reference>
        </references>
      </pivotArea>
    </chartFormat>
    <chartFormat chart="19" format="36" series="1">
      <pivotArea type="data" outline="0" fieldPosition="0">
        <references count="1">
          <reference field="4294967294" count="1" selected="0">
            <x v="0"/>
          </reference>
        </references>
      </pivotArea>
    </chartFormat>
    <chartFormat chart="19" format="37" series="1">
      <pivotArea type="data" outline="0" fieldPosition="0">
        <references count="1">
          <reference field="4294967294" count="1" selected="0">
            <x v="1"/>
          </reference>
        </references>
      </pivotArea>
    </chartFormat>
    <chartFormat chart="19" format="38" series="1">
      <pivotArea type="data" outline="0" fieldPosition="0">
        <references count="1">
          <reference field="4294967294" count="1" selected="0">
            <x v="2"/>
          </reference>
        </references>
      </pivotArea>
    </chartFormat>
    <chartFormat chart="19" format="39" series="1">
      <pivotArea type="data" outline="0" fieldPosition="0">
        <references count="1">
          <reference field="4294967294" count="1" selected="0">
            <x v="3"/>
          </reference>
        </references>
      </pivotArea>
    </chartFormat>
    <chartFormat chart="19" format="40" series="1">
      <pivotArea type="data" outline="0" fieldPosition="0">
        <references count="1">
          <reference field="4294967294" count="1" selected="0">
            <x v="4"/>
          </reference>
        </references>
      </pivotArea>
    </chartFormat>
    <chartFormat chart="19" format="41" series="1">
      <pivotArea type="data" outline="0" fieldPosition="0">
        <references count="1">
          <reference field="4294967294" count="1" selected="0">
            <x v="5"/>
          </reference>
        </references>
      </pivotArea>
    </chartFormat>
    <chartFormat chart="19" format="42" series="1">
      <pivotArea type="data" outline="0" fieldPosition="0">
        <references count="1">
          <reference field="4294967294" count="1" selected="0">
            <x v="6"/>
          </reference>
        </references>
      </pivotArea>
    </chartFormat>
    <chartFormat chart="19" format="43" series="1">
      <pivotArea type="data" outline="0" fieldPosition="0">
        <references count="1">
          <reference field="4294967294" count="1" selected="0">
            <x v="7"/>
          </reference>
        </references>
      </pivotArea>
    </chartFormat>
    <chartFormat chart="19" format="44" series="1">
      <pivotArea type="data" outline="0" fieldPosition="0">
        <references count="1">
          <reference field="4294967294" count="1" selected="0">
            <x v="8"/>
          </reference>
        </references>
      </pivotArea>
    </chartFormat>
    <chartFormat chart="19" format="45" series="1">
      <pivotArea type="data" outline="0" fieldPosition="0">
        <references count="1">
          <reference field="4294967294" count="1" selected="0">
            <x v="9"/>
          </reference>
        </references>
      </pivotArea>
    </chartFormat>
    <chartFormat chart="19" format="46" series="1">
      <pivotArea type="data" outline="0" fieldPosition="0">
        <references count="1">
          <reference field="4294967294" count="1" selected="0">
            <x v="10"/>
          </reference>
        </references>
      </pivotArea>
    </chartFormat>
    <chartFormat chart="19" format="47" series="1">
      <pivotArea type="data" outline="0" fieldPosition="0">
        <references count="1">
          <reference field="4294967294" count="1" selected="0">
            <x v="11"/>
          </reference>
        </references>
      </pivotArea>
    </chartFormat>
    <chartFormat chart="20" format="48" series="1">
      <pivotArea type="data" outline="0" fieldPosition="0">
        <references count="1">
          <reference field="4294967294" count="1" selected="0">
            <x v="0"/>
          </reference>
        </references>
      </pivotArea>
    </chartFormat>
    <chartFormat chart="20" format="49" series="1">
      <pivotArea type="data" outline="0" fieldPosition="0">
        <references count="1">
          <reference field="4294967294" count="1" selected="0">
            <x v="1"/>
          </reference>
        </references>
      </pivotArea>
    </chartFormat>
    <chartFormat chart="20" format="50" series="1">
      <pivotArea type="data" outline="0" fieldPosition="0">
        <references count="1">
          <reference field="4294967294" count="1" selected="0">
            <x v="2"/>
          </reference>
        </references>
      </pivotArea>
    </chartFormat>
    <chartFormat chart="20" format="51" series="1">
      <pivotArea type="data" outline="0" fieldPosition="0">
        <references count="1">
          <reference field="4294967294" count="1" selected="0">
            <x v="3"/>
          </reference>
        </references>
      </pivotArea>
    </chartFormat>
    <chartFormat chart="20" format="52" series="1">
      <pivotArea type="data" outline="0" fieldPosition="0">
        <references count="1">
          <reference field="4294967294" count="1" selected="0">
            <x v="4"/>
          </reference>
        </references>
      </pivotArea>
    </chartFormat>
    <chartFormat chart="20" format="53" series="1">
      <pivotArea type="data" outline="0" fieldPosition="0">
        <references count="1">
          <reference field="4294967294" count="1" selected="0">
            <x v="5"/>
          </reference>
        </references>
      </pivotArea>
    </chartFormat>
    <chartFormat chart="20" format="54" series="1">
      <pivotArea type="data" outline="0" fieldPosition="0">
        <references count="1">
          <reference field="4294967294" count="1" selected="0">
            <x v="6"/>
          </reference>
        </references>
      </pivotArea>
    </chartFormat>
    <chartFormat chart="20" format="55" series="1">
      <pivotArea type="data" outline="0" fieldPosition="0">
        <references count="1">
          <reference field="4294967294" count="1" selected="0">
            <x v="7"/>
          </reference>
        </references>
      </pivotArea>
    </chartFormat>
    <chartFormat chart="20" format="56" series="1">
      <pivotArea type="data" outline="0" fieldPosition="0">
        <references count="1">
          <reference field="4294967294" count="1" selected="0">
            <x v="8"/>
          </reference>
        </references>
      </pivotArea>
    </chartFormat>
    <chartFormat chart="20" format="57" series="1">
      <pivotArea type="data" outline="0" fieldPosition="0">
        <references count="1">
          <reference field="4294967294" count="1" selected="0">
            <x v="9"/>
          </reference>
        </references>
      </pivotArea>
    </chartFormat>
    <chartFormat chart="20" format="58" series="1">
      <pivotArea type="data" outline="0" fieldPosition="0">
        <references count="1">
          <reference field="4294967294" count="1" selected="0">
            <x v="10"/>
          </reference>
        </references>
      </pivotArea>
    </chartFormat>
    <chartFormat chart="20" format="59" series="1">
      <pivotArea type="data" outline="0" fieldPosition="0">
        <references count="1">
          <reference field="4294967294" count="1" selected="0">
            <x v="11"/>
          </reference>
        </references>
      </pivotArea>
    </chartFormat>
    <chartFormat chart="21" format="60" series="1">
      <pivotArea type="data" outline="0" fieldPosition="0">
        <references count="1">
          <reference field="4294967294" count="1" selected="0">
            <x v="0"/>
          </reference>
        </references>
      </pivotArea>
    </chartFormat>
    <chartFormat chart="21" format="61" series="1">
      <pivotArea type="data" outline="0" fieldPosition="0">
        <references count="1">
          <reference field="4294967294" count="1" selected="0">
            <x v="1"/>
          </reference>
        </references>
      </pivotArea>
    </chartFormat>
    <chartFormat chart="21" format="62" series="1">
      <pivotArea type="data" outline="0" fieldPosition="0">
        <references count="1">
          <reference field="4294967294" count="1" selected="0">
            <x v="2"/>
          </reference>
        </references>
      </pivotArea>
    </chartFormat>
    <chartFormat chart="21" format="63" series="1">
      <pivotArea type="data" outline="0" fieldPosition="0">
        <references count="1">
          <reference field="4294967294" count="1" selected="0">
            <x v="3"/>
          </reference>
        </references>
      </pivotArea>
    </chartFormat>
    <chartFormat chart="21" format="64" series="1">
      <pivotArea type="data" outline="0" fieldPosition="0">
        <references count="1">
          <reference field="4294967294" count="1" selected="0">
            <x v="4"/>
          </reference>
        </references>
      </pivotArea>
    </chartFormat>
    <chartFormat chart="21" format="65" series="1">
      <pivotArea type="data" outline="0" fieldPosition="0">
        <references count="1">
          <reference field="4294967294" count="1" selected="0">
            <x v="5"/>
          </reference>
        </references>
      </pivotArea>
    </chartFormat>
    <chartFormat chart="21" format="66" series="1">
      <pivotArea type="data" outline="0" fieldPosition="0">
        <references count="1">
          <reference field="4294967294" count="1" selected="0">
            <x v="6"/>
          </reference>
        </references>
      </pivotArea>
    </chartFormat>
    <chartFormat chart="21" format="67" series="1">
      <pivotArea type="data" outline="0" fieldPosition="0">
        <references count="1">
          <reference field="4294967294" count="1" selected="0">
            <x v="7"/>
          </reference>
        </references>
      </pivotArea>
    </chartFormat>
    <chartFormat chart="21" format="68" series="1">
      <pivotArea type="data" outline="0" fieldPosition="0">
        <references count="1">
          <reference field="4294967294" count="1" selected="0">
            <x v="8"/>
          </reference>
        </references>
      </pivotArea>
    </chartFormat>
    <chartFormat chart="21" format="69" series="1">
      <pivotArea type="data" outline="0" fieldPosition="0">
        <references count="1">
          <reference field="4294967294" count="1" selected="0">
            <x v="9"/>
          </reference>
        </references>
      </pivotArea>
    </chartFormat>
    <chartFormat chart="21" format="70" series="1">
      <pivotArea type="data" outline="0" fieldPosition="0">
        <references count="1">
          <reference field="4294967294" count="1" selected="0">
            <x v="10"/>
          </reference>
        </references>
      </pivotArea>
    </chartFormat>
    <chartFormat chart="21" format="71" series="1">
      <pivotArea type="data" outline="0" fieldPosition="0">
        <references count="1">
          <reference field="4294967294" count="1" selected="0">
            <x v="11"/>
          </reference>
        </references>
      </pivotArea>
    </chartFormat>
    <chartFormat chart="22" format="72" series="1">
      <pivotArea type="data" outline="0" fieldPosition="0">
        <references count="1">
          <reference field="4294967294" count="1" selected="0">
            <x v="0"/>
          </reference>
        </references>
      </pivotArea>
    </chartFormat>
    <chartFormat chart="22" format="73" series="1">
      <pivotArea type="data" outline="0" fieldPosition="0">
        <references count="1">
          <reference field="4294967294" count="1" selected="0">
            <x v="1"/>
          </reference>
        </references>
      </pivotArea>
    </chartFormat>
    <chartFormat chart="22" format="74" series="1">
      <pivotArea type="data" outline="0" fieldPosition="0">
        <references count="1">
          <reference field="4294967294" count="1" selected="0">
            <x v="2"/>
          </reference>
        </references>
      </pivotArea>
    </chartFormat>
    <chartFormat chart="22" format="75" series="1">
      <pivotArea type="data" outline="0" fieldPosition="0">
        <references count="1">
          <reference field="4294967294" count="1" selected="0">
            <x v="3"/>
          </reference>
        </references>
      </pivotArea>
    </chartFormat>
    <chartFormat chart="22" format="76" series="1">
      <pivotArea type="data" outline="0" fieldPosition="0">
        <references count="1">
          <reference field="4294967294" count="1" selected="0">
            <x v="4"/>
          </reference>
        </references>
      </pivotArea>
    </chartFormat>
    <chartFormat chart="22" format="77" series="1">
      <pivotArea type="data" outline="0" fieldPosition="0">
        <references count="1">
          <reference field="4294967294" count="1" selected="0">
            <x v="5"/>
          </reference>
        </references>
      </pivotArea>
    </chartFormat>
    <chartFormat chart="22" format="78" series="1">
      <pivotArea type="data" outline="0" fieldPosition="0">
        <references count="1">
          <reference field="4294967294" count="1" selected="0">
            <x v="6"/>
          </reference>
        </references>
      </pivotArea>
    </chartFormat>
    <chartFormat chart="22" format="79" series="1">
      <pivotArea type="data" outline="0" fieldPosition="0">
        <references count="1">
          <reference field="4294967294" count="1" selected="0">
            <x v="7"/>
          </reference>
        </references>
      </pivotArea>
    </chartFormat>
    <chartFormat chart="22" format="80" series="1">
      <pivotArea type="data" outline="0" fieldPosition="0">
        <references count="1">
          <reference field="4294967294" count="1" selected="0">
            <x v="8"/>
          </reference>
        </references>
      </pivotArea>
    </chartFormat>
    <chartFormat chart="22" format="81" series="1">
      <pivotArea type="data" outline="0" fieldPosition="0">
        <references count="1">
          <reference field="4294967294" count="1" selected="0">
            <x v="9"/>
          </reference>
        </references>
      </pivotArea>
    </chartFormat>
    <chartFormat chart="22" format="82" series="1">
      <pivotArea type="data" outline="0" fieldPosition="0">
        <references count="1">
          <reference field="4294967294" count="1" selected="0">
            <x v="10"/>
          </reference>
        </references>
      </pivotArea>
    </chartFormat>
    <chartFormat chart="22" format="83" series="1">
      <pivotArea type="data" outline="0" fieldPosition="0">
        <references count="1">
          <reference field="4294967294" count="1" selected="0">
            <x v="11"/>
          </reference>
        </references>
      </pivotArea>
    </chartFormat>
    <chartFormat chart="23" format="84" series="1">
      <pivotArea type="data" outline="0" fieldPosition="0">
        <references count="1">
          <reference field="4294967294" count="1" selected="0">
            <x v="0"/>
          </reference>
        </references>
      </pivotArea>
    </chartFormat>
    <chartFormat chart="23" format="85" series="1">
      <pivotArea type="data" outline="0" fieldPosition="0">
        <references count="1">
          <reference field="4294967294" count="1" selected="0">
            <x v="1"/>
          </reference>
        </references>
      </pivotArea>
    </chartFormat>
    <chartFormat chart="23" format="86" series="1">
      <pivotArea type="data" outline="0" fieldPosition="0">
        <references count="1">
          <reference field="4294967294" count="1" selected="0">
            <x v="2"/>
          </reference>
        </references>
      </pivotArea>
    </chartFormat>
    <chartFormat chart="23" format="87" series="1">
      <pivotArea type="data" outline="0" fieldPosition="0">
        <references count="1">
          <reference field="4294967294" count="1" selected="0">
            <x v="3"/>
          </reference>
        </references>
      </pivotArea>
    </chartFormat>
    <chartFormat chart="23" format="88" series="1">
      <pivotArea type="data" outline="0" fieldPosition="0">
        <references count="1">
          <reference field="4294967294" count="1" selected="0">
            <x v="4"/>
          </reference>
        </references>
      </pivotArea>
    </chartFormat>
    <chartFormat chart="23" format="89" series="1">
      <pivotArea type="data" outline="0" fieldPosition="0">
        <references count="1">
          <reference field="4294967294" count="1" selected="0">
            <x v="5"/>
          </reference>
        </references>
      </pivotArea>
    </chartFormat>
    <chartFormat chart="23" format="90" series="1">
      <pivotArea type="data" outline="0" fieldPosition="0">
        <references count="1">
          <reference field="4294967294" count="1" selected="0">
            <x v="6"/>
          </reference>
        </references>
      </pivotArea>
    </chartFormat>
    <chartFormat chart="23" format="91" series="1">
      <pivotArea type="data" outline="0" fieldPosition="0">
        <references count="1">
          <reference field="4294967294" count="1" selected="0">
            <x v="7"/>
          </reference>
        </references>
      </pivotArea>
    </chartFormat>
    <chartFormat chart="23" format="92" series="1">
      <pivotArea type="data" outline="0" fieldPosition="0">
        <references count="1">
          <reference field="4294967294" count="1" selected="0">
            <x v="8"/>
          </reference>
        </references>
      </pivotArea>
    </chartFormat>
    <chartFormat chart="23" format="93" series="1">
      <pivotArea type="data" outline="0" fieldPosition="0">
        <references count="1">
          <reference field="4294967294" count="1" selected="0">
            <x v="9"/>
          </reference>
        </references>
      </pivotArea>
    </chartFormat>
    <chartFormat chart="23" format="94" series="1">
      <pivotArea type="data" outline="0" fieldPosition="0">
        <references count="1">
          <reference field="4294967294" count="1" selected="0">
            <x v="10"/>
          </reference>
        </references>
      </pivotArea>
    </chartFormat>
    <chartFormat chart="23" format="95" series="1">
      <pivotArea type="data" outline="0" fieldPosition="0">
        <references count="1">
          <reference field="4294967294" count="1" selected="0">
            <x v="1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D788D1-C1DA-408B-B5E0-73061F82A92F}" name="TablaDinámica2" cacheId="2386"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B6:H18" firstHeaderRow="1" firstDataRow="1" firstDataCol="6" rowPageCount="2" colPageCount="1"/>
  <pivotFields count="61">
    <pivotField axis="axisRow" compact="0" outline="0" showAll="0" defaultSubtotal="0">
      <items count="4">
        <item x="2"/>
        <item m="1" x="3"/>
        <item x="1"/>
        <item x="0"/>
      </items>
      <extLst>
        <ext xmlns:x14="http://schemas.microsoft.com/office/spreadsheetml/2009/9/main" uri="{2946ED86-A175-432a-8AC1-64E0C546D7DE}">
          <x14:pivotField fillDownLabels="1"/>
        </ext>
      </extLst>
    </pivotField>
    <pivotField axis="axisPage" compact="0" outline="0" showAll="0">
      <items count="11">
        <item x="0"/>
        <item x="1"/>
        <item m="1" x="3"/>
        <item x="2"/>
        <item m="1" x="4"/>
        <item m="1" x="5"/>
        <item m="1" x="6"/>
        <item m="1" x="7"/>
        <item m="1" x="8"/>
        <item m="1" x="9"/>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defaultSubtotal="0">
      <items count="22">
        <item m="1" x="9"/>
        <item m="1" x="10"/>
        <item m="1" x="11"/>
        <item m="1" x="12"/>
        <item m="1" x="13"/>
        <item m="1" x="14"/>
        <item m="1" x="15"/>
        <item m="1" x="16"/>
        <item m="1" x="17"/>
        <item m="1" x="19"/>
        <item m="1" x="18"/>
        <item x="0"/>
        <item x="1"/>
        <item m="1" x="8"/>
        <item x="2"/>
        <item m="1" x="20"/>
        <item x="3"/>
        <item m="1" x="21"/>
        <item x="5"/>
        <item x="4"/>
        <item x="6"/>
        <item x="7"/>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4">
        <item x="0"/>
        <item x="1"/>
        <item m="1" x="2"/>
        <item m="1"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6">
        <item x="9"/>
        <item m="1" x="11"/>
        <item m="1" x="12"/>
        <item m="1" x="13"/>
        <item m="1" x="14"/>
        <item m="1" x="15"/>
        <item m="1" x="10"/>
        <item x="0"/>
        <item x="1"/>
        <item x="2"/>
        <item x="3"/>
        <item x="4"/>
        <item x="5"/>
        <item x="6"/>
        <item x="7"/>
        <item x="8"/>
      </items>
      <extLst>
        <ext xmlns:x14="http://schemas.microsoft.com/office/spreadsheetml/2009/9/main" uri="{2946ED86-A175-432a-8AC1-64E0C546D7DE}">
          <x14:pivotField fillDownLabels="1"/>
        </ext>
      </extLst>
    </pivotField>
    <pivotField axis="axisRow" compact="0" outline="0" showAll="0" defaultSubtotal="0">
      <items count="15">
        <item x="8"/>
        <item m="1" x="10"/>
        <item m="1" x="11"/>
        <item m="1" x="12"/>
        <item m="1" x="13"/>
        <item m="1" x="14"/>
        <item m="1" x="9"/>
        <item x="0"/>
        <item x="1"/>
        <item x="2"/>
        <item x="3"/>
        <item x="4"/>
        <item x="5"/>
        <item x="6"/>
        <item x="7"/>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31">
        <item x="11"/>
        <item m="1" x="16"/>
        <item m="1" x="17"/>
        <item m="1" x="18"/>
        <item m="1" x="19"/>
        <item m="1" x="20"/>
        <item m="1" x="21"/>
        <item m="1" x="22"/>
        <item m="1" x="23"/>
        <item m="1" x="24"/>
        <item m="1" x="25"/>
        <item m="1" x="26"/>
        <item m="1" x="27"/>
        <item m="1" x="28"/>
        <item m="1" x="30"/>
        <item m="1" x="29"/>
        <item m="1" x="15"/>
        <item x="0"/>
        <item x="1"/>
        <item x="2"/>
        <item m="1" x="13"/>
        <item m="1" x="14"/>
        <item x="3"/>
        <item x="4"/>
        <item x="5"/>
        <item x="6"/>
        <item m="1" x="12"/>
        <item x="7"/>
        <item x="8"/>
        <item x="9"/>
        <item x="10"/>
      </items>
      <extLst>
        <ext xmlns:x14="http://schemas.microsoft.com/office/spreadsheetml/2009/9/main" uri="{2946ED86-A175-432a-8AC1-64E0C546D7DE}">
          <x14:pivotField fillDownLabels="1"/>
        </ext>
      </extLst>
    </pivotField>
    <pivotField axis="axisPage" compact="0" outline="0" multipleItemSelectionAllowed="1" showAll="0">
      <items count="4">
        <item h="1" x="1"/>
        <item x="0"/>
        <item h="1" m="1" x="2"/>
        <item t="default"/>
      </items>
      <extLst>
        <ext xmlns:x14="http://schemas.microsoft.com/office/spreadsheetml/2009/9/main" uri="{2946ED86-A175-432a-8AC1-64E0C546D7DE}">
          <x14:pivotField fillDownLabels="1"/>
        </ext>
      </extLst>
    </pivotField>
    <pivotField compact="0" outline="0" showAll="0">
      <items count="369">
        <item sd="0" x="41"/>
        <item sd="0" x="42"/>
        <item sd="0" x="43"/>
        <item sd="0" x="44"/>
        <item sd="0" x="45"/>
        <item sd="0" x="46"/>
        <item sd="0" x="47"/>
        <item sd="0" x="48"/>
        <item sd="0" x="49"/>
        <item sd="0" x="50"/>
        <item sd="0" x="51"/>
        <item sd="0" x="52"/>
        <item sd="0" x="53"/>
        <item sd="0" x="54"/>
        <item sd="0" x="55"/>
        <item sd="0" x="56"/>
        <item sd="0" x="57"/>
        <item sd="0" x="58"/>
        <item sd="0" x="59"/>
        <item sd="0" x="60"/>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x="32"/>
        <item x="33"/>
        <item x="34"/>
        <item x="35"/>
        <item x="36"/>
        <item x="37"/>
        <item x="38"/>
        <item x="39"/>
        <item x="40"/>
        <item x="61"/>
        <item x="62"/>
        <item x="63"/>
        <item x="64"/>
        <item x="65"/>
        <item x="66"/>
        <item x="67"/>
        <item x="68"/>
        <item x="69"/>
        <item x="122"/>
        <item x="123"/>
        <item x="124"/>
        <item x="125"/>
        <item x="126"/>
        <item x="127"/>
        <item x="128"/>
        <item x="129"/>
        <item x="130"/>
        <item x="153"/>
        <item x="154"/>
        <item x="155"/>
        <item x="156"/>
        <item x="157"/>
        <item x="158"/>
        <item x="159"/>
        <item x="160"/>
        <item x="161"/>
        <item x="183"/>
        <item x="184"/>
        <item x="185"/>
        <item x="186"/>
        <item x="187"/>
        <item x="188"/>
        <item x="189"/>
        <item x="190"/>
        <item x="191"/>
        <item x="275"/>
        <item x="276"/>
        <item x="277"/>
        <item x="278"/>
        <item x="279"/>
        <item x="280"/>
        <item x="281"/>
        <item x="282"/>
        <item x="283"/>
        <item x="306"/>
        <item x="307"/>
        <item x="308"/>
        <item x="309"/>
        <item x="310"/>
        <item x="311"/>
        <item x="312"/>
        <item x="313"/>
        <item x="3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outline="0" showAll="0">
      <items count="15">
        <item sd="0" x="0"/>
        <item sd="0" x="1"/>
        <item sd="0" x="2"/>
        <item sd="0" x="3"/>
        <item sd="0" x="4"/>
        <item sd="0" x="5"/>
        <item sd="0" x="6"/>
        <item sd="0" x="7"/>
        <item sd="0" x="8"/>
        <item sd="0" x="9"/>
        <item sd="0" x="10"/>
        <item sd="0" x="11"/>
        <item sd="0" x="12"/>
        <item sd="0" x="13"/>
        <item t="default"/>
      </items>
      <extLst>
        <ext xmlns:x14="http://schemas.microsoft.com/office/spreadsheetml/2009/9/main" uri="{2946ED86-A175-432a-8AC1-64E0C546D7DE}">
          <x14:pivotField fillDownLabels="1"/>
        </ext>
      </extLst>
    </pivotField>
  </pivotFields>
  <rowFields count="6">
    <field x="4"/>
    <field x="57"/>
    <field x="0"/>
    <field x="14"/>
    <field x="21"/>
    <field x="22"/>
  </rowFields>
  <rowItems count="12">
    <i>
      <x v="11"/>
      <x v="17"/>
      <x v="3"/>
      <x/>
      <x v="7"/>
      <x v="7"/>
    </i>
    <i r="1">
      <x v="18"/>
      <x v="3"/>
      <x/>
      <x v="8"/>
      <x v="7"/>
    </i>
    <i r="1">
      <x v="19"/>
      <x v="3"/>
      <x/>
      <x v="9"/>
      <x v="8"/>
    </i>
    <i>
      <x v="12"/>
      <x v="22"/>
      <x v="3"/>
      <x/>
      <x v="8"/>
      <x v="7"/>
    </i>
    <i r="1">
      <x v="23"/>
      <x v="3"/>
      <x/>
      <x v="8"/>
      <x v="7"/>
    </i>
    <i r="1">
      <x v="24"/>
      <x v="3"/>
      <x/>
      <x v="10"/>
      <x v="9"/>
    </i>
    <i>
      <x v="14"/>
      <x v="25"/>
      <x v="2"/>
      <x/>
      <x v="10"/>
      <x v="9"/>
    </i>
    <i r="4">
      <x v="11"/>
      <x v="10"/>
    </i>
    <i>
      <x v="16"/>
      <x v="27"/>
      <x v="2"/>
      <x/>
      <x v="12"/>
      <x v="11"/>
    </i>
    <i>
      <x v="18"/>
      <x v="29"/>
      <x v="3"/>
      <x/>
      <x v="14"/>
      <x v="13"/>
    </i>
    <i>
      <x v="19"/>
      <x v="28"/>
      <x v="3"/>
      <x/>
      <x v="13"/>
      <x v="12"/>
    </i>
    <i>
      <x v="20"/>
      <x v="30"/>
      <x v="2"/>
      <x/>
      <x v="15"/>
      <x v="14"/>
    </i>
  </rowItems>
  <colItems count="1">
    <i/>
  </colItems>
  <pageFields count="2">
    <pageField fld="1" hier="-1"/>
    <pageField fld="58" hier="-1"/>
  </pageFields>
  <dataFields count="1">
    <dataField name="Cant. Inscritos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11" xr10:uid="{D23CFD43-03A7-44EA-9CD4-D1008F938962}" sourceName="Fecha Inicio grupo">
  <pivotTables>
    <pivotTable tabId="7" name="TablaDinámica3"/>
  </pivotTables>
  <data>
    <tabular pivotCacheId="696074493">
      <items count="21">
        <i x="7" s="1"/>
        <i x="0" s="1"/>
        <i x="1" s="1"/>
        <i x="2" s="1"/>
        <i x="3" s="1"/>
        <i x="4" s="1"/>
        <i x="5" s="1"/>
        <i x="6" s="1"/>
        <i x="9" s="1" nd="1"/>
        <i x="10" s="1" nd="1"/>
        <i x="11" s="1" nd="1"/>
        <i x="12" s="1" nd="1"/>
        <i x="13" s="1" nd="1"/>
        <i x="14" s="1" nd="1"/>
        <i x="15" s="1" nd="1"/>
        <i x="16" s="1" nd="1"/>
        <i x="17" s="1" nd="1"/>
        <i x="18" s="1" nd="1"/>
        <i x="19" s="1" nd="1"/>
        <i x="8" s="1" nd="1"/>
        <i x="20"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1111" xr10:uid="{154D4940-AF69-4F62-83E6-195F5A095836}" sourceName="Mes Inscrito">
  <pivotTables>
    <pivotTable tabId="7" name="TablaDinámica3"/>
  </pivotTables>
  <data>
    <tabular pivotCacheId="696074493">
      <items count="12">
        <i x="2" s="1"/>
        <i x="0" s="1"/>
        <i x="1" s="1"/>
        <i x="3" s="1" nd="1"/>
        <i x="4" s="1" nd="1"/>
        <i x="5" s="1" nd="1"/>
        <i x="8" s="1" nd="1"/>
        <i x="7" s="1" nd="1"/>
        <i x="6" s="1" nd="1"/>
        <i x="11" s="1" nd="1"/>
        <i x="10" s="1" nd="1"/>
        <i x="9"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11" xr10:uid="{3F500457-8153-451D-A69E-74B0B28E7DF1}" sourceName="Tipo Incrito">
  <pivotTables>
    <pivotTable tabId="7" name="TablaDinámica3"/>
  </pivotTables>
  <data>
    <tabular pivotCacheId="696074493">
      <items count="4">
        <i x="1" s="1"/>
        <i x="0" s="1"/>
        <i x="2"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2" xr10:uid="{2984F877-3D09-4B48-889C-91125A9BA951}" sourceName="Curso">
  <pivotTables>
    <pivotTable tabId="7" name="TablaDinámica3"/>
  </pivotTables>
  <data>
    <tabular pivotCacheId="696074493">
      <items count="4">
        <i x="2" s="1"/>
        <i x="1" s="1"/>
        <i x="0" s="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1" xr10:uid="{2E04F32F-86FA-411F-A8F5-ED2859D00E67}" sourceName="Mes Inscrito">
  <pivotTables>
    <pivotTable tabId="7" name="TablaDinámica4"/>
  </pivotTables>
  <data>
    <tabular pivotCacheId="1954286075">
      <items count="10">
        <i x="0" s="1"/>
        <i x="1" s="1"/>
        <i x="3" s="1" nd="1"/>
        <i x="6" s="1" nd="1"/>
        <i x="5" s="1" nd="1"/>
        <i x="4" s="1" nd="1"/>
        <i x="9" s="1" nd="1"/>
        <i x="8" s="1" nd="1"/>
        <i x="7" s="1" nd="1"/>
        <i x="2"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a_de_clases_Inscrito11" xr10:uid="{018F9A73-0177-464B-B7CA-24FABEBDEF25}" sourceName="Dia de clases Inscrito">
  <pivotTables>
    <pivotTable tabId="7" name="TablaDinámica4"/>
  </pivotTables>
  <data>
    <tabular pivotCacheId="1954286075">
      <items count="11">
        <i x="3" s="1"/>
        <i x="2" s="1"/>
        <i x="0" s="1"/>
        <i x="5" s="1"/>
        <i x="1" s="1"/>
        <i x="4" s="1"/>
        <i x="7" s="1" nd="1"/>
        <i x="8" s="1" nd="1"/>
        <i x="9" s="1" nd="1"/>
        <i x="10" s="1" nd="1"/>
        <i x="6"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Horario_Inscrito11" xr10:uid="{F3C25DD9-312A-46AF-98A4-9A9E432EEBE4}" sourceName="Horario Inscrito">
  <pivotTables>
    <pivotTable tabId="7" name="TablaDinámica4"/>
  </pivotTables>
  <data>
    <tabular pivotCacheId="1954286075">
      <items count="11">
        <i x="0" s="1"/>
        <i x="1" s="1"/>
        <i x="2" s="1"/>
        <i x="3" s="1"/>
        <i x="6" s="1" nd="1"/>
        <i x="5" s="1" nd="1"/>
        <i x="9" s="1" nd="1"/>
        <i x="8" s="1" nd="1"/>
        <i x="10" s="1" nd="1"/>
        <i x="7" s="1" nd="1"/>
        <i x="4"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2" xr10:uid="{2D0D6A85-AC44-4983-A304-FA28672D3593}" sourceName="Fecha Inicio grupo">
  <pivotTables>
    <pivotTable tabId="7" name="TablaDinámica4"/>
  </pivotTables>
  <data>
    <tabular pivotCacheId="1954286075">
      <items count="22">
        <i x="0" s="1"/>
        <i x="1" s="1"/>
        <i x="2" s="1"/>
        <i x="3" s="1"/>
        <i x="5" s="1"/>
        <i x="4" s="1"/>
        <i x="6" s="1"/>
        <i x="9" s="1" nd="1"/>
        <i x="10" s="1" nd="1"/>
        <i x="11" s="1" nd="1"/>
        <i x="12" s="1" nd="1"/>
        <i x="13" s="1" nd="1"/>
        <i x="14" s="1" nd="1"/>
        <i x="15" s="1" nd="1"/>
        <i x="16" s="1" nd="1"/>
        <i x="17" s="1" nd="1"/>
        <i x="19" s="1" nd="1"/>
        <i x="18" s="1" nd="1"/>
        <i x="8" s="1" nd="1"/>
        <i x="20" s="1" nd="1"/>
        <i x="21" s="1" nd="1"/>
        <i x="7" s="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11" xr10:uid="{1BDCDC25-D7DF-488C-9393-126BFA644444}" sourceName="Tipo Incrito">
  <pivotTables>
    <pivotTable tabId="7" name="TablaDinámica4"/>
  </pivotTables>
  <data>
    <tabular pivotCacheId="1954286075">
      <items count="4">
        <i x="0" s="1"/>
        <i x="2" s="1" nd="1"/>
        <i x="3" s="1" nd="1"/>
        <i x="1" s="1"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11" xr10:uid="{C2F01C95-97AE-4633-A75F-1EB28F39076C}" sourceName="Curso">
  <pivotTables>
    <pivotTable tabId="7" name="TablaDinámica4"/>
  </pivotTables>
  <data>
    <tabular pivotCacheId="1954286075">
      <items count="4">
        <i x="1" s="1"/>
        <i x="0" s="1"/>
        <i x="3" s="1" nd="1"/>
        <i x="2" s="1" nd="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 xr10:uid="{9833C0AA-C073-4EC6-A945-CBD95C7DBBDE}" sourceName="Fecha Inicio grupo">
  <pivotTables>
    <pivotTable tabId="7" name="TablaDinámica34"/>
  </pivotTables>
  <data>
    <tabular pivotCacheId="1019063283">
      <items count="24">
        <i x="7" s="1"/>
        <i x="0" s="1"/>
        <i x="1" s="1"/>
        <i x="2" s="1"/>
        <i x="3" s="1"/>
        <i x="4" s="1"/>
        <i x="5" s="1"/>
        <i x="6" s="1"/>
        <i x="8" s="1"/>
        <i x="22" s="1" nd="1"/>
        <i x="10" s="1" nd="1"/>
        <i x="11" s="1" nd="1"/>
        <i x="12" s="1" nd="1"/>
        <i x="13" s="1" nd="1"/>
        <i x="14" s="1" nd="1"/>
        <i x="23" s="1" nd="1"/>
        <i x="15" s="1" nd="1"/>
        <i x="16" s="1" nd="1"/>
        <i x="17" s="1" nd="1"/>
        <i x="18" s="1" nd="1"/>
        <i x="19" s="1" nd="1"/>
        <i x="20" s="1" nd="1"/>
        <i x="9" s="1" nd="1"/>
        <i x="21" s="1" nd="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 xr10:uid="{3063EC68-930F-4080-9D3E-A79279545F73}" sourceName="Tipo Incrito">
  <pivotTables>
    <pivotTable tabId="7" name="TablaDinámica34"/>
  </pivotTables>
  <data>
    <tabular pivotCacheId="1019063283">
      <items count="6">
        <i x="1" s="1"/>
        <i x="0" s="1"/>
        <i x="2" s="1"/>
        <i x="5" s="1" nd="1"/>
        <i x="3" s="1" nd="1"/>
        <i x="4"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 xr10:uid="{F776DE4E-1AC4-42F1-8DF7-AA6654075DE5}" sourceName="Mes Inscrito">
  <pivotTables>
    <pivotTable tabId="7" name="TablaDinámica34"/>
  </pivotTables>
  <data>
    <tabular pivotCacheId="1019063283">
      <items count="22">
        <i x="2" s="1"/>
        <i x="0" s="1"/>
        <i x="1" s="1"/>
        <i x="3" s="1"/>
        <i x="4" s="1" nd="1"/>
        <i x="5" s="1" nd="1"/>
        <i x="15" s="1" nd="1"/>
        <i x="16" s="1" nd="1"/>
        <i x="17" s="1" nd="1"/>
        <i x="18" s="1" nd="1"/>
        <i x="19" s="1" nd="1"/>
        <i x="20" s="1" nd="1"/>
        <i x="21" s="1" nd="1"/>
        <i x="13" s="1" nd="1"/>
        <i x="6" s="1" nd="1"/>
        <i x="9" s="1" nd="1"/>
        <i x="8" s="1" nd="1"/>
        <i x="7" s="1" nd="1"/>
        <i x="12" s="1" nd="1"/>
        <i x="11" s="1" nd="1"/>
        <i x="14" s="1" nd="1"/>
        <i x="10" s="1"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2" xr10:uid="{723A5DCA-489C-4AA9-81AA-1632FF25DC4E}" sourceName="Curso">
  <pivotTables>
    <pivotTable tabId="7" name="TablaDinámica34"/>
  </pivotTables>
  <data>
    <tabular pivotCacheId="1019063283">
      <items count="6">
        <i x="2" s="1"/>
        <i x="1" s="1"/>
        <i x="0" s="1"/>
        <i x="3" s="1"/>
        <i x="5" s="1" nd="1"/>
        <i x="4" s="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_Inscrito" xr10:uid="{5544D40F-16A7-42BB-BFA5-C87294C47053}" sourceName="Año Inscrito">
  <pivotTables>
    <pivotTable tabId="7" name="TablaDinámica34"/>
  </pivotTables>
  <data>
    <tabular pivotCacheId="1019063283">
      <items count="4">
        <i x="1" s="1"/>
        <i x="0" s="1"/>
        <i x="2"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 Inicio grupo 3" xr10:uid="{1D37BCEA-5965-4D99-9BB7-590E6053648B}" cache="SegmentaciónDeDatos_Fecha_Inicio_grupo111" caption="Fecha Inicio grupo" columnCount="4" style="SlicerStyleDark6" rowHeight="234950"/>
  <slicer name="Mes Inscrito 5" xr10:uid="{FAFBEA89-A836-4634-8E3C-7FC9D3610F7A}" cache="SegmentaciónDeDatos_Mes_Inscrito1111" caption="Mes Inscrito" columnCount="3" style="SlicerStyleDark6" rowHeight="234950"/>
  <slicer name="Tipo Incrito 2" xr10:uid="{41136AFA-65E1-489D-BB7B-7E57EBDEA992}" cache="SegmentaciónDeDatos_Tipo_Incrito211" caption="Tipo Inscrito " columnCount="2" style="SlicerStyleDark6" rowHeight="234950"/>
  <slicer name="Curso 3" xr10:uid="{F86EC215-537B-4703-B1FF-E6DE214292BC}" cache="SegmentaciónDeDatos_Curso12" caption="Curso" style="SlicerStyleDark6" rowHeight="234950"/>
  <slicer name="Mes Inscrito 3" xr10:uid="{B0FD5053-862D-45B1-B637-19453E9ADE06}" cache="SegmentaciónDeDatos_Mes_Inscrito21" caption="Mes Inscrito" columnCount="3" style="SlicerStyleDark6" rowHeight="234950"/>
  <slicer name="Dia de clases Inscrito 2" xr10:uid="{6A41F48F-74F8-4FE6-B0A7-FECD099F2673}" cache="SegmentaciónDeDatos_Dia_de_clases_Inscrito11" caption="Dia de clases Inscrito" columnCount="2" style="SlicerStyleDark6" rowHeight="234950"/>
  <slicer name="Horario Inscrito 2" xr10:uid="{1E4512B6-759B-4ADA-9F21-2C1EDED24631}" cache="SegmentaciónDeDatos_Horario_Inscrito11" caption="Horario Inscrito" columnCount="2" style="SlicerStyleDark6" rowHeight="234950"/>
  <slicer name="Fecha Inicio grupo 4" xr10:uid="{400C5315-F663-49EE-A93D-B6F0D4B5BF1D}" cache="SegmentaciónDeDatos_Fecha_Inicio_grupo12" caption="Fecha Inicio grupo" columnCount="4" style="SlicerStyleDark6" rowHeight="234950"/>
  <slicer name="Tipo Inscrito  2" xr10:uid="{A15DC784-EEE3-4078-81B5-639D48F81B4D}" cache="SegmentaciónDeDatos_Tipo_Incrito11" caption="Tipo Inscrito " columnCount="3" style="SlicerStyleDark6" rowHeight="234950"/>
  <slicer name="Curso 4" xr10:uid="{EB8D350A-8581-4724-93C4-23CCFCF1F18E}" cache="SegmentaciónDeDatos_Curso111" caption="Curso" style="SlicerStyleDark6" rowHeight="234950"/>
  <slicer name="Fecha Inicio grupo 1" xr10:uid="{FE730A65-6CC9-459E-8C93-FF3CC0C12EC5}" cache="SegmentaciónDeDatos_Fecha_Inicio_grupo1" caption="Fecha Inicio grupo" columnCount="3" style="SlicerStyleDark6" rowHeight="234950"/>
  <slicer name="Tipo Incrito" xr10:uid="{CB94294F-786F-4295-9D4E-505BED9DB692}" cache="SegmentaciónDeDatos_Tipo_Incrito2" caption="Tipo Inscrito" style="SlicerStyleDark6" rowHeight="234950"/>
  <slicer name="Mes Inscrito 2" xr10:uid="{605DDC08-5FCE-4CFD-A9CD-71CB9BE00772}" cache="SegmentaciónDeDatos_Mes_Inscrito2" caption="Mes Inscrito" columnCount="3" style="SlicerStyleDark6" rowHeight="234950"/>
  <slicer name="Curso 5" xr10:uid="{644F6967-DAB3-4167-8E44-A1F1EB62117D}" cache="SegmentaciónDeDatos_Curso2" caption="Curso" startItem="1" style="SlicerStyleDark6" rowHeight="234950"/>
  <slicer name="Año Inscrito" xr10:uid="{41F2F954-1BAF-4BB0-9B32-32E060AF88E7}" cache="SegmentaciónDeDatos_Año_Inscrito" caption="Año Inscrito"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3:BK1099" totalsRowShown="0" headerRowDxfId="68" dataDxfId="67" tableBorderDxfId="66">
  <autoFilter ref="A3:BK1099" xr:uid="{00000000-0009-0000-0100-000001000000}"/>
  <tableColumns count="63">
    <tableColumn id="1" xr3:uid="{00000000-0010-0000-0000-000001000000}" name="Nro." dataDxfId="65"/>
    <tableColumn id="8" xr3:uid="{00000000-0010-0000-0000-000008000000}" name="Curso" dataDxfId="64"/>
    <tableColumn id="2" xr3:uid="{00000000-0010-0000-0000-000002000000}" name="Mes Inscrito" dataDxfId="63"/>
    <tableColumn id="37" xr3:uid="{00000000-0010-0000-0000-000025000000}" name="Dia de clases Inscrito" dataDxfId="62"/>
    <tableColumn id="38" xr3:uid="{00000000-0010-0000-0000-000026000000}" name="Horario Inscrito" dataDxfId="61"/>
    <tableColumn id="31" xr3:uid="{00000000-0010-0000-0000-00001F000000}" name="Fecha Inicio grupo" dataDxfId="60"/>
    <tableColumn id="58" xr3:uid="{698D8CEB-6FF4-431C-8DD6-3D7D5D311E12}" name="Asistente del Grupo" dataDxfId="59"/>
    <tableColumn id="3" xr3:uid="{00000000-0010-0000-0000-000003000000}" name="DNI / CE" dataDxfId="58"/>
    <tableColumn id="36" xr3:uid="{00000000-0010-0000-0000-000024000000}" name="Nombres" dataDxfId="57"/>
    <tableColumn id="4" xr3:uid="{00000000-0010-0000-0000-000004000000}" name="Apellidos" dataDxfId="56"/>
    <tableColumn id="41" xr3:uid="{00000000-0010-0000-0000-000029000000}" name="Celular" dataDxfId="55"/>
    <tableColumn id="46" xr3:uid="{3F3FD406-1DEC-4DAC-8028-AC57065A9653}" name="Correo" dataDxfId="54"/>
    <tableColumn id="5" xr3:uid="{00000000-0010-0000-0000-000005000000}" name="Fecha de nac" dataDxfId="53"/>
    <tableColumn id="6" xr3:uid="{00000000-0010-0000-0000-000006000000}" name="Edad" dataDxfId="52">
      <calculatedColumnFormula>IF(Tabla1[[#This Row],[Fecha de nac]]="","",IF(Tabla1[[#This Row],[Fecha Finalización]] &gt;=TODAY(), DATEDIF(Tabla1[[#This Row],[Fecha de nac]],TODAY(),"y"), ROUNDDOWN((Tabla1[[#This Row],[Fecha Finalización]] -Tabla1[[#This Row],[Fecha de nac]])/365,0)))</calculatedColumnFormula>
    </tableColumn>
    <tableColumn id="7" xr3:uid="{00000000-0010-0000-0000-000007000000}" name="Grupo" dataDxfId="51"/>
    <tableColumn id="45" xr3:uid="{00000000-0010-0000-0000-00002D000000}" name="Tipo Incrito" dataDxfId="50"/>
    <tableColumn id="44" xr3:uid="{00000000-0010-0000-0000-00002C000000}" name="Fecha Cambio Grupo" dataDxfId="49"/>
    <tableColumn id="50" xr3:uid="{00000000-0010-0000-0000-000032000000}" name="Mes  _x000a_(1er grupo inscrito)" dataDxfId="48"/>
    <tableColumn id="51" xr3:uid="{00000000-0010-0000-0000-000033000000}" name="Dia Clases_x000a_(1er grupo inscrito)" dataDxfId="47"/>
    <tableColumn id="52" xr3:uid="{00000000-0010-0000-0000-000034000000}" name="Horario_x000a_(1er grupo inscrito)" dataDxfId="46"/>
    <tableColumn id="30" xr3:uid="{00000000-0010-0000-0000-00001E000000}" name="Fecha 3ra clase" dataDxfId="45">
      <calculatedColumnFormula>IF(F4="","",Tabla1[[#This Row],[Fecha Inicio grupo]]+3*7-7)</calculatedColumnFormula>
    </tableColumn>
    <tableColumn id="32" xr3:uid="{00000000-0010-0000-0000-000020000000}" name="Fecha Finalización" dataDxfId="44">
      <calculatedColumnFormula>IF(F4="","",EDATE(Tabla1[[#This Row],[Fecha Inicio grupo]],3))</calculatedColumnFormula>
    </tableColumn>
    <tableColumn id="9" xr3:uid="{00000000-0010-0000-0000-000009000000}" name="Ética" dataDxfId="43"/>
    <tableColumn id="10" xr3:uid="{00000000-0010-0000-0000-00000A000000}" name="Soc - FH" dataDxfId="42"/>
    <tableColumn id="11" xr3:uid="{00000000-0010-0000-0000-00000B000000}" name="sem 01" dataDxfId="41"/>
    <tableColumn id="12" xr3:uid="{00000000-0010-0000-0000-00000C000000}" name="sem 02" dataDxfId="40"/>
    <tableColumn id="13" xr3:uid="{00000000-0010-0000-0000-00000D000000}" name="sem 03" dataDxfId="39"/>
    <tableColumn id="14" xr3:uid="{00000000-0010-0000-0000-00000E000000}" name="sem 04" dataDxfId="38"/>
    <tableColumn id="15" xr3:uid="{00000000-0010-0000-0000-00000F000000}" name="sem 05" dataDxfId="37"/>
    <tableColumn id="16" xr3:uid="{00000000-0010-0000-0000-000010000000}" name="sem 06" dataDxfId="36"/>
    <tableColumn id="17" xr3:uid="{00000000-0010-0000-0000-000011000000}" name="sem 07" dataDxfId="35"/>
    <tableColumn id="18" xr3:uid="{00000000-0010-0000-0000-000012000000}" name="sem 08" dataDxfId="34"/>
    <tableColumn id="19" xr3:uid="{00000000-0010-0000-0000-000013000000}" name="sem 09" dataDxfId="33"/>
    <tableColumn id="20" xr3:uid="{00000000-0010-0000-0000-000014000000}" name="sem 10" dataDxfId="32"/>
    <tableColumn id="21" xr3:uid="{00000000-0010-0000-0000-000015000000}" name="sem 11" dataDxfId="31"/>
    <tableColumn id="22" xr3:uid="{00000000-0010-0000-0000-000016000000}" name="sem 12" dataDxfId="30"/>
    <tableColumn id="57" xr3:uid="{2860B882-BC83-494C-8F3C-073EC98A9062}" name="sem 13" dataDxfId="29"/>
    <tableColumn id="56" xr3:uid="{33307C01-FDB7-4B13-A7A7-4C9C504E1816}" name="sem 14" dataDxfId="28"/>
    <tableColumn id="55" xr3:uid="{23871656-D363-4D54-B209-20E79A541335}" name="sem 15" dataDxfId="27"/>
    <tableColumn id="54" xr3:uid="{FD78D315-3F8F-48DD-9FA1-DE0ED3E15EB3}" name="sem 16" dataDxfId="26"/>
    <tableColumn id="60" xr3:uid="{6742346C-2EAC-49B0-9559-20523D2BF939}" name="Fecha Baja Probacionista" dataDxfId="25"/>
    <tableColumn id="29" xr3:uid="{00000000-0010-0000-0000-00001D000000}" name="Considerado en 3ra clase _x000a_(regla automática)" dataDxfId="24">
      <calculatedColumnFormula>+IF(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calculatedColumnFormula>
    </tableColumn>
    <tableColumn id="23" xr3:uid="{00000000-0010-0000-0000-000017000000}" name="¿Finalizó el Curso?" dataDxfId="23"/>
    <tableColumn id="24" xr3:uid="{00000000-0010-0000-0000-000018000000}" name="¿Pasó a miembro?" dataDxfId="22"/>
    <tableColumn id="47" xr3:uid="{5C673C8D-1AEC-4DCA-9138-7C135CAD101D}" name="Mes de Alta como miembro" dataDxfId="21"/>
    <tableColumn id="27" xr3:uid="{00000000-0010-0000-0000-00001B000000}" name="Motivo, en caso no pase a miembro o no concluya el curso" dataDxfId="20"/>
    <tableColumn id="26" xr3:uid="{00000000-0010-0000-0000-00001A000000}" name="Comentario adicional" dataDxfId="19">
      <calculatedColumnFormula>CONCATENATE(Tabla1[[#This Row],[sem 01]],Tabla1[[#This Row],[sem 02]],Tabla1[[#This Row],[sem 03]])</calculatedColumnFormula>
    </tableColumn>
    <tableColumn id="49" xr3:uid="{0D2367E4-7F82-442B-A8C4-CD2635401EC6}" name="Fecha 1er mes como miembro" dataDxfId="18"/>
    <tableColumn id="48" xr3:uid="{5D8F2618-676E-4F32-9EC1-8D8005E5B73E}" name="¿Continúa como miembro al finalizar 1er mes?" dataDxfId="17"/>
    <tableColumn id="39" xr3:uid="{00000000-0010-0000-0000-000027000000}" name="Fecha 2do mes como miembro" dataDxfId="16">
      <calculatedColumnFormula>IF(V4="","",EOMONTH(EDATE(Tabla1[[#This Row],[Fecha Finalización]],2),0))</calculatedColumnFormula>
    </tableColumn>
    <tableColumn id="25" xr3:uid="{00000000-0010-0000-0000-000019000000}" name="¿Continúa como miembro al finalizar 2do mes?" dataDxfId="15"/>
    <tableColumn id="43" xr3:uid="{00000000-0010-0000-0000-00002B000000}" name="Fecha 3er fin mes" dataDxfId="14">
      <calculatedColumnFormula>IF(V4="","",EOMONTH(EDATE(Tabla1[[#This Row],[Fecha Finalización]],3),0))</calculatedColumnFormula>
    </tableColumn>
    <tableColumn id="42" xr3:uid="{00000000-0010-0000-0000-00002A000000}" name="¿Continúa como miembro al finalizar 3er mes?" dataDxfId="13"/>
    <tableColumn id="40" xr3:uid="{00000000-0010-0000-0000-000028000000}" name="Expectativa" dataDxfId="12"/>
    <tableColumn id="28" xr3:uid="{00000000-0010-0000-0000-00001C000000}" name="Medio por el que se inscribio" dataDxfId="11"/>
    <tableColumn id="33" xr3:uid="{00000000-0010-0000-0000-000021000000}" name="Uso Sistemas" dataDxfId="10">
      <calculatedColumnFormula>IF(F4="","",Tabla1[[#This Row],[sem 01]]&amp;Tabla1[[#This Row],[sem 02]]&amp;Tabla1[[#This Row],[sem 03]])</calculatedColumnFormula>
    </tableColumn>
    <tableColumn id="34" xr3:uid="{00000000-0010-0000-0000-000022000000}" name="Llave grupo" dataDxfId="9">
      <calculatedColumnFormula>+IF(TRIM(F4)="","",$B$1&amp;"-"&amp;Tabla1[[#This Row],[Mes Inscrito]]&amp;"-"&amp;Tabla1[[#This Row],[Dia de clases Inscrito]]&amp;"-"&amp;Tabla1[[#This Row],[Horario Inscrito]]&amp;"-"&amp;Tabla1[[#This Row],[Fecha Inicio grupo]])</calculatedColumnFormula>
    </tableColumn>
    <tableColumn id="35" xr3:uid="{00000000-0010-0000-0000-000023000000}" name="Curso2" dataDxfId="8">
      <calculatedColumnFormula>IF(F4="","",Tabla1[[#This Row],[Curso]])</calculatedColumnFormula>
    </tableColumn>
    <tableColumn id="53" xr3:uid="{0D4F93CB-E41D-4F84-8D68-C7DD48C37F0B}" name="llave2" dataDxfId="7">
      <calculatedColumnFormula>+IF(TRIM(F4)="","",$B$1&amp;"-"&amp;TRIM(Tabla1[[#This Row],[Mes Inscrito]])&amp;"-"&amp;TRIM(Tabla1[[#This Row],[Dia de clases Inscrito]])&amp;"-"&amp;TRIM(Tabla1[[#This Row],[Horario Inscrito]])&amp;"-"&amp;TRIM(Tabla1[[#This Row],[Fecha Inicio grupo]])&amp;"-"&amp;TRIM(Tabla1[[#This Row],[Tipo Incrito]]))</calculatedColumnFormula>
    </tableColumn>
    <tableColumn id="59" xr3:uid="{A8046726-F381-4D4F-AC5E-EC211205FB5A}" name="¿Cambió de Grupo/Local?" dataDxfId="6">
      <calculatedColumnFormula>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calculatedColumnFormula>
    </tableColumn>
    <tableColumn id="61" xr3:uid="{2532F906-05DD-4AC6-9423-E99034C66D18}" name="Fecha Alta 4ta o 8va sem." dataDxfId="5">
      <calculatedColumnFormula>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calculatedColumnFormula>
    </tableColumn>
    <tableColumn id="62" xr3:uid="{39B5C12B-A28B-41F1-8B58-BB6379E1037C}" name="Es Alta a 4ta o 8va semana?" dataDxfId="4">
      <calculatedColumnFormula>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calculatedColumnFormula>
    </tableColumn>
    <tableColumn id="63" xr3:uid="{0B3FE607-C2F8-4A3A-8BAE-08A069E20BFB}" name="Fecha Alta como miembro" dataDxfId="3">
      <calculatedColumnFormula>IF(Tabla1[[#This Row],[Fecha Inicio grupo]]="","",IFERROR(VLOOKUP(Tabla1[[#This Row],[Mes de Alta como miembro]],Parámetros!$AM$2:$AN$16,2,0),"01/01/1900"))</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B99C338-0507-4FE9-94A2-98BC1C67CF73}" name="Tabla2" displayName="Tabla2" ref="B5:C102" totalsRowShown="0" headerRowDxfId="2">
  <autoFilter ref="B5:C102" xr:uid="{C4FD57D3-6F2A-447A-8FCE-3E92FAF779C7}"/>
  <tableColumns count="2">
    <tableColumn id="1" xr3:uid="{2A7D5385-D14D-4B32-8BF3-5224E53D30D8}" name="FERIADOS" dataDxfId="1"/>
    <tableColumn id="2" xr3:uid="{8EBC1E12-044C-4545-A2B7-C135DBAF8C81}" name="Descripción"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8" Type="http://schemas.microsoft.com/office/2019/04/relationships/namedSheetView" Target="../namedSheetViews/namedSheetView2.xml"/><Relationship Id="rId3" Type="http://schemas.openxmlformats.org/officeDocument/2006/relationships/pivotTable" Target="../pivotTables/pivotTable4.xml"/><Relationship Id="rId7"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9" tint="-0.499984740745262"/>
  </sheetPr>
  <dimension ref="A1:CA1105"/>
  <sheetViews>
    <sheetView tabSelected="1" zoomScale="90" zoomScaleNormal="90" workbookViewId="0">
      <pane xSplit="10" ySplit="3" topLeftCell="W59" activePane="bottomRight" state="frozen"/>
      <selection pane="bottomRight" activeCell="AB65" sqref="AB65"/>
      <selection pane="bottomLeft"/>
      <selection pane="topRight"/>
    </sheetView>
  </sheetViews>
  <sheetFormatPr defaultColWidth="11.42578125" defaultRowHeight="15" customHeight="1"/>
  <cols>
    <col min="1" max="1" width="5.42578125" style="83" customWidth="1"/>
    <col min="2" max="2" width="20" customWidth="1"/>
    <col min="3" max="3" width="9.28515625" style="25" customWidth="1"/>
    <col min="4" max="4" width="13.85546875" style="64" customWidth="1"/>
    <col min="5" max="5" width="12.28515625" style="64" customWidth="1"/>
    <col min="6" max="6" width="14.5703125" style="45" customWidth="1"/>
    <col min="7" max="7" width="13.7109375" style="45" customWidth="1"/>
    <col min="8" max="8" width="9.42578125" style="45" customWidth="1"/>
    <col min="9" max="9" width="16" style="34" customWidth="1"/>
    <col min="10" max="10" width="17.140625" style="34" customWidth="1"/>
    <col min="12" max="12" width="20.140625" customWidth="1"/>
    <col min="13" max="13" width="10.5703125" style="25" customWidth="1"/>
    <col min="14" max="14" width="8.28515625" style="25" customWidth="1"/>
    <col min="15" max="15" width="9.7109375" style="25" customWidth="1"/>
    <col min="16" max="16" width="15.5703125" style="41" bestFit="1" customWidth="1"/>
    <col min="17" max="17" width="12.7109375" style="25" customWidth="1"/>
    <col min="18" max="18" width="15.7109375" customWidth="1"/>
    <col min="19" max="19" width="10.28515625" customWidth="1"/>
    <col min="20" max="20" width="11" customWidth="1"/>
    <col min="21" max="21" width="11.28515625" customWidth="1"/>
    <col min="22" max="22" width="10.28515625" customWidth="1"/>
    <col min="23" max="23" width="17.85546875" style="45" bestFit="1" customWidth="1"/>
    <col min="24" max="24" width="19.28515625" style="1" customWidth="1"/>
    <col min="25" max="25" width="9" customWidth="1"/>
    <col min="26" max="26" width="9" style="44" customWidth="1"/>
    <col min="27" max="29" width="9" style="1" customWidth="1"/>
    <col min="30" max="40" width="8.7109375" style="1" customWidth="1"/>
    <col min="41" max="41" width="10.7109375" style="1" customWidth="1"/>
    <col min="42" max="42" width="8.7109375" style="1" customWidth="1"/>
    <col min="43" max="43" width="7.42578125" style="1" customWidth="1"/>
    <col min="44" max="44" width="12.5703125" style="1" customWidth="1"/>
    <col min="45" max="45" width="17" style="1" customWidth="1"/>
    <col min="48" max="48" width="19.140625" style="63" customWidth="1"/>
    <col min="49" max="51" width="18.140625" style="31" customWidth="1"/>
    <col min="52" max="52" width="13" style="39" customWidth="1"/>
    <col min="53" max="53" width="16.7109375" style="39" customWidth="1"/>
    <col min="54" max="54" width="11.28515625" style="45" customWidth="1"/>
    <col min="55" max="55" width="16.7109375" customWidth="1"/>
    <col min="56" max="56" width="8.7109375" style="63" customWidth="1"/>
    <col min="57" max="57" width="19.28515625" customWidth="1"/>
    <col min="58" max="58" width="14.7109375" style="63" customWidth="1"/>
    <col min="59" max="59" width="30.28515625" customWidth="1"/>
    <col min="60" max="60" width="13.42578125" customWidth="1"/>
    <col min="61" max="61" width="13" style="28" customWidth="1"/>
    <col min="62" max="62" width="14.140625" customWidth="1"/>
    <col min="63" max="63" width="13.42578125" customWidth="1"/>
    <col min="64" max="64" width="18.5703125" bestFit="1" customWidth="1"/>
  </cols>
  <sheetData>
    <row r="1" spans="1:79" ht="15.6">
      <c r="A1" s="214" t="s">
        <v>0</v>
      </c>
      <c r="B1" s="268" t="s">
        <v>1</v>
      </c>
      <c r="C1" s="24"/>
      <c r="H1" s="163"/>
      <c r="J1" s="25"/>
      <c r="K1" s="25"/>
      <c r="L1" s="25"/>
      <c r="M1" s="41"/>
      <c r="O1"/>
      <c r="P1"/>
      <c r="Q1" s="67"/>
      <c r="R1" s="67"/>
      <c r="S1" s="67"/>
      <c r="T1" s="67"/>
      <c r="U1" s="44"/>
      <c r="V1" s="45"/>
      <c r="W1"/>
      <c r="X1"/>
      <c r="Y1" s="1"/>
      <c r="Z1" s="1"/>
      <c r="AP1" s="31"/>
      <c r="AQ1" s="61"/>
      <c r="AR1" s="39"/>
      <c r="AS1" s="39"/>
      <c r="AV1"/>
      <c r="AW1"/>
      <c r="AX1" s="67"/>
      <c r="AY1"/>
      <c r="AZ1" s="67"/>
      <c r="BA1"/>
      <c r="BB1"/>
      <c r="BC1" s="28"/>
      <c r="BD1"/>
      <c r="BF1"/>
      <c r="BI1"/>
    </row>
    <row r="2" spans="1:79" ht="14.45">
      <c r="C2" s="315" t="s">
        <v>2</v>
      </c>
      <c r="D2" s="315"/>
      <c r="E2" s="315"/>
      <c r="F2" s="315"/>
      <c r="G2" s="212"/>
      <c r="H2" s="317" t="s">
        <v>3</v>
      </c>
      <c r="I2" s="318"/>
      <c r="J2" s="318"/>
      <c r="K2" s="318"/>
      <c r="L2" s="318"/>
      <c r="M2" s="318"/>
      <c r="N2" s="255" t="s">
        <v>4</v>
      </c>
      <c r="O2"/>
      <c r="P2"/>
      <c r="Q2" s="67"/>
      <c r="R2" s="316" t="s">
        <v>5</v>
      </c>
      <c r="S2" s="316"/>
      <c r="T2" s="316"/>
      <c r="U2" s="256" t="s">
        <v>6</v>
      </c>
      <c r="V2" s="256" t="s">
        <v>6</v>
      </c>
      <c r="W2" s="312" t="s">
        <v>7</v>
      </c>
      <c r="X2" s="313"/>
      <c r="Y2" s="1"/>
      <c r="Z2" s="1"/>
      <c r="AP2" s="257" t="s">
        <v>4</v>
      </c>
      <c r="AQ2"/>
      <c r="AR2"/>
      <c r="AS2" s="197" t="s">
        <v>8</v>
      </c>
      <c r="AV2" s="197" t="s">
        <v>8</v>
      </c>
      <c r="AW2" s="197" t="s">
        <v>8</v>
      </c>
      <c r="AX2" s="256" t="s">
        <v>6</v>
      </c>
      <c r="AY2"/>
      <c r="AZ2" s="256" t="s">
        <v>6</v>
      </c>
      <c r="BA2"/>
      <c r="BB2" s="314"/>
      <c r="BC2" s="314"/>
      <c r="BD2" s="258" t="s">
        <v>4</v>
      </c>
      <c r="BE2" s="258" t="s">
        <v>4</v>
      </c>
      <c r="BF2" s="258" t="s">
        <v>4</v>
      </c>
      <c r="BG2" s="258" t="s">
        <v>4</v>
      </c>
      <c r="BH2" s="258" t="s">
        <v>4</v>
      </c>
      <c r="BI2"/>
    </row>
    <row r="3" spans="1:79" s="32" customFormat="1" ht="55.5" customHeight="1">
      <c r="A3" s="75" t="s">
        <v>9</v>
      </c>
      <c r="B3" s="75" t="s">
        <v>10</v>
      </c>
      <c r="C3" s="75" t="s">
        <v>11</v>
      </c>
      <c r="D3" s="76" t="s">
        <v>12</v>
      </c>
      <c r="E3" s="76" t="s">
        <v>13</v>
      </c>
      <c r="F3" s="76" t="s">
        <v>14</v>
      </c>
      <c r="G3" s="213" t="s">
        <v>15</v>
      </c>
      <c r="H3" s="48" t="s">
        <v>16</v>
      </c>
      <c r="I3" s="49" t="s">
        <v>17</v>
      </c>
      <c r="J3" s="49" t="s">
        <v>18</v>
      </c>
      <c r="K3" s="211" t="s">
        <v>19</v>
      </c>
      <c r="L3" s="49" t="s">
        <v>20</v>
      </c>
      <c r="M3" s="211" t="s">
        <v>21</v>
      </c>
      <c r="N3" s="211" t="s">
        <v>22</v>
      </c>
      <c r="O3" s="76" t="s">
        <v>23</v>
      </c>
      <c r="P3" s="76" t="s">
        <v>24</v>
      </c>
      <c r="Q3" s="75" t="s">
        <v>25</v>
      </c>
      <c r="R3" s="75" t="s">
        <v>26</v>
      </c>
      <c r="S3" s="75" t="s">
        <v>27</v>
      </c>
      <c r="T3" s="75" t="s">
        <v>28</v>
      </c>
      <c r="U3" s="75" t="s">
        <v>29</v>
      </c>
      <c r="V3" s="75" t="s">
        <v>30</v>
      </c>
      <c r="W3" s="75" t="s">
        <v>31</v>
      </c>
      <c r="X3" s="75" t="s">
        <v>32</v>
      </c>
      <c r="Y3" s="267" t="s">
        <v>33</v>
      </c>
      <c r="Z3" s="267" t="s">
        <v>34</v>
      </c>
      <c r="AA3" s="267" t="s">
        <v>35</v>
      </c>
      <c r="AB3" s="267" t="s">
        <v>36</v>
      </c>
      <c r="AC3" s="267" t="s">
        <v>37</v>
      </c>
      <c r="AD3" s="158" t="s">
        <v>38</v>
      </c>
      <c r="AE3" s="267" t="s">
        <v>39</v>
      </c>
      <c r="AF3" s="267" t="s">
        <v>40</v>
      </c>
      <c r="AG3" s="267" t="s">
        <v>41</v>
      </c>
      <c r="AH3" s="267" t="s">
        <v>42</v>
      </c>
      <c r="AI3" s="267" t="s">
        <v>43</v>
      </c>
      <c r="AJ3" s="267" t="s">
        <v>44</v>
      </c>
      <c r="AK3" s="267" t="s">
        <v>45</v>
      </c>
      <c r="AL3" s="267" t="s">
        <v>46</v>
      </c>
      <c r="AM3" s="267" t="s">
        <v>47</v>
      </c>
      <c r="AN3" s="267" t="s">
        <v>48</v>
      </c>
      <c r="AO3" s="76" t="s">
        <v>49</v>
      </c>
      <c r="AP3" s="76" t="s">
        <v>50</v>
      </c>
      <c r="AQ3" s="76" t="s">
        <v>51</v>
      </c>
      <c r="AR3" s="198" t="s">
        <v>52</v>
      </c>
      <c r="AS3" s="199" t="s">
        <v>53</v>
      </c>
      <c r="AT3" s="200" t="s">
        <v>54</v>
      </c>
      <c r="AU3" s="76" t="s">
        <v>55</v>
      </c>
      <c r="AV3" s="199" t="s">
        <v>56</v>
      </c>
      <c r="AW3" s="199" t="s">
        <v>57</v>
      </c>
      <c r="AX3" s="202" t="s">
        <v>58</v>
      </c>
      <c r="AY3" s="196" t="s">
        <v>59</v>
      </c>
      <c r="AZ3" s="75" t="s">
        <v>60</v>
      </c>
      <c r="BA3" s="196" t="s">
        <v>61</v>
      </c>
      <c r="BB3" s="75" t="s">
        <v>62</v>
      </c>
      <c r="BC3" s="75" t="s">
        <v>63</v>
      </c>
      <c r="BD3" s="42" t="s">
        <v>64</v>
      </c>
      <c r="BE3" s="54" t="s">
        <v>65</v>
      </c>
      <c r="BF3" s="54" t="s">
        <v>66</v>
      </c>
      <c r="BG3" s="204" t="s">
        <v>67</v>
      </c>
      <c r="BH3" s="204" t="s">
        <v>68</v>
      </c>
      <c r="BI3" s="204" t="s">
        <v>69</v>
      </c>
      <c r="BJ3" s="204" t="s">
        <v>70</v>
      </c>
      <c r="BK3" s="204" t="s">
        <v>71</v>
      </c>
      <c r="BL3" s="66"/>
      <c r="BM3" s="66"/>
      <c r="BN3" s="66"/>
      <c r="BO3" s="66"/>
      <c r="BP3" s="66"/>
      <c r="BQ3" s="66"/>
      <c r="BR3" s="66"/>
      <c r="BS3" s="66"/>
      <c r="BT3" s="66"/>
      <c r="BU3" s="66"/>
      <c r="BV3" s="66"/>
      <c r="BW3" s="66"/>
      <c r="BX3" s="66"/>
      <c r="BY3" s="66"/>
      <c r="BZ3" s="66"/>
      <c r="CA3" s="66"/>
    </row>
    <row r="4" spans="1:79" s="25" customFormat="1" ht="12">
      <c r="A4" s="69">
        <v>1</v>
      </c>
      <c r="B4" s="35" t="s">
        <v>72</v>
      </c>
      <c r="C4" s="35" t="s">
        <v>73</v>
      </c>
      <c r="D4" s="43" t="s">
        <v>74</v>
      </c>
      <c r="E4" s="43" t="s">
        <v>75</v>
      </c>
      <c r="F4" s="46">
        <v>45665</v>
      </c>
      <c r="G4" s="46"/>
      <c r="H4" s="164" t="s">
        <v>76</v>
      </c>
      <c r="I4" s="43" t="s">
        <v>77</v>
      </c>
      <c r="J4" s="29" t="s">
        <v>78</v>
      </c>
      <c r="K4" s="259" t="s">
        <v>79</v>
      </c>
      <c r="L4" s="69" t="s">
        <v>80</v>
      </c>
      <c r="M4" s="260">
        <v>39790</v>
      </c>
      <c r="N4" s="239">
        <f ca="1">IF(Tabla1[[#This Row],[Fecha de nac]]="","",IF(Tabla1[[#This Row],[Fecha Finalización]] &gt;=TODAY(), DATEDIF(Tabla1[[#This Row],[Fecha de nac]],TODAY(),"y"), ROUNDDOWN((Tabla1[[#This Row],[Fecha Finalización]] -Tabla1[[#This Row],[Fecha de nac]])/365,0)))</f>
        <v>16</v>
      </c>
      <c r="O4" s="169" t="s">
        <v>81</v>
      </c>
      <c r="P4" s="73" t="s">
        <v>82</v>
      </c>
      <c r="Q4" s="74"/>
      <c r="R4" s="79"/>
      <c r="S4" s="79"/>
      <c r="T4" s="79"/>
      <c r="U4" s="241">
        <f>IF(F4="","",Tabla1[[#This Row],[Fecha Inicio grupo]]+3*7-7)</f>
        <v>45679</v>
      </c>
      <c r="V4" s="242">
        <f>IF(F4="","",EDATE(Tabla1[[#This Row],[Fecha Inicio grupo]],3))</f>
        <v>45755</v>
      </c>
      <c r="W4" s="35" t="s">
        <v>83</v>
      </c>
      <c r="X4" s="35" t="s">
        <v>84</v>
      </c>
      <c r="Y4" s="77" t="s">
        <v>85</v>
      </c>
      <c r="Z4" s="77" t="s">
        <v>85</v>
      </c>
      <c r="AA4" s="77" t="s">
        <v>85</v>
      </c>
      <c r="AB4" s="77" t="s">
        <v>85</v>
      </c>
      <c r="AC4" s="77" t="s">
        <v>86</v>
      </c>
      <c r="AD4" s="77" t="s">
        <v>85</v>
      </c>
      <c r="AE4" s="77" t="s">
        <v>86</v>
      </c>
      <c r="AF4" s="77" t="s">
        <v>85</v>
      </c>
      <c r="AG4" s="77"/>
      <c r="AH4" s="77"/>
      <c r="AI4" s="77"/>
      <c r="AJ4" s="77"/>
      <c r="AK4" s="77"/>
      <c r="AL4" s="77"/>
      <c r="AM4" s="77"/>
      <c r="AN4" s="77"/>
      <c r="AO4" s="145"/>
      <c r="AP4" s="247" t="str">
        <f>IF(F4="","",IFERROR(VLOOKUP(SUBSTITUTE(SUBSTITUTE(Tabla1[[#This Row],[Uso Sistemas]],"T","P"),"N","F"),Parámetros!$M$2:$N$17,2,0),"Completar hasta 3ra sem. para evaluar a Probacionista"))</f>
        <v>Asistió</v>
      </c>
      <c r="AQ4" s="40"/>
      <c r="AR4" s="201"/>
      <c r="AS4" s="201"/>
      <c r="AT4" s="29"/>
      <c r="AU4" s="29"/>
      <c r="AV4" s="203"/>
      <c r="AW4" s="203"/>
      <c r="AX4" s="245">
        <f>IF(V4="","",EOMONTH(EDATE(Tabla1[[#This Row],[Fecha Finalización]],2),0))</f>
        <v>45838</v>
      </c>
      <c r="AY4" s="40"/>
      <c r="AZ4" s="250">
        <f>IF(V4="","",EOMONTH(EDATE(Tabla1[[#This Row],[Fecha Finalización]],3),0))</f>
        <v>45869</v>
      </c>
      <c r="BA4" s="40"/>
      <c r="BB4" s="40"/>
      <c r="BC4" s="236" t="s">
        <v>87</v>
      </c>
      <c r="BD4" s="234" t="str">
        <f>IF(F4="","",Tabla1[[#This Row],[sem 01]]&amp;Tabla1[[#This Row],[sem 02]]&amp;Tabla1[[#This Row],[sem 03]])</f>
        <v>PPP</v>
      </c>
      <c r="BE4" s="235" t="str">
        <f>IF(TRIM(F4)="","",$B$1&amp;"-"&amp;SUBSTITUTE(Tabla1[[#This Row],[Mes Inscrito]]," ","")&amp;"-"&amp;SUBSTITUTE(Tabla1[[#This Row],[Dia de clases Inscrito]]," ","")&amp;"-"&amp;SUBSTITUTE(Tabla1[[#This Row],[Horario Inscrito]]," ","")&amp;"-"&amp;Tabla1[[#This Row],[Fecha Inicio grupo]])</f>
        <v>Ayacucho-Enero-Lunesymiércoles-09:30am-11:15am-45665</v>
      </c>
      <c r="BF4" s="252" t="str">
        <f>IF(F4="","",Tabla1[[#This Row],[Curso]])</f>
        <v>Conócete a Ti Mismo y Oratoria</v>
      </c>
      <c r="BG4" s="253" t="str">
        <f>+IF(TRIM(F4)="","",$B$1&amp;"-"&amp;TRIM(Tabla1[[#This Row],[Mes Inscrito]])&amp;"-"&amp;TRIM(Tabla1[[#This Row],[Dia de clases Inscrito]])&amp;"-"&amp;TRIM(Tabla1[[#This Row],[Horario Inscrito]])&amp;"-"&amp;TRIM(Tabla1[[#This Row],[Fecha Inicio grupo]])&amp;"-"&amp;TRIM(Tabla1[[#This Row],[Tipo Incrito]]))</f>
        <v>Ayacucho-Enero-Lunes y miércoles-09:30am-11:15am-45665-Inscrito Nuevo</v>
      </c>
      <c r="BH4" s="308" t="b">
        <f>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 s="309">
        <f>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4" s="309" t="str">
        <f>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 s="309" t="str">
        <f>IF(Tabla1[[#This Row],[Fecha Inicio grupo]]="","",IFERROR(VLOOKUP(Tabla1[[#This Row],[Mes de Alta como miembro]],Parámetros!$AM$2:$AN$16,2,0),"01/01/1900"))</f>
        <v>01/01/1900</v>
      </c>
    </row>
    <row r="5" spans="1:79" s="25" customFormat="1" ht="12">
      <c r="A5" s="69">
        <v>2</v>
      </c>
      <c r="B5" s="35" t="s">
        <v>72</v>
      </c>
      <c r="C5" s="35" t="s">
        <v>73</v>
      </c>
      <c r="D5" s="43" t="s">
        <v>74</v>
      </c>
      <c r="E5" s="43" t="s">
        <v>75</v>
      </c>
      <c r="F5" s="46">
        <v>45665</v>
      </c>
      <c r="G5" s="46"/>
      <c r="H5" s="164" t="s">
        <v>88</v>
      </c>
      <c r="I5" s="29" t="s">
        <v>89</v>
      </c>
      <c r="J5" s="29" t="s">
        <v>90</v>
      </c>
      <c r="K5" s="70" t="s">
        <v>91</v>
      </c>
      <c r="L5" s="69" t="s">
        <v>92</v>
      </c>
      <c r="M5" s="47">
        <v>37896</v>
      </c>
      <c r="N5" s="239">
        <f ca="1">IF(Tabla1[[#This Row],[Fecha de nac]]="","",IF(Tabla1[[#This Row],[Fecha Finalización]] &gt;=TODAY(), DATEDIF(Tabla1[[#This Row],[Fecha de nac]],TODAY(),"y"), ROUNDDOWN((Tabla1[[#This Row],[Fecha Finalización]] -Tabla1[[#This Row],[Fecha de nac]])/365,0)))</f>
        <v>21</v>
      </c>
      <c r="O5" s="169" t="s">
        <v>81</v>
      </c>
      <c r="P5" s="73" t="s">
        <v>82</v>
      </c>
      <c r="Q5" s="74"/>
      <c r="R5" s="79"/>
      <c r="S5" s="79"/>
      <c r="T5" s="79"/>
      <c r="U5" s="241">
        <f>IF(F5="","",Tabla1[[#This Row],[Fecha Inicio grupo]]+3*7-7)</f>
        <v>45679</v>
      </c>
      <c r="V5" s="242">
        <f>IF(F5="","",EDATE(Tabla1[[#This Row],[Fecha Inicio grupo]],3))</f>
        <v>45755</v>
      </c>
      <c r="W5" s="35" t="s">
        <v>83</v>
      </c>
      <c r="X5" s="35" t="s">
        <v>84</v>
      </c>
      <c r="Y5" s="77" t="s">
        <v>86</v>
      </c>
      <c r="Z5" s="77" t="s">
        <v>85</v>
      </c>
      <c r="AA5" s="77" t="s">
        <v>85</v>
      </c>
      <c r="AB5" s="77" t="s">
        <v>86</v>
      </c>
      <c r="AC5" s="77" t="s">
        <v>85</v>
      </c>
      <c r="AD5" s="77" t="s">
        <v>85</v>
      </c>
      <c r="AE5" s="77" t="s">
        <v>86</v>
      </c>
      <c r="AF5" s="77" t="s">
        <v>85</v>
      </c>
      <c r="AG5" s="77"/>
      <c r="AH5" s="77"/>
      <c r="AI5" s="77"/>
      <c r="AJ5" s="77"/>
      <c r="AK5" s="77"/>
      <c r="AL5" s="77"/>
      <c r="AM5" s="77"/>
      <c r="AN5" s="77"/>
      <c r="AO5" s="145"/>
      <c r="AP5" s="247" t="str">
        <f>IF(F5="","",IFERROR(VLOOKUP(SUBSTITUTE(SUBSTITUTE(Tabla1[[#This Row],[Uso Sistemas]],"T","P"),"N","F"),Parámetros!$M$2:$N$17,2,0),"Completar hasta 3ra sem. para evaluar a Probacionista"))</f>
        <v>Asistió</v>
      </c>
      <c r="AQ5" s="40"/>
      <c r="AR5" s="201"/>
      <c r="AS5" s="40"/>
      <c r="AT5" s="29"/>
      <c r="AU5" s="29"/>
      <c r="AV5" s="29"/>
      <c r="AW5" s="29"/>
      <c r="AX5" s="245">
        <f>IF(V5="","",EOMONTH(EDATE(Tabla1[[#This Row],[Fecha Finalización]],2),0))</f>
        <v>45838</v>
      </c>
      <c r="AY5" s="40"/>
      <c r="AZ5" s="250">
        <f>IF(V5="","",EOMONTH(EDATE(Tabla1[[#This Row],[Fecha Finalización]],3),0))</f>
        <v>45869</v>
      </c>
      <c r="BA5" s="40"/>
      <c r="BB5" s="40"/>
      <c r="BC5" s="236" t="s">
        <v>93</v>
      </c>
      <c r="BD5" s="234" t="str">
        <f>IF(F5="","",Tabla1[[#This Row],[sem 01]]&amp;Tabla1[[#This Row],[sem 02]]&amp;Tabla1[[#This Row],[sem 03]])</f>
        <v>FPP</v>
      </c>
      <c r="BE5" s="235" t="str">
        <f>IF(TRIM(F5)="","",$B$1&amp;"-"&amp;SUBSTITUTE(Tabla1[[#This Row],[Mes Inscrito]]," ","")&amp;"-"&amp;SUBSTITUTE(Tabla1[[#This Row],[Dia de clases Inscrito]]," ","")&amp;"-"&amp;SUBSTITUTE(Tabla1[[#This Row],[Horario Inscrito]]," ","")&amp;"-"&amp;Tabla1[[#This Row],[Fecha Inicio grupo]])</f>
        <v>Ayacucho-Enero-Lunesymiércoles-09:30am-11:15am-45665</v>
      </c>
      <c r="BF5" s="252" t="str">
        <f>IF(F5="","",Tabla1[[#This Row],[Curso]])</f>
        <v>Conócete a Ti Mismo y Oratoria</v>
      </c>
      <c r="BG5" s="253" t="str">
        <f>+IF(TRIM(F5)="","",$B$1&amp;"-"&amp;TRIM(Tabla1[[#This Row],[Mes Inscrito]])&amp;"-"&amp;TRIM(Tabla1[[#This Row],[Dia de clases Inscrito]])&amp;"-"&amp;TRIM(Tabla1[[#This Row],[Horario Inscrito]])&amp;"-"&amp;TRIM(Tabla1[[#This Row],[Fecha Inicio grupo]])&amp;"-"&amp;TRIM(Tabla1[[#This Row],[Tipo Incrito]]))</f>
        <v>Ayacucho-Enero-Lunes y miércoles-09:30am-11:15am-45665-Inscrito Nuevo</v>
      </c>
      <c r="BH5" s="308" t="b">
        <f>IF(F5="","",OR(IFERROR(SEARCH("CG",Tabla1[[#This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 s="309">
        <f>IF(F5&lt;&gt;"",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5" s="309" t="str">
        <f>IF(F5&lt;&gt;"",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 s="309" t="str">
        <f>IF(Tabla1[[#This Row],[Fecha Inicio grupo]]="","",IFERROR(VLOOKUP(Tabla1[[#This Row],[Mes de Alta como miembro]],Parámetros!$AM$2:$AN$16,2,0),"01/01/1900"))</f>
        <v>01/01/1900</v>
      </c>
    </row>
    <row r="6" spans="1:79" s="25" customFormat="1" ht="12">
      <c r="A6" s="69">
        <v>3</v>
      </c>
      <c r="B6" s="35" t="s">
        <v>72</v>
      </c>
      <c r="C6" s="35" t="s">
        <v>73</v>
      </c>
      <c r="D6" s="43" t="s">
        <v>74</v>
      </c>
      <c r="E6" s="43" t="s">
        <v>75</v>
      </c>
      <c r="F6" s="46">
        <v>45665</v>
      </c>
      <c r="G6" s="46"/>
      <c r="H6" s="164" t="s">
        <v>94</v>
      </c>
      <c r="I6" s="29" t="s">
        <v>95</v>
      </c>
      <c r="J6" s="29" t="s">
        <v>96</v>
      </c>
      <c r="K6" s="70" t="s">
        <v>97</v>
      </c>
      <c r="L6" s="69" t="s">
        <v>98</v>
      </c>
      <c r="M6" s="47">
        <v>37881</v>
      </c>
      <c r="N6" s="239">
        <f ca="1">IF(Tabla1[[#This Row],[Fecha de nac]]="","",IF(Tabla1[[#This Row],[Fecha Finalización]] &gt;=TODAY(), DATEDIF(Tabla1[[#This Row],[Fecha de nac]],TODAY(),"y"), ROUNDDOWN((Tabla1[[#This Row],[Fecha Finalización]] -Tabla1[[#This Row],[Fecha de nac]])/365,0)))</f>
        <v>21</v>
      </c>
      <c r="O6" s="169" t="s">
        <v>81</v>
      </c>
      <c r="P6" s="73" t="s">
        <v>82</v>
      </c>
      <c r="Q6" s="74"/>
      <c r="R6" s="73"/>
      <c r="S6" s="80"/>
      <c r="T6" s="80"/>
      <c r="U6" s="241">
        <f>IF(F6="","",Tabla1[[#This Row],[Fecha Inicio grupo]]+3*7-7)</f>
        <v>45679</v>
      </c>
      <c r="V6" s="242">
        <f>IF(F6="","",EDATE(Tabla1[[#This Row],[Fecha Inicio grupo]],3))</f>
        <v>45755</v>
      </c>
      <c r="W6" s="35" t="s">
        <v>83</v>
      </c>
      <c r="X6" s="35" t="s">
        <v>84</v>
      </c>
      <c r="Y6" s="77" t="s">
        <v>85</v>
      </c>
      <c r="Z6" s="77" t="s">
        <v>85</v>
      </c>
      <c r="AA6" s="77" t="s">
        <v>85</v>
      </c>
      <c r="AB6" s="77" t="s">
        <v>85</v>
      </c>
      <c r="AC6" s="77" t="s">
        <v>85</v>
      </c>
      <c r="AD6" s="77" t="s">
        <v>85</v>
      </c>
      <c r="AE6" s="77" t="s">
        <v>86</v>
      </c>
      <c r="AF6" s="77" t="s">
        <v>86</v>
      </c>
      <c r="AG6" s="77"/>
      <c r="AH6" s="77"/>
      <c r="AI6" s="77"/>
      <c r="AJ6" s="77"/>
      <c r="AK6" s="77"/>
      <c r="AL6" s="77"/>
      <c r="AM6" s="77"/>
      <c r="AN6" s="77"/>
      <c r="AO6" s="145"/>
      <c r="AP6" s="247" t="str">
        <f>IF(F6="","",IFERROR(VLOOKUP(SUBSTITUTE(SUBSTITUTE(Tabla1[[#This Row],[Uso Sistemas]],"T","P"),"N","F"),Parámetros!$M$2:$N$17,2,0),"Completar hasta 3ra sem. para evaluar a Probacionista"))</f>
        <v>Asistió</v>
      </c>
      <c r="AQ6" s="40"/>
      <c r="AR6" s="201"/>
      <c r="AS6" s="40"/>
      <c r="AT6" s="29"/>
      <c r="AU6" s="29"/>
      <c r="AV6" s="29"/>
      <c r="AW6" s="29"/>
      <c r="AX6" s="245">
        <f>IF(V6="","",EOMONTH(EDATE(Tabla1[[#This Row],[Fecha Finalización]],2),0))</f>
        <v>45838</v>
      </c>
      <c r="AY6" s="40"/>
      <c r="AZ6" s="250">
        <f>IF(V6="","",EOMONTH(EDATE(Tabla1[[#This Row],[Fecha Finalización]],3),0))</f>
        <v>45869</v>
      </c>
      <c r="BA6" s="40"/>
      <c r="BB6" s="40"/>
      <c r="BC6" s="236" t="s">
        <v>87</v>
      </c>
      <c r="BD6" s="234" t="str">
        <f>IF(F6="","",Tabla1[[#This Row],[sem 01]]&amp;Tabla1[[#This Row],[sem 02]]&amp;Tabla1[[#This Row],[sem 03]])</f>
        <v>PPP</v>
      </c>
      <c r="BE6" s="235" t="str">
        <f>IF(TRIM(F6)="","",$B$1&amp;"-"&amp;SUBSTITUTE(Tabla1[[#This Row],[Mes Inscrito]]," ","")&amp;"-"&amp;SUBSTITUTE(Tabla1[[#This Row],[Dia de clases Inscrito]]," ","")&amp;"-"&amp;SUBSTITUTE(Tabla1[[#This Row],[Horario Inscrito]]," ","")&amp;"-"&amp;Tabla1[[#This Row],[Fecha Inicio grupo]])</f>
        <v>Ayacucho-Enero-Lunesymiércoles-09:30am-11:15am-45665</v>
      </c>
      <c r="BF6" s="252" t="str">
        <f>IF(F6="","",Tabla1[[#This Row],[Curso]])</f>
        <v>Conócete a Ti Mismo y Oratoria</v>
      </c>
      <c r="BG6" s="253" t="str">
        <f>+IF(TRIM(F6)="","",$B$1&amp;"-"&amp;TRIM(Tabla1[[#This Row],[Mes Inscrito]])&amp;"-"&amp;TRIM(Tabla1[[#This Row],[Dia de clases Inscrito]])&amp;"-"&amp;TRIM(Tabla1[[#This Row],[Horario Inscrito]])&amp;"-"&amp;TRIM(Tabla1[[#This Row],[Fecha Inicio grupo]])&amp;"-"&amp;TRIM(Tabla1[[#This Row],[Tipo Incrito]]))</f>
        <v>Ayacucho-Enero-Lunes y miércoles-09:30am-11:15am-45665-Inscrito Nuevo</v>
      </c>
      <c r="BH6" s="308" t="b">
        <f>IF(F6="","",OR(IFERROR(SEARCH("CG",Tabla1[[#This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 s="309">
        <f>IF(F6&lt;&gt;"",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6" s="309" t="str">
        <f>IF(F6&lt;&gt;"",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 s="309" t="str">
        <f>IF(Tabla1[[#This Row],[Fecha Inicio grupo]]="","",IFERROR(VLOOKUP(Tabla1[[#This Row],[Mes de Alta como miembro]],Parámetros!$AM$2:$AN$16,2,0),"01/01/1900"))</f>
        <v>01/01/1900</v>
      </c>
    </row>
    <row r="7" spans="1:79" s="25" customFormat="1" ht="12">
      <c r="A7" s="69">
        <v>4</v>
      </c>
      <c r="B7" s="35" t="s">
        <v>72</v>
      </c>
      <c r="C7" s="35" t="s">
        <v>73</v>
      </c>
      <c r="D7" s="43" t="s">
        <v>74</v>
      </c>
      <c r="E7" s="43" t="s">
        <v>75</v>
      </c>
      <c r="F7" s="46">
        <v>45665</v>
      </c>
      <c r="G7" s="46"/>
      <c r="H7" s="164" t="s">
        <v>99</v>
      </c>
      <c r="I7" s="29" t="s">
        <v>100</v>
      </c>
      <c r="J7" s="29" t="s">
        <v>101</v>
      </c>
      <c r="K7" s="70" t="s">
        <v>102</v>
      </c>
      <c r="L7" s="69" t="s">
        <v>103</v>
      </c>
      <c r="M7" s="47">
        <v>38524</v>
      </c>
      <c r="N7" s="239">
        <f ca="1">IF(Tabla1[[#This Row],[Fecha de nac]]="","",IF(Tabla1[[#This Row],[Fecha Finalización]] &gt;=TODAY(), DATEDIF(Tabla1[[#This Row],[Fecha de nac]],TODAY(),"y"), ROUNDDOWN((Tabla1[[#This Row],[Fecha Finalización]] -Tabla1[[#This Row],[Fecha de nac]])/365,0)))</f>
        <v>19</v>
      </c>
      <c r="O7" s="169" t="s">
        <v>81</v>
      </c>
      <c r="P7" s="73" t="s">
        <v>82</v>
      </c>
      <c r="Q7" s="74"/>
      <c r="R7" s="79"/>
      <c r="S7" s="79"/>
      <c r="T7" s="79"/>
      <c r="U7" s="241">
        <f>IF(F7="","",Tabla1[[#This Row],[Fecha Inicio grupo]]+3*7-7)</f>
        <v>45679</v>
      </c>
      <c r="V7" s="242">
        <f>IF(F7="","",EDATE(Tabla1[[#This Row],[Fecha Inicio grupo]],3))</f>
        <v>45755</v>
      </c>
      <c r="W7" s="35" t="s">
        <v>83</v>
      </c>
      <c r="X7" s="35" t="s">
        <v>84</v>
      </c>
      <c r="Y7" s="77" t="s">
        <v>85</v>
      </c>
      <c r="Z7" s="77" t="s">
        <v>85</v>
      </c>
      <c r="AA7" s="77" t="s">
        <v>85</v>
      </c>
      <c r="AB7" s="77" t="s">
        <v>86</v>
      </c>
      <c r="AC7" s="77" t="s">
        <v>86</v>
      </c>
      <c r="AD7" s="77" t="s">
        <v>85</v>
      </c>
      <c r="AE7" s="77" t="s">
        <v>85</v>
      </c>
      <c r="AF7" s="77" t="s">
        <v>86</v>
      </c>
      <c r="AG7" s="77"/>
      <c r="AH7" s="77"/>
      <c r="AI7" s="77"/>
      <c r="AJ7" s="77"/>
      <c r="AK7" s="77"/>
      <c r="AL7" s="77"/>
      <c r="AM7" s="77"/>
      <c r="AN7" s="77"/>
      <c r="AO7" s="145"/>
      <c r="AP7" s="247" t="str">
        <f>IF(F7="","",IFERROR(VLOOKUP(SUBSTITUTE(SUBSTITUTE(Tabla1[[#This Row],[Uso Sistemas]],"T","P"),"N","F"),Parámetros!$M$2:$N$17,2,0),"Completar hasta 3ra sem. para evaluar a Probacionista"))</f>
        <v>Asistió</v>
      </c>
      <c r="AQ7" s="40"/>
      <c r="AR7" s="201"/>
      <c r="AS7" s="40"/>
      <c r="AT7" s="29"/>
      <c r="AU7" s="29"/>
      <c r="AV7" s="29"/>
      <c r="AW7" s="29"/>
      <c r="AX7" s="245">
        <f>IF(V7="","",EOMONTH(EDATE(Tabla1[[#This Row],[Fecha Finalización]],2),0))</f>
        <v>45838</v>
      </c>
      <c r="AY7" s="40"/>
      <c r="AZ7" s="250">
        <f>IF(V7="","",EOMONTH(EDATE(Tabla1[[#This Row],[Fecha Finalización]],3),0))</f>
        <v>45869</v>
      </c>
      <c r="BA7" s="40"/>
      <c r="BB7" s="40"/>
      <c r="BC7" s="236" t="s">
        <v>104</v>
      </c>
      <c r="BD7" s="234" t="str">
        <f>IF(F7="","",Tabla1[[#This Row],[sem 01]]&amp;Tabla1[[#This Row],[sem 02]]&amp;Tabla1[[#This Row],[sem 03]])</f>
        <v>PPP</v>
      </c>
      <c r="BE7" s="235" t="str">
        <f>IF(TRIM(F7)="","",$B$1&amp;"-"&amp;SUBSTITUTE(Tabla1[[#This Row],[Mes Inscrito]]," ","")&amp;"-"&amp;SUBSTITUTE(Tabla1[[#This Row],[Dia de clases Inscrito]]," ","")&amp;"-"&amp;SUBSTITUTE(Tabla1[[#This Row],[Horario Inscrito]]," ","")&amp;"-"&amp;Tabla1[[#This Row],[Fecha Inicio grupo]])</f>
        <v>Ayacucho-Enero-Lunesymiércoles-09:30am-11:15am-45665</v>
      </c>
      <c r="BF7" s="252" t="str">
        <f>IF(F7="","",Tabla1[[#This Row],[Curso]])</f>
        <v>Conócete a Ti Mismo y Oratoria</v>
      </c>
      <c r="BG7" s="253" t="str">
        <f>+IF(TRIM(F7)="","",$B$1&amp;"-"&amp;TRIM(Tabla1[[#This Row],[Mes Inscrito]])&amp;"-"&amp;TRIM(Tabla1[[#This Row],[Dia de clases Inscrito]])&amp;"-"&amp;TRIM(Tabla1[[#This Row],[Horario Inscrito]])&amp;"-"&amp;TRIM(Tabla1[[#This Row],[Fecha Inicio grupo]])&amp;"-"&amp;TRIM(Tabla1[[#This Row],[Tipo Incrito]]))</f>
        <v>Ayacucho-Enero-Lunes y miércoles-09:30am-11:15am-45665-Inscrito Nuevo</v>
      </c>
      <c r="BH7" s="308" t="b">
        <f>IF(F7="","",OR(IFERROR(SEARCH("CG",Tabla1[[#This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 s="309">
        <f>IF(F7&lt;&gt;"",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7" s="309" t="str">
        <f>IF(F7&lt;&gt;"",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 s="309" t="str">
        <f>IF(Tabla1[[#This Row],[Fecha Inicio grupo]]="","",IFERROR(VLOOKUP(Tabla1[[#This Row],[Mes de Alta como miembro]],Parámetros!$AM$2:$AN$16,2,0),"01/01/1900"))</f>
        <v>01/01/1900</v>
      </c>
    </row>
    <row r="8" spans="1:79" s="25" customFormat="1" ht="12">
      <c r="A8" s="69">
        <v>5</v>
      </c>
      <c r="B8" s="35" t="s">
        <v>72</v>
      </c>
      <c r="C8" s="35" t="s">
        <v>73</v>
      </c>
      <c r="D8" s="43" t="s">
        <v>74</v>
      </c>
      <c r="E8" s="43" t="s">
        <v>75</v>
      </c>
      <c r="F8" s="46">
        <v>45665</v>
      </c>
      <c r="G8" s="46"/>
      <c r="H8" s="164" t="s">
        <v>105</v>
      </c>
      <c r="I8" s="29" t="s">
        <v>106</v>
      </c>
      <c r="J8" s="29" t="s">
        <v>107</v>
      </c>
      <c r="K8" s="70" t="s">
        <v>108</v>
      </c>
      <c r="L8" s="69" t="s">
        <v>109</v>
      </c>
      <c r="M8" s="47">
        <v>37810</v>
      </c>
      <c r="N8" s="239">
        <f ca="1">IF(Tabla1[[#This Row],[Fecha de nac]]="","",IF(Tabla1[[#This Row],[Fecha Finalización]] &gt;=TODAY(), DATEDIF(Tabla1[[#This Row],[Fecha de nac]],TODAY(),"y"), ROUNDDOWN((Tabla1[[#This Row],[Fecha Finalización]] -Tabla1[[#This Row],[Fecha de nac]])/365,0)))</f>
        <v>21</v>
      </c>
      <c r="O8" s="169" t="s">
        <v>81</v>
      </c>
      <c r="P8" s="73" t="s">
        <v>82</v>
      </c>
      <c r="Q8" s="74"/>
      <c r="R8" s="79"/>
      <c r="S8" s="79"/>
      <c r="T8" s="79"/>
      <c r="U8" s="241">
        <f>IF(F8="","",Tabla1[[#This Row],[Fecha Inicio grupo]]+3*7-7)</f>
        <v>45679</v>
      </c>
      <c r="V8" s="242">
        <f>IF(F8="","",EDATE(Tabla1[[#This Row],[Fecha Inicio grupo]],3))</f>
        <v>45755</v>
      </c>
      <c r="W8" s="35" t="s">
        <v>83</v>
      </c>
      <c r="X8" s="35" t="s">
        <v>84</v>
      </c>
      <c r="Y8" s="77" t="s">
        <v>85</v>
      </c>
      <c r="Z8" s="77" t="s">
        <v>85</v>
      </c>
      <c r="AA8" s="77" t="s">
        <v>85</v>
      </c>
      <c r="AB8" s="77" t="s">
        <v>85</v>
      </c>
      <c r="AC8" s="77" t="s">
        <v>85</v>
      </c>
      <c r="AD8" s="77" t="s">
        <v>86</v>
      </c>
      <c r="AE8" s="77" t="s">
        <v>85</v>
      </c>
      <c r="AF8" s="77" t="s">
        <v>86</v>
      </c>
      <c r="AG8" s="77"/>
      <c r="AH8" s="77"/>
      <c r="AI8" s="77"/>
      <c r="AJ8" s="77"/>
      <c r="AK8" s="77"/>
      <c r="AL8" s="77"/>
      <c r="AM8" s="77"/>
      <c r="AN8" s="77"/>
      <c r="AO8" s="145"/>
      <c r="AP8" s="247" t="str">
        <f>IF(F8="","",IFERROR(VLOOKUP(SUBSTITUTE(SUBSTITUTE(Tabla1[[#This Row],[Uso Sistemas]],"T","P"),"N","F"),Parámetros!$M$2:$N$17,2,0),"Completar hasta 3ra sem. para evaluar a Probacionista"))</f>
        <v>Asistió</v>
      </c>
      <c r="AQ8" s="40"/>
      <c r="AR8" s="201"/>
      <c r="AS8" s="40"/>
      <c r="AT8" s="29"/>
      <c r="AU8" s="29"/>
      <c r="AV8" s="29"/>
      <c r="AW8" s="29"/>
      <c r="AX8" s="245">
        <f>IF(V8="","",EOMONTH(EDATE(Tabla1[[#This Row],[Fecha Finalización]],2),0))</f>
        <v>45838</v>
      </c>
      <c r="AY8" s="40"/>
      <c r="AZ8" s="250">
        <f>IF(V8="","",EOMONTH(EDATE(Tabla1[[#This Row],[Fecha Finalización]],3),0))</f>
        <v>45869</v>
      </c>
      <c r="BA8" s="40"/>
      <c r="BB8" s="40"/>
      <c r="BC8" s="236" t="s">
        <v>93</v>
      </c>
      <c r="BD8" s="234" t="str">
        <f>IF(F8="","",Tabla1[[#This Row],[sem 01]]&amp;Tabla1[[#This Row],[sem 02]]&amp;Tabla1[[#This Row],[sem 03]])</f>
        <v>PPP</v>
      </c>
      <c r="BE8" s="235" t="str">
        <f>IF(TRIM(F8)="","",$B$1&amp;"-"&amp;SUBSTITUTE(Tabla1[[#This Row],[Mes Inscrito]]," ","")&amp;"-"&amp;SUBSTITUTE(Tabla1[[#This Row],[Dia de clases Inscrito]]," ","")&amp;"-"&amp;SUBSTITUTE(Tabla1[[#This Row],[Horario Inscrito]]," ","")&amp;"-"&amp;Tabla1[[#This Row],[Fecha Inicio grupo]])</f>
        <v>Ayacucho-Enero-Lunesymiércoles-09:30am-11:15am-45665</v>
      </c>
      <c r="BF8" s="252" t="str">
        <f>IF(F8="","",Tabla1[[#This Row],[Curso]])</f>
        <v>Conócete a Ti Mismo y Oratoria</v>
      </c>
      <c r="BG8" s="253" t="str">
        <f>+IF(TRIM(F8)="","",$B$1&amp;"-"&amp;TRIM(Tabla1[[#This Row],[Mes Inscrito]])&amp;"-"&amp;TRIM(Tabla1[[#This Row],[Dia de clases Inscrito]])&amp;"-"&amp;TRIM(Tabla1[[#This Row],[Horario Inscrito]])&amp;"-"&amp;TRIM(Tabla1[[#This Row],[Fecha Inicio grupo]])&amp;"-"&amp;TRIM(Tabla1[[#This Row],[Tipo Incrito]]))</f>
        <v>Ayacucho-Enero-Lunes y miércoles-09:30am-11:15am-45665-Inscrito Nuevo</v>
      </c>
      <c r="BH8" s="308" t="b">
        <f>IF(F8="","",OR(IFERROR(SEARCH("CG",Tabla1[[#This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 s="309">
        <f>IF(F8&lt;&gt;"",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8" s="309" t="str">
        <f>IF(F8&lt;&gt;"",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 s="309" t="str">
        <f>IF(Tabla1[[#This Row],[Fecha Inicio grupo]]="","",IFERROR(VLOOKUP(Tabla1[[#This Row],[Mes de Alta como miembro]],Parámetros!$AM$2:$AN$16,2,0),"01/01/1900"))</f>
        <v>01/01/1900</v>
      </c>
    </row>
    <row r="9" spans="1:79" s="25" customFormat="1" ht="12">
      <c r="A9" s="69">
        <v>6</v>
      </c>
      <c r="B9" s="35" t="s">
        <v>72</v>
      </c>
      <c r="C9" s="35" t="s">
        <v>73</v>
      </c>
      <c r="D9" s="43" t="s">
        <v>74</v>
      </c>
      <c r="E9" s="43" t="s">
        <v>75</v>
      </c>
      <c r="F9" s="46">
        <v>45665</v>
      </c>
      <c r="G9" s="46"/>
      <c r="H9" s="164" t="s">
        <v>110</v>
      </c>
      <c r="I9" s="29" t="s">
        <v>111</v>
      </c>
      <c r="J9" s="29" t="s">
        <v>112</v>
      </c>
      <c r="K9" s="70" t="s">
        <v>113</v>
      </c>
      <c r="L9" s="69" t="s">
        <v>114</v>
      </c>
      <c r="M9" s="47">
        <v>38147</v>
      </c>
      <c r="N9" s="239">
        <f ca="1">IF(Tabla1[[#This Row],[Fecha de nac]]="","",IF(Tabla1[[#This Row],[Fecha Finalización]] &gt;=TODAY(), DATEDIF(Tabla1[[#This Row],[Fecha de nac]],TODAY(),"y"), ROUNDDOWN((Tabla1[[#This Row],[Fecha Finalización]] -Tabla1[[#This Row],[Fecha de nac]])/365,0)))</f>
        <v>20</v>
      </c>
      <c r="O9" s="169" t="s">
        <v>81</v>
      </c>
      <c r="P9" s="73" t="s">
        <v>82</v>
      </c>
      <c r="Q9" s="74"/>
      <c r="R9" s="79"/>
      <c r="S9" s="79"/>
      <c r="T9" s="79"/>
      <c r="U9" s="241">
        <f>IF(F9="","",Tabla1[[#This Row],[Fecha Inicio grupo]]+3*7-7)</f>
        <v>45679</v>
      </c>
      <c r="V9" s="242">
        <f>IF(F9="","",EDATE(Tabla1[[#This Row],[Fecha Inicio grupo]],3))</f>
        <v>45755</v>
      </c>
      <c r="W9" s="35" t="s">
        <v>83</v>
      </c>
      <c r="X9" s="35" t="s">
        <v>84</v>
      </c>
      <c r="Y9" s="77" t="s">
        <v>85</v>
      </c>
      <c r="Z9" s="77" t="s">
        <v>85</v>
      </c>
      <c r="AA9" s="77" t="s">
        <v>85</v>
      </c>
      <c r="AB9" s="77" t="s">
        <v>85</v>
      </c>
      <c r="AC9" s="77" t="s">
        <v>85</v>
      </c>
      <c r="AD9" s="77" t="s">
        <v>86</v>
      </c>
      <c r="AE9" s="77" t="s">
        <v>85</v>
      </c>
      <c r="AF9" s="77" t="s">
        <v>85</v>
      </c>
      <c r="AG9" s="77"/>
      <c r="AH9" s="77"/>
      <c r="AI9" s="77"/>
      <c r="AJ9" s="77"/>
      <c r="AK9" s="77"/>
      <c r="AL9" s="77"/>
      <c r="AM9" s="77"/>
      <c r="AN9" s="77"/>
      <c r="AO9" s="145"/>
      <c r="AP9" s="247" t="str">
        <f>IF(F9="","",IFERROR(VLOOKUP(SUBSTITUTE(SUBSTITUTE(Tabla1[[#This Row],[Uso Sistemas]],"T","P"),"N","F"),Parámetros!$M$2:$N$17,2,0),"Completar hasta 3ra sem. para evaluar a Probacionista"))</f>
        <v>Asistió</v>
      </c>
      <c r="AQ9" s="40"/>
      <c r="AR9" s="201"/>
      <c r="AS9" s="40"/>
      <c r="AT9" s="29"/>
      <c r="AU9" s="29"/>
      <c r="AV9" s="29"/>
      <c r="AW9" s="29"/>
      <c r="AX9" s="245">
        <f>IF(V9="","",EOMONTH(EDATE(Tabla1[[#This Row],[Fecha Finalización]],2),0))</f>
        <v>45838</v>
      </c>
      <c r="AY9" s="40"/>
      <c r="AZ9" s="250">
        <f>IF(V9="","",EOMONTH(EDATE(Tabla1[[#This Row],[Fecha Finalización]],3),0))</f>
        <v>45869</v>
      </c>
      <c r="BA9" s="40"/>
      <c r="BB9" s="40"/>
      <c r="BC9" s="236" t="s">
        <v>87</v>
      </c>
      <c r="BD9" s="234" t="str">
        <f>IF(F9="","",Tabla1[[#This Row],[sem 01]]&amp;Tabla1[[#This Row],[sem 02]]&amp;Tabla1[[#This Row],[sem 03]])</f>
        <v>PPP</v>
      </c>
      <c r="BE9" s="235" t="str">
        <f>IF(TRIM(F9)="","",$B$1&amp;"-"&amp;SUBSTITUTE(Tabla1[[#This Row],[Mes Inscrito]]," ","")&amp;"-"&amp;SUBSTITUTE(Tabla1[[#This Row],[Dia de clases Inscrito]]," ","")&amp;"-"&amp;SUBSTITUTE(Tabla1[[#This Row],[Horario Inscrito]]," ","")&amp;"-"&amp;Tabla1[[#This Row],[Fecha Inicio grupo]])</f>
        <v>Ayacucho-Enero-Lunesymiércoles-09:30am-11:15am-45665</v>
      </c>
      <c r="BF9" s="252" t="str">
        <f>IF(F9="","",Tabla1[[#This Row],[Curso]])</f>
        <v>Conócete a Ti Mismo y Oratoria</v>
      </c>
      <c r="BG9" s="253" t="str">
        <f>+IF(TRIM(F9)="","",$B$1&amp;"-"&amp;TRIM(Tabla1[[#This Row],[Mes Inscrito]])&amp;"-"&amp;TRIM(Tabla1[[#This Row],[Dia de clases Inscrito]])&amp;"-"&amp;TRIM(Tabla1[[#This Row],[Horario Inscrito]])&amp;"-"&amp;TRIM(Tabla1[[#This Row],[Fecha Inicio grupo]])&amp;"-"&amp;TRIM(Tabla1[[#This Row],[Tipo Incrito]]))</f>
        <v>Ayacucho-Enero-Lunes y miércoles-09:30am-11:15am-45665-Inscrito Nuevo</v>
      </c>
      <c r="BH9" s="308" t="b">
        <f>IF(F9="","",OR(IFERROR(SEARCH("CG",Tabla1[[#This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9" s="309">
        <f>IF(F9&lt;&gt;"",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9" s="309" t="str">
        <f>IF(F9&lt;&gt;"",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9" s="309" t="str">
        <f>IF(Tabla1[[#This Row],[Fecha Inicio grupo]]="","",IFERROR(VLOOKUP(Tabla1[[#This Row],[Mes de Alta como miembro]],Parámetros!$AM$2:$AN$16,2,0),"01/01/1900"))</f>
        <v>01/01/1900</v>
      </c>
    </row>
    <row r="10" spans="1:79" s="25" customFormat="1" ht="12">
      <c r="A10" s="69">
        <v>7</v>
      </c>
      <c r="B10" s="35" t="s">
        <v>72</v>
      </c>
      <c r="C10" s="35" t="s">
        <v>73</v>
      </c>
      <c r="D10" s="43" t="s">
        <v>74</v>
      </c>
      <c r="E10" s="43" t="s">
        <v>75</v>
      </c>
      <c r="F10" s="46">
        <v>45665</v>
      </c>
      <c r="G10" s="46"/>
      <c r="H10" s="164" t="s">
        <v>115</v>
      </c>
      <c r="I10" s="29" t="s">
        <v>116</v>
      </c>
      <c r="J10" s="29" t="s">
        <v>117</v>
      </c>
      <c r="K10" s="70" t="s">
        <v>118</v>
      </c>
      <c r="L10" s="69" t="s">
        <v>119</v>
      </c>
      <c r="M10" s="47">
        <v>37872</v>
      </c>
      <c r="N10" s="239">
        <f ca="1">IF(Tabla1[[#This Row],[Fecha de nac]]="","",IF(Tabla1[[#This Row],[Fecha Finalización]] &gt;=TODAY(), DATEDIF(Tabla1[[#This Row],[Fecha de nac]],TODAY(),"y"), ROUNDDOWN((Tabla1[[#This Row],[Fecha Finalización]] -Tabla1[[#This Row],[Fecha de nac]])/365,0)))</f>
        <v>21</v>
      </c>
      <c r="O10" s="169" t="s">
        <v>81</v>
      </c>
      <c r="P10" s="73" t="s">
        <v>82</v>
      </c>
      <c r="Q10" s="74"/>
      <c r="R10" s="79"/>
      <c r="S10" s="79"/>
      <c r="T10" s="79"/>
      <c r="U10" s="241">
        <f>IF(F10="","",Tabla1[[#This Row],[Fecha Inicio grupo]]+3*7-7)</f>
        <v>45679</v>
      </c>
      <c r="V10" s="242">
        <f>IF(F10="","",EDATE(Tabla1[[#This Row],[Fecha Inicio grupo]],3))</f>
        <v>45755</v>
      </c>
      <c r="W10" s="35" t="s">
        <v>83</v>
      </c>
      <c r="X10" s="35" t="s">
        <v>84</v>
      </c>
      <c r="Y10" s="77" t="s">
        <v>85</v>
      </c>
      <c r="Z10" s="77" t="s">
        <v>85</v>
      </c>
      <c r="AA10" s="77" t="s">
        <v>86</v>
      </c>
      <c r="AB10" s="77" t="s">
        <v>85</v>
      </c>
      <c r="AC10" s="77" t="s">
        <v>85</v>
      </c>
      <c r="AD10" s="77" t="s">
        <v>85</v>
      </c>
      <c r="AE10" s="77" t="s">
        <v>85</v>
      </c>
      <c r="AF10" s="77" t="s">
        <v>85</v>
      </c>
      <c r="AG10" s="77"/>
      <c r="AH10" s="77"/>
      <c r="AI10" s="77"/>
      <c r="AJ10" s="77"/>
      <c r="AK10" s="77"/>
      <c r="AL10" s="77"/>
      <c r="AM10" s="77"/>
      <c r="AN10" s="77"/>
      <c r="AO10" s="145"/>
      <c r="AP10" s="247" t="str">
        <f>IF(F10="","",IFERROR(VLOOKUP(SUBSTITUTE(SUBSTITUTE(Tabla1[[#This Row],[Uso Sistemas]],"T","P"),"N","F"),Parámetros!$M$2:$N$17,2,0),"Completar hasta 3ra sem. para evaluar a Probacionista"))</f>
        <v>Asistió</v>
      </c>
      <c r="AQ10" s="40"/>
      <c r="AR10" s="201"/>
      <c r="AS10" s="40"/>
      <c r="AT10" s="29"/>
      <c r="AU10" s="29"/>
      <c r="AV10" s="29"/>
      <c r="AW10" s="29"/>
      <c r="AX10" s="245">
        <f>IF(V10="","",EOMONTH(EDATE(Tabla1[[#This Row],[Fecha Finalización]],2),0))</f>
        <v>45838</v>
      </c>
      <c r="AY10" s="40"/>
      <c r="AZ10" s="250">
        <f>IF(V10="","",EOMONTH(EDATE(Tabla1[[#This Row],[Fecha Finalización]],3),0))</f>
        <v>45869</v>
      </c>
      <c r="BA10" s="40"/>
      <c r="BB10" s="40"/>
      <c r="BC10" s="236" t="s">
        <v>104</v>
      </c>
      <c r="BD10" s="234" t="str">
        <f>IF(F10="","",Tabla1[[#This Row],[sem 01]]&amp;Tabla1[[#This Row],[sem 02]]&amp;Tabla1[[#This Row],[sem 03]])</f>
        <v>PPF</v>
      </c>
      <c r="BE10" s="235" t="str">
        <f>IF(TRIM(F10)="","",$B$1&amp;"-"&amp;SUBSTITUTE(Tabla1[[#This Row],[Mes Inscrito]]," ","")&amp;"-"&amp;SUBSTITUTE(Tabla1[[#This Row],[Dia de clases Inscrito]]," ","")&amp;"-"&amp;SUBSTITUTE(Tabla1[[#This Row],[Horario Inscrito]]," ","")&amp;"-"&amp;Tabla1[[#This Row],[Fecha Inicio grupo]])</f>
        <v>Ayacucho-Enero-Lunesymiércoles-09:30am-11:15am-45665</v>
      </c>
      <c r="BF10" s="252" t="str">
        <f>IF(F10="","",Tabla1[[#This Row],[Curso]])</f>
        <v>Conócete a Ti Mismo y Oratoria</v>
      </c>
      <c r="BG10" s="253" t="str">
        <f>+IF(TRIM(F10)="","",$B$1&amp;"-"&amp;TRIM(Tabla1[[#This Row],[Mes Inscrito]])&amp;"-"&amp;TRIM(Tabla1[[#This Row],[Dia de clases Inscrito]])&amp;"-"&amp;TRIM(Tabla1[[#This Row],[Horario Inscrito]])&amp;"-"&amp;TRIM(Tabla1[[#This Row],[Fecha Inicio grupo]])&amp;"-"&amp;TRIM(Tabla1[[#This Row],[Tipo Incrito]]))</f>
        <v>Ayacucho-Enero-Lunes y miércoles-09:30am-11:15am-45665-Inscrito Nuevo</v>
      </c>
      <c r="BH10" s="308" t="b">
        <f>IF(F10="","",OR(IFERROR(SEARCH("CG",Tabla1[[#This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0" s="309">
        <f>IF(F10&lt;&gt;"",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10" s="309" t="str">
        <f>IF(F10&lt;&gt;"",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0" s="309" t="str">
        <f>IF(Tabla1[[#This Row],[Fecha Inicio grupo]]="","",IFERROR(VLOOKUP(Tabla1[[#This Row],[Mes de Alta como miembro]],Parámetros!$AM$2:$AN$16,2,0),"01/01/1900"))</f>
        <v>01/01/1900</v>
      </c>
    </row>
    <row r="11" spans="1:79" s="25" customFormat="1" ht="12">
      <c r="A11" s="69">
        <v>8</v>
      </c>
      <c r="B11" s="35" t="s">
        <v>72</v>
      </c>
      <c r="C11" s="35" t="s">
        <v>73</v>
      </c>
      <c r="D11" s="43" t="s">
        <v>74</v>
      </c>
      <c r="E11" s="43" t="s">
        <v>75</v>
      </c>
      <c r="F11" s="46">
        <v>45665</v>
      </c>
      <c r="G11" s="46"/>
      <c r="H11" s="164" t="s">
        <v>120</v>
      </c>
      <c r="I11" s="29" t="s">
        <v>121</v>
      </c>
      <c r="J11" s="29" t="s">
        <v>122</v>
      </c>
      <c r="K11" s="70" t="s">
        <v>123</v>
      </c>
      <c r="L11" s="69" t="s">
        <v>124</v>
      </c>
      <c r="M11" s="47">
        <v>38720</v>
      </c>
      <c r="N11" s="239">
        <f ca="1">IF(Tabla1[[#This Row],[Fecha de nac]]="","",IF(Tabla1[[#This Row],[Fecha Finalización]] &gt;=TODAY(), DATEDIF(Tabla1[[#This Row],[Fecha de nac]],TODAY(),"y"), ROUNDDOWN((Tabla1[[#This Row],[Fecha Finalización]] -Tabla1[[#This Row],[Fecha de nac]])/365,0)))</f>
        <v>19</v>
      </c>
      <c r="O11" s="169" t="s">
        <v>81</v>
      </c>
      <c r="P11" s="73" t="s">
        <v>82</v>
      </c>
      <c r="Q11" s="74"/>
      <c r="R11" s="79"/>
      <c r="S11" s="79"/>
      <c r="T11" s="79"/>
      <c r="U11" s="241">
        <f>IF(F11="","",Tabla1[[#This Row],[Fecha Inicio grupo]]+3*7-7)</f>
        <v>45679</v>
      </c>
      <c r="V11" s="242">
        <f>IF(F11="","",EDATE(Tabla1[[#This Row],[Fecha Inicio grupo]],3))</f>
        <v>45755</v>
      </c>
      <c r="W11" s="35" t="s">
        <v>83</v>
      </c>
      <c r="X11" s="35" t="s">
        <v>84</v>
      </c>
      <c r="Y11" s="77" t="s">
        <v>86</v>
      </c>
      <c r="Z11" s="77" t="s">
        <v>85</v>
      </c>
      <c r="AA11" s="77" t="s">
        <v>85</v>
      </c>
      <c r="AB11" s="77" t="s">
        <v>85</v>
      </c>
      <c r="AC11" s="77" t="s">
        <v>85</v>
      </c>
      <c r="AD11" s="77" t="s">
        <v>85</v>
      </c>
      <c r="AE11" s="77" t="s">
        <v>86</v>
      </c>
      <c r="AF11" s="77" t="s">
        <v>85</v>
      </c>
      <c r="AG11" s="77"/>
      <c r="AH11" s="77"/>
      <c r="AI11" s="77"/>
      <c r="AJ11" s="77"/>
      <c r="AK11" s="77"/>
      <c r="AL11" s="77"/>
      <c r="AM11" s="77"/>
      <c r="AN11" s="77"/>
      <c r="AO11" s="145"/>
      <c r="AP11" s="247" t="str">
        <f>IF(F11="","",IFERROR(VLOOKUP(SUBSTITUTE(SUBSTITUTE(Tabla1[[#This Row],[Uso Sistemas]],"T","P"),"N","F"),Parámetros!$M$2:$N$17,2,0),"Completar hasta 3ra sem. para evaluar a Probacionista"))</f>
        <v>Asistió</v>
      </c>
      <c r="AQ11" s="40"/>
      <c r="AR11" s="201"/>
      <c r="AS11" s="40"/>
      <c r="AT11" s="29"/>
      <c r="AU11" s="29"/>
      <c r="AV11" s="29"/>
      <c r="AW11" s="29"/>
      <c r="AX11" s="245">
        <f>IF(V11="","",EOMONTH(EDATE(Tabla1[[#This Row],[Fecha Finalización]],2),0))</f>
        <v>45838</v>
      </c>
      <c r="AY11" s="40"/>
      <c r="AZ11" s="250">
        <f>IF(V11="","",EOMONTH(EDATE(Tabla1[[#This Row],[Fecha Finalización]],3),0))</f>
        <v>45869</v>
      </c>
      <c r="BA11" s="40"/>
      <c r="BB11" s="40"/>
      <c r="BC11" s="236" t="s">
        <v>93</v>
      </c>
      <c r="BD11" s="234" t="str">
        <f>IF(F11="","",Tabla1[[#This Row],[sem 01]]&amp;Tabla1[[#This Row],[sem 02]]&amp;Tabla1[[#This Row],[sem 03]])</f>
        <v>FPP</v>
      </c>
      <c r="BE11" s="235" t="str">
        <f>IF(TRIM(F11)="","",$B$1&amp;"-"&amp;SUBSTITUTE(Tabla1[[#This Row],[Mes Inscrito]]," ","")&amp;"-"&amp;SUBSTITUTE(Tabla1[[#This Row],[Dia de clases Inscrito]]," ","")&amp;"-"&amp;SUBSTITUTE(Tabla1[[#This Row],[Horario Inscrito]]," ","")&amp;"-"&amp;Tabla1[[#This Row],[Fecha Inicio grupo]])</f>
        <v>Ayacucho-Enero-Lunesymiércoles-09:30am-11:15am-45665</v>
      </c>
      <c r="BF11" s="252" t="str">
        <f>IF(F11="","",Tabla1[[#This Row],[Curso]])</f>
        <v>Conócete a Ti Mismo y Oratoria</v>
      </c>
      <c r="BG11" s="253" t="str">
        <f>+IF(TRIM(F11)="","",$B$1&amp;"-"&amp;TRIM(Tabla1[[#This Row],[Mes Inscrito]])&amp;"-"&amp;TRIM(Tabla1[[#This Row],[Dia de clases Inscrito]])&amp;"-"&amp;TRIM(Tabla1[[#This Row],[Horario Inscrito]])&amp;"-"&amp;TRIM(Tabla1[[#This Row],[Fecha Inicio grupo]])&amp;"-"&amp;TRIM(Tabla1[[#This Row],[Tipo Incrito]]))</f>
        <v>Ayacucho-Enero-Lunes y miércoles-09:30am-11:15am-45665-Inscrito Nuevo</v>
      </c>
      <c r="BH11" s="308" t="b">
        <f>IF(F11="","",OR(IFERROR(SEARCH("CG",Tabla1[[#This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1" s="309">
        <f>IF(F11&lt;&gt;"",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11" s="309" t="str">
        <f>IF(F11&lt;&gt;"",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1" s="309" t="str">
        <f>IF(Tabla1[[#This Row],[Fecha Inicio grupo]]="","",IFERROR(VLOOKUP(Tabla1[[#This Row],[Mes de Alta como miembro]],Parámetros!$AM$2:$AN$16,2,0),"01/01/1900"))</f>
        <v>01/01/1900</v>
      </c>
    </row>
    <row r="12" spans="1:79" s="25" customFormat="1" ht="12">
      <c r="A12" s="69">
        <v>9</v>
      </c>
      <c r="B12" s="35" t="s">
        <v>72</v>
      </c>
      <c r="C12" s="35" t="s">
        <v>73</v>
      </c>
      <c r="D12" s="43" t="s">
        <v>74</v>
      </c>
      <c r="E12" s="43" t="s">
        <v>125</v>
      </c>
      <c r="F12" s="46">
        <v>45665</v>
      </c>
      <c r="G12" s="46"/>
      <c r="H12" s="164" t="s">
        <v>126</v>
      </c>
      <c r="I12" s="29" t="s">
        <v>127</v>
      </c>
      <c r="J12" s="29" t="s">
        <v>128</v>
      </c>
      <c r="K12" s="70" t="s">
        <v>129</v>
      </c>
      <c r="L12" s="69" t="s">
        <v>130</v>
      </c>
      <c r="M12" s="47">
        <v>38610</v>
      </c>
      <c r="N12" s="239">
        <f ca="1">IF(Tabla1[[#This Row],[Fecha de nac]]="","",IF(Tabla1[[#This Row],[Fecha Finalización]] &gt;=TODAY(), DATEDIF(Tabla1[[#This Row],[Fecha de nac]],TODAY(),"y"), ROUNDDOWN((Tabla1[[#This Row],[Fecha Finalización]] -Tabla1[[#This Row],[Fecha de nac]])/365,0)))</f>
        <v>19</v>
      </c>
      <c r="O12" s="169" t="s">
        <v>131</v>
      </c>
      <c r="P12" s="73" t="s">
        <v>82</v>
      </c>
      <c r="Q12" s="74"/>
      <c r="R12" s="79"/>
      <c r="S12" s="79"/>
      <c r="T12" s="79"/>
      <c r="U12" s="241">
        <f>IF(F12="","",Tabla1[[#This Row],[Fecha Inicio grupo]]+3*7-7)</f>
        <v>45679</v>
      </c>
      <c r="V12" s="242">
        <f>IF(F12="","",EDATE(Tabla1[[#This Row],[Fecha Inicio grupo]],3))</f>
        <v>45755</v>
      </c>
      <c r="W12" s="35" t="s">
        <v>132</v>
      </c>
      <c r="X12" s="35" t="s">
        <v>84</v>
      </c>
      <c r="Y12" s="77" t="s">
        <v>85</v>
      </c>
      <c r="Z12" s="77" t="s">
        <v>85</v>
      </c>
      <c r="AA12" s="77" t="s">
        <v>85</v>
      </c>
      <c r="AB12" s="77" t="s">
        <v>85</v>
      </c>
      <c r="AC12" s="77" t="s">
        <v>85</v>
      </c>
      <c r="AD12" s="77" t="s">
        <v>85</v>
      </c>
      <c r="AE12" s="77" t="s">
        <v>85</v>
      </c>
      <c r="AF12" s="77" t="s">
        <v>85</v>
      </c>
      <c r="AG12" s="77"/>
      <c r="AH12" s="77"/>
      <c r="AI12" s="77"/>
      <c r="AJ12" s="77"/>
      <c r="AK12" s="77"/>
      <c r="AL12" s="77"/>
      <c r="AM12" s="77"/>
      <c r="AN12" s="77"/>
      <c r="AO12" s="145"/>
      <c r="AP12" s="247" t="str">
        <f>IF(F12="","",IFERROR(VLOOKUP(SUBSTITUTE(SUBSTITUTE(Tabla1[[#This Row],[Uso Sistemas]],"T","P"),"N","F"),Parámetros!$M$2:$N$17,2,0),"Completar hasta 3ra sem. para evaluar a Probacionista"))</f>
        <v>Asistió</v>
      </c>
      <c r="AQ12" s="40"/>
      <c r="AR12" s="201"/>
      <c r="AS12" s="40"/>
      <c r="AT12" s="29"/>
      <c r="AU12" s="29"/>
      <c r="AV12" s="29"/>
      <c r="AW12" s="29"/>
      <c r="AX12" s="245">
        <f>IF(V12="","",EOMONTH(EDATE(Tabla1[[#This Row],[Fecha Finalización]],2),0))</f>
        <v>45838</v>
      </c>
      <c r="AY12" s="40"/>
      <c r="AZ12" s="251">
        <f>IF(V12="","",EOMONTH(EDATE(Tabla1[[#This Row],[Fecha Finalización]],3),0))</f>
        <v>45869</v>
      </c>
      <c r="BA12" s="40"/>
      <c r="BB12" s="60"/>
      <c r="BC12" s="237" t="s">
        <v>133</v>
      </c>
      <c r="BD12" s="234" t="str">
        <f>IF(F12="","",Tabla1[[#This Row],[sem 01]]&amp;Tabla1[[#This Row],[sem 02]]&amp;Tabla1[[#This Row],[sem 03]])</f>
        <v>PPP</v>
      </c>
      <c r="BE12" s="235" t="str">
        <f>IF(TRIM(F12)="","",$B$1&amp;"-"&amp;SUBSTITUTE(Tabla1[[#This Row],[Mes Inscrito]]," ","")&amp;"-"&amp;SUBSTITUTE(Tabla1[[#This Row],[Dia de clases Inscrito]]," ","")&amp;"-"&amp;SUBSTITUTE(Tabla1[[#This Row],[Horario Inscrito]]," ","")&amp;"-"&amp;Tabla1[[#This Row],[Fecha Inicio grupo]])</f>
        <v>Ayacucho-Enero-Lunesymiércoles-4:30pm-06:30pm-45665</v>
      </c>
      <c r="BF12" s="252" t="str">
        <f>IF(F12="","",Tabla1[[#This Row],[Curso]])</f>
        <v>Conócete a Ti Mismo y Oratoria</v>
      </c>
      <c r="BG12" s="253" t="str">
        <f>+IF(TRIM(F12)="","",$B$1&amp;"-"&amp;TRIM(Tabla1[[#This Row],[Mes Inscrito]])&amp;"-"&amp;TRIM(Tabla1[[#This Row],[Dia de clases Inscrito]])&amp;"-"&amp;TRIM(Tabla1[[#This Row],[Horario Inscrito]])&amp;"-"&amp;TRIM(Tabla1[[#This Row],[Fecha Inicio grupo]])&amp;"-"&amp;TRIM(Tabla1[[#This Row],[Tipo Incrito]]))</f>
        <v>Ayacucho-Enero-Lunes y miércoles-4:30pm-06:30pm-45665-Inscrito Nuevo</v>
      </c>
      <c r="BH12" s="308" t="b">
        <f>IF(F12="","",OR(IFERROR(SEARCH("CG",Tabla1[[#This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2" s="309">
        <f>IF(F12&lt;&gt;"",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12" s="309" t="str">
        <f>IF(F12&lt;&gt;"",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2" s="309" t="str">
        <f>IF(Tabla1[[#This Row],[Fecha Inicio grupo]]="","",IFERROR(VLOOKUP(Tabla1[[#This Row],[Mes de Alta como miembro]],Parámetros!$AM$2:$AN$16,2,0),"01/01/1900"))</f>
        <v>01/01/1900</v>
      </c>
    </row>
    <row r="13" spans="1:79" s="25" customFormat="1" ht="12">
      <c r="A13" s="69">
        <v>10</v>
      </c>
      <c r="B13" s="35" t="s">
        <v>72</v>
      </c>
      <c r="C13" s="35" t="s">
        <v>73</v>
      </c>
      <c r="D13" s="43" t="s">
        <v>74</v>
      </c>
      <c r="E13" s="43" t="s">
        <v>125</v>
      </c>
      <c r="F13" s="46">
        <v>45665</v>
      </c>
      <c r="G13" s="46"/>
      <c r="H13" s="164" t="s">
        <v>134</v>
      </c>
      <c r="I13" s="29" t="s">
        <v>135</v>
      </c>
      <c r="J13" s="29" t="s">
        <v>136</v>
      </c>
      <c r="K13" s="70" t="s">
        <v>137</v>
      </c>
      <c r="L13" s="69" t="s">
        <v>138</v>
      </c>
      <c r="M13" s="47">
        <v>37163</v>
      </c>
      <c r="N13" s="239">
        <f ca="1">IF(Tabla1[[#This Row],[Fecha de nac]]="","",IF(Tabla1[[#This Row],[Fecha Finalización]] &gt;=TODAY(), DATEDIF(Tabla1[[#This Row],[Fecha de nac]],TODAY(),"y"), ROUNDDOWN((Tabla1[[#This Row],[Fecha Finalización]] -Tabla1[[#This Row],[Fecha de nac]])/365,0)))</f>
        <v>23</v>
      </c>
      <c r="O13" s="169" t="s">
        <v>131</v>
      </c>
      <c r="P13" s="73" t="s">
        <v>82</v>
      </c>
      <c r="Q13" s="74"/>
      <c r="R13" s="79"/>
      <c r="S13" s="79"/>
      <c r="T13" s="79"/>
      <c r="U13" s="241">
        <f>IF(F13="","",Tabla1[[#This Row],[Fecha Inicio grupo]]+3*7-7)</f>
        <v>45679</v>
      </c>
      <c r="V13" s="242">
        <f>IF(F13="","",EDATE(Tabla1[[#This Row],[Fecha Inicio grupo]],3))</f>
        <v>45755</v>
      </c>
      <c r="W13" s="35" t="s">
        <v>132</v>
      </c>
      <c r="X13" s="35" t="s">
        <v>84</v>
      </c>
      <c r="Y13" s="77" t="s">
        <v>85</v>
      </c>
      <c r="Z13" s="77" t="s">
        <v>85</v>
      </c>
      <c r="AA13" s="77" t="s">
        <v>85</v>
      </c>
      <c r="AB13" s="77" t="s">
        <v>85</v>
      </c>
      <c r="AC13" s="77" t="s">
        <v>86</v>
      </c>
      <c r="AD13" s="77" t="s">
        <v>85</v>
      </c>
      <c r="AE13" s="77" t="s">
        <v>86</v>
      </c>
      <c r="AF13" s="77" t="s">
        <v>86</v>
      </c>
      <c r="AG13" s="77"/>
      <c r="AH13" s="77"/>
      <c r="AI13" s="77"/>
      <c r="AJ13" s="77"/>
      <c r="AK13" s="77"/>
      <c r="AL13" s="77"/>
      <c r="AM13" s="77"/>
      <c r="AN13" s="77"/>
      <c r="AO13" s="145"/>
      <c r="AP13" s="247" t="str">
        <f>IF(F13="","",IFERROR(VLOOKUP(SUBSTITUTE(SUBSTITUTE(Tabla1[[#This Row],[Uso Sistemas]],"T","P"),"N","F"),Parámetros!$M$2:$N$17,2,0),"Completar hasta 3ra sem. para evaluar a Probacionista"))</f>
        <v>Asistió</v>
      </c>
      <c r="AQ13" s="40"/>
      <c r="AR13" s="201"/>
      <c r="AS13" s="40"/>
      <c r="AT13" s="29"/>
      <c r="AU13" s="55"/>
      <c r="AV13" s="55"/>
      <c r="AW13" s="55"/>
      <c r="AX13" s="248">
        <f>IF(V13="","",EOMONTH(EDATE(Tabla1[[#This Row],[Fecha Finalización]],2),0))</f>
        <v>45838</v>
      </c>
      <c r="AY13" s="40"/>
      <c r="AZ13" s="250">
        <f>IF(V13="","",EOMONTH(EDATE(Tabla1[[#This Row],[Fecha Finalización]],3),0))</f>
        <v>45869</v>
      </c>
      <c r="BA13" s="40"/>
      <c r="BB13" s="40"/>
      <c r="BC13" s="236" t="s">
        <v>93</v>
      </c>
      <c r="BD13" s="234" t="str">
        <f>IF(F13="","",Tabla1[[#This Row],[sem 01]]&amp;Tabla1[[#This Row],[sem 02]]&amp;Tabla1[[#This Row],[sem 03]])</f>
        <v>PPP</v>
      </c>
      <c r="BE13" s="235" t="str">
        <f>IF(TRIM(F13)="","",$B$1&amp;"-"&amp;SUBSTITUTE(Tabla1[[#This Row],[Mes Inscrito]]," ","")&amp;"-"&amp;SUBSTITUTE(Tabla1[[#This Row],[Dia de clases Inscrito]]," ","")&amp;"-"&amp;SUBSTITUTE(Tabla1[[#This Row],[Horario Inscrito]]," ","")&amp;"-"&amp;Tabla1[[#This Row],[Fecha Inicio grupo]])</f>
        <v>Ayacucho-Enero-Lunesymiércoles-4:30pm-06:30pm-45665</v>
      </c>
      <c r="BF13" s="252" t="str">
        <f>IF(F13="","",Tabla1[[#This Row],[Curso]])</f>
        <v>Conócete a Ti Mismo y Oratoria</v>
      </c>
      <c r="BG13" s="253" t="str">
        <f>+IF(TRIM(F13)="","",$B$1&amp;"-"&amp;TRIM(Tabla1[[#This Row],[Mes Inscrito]])&amp;"-"&amp;TRIM(Tabla1[[#This Row],[Dia de clases Inscrito]])&amp;"-"&amp;TRIM(Tabla1[[#This Row],[Horario Inscrito]])&amp;"-"&amp;TRIM(Tabla1[[#This Row],[Fecha Inicio grupo]])&amp;"-"&amp;TRIM(Tabla1[[#This Row],[Tipo Incrito]]))</f>
        <v>Ayacucho-Enero-Lunes y miércoles-4:30pm-06:30pm-45665-Inscrito Nuevo</v>
      </c>
      <c r="BH13" s="308" t="b">
        <f>IF(F13="","",OR(IFERROR(SEARCH("CG",Tabla1[[#This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3" s="309">
        <f>IF(F13&lt;&gt;"",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13" s="309" t="str">
        <f>IF(F13&lt;&gt;"",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3" s="309" t="str">
        <f>IF(Tabla1[[#This Row],[Fecha Inicio grupo]]="","",IFERROR(VLOOKUP(Tabla1[[#This Row],[Mes de Alta como miembro]],Parámetros!$AM$2:$AN$16,2,0),"01/01/1900"))</f>
        <v>01/01/1900</v>
      </c>
    </row>
    <row r="14" spans="1:79" s="25" customFormat="1" ht="12">
      <c r="A14" s="69">
        <v>11</v>
      </c>
      <c r="B14" s="35" t="s">
        <v>72</v>
      </c>
      <c r="C14" s="35" t="s">
        <v>73</v>
      </c>
      <c r="D14" s="43" t="s">
        <v>74</v>
      </c>
      <c r="E14" s="43" t="s">
        <v>125</v>
      </c>
      <c r="F14" s="46">
        <v>45665</v>
      </c>
      <c r="G14" s="46"/>
      <c r="H14" s="164" t="s">
        <v>139</v>
      </c>
      <c r="I14" s="29" t="s">
        <v>140</v>
      </c>
      <c r="J14" s="29" t="s">
        <v>141</v>
      </c>
      <c r="K14" s="70" t="s">
        <v>142</v>
      </c>
      <c r="L14" s="69" t="s">
        <v>143</v>
      </c>
      <c r="M14" s="261">
        <v>38972</v>
      </c>
      <c r="N14" s="239">
        <f ca="1">IF(Tabla1[[#This Row],[Fecha de nac]]="","",IF(Tabla1[[#This Row],[Fecha Finalización]] &gt;=TODAY(), DATEDIF(Tabla1[[#This Row],[Fecha de nac]],TODAY(),"y"), ROUNDDOWN((Tabla1[[#This Row],[Fecha Finalización]] -Tabla1[[#This Row],[Fecha de nac]])/365,0)))</f>
        <v>18</v>
      </c>
      <c r="O14" s="169" t="s">
        <v>131</v>
      </c>
      <c r="P14" s="73" t="s">
        <v>82</v>
      </c>
      <c r="Q14" s="74"/>
      <c r="R14" s="73"/>
      <c r="S14" s="80"/>
      <c r="T14" s="80"/>
      <c r="U14" s="241">
        <f>IF(F14="","",Tabla1[[#This Row],[Fecha Inicio grupo]]+3*7-7)</f>
        <v>45679</v>
      </c>
      <c r="V14" s="242">
        <f>IF(F14="","",EDATE(Tabla1[[#This Row],[Fecha Inicio grupo]],3))</f>
        <v>45755</v>
      </c>
      <c r="W14" s="35" t="s">
        <v>132</v>
      </c>
      <c r="X14" s="35" t="s">
        <v>84</v>
      </c>
      <c r="Y14" s="77" t="s">
        <v>86</v>
      </c>
      <c r="Z14" s="77" t="s">
        <v>85</v>
      </c>
      <c r="AA14" s="77" t="s">
        <v>85</v>
      </c>
      <c r="AB14" s="77" t="s">
        <v>85</v>
      </c>
      <c r="AC14" s="77" t="s">
        <v>85</v>
      </c>
      <c r="AD14" s="77" t="s">
        <v>86</v>
      </c>
      <c r="AE14" s="77" t="s">
        <v>86</v>
      </c>
      <c r="AF14" s="77" t="s">
        <v>85</v>
      </c>
      <c r="AG14" s="77"/>
      <c r="AH14" s="77"/>
      <c r="AI14" s="77"/>
      <c r="AJ14" s="77"/>
      <c r="AK14" s="77"/>
      <c r="AL14" s="77"/>
      <c r="AM14" s="77"/>
      <c r="AN14" s="77"/>
      <c r="AO14" s="145"/>
      <c r="AP14" s="247" t="str">
        <f>IF(F14="","",IFERROR(VLOOKUP(SUBSTITUTE(SUBSTITUTE(Tabla1[[#This Row],[Uso Sistemas]],"T","P"),"N","F"),Parámetros!$M$2:$N$17,2,0),"Completar hasta 3ra sem. para evaluar a Probacionista"))</f>
        <v>Asistió</v>
      </c>
      <c r="AQ14" s="40"/>
      <c r="AR14" s="201"/>
      <c r="AS14" s="40"/>
      <c r="AT14" s="29"/>
      <c r="AU14" s="55"/>
      <c r="AV14" s="55"/>
      <c r="AW14" s="55"/>
      <c r="AX14" s="248">
        <f>IF(V14="","",EOMONTH(EDATE(Tabla1[[#This Row],[Fecha Finalización]],2),0))</f>
        <v>45838</v>
      </c>
      <c r="AY14" s="40"/>
      <c r="AZ14" s="250">
        <f>IF(V14="","",EOMONTH(EDATE(Tabla1[[#This Row],[Fecha Finalización]],3),0))</f>
        <v>45869</v>
      </c>
      <c r="BA14" s="40"/>
      <c r="BB14" s="40"/>
      <c r="BC14" s="236" t="s">
        <v>93</v>
      </c>
      <c r="BD14" s="234" t="str">
        <f>IF(F14="","",Tabla1[[#This Row],[sem 01]]&amp;Tabla1[[#This Row],[sem 02]]&amp;Tabla1[[#This Row],[sem 03]])</f>
        <v>FPP</v>
      </c>
      <c r="BE14" s="235" t="str">
        <f>IF(TRIM(F14)="","",$B$1&amp;"-"&amp;SUBSTITUTE(Tabla1[[#This Row],[Mes Inscrito]]," ","")&amp;"-"&amp;SUBSTITUTE(Tabla1[[#This Row],[Dia de clases Inscrito]]," ","")&amp;"-"&amp;SUBSTITUTE(Tabla1[[#This Row],[Horario Inscrito]]," ","")&amp;"-"&amp;Tabla1[[#This Row],[Fecha Inicio grupo]])</f>
        <v>Ayacucho-Enero-Lunesymiércoles-4:30pm-06:30pm-45665</v>
      </c>
      <c r="BF14" s="252" t="str">
        <f>IF(F14="","",Tabla1[[#This Row],[Curso]])</f>
        <v>Conócete a Ti Mismo y Oratoria</v>
      </c>
      <c r="BG14" s="253" t="str">
        <f>+IF(TRIM(F14)="","",$B$1&amp;"-"&amp;TRIM(Tabla1[[#This Row],[Mes Inscrito]])&amp;"-"&amp;TRIM(Tabla1[[#This Row],[Dia de clases Inscrito]])&amp;"-"&amp;TRIM(Tabla1[[#This Row],[Horario Inscrito]])&amp;"-"&amp;TRIM(Tabla1[[#This Row],[Fecha Inicio grupo]])&amp;"-"&amp;TRIM(Tabla1[[#This Row],[Tipo Incrito]]))</f>
        <v>Ayacucho-Enero-Lunes y miércoles-4:30pm-06:30pm-45665-Inscrito Nuevo</v>
      </c>
      <c r="BH14" s="308" t="b">
        <f>IF(F14="","",OR(IFERROR(SEARCH("CG",Tabla1[[#This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4" s="309">
        <f>IF(F14&lt;&gt;"",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14" s="309" t="str">
        <f>IF(F14&lt;&gt;"",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4" s="309" t="str">
        <f>IF(Tabla1[[#This Row],[Fecha Inicio grupo]]="","",IFERROR(VLOOKUP(Tabla1[[#This Row],[Mes de Alta como miembro]],Parámetros!$AM$2:$AN$16,2,0),"01/01/1900"))</f>
        <v>01/01/1900</v>
      </c>
    </row>
    <row r="15" spans="1:79" s="25" customFormat="1" ht="12">
      <c r="A15" s="69">
        <v>12</v>
      </c>
      <c r="B15" s="35" t="s">
        <v>72</v>
      </c>
      <c r="C15" s="35" t="s">
        <v>73</v>
      </c>
      <c r="D15" s="43" t="s">
        <v>74</v>
      </c>
      <c r="E15" s="43" t="s">
        <v>125</v>
      </c>
      <c r="F15" s="46">
        <v>45665</v>
      </c>
      <c r="G15" s="46"/>
      <c r="H15" s="164" t="s">
        <v>144</v>
      </c>
      <c r="I15" s="29" t="s">
        <v>145</v>
      </c>
      <c r="J15" s="29" t="s">
        <v>146</v>
      </c>
      <c r="K15" s="70" t="s">
        <v>147</v>
      </c>
      <c r="L15" s="69" t="s">
        <v>148</v>
      </c>
      <c r="M15" s="47">
        <v>38565</v>
      </c>
      <c r="N15" s="239">
        <f ca="1">IF(Tabla1[[#This Row],[Fecha de nac]]="","",IF(Tabla1[[#This Row],[Fecha Finalización]] &gt;=TODAY(), DATEDIF(Tabla1[[#This Row],[Fecha de nac]],TODAY(),"y"), ROUNDDOWN((Tabla1[[#This Row],[Fecha Finalización]] -Tabla1[[#This Row],[Fecha de nac]])/365,0)))</f>
        <v>19</v>
      </c>
      <c r="O15" s="169" t="s">
        <v>131</v>
      </c>
      <c r="P15" s="73" t="s">
        <v>82</v>
      </c>
      <c r="Q15" s="74"/>
      <c r="R15" s="73"/>
      <c r="S15" s="80"/>
      <c r="T15" s="80"/>
      <c r="U15" s="241">
        <f>IF(F15="","",Tabla1[[#This Row],[Fecha Inicio grupo]]+3*7-7)</f>
        <v>45679</v>
      </c>
      <c r="V15" s="242">
        <f>IF(F15="","",EDATE(Tabla1[[#This Row],[Fecha Inicio grupo]],3))</f>
        <v>45755</v>
      </c>
      <c r="W15" s="35" t="s">
        <v>132</v>
      </c>
      <c r="X15" s="35" t="s">
        <v>84</v>
      </c>
      <c r="Y15" s="77" t="s">
        <v>85</v>
      </c>
      <c r="Z15" s="77" t="s">
        <v>85</v>
      </c>
      <c r="AA15" s="77" t="s">
        <v>85</v>
      </c>
      <c r="AB15" s="77" t="s">
        <v>85</v>
      </c>
      <c r="AC15" s="77" t="s">
        <v>85</v>
      </c>
      <c r="AD15" s="77" t="s">
        <v>85</v>
      </c>
      <c r="AE15" s="77" t="s">
        <v>85</v>
      </c>
      <c r="AF15" s="77" t="s">
        <v>85</v>
      </c>
      <c r="AG15" s="77"/>
      <c r="AH15" s="77"/>
      <c r="AI15" s="77"/>
      <c r="AJ15" s="77"/>
      <c r="AK15" s="77"/>
      <c r="AL15" s="77"/>
      <c r="AM15" s="77"/>
      <c r="AN15" s="77"/>
      <c r="AO15" s="145"/>
      <c r="AP15" s="247" t="str">
        <f>IF(F15="","",IFERROR(VLOOKUP(SUBSTITUTE(SUBSTITUTE(Tabla1[[#This Row],[Uso Sistemas]],"T","P"),"N","F"),Parámetros!$M$2:$N$17,2,0),"Completar hasta 3ra sem. para evaluar a Probacionista"))</f>
        <v>Asistió</v>
      </c>
      <c r="AQ15" s="40"/>
      <c r="AR15" s="201"/>
      <c r="AS15" s="40"/>
      <c r="AT15" s="29"/>
      <c r="AU15" s="55"/>
      <c r="AV15" s="55"/>
      <c r="AW15" s="55"/>
      <c r="AX15" s="248">
        <f>IF(V15="","",EOMONTH(EDATE(Tabla1[[#This Row],[Fecha Finalización]],2),0))</f>
        <v>45838</v>
      </c>
      <c r="AY15" s="40"/>
      <c r="AZ15" s="250">
        <f>IF(V15="","",EOMONTH(EDATE(Tabla1[[#This Row],[Fecha Finalización]],3),0))</f>
        <v>45869</v>
      </c>
      <c r="BA15" s="40"/>
      <c r="BB15" s="40"/>
      <c r="BC15" s="236" t="s">
        <v>87</v>
      </c>
      <c r="BD15" s="234" t="str">
        <f>IF(F15="","",Tabla1[[#This Row],[sem 01]]&amp;Tabla1[[#This Row],[sem 02]]&amp;Tabla1[[#This Row],[sem 03]])</f>
        <v>PPP</v>
      </c>
      <c r="BE15" s="235" t="str">
        <f>IF(TRIM(F15)="","",$B$1&amp;"-"&amp;SUBSTITUTE(Tabla1[[#This Row],[Mes Inscrito]]," ","")&amp;"-"&amp;SUBSTITUTE(Tabla1[[#This Row],[Dia de clases Inscrito]]," ","")&amp;"-"&amp;SUBSTITUTE(Tabla1[[#This Row],[Horario Inscrito]]," ","")&amp;"-"&amp;Tabla1[[#This Row],[Fecha Inicio grupo]])</f>
        <v>Ayacucho-Enero-Lunesymiércoles-4:30pm-06:30pm-45665</v>
      </c>
      <c r="BF15" s="252" t="str">
        <f>IF(F15="","",Tabla1[[#This Row],[Curso]])</f>
        <v>Conócete a Ti Mismo y Oratoria</v>
      </c>
      <c r="BG15" s="253" t="str">
        <f>+IF(TRIM(F15)="","",$B$1&amp;"-"&amp;TRIM(Tabla1[[#This Row],[Mes Inscrito]])&amp;"-"&amp;TRIM(Tabla1[[#This Row],[Dia de clases Inscrito]])&amp;"-"&amp;TRIM(Tabla1[[#This Row],[Horario Inscrito]])&amp;"-"&amp;TRIM(Tabla1[[#This Row],[Fecha Inicio grupo]])&amp;"-"&amp;TRIM(Tabla1[[#This Row],[Tipo Incrito]]))</f>
        <v>Ayacucho-Enero-Lunes y miércoles-4:30pm-06:30pm-45665-Inscrito Nuevo</v>
      </c>
      <c r="BH15" s="308" t="b">
        <f>IF(F15="","",OR(IFERROR(SEARCH("CG",Tabla1[[#This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5" s="309">
        <f>IF(F15&lt;&gt;"",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15" s="309" t="str">
        <f>IF(F15&lt;&gt;"",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5" s="309" t="str">
        <f>IF(Tabla1[[#This Row],[Fecha Inicio grupo]]="","",IFERROR(VLOOKUP(Tabla1[[#This Row],[Mes de Alta como miembro]],Parámetros!$AM$2:$AN$16,2,0),"01/01/1900"))</f>
        <v>01/01/1900</v>
      </c>
    </row>
    <row r="16" spans="1:79" s="25" customFormat="1" ht="12">
      <c r="A16" s="69">
        <v>13</v>
      </c>
      <c r="B16" s="35" t="s">
        <v>72</v>
      </c>
      <c r="C16" s="35" t="s">
        <v>73</v>
      </c>
      <c r="D16" s="43" t="s">
        <v>74</v>
      </c>
      <c r="E16" s="43" t="s">
        <v>125</v>
      </c>
      <c r="F16" s="46">
        <v>45665</v>
      </c>
      <c r="G16" s="46"/>
      <c r="H16" s="164" t="s">
        <v>149</v>
      </c>
      <c r="I16" s="29" t="s">
        <v>150</v>
      </c>
      <c r="J16" s="29" t="s">
        <v>151</v>
      </c>
      <c r="K16" s="70" t="s">
        <v>152</v>
      </c>
      <c r="L16" s="69" t="s">
        <v>153</v>
      </c>
      <c r="M16" s="47">
        <v>38665</v>
      </c>
      <c r="N16" s="239">
        <f ca="1">IF(Tabla1[[#This Row],[Fecha de nac]]="","",IF(Tabla1[[#This Row],[Fecha Finalización]] &gt;=TODAY(), DATEDIF(Tabla1[[#This Row],[Fecha de nac]],TODAY(),"y"), ROUNDDOWN((Tabla1[[#This Row],[Fecha Finalización]] -Tabla1[[#This Row],[Fecha de nac]])/365,0)))</f>
        <v>19</v>
      </c>
      <c r="O16" s="169" t="s">
        <v>131</v>
      </c>
      <c r="P16" s="73" t="s">
        <v>82</v>
      </c>
      <c r="Q16" s="74"/>
      <c r="R16" s="73"/>
      <c r="S16" s="80"/>
      <c r="T16" s="80"/>
      <c r="U16" s="241">
        <f>IF(F16="","",Tabla1[[#This Row],[Fecha Inicio grupo]]+3*7-7)</f>
        <v>45679</v>
      </c>
      <c r="V16" s="242">
        <f>IF(F16="","",EDATE(Tabla1[[#This Row],[Fecha Inicio grupo]],3))</f>
        <v>45755</v>
      </c>
      <c r="W16" s="35" t="s">
        <v>132</v>
      </c>
      <c r="X16" s="35" t="s">
        <v>84</v>
      </c>
      <c r="Y16" s="77" t="s">
        <v>86</v>
      </c>
      <c r="Z16" s="77" t="s">
        <v>85</v>
      </c>
      <c r="AA16" s="77" t="s">
        <v>85</v>
      </c>
      <c r="AB16" s="77" t="s">
        <v>85</v>
      </c>
      <c r="AC16" s="77" t="s">
        <v>85</v>
      </c>
      <c r="AD16" s="77" t="s">
        <v>85</v>
      </c>
      <c r="AE16" s="77" t="s">
        <v>85</v>
      </c>
      <c r="AF16" s="77" t="s">
        <v>85</v>
      </c>
      <c r="AG16" s="77"/>
      <c r="AH16" s="77"/>
      <c r="AI16" s="77"/>
      <c r="AJ16" s="77"/>
      <c r="AK16" s="77"/>
      <c r="AL16" s="77"/>
      <c r="AM16" s="77"/>
      <c r="AN16" s="77"/>
      <c r="AO16" s="145"/>
      <c r="AP16" s="247" t="str">
        <f>IF(F16="","",IFERROR(VLOOKUP(SUBSTITUTE(SUBSTITUTE(Tabla1[[#This Row],[Uso Sistemas]],"T","P"),"N","F"),Parámetros!$M$2:$N$17,2,0),"Completar hasta 3ra sem. para evaluar a Probacionista"))</f>
        <v>Asistió</v>
      </c>
      <c r="AQ16" s="40"/>
      <c r="AR16" s="201"/>
      <c r="AS16" s="40"/>
      <c r="AT16" s="29"/>
      <c r="AU16" s="55"/>
      <c r="AV16" s="55"/>
      <c r="AW16" s="55"/>
      <c r="AX16" s="248">
        <f>IF(V16="","",EOMONTH(EDATE(Tabla1[[#This Row],[Fecha Finalización]],2),0))</f>
        <v>45838</v>
      </c>
      <c r="AY16" s="40"/>
      <c r="AZ16" s="250">
        <f>IF(V16="","",EOMONTH(EDATE(Tabla1[[#This Row],[Fecha Finalización]],3),0))</f>
        <v>45869</v>
      </c>
      <c r="BA16" s="40"/>
      <c r="BB16" s="40"/>
      <c r="BC16" s="236" t="s">
        <v>133</v>
      </c>
      <c r="BD16" s="234" t="str">
        <f>IF(F16="","",Tabla1[[#This Row],[sem 01]]&amp;Tabla1[[#This Row],[sem 02]]&amp;Tabla1[[#This Row],[sem 03]])</f>
        <v>FPP</v>
      </c>
      <c r="BE16" s="235" t="str">
        <f>IF(TRIM(F16)="","",$B$1&amp;"-"&amp;SUBSTITUTE(Tabla1[[#This Row],[Mes Inscrito]]," ","")&amp;"-"&amp;SUBSTITUTE(Tabla1[[#This Row],[Dia de clases Inscrito]]," ","")&amp;"-"&amp;SUBSTITUTE(Tabla1[[#This Row],[Horario Inscrito]]," ","")&amp;"-"&amp;Tabla1[[#This Row],[Fecha Inicio grupo]])</f>
        <v>Ayacucho-Enero-Lunesymiércoles-4:30pm-06:30pm-45665</v>
      </c>
      <c r="BF16" s="252" t="str">
        <f>IF(F16="","",Tabla1[[#This Row],[Curso]])</f>
        <v>Conócete a Ti Mismo y Oratoria</v>
      </c>
      <c r="BG16" s="253" t="str">
        <f>+IF(TRIM(F16)="","",$B$1&amp;"-"&amp;TRIM(Tabla1[[#This Row],[Mes Inscrito]])&amp;"-"&amp;TRIM(Tabla1[[#This Row],[Dia de clases Inscrito]])&amp;"-"&amp;TRIM(Tabla1[[#This Row],[Horario Inscrito]])&amp;"-"&amp;TRIM(Tabla1[[#This Row],[Fecha Inicio grupo]])&amp;"-"&amp;TRIM(Tabla1[[#This Row],[Tipo Incrito]]))</f>
        <v>Ayacucho-Enero-Lunes y miércoles-4:30pm-06:30pm-45665-Inscrito Nuevo</v>
      </c>
      <c r="BH16" s="308" t="b">
        <f>IF(F16="","",OR(IFERROR(SEARCH("CG",Tabla1[[#This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6" s="309">
        <f>IF(F16&lt;&gt;"",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16" s="309" t="str">
        <f>IF(F16&lt;&gt;"",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6" s="309" t="str">
        <f>IF(Tabla1[[#This Row],[Fecha Inicio grupo]]="","",IFERROR(VLOOKUP(Tabla1[[#This Row],[Mes de Alta como miembro]],Parámetros!$AM$2:$AN$16,2,0),"01/01/1900"))</f>
        <v>01/01/1900</v>
      </c>
    </row>
    <row r="17" spans="1:63" s="25" customFormat="1" ht="12">
      <c r="A17" s="69">
        <v>14</v>
      </c>
      <c r="B17" s="35" t="s">
        <v>72</v>
      </c>
      <c r="C17" s="35" t="s">
        <v>73</v>
      </c>
      <c r="D17" s="43" t="s">
        <v>74</v>
      </c>
      <c r="E17" s="43" t="s">
        <v>125</v>
      </c>
      <c r="F17" s="46">
        <v>45665</v>
      </c>
      <c r="G17" s="46"/>
      <c r="H17" s="164" t="s">
        <v>154</v>
      </c>
      <c r="I17" s="29" t="s">
        <v>155</v>
      </c>
      <c r="J17" s="29" t="s">
        <v>156</v>
      </c>
      <c r="K17" s="70" t="s">
        <v>157</v>
      </c>
      <c r="L17" s="69" t="s">
        <v>158</v>
      </c>
      <c r="M17" s="47">
        <v>38490</v>
      </c>
      <c r="N17" s="239">
        <f ca="1">IF(Tabla1[[#This Row],[Fecha de nac]]="","",IF(Tabla1[[#This Row],[Fecha Finalización]] &gt;=TODAY(), DATEDIF(Tabla1[[#This Row],[Fecha de nac]],TODAY(),"y"), ROUNDDOWN((Tabla1[[#This Row],[Fecha Finalización]] -Tabla1[[#This Row],[Fecha de nac]])/365,0)))</f>
        <v>19</v>
      </c>
      <c r="O17" s="169" t="s">
        <v>131</v>
      </c>
      <c r="P17" s="73" t="s">
        <v>82</v>
      </c>
      <c r="Q17" s="74"/>
      <c r="R17" s="79"/>
      <c r="S17" s="79"/>
      <c r="T17" s="79"/>
      <c r="U17" s="241">
        <f>IF(F17="","",Tabla1[[#This Row],[Fecha Inicio grupo]]+3*7-7)</f>
        <v>45679</v>
      </c>
      <c r="V17" s="242">
        <f>IF(F17="","",EDATE(Tabla1[[#This Row],[Fecha Inicio grupo]],3))</f>
        <v>45755</v>
      </c>
      <c r="W17" s="35" t="s">
        <v>132</v>
      </c>
      <c r="X17" s="35" t="s">
        <v>84</v>
      </c>
      <c r="Y17" s="77" t="s">
        <v>86</v>
      </c>
      <c r="Z17" s="77" t="s">
        <v>85</v>
      </c>
      <c r="AA17" s="77" t="s">
        <v>85</v>
      </c>
      <c r="AB17" s="77" t="s">
        <v>85</v>
      </c>
      <c r="AC17" s="77" t="s">
        <v>85</v>
      </c>
      <c r="AD17" s="77" t="s">
        <v>85</v>
      </c>
      <c r="AE17" s="77" t="s">
        <v>85</v>
      </c>
      <c r="AF17" s="77" t="s">
        <v>85</v>
      </c>
      <c r="AG17" s="77"/>
      <c r="AH17" s="77"/>
      <c r="AI17" s="77"/>
      <c r="AJ17" s="77"/>
      <c r="AK17" s="77"/>
      <c r="AL17" s="77"/>
      <c r="AM17" s="77"/>
      <c r="AN17" s="77"/>
      <c r="AO17" s="145"/>
      <c r="AP17" s="247" t="str">
        <f>IF(F17="","",IFERROR(VLOOKUP(SUBSTITUTE(SUBSTITUTE(Tabla1[[#This Row],[Uso Sistemas]],"T","P"),"N","F"),Parámetros!$M$2:$N$17,2,0),"Completar hasta 3ra sem. para evaluar a Probacionista"))</f>
        <v>Asistió</v>
      </c>
      <c r="AQ17" s="40"/>
      <c r="AR17" s="201"/>
      <c r="AS17" s="40"/>
      <c r="AT17" s="29"/>
      <c r="AU17" s="55"/>
      <c r="AV17" s="55"/>
      <c r="AW17" s="55"/>
      <c r="AX17" s="248">
        <f>IF(V17="","",EOMONTH(EDATE(Tabla1[[#This Row],[Fecha Finalización]],2),0))</f>
        <v>45838</v>
      </c>
      <c r="AY17" s="40"/>
      <c r="AZ17" s="250">
        <f>IF(V17="","",EOMONTH(EDATE(Tabla1[[#This Row],[Fecha Finalización]],3),0))</f>
        <v>45869</v>
      </c>
      <c r="BA17" s="40"/>
      <c r="BB17" s="40"/>
      <c r="BC17" s="236" t="s">
        <v>87</v>
      </c>
      <c r="BD17" s="234" t="str">
        <f>IF(F17="","",Tabla1[[#This Row],[sem 01]]&amp;Tabla1[[#This Row],[sem 02]]&amp;Tabla1[[#This Row],[sem 03]])</f>
        <v>FPP</v>
      </c>
      <c r="BE17" s="235" t="str">
        <f>IF(TRIM(F17)="","",$B$1&amp;"-"&amp;SUBSTITUTE(Tabla1[[#This Row],[Mes Inscrito]]," ","")&amp;"-"&amp;SUBSTITUTE(Tabla1[[#This Row],[Dia de clases Inscrito]]," ","")&amp;"-"&amp;SUBSTITUTE(Tabla1[[#This Row],[Horario Inscrito]]," ","")&amp;"-"&amp;Tabla1[[#This Row],[Fecha Inicio grupo]])</f>
        <v>Ayacucho-Enero-Lunesymiércoles-4:30pm-06:30pm-45665</v>
      </c>
      <c r="BF17" s="252" t="str">
        <f>IF(F17="","",Tabla1[[#This Row],[Curso]])</f>
        <v>Conócete a Ti Mismo y Oratoria</v>
      </c>
      <c r="BG17" s="253" t="str">
        <f>+IF(TRIM(F17)="","",$B$1&amp;"-"&amp;TRIM(Tabla1[[#This Row],[Mes Inscrito]])&amp;"-"&amp;TRIM(Tabla1[[#This Row],[Dia de clases Inscrito]])&amp;"-"&amp;TRIM(Tabla1[[#This Row],[Horario Inscrito]])&amp;"-"&amp;TRIM(Tabla1[[#This Row],[Fecha Inicio grupo]])&amp;"-"&amp;TRIM(Tabla1[[#This Row],[Tipo Incrito]]))</f>
        <v>Ayacucho-Enero-Lunes y miércoles-4:30pm-06:30pm-45665-Inscrito Nuevo</v>
      </c>
      <c r="BH17" s="308" t="b">
        <f>IF(F17="","",OR(IFERROR(SEARCH("CG",Tabla1[[#This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7" s="309">
        <f>IF(F17&lt;&gt;"",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17" s="309" t="str">
        <f>IF(F17&lt;&gt;"",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7" s="309" t="str">
        <f>IF(Tabla1[[#This Row],[Fecha Inicio grupo]]="","",IFERROR(VLOOKUP(Tabla1[[#This Row],[Mes de Alta como miembro]],Parámetros!$AM$2:$AN$16,2,0),"01/01/1900"))</f>
        <v>01/01/1900</v>
      </c>
    </row>
    <row r="18" spans="1:63" s="25" customFormat="1" ht="12">
      <c r="A18" s="69">
        <v>15</v>
      </c>
      <c r="B18" s="29" t="s">
        <v>72</v>
      </c>
      <c r="C18" s="35" t="s">
        <v>73</v>
      </c>
      <c r="D18" s="43" t="s">
        <v>74</v>
      </c>
      <c r="E18" s="43" t="s">
        <v>125</v>
      </c>
      <c r="F18" s="46">
        <v>45665</v>
      </c>
      <c r="G18" s="46"/>
      <c r="H18" s="164" t="s">
        <v>159</v>
      </c>
      <c r="I18" s="29" t="s">
        <v>160</v>
      </c>
      <c r="J18" s="29" t="s">
        <v>161</v>
      </c>
      <c r="K18" s="70" t="s">
        <v>162</v>
      </c>
      <c r="L18" s="69" t="s">
        <v>163</v>
      </c>
      <c r="M18" s="47">
        <v>38809</v>
      </c>
      <c r="N18" s="239">
        <f ca="1">IF(Tabla1[[#This Row],[Fecha de nac]]="","",IF(Tabla1[[#This Row],[Fecha Finalización]] &gt;=TODAY(), DATEDIF(Tabla1[[#This Row],[Fecha de nac]],TODAY(),"y"), ROUNDDOWN((Tabla1[[#This Row],[Fecha Finalización]] -Tabla1[[#This Row],[Fecha de nac]])/365,0)))</f>
        <v>18</v>
      </c>
      <c r="O18" s="169" t="s">
        <v>131</v>
      </c>
      <c r="P18" s="73" t="s">
        <v>82</v>
      </c>
      <c r="Q18" s="74"/>
      <c r="R18" s="73"/>
      <c r="S18" s="80"/>
      <c r="T18" s="80"/>
      <c r="U18" s="241">
        <f>IF(F18="","",Tabla1[[#This Row],[Fecha Inicio grupo]]+3*7-7)</f>
        <v>45679</v>
      </c>
      <c r="V18" s="242">
        <f>IF(F18="","",EDATE(Tabla1[[#This Row],[Fecha Inicio grupo]],3))</f>
        <v>45755</v>
      </c>
      <c r="W18" s="29" t="s">
        <v>132</v>
      </c>
      <c r="X18" s="35" t="s">
        <v>84</v>
      </c>
      <c r="Y18" s="77" t="s">
        <v>86</v>
      </c>
      <c r="Z18" s="77" t="s">
        <v>86</v>
      </c>
      <c r="AA18" s="77" t="s">
        <v>85</v>
      </c>
      <c r="AB18" s="77" t="s">
        <v>85</v>
      </c>
      <c r="AC18" s="77" t="s">
        <v>86</v>
      </c>
      <c r="AD18" s="77" t="s">
        <v>85</v>
      </c>
      <c r="AE18" s="77" t="s">
        <v>86</v>
      </c>
      <c r="AF18" s="77" t="s">
        <v>85</v>
      </c>
      <c r="AG18" s="77"/>
      <c r="AH18" s="77"/>
      <c r="AI18" s="77"/>
      <c r="AJ18" s="77"/>
      <c r="AK18" s="77"/>
      <c r="AL18" s="77"/>
      <c r="AM18" s="77"/>
      <c r="AN18" s="77"/>
      <c r="AO18" s="145"/>
      <c r="AP18" s="247" t="str">
        <f>IF(F18="","",IFERROR(VLOOKUP(SUBSTITUTE(SUBSTITUTE(Tabla1[[#This Row],[Uso Sistemas]],"T","P"),"N","F"),Parámetros!$M$2:$N$17,2,0),"Completar hasta 3ra sem. para evaluar a Probacionista"))</f>
        <v>Asistió</v>
      </c>
      <c r="AQ18" s="40"/>
      <c r="AR18" s="201"/>
      <c r="AS18" s="40"/>
      <c r="AT18" s="29"/>
      <c r="AU18" s="55"/>
      <c r="AV18" s="55"/>
      <c r="AW18" s="55"/>
      <c r="AX18" s="248">
        <f>IF(V18="","",EOMONTH(EDATE(Tabla1[[#This Row],[Fecha Finalización]],2),0))</f>
        <v>45838</v>
      </c>
      <c r="AY18" s="40"/>
      <c r="AZ18" s="250">
        <f>IF(V18="","",EOMONTH(EDATE(Tabla1[[#This Row],[Fecha Finalización]],3),0))</f>
        <v>45869</v>
      </c>
      <c r="BA18" s="40"/>
      <c r="BB18" s="40"/>
      <c r="BC18" s="236" t="s">
        <v>104</v>
      </c>
      <c r="BD18" s="234" t="str">
        <f>IF(F18="","",Tabla1[[#This Row],[sem 01]]&amp;Tabla1[[#This Row],[sem 02]]&amp;Tabla1[[#This Row],[sem 03]])</f>
        <v>FFP</v>
      </c>
      <c r="BE18" s="235" t="str">
        <f>IF(TRIM(F18)="","",$B$1&amp;"-"&amp;SUBSTITUTE(Tabla1[[#This Row],[Mes Inscrito]]," ","")&amp;"-"&amp;SUBSTITUTE(Tabla1[[#This Row],[Dia de clases Inscrito]]," ","")&amp;"-"&amp;SUBSTITUTE(Tabla1[[#This Row],[Horario Inscrito]]," ","")&amp;"-"&amp;Tabla1[[#This Row],[Fecha Inicio grupo]])</f>
        <v>Ayacucho-Enero-Lunesymiércoles-4:30pm-06:30pm-45665</v>
      </c>
      <c r="BF18" s="252" t="str">
        <f>IF(F18="","",Tabla1[[#This Row],[Curso]])</f>
        <v>Conócete a Ti Mismo y Oratoria</v>
      </c>
      <c r="BG18" s="253" t="str">
        <f>+IF(TRIM(F18)="","",$B$1&amp;"-"&amp;TRIM(Tabla1[[#This Row],[Mes Inscrito]])&amp;"-"&amp;TRIM(Tabla1[[#This Row],[Dia de clases Inscrito]])&amp;"-"&amp;TRIM(Tabla1[[#This Row],[Horario Inscrito]])&amp;"-"&amp;TRIM(Tabla1[[#This Row],[Fecha Inicio grupo]])&amp;"-"&amp;TRIM(Tabla1[[#This Row],[Tipo Incrito]]))</f>
        <v>Ayacucho-Enero-Lunes y miércoles-4:30pm-06:30pm-45665-Inscrito Nuevo</v>
      </c>
      <c r="BH18" s="308" t="b">
        <f>IF(F18="","",OR(IFERROR(SEARCH("CG",Tabla1[[#This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8" s="309">
        <f>IF(F18&lt;&gt;"",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18" s="309" t="str">
        <f>IF(F18&lt;&gt;"",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8" s="309" t="str">
        <f>IF(Tabla1[[#This Row],[Fecha Inicio grupo]]="","",IFERROR(VLOOKUP(Tabla1[[#This Row],[Mes de Alta como miembro]],Parámetros!$AM$2:$AN$16,2,0),"01/01/1900"))</f>
        <v>01/01/1900</v>
      </c>
    </row>
    <row r="19" spans="1:63" s="25" customFormat="1" ht="13.9">
      <c r="A19" s="69">
        <v>16</v>
      </c>
      <c r="B19" s="29" t="s">
        <v>72</v>
      </c>
      <c r="C19" s="35" t="s">
        <v>73</v>
      </c>
      <c r="D19" s="43" t="s">
        <v>74</v>
      </c>
      <c r="E19" s="43" t="s">
        <v>125</v>
      </c>
      <c r="F19" s="46">
        <v>45665</v>
      </c>
      <c r="G19" s="46"/>
      <c r="H19" s="164" t="s">
        <v>164</v>
      </c>
      <c r="I19" s="29" t="s">
        <v>165</v>
      </c>
      <c r="J19" s="29" t="s">
        <v>166</v>
      </c>
      <c r="K19" s="70" t="s">
        <v>167</v>
      </c>
      <c r="L19" s="69" t="s">
        <v>168</v>
      </c>
      <c r="M19" s="47">
        <v>37753</v>
      </c>
      <c r="N19" s="239">
        <f ca="1">IF(Tabla1[[#This Row],[Fecha de nac]]="","",IF(Tabla1[[#This Row],[Fecha Finalización]] &gt;=TODAY(), DATEDIF(Tabla1[[#This Row],[Fecha de nac]],TODAY(),"y"), ROUNDDOWN((Tabla1[[#This Row],[Fecha Finalización]] -Tabla1[[#This Row],[Fecha de nac]])/365,0)))</f>
        <v>21</v>
      </c>
      <c r="O19" s="169" t="s">
        <v>131</v>
      </c>
      <c r="P19" s="73" t="s">
        <v>82</v>
      </c>
      <c r="Q19" s="74"/>
      <c r="R19" s="73"/>
      <c r="S19" s="80"/>
      <c r="T19" s="80"/>
      <c r="U19" s="243">
        <f>IF(F19="","",Tabla1[[#This Row],[Fecha Inicio grupo]]+3*7-7)</f>
        <v>45679</v>
      </c>
      <c r="V19" s="242">
        <f>IF(F19="","",EDATE(Tabla1[[#This Row],[Fecha Inicio grupo]],3))</f>
        <v>45755</v>
      </c>
      <c r="W19" s="29" t="s">
        <v>132</v>
      </c>
      <c r="X19" s="29" t="s">
        <v>84</v>
      </c>
      <c r="Y19" s="77" t="s">
        <v>86</v>
      </c>
      <c r="Z19" s="77" t="s">
        <v>86</v>
      </c>
      <c r="AA19" s="77" t="s">
        <v>85</v>
      </c>
      <c r="AB19" s="77" t="s">
        <v>85</v>
      </c>
      <c r="AC19" s="77" t="s">
        <v>85</v>
      </c>
      <c r="AD19" s="77" t="s">
        <v>85</v>
      </c>
      <c r="AE19" s="77" t="s">
        <v>85</v>
      </c>
      <c r="AF19" s="77" t="s">
        <v>85</v>
      </c>
      <c r="AG19" s="77"/>
      <c r="AH19" s="77"/>
      <c r="AI19" s="77"/>
      <c r="AJ19" s="77"/>
      <c r="AK19" s="77"/>
      <c r="AL19" s="77"/>
      <c r="AM19" s="77"/>
      <c r="AN19" s="77"/>
      <c r="AO19" s="145"/>
      <c r="AP19" s="247" t="str">
        <f>IF(F19="","",IFERROR(VLOOKUP(SUBSTITUTE(SUBSTITUTE(Tabla1[[#This Row],[Uso Sistemas]],"T","P"),"N","F"),Parámetros!$M$2:$N$17,2,0),"Completar hasta 3ra sem. para evaluar a Probacionista"))</f>
        <v>Asistió</v>
      </c>
      <c r="AQ19" s="40"/>
      <c r="AR19" s="201"/>
      <c r="AS19" s="40"/>
      <c r="AT19" s="29"/>
      <c r="AU19" s="56"/>
      <c r="AV19" s="56"/>
      <c r="AW19" s="56"/>
      <c r="AX19" s="249">
        <f>IF(V19="","",EOMONTH(EDATE(Tabla1[[#This Row],[Fecha Finalización]],2),0))</f>
        <v>45838</v>
      </c>
      <c r="AY19" s="40"/>
      <c r="AZ19" s="250">
        <f>IF(V19="","",EOMONTH(EDATE(Tabla1[[#This Row],[Fecha Finalización]],3),0))</f>
        <v>45869</v>
      </c>
      <c r="BA19" s="40"/>
      <c r="BB19" s="40"/>
      <c r="BC19" s="236" t="s">
        <v>87</v>
      </c>
      <c r="BD19" s="234" t="str">
        <f>IF(F19="","",Tabla1[[#This Row],[sem 01]]&amp;Tabla1[[#This Row],[sem 02]]&amp;Tabla1[[#This Row],[sem 03]])</f>
        <v>FFP</v>
      </c>
      <c r="BE19" s="235" t="str">
        <f>IF(TRIM(F19)="","",$B$1&amp;"-"&amp;SUBSTITUTE(Tabla1[[#This Row],[Mes Inscrito]]," ","")&amp;"-"&amp;SUBSTITUTE(Tabla1[[#This Row],[Dia de clases Inscrito]]," ","")&amp;"-"&amp;SUBSTITUTE(Tabla1[[#This Row],[Horario Inscrito]]," ","")&amp;"-"&amp;Tabla1[[#This Row],[Fecha Inicio grupo]])</f>
        <v>Ayacucho-Enero-Lunesymiércoles-4:30pm-06:30pm-45665</v>
      </c>
      <c r="BF19" s="252" t="str">
        <f>IF(F19="","",Tabla1[[#This Row],[Curso]])</f>
        <v>Conócete a Ti Mismo y Oratoria</v>
      </c>
      <c r="BG19" s="253" t="str">
        <f>+IF(TRIM(F19)="","",$B$1&amp;"-"&amp;TRIM(Tabla1[[#This Row],[Mes Inscrito]])&amp;"-"&amp;TRIM(Tabla1[[#This Row],[Dia de clases Inscrito]])&amp;"-"&amp;TRIM(Tabla1[[#This Row],[Horario Inscrito]])&amp;"-"&amp;TRIM(Tabla1[[#This Row],[Fecha Inicio grupo]])&amp;"-"&amp;TRIM(Tabla1[[#This Row],[Tipo Incrito]]))</f>
        <v>Ayacucho-Enero-Lunes y miércoles-4:30pm-06:30pm-45665-Inscrito Nuevo</v>
      </c>
      <c r="BH19" s="308" t="b">
        <f>IF(F19="","",OR(IFERROR(SEARCH("CG",Tabla1[[#This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9" s="309">
        <f>IF(F19&lt;&gt;"",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19" s="309" t="str">
        <f>IF(F19&lt;&gt;"",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9" s="309" t="str">
        <f>IF(Tabla1[[#This Row],[Fecha Inicio grupo]]="","",IFERROR(VLOOKUP(Tabla1[[#This Row],[Mes de Alta como miembro]],Parámetros!$AM$2:$AN$16,2,0),"01/01/1900"))</f>
        <v>01/01/1900</v>
      </c>
    </row>
    <row r="20" spans="1:63" s="25" customFormat="1" ht="13.9">
      <c r="A20" s="69">
        <v>17</v>
      </c>
      <c r="B20" s="29" t="s">
        <v>72</v>
      </c>
      <c r="C20" s="35" t="s">
        <v>73</v>
      </c>
      <c r="D20" s="43" t="s">
        <v>74</v>
      </c>
      <c r="E20" s="43" t="s">
        <v>169</v>
      </c>
      <c r="F20" s="46">
        <v>45665</v>
      </c>
      <c r="G20" s="46"/>
      <c r="H20" s="164" t="s">
        <v>170</v>
      </c>
      <c r="I20" s="29" t="s">
        <v>171</v>
      </c>
      <c r="J20" s="29" t="s">
        <v>172</v>
      </c>
      <c r="K20" s="70" t="s">
        <v>173</v>
      </c>
      <c r="L20" s="69" t="s">
        <v>174</v>
      </c>
      <c r="M20" s="47">
        <v>38367</v>
      </c>
      <c r="N20" s="239">
        <f ca="1">IF(Tabla1[[#This Row],[Fecha de nac]]="","",IF(Tabla1[[#This Row],[Fecha Finalización]] &gt;=TODAY(), DATEDIF(Tabla1[[#This Row],[Fecha de nac]],TODAY(),"y"), ROUNDDOWN((Tabla1[[#This Row],[Fecha Finalización]] -Tabla1[[#This Row],[Fecha de nac]])/365,0)))</f>
        <v>20</v>
      </c>
      <c r="O20" s="169" t="s">
        <v>175</v>
      </c>
      <c r="P20" s="73" t="s">
        <v>82</v>
      </c>
      <c r="Q20" s="74"/>
      <c r="R20" s="79"/>
      <c r="S20" s="79"/>
      <c r="T20" s="79"/>
      <c r="U20" s="243">
        <f>IF(F20="","",Tabla1[[#This Row],[Fecha Inicio grupo]]+3*7-7)</f>
        <v>45679</v>
      </c>
      <c r="V20" s="242">
        <f>IF(F20="","",EDATE(Tabla1[[#This Row],[Fecha Inicio grupo]],3))</f>
        <v>45755</v>
      </c>
      <c r="W20" s="30" t="s">
        <v>176</v>
      </c>
      <c r="X20" s="30" t="s">
        <v>177</v>
      </c>
      <c r="Y20" s="77" t="s">
        <v>85</v>
      </c>
      <c r="Z20" s="77" t="s">
        <v>85</v>
      </c>
      <c r="AA20" s="77" t="s">
        <v>85</v>
      </c>
      <c r="AB20" s="77" t="s">
        <v>85</v>
      </c>
      <c r="AC20" s="77" t="s">
        <v>85</v>
      </c>
      <c r="AD20" s="77" t="s">
        <v>85</v>
      </c>
      <c r="AE20" s="77" t="s">
        <v>85</v>
      </c>
      <c r="AF20" s="77" t="s">
        <v>85</v>
      </c>
      <c r="AG20" s="77"/>
      <c r="AH20" s="77"/>
      <c r="AI20" s="77"/>
      <c r="AJ20" s="77"/>
      <c r="AK20" s="77"/>
      <c r="AL20" s="77"/>
      <c r="AM20" s="77"/>
      <c r="AN20" s="77"/>
      <c r="AO20" s="145"/>
      <c r="AP20" s="247" t="str">
        <f>IF(F20="","",IFERROR(VLOOKUP(SUBSTITUTE(SUBSTITUTE(Tabla1[[#This Row],[Uso Sistemas]],"T","P"),"N","F"),Parámetros!$M$2:$N$17,2,0),"Completar hasta 3ra sem. para evaluar a Probacionista"))</f>
        <v>Asistió</v>
      </c>
      <c r="AQ20" s="40"/>
      <c r="AR20" s="201"/>
      <c r="AS20" s="40"/>
      <c r="AT20" s="29"/>
      <c r="AU20" s="56"/>
      <c r="AV20" s="56"/>
      <c r="AW20" s="56"/>
      <c r="AX20" s="249">
        <f>IF(V20="","",EOMONTH(EDATE(Tabla1[[#This Row],[Fecha Finalización]],2),0))</f>
        <v>45838</v>
      </c>
      <c r="AY20" s="40"/>
      <c r="AZ20" s="250">
        <f>IF(V20="","",EOMONTH(EDATE(Tabla1[[#This Row],[Fecha Finalización]],3),0))</f>
        <v>45869</v>
      </c>
      <c r="BA20" s="40"/>
      <c r="BB20" s="40"/>
      <c r="BC20" s="236" t="s">
        <v>93</v>
      </c>
      <c r="BD20" s="234" t="str">
        <f>IF(F20="","",Tabla1[[#This Row],[sem 01]]&amp;Tabla1[[#This Row],[sem 02]]&amp;Tabla1[[#This Row],[sem 03]])</f>
        <v>PPP</v>
      </c>
      <c r="BE20" s="235" t="str">
        <f>IF(TRIM(F20)="","",$B$1&amp;"-"&amp;SUBSTITUTE(Tabla1[[#This Row],[Mes Inscrito]]," ","")&amp;"-"&amp;SUBSTITUTE(Tabla1[[#This Row],[Dia de clases Inscrito]]," ","")&amp;"-"&amp;SUBSTITUTE(Tabla1[[#This Row],[Horario Inscrito]]," ","")&amp;"-"&amp;Tabla1[[#This Row],[Fecha Inicio grupo]])</f>
        <v>Ayacucho-Enero-Lunesymiércoles-7:00pm-8:50pm-45665</v>
      </c>
      <c r="BF20" s="252" t="str">
        <f>IF(F20="","",Tabla1[[#This Row],[Curso]])</f>
        <v>Conócete a Ti Mismo y Oratoria</v>
      </c>
      <c r="BG20" s="253" t="str">
        <f>+IF(TRIM(F20)="","",$B$1&amp;"-"&amp;TRIM(Tabla1[[#This Row],[Mes Inscrito]])&amp;"-"&amp;TRIM(Tabla1[[#This Row],[Dia de clases Inscrito]])&amp;"-"&amp;TRIM(Tabla1[[#This Row],[Horario Inscrito]])&amp;"-"&amp;TRIM(Tabla1[[#This Row],[Fecha Inicio grupo]])&amp;"-"&amp;TRIM(Tabla1[[#This Row],[Tipo Incrito]]))</f>
        <v>Ayacucho-Enero-Lunes y miércoles-7:00pm-8:50pm-45665-Inscrito Nuevo</v>
      </c>
      <c r="BH20" s="308" t="b">
        <f>IF(F20="","",OR(IFERROR(SEARCH("CG",Tabla1[[#This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0" s="309">
        <f>IF(F20&lt;&gt;"",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20" s="309" t="str">
        <f>IF(F20&lt;&gt;"",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0" s="309" t="str">
        <f>IF(Tabla1[[#This Row],[Fecha Inicio grupo]]="","",IFERROR(VLOOKUP(Tabla1[[#This Row],[Mes de Alta como miembro]],Parámetros!$AM$2:$AN$16,2,0),"01/01/1900"))</f>
        <v>01/01/1900</v>
      </c>
    </row>
    <row r="21" spans="1:63" s="25" customFormat="1" ht="13.9">
      <c r="A21" s="69">
        <v>18</v>
      </c>
      <c r="B21" s="30" t="s">
        <v>72</v>
      </c>
      <c r="C21" s="35" t="s">
        <v>73</v>
      </c>
      <c r="D21" s="43" t="s">
        <v>74</v>
      </c>
      <c r="E21" s="43" t="s">
        <v>169</v>
      </c>
      <c r="F21" s="46">
        <v>45665</v>
      </c>
      <c r="G21" s="46"/>
      <c r="H21" s="164" t="s">
        <v>178</v>
      </c>
      <c r="I21" s="43" t="s">
        <v>179</v>
      </c>
      <c r="J21" s="29" t="s">
        <v>180</v>
      </c>
      <c r="K21" s="70" t="s">
        <v>181</v>
      </c>
      <c r="L21" s="69" t="s">
        <v>182</v>
      </c>
      <c r="M21" s="47">
        <v>37501</v>
      </c>
      <c r="N21" s="239">
        <f ca="1">IF(Tabla1[[#This Row],[Fecha de nac]]="","",IF(Tabla1[[#This Row],[Fecha Finalización]] &gt;=TODAY(), DATEDIF(Tabla1[[#This Row],[Fecha de nac]],TODAY(),"y"), ROUNDDOWN((Tabla1[[#This Row],[Fecha Finalización]] -Tabla1[[#This Row],[Fecha de nac]])/365,0)))</f>
        <v>22</v>
      </c>
      <c r="O21" s="170" t="s">
        <v>175</v>
      </c>
      <c r="P21" s="35" t="s">
        <v>82</v>
      </c>
      <c r="Q21" s="68"/>
      <c r="R21" s="68"/>
      <c r="S21" s="68"/>
      <c r="T21" s="68"/>
      <c r="U21" s="244">
        <f>IF(F21="","",Tabla1[[#This Row],[Fecha Inicio grupo]]+3*7-7)</f>
        <v>45679</v>
      </c>
      <c r="V21" s="245">
        <f>IF(F21="","",EDATE(Tabla1[[#This Row],[Fecha Inicio grupo]],3))</f>
        <v>45755</v>
      </c>
      <c r="W21" s="30" t="s">
        <v>176</v>
      </c>
      <c r="X21" s="30" t="s">
        <v>177</v>
      </c>
      <c r="Y21" s="77" t="s">
        <v>85</v>
      </c>
      <c r="Z21" s="77" t="s">
        <v>85</v>
      </c>
      <c r="AA21" s="77" t="s">
        <v>85</v>
      </c>
      <c r="AB21" s="77" t="s">
        <v>85</v>
      </c>
      <c r="AC21" s="77" t="s">
        <v>85</v>
      </c>
      <c r="AD21" s="77" t="s">
        <v>85</v>
      </c>
      <c r="AE21" s="77" t="s">
        <v>85</v>
      </c>
      <c r="AF21" s="77" t="s">
        <v>85</v>
      </c>
      <c r="AG21" s="77"/>
      <c r="AH21" s="77"/>
      <c r="AI21" s="77"/>
      <c r="AJ21" s="77"/>
      <c r="AK21" s="77"/>
      <c r="AL21" s="77"/>
      <c r="AM21" s="77"/>
      <c r="AN21" s="77"/>
      <c r="AO21" s="145"/>
      <c r="AP21" s="247" t="str">
        <f>IF(F21="","",IFERROR(VLOOKUP(SUBSTITUTE(SUBSTITUTE(Tabla1[[#This Row],[Uso Sistemas]],"T","P"),"N","F"),Parámetros!$M$2:$N$17,2,0),"Completar hasta 3ra sem. para evaluar a Probacionista"))</f>
        <v>Asistió</v>
      </c>
      <c r="AQ21" s="40"/>
      <c r="AR21" s="201"/>
      <c r="AS21" s="40"/>
      <c r="AT21" s="29"/>
      <c r="AU21" s="56"/>
      <c r="AV21" s="56"/>
      <c r="AW21" s="56"/>
      <c r="AX21" s="249">
        <f>IF(V21="","",EOMONTH(EDATE(Tabla1[[#This Row],[Fecha Finalización]],2),0))</f>
        <v>45838</v>
      </c>
      <c r="AY21" s="40"/>
      <c r="AZ21" s="250">
        <f>IF(V21="","",EOMONTH(EDATE(Tabla1[[#This Row],[Fecha Finalización]],3),0))</f>
        <v>45869</v>
      </c>
      <c r="BA21" s="40"/>
      <c r="BB21" s="40"/>
      <c r="BC21" s="236" t="s">
        <v>93</v>
      </c>
      <c r="BD21" s="234" t="str">
        <f>IF(F21="","",Tabla1[[#This Row],[sem 01]]&amp;Tabla1[[#This Row],[sem 02]]&amp;Tabla1[[#This Row],[sem 03]])</f>
        <v>PPP</v>
      </c>
      <c r="BE21" s="235" t="str">
        <f>IF(TRIM(F21)="","",$B$1&amp;"-"&amp;SUBSTITUTE(Tabla1[[#This Row],[Mes Inscrito]]," ","")&amp;"-"&amp;SUBSTITUTE(Tabla1[[#This Row],[Dia de clases Inscrito]]," ","")&amp;"-"&amp;SUBSTITUTE(Tabla1[[#This Row],[Horario Inscrito]]," ","")&amp;"-"&amp;Tabla1[[#This Row],[Fecha Inicio grupo]])</f>
        <v>Ayacucho-Enero-Lunesymiércoles-7:00pm-8:50pm-45665</v>
      </c>
      <c r="BF21" s="252" t="str">
        <f>IF(F21="","",Tabla1[[#This Row],[Curso]])</f>
        <v>Conócete a Ti Mismo y Oratoria</v>
      </c>
      <c r="BG21" s="253" t="str">
        <f>+IF(TRIM(F21)="","",$B$1&amp;"-"&amp;TRIM(Tabla1[[#This Row],[Mes Inscrito]])&amp;"-"&amp;TRIM(Tabla1[[#This Row],[Dia de clases Inscrito]])&amp;"-"&amp;TRIM(Tabla1[[#This Row],[Horario Inscrito]])&amp;"-"&amp;TRIM(Tabla1[[#This Row],[Fecha Inicio grupo]])&amp;"-"&amp;TRIM(Tabla1[[#This Row],[Tipo Incrito]]))</f>
        <v>Ayacucho-Enero-Lunes y miércoles-7:00pm-8:50pm-45665-Inscrito Nuevo</v>
      </c>
      <c r="BH21" s="308" t="b">
        <f>IF(F21="","",OR(IFERROR(SEARCH("CG",Tabla1[[#This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1" s="309">
        <f>IF(F21&lt;&gt;"",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21" s="309" t="str">
        <f>IF(F21&lt;&gt;"",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1" s="309" t="str">
        <f>IF(Tabla1[[#This Row],[Fecha Inicio grupo]]="","",IFERROR(VLOOKUP(Tabla1[[#This Row],[Mes de Alta como miembro]],Parámetros!$AM$2:$AN$16,2,0),"01/01/1900"))</f>
        <v>01/01/1900</v>
      </c>
    </row>
    <row r="22" spans="1:63" s="25" customFormat="1" ht="13.9">
      <c r="A22" s="69">
        <v>19</v>
      </c>
      <c r="B22" s="29" t="s">
        <v>72</v>
      </c>
      <c r="C22" s="35" t="s">
        <v>73</v>
      </c>
      <c r="D22" s="43" t="s">
        <v>74</v>
      </c>
      <c r="E22" s="43" t="s">
        <v>169</v>
      </c>
      <c r="F22" s="46">
        <v>45665</v>
      </c>
      <c r="G22" s="46"/>
      <c r="H22" s="164" t="s">
        <v>183</v>
      </c>
      <c r="I22" s="29" t="s">
        <v>184</v>
      </c>
      <c r="J22" s="29" t="s">
        <v>185</v>
      </c>
      <c r="K22" s="70" t="s">
        <v>186</v>
      </c>
      <c r="L22" s="69" t="s">
        <v>187</v>
      </c>
      <c r="M22" s="47">
        <v>35534</v>
      </c>
      <c r="N22" s="239">
        <f ca="1">IF(Tabla1[[#This Row],[Fecha de nac]]="","",IF(Tabla1[[#This Row],[Fecha Finalización]] &gt;=TODAY(), DATEDIF(Tabla1[[#This Row],[Fecha de nac]],TODAY(),"y"), ROUNDDOWN((Tabla1[[#This Row],[Fecha Finalización]] -Tabla1[[#This Row],[Fecha de nac]])/365,0)))</f>
        <v>27</v>
      </c>
      <c r="O22" s="170" t="s">
        <v>175</v>
      </c>
      <c r="P22" s="71" t="s">
        <v>82</v>
      </c>
      <c r="Q22" s="72"/>
      <c r="R22" s="72"/>
      <c r="S22" s="72"/>
      <c r="T22" s="72"/>
      <c r="U22" s="246">
        <f>IF(F22="","",Tabla1[[#This Row],[Fecha Inicio grupo]]+3*7-7)</f>
        <v>45679</v>
      </c>
      <c r="V22" s="245">
        <f>IF(F22="","",EDATE(Tabla1[[#This Row],[Fecha Inicio grupo]],3))</f>
        <v>45755</v>
      </c>
      <c r="W22" s="30" t="s">
        <v>176</v>
      </c>
      <c r="X22" s="30" t="s">
        <v>177</v>
      </c>
      <c r="Y22" s="77" t="s">
        <v>85</v>
      </c>
      <c r="Z22" s="77" t="s">
        <v>85</v>
      </c>
      <c r="AA22" s="77" t="s">
        <v>85</v>
      </c>
      <c r="AB22" s="77" t="s">
        <v>86</v>
      </c>
      <c r="AC22" s="77" t="s">
        <v>85</v>
      </c>
      <c r="AD22" s="77" t="s">
        <v>85</v>
      </c>
      <c r="AE22" s="77" t="s">
        <v>85</v>
      </c>
      <c r="AF22" s="77" t="s">
        <v>85</v>
      </c>
      <c r="AG22" s="77"/>
      <c r="AH22" s="77"/>
      <c r="AI22" s="77"/>
      <c r="AJ22" s="77"/>
      <c r="AK22" s="77"/>
      <c r="AL22" s="77"/>
      <c r="AM22" s="77"/>
      <c r="AN22" s="77"/>
      <c r="AO22" s="145"/>
      <c r="AP22" s="247" t="str">
        <f>IF(F22="","",IFERROR(VLOOKUP(SUBSTITUTE(SUBSTITUTE(Tabla1[[#This Row],[Uso Sistemas]],"T","P"),"N","F"),Parámetros!$M$2:$N$17,2,0),"Completar hasta 3ra sem. para evaluar a Probacionista"))</f>
        <v>Asistió</v>
      </c>
      <c r="AQ22" s="40"/>
      <c r="AR22" s="201"/>
      <c r="AS22" s="40"/>
      <c r="AT22" s="29"/>
      <c r="AU22" s="56"/>
      <c r="AV22" s="56"/>
      <c r="AW22" s="56"/>
      <c r="AX22" s="249">
        <f>IF(V22="","",EOMONTH(EDATE(Tabla1[[#This Row],[Fecha Finalización]],2),0))</f>
        <v>45838</v>
      </c>
      <c r="AY22" s="40"/>
      <c r="AZ22" s="250">
        <f>IF(V22="","",EOMONTH(EDATE(Tabla1[[#This Row],[Fecha Finalización]],3),0))</f>
        <v>45869</v>
      </c>
      <c r="BA22" s="40"/>
      <c r="BB22" s="40"/>
      <c r="BC22" s="236" t="s">
        <v>93</v>
      </c>
      <c r="BD22" s="234" t="str">
        <f>IF(F22="","",Tabla1[[#This Row],[sem 01]]&amp;Tabla1[[#This Row],[sem 02]]&amp;Tabla1[[#This Row],[sem 03]])</f>
        <v>PPP</v>
      </c>
      <c r="BE22" s="235" t="str">
        <f>IF(TRIM(F22)="","",$B$1&amp;"-"&amp;SUBSTITUTE(Tabla1[[#This Row],[Mes Inscrito]]," ","")&amp;"-"&amp;SUBSTITUTE(Tabla1[[#This Row],[Dia de clases Inscrito]]," ","")&amp;"-"&amp;SUBSTITUTE(Tabla1[[#This Row],[Horario Inscrito]]," ","")&amp;"-"&amp;Tabla1[[#This Row],[Fecha Inicio grupo]])</f>
        <v>Ayacucho-Enero-Lunesymiércoles-7:00pm-8:50pm-45665</v>
      </c>
      <c r="BF22" s="252" t="str">
        <f>IF(F22="","",Tabla1[[#This Row],[Curso]])</f>
        <v>Conócete a Ti Mismo y Oratoria</v>
      </c>
      <c r="BG22" s="253" t="str">
        <f>+IF(TRIM(F22)="","",$B$1&amp;"-"&amp;TRIM(Tabla1[[#This Row],[Mes Inscrito]])&amp;"-"&amp;TRIM(Tabla1[[#This Row],[Dia de clases Inscrito]])&amp;"-"&amp;TRIM(Tabla1[[#This Row],[Horario Inscrito]])&amp;"-"&amp;TRIM(Tabla1[[#This Row],[Fecha Inicio grupo]])&amp;"-"&amp;TRIM(Tabla1[[#This Row],[Tipo Incrito]]))</f>
        <v>Ayacucho-Enero-Lunes y miércoles-7:00pm-8:50pm-45665-Inscrito Nuevo</v>
      </c>
      <c r="BH22" s="308" t="b">
        <f>IF(F22="","",OR(IFERROR(SEARCH("CG",Tabla1[[#This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2" s="309">
        <f>IF(F22&lt;&gt;"",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22" s="309" t="str">
        <f>IF(F22&lt;&gt;"",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2" s="309" t="str">
        <f>IF(Tabla1[[#This Row],[Fecha Inicio grupo]]="","",IFERROR(VLOOKUP(Tabla1[[#This Row],[Mes de Alta como miembro]],Parámetros!$AM$2:$AN$16,2,0),"01/01/1900"))</f>
        <v>01/01/1900</v>
      </c>
    </row>
    <row r="23" spans="1:63" s="25" customFormat="1" ht="13.9">
      <c r="A23" s="69">
        <v>20</v>
      </c>
      <c r="B23" s="30" t="s">
        <v>72</v>
      </c>
      <c r="C23" s="35" t="s">
        <v>73</v>
      </c>
      <c r="D23" s="43" t="s">
        <v>74</v>
      </c>
      <c r="E23" s="43" t="s">
        <v>169</v>
      </c>
      <c r="F23" s="46">
        <v>45665</v>
      </c>
      <c r="G23" s="46"/>
      <c r="H23" s="164" t="s">
        <v>188</v>
      </c>
      <c r="I23" s="43" t="s">
        <v>189</v>
      </c>
      <c r="J23" s="29" t="s">
        <v>190</v>
      </c>
      <c r="K23" s="70" t="s">
        <v>191</v>
      </c>
      <c r="L23" s="69" t="s">
        <v>192</v>
      </c>
      <c r="M23" s="47">
        <v>38913</v>
      </c>
      <c r="N23" s="239">
        <f ca="1">IF(Tabla1[[#This Row],[Fecha de nac]]="","",IF(Tabla1[[#This Row],[Fecha Finalización]] &gt;=TODAY(), DATEDIF(Tabla1[[#This Row],[Fecha de nac]],TODAY(),"y"), ROUNDDOWN((Tabla1[[#This Row],[Fecha Finalización]] -Tabla1[[#This Row],[Fecha de nac]])/365,0)))</f>
        <v>18</v>
      </c>
      <c r="O23" s="170" t="s">
        <v>175</v>
      </c>
      <c r="P23" s="35" t="s">
        <v>82</v>
      </c>
      <c r="Q23" s="68"/>
      <c r="R23" s="68"/>
      <c r="S23" s="68"/>
      <c r="T23" s="68"/>
      <c r="U23" s="244">
        <f>IF(F23="","",Tabla1[[#This Row],[Fecha Inicio grupo]]+3*7-7)</f>
        <v>45679</v>
      </c>
      <c r="V23" s="245">
        <f>IF(F23="","",EDATE(Tabla1[[#This Row],[Fecha Inicio grupo]],3))</f>
        <v>45755</v>
      </c>
      <c r="W23" s="30" t="s">
        <v>176</v>
      </c>
      <c r="X23" s="30" t="s">
        <v>177</v>
      </c>
      <c r="Y23" s="77" t="s">
        <v>85</v>
      </c>
      <c r="Z23" s="77" t="s">
        <v>85</v>
      </c>
      <c r="AA23" s="77" t="s">
        <v>85</v>
      </c>
      <c r="AB23" s="77" t="s">
        <v>86</v>
      </c>
      <c r="AC23" s="77" t="s">
        <v>86</v>
      </c>
      <c r="AD23" s="77" t="s">
        <v>85</v>
      </c>
      <c r="AE23" s="77" t="s">
        <v>85</v>
      </c>
      <c r="AF23" s="77" t="s">
        <v>85</v>
      </c>
      <c r="AG23" s="77"/>
      <c r="AH23" s="77"/>
      <c r="AI23" s="77"/>
      <c r="AJ23" s="77"/>
      <c r="AK23" s="77"/>
      <c r="AL23" s="77"/>
      <c r="AM23" s="77"/>
      <c r="AN23" s="77"/>
      <c r="AO23" s="145"/>
      <c r="AP23" s="247" t="str">
        <f>IF(F23="","",IFERROR(VLOOKUP(SUBSTITUTE(SUBSTITUTE(Tabla1[[#This Row],[Uso Sistemas]],"T","P"),"N","F"),Parámetros!$M$2:$N$17,2,0),"Completar hasta 3ra sem. para evaluar a Probacionista"))</f>
        <v>Asistió</v>
      </c>
      <c r="AQ23" s="40"/>
      <c r="AR23" s="201"/>
      <c r="AS23" s="40"/>
      <c r="AT23" s="29"/>
      <c r="AU23" s="56"/>
      <c r="AV23" s="56"/>
      <c r="AW23" s="56"/>
      <c r="AX23" s="249">
        <f>IF(V23="","",EOMONTH(EDATE(Tabla1[[#This Row],[Fecha Finalización]],2),0))</f>
        <v>45838</v>
      </c>
      <c r="AY23" s="40"/>
      <c r="AZ23" s="250">
        <f>IF(V23="","",EOMONTH(EDATE(Tabla1[[#This Row],[Fecha Finalización]],3),0))</f>
        <v>45869</v>
      </c>
      <c r="BA23" s="40"/>
      <c r="BB23" s="40"/>
      <c r="BC23" s="236" t="s">
        <v>93</v>
      </c>
      <c r="BD23" s="234" t="str">
        <f>IF(F23="","",Tabla1[[#This Row],[sem 01]]&amp;Tabla1[[#This Row],[sem 02]]&amp;Tabla1[[#This Row],[sem 03]])</f>
        <v>PPP</v>
      </c>
      <c r="BE23" s="235" t="str">
        <f>IF(TRIM(F23)="","",$B$1&amp;"-"&amp;SUBSTITUTE(Tabla1[[#This Row],[Mes Inscrito]]," ","")&amp;"-"&amp;SUBSTITUTE(Tabla1[[#This Row],[Dia de clases Inscrito]]," ","")&amp;"-"&amp;SUBSTITUTE(Tabla1[[#This Row],[Horario Inscrito]]," ","")&amp;"-"&amp;Tabla1[[#This Row],[Fecha Inicio grupo]])</f>
        <v>Ayacucho-Enero-Lunesymiércoles-7:00pm-8:50pm-45665</v>
      </c>
      <c r="BF23" s="252" t="str">
        <f>IF(F23="","",Tabla1[[#This Row],[Curso]])</f>
        <v>Conócete a Ti Mismo y Oratoria</v>
      </c>
      <c r="BG23" s="253" t="str">
        <f>+IF(TRIM(F23)="","",$B$1&amp;"-"&amp;TRIM(Tabla1[[#This Row],[Mes Inscrito]])&amp;"-"&amp;TRIM(Tabla1[[#This Row],[Dia de clases Inscrito]])&amp;"-"&amp;TRIM(Tabla1[[#This Row],[Horario Inscrito]])&amp;"-"&amp;TRIM(Tabla1[[#This Row],[Fecha Inicio grupo]])&amp;"-"&amp;TRIM(Tabla1[[#This Row],[Tipo Incrito]]))</f>
        <v>Ayacucho-Enero-Lunes y miércoles-7:00pm-8:50pm-45665-Inscrito Nuevo</v>
      </c>
      <c r="BH23" s="308" t="b">
        <f>IF(F23="","",OR(IFERROR(SEARCH("CG",Tabla1[[#This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3" s="309">
        <f>IF(F23&lt;&gt;"",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23" s="309" t="str">
        <f>IF(F23&lt;&gt;"",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3" s="309" t="str">
        <f>IF(Tabla1[[#This Row],[Fecha Inicio grupo]]="","",IFERROR(VLOOKUP(Tabla1[[#This Row],[Mes de Alta como miembro]],Parámetros!$AM$2:$AN$16,2,0),"01/01/1900"))</f>
        <v>01/01/1900</v>
      </c>
    </row>
    <row r="24" spans="1:63" s="25" customFormat="1" ht="13.9">
      <c r="A24" s="69">
        <v>21</v>
      </c>
      <c r="B24" s="30" t="s">
        <v>72</v>
      </c>
      <c r="C24" s="35" t="s">
        <v>73</v>
      </c>
      <c r="D24" s="43" t="s">
        <v>74</v>
      </c>
      <c r="E24" s="43" t="s">
        <v>169</v>
      </c>
      <c r="F24" s="46">
        <v>45665</v>
      </c>
      <c r="G24" s="46"/>
      <c r="H24" s="164" t="s">
        <v>193</v>
      </c>
      <c r="I24" s="43" t="s">
        <v>194</v>
      </c>
      <c r="J24" s="29" t="s">
        <v>195</v>
      </c>
      <c r="K24" s="70" t="s">
        <v>196</v>
      </c>
      <c r="L24" s="69" t="s">
        <v>197</v>
      </c>
      <c r="M24" s="47">
        <v>36638</v>
      </c>
      <c r="N24" s="239">
        <f ca="1">IF(Tabla1[[#This Row],[Fecha de nac]]="","",IF(Tabla1[[#This Row],[Fecha Finalización]] &gt;=TODAY(), DATEDIF(Tabla1[[#This Row],[Fecha de nac]],TODAY(),"y"), ROUNDDOWN((Tabla1[[#This Row],[Fecha Finalización]] -Tabla1[[#This Row],[Fecha de nac]])/365,0)))</f>
        <v>24</v>
      </c>
      <c r="O24" s="170" t="s">
        <v>175</v>
      </c>
      <c r="P24" s="35" t="s">
        <v>82</v>
      </c>
      <c r="Q24" s="68"/>
      <c r="R24" s="68"/>
      <c r="S24" s="68"/>
      <c r="T24" s="68"/>
      <c r="U24" s="244">
        <f>IF(F24="","",Tabla1[[#This Row],[Fecha Inicio grupo]]+3*7-7)</f>
        <v>45679</v>
      </c>
      <c r="V24" s="245">
        <f>IF(F24="","",EDATE(Tabla1[[#This Row],[Fecha Inicio grupo]],3))</f>
        <v>45755</v>
      </c>
      <c r="W24" s="30" t="s">
        <v>176</v>
      </c>
      <c r="X24" s="30" t="s">
        <v>177</v>
      </c>
      <c r="Y24" s="77" t="s">
        <v>86</v>
      </c>
      <c r="Z24" s="77" t="s">
        <v>85</v>
      </c>
      <c r="AA24" s="77" t="s">
        <v>85</v>
      </c>
      <c r="AB24" s="77" t="s">
        <v>85</v>
      </c>
      <c r="AC24" s="77" t="s">
        <v>85</v>
      </c>
      <c r="AD24" s="77" t="s">
        <v>86</v>
      </c>
      <c r="AE24" s="77" t="s">
        <v>86</v>
      </c>
      <c r="AF24" s="77" t="s">
        <v>86</v>
      </c>
      <c r="AG24" s="77"/>
      <c r="AH24" s="77"/>
      <c r="AI24" s="77"/>
      <c r="AJ24" s="77"/>
      <c r="AK24" s="77"/>
      <c r="AL24" s="77"/>
      <c r="AM24" s="77"/>
      <c r="AN24" s="77"/>
      <c r="AO24" s="145"/>
      <c r="AP24" s="247" t="str">
        <f>IF(F24="","",IFERROR(VLOOKUP(SUBSTITUTE(SUBSTITUTE(Tabla1[[#This Row],[Uso Sistemas]],"T","P"),"N","F"),Parámetros!$M$2:$N$17,2,0),"Completar hasta 3ra sem. para evaluar a Probacionista"))</f>
        <v>Asistió</v>
      </c>
      <c r="AQ24" s="40"/>
      <c r="AR24" s="201"/>
      <c r="AS24" s="40"/>
      <c r="AT24" s="29"/>
      <c r="AU24" s="56"/>
      <c r="AV24" s="56"/>
      <c r="AW24" s="56"/>
      <c r="AX24" s="249">
        <f>IF(V24="","",EOMONTH(EDATE(Tabla1[[#This Row],[Fecha Finalización]],2),0))</f>
        <v>45838</v>
      </c>
      <c r="AY24" s="40"/>
      <c r="AZ24" s="250">
        <f>IF(V24="","",EOMONTH(EDATE(Tabla1[[#This Row],[Fecha Finalización]],3),0))</f>
        <v>45869</v>
      </c>
      <c r="BA24" s="40"/>
      <c r="BB24" s="40"/>
      <c r="BC24" s="236" t="s">
        <v>93</v>
      </c>
      <c r="BD24" s="234" t="str">
        <f>IF(F24="","",Tabla1[[#This Row],[sem 01]]&amp;Tabla1[[#This Row],[sem 02]]&amp;Tabla1[[#This Row],[sem 03]])</f>
        <v>FPP</v>
      </c>
      <c r="BE24" s="235" t="str">
        <f>IF(TRIM(F24)="","",$B$1&amp;"-"&amp;SUBSTITUTE(Tabla1[[#This Row],[Mes Inscrito]]," ","")&amp;"-"&amp;SUBSTITUTE(Tabla1[[#This Row],[Dia de clases Inscrito]]," ","")&amp;"-"&amp;SUBSTITUTE(Tabla1[[#This Row],[Horario Inscrito]]," ","")&amp;"-"&amp;Tabla1[[#This Row],[Fecha Inicio grupo]])</f>
        <v>Ayacucho-Enero-Lunesymiércoles-7:00pm-8:50pm-45665</v>
      </c>
      <c r="BF24" s="252" t="str">
        <f>IF(F24="","",Tabla1[[#This Row],[Curso]])</f>
        <v>Conócete a Ti Mismo y Oratoria</v>
      </c>
      <c r="BG24" s="253" t="str">
        <f>+IF(TRIM(F24)="","",$B$1&amp;"-"&amp;TRIM(Tabla1[[#This Row],[Mes Inscrito]])&amp;"-"&amp;TRIM(Tabla1[[#This Row],[Dia de clases Inscrito]])&amp;"-"&amp;TRIM(Tabla1[[#This Row],[Horario Inscrito]])&amp;"-"&amp;TRIM(Tabla1[[#This Row],[Fecha Inicio grupo]])&amp;"-"&amp;TRIM(Tabla1[[#This Row],[Tipo Incrito]]))</f>
        <v>Ayacucho-Enero-Lunes y miércoles-7:00pm-8:50pm-45665-Inscrito Nuevo</v>
      </c>
      <c r="BH24" s="308" t="b">
        <f>IF(F24="","",OR(IFERROR(SEARCH("CG",Tabla1[[#This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4" s="309">
        <f>IF(F24&lt;&gt;"",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24" s="309" t="str">
        <f>IF(F24&lt;&gt;"",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4" s="309" t="str">
        <f>IF(Tabla1[[#This Row],[Fecha Inicio grupo]]="","",IFERROR(VLOOKUP(Tabla1[[#This Row],[Mes de Alta como miembro]],Parámetros!$AM$2:$AN$16,2,0),"01/01/1900"))</f>
        <v>01/01/1900</v>
      </c>
    </row>
    <row r="25" spans="1:63" s="25" customFormat="1" ht="13.9">
      <c r="A25" s="69">
        <v>22</v>
      </c>
      <c r="B25" s="30" t="s">
        <v>72</v>
      </c>
      <c r="C25" s="35" t="s">
        <v>73</v>
      </c>
      <c r="D25" s="43" t="s">
        <v>74</v>
      </c>
      <c r="E25" s="43" t="s">
        <v>169</v>
      </c>
      <c r="F25" s="46">
        <v>45665</v>
      </c>
      <c r="G25" s="46"/>
      <c r="H25" s="164" t="s">
        <v>198</v>
      </c>
      <c r="I25" s="43" t="s">
        <v>199</v>
      </c>
      <c r="J25" s="29" t="s">
        <v>200</v>
      </c>
      <c r="K25" s="70" t="s">
        <v>201</v>
      </c>
      <c r="L25" s="69" t="s">
        <v>202</v>
      </c>
      <c r="M25" s="47">
        <v>38441</v>
      </c>
      <c r="N25" s="239">
        <f ca="1">IF(Tabla1[[#This Row],[Fecha de nac]]="","",IF(Tabla1[[#This Row],[Fecha Finalización]] &gt;=TODAY(), DATEDIF(Tabla1[[#This Row],[Fecha de nac]],TODAY(),"y"), ROUNDDOWN((Tabla1[[#This Row],[Fecha Finalización]] -Tabla1[[#This Row],[Fecha de nac]])/365,0)))</f>
        <v>19</v>
      </c>
      <c r="O25" s="170" t="s">
        <v>175</v>
      </c>
      <c r="P25" s="35" t="s">
        <v>82</v>
      </c>
      <c r="Q25" s="68"/>
      <c r="R25" s="68"/>
      <c r="S25" s="68"/>
      <c r="T25" s="68"/>
      <c r="U25" s="244">
        <f>IF(F25="","",Tabla1[[#This Row],[Fecha Inicio grupo]]+3*7-7)</f>
        <v>45679</v>
      </c>
      <c r="V25" s="245">
        <f>IF(F25="","",EDATE(Tabla1[[#This Row],[Fecha Inicio grupo]],3))</f>
        <v>45755</v>
      </c>
      <c r="W25" s="30" t="s">
        <v>176</v>
      </c>
      <c r="X25" s="30" t="s">
        <v>177</v>
      </c>
      <c r="Y25" s="77" t="s">
        <v>86</v>
      </c>
      <c r="Z25" s="77" t="s">
        <v>85</v>
      </c>
      <c r="AA25" s="77" t="s">
        <v>85</v>
      </c>
      <c r="AB25" s="77" t="s">
        <v>85</v>
      </c>
      <c r="AC25" s="77" t="s">
        <v>86</v>
      </c>
      <c r="AD25" s="77" t="s">
        <v>85</v>
      </c>
      <c r="AE25" s="77" t="s">
        <v>85</v>
      </c>
      <c r="AF25" s="77" t="s">
        <v>85</v>
      </c>
      <c r="AG25" s="77"/>
      <c r="AH25" s="77"/>
      <c r="AI25" s="77"/>
      <c r="AJ25" s="77"/>
      <c r="AK25" s="77"/>
      <c r="AL25" s="77"/>
      <c r="AM25" s="77"/>
      <c r="AN25" s="77"/>
      <c r="AO25" s="145"/>
      <c r="AP25" s="247" t="str">
        <f>IF(F25="","",IFERROR(VLOOKUP(SUBSTITUTE(SUBSTITUTE(Tabla1[[#This Row],[Uso Sistemas]],"T","P"),"N","F"),Parámetros!$M$2:$N$17,2,0),"Completar hasta 3ra sem. para evaluar a Probacionista"))</f>
        <v>Asistió</v>
      </c>
      <c r="AQ25" s="40"/>
      <c r="AR25" s="201"/>
      <c r="AS25" s="40"/>
      <c r="AT25" s="29"/>
      <c r="AU25" s="56"/>
      <c r="AV25" s="56"/>
      <c r="AW25" s="56"/>
      <c r="AX25" s="249">
        <f>IF(V25="","",EOMONTH(EDATE(Tabla1[[#This Row],[Fecha Finalización]],2),0))</f>
        <v>45838</v>
      </c>
      <c r="AY25" s="40"/>
      <c r="AZ25" s="250">
        <f>IF(V25="","",EOMONTH(EDATE(Tabla1[[#This Row],[Fecha Finalización]],3),0))</f>
        <v>45869</v>
      </c>
      <c r="BA25" s="40"/>
      <c r="BB25" s="40"/>
      <c r="BC25" s="236" t="s">
        <v>93</v>
      </c>
      <c r="BD25" s="234" t="str">
        <f>IF(F25="","",Tabla1[[#This Row],[sem 01]]&amp;Tabla1[[#This Row],[sem 02]]&amp;Tabla1[[#This Row],[sem 03]])</f>
        <v>FPP</v>
      </c>
      <c r="BE25" s="235" t="str">
        <f>IF(TRIM(F25)="","",$B$1&amp;"-"&amp;SUBSTITUTE(Tabla1[[#This Row],[Mes Inscrito]]," ","")&amp;"-"&amp;SUBSTITUTE(Tabla1[[#This Row],[Dia de clases Inscrito]]," ","")&amp;"-"&amp;SUBSTITUTE(Tabla1[[#This Row],[Horario Inscrito]]," ","")&amp;"-"&amp;Tabla1[[#This Row],[Fecha Inicio grupo]])</f>
        <v>Ayacucho-Enero-Lunesymiércoles-7:00pm-8:50pm-45665</v>
      </c>
      <c r="BF25" s="252" t="str">
        <f>IF(F25="","",Tabla1[[#This Row],[Curso]])</f>
        <v>Conócete a Ti Mismo y Oratoria</v>
      </c>
      <c r="BG25" s="253" t="str">
        <f>+IF(TRIM(F25)="","",$B$1&amp;"-"&amp;TRIM(Tabla1[[#This Row],[Mes Inscrito]])&amp;"-"&amp;TRIM(Tabla1[[#This Row],[Dia de clases Inscrito]])&amp;"-"&amp;TRIM(Tabla1[[#This Row],[Horario Inscrito]])&amp;"-"&amp;TRIM(Tabla1[[#This Row],[Fecha Inicio grupo]])&amp;"-"&amp;TRIM(Tabla1[[#This Row],[Tipo Incrito]]))</f>
        <v>Ayacucho-Enero-Lunes y miércoles-7:00pm-8:50pm-45665-Inscrito Nuevo</v>
      </c>
      <c r="BH25" s="308" t="b">
        <f>IF(F25="","",OR(IFERROR(SEARCH("CG",Tabla1[[#This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5" s="309">
        <f>IF(F25&lt;&gt;"",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25" s="309" t="str">
        <f>IF(F25&lt;&gt;"",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5" s="309" t="str">
        <f>IF(Tabla1[[#This Row],[Fecha Inicio grupo]]="","",IFERROR(VLOOKUP(Tabla1[[#This Row],[Mes de Alta como miembro]],Parámetros!$AM$2:$AN$16,2,0),"01/01/1900"))</f>
        <v>01/01/1900</v>
      </c>
    </row>
    <row r="26" spans="1:63" s="25" customFormat="1" ht="13.9">
      <c r="A26" s="69">
        <v>23</v>
      </c>
      <c r="B26" s="30" t="s">
        <v>72</v>
      </c>
      <c r="C26" s="35" t="s">
        <v>73</v>
      </c>
      <c r="D26" s="43" t="s">
        <v>74</v>
      </c>
      <c r="E26" s="43" t="s">
        <v>169</v>
      </c>
      <c r="F26" s="46">
        <v>45665</v>
      </c>
      <c r="G26" s="46"/>
      <c r="H26" s="164" t="s">
        <v>203</v>
      </c>
      <c r="I26" s="43" t="s">
        <v>204</v>
      </c>
      <c r="J26" s="29" t="s">
        <v>205</v>
      </c>
      <c r="K26" s="70" t="s">
        <v>206</v>
      </c>
      <c r="L26" s="69" t="s">
        <v>207</v>
      </c>
      <c r="M26" s="47">
        <v>37702</v>
      </c>
      <c r="N26" s="239">
        <f ca="1">IF(Tabla1[[#This Row],[Fecha de nac]]="","",IF(Tabla1[[#This Row],[Fecha Finalización]] &gt;=TODAY(), DATEDIF(Tabla1[[#This Row],[Fecha de nac]],TODAY(),"y"), ROUNDDOWN((Tabla1[[#This Row],[Fecha Finalización]] -Tabla1[[#This Row],[Fecha de nac]])/365,0)))</f>
        <v>21</v>
      </c>
      <c r="O26" s="170" t="s">
        <v>175</v>
      </c>
      <c r="P26" s="35" t="s">
        <v>82</v>
      </c>
      <c r="Q26" s="68"/>
      <c r="R26" s="68"/>
      <c r="S26" s="68"/>
      <c r="T26" s="68"/>
      <c r="U26" s="244">
        <f>IF(F26="","",Tabla1[[#This Row],[Fecha Inicio grupo]]+3*7-7)</f>
        <v>45679</v>
      </c>
      <c r="V26" s="245">
        <f>IF(F26="","",EDATE(Tabla1[[#This Row],[Fecha Inicio grupo]],3))</f>
        <v>45755</v>
      </c>
      <c r="W26" s="30" t="s">
        <v>176</v>
      </c>
      <c r="X26" s="30" t="s">
        <v>177</v>
      </c>
      <c r="Y26" s="77" t="s">
        <v>86</v>
      </c>
      <c r="Z26" s="77" t="s">
        <v>85</v>
      </c>
      <c r="AA26" s="77" t="s">
        <v>85</v>
      </c>
      <c r="AB26" s="77" t="s">
        <v>85</v>
      </c>
      <c r="AC26" s="77" t="s">
        <v>85</v>
      </c>
      <c r="AD26" s="77" t="s">
        <v>85</v>
      </c>
      <c r="AE26" s="77" t="s">
        <v>85</v>
      </c>
      <c r="AF26" s="77" t="s">
        <v>86</v>
      </c>
      <c r="AG26" s="77"/>
      <c r="AH26" s="77"/>
      <c r="AI26" s="77"/>
      <c r="AJ26" s="77"/>
      <c r="AK26" s="77"/>
      <c r="AL26" s="77"/>
      <c r="AM26" s="77"/>
      <c r="AN26" s="77"/>
      <c r="AO26" s="145"/>
      <c r="AP26" s="247" t="str">
        <f>IF(F26="","",IFERROR(VLOOKUP(SUBSTITUTE(SUBSTITUTE(Tabla1[[#This Row],[Uso Sistemas]],"T","P"),"N","F"),Parámetros!$M$2:$N$17,2,0),"Completar hasta 3ra sem. para evaluar a Probacionista"))</f>
        <v>Asistió</v>
      </c>
      <c r="AQ26" s="40"/>
      <c r="AR26" s="201"/>
      <c r="AS26" s="40"/>
      <c r="AT26" s="29"/>
      <c r="AU26" s="56"/>
      <c r="AV26" s="56"/>
      <c r="AW26" s="56"/>
      <c r="AX26" s="249">
        <f>IF(V26="","",EOMONTH(EDATE(Tabla1[[#This Row],[Fecha Finalización]],2),0))</f>
        <v>45838</v>
      </c>
      <c r="AY26" s="40"/>
      <c r="AZ26" s="250">
        <f>IF(V26="","",EOMONTH(EDATE(Tabla1[[#This Row],[Fecha Finalización]],3),0))</f>
        <v>45869</v>
      </c>
      <c r="BA26" s="40"/>
      <c r="BB26" s="40"/>
      <c r="BC26" s="236" t="s">
        <v>93</v>
      </c>
      <c r="BD26" s="234" t="str">
        <f>IF(F26="","",Tabla1[[#This Row],[sem 01]]&amp;Tabla1[[#This Row],[sem 02]]&amp;Tabla1[[#This Row],[sem 03]])</f>
        <v>FPP</v>
      </c>
      <c r="BE26" s="235" t="str">
        <f>IF(TRIM(F26)="","",$B$1&amp;"-"&amp;SUBSTITUTE(Tabla1[[#This Row],[Mes Inscrito]]," ","")&amp;"-"&amp;SUBSTITUTE(Tabla1[[#This Row],[Dia de clases Inscrito]]," ","")&amp;"-"&amp;SUBSTITUTE(Tabla1[[#This Row],[Horario Inscrito]]," ","")&amp;"-"&amp;Tabla1[[#This Row],[Fecha Inicio grupo]])</f>
        <v>Ayacucho-Enero-Lunesymiércoles-7:00pm-8:50pm-45665</v>
      </c>
      <c r="BF26" s="252" t="str">
        <f>IF(F26="","",Tabla1[[#This Row],[Curso]])</f>
        <v>Conócete a Ti Mismo y Oratoria</v>
      </c>
      <c r="BG26" s="253" t="str">
        <f>+IF(TRIM(F26)="","",$B$1&amp;"-"&amp;TRIM(Tabla1[[#This Row],[Mes Inscrito]])&amp;"-"&amp;TRIM(Tabla1[[#This Row],[Dia de clases Inscrito]])&amp;"-"&amp;TRIM(Tabla1[[#This Row],[Horario Inscrito]])&amp;"-"&amp;TRIM(Tabla1[[#This Row],[Fecha Inicio grupo]])&amp;"-"&amp;TRIM(Tabla1[[#This Row],[Tipo Incrito]]))</f>
        <v>Ayacucho-Enero-Lunes y miércoles-7:00pm-8:50pm-45665-Inscrito Nuevo</v>
      </c>
      <c r="BH26" s="308" t="b">
        <f>IF(F26="","",OR(IFERROR(SEARCH("CG",Tabla1[[#This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6" s="309">
        <f>IF(F26&lt;&gt;"",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26" s="309" t="str">
        <f>IF(F26&lt;&gt;"",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6" s="309" t="str">
        <f>IF(Tabla1[[#This Row],[Fecha Inicio grupo]]="","",IFERROR(VLOOKUP(Tabla1[[#This Row],[Mes de Alta como miembro]],Parámetros!$AM$2:$AN$16,2,0),"01/01/1900"))</f>
        <v>01/01/1900</v>
      </c>
    </row>
    <row r="27" spans="1:63" s="25" customFormat="1" ht="13.9">
      <c r="A27" s="69">
        <v>24</v>
      </c>
      <c r="B27" s="30" t="s">
        <v>72</v>
      </c>
      <c r="C27" s="35" t="s">
        <v>73</v>
      </c>
      <c r="D27" s="43" t="s">
        <v>74</v>
      </c>
      <c r="E27" s="43" t="s">
        <v>169</v>
      </c>
      <c r="F27" s="46">
        <v>45665</v>
      </c>
      <c r="G27" s="46"/>
      <c r="H27" s="164" t="s">
        <v>208</v>
      </c>
      <c r="I27" s="43" t="s">
        <v>209</v>
      </c>
      <c r="J27" s="29" t="s">
        <v>210</v>
      </c>
      <c r="K27" s="70" t="s">
        <v>211</v>
      </c>
      <c r="L27" s="69" t="s">
        <v>212</v>
      </c>
      <c r="M27" s="47">
        <v>39946</v>
      </c>
      <c r="N27" s="239">
        <f ca="1">IF(Tabla1[[#This Row],[Fecha de nac]]="","",IF(Tabla1[[#This Row],[Fecha Finalización]] &gt;=TODAY(), DATEDIF(Tabla1[[#This Row],[Fecha de nac]],TODAY(),"y"), ROUNDDOWN((Tabla1[[#This Row],[Fecha Finalización]] -Tabla1[[#This Row],[Fecha de nac]])/365,0)))</f>
        <v>15</v>
      </c>
      <c r="O27" s="170" t="s">
        <v>175</v>
      </c>
      <c r="P27" s="35" t="s">
        <v>82</v>
      </c>
      <c r="Q27" s="68"/>
      <c r="R27" s="68"/>
      <c r="S27" s="68"/>
      <c r="T27" s="68"/>
      <c r="U27" s="244">
        <f>IF(F27="","",Tabla1[[#This Row],[Fecha Inicio grupo]]+3*7-7)</f>
        <v>45679</v>
      </c>
      <c r="V27" s="245">
        <f>IF(F27="","",EDATE(Tabla1[[#This Row],[Fecha Inicio grupo]],3))</f>
        <v>45755</v>
      </c>
      <c r="W27" s="30" t="s">
        <v>176</v>
      </c>
      <c r="X27" s="30" t="s">
        <v>177</v>
      </c>
      <c r="Y27" s="77" t="s">
        <v>86</v>
      </c>
      <c r="Z27" s="77" t="s">
        <v>85</v>
      </c>
      <c r="AA27" s="77" t="s">
        <v>85</v>
      </c>
      <c r="AB27" s="77" t="s">
        <v>85</v>
      </c>
      <c r="AC27" s="77" t="s">
        <v>85</v>
      </c>
      <c r="AD27" s="77" t="s">
        <v>85</v>
      </c>
      <c r="AE27" s="77" t="s">
        <v>85</v>
      </c>
      <c r="AF27" s="77" t="s">
        <v>85</v>
      </c>
      <c r="AG27" s="77"/>
      <c r="AH27" s="77"/>
      <c r="AI27" s="77"/>
      <c r="AJ27" s="77"/>
      <c r="AK27" s="77"/>
      <c r="AL27" s="77"/>
      <c r="AM27" s="77"/>
      <c r="AN27" s="77"/>
      <c r="AO27" s="145"/>
      <c r="AP27" s="247" t="str">
        <f>IF(F27="","",IFERROR(VLOOKUP(SUBSTITUTE(SUBSTITUTE(Tabla1[[#This Row],[Uso Sistemas]],"T","P"),"N","F"),Parámetros!$M$2:$N$17,2,0),"Completar hasta 3ra sem. para evaluar a Probacionista"))</f>
        <v>Asistió</v>
      </c>
      <c r="AQ27" s="40"/>
      <c r="AR27" s="201"/>
      <c r="AS27" s="40"/>
      <c r="AT27" s="29"/>
      <c r="AU27" s="56"/>
      <c r="AV27" s="56"/>
      <c r="AW27" s="56"/>
      <c r="AX27" s="249">
        <f>IF(V27="","",EOMONTH(EDATE(Tabla1[[#This Row],[Fecha Finalización]],2),0))</f>
        <v>45838</v>
      </c>
      <c r="AY27" s="40"/>
      <c r="AZ27" s="250">
        <f>IF(V27="","",EOMONTH(EDATE(Tabla1[[#This Row],[Fecha Finalización]],3),0))</f>
        <v>45869</v>
      </c>
      <c r="BA27" s="40"/>
      <c r="BB27" s="40"/>
      <c r="BC27" s="236" t="s">
        <v>87</v>
      </c>
      <c r="BD27" s="234" t="str">
        <f>IF(F27="","",Tabla1[[#This Row],[sem 01]]&amp;Tabla1[[#This Row],[sem 02]]&amp;Tabla1[[#This Row],[sem 03]])</f>
        <v>FPP</v>
      </c>
      <c r="BE27" s="235" t="str">
        <f>IF(TRIM(F27)="","",$B$1&amp;"-"&amp;SUBSTITUTE(Tabla1[[#This Row],[Mes Inscrito]]," ","")&amp;"-"&amp;SUBSTITUTE(Tabla1[[#This Row],[Dia de clases Inscrito]]," ","")&amp;"-"&amp;SUBSTITUTE(Tabla1[[#This Row],[Horario Inscrito]]," ","")&amp;"-"&amp;Tabla1[[#This Row],[Fecha Inicio grupo]])</f>
        <v>Ayacucho-Enero-Lunesymiércoles-7:00pm-8:50pm-45665</v>
      </c>
      <c r="BF27" s="252" t="str">
        <f>IF(F27="","",Tabla1[[#This Row],[Curso]])</f>
        <v>Conócete a Ti Mismo y Oratoria</v>
      </c>
      <c r="BG27" s="253" t="str">
        <f>+IF(TRIM(F27)="","",$B$1&amp;"-"&amp;TRIM(Tabla1[[#This Row],[Mes Inscrito]])&amp;"-"&amp;TRIM(Tabla1[[#This Row],[Dia de clases Inscrito]])&amp;"-"&amp;TRIM(Tabla1[[#This Row],[Horario Inscrito]])&amp;"-"&amp;TRIM(Tabla1[[#This Row],[Fecha Inicio grupo]])&amp;"-"&amp;TRIM(Tabla1[[#This Row],[Tipo Incrito]]))</f>
        <v>Ayacucho-Enero-Lunes y miércoles-7:00pm-8:50pm-45665-Inscrito Nuevo</v>
      </c>
      <c r="BH27" s="308" t="b">
        <f>IF(F27="","",OR(IFERROR(SEARCH("CG",Tabla1[[#This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7" s="309">
        <f>IF(F27&lt;&gt;"",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45686</v>
      </c>
      <c r="BJ27" s="309" t="str">
        <f>IF(F27&lt;&gt;"",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7" s="309" t="str">
        <f>IF(Tabla1[[#This Row],[Fecha Inicio grupo]]="","",IFERROR(VLOOKUP(Tabla1[[#This Row],[Mes de Alta como miembro]],Parámetros!$AM$2:$AN$16,2,0),"01/01/1900"))</f>
        <v>01/01/1900</v>
      </c>
    </row>
    <row r="28" spans="1:63" s="25" customFormat="1" ht="13.9">
      <c r="A28" s="69">
        <v>25</v>
      </c>
      <c r="B28" s="30" t="s">
        <v>72</v>
      </c>
      <c r="C28" s="35" t="s">
        <v>73</v>
      </c>
      <c r="D28" s="43" t="s">
        <v>213</v>
      </c>
      <c r="E28" s="43" t="s">
        <v>75</v>
      </c>
      <c r="F28" s="46">
        <v>45666</v>
      </c>
      <c r="G28" s="46"/>
      <c r="H28" s="164" t="s">
        <v>214</v>
      </c>
      <c r="I28" s="43" t="s">
        <v>215</v>
      </c>
      <c r="J28" s="29" t="s">
        <v>216</v>
      </c>
      <c r="K28" s="70" t="s">
        <v>217</v>
      </c>
      <c r="L28" s="69" t="s">
        <v>218</v>
      </c>
      <c r="M28" s="47">
        <v>38124</v>
      </c>
      <c r="N28" s="239">
        <f ca="1">IF(Tabla1[[#This Row],[Fecha de nac]]="","",IF(Tabla1[[#This Row],[Fecha Finalización]] &gt;=TODAY(), DATEDIF(Tabla1[[#This Row],[Fecha de nac]],TODAY(),"y"), ROUNDDOWN((Tabla1[[#This Row],[Fecha Finalización]] -Tabla1[[#This Row],[Fecha de nac]])/365,0)))</f>
        <v>20</v>
      </c>
      <c r="O28" s="170" t="s">
        <v>219</v>
      </c>
      <c r="P28" s="35" t="s">
        <v>82</v>
      </c>
      <c r="Q28" s="68"/>
      <c r="R28" s="68"/>
      <c r="S28" s="68"/>
      <c r="T28" s="68"/>
      <c r="U28" s="244">
        <f>IF(F28="","",Tabla1[[#This Row],[Fecha Inicio grupo]]+3*7-7)</f>
        <v>45680</v>
      </c>
      <c r="V28" s="245">
        <f>IF(F28="","",EDATE(Tabla1[[#This Row],[Fecha Inicio grupo]],3))</f>
        <v>45756</v>
      </c>
      <c r="W28" s="30" t="s">
        <v>132</v>
      </c>
      <c r="X28" s="30" t="s">
        <v>84</v>
      </c>
      <c r="Y28" s="77" t="s">
        <v>86</v>
      </c>
      <c r="Z28" s="77" t="s">
        <v>85</v>
      </c>
      <c r="AA28" s="77" t="s">
        <v>85</v>
      </c>
      <c r="AB28" s="77" t="s">
        <v>85</v>
      </c>
      <c r="AC28" s="77" t="s">
        <v>86</v>
      </c>
      <c r="AD28" s="77" t="s">
        <v>86</v>
      </c>
      <c r="AE28" s="77" t="s">
        <v>86</v>
      </c>
      <c r="AF28" s="77" t="s">
        <v>86</v>
      </c>
      <c r="AG28" s="77"/>
      <c r="AH28" s="77"/>
      <c r="AI28" s="77"/>
      <c r="AJ28" s="77"/>
      <c r="AK28" s="77"/>
      <c r="AL28" s="77"/>
      <c r="AM28" s="77"/>
      <c r="AN28" s="77"/>
      <c r="AO28" s="145"/>
      <c r="AP28" s="247" t="str">
        <f>IF(F28="","",IFERROR(VLOOKUP(SUBSTITUTE(SUBSTITUTE(Tabla1[[#This Row],[Uso Sistemas]],"T","P"),"N","F"),Parámetros!$M$2:$N$17,2,0),"Completar hasta 3ra sem. para evaluar a Probacionista"))</f>
        <v>Asistió</v>
      </c>
      <c r="AQ28" s="40"/>
      <c r="AR28" s="201"/>
      <c r="AS28" s="40"/>
      <c r="AT28" s="29"/>
      <c r="AU28" s="56"/>
      <c r="AV28" s="56"/>
      <c r="AW28" s="56"/>
      <c r="AX28" s="249">
        <f>IF(V28="","",EOMONTH(EDATE(Tabla1[[#This Row],[Fecha Finalización]],2),0))</f>
        <v>45838</v>
      </c>
      <c r="AY28" s="40"/>
      <c r="AZ28" s="250">
        <f>IF(V28="","",EOMONTH(EDATE(Tabla1[[#This Row],[Fecha Finalización]],3),0))</f>
        <v>45869</v>
      </c>
      <c r="BA28" s="40"/>
      <c r="BB28" s="40"/>
      <c r="BC28" s="236" t="s">
        <v>133</v>
      </c>
      <c r="BD28" s="234" t="str">
        <f>IF(F28="","",Tabla1[[#This Row],[sem 01]]&amp;Tabla1[[#This Row],[sem 02]]&amp;Tabla1[[#This Row],[sem 03]])</f>
        <v>FPP</v>
      </c>
      <c r="BE28" s="235" t="str">
        <f>IF(TRIM(F28)="","",$B$1&amp;"-"&amp;SUBSTITUTE(Tabla1[[#This Row],[Mes Inscrito]]," ","")&amp;"-"&amp;SUBSTITUTE(Tabla1[[#This Row],[Dia de clases Inscrito]]," ","")&amp;"-"&amp;SUBSTITUTE(Tabla1[[#This Row],[Horario Inscrito]]," ","")&amp;"-"&amp;Tabla1[[#This Row],[Fecha Inicio grupo]])</f>
        <v>Ayacucho-Enero-Martesyjueves-09:30am-11:15am-45666</v>
      </c>
      <c r="BF28" s="252" t="str">
        <f>IF(F28="","",Tabla1[[#This Row],[Curso]])</f>
        <v>Conócete a Ti Mismo y Oratoria</v>
      </c>
      <c r="BG28" s="253" t="str">
        <f>+IF(TRIM(F28)="","",$B$1&amp;"-"&amp;TRIM(Tabla1[[#This Row],[Mes Inscrito]])&amp;"-"&amp;TRIM(Tabla1[[#This Row],[Dia de clases Inscrito]])&amp;"-"&amp;TRIM(Tabla1[[#This Row],[Horario Inscrito]])&amp;"-"&amp;TRIM(Tabla1[[#This Row],[Fecha Inicio grupo]])&amp;"-"&amp;TRIM(Tabla1[[#This Row],[Tipo Incrito]]))</f>
        <v>Ayacucho-Enero-Martes y jueves-09:30am-11:15am-45666-Inscrito Nuevo</v>
      </c>
      <c r="BH28" s="308" t="b">
        <f>IF(F28="","",OR(IFERROR(SEARCH("CG",Tabla1[[#This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8" s="309">
        <f>IF(F28&lt;&gt;"",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28" s="309" t="str">
        <f>IF(F28&lt;&gt;"",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8" s="309" t="str">
        <f>IF(Tabla1[[#This Row],[Fecha Inicio grupo]]="","",IFERROR(VLOOKUP(Tabla1[[#This Row],[Mes de Alta como miembro]],Parámetros!$AM$2:$AN$16,2,0),"01/01/1900"))</f>
        <v>01/01/1900</v>
      </c>
    </row>
    <row r="29" spans="1:63" s="25" customFormat="1" ht="13.9">
      <c r="A29" s="69">
        <v>26</v>
      </c>
      <c r="B29" s="30" t="s">
        <v>72</v>
      </c>
      <c r="C29" s="35" t="s">
        <v>73</v>
      </c>
      <c r="D29" s="43" t="s">
        <v>213</v>
      </c>
      <c r="E29" s="43" t="s">
        <v>75</v>
      </c>
      <c r="F29" s="46">
        <v>45666</v>
      </c>
      <c r="G29" s="46"/>
      <c r="H29" s="164" t="s">
        <v>220</v>
      </c>
      <c r="I29" s="43" t="s">
        <v>221</v>
      </c>
      <c r="J29" s="29" t="s">
        <v>222</v>
      </c>
      <c r="K29" s="70" t="s">
        <v>223</v>
      </c>
      <c r="L29" s="69"/>
      <c r="M29" s="47">
        <v>38655</v>
      </c>
      <c r="N29" s="239">
        <f ca="1">IF(Tabla1[[#This Row],[Fecha de nac]]="","",IF(Tabla1[[#This Row],[Fecha Finalización]] &gt;=TODAY(), DATEDIF(Tabla1[[#This Row],[Fecha de nac]],TODAY(),"y"), ROUNDDOWN((Tabla1[[#This Row],[Fecha Finalización]] -Tabla1[[#This Row],[Fecha de nac]])/365,0)))</f>
        <v>19</v>
      </c>
      <c r="O29" s="170" t="s">
        <v>219</v>
      </c>
      <c r="P29" s="35" t="s">
        <v>82</v>
      </c>
      <c r="Q29" s="68"/>
      <c r="R29" s="68"/>
      <c r="S29" s="68"/>
      <c r="T29" s="68"/>
      <c r="U29" s="244">
        <f>IF(F29="","",Tabla1[[#This Row],[Fecha Inicio grupo]]+3*7-7)</f>
        <v>45680</v>
      </c>
      <c r="V29" s="245">
        <f>IF(F29="","",EDATE(Tabla1[[#This Row],[Fecha Inicio grupo]],3))</f>
        <v>45756</v>
      </c>
      <c r="W29" s="30" t="s">
        <v>132</v>
      </c>
      <c r="X29" s="30" t="s">
        <v>84</v>
      </c>
      <c r="Y29" s="77" t="s">
        <v>86</v>
      </c>
      <c r="Z29" s="77" t="s">
        <v>86</v>
      </c>
      <c r="AA29" s="77" t="s">
        <v>85</v>
      </c>
      <c r="AB29" s="77" t="s">
        <v>85</v>
      </c>
      <c r="AC29" s="77" t="s">
        <v>86</v>
      </c>
      <c r="AD29" s="77" t="s">
        <v>85</v>
      </c>
      <c r="AE29" s="77" t="s">
        <v>85</v>
      </c>
      <c r="AF29" s="77" t="s">
        <v>85</v>
      </c>
      <c r="AG29" s="77"/>
      <c r="AH29" s="77"/>
      <c r="AI29" s="77"/>
      <c r="AJ29" s="77"/>
      <c r="AK29" s="77"/>
      <c r="AL29" s="77"/>
      <c r="AM29" s="77"/>
      <c r="AN29" s="77"/>
      <c r="AO29" s="145"/>
      <c r="AP29" s="247" t="str">
        <f>IF(F29="","",IFERROR(VLOOKUP(SUBSTITUTE(SUBSTITUTE(Tabla1[[#This Row],[Uso Sistemas]],"T","P"),"N","F"),Parámetros!$M$2:$N$17,2,0),"Completar hasta 3ra sem. para evaluar a Probacionista"))</f>
        <v>Asistió</v>
      </c>
      <c r="AQ29" s="40"/>
      <c r="AR29" s="201"/>
      <c r="AS29" s="40"/>
      <c r="AT29" s="29"/>
      <c r="AU29" s="56"/>
      <c r="AV29" s="56"/>
      <c r="AW29" s="56"/>
      <c r="AX29" s="249">
        <f>IF(V29="","",EOMONTH(EDATE(Tabla1[[#This Row],[Fecha Finalización]],2),0))</f>
        <v>45838</v>
      </c>
      <c r="AY29" s="40"/>
      <c r="AZ29" s="250">
        <f>IF(V29="","",EOMONTH(EDATE(Tabla1[[#This Row],[Fecha Finalización]],3),0))</f>
        <v>45869</v>
      </c>
      <c r="BA29" s="40"/>
      <c r="BB29" s="40"/>
      <c r="BC29" s="236" t="s">
        <v>133</v>
      </c>
      <c r="BD29" s="234" t="str">
        <f>IF(F29="","",Tabla1[[#This Row],[sem 01]]&amp;Tabla1[[#This Row],[sem 02]]&amp;Tabla1[[#This Row],[sem 03]])</f>
        <v>FFP</v>
      </c>
      <c r="BE29" s="235" t="str">
        <f>IF(TRIM(F29)="","",$B$1&amp;"-"&amp;SUBSTITUTE(Tabla1[[#This Row],[Mes Inscrito]]," ","")&amp;"-"&amp;SUBSTITUTE(Tabla1[[#This Row],[Dia de clases Inscrito]]," ","")&amp;"-"&amp;SUBSTITUTE(Tabla1[[#This Row],[Horario Inscrito]]," ","")&amp;"-"&amp;Tabla1[[#This Row],[Fecha Inicio grupo]])</f>
        <v>Ayacucho-Enero-Martesyjueves-09:30am-11:15am-45666</v>
      </c>
      <c r="BF29" s="252" t="str">
        <f>IF(F29="","",Tabla1[[#This Row],[Curso]])</f>
        <v>Conócete a Ti Mismo y Oratoria</v>
      </c>
      <c r="BG29" s="253" t="str">
        <f>+IF(TRIM(F29)="","",$B$1&amp;"-"&amp;TRIM(Tabla1[[#This Row],[Mes Inscrito]])&amp;"-"&amp;TRIM(Tabla1[[#This Row],[Dia de clases Inscrito]])&amp;"-"&amp;TRIM(Tabla1[[#This Row],[Horario Inscrito]])&amp;"-"&amp;TRIM(Tabla1[[#This Row],[Fecha Inicio grupo]])&amp;"-"&amp;TRIM(Tabla1[[#This Row],[Tipo Incrito]]))</f>
        <v>Ayacucho-Enero-Martes y jueves-09:30am-11:15am-45666-Inscrito Nuevo</v>
      </c>
      <c r="BH29" s="308" t="b">
        <f>IF(F29="","",OR(IFERROR(SEARCH("CG",Tabla1[[#This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9" s="309">
        <f>IF(F29&lt;&gt;"",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29" s="309" t="str">
        <f>IF(F29&lt;&gt;"",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9" s="309" t="str">
        <f>IF(Tabla1[[#This Row],[Fecha Inicio grupo]]="","",IFERROR(VLOOKUP(Tabla1[[#This Row],[Mes de Alta como miembro]],Parámetros!$AM$2:$AN$16,2,0),"01/01/1900"))</f>
        <v>01/01/1900</v>
      </c>
    </row>
    <row r="30" spans="1:63" s="25" customFormat="1" ht="13.9">
      <c r="A30" s="69">
        <v>27</v>
      </c>
      <c r="B30" s="30" t="s">
        <v>72</v>
      </c>
      <c r="C30" s="35" t="s">
        <v>73</v>
      </c>
      <c r="D30" s="43" t="s">
        <v>213</v>
      </c>
      <c r="E30" s="43" t="s">
        <v>75</v>
      </c>
      <c r="F30" s="46">
        <v>45666</v>
      </c>
      <c r="G30" s="46"/>
      <c r="H30" s="164" t="s">
        <v>224</v>
      </c>
      <c r="I30" s="43" t="s">
        <v>225</v>
      </c>
      <c r="J30" s="29" t="s">
        <v>222</v>
      </c>
      <c r="K30" s="70" t="s">
        <v>226</v>
      </c>
      <c r="L30" s="69"/>
      <c r="M30" s="47">
        <v>38655</v>
      </c>
      <c r="N30" s="239">
        <f ca="1">IF(Tabla1[[#This Row],[Fecha de nac]]="","",IF(Tabla1[[#This Row],[Fecha Finalización]] &gt;=TODAY(), DATEDIF(Tabla1[[#This Row],[Fecha de nac]],TODAY(),"y"), ROUNDDOWN((Tabla1[[#This Row],[Fecha Finalización]] -Tabla1[[#This Row],[Fecha de nac]])/365,0)))</f>
        <v>19</v>
      </c>
      <c r="O30" s="170" t="s">
        <v>219</v>
      </c>
      <c r="P30" s="35" t="s">
        <v>82</v>
      </c>
      <c r="Q30" s="68"/>
      <c r="R30" s="68"/>
      <c r="S30" s="68"/>
      <c r="T30" s="68"/>
      <c r="U30" s="244">
        <f>IF(F30="","",Tabla1[[#This Row],[Fecha Inicio grupo]]+3*7-7)</f>
        <v>45680</v>
      </c>
      <c r="V30" s="245">
        <f>IF(F30="","",EDATE(Tabla1[[#This Row],[Fecha Inicio grupo]],3))</f>
        <v>45756</v>
      </c>
      <c r="W30" s="30" t="s">
        <v>132</v>
      </c>
      <c r="X30" s="30" t="s">
        <v>84</v>
      </c>
      <c r="Y30" s="77" t="s">
        <v>86</v>
      </c>
      <c r="Z30" s="77" t="s">
        <v>85</v>
      </c>
      <c r="AA30" s="77" t="s">
        <v>85</v>
      </c>
      <c r="AB30" s="77" t="s">
        <v>85</v>
      </c>
      <c r="AC30" s="77" t="s">
        <v>85</v>
      </c>
      <c r="AD30" s="77" t="s">
        <v>85</v>
      </c>
      <c r="AE30" s="77" t="s">
        <v>85</v>
      </c>
      <c r="AF30" s="77" t="s">
        <v>85</v>
      </c>
      <c r="AG30" s="77"/>
      <c r="AH30" s="77"/>
      <c r="AI30" s="77"/>
      <c r="AJ30" s="77"/>
      <c r="AK30" s="77"/>
      <c r="AL30" s="77"/>
      <c r="AM30" s="77"/>
      <c r="AN30" s="77"/>
      <c r="AO30" s="145"/>
      <c r="AP30" s="247" t="str">
        <f>IF(F30="","",IFERROR(VLOOKUP(SUBSTITUTE(SUBSTITUTE(Tabla1[[#This Row],[Uso Sistemas]],"T","P"),"N","F"),Parámetros!$M$2:$N$17,2,0),"Completar hasta 3ra sem. para evaluar a Probacionista"))</f>
        <v>Asistió</v>
      </c>
      <c r="AQ30" s="40"/>
      <c r="AR30" s="201"/>
      <c r="AS30" s="40"/>
      <c r="AT30" s="29"/>
      <c r="AU30" s="56"/>
      <c r="AV30" s="56"/>
      <c r="AW30" s="56"/>
      <c r="AX30" s="249">
        <f>IF(V30="","",EOMONTH(EDATE(Tabla1[[#This Row],[Fecha Finalización]],2),0))</f>
        <v>45838</v>
      </c>
      <c r="AY30" s="40"/>
      <c r="AZ30" s="250">
        <f>IF(V30="","",EOMONTH(EDATE(Tabla1[[#This Row],[Fecha Finalización]],3),0))</f>
        <v>45869</v>
      </c>
      <c r="BA30" s="40"/>
      <c r="BB30" s="40"/>
      <c r="BC30" s="236" t="s">
        <v>133</v>
      </c>
      <c r="BD30" s="234" t="str">
        <f>IF(F30="","",Tabla1[[#This Row],[sem 01]]&amp;Tabla1[[#This Row],[sem 02]]&amp;Tabla1[[#This Row],[sem 03]])</f>
        <v>FPP</v>
      </c>
      <c r="BE30" s="235" t="str">
        <f>IF(TRIM(F30)="","",$B$1&amp;"-"&amp;SUBSTITUTE(Tabla1[[#This Row],[Mes Inscrito]]," ","")&amp;"-"&amp;SUBSTITUTE(Tabla1[[#This Row],[Dia de clases Inscrito]]," ","")&amp;"-"&amp;SUBSTITUTE(Tabla1[[#This Row],[Horario Inscrito]]," ","")&amp;"-"&amp;Tabla1[[#This Row],[Fecha Inicio grupo]])</f>
        <v>Ayacucho-Enero-Martesyjueves-09:30am-11:15am-45666</v>
      </c>
      <c r="BF30" s="252" t="str">
        <f>IF(F30="","",Tabla1[[#This Row],[Curso]])</f>
        <v>Conócete a Ti Mismo y Oratoria</v>
      </c>
      <c r="BG30" s="253" t="str">
        <f>+IF(TRIM(F30)="","",$B$1&amp;"-"&amp;TRIM(Tabla1[[#This Row],[Mes Inscrito]])&amp;"-"&amp;TRIM(Tabla1[[#This Row],[Dia de clases Inscrito]])&amp;"-"&amp;TRIM(Tabla1[[#This Row],[Horario Inscrito]])&amp;"-"&amp;TRIM(Tabla1[[#This Row],[Fecha Inicio grupo]])&amp;"-"&amp;TRIM(Tabla1[[#This Row],[Tipo Incrito]]))</f>
        <v>Ayacucho-Enero-Martes y jueves-09:30am-11:15am-45666-Inscrito Nuevo</v>
      </c>
      <c r="BH30" s="308" t="b">
        <f>IF(F30="","",OR(IFERROR(SEARCH("CG",Tabla1[[#This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0" s="309">
        <f>IF(F30&lt;&gt;"",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30" s="309" t="str">
        <f>IF(F30&lt;&gt;"",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0" s="309" t="str">
        <f>IF(Tabla1[[#This Row],[Fecha Inicio grupo]]="","",IFERROR(VLOOKUP(Tabla1[[#This Row],[Mes de Alta como miembro]],Parámetros!$AM$2:$AN$16,2,0),"01/01/1900"))</f>
        <v>01/01/1900</v>
      </c>
    </row>
    <row r="31" spans="1:63" s="25" customFormat="1" ht="13.9">
      <c r="A31" s="69">
        <v>28</v>
      </c>
      <c r="B31" s="30" t="s">
        <v>72</v>
      </c>
      <c r="C31" s="35" t="s">
        <v>73</v>
      </c>
      <c r="D31" s="43" t="s">
        <v>213</v>
      </c>
      <c r="E31" s="43" t="s">
        <v>75</v>
      </c>
      <c r="F31" s="46">
        <v>45666</v>
      </c>
      <c r="G31" s="46"/>
      <c r="H31" s="164" t="s">
        <v>227</v>
      </c>
      <c r="I31" s="43" t="s">
        <v>228</v>
      </c>
      <c r="J31" s="29" t="s">
        <v>229</v>
      </c>
      <c r="K31" s="70" t="s">
        <v>230</v>
      </c>
      <c r="L31" s="69" t="s">
        <v>231</v>
      </c>
      <c r="M31" s="47">
        <v>35818</v>
      </c>
      <c r="N31" s="239">
        <f ca="1">IF(Tabla1[[#This Row],[Fecha de nac]]="","",IF(Tabla1[[#This Row],[Fecha Finalización]] &gt;=TODAY(), DATEDIF(Tabla1[[#This Row],[Fecha de nac]],TODAY(),"y"), ROUNDDOWN((Tabla1[[#This Row],[Fecha Finalización]] -Tabla1[[#This Row],[Fecha de nac]])/365,0)))</f>
        <v>27</v>
      </c>
      <c r="O31" s="170" t="s">
        <v>219</v>
      </c>
      <c r="P31" s="35" t="s">
        <v>82</v>
      </c>
      <c r="Q31" s="68"/>
      <c r="R31" s="68"/>
      <c r="S31" s="68"/>
      <c r="T31" s="68"/>
      <c r="U31" s="244">
        <f>IF(F31="","",Tabla1[[#This Row],[Fecha Inicio grupo]]+3*7-7)</f>
        <v>45680</v>
      </c>
      <c r="V31" s="245">
        <f>IF(F31="","",EDATE(Tabla1[[#This Row],[Fecha Inicio grupo]],3))</f>
        <v>45756</v>
      </c>
      <c r="W31" s="30" t="s">
        <v>132</v>
      </c>
      <c r="X31" s="30" t="s">
        <v>84</v>
      </c>
      <c r="Y31" s="77" t="s">
        <v>85</v>
      </c>
      <c r="Z31" s="77" t="s">
        <v>85</v>
      </c>
      <c r="AA31" s="77" t="s">
        <v>85</v>
      </c>
      <c r="AB31" s="77" t="s">
        <v>85</v>
      </c>
      <c r="AC31" s="77" t="s">
        <v>85</v>
      </c>
      <c r="AD31" s="77" t="s">
        <v>85</v>
      </c>
      <c r="AE31" s="77" t="s">
        <v>85</v>
      </c>
      <c r="AF31" s="77" t="s">
        <v>85</v>
      </c>
      <c r="AG31" s="77"/>
      <c r="AH31" s="77"/>
      <c r="AI31" s="77"/>
      <c r="AJ31" s="77"/>
      <c r="AK31" s="77"/>
      <c r="AL31" s="77"/>
      <c r="AM31" s="77"/>
      <c r="AN31" s="77"/>
      <c r="AO31" s="145"/>
      <c r="AP31" s="247" t="str">
        <f>IF(F31="","",IFERROR(VLOOKUP(SUBSTITUTE(SUBSTITUTE(Tabla1[[#This Row],[Uso Sistemas]],"T","P"),"N","F"),Parámetros!$M$2:$N$17,2,0),"Completar hasta 3ra sem. para evaluar a Probacionista"))</f>
        <v>Asistió</v>
      </c>
      <c r="AQ31" s="40"/>
      <c r="AR31" s="201"/>
      <c r="AS31" s="40"/>
      <c r="AT31" s="29"/>
      <c r="AU31" s="56"/>
      <c r="AV31" s="56"/>
      <c r="AW31" s="56"/>
      <c r="AX31" s="249">
        <f>IF(V31="","",EOMONTH(EDATE(Tabla1[[#This Row],[Fecha Finalización]],2),0))</f>
        <v>45838</v>
      </c>
      <c r="AY31" s="40"/>
      <c r="AZ31" s="250">
        <f>IF(V31="","",EOMONTH(EDATE(Tabla1[[#This Row],[Fecha Finalización]],3),0))</f>
        <v>45869</v>
      </c>
      <c r="BA31" s="40"/>
      <c r="BB31" s="40"/>
      <c r="BC31" s="236" t="s">
        <v>93</v>
      </c>
      <c r="BD31" s="234" t="str">
        <f>IF(F31="","",Tabla1[[#This Row],[sem 01]]&amp;Tabla1[[#This Row],[sem 02]]&amp;Tabla1[[#This Row],[sem 03]])</f>
        <v>PPP</v>
      </c>
      <c r="BE31" s="235" t="str">
        <f>IF(TRIM(F31)="","",$B$1&amp;"-"&amp;SUBSTITUTE(Tabla1[[#This Row],[Mes Inscrito]]," ","")&amp;"-"&amp;SUBSTITUTE(Tabla1[[#This Row],[Dia de clases Inscrito]]," ","")&amp;"-"&amp;SUBSTITUTE(Tabla1[[#This Row],[Horario Inscrito]]," ","")&amp;"-"&amp;Tabla1[[#This Row],[Fecha Inicio grupo]])</f>
        <v>Ayacucho-Enero-Martesyjueves-09:30am-11:15am-45666</v>
      </c>
      <c r="BF31" s="252" t="str">
        <f>IF(F31="","",Tabla1[[#This Row],[Curso]])</f>
        <v>Conócete a Ti Mismo y Oratoria</v>
      </c>
      <c r="BG31" s="253" t="str">
        <f>+IF(TRIM(F31)="","",$B$1&amp;"-"&amp;TRIM(Tabla1[[#This Row],[Mes Inscrito]])&amp;"-"&amp;TRIM(Tabla1[[#This Row],[Dia de clases Inscrito]])&amp;"-"&amp;TRIM(Tabla1[[#This Row],[Horario Inscrito]])&amp;"-"&amp;TRIM(Tabla1[[#This Row],[Fecha Inicio grupo]])&amp;"-"&amp;TRIM(Tabla1[[#This Row],[Tipo Incrito]]))</f>
        <v>Ayacucho-Enero-Martes y jueves-09:30am-11:15am-45666-Inscrito Nuevo</v>
      </c>
      <c r="BH31" s="308" t="b">
        <f>IF(F31="","",OR(IFERROR(SEARCH("CG",Tabla1[[#This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1" s="309">
        <f>IF(F31&lt;&gt;"",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31" s="309" t="str">
        <f>IF(F31&lt;&gt;"",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1" s="309" t="str">
        <f>IF(Tabla1[[#This Row],[Fecha Inicio grupo]]="","",IFERROR(VLOOKUP(Tabla1[[#This Row],[Mes de Alta como miembro]],Parámetros!$AM$2:$AN$16,2,0),"01/01/1900"))</f>
        <v>01/01/1900</v>
      </c>
    </row>
    <row r="32" spans="1:63" s="25" customFormat="1" ht="13.9">
      <c r="A32" s="69">
        <v>29</v>
      </c>
      <c r="B32" s="30" t="s">
        <v>72</v>
      </c>
      <c r="C32" s="35" t="s">
        <v>73</v>
      </c>
      <c r="D32" s="43" t="s">
        <v>213</v>
      </c>
      <c r="E32" s="43" t="s">
        <v>75</v>
      </c>
      <c r="F32" s="46">
        <v>45666</v>
      </c>
      <c r="G32" s="46"/>
      <c r="H32" s="164" t="s">
        <v>232</v>
      </c>
      <c r="I32" s="262" t="s">
        <v>233</v>
      </c>
      <c r="J32" s="29" t="s">
        <v>234</v>
      </c>
      <c r="K32" s="70" t="s">
        <v>235</v>
      </c>
      <c r="L32" s="69" t="s">
        <v>236</v>
      </c>
      <c r="M32" s="47">
        <v>38027</v>
      </c>
      <c r="N32" s="239">
        <f ca="1">IF(Tabla1[[#This Row],[Fecha de nac]]="","",IF(Tabla1[[#This Row],[Fecha Finalización]] &gt;=TODAY(), DATEDIF(Tabla1[[#This Row],[Fecha de nac]],TODAY(),"y"), ROUNDDOWN((Tabla1[[#This Row],[Fecha Finalización]] -Tabla1[[#This Row],[Fecha de nac]])/365,0)))</f>
        <v>21</v>
      </c>
      <c r="O32" s="170" t="s">
        <v>219</v>
      </c>
      <c r="P32" s="35" t="s">
        <v>82</v>
      </c>
      <c r="Q32" s="68"/>
      <c r="R32" s="68"/>
      <c r="S32" s="68"/>
      <c r="T32" s="68"/>
      <c r="U32" s="244">
        <f>IF(F32="","",Tabla1[[#This Row],[Fecha Inicio grupo]]+3*7-7)</f>
        <v>45680</v>
      </c>
      <c r="V32" s="245">
        <f>IF(F32="","",EDATE(Tabla1[[#This Row],[Fecha Inicio grupo]],3))</f>
        <v>45756</v>
      </c>
      <c r="W32" s="30" t="s">
        <v>132</v>
      </c>
      <c r="X32" s="30" t="s">
        <v>84</v>
      </c>
      <c r="Y32" s="77" t="s">
        <v>86</v>
      </c>
      <c r="Z32" s="77" t="s">
        <v>85</v>
      </c>
      <c r="AA32" s="77" t="s">
        <v>85</v>
      </c>
      <c r="AB32" s="77" t="s">
        <v>85</v>
      </c>
      <c r="AC32" s="77" t="s">
        <v>85</v>
      </c>
      <c r="AD32" s="77" t="s">
        <v>85</v>
      </c>
      <c r="AE32" s="77" t="s">
        <v>85</v>
      </c>
      <c r="AF32" s="77" t="s">
        <v>85</v>
      </c>
      <c r="AG32" s="77"/>
      <c r="AH32" s="77"/>
      <c r="AI32" s="77"/>
      <c r="AJ32" s="77"/>
      <c r="AK32" s="77"/>
      <c r="AL32" s="77"/>
      <c r="AM32" s="77"/>
      <c r="AN32" s="77"/>
      <c r="AO32" s="145"/>
      <c r="AP32" s="247" t="str">
        <f>IF(F32="","",IFERROR(VLOOKUP(SUBSTITUTE(SUBSTITUTE(Tabla1[[#This Row],[Uso Sistemas]],"T","P"),"N","F"),Parámetros!$M$2:$N$17,2,0),"Completar hasta 3ra sem. para evaluar a Probacionista"))</f>
        <v>Asistió</v>
      </c>
      <c r="AQ32" s="40"/>
      <c r="AR32" s="201"/>
      <c r="AS32" s="40"/>
      <c r="AT32" s="29"/>
      <c r="AU32" s="56"/>
      <c r="AV32" s="56"/>
      <c r="AW32" s="56"/>
      <c r="AX32" s="249">
        <f>IF(V32="","",EOMONTH(EDATE(Tabla1[[#This Row],[Fecha Finalización]],2),0))</f>
        <v>45838</v>
      </c>
      <c r="AY32" s="40"/>
      <c r="AZ32" s="250">
        <f>IF(V32="","",EOMONTH(EDATE(Tabla1[[#This Row],[Fecha Finalización]],3),0))</f>
        <v>45869</v>
      </c>
      <c r="BA32" s="40"/>
      <c r="BB32" s="40"/>
      <c r="BC32" s="236" t="s">
        <v>104</v>
      </c>
      <c r="BD32" s="234" t="str">
        <f>IF(F32="","",Tabla1[[#This Row],[sem 01]]&amp;Tabla1[[#This Row],[sem 02]]&amp;Tabla1[[#This Row],[sem 03]])</f>
        <v>FPP</v>
      </c>
      <c r="BE32" s="235" t="str">
        <f>IF(TRIM(F32)="","",$B$1&amp;"-"&amp;SUBSTITUTE(Tabla1[[#This Row],[Mes Inscrito]]," ","")&amp;"-"&amp;SUBSTITUTE(Tabla1[[#This Row],[Dia de clases Inscrito]]," ","")&amp;"-"&amp;SUBSTITUTE(Tabla1[[#This Row],[Horario Inscrito]]," ","")&amp;"-"&amp;Tabla1[[#This Row],[Fecha Inicio grupo]])</f>
        <v>Ayacucho-Enero-Martesyjueves-09:30am-11:15am-45666</v>
      </c>
      <c r="BF32" s="252" t="str">
        <f>IF(F32="","",Tabla1[[#This Row],[Curso]])</f>
        <v>Conócete a Ti Mismo y Oratoria</v>
      </c>
      <c r="BG32" s="253" t="str">
        <f>+IF(TRIM(F32)="","",$B$1&amp;"-"&amp;TRIM(Tabla1[[#This Row],[Mes Inscrito]])&amp;"-"&amp;TRIM(Tabla1[[#This Row],[Dia de clases Inscrito]])&amp;"-"&amp;TRIM(Tabla1[[#This Row],[Horario Inscrito]])&amp;"-"&amp;TRIM(Tabla1[[#This Row],[Fecha Inicio grupo]])&amp;"-"&amp;TRIM(Tabla1[[#This Row],[Tipo Incrito]]))</f>
        <v>Ayacucho-Enero-Martes y jueves-09:30am-11:15am-45666-Inscrito Nuevo</v>
      </c>
      <c r="BH32" s="308" t="b">
        <f>IF(F32="","",OR(IFERROR(SEARCH("CG",Tabla1[[#This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2" s="309">
        <f>IF(F32&lt;&gt;"",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32" s="309" t="str">
        <f>IF(F32&lt;&gt;"",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2" s="309" t="str">
        <f>IF(Tabla1[[#This Row],[Fecha Inicio grupo]]="","",IFERROR(VLOOKUP(Tabla1[[#This Row],[Mes de Alta como miembro]],Parámetros!$AM$2:$AN$16,2,0),"01/01/1900"))</f>
        <v>01/01/1900</v>
      </c>
    </row>
    <row r="33" spans="1:63" s="25" customFormat="1" ht="13.9">
      <c r="A33" s="69">
        <v>30</v>
      </c>
      <c r="B33" s="30" t="s">
        <v>72</v>
      </c>
      <c r="C33" s="35" t="s">
        <v>73</v>
      </c>
      <c r="D33" s="43" t="s">
        <v>213</v>
      </c>
      <c r="E33" s="43" t="s">
        <v>75</v>
      </c>
      <c r="F33" s="46">
        <v>45666</v>
      </c>
      <c r="G33" s="46"/>
      <c r="H33" s="164" t="s">
        <v>237</v>
      </c>
      <c r="I33" s="262" t="s">
        <v>238</v>
      </c>
      <c r="J33" s="29" t="s">
        <v>239</v>
      </c>
      <c r="K33" s="70" t="s">
        <v>240</v>
      </c>
      <c r="L33" s="69" t="s">
        <v>241</v>
      </c>
      <c r="M33" s="47">
        <v>37509</v>
      </c>
      <c r="N33" s="239">
        <f ca="1">IF(Tabla1[[#This Row],[Fecha de nac]]="","",IF(Tabla1[[#This Row],[Fecha Finalización]] &gt;=TODAY(), DATEDIF(Tabla1[[#This Row],[Fecha de nac]],TODAY(),"y"), ROUNDDOWN((Tabla1[[#This Row],[Fecha Finalización]] -Tabla1[[#This Row],[Fecha de nac]])/365,0)))</f>
        <v>22</v>
      </c>
      <c r="O33" s="170" t="s">
        <v>219</v>
      </c>
      <c r="P33" s="35" t="s">
        <v>82</v>
      </c>
      <c r="Q33" s="68"/>
      <c r="R33" s="68"/>
      <c r="S33" s="68"/>
      <c r="T33" s="68"/>
      <c r="U33" s="244">
        <f>IF(F33="","",Tabla1[[#This Row],[Fecha Inicio grupo]]+3*7-7)</f>
        <v>45680</v>
      </c>
      <c r="V33" s="245">
        <f>IF(F33="","",EDATE(Tabla1[[#This Row],[Fecha Inicio grupo]],3))</f>
        <v>45756</v>
      </c>
      <c r="W33" s="30" t="s">
        <v>132</v>
      </c>
      <c r="X33" s="30" t="s">
        <v>84</v>
      </c>
      <c r="Y33" s="77" t="s">
        <v>86</v>
      </c>
      <c r="Z33" s="77" t="s">
        <v>86</v>
      </c>
      <c r="AA33" s="77" t="s">
        <v>85</v>
      </c>
      <c r="AB33" s="77" t="s">
        <v>85</v>
      </c>
      <c r="AC33" s="77" t="s">
        <v>85</v>
      </c>
      <c r="AD33" s="77" t="s">
        <v>86</v>
      </c>
      <c r="AE33" s="77" t="s">
        <v>86</v>
      </c>
      <c r="AF33" s="77" t="s">
        <v>85</v>
      </c>
      <c r="AG33" s="77"/>
      <c r="AH33" s="77"/>
      <c r="AI33" s="77"/>
      <c r="AJ33" s="77"/>
      <c r="AK33" s="77"/>
      <c r="AL33" s="77"/>
      <c r="AM33" s="77"/>
      <c r="AN33" s="77"/>
      <c r="AO33" s="145"/>
      <c r="AP33" s="247" t="str">
        <f>IF(F33="","",IFERROR(VLOOKUP(SUBSTITUTE(SUBSTITUTE(Tabla1[[#This Row],[Uso Sistemas]],"T","P"),"N","F"),Parámetros!$M$2:$N$17,2,0),"Completar hasta 3ra sem. para evaluar a Probacionista"))</f>
        <v>Asistió</v>
      </c>
      <c r="AQ33" s="40"/>
      <c r="AR33" s="201"/>
      <c r="AS33" s="40"/>
      <c r="AT33" s="29"/>
      <c r="AU33" s="56"/>
      <c r="AV33" s="56"/>
      <c r="AW33" s="56"/>
      <c r="AX33" s="249">
        <f>IF(V33="","",EOMONTH(EDATE(Tabla1[[#This Row],[Fecha Finalización]],2),0))</f>
        <v>45838</v>
      </c>
      <c r="AY33" s="40"/>
      <c r="AZ33" s="250">
        <f>IF(V33="","",EOMONTH(EDATE(Tabla1[[#This Row],[Fecha Finalización]],3),0))</f>
        <v>45869</v>
      </c>
      <c r="BA33" s="40"/>
      <c r="BB33" s="40"/>
      <c r="BC33" s="236" t="s">
        <v>93</v>
      </c>
      <c r="BD33" s="234" t="str">
        <f>IF(F33="","",Tabla1[[#This Row],[sem 01]]&amp;Tabla1[[#This Row],[sem 02]]&amp;Tabla1[[#This Row],[sem 03]])</f>
        <v>FFP</v>
      </c>
      <c r="BE33" s="235" t="str">
        <f>IF(TRIM(F33)="","",$B$1&amp;"-"&amp;SUBSTITUTE(Tabla1[[#This Row],[Mes Inscrito]]," ","")&amp;"-"&amp;SUBSTITUTE(Tabla1[[#This Row],[Dia de clases Inscrito]]," ","")&amp;"-"&amp;SUBSTITUTE(Tabla1[[#This Row],[Horario Inscrito]]," ","")&amp;"-"&amp;Tabla1[[#This Row],[Fecha Inicio grupo]])</f>
        <v>Ayacucho-Enero-Martesyjueves-09:30am-11:15am-45666</v>
      </c>
      <c r="BF33" s="252" t="str">
        <f>IF(F33="","",Tabla1[[#This Row],[Curso]])</f>
        <v>Conócete a Ti Mismo y Oratoria</v>
      </c>
      <c r="BG33" s="253" t="str">
        <f>+IF(TRIM(F33)="","",$B$1&amp;"-"&amp;TRIM(Tabla1[[#This Row],[Mes Inscrito]])&amp;"-"&amp;TRIM(Tabla1[[#This Row],[Dia de clases Inscrito]])&amp;"-"&amp;TRIM(Tabla1[[#This Row],[Horario Inscrito]])&amp;"-"&amp;TRIM(Tabla1[[#This Row],[Fecha Inicio grupo]])&amp;"-"&amp;TRIM(Tabla1[[#This Row],[Tipo Incrito]]))</f>
        <v>Ayacucho-Enero-Martes y jueves-09:30am-11:15am-45666-Inscrito Nuevo</v>
      </c>
      <c r="BH33" s="308" t="b">
        <f>IF(F33="","",OR(IFERROR(SEARCH("CG",Tabla1[[#This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3" s="309">
        <f>IF(F33&lt;&gt;"",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33" s="309" t="str">
        <f>IF(F33&lt;&gt;"",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3" s="309" t="str">
        <f>IF(Tabla1[[#This Row],[Fecha Inicio grupo]]="","",IFERROR(VLOOKUP(Tabla1[[#This Row],[Mes de Alta como miembro]],Parámetros!$AM$2:$AN$16,2,0),"01/01/1900"))</f>
        <v>01/01/1900</v>
      </c>
    </row>
    <row r="34" spans="1:63" s="25" customFormat="1" ht="13.9">
      <c r="A34" s="69">
        <v>31</v>
      </c>
      <c r="B34" s="30" t="s">
        <v>72</v>
      </c>
      <c r="C34" s="35" t="s">
        <v>73</v>
      </c>
      <c r="D34" s="65" t="s">
        <v>213</v>
      </c>
      <c r="E34" s="43" t="s">
        <v>75</v>
      </c>
      <c r="F34" s="46">
        <v>45666</v>
      </c>
      <c r="G34" s="46"/>
      <c r="H34" s="164" t="s">
        <v>242</v>
      </c>
      <c r="I34" s="43" t="s">
        <v>243</v>
      </c>
      <c r="J34" s="29" t="s">
        <v>244</v>
      </c>
      <c r="K34" s="70" t="s">
        <v>245</v>
      </c>
      <c r="L34" s="69" t="s">
        <v>246</v>
      </c>
      <c r="M34" s="47">
        <v>39453</v>
      </c>
      <c r="N34" s="239">
        <f ca="1">IF(Tabla1[[#This Row],[Fecha de nac]]="","",IF(Tabla1[[#This Row],[Fecha Finalización]] &gt;=TODAY(), DATEDIF(Tabla1[[#This Row],[Fecha de nac]],TODAY(),"y"), ROUNDDOWN((Tabla1[[#This Row],[Fecha Finalización]] -Tabla1[[#This Row],[Fecha de nac]])/365,0)))</f>
        <v>17</v>
      </c>
      <c r="O34" s="170" t="s">
        <v>219</v>
      </c>
      <c r="P34" s="35" t="s">
        <v>82</v>
      </c>
      <c r="Q34" s="68"/>
      <c r="R34" s="68"/>
      <c r="S34" s="68"/>
      <c r="T34" s="68"/>
      <c r="U34" s="244">
        <f>IF(F34="","",Tabla1[[#This Row],[Fecha Inicio grupo]]+3*7-7)</f>
        <v>45680</v>
      </c>
      <c r="V34" s="245">
        <f>IF(F34="","",EDATE(Tabla1[[#This Row],[Fecha Inicio grupo]],3))</f>
        <v>45756</v>
      </c>
      <c r="W34" s="30" t="s">
        <v>132</v>
      </c>
      <c r="X34" s="30" t="s">
        <v>84</v>
      </c>
      <c r="Y34" s="77" t="s">
        <v>85</v>
      </c>
      <c r="Z34" s="77" t="s">
        <v>85</v>
      </c>
      <c r="AA34" s="77" t="s">
        <v>85</v>
      </c>
      <c r="AB34" s="77" t="s">
        <v>85</v>
      </c>
      <c r="AC34" s="77" t="s">
        <v>85</v>
      </c>
      <c r="AD34" s="77" t="s">
        <v>85</v>
      </c>
      <c r="AE34" s="77" t="s">
        <v>86</v>
      </c>
      <c r="AF34" s="77" t="s">
        <v>85</v>
      </c>
      <c r="AG34" s="77"/>
      <c r="AH34" s="77"/>
      <c r="AI34" s="77"/>
      <c r="AJ34" s="77"/>
      <c r="AK34" s="77"/>
      <c r="AL34" s="77"/>
      <c r="AM34" s="77"/>
      <c r="AN34" s="77"/>
      <c r="AO34" s="145"/>
      <c r="AP34" s="247" t="str">
        <f>IF(F34="","",IFERROR(VLOOKUP(SUBSTITUTE(SUBSTITUTE(Tabla1[[#This Row],[Uso Sistemas]],"T","P"),"N","F"),Parámetros!$M$2:$N$17,2,0),"Completar hasta 3ra sem. para evaluar a Probacionista"))</f>
        <v>Asistió</v>
      </c>
      <c r="AQ34" s="40"/>
      <c r="AR34" s="201"/>
      <c r="AS34" s="40"/>
      <c r="AT34" s="29"/>
      <c r="AU34" s="56"/>
      <c r="AV34" s="56"/>
      <c r="AW34" s="56"/>
      <c r="AX34" s="249">
        <f>IF(V34="","",EOMONTH(EDATE(Tabla1[[#This Row],[Fecha Finalización]],2),0))</f>
        <v>45838</v>
      </c>
      <c r="AY34" s="40"/>
      <c r="AZ34" s="250">
        <f>IF(V34="","",EOMONTH(EDATE(Tabla1[[#This Row],[Fecha Finalización]],3),0))</f>
        <v>45869</v>
      </c>
      <c r="BA34" s="40"/>
      <c r="BB34" s="40"/>
      <c r="BC34" s="236" t="s">
        <v>93</v>
      </c>
      <c r="BD34" s="234" t="str">
        <f>IF(F34="","",Tabla1[[#This Row],[sem 01]]&amp;Tabla1[[#This Row],[sem 02]]&amp;Tabla1[[#This Row],[sem 03]])</f>
        <v>PPP</v>
      </c>
      <c r="BE34" s="235" t="str">
        <f>IF(TRIM(F34)="","",$B$1&amp;"-"&amp;SUBSTITUTE(Tabla1[[#This Row],[Mes Inscrito]]," ","")&amp;"-"&amp;SUBSTITUTE(Tabla1[[#This Row],[Dia de clases Inscrito]]," ","")&amp;"-"&amp;SUBSTITUTE(Tabla1[[#This Row],[Horario Inscrito]]," ","")&amp;"-"&amp;Tabla1[[#This Row],[Fecha Inicio grupo]])</f>
        <v>Ayacucho-Enero-Martesyjueves-09:30am-11:15am-45666</v>
      </c>
      <c r="BF34" s="252" t="str">
        <f>IF(F34="","",Tabla1[[#This Row],[Curso]])</f>
        <v>Conócete a Ti Mismo y Oratoria</v>
      </c>
      <c r="BG34" s="253" t="str">
        <f>+IF(TRIM(F34)="","",$B$1&amp;"-"&amp;TRIM(Tabla1[[#This Row],[Mes Inscrito]])&amp;"-"&amp;TRIM(Tabla1[[#This Row],[Dia de clases Inscrito]])&amp;"-"&amp;TRIM(Tabla1[[#This Row],[Horario Inscrito]])&amp;"-"&amp;TRIM(Tabla1[[#This Row],[Fecha Inicio grupo]])&amp;"-"&amp;TRIM(Tabla1[[#This Row],[Tipo Incrito]]))</f>
        <v>Ayacucho-Enero-Martes y jueves-09:30am-11:15am-45666-Inscrito Nuevo</v>
      </c>
      <c r="BH34" s="308" t="b">
        <f>IF(F34="","",OR(IFERROR(SEARCH("CG",Tabla1[[#This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4" s="309">
        <f>IF(F34&lt;&gt;"",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34" s="309" t="str">
        <f>IF(F34&lt;&gt;"",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4" s="309" t="str">
        <f>IF(Tabla1[[#This Row],[Fecha Inicio grupo]]="","",IFERROR(VLOOKUP(Tabla1[[#This Row],[Mes de Alta como miembro]],Parámetros!$AM$2:$AN$16,2,0),"01/01/1900"))</f>
        <v>01/01/1900</v>
      </c>
    </row>
    <row r="35" spans="1:63" s="25" customFormat="1" ht="13.9">
      <c r="A35" s="69">
        <v>32</v>
      </c>
      <c r="B35" s="30" t="s">
        <v>72</v>
      </c>
      <c r="C35" s="35" t="s">
        <v>73</v>
      </c>
      <c r="D35" s="65" t="s">
        <v>213</v>
      </c>
      <c r="E35" s="43" t="s">
        <v>75</v>
      </c>
      <c r="F35" s="46">
        <v>45666</v>
      </c>
      <c r="G35" s="46"/>
      <c r="H35" s="164" t="s">
        <v>247</v>
      </c>
      <c r="I35" s="43" t="s">
        <v>248</v>
      </c>
      <c r="J35" s="29" t="s">
        <v>249</v>
      </c>
      <c r="K35" s="70" t="s">
        <v>250</v>
      </c>
      <c r="L35" s="69" t="s">
        <v>251</v>
      </c>
      <c r="M35" s="47">
        <v>37651</v>
      </c>
      <c r="N35" s="239">
        <f ca="1">IF(Tabla1[[#This Row],[Fecha de nac]]="","",IF(Tabla1[[#This Row],[Fecha Finalización]] &gt;=TODAY(), DATEDIF(Tabla1[[#This Row],[Fecha de nac]],TODAY(),"y"), ROUNDDOWN((Tabla1[[#This Row],[Fecha Finalización]] -Tabla1[[#This Row],[Fecha de nac]])/365,0)))</f>
        <v>22</v>
      </c>
      <c r="O35" s="170" t="s">
        <v>219</v>
      </c>
      <c r="P35" s="35" t="s">
        <v>82</v>
      </c>
      <c r="Q35" s="68"/>
      <c r="R35" s="68"/>
      <c r="S35" s="68"/>
      <c r="T35" s="68"/>
      <c r="U35" s="244">
        <f>IF(F35="","",Tabla1[[#This Row],[Fecha Inicio grupo]]+3*7-7)</f>
        <v>45680</v>
      </c>
      <c r="V35" s="245">
        <f>IF(F35="","",EDATE(Tabla1[[#This Row],[Fecha Inicio grupo]],3))</f>
        <v>45756</v>
      </c>
      <c r="W35" s="30" t="s">
        <v>132</v>
      </c>
      <c r="X35" s="30" t="s">
        <v>84</v>
      </c>
      <c r="Y35" s="77" t="s">
        <v>85</v>
      </c>
      <c r="Z35" s="77" t="s">
        <v>85</v>
      </c>
      <c r="AA35" s="77" t="s">
        <v>85</v>
      </c>
      <c r="AB35" s="77" t="s">
        <v>85</v>
      </c>
      <c r="AC35" s="77" t="s">
        <v>85</v>
      </c>
      <c r="AD35" s="77" t="s">
        <v>85</v>
      </c>
      <c r="AE35" s="77" t="s">
        <v>85</v>
      </c>
      <c r="AF35" s="77" t="s">
        <v>85</v>
      </c>
      <c r="AG35" s="77"/>
      <c r="AH35" s="77"/>
      <c r="AI35" s="77"/>
      <c r="AJ35" s="77"/>
      <c r="AK35" s="77"/>
      <c r="AL35" s="77"/>
      <c r="AM35" s="77"/>
      <c r="AN35" s="77"/>
      <c r="AO35" s="145"/>
      <c r="AP35" s="247" t="str">
        <f>IF(F35="","",IFERROR(VLOOKUP(SUBSTITUTE(SUBSTITUTE(Tabla1[[#This Row],[Uso Sistemas]],"T","P"),"N","F"),Parámetros!$M$2:$N$17,2,0),"Completar hasta 3ra sem. para evaluar a Probacionista"))</f>
        <v>Asistió</v>
      </c>
      <c r="AQ35" s="40"/>
      <c r="AR35" s="201"/>
      <c r="AS35" s="40"/>
      <c r="AT35" s="29"/>
      <c r="AU35" s="56"/>
      <c r="AV35" s="56"/>
      <c r="AW35" s="56"/>
      <c r="AX35" s="249">
        <f>IF(V35="","",EOMONTH(EDATE(Tabla1[[#This Row],[Fecha Finalización]],2),0))</f>
        <v>45838</v>
      </c>
      <c r="AY35" s="40"/>
      <c r="AZ35" s="250">
        <f>IF(V35="","",EOMONTH(EDATE(Tabla1[[#This Row],[Fecha Finalización]],3),0))</f>
        <v>45869</v>
      </c>
      <c r="BA35" s="40"/>
      <c r="BB35" s="40"/>
      <c r="BC35" s="236" t="s">
        <v>93</v>
      </c>
      <c r="BD35" s="234" t="str">
        <f>IF(F35="","",Tabla1[[#This Row],[sem 01]]&amp;Tabla1[[#This Row],[sem 02]]&amp;Tabla1[[#This Row],[sem 03]])</f>
        <v>PPP</v>
      </c>
      <c r="BE35" s="235" t="str">
        <f>IF(TRIM(F35)="","",$B$1&amp;"-"&amp;SUBSTITUTE(Tabla1[[#This Row],[Mes Inscrito]]," ","")&amp;"-"&amp;SUBSTITUTE(Tabla1[[#This Row],[Dia de clases Inscrito]]," ","")&amp;"-"&amp;SUBSTITUTE(Tabla1[[#This Row],[Horario Inscrito]]," ","")&amp;"-"&amp;Tabla1[[#This Row],[Fecha Inicio grupo]])</f>
        <v>Ayacucho-Enero-Martesyjueves-09:30am-11:15am-45666</v>
      </c>
      <c r="BF35" s="252" t="str">
        <f>IF(F35="","",Tabla1[[#This Row],[Curso]])</f>
        <v>Conócete a Ti Mismo y Oratoria</v>
      </c>
      <c r="BG35" s="253" t="str">
        <f>+IF(TRIM(F35)="","",$B$1&amp;"-"&amp;TRIM(Tabla1[[#This Row],[Mes Inscrito]])&amp;"-"&amp;TRIM(Tabla1[[#This Row],[Dia de clases Inscrito]])&amp;"-"&amp;TRIM(Tabla1[[#This Row],[Horario Inscrito]])&amp;"-"&amp;TRIM(Tabla1[[#This Row],[Fecha Inicio grupo]])&amp;"-"&amp;TRIM(Tabla1[[#This Row],[Tipo Incrito]]))</f>
        <v>Ayacucho-Enero-Martes y jueves-09:30am-11:15am-45666-Inscrito Nuevo</v>
      </c>
      <c r="BH35" s="308" t="b">
        <f>IF(F35="","",OR(IFERROR(SEARCH("CG",Tabla1[[#This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5" s="309">
        <f>IF(F35&lt;&gt;"",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35" s="309" t="str">
        <f>IF(F35&lt;&gt;"",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5" s="309" t="str">
        <f>IF(Tabla1[[#This Row],[Fecha Inicio grupo]]="","",IFERROR(VLOOKUP(Tabla1[[#This Row],[Mes de Alta como miembro]],Parámetros!$AM$2:$AN$16,2,0),"01/01/1900"))</f>
        <v>01/01/1900</v>
      </c>
    </row>
    <row r="36" spans="1:63" s="25" customFormat="1" ht="13.9">
      <c r="A36" s="69">
        <v>33</v>
      </c>
      <c r="B36" s="30" t="s">
        <v>72</v>
      </c>
      <c r="C36" s="35" t="s">
        <v>73</v>
      </c>
      <c r="D36" s="65" t="s">
        <v>213</v>
      </c>
      <c r="E36" s="43" t="s">
        <v>125</v>
      </c>
      <c r="F36" s="46">
        <v>45666</v>
      </c>
      <c r="G36" s="46"/>
      <c r="H36" s="164" t="s">
        <v>252</v>
      </c>
      <c r="I36" s="43" t="s">
        <v>253</v>
      </c>
      <c r="J36" s="29" t="s">
        <v>254</v>
      </c>
      <c r="K36" s="70" t="s">
        <v>255</v>
      </c>
      <c r="L36" s="69" t="s">
        <v>256</v>
      </c>
      <c r="M36" s="47">
        <v>38571</v>
      </c>
      <c r="N36" s="239">
        <f ca="1">IF(Tabla1[[#This Row],[Fecha de nac]]="","",IF(Tabla1[[#This Row],[Fecha Finalización]] &gt;=TODAY(), DATEDIF(Tabla1[[#This Row],[Fecha de nac]],TODAY(),"y"), ROUNDDOWN((Tabla1[[#This Row],[Fecha Finalización]] -Tabla1[[#This Row],[Fecha de nac]])/365,0)))</f>
        <v>19</v>
      </c>
      <c r="O36" s="170" t="s">
        <v>257</v>
      </c>
      <c r="P36" s="35" t="s">
        <v>82</v>
      </c>
      <c r="Q36" s="68"/>
      <c r="R36" s="68"/>
      <c r="S36" s="68"/>
      <c r="T36" s="68"/>
      <c r="U36" s="244">
        <f>IF(F36="","",Tabla1[[#This Row],[Fecha Inicio grupo]]+3*7-7)</f>
        <v>45680</v>
      </c>
      <c r="V36" s="245">
        <f>IF(F36="","",EDATE(Tabla1[[#This Row],[Fecha Inicio grupo]],3))</f>
        <v>45756</v>
      </c>
      <c r="W36" s="30" t="s">
        <v>132</v>
      </c>
      <c r="X36" s="30" t="s">
        <v>84</v>
      </c>
      <c r="Y36" s="77" t="s">
        <v>85</v>
      </c>
      <c r="Z36" s="77" t="s">
        <v>85</v>
      </c>
      <c r="AA36" s="77" t="s">
        <v>85</v>
      </c>
      <c r="AB36" s="77" t="s">
        <v>85</v>
      </c>
      <c r="AC36" s="77" t="s">
        <v>85</v>
      </c>
      <c r="AD36" s="77" t="s">
        <v>85</v>
      </c>
      <c r="AE36" s="77" t="s">
        <v>85</v>
      </c>
      <c r="AF36" s="77" t="s">
        <v>85</v>
      </c>
      <c r="AG36" s="77"/>
      <c r="AH36" s="77"/>
      <c r="AI36" s="77"/>
      <c r="AJ36" s="77"/>
      <c r="AK36" s="77"/>
      <c r="AL36" s="77"/>
      <c r="AM36" s="77"/>
      <c r="AN36" s="77"/>
      <c r="AO36" s="145"/>
      <c r="AP36" s="247" t="str">
        <f>IF(F36="","",IFERROR(VLOOKUP(SUBSTITUTE(SUBSTITUTE(Tabla1[[#This Row],[Uso Sistemas]],"T","P"),"N","F"),Parámetros!$M$2:$N$17,2,0),"Completar hasta 3ra sem. para evaluar a Probacionista"))</f>
        <v>Asistió</v>
      </c>
      <c r="AQ36" s="40"/>
      <c r="AR36" s="201"/>
      <c r="AS36" s="40"/>
      <c r="AT36" s="29"/>
      <c r="AU36" s="56"/>
      <c r="AV36" s="56"/>
      <c r="AW36" s="56"/>
      <c r="AX36" s="249">
        <f>IF(V36="","",EOMONTH(EDATE(Tabla1[[#This Row],[Fecha Finalización]],2),0))</f>
        <v>45838</v>
      </c>
      <c r="AY36" s="40"/>
      <c r="AZ36" s="250">
        <f>IF(V36="","",EOMONTH(EDATE(Tabla1[[#This Row],[Fecha Finalización]],3),0))</f>
        <v>45869</v>
      </c>
      <c r="BA36" s="40"/>
      <c r="BB36" s="40"/>
      <c r="BC36" s="236" t="s">
        <v>133</v>
      </c>
      <c r="BD36" s="234" t="str">
        <f>IF(F36="","",Tabla1[[#This Row],[sem 01]]&amp;Tabla1[[#This Row],[sem 02]]&amp;Tabla1[[#This Row],[sem 03]])</f>
        <v>PPP</v>
      </c>
      <c r="BE36" s="235" t="str">
        <f>IF(TRIM(F36)="","",$B$1&amp;"-"&amp;SUBSTITUTE(Tabla1[[#This Row],[Mes Inscrito]]," ","")&amp;"-"&amp;SUBSTITUTE(Tabla1[[#This Row],[Dia de clases Inscrito]]," ","")&amp;"-"&amp;SUBSTITUTE(Tabla1[[#This Row],[Horario Inscrito]]," ","")&amp;"-"&amp;Tabla1[[#This Row],[Fecha Inicio grupo]])</f>
        <v>Ayacucho-Enero-Martesyjueves-4:30pm-06:30pm-45666</v>
      </c>
      <c r="BF36" s="252" t="str">
        <f>IF(F36="","",Tabla1[[#This Row],[Curso]])</f>
        <v>Conócete a Ti Mismo y Oratoria</v>
      </c>
      <c r="BG36" s="253" t="str">
        <f>+IF(TRIM(F36)="","",$B$1&amp;"-"&amp;TRIM(Tabla1[[#This Row],[Mes Inscrito]])&amp;"-"&amp;TRIM(Tabla1[[#This Row],[Dia de clases Inscrito]])&amp;"-"&amp;TRIM(Tabla1[[#This Row],[Horario Inscrito]])&amp;"-"&amp;TRIM(Tabla1[[#This Row],[Fecha Inicio grupo]])&amp;"-"&amp;TRIM(Tabla1[[#This Row],[Tipo Incrito]]))</f>
        <v>Ayacucho-Enero-Martes y jueves-4:30pm-06:30pm-45666-Inscrito Nuevo</v>
      </c>
      <c r="BH36" s="308" t="b">
        <f>IF(F36="","",OR(IFERROR(SEARCH("CG",Tabla1[[#This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6" s="309">
        <f>IF(F36&lt;&gt;"",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36" s="309" t="str">
        <f>IF(F36&lt;&gt;"",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6" s="309" t="str">
        <f>IF(Tabla1[[#This Row],[Fecha Inicio grupo]]="","",IFERROR(VLOOKUP(Tabla1[[#This Row],[Mes de Alta como miembro]],Parámetros!$AM$2:$AN$16,2,0),"01/01/1900"))</f>
        <v>01/01/1900</v>
      </c>
    </row>
    <row r="37" spans="1:63" s="25" customFormat="1" ht="13.9">
      <c r="A37" s="69">
        <v>34</v>
      </c>
      <c r="B37" s="30" t="s">
        <v>72</v>
      </c>
      <c r="C37" s="35" t="s">
        <v>73</v>
      </c>
      <c r="D37" s="65" t="s">
        <v>213</v>
      </c>
      <c r="E37" s="43" t="s">
        <v>125</v>
      </c>
      <c r="F37" s="46">
        <v>45666</v>
      </c>
      <c r="G37" s="46"/>
      <c r="H37" s="164" t="s">
        <v>258</v>
      </c>
      <c r="I37" s="43" t="s">
        <v>259</v>
      </c>
      <c r="J37" s="29" t="s">
        <v>260</v>
      </c>
      <c r="K37" s="70" t="s">
        <v>261</v>
      </c>
      <c r="L37" s="69" t="s">
        <v>262</v>
      </c>
      <c r="M37" s="47">
        <v>38451</v>
      </c>
      <c r="N37" s="239">
        <f ca="1">IF(Tabla1[[#This Row],[Fecha de nac]]="","",IF(Tabla1[[#This Row],[Fecha Finalización]] &gt;=TODAY(), DATEDIF(Tabla1[[#This Row],[Fecha de nac]],TODAY(),"y"), ROUNDDOWN((Tabla1[[#This Row],[Fecha Finalización]] -Tabla1[[#This Row],[Fecha de nac]])/365,0)))</f>
        <v>19</v>
      </c>
      <c r="O37" s="170" t="s">
        <v>257</v>
      </c>
      <c r="P37" s="35" t="s">
        <v>82</v>
      </c>
      <c r="Q37" s="68"/>
      <c r="R37" s="68"/>
      <c r="S37" s="68"/>
      <c r="T37" s="68"/>
      <c r="U37" s="244">
        <f>IF(F37="","",Tabla1[[#This Row],[Fecha Inicio grupo]]+3*7-7)</f>
        <v>45680</v>
      </c>
      <c r="V37" s="245">
        <f>IF(F37="","",EDATE(Tabla1[[#This Row],[Fecha Inicio grupo]],3))</f>
        <v>45756</v>
      </c>
      <c r="W37" s="30" t="s">
        <v>132</v>
      </c>
      <c r="X37" s="30" t="s">
        <v>84</v>
      </c>
      <c r="Y37" s="77" t="s">
        <v>86</v>
      </c>
      <c r="Z37" s="77" t="s">
        <v>85</v>
      </c>
      <c r="AA37" s="77" t="s">
        <v>85</v>
      </c>
      <c r="AB37" s="77" t="s">
        <v>85</v>
      </c>
      <c r="AC37" s="77" t="s">
        <v>86</v>
      </c>
      <c r="AD37" s="77" t="s">
        <v>86</v>
      </c>
      <c r="AE37" s="77" t="s">
        <v>86</v>
      </c>
      <c r="AF37" s="77" t="s">
        <v>86</v>
      </c>
      <c r="AG37" s="77"/>
      <c r="AH37" s="77"/>
      <c r="AI37" s="77"/>
      <c r="AJ37" s="77"/>
      <c r="AK37" s="77"/>
      <c r="AL37" s="77"/>
      <c r="AM37" s="77"/>
      <c r="AN37" s="77"/>
      <c r="AO37" s="145"/>
      <c r="AP37" s="247" t="str">
        <f>IF(F37="","",IFERROR(VLOOKUP(SUBSTITUTE(SUBSTITUTE(Tabla1[[#This Row],[Uso Sistemas]],"T","P"),"N","F"),Parámetros!$M$2:$N$17,2,0),"Completar hasta 3ra sem. para evaluar a Probacionista"))</f>
        <v>Asistió</v>
      </c>
      <c r="AQ37" s="40"/>
      <c r="AR37" s="201"/>
      <c r="AS37" s="40"/>
      <c r="AT37" s="29"/>
      <c r="AU37" s="56"/>
      <c r="AV37" s="56"/>
      <c r="AW37" s="56"/>
      <c r="AX37" s="249">
        <f>IF(V37="","",EOMONTH(EDATE(Tabla1[[#This Row],[Fecha Finalización]],2),0))</f>
        <v>45838</v>
      </c>
      <c r="AY37" s="40"/>
      <c r="AZ37" s="250">
        <f>IF(V37="","",EOMONTH(EDATE(Tabla1[[#This Row],[Fecha Finalización]],3),0))</f>
        <v>45869</v>
      </c>
      <c r="BA37" s="40"/>
      <c r="BB37" s="40"/>
      <c r="BC37" s="236" t="s">
        <v>93</v>
      </c>
      <c r="BD37" s="234" t="str">
        <f>IF(F37="","",Tabla1[[#This Row],[sem 01]]&amp;Tabla1[[#This Row],[sem 02]]&amp;Tabla1[[#This Row],[sem 03]])</f>
        <v>FPP</v>
      </c>
      <c r="BE37" s="235" t="str">
        <f>IF(TRIM(F37)="","",$B$1&amp;"-"&amp;SUBSTITUTE(Tabla1[[#This Row],[Mes Inscrito]]," ","")&amp;"-"&amp;SUBSTITUTE(Tabla1[[#This Row],[Dia de clases Inscrito]]," ","")&amp;"-"&amp;SUBSTITUTE(Tabla1[[#This Row],[Horario Inscrito]]," ","")&amp;"-"&amp;Tabla1[[#This Row],[Fecha Inicio grupo]])</f>
        <v>Ayacucho-Enero-Martesyjueves-4:30pm-06:30pm-45666</v>
      </c>
      <c r="BF37" s="252" t="str">
        <f>IF(F37="","",Tabla1[[#This Row],[Curso]])</f>
        <v>Conócete a Ti Mismo y Oratoria</v>
      </c>
      <c r="BG37" s="253" t="str">
        <f>+IF(TRIM(F37)="","",$B$1&amp;"-"&amp;TRIM(Tabla1[[#This Row],[Mes Inscrito]])&amp;"-"&amp;TRIM(Tabla1[[#This Row],[Dia de clases Inscrito]])&amp;"-"&amp;TRIM(Tabla1[[#This Row],[Horario Inscrito]])&amp;"-"&amp;TRIM(Tabla1[[#This Row],[Fecha Inicio grupo]])&amp;"-"&amp;TRIM(Tabla1[[#This Row],[Tipo Incrito]]))</f>
        <v>Ayacucho-Enero-Martes y jueves-4:30pm-06:30pm-45666-Inscrito Nuevo</v>
      </c>
      <c r="BH37" s="308" t="b">
        <f>IF(F37="","",OR(IFERROR(SEARCH("CG",Tabla1[[#This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7" s="309">
        <f>IF(F37&lt;&gt;"",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37" s="309" t="str">
        <f>IF(F37&lt;&gt;"",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7" s="309" t="str">
        <f>IF(Tabla1[[#This Row],[Fecha Inicio grupo]]="","",IFERROR(VLOOKUP(Tabla1[[#This Row],[Mes de Alta como miembro]],Parámetros!$AM$2:$AN$16,2,0),"01/01/1900"))</f>
        <v>01/01/1900</v>
      </c>
    </row>
    <row r="38" spans="1:63" s="25" customFormat="1" ht="13.9">
      <c r="A38" s="69">
        <v>35</v>
      </c>
      <c r="B38" s="30" t="s">
        <v>72</v>
      </c>
      <c r="C38" s="35" t="s">
        <v>73</v>
      </c>
      <c r="D38" s="65" t="s">
        <v>213</v>
      </c>
      <c r="E38" s="43" t="s">
        <v>125</v>
      </c>
      <c r="F38" s="46">
        <v>45666</v>
      </c>
      <c r="G38" s="46"/>
      <c r="H38" s="164" t="s">
        <v>263</v>
      </c>
      <c r="I38" s="43" t="s">
        <v>264</v>
      </c>
      <c r="J38" s="29" t="s">
        <v>265</v>
      </c>
      <c r="K38" s="70" t="s">
        <v>266</v>
      </c>
      <c r="L38" s="69" t="s">
        <v>267</v>
      </c>
      <c r="M38" s="47">
        <v>39053</v>
      </c>
      <c r="N38" s="239">
        <f ca="1">IF(Tabla1[[#This Row],[Fecha de nac]]="","",IF(Tabla1[[#This Row],[Fecha Finalización]] &gt;=TODAY(), DATEDIF(Tabla1[[#This Row],[Fecha de nac]],TODAY(),"y"), ROUNDDOWN((Tabla1[[#This Row],[Fecha Finalización]] -Tabla1[[#This Row],[Fecha de nac]])/365,0)))</f>
        <v>18</v>
      </c>
      <c r="O38" s="170" t="s">
        <v>257</v>
      </c>
      <c r="P38" s="35" t="s">
        <v>82</v>
      </c>
      <c r="Q38" s="68"/>
      <c r="R38" s="68"/>
      <c r="S38" s="68"/>
      <c r="T38" s="68"/>
      <c r="U38" s="244">
        <f>IF(F38="","",Tabla1[[#This Row],[Fecha Inicio grupo]]+3*7-7)</f>
        <v>45680</v>
      </c>
      <c r="V38" s="245">
        <f>IF(F38="","",EDATE(Tabla1[[#This Row],[Fecha Inicio grupo]],3))</f>
        <v>45756</v>
      </c>
      <c r="W38" s="30" t="s">
        <v>132</v>
      </c>
      <c r="X38" s="30" t="s">
        <v>84</v>
      </c>
      <c r="Y38" s="77" t="s">
        <v>86</v>
      </c>
      <c r="Z38" s="77" t="s">
        <v>85</v>
      </c>
      <c r="AA38" s="77" t="s">
        <v>86</v>
      </c>
      <c r="AB38" s="77" t="s">
        <v>85</v>
      </c>
      <c r="AC38" s="77" t="s">
        <v>85</v>
      </c>
      <c r="AD38" s="77" t="s">
        <v>85</v>
      </c>
      <c r="AE38" s="77" t="s">
        <v>86</v>
      </c>
      <c r="AF38" s="77" t="s">
        <v>86</v>
      </c>
      <c r="AG38" s="77"/>
      <c r="AH38" s="77"/>
      <c r="AI38" s="77"/>
      <c r="AJ38" s="77"/>
      <c r="AK38" s="77"/>
      <c r="AL38" s="77"/>
      <c r="AM38" s="77"/>
      <c r="AN38" s="77"/>
      <c r="AO38" s="145"/>
      <c r="AP38" s="247" t="str">
        <f>IF(F38="","",IFERROR(VLOOKUP(SUBSTITUTE(SUBSTITUTE(Tabla1[[#This Row],[Uso Sistemas]],"T","P"),"N","F"),Parámetros!$M$2:$N$17,2,0),"Completar hasta 3ra sem. para evaluar a Probacionista"))</f>
        <v>No Asistió</v>
      </c>
      <c r="AQ38" s="40"/>
      <c r="AR38" s="201"/>
      <c r="AS38" s="40"/>
      <c r="AT38" s="29"/>
      <c r="AU38" s="56"/>
      <c r="AV38" s="56"/>
      <c r="AW38" s="56"/>
      <c r="AX38" s="249">
        <f>IF(V38="","",EOMONTH(EDATE(Tabla1[[#This Row],[Fecha Finalización]],2),0))</f>
        <v>45838</v>
      </c>
      <c r="AY38" s="40"/>
      <c r="AZ38" s="250">
        <f>IF(V38="","",EOMONTH(EDATE(Tabla1[[#This Row],[Fecha Finalización]],3),0))</f>
        <v>45869</v>
      </c>
      <c r="BA38" s="40"/>
      <c r="BB38" s="40"/>
      <c r="BC38" s="236" t="s">
        <v>87</v>
      </c>
      <c r="BD38" s="234" t="str">
        <f>IF(F38="","",Tabla1[[#This Row],[sem 01]]&amp;Tabla1[[#This Row],[sem 02]]&amp;Tabla1[[#This Row],[sem 03]])</f>
        <v>FPF</v>
      </c>
      <c r="BE38" s="235" t="str">
        <f>IF(TRIM(F38)="","",$B$1&amp;"-"&amp;SUBSTITUTE(Tabla1[[#This Row],[Mes Inscrito]]," ","")&amp;"-"&amp;SUBSTITUTE(Tabla1[[#This Row],[Dia de clases Inscrito]]," ","")&amp;"-"&amp;SUBSTITUTE(Tabla1[[#This Row],[Horario Inscrito]]," ","")&amp;"-"&amp;Tabla1[[#This Row],[Fecha Inicio grupo]])</f>
        <v>Ayacucho-Enero-Martesyjueves-4:30pm-06:30pm-45666</v>
      </c>
      <c r="BF38" s="252" t="str">
        <f>IF(F38="","",Tabla1[[#This Row],[Curso]])</f>
        <v>Conócete a Ti Mismo y Oratoria</v>
      </c>
      <c r="BG38" s="253" t="str">
        <f>+IF(TRIM(F38)="","",$B$1&amp;"-"&amp;TRIM(Tabla1[[#This Row],[Mes Inscrito]])&amp;"-"&amp;TRIM(Tabla1[[#This Row],[Dia de clases Inscrito]])&amp;"-"&amp;TRIM(Tabla1[[#This Row],[Horario Inscrito]])&amp;"-"&amp;TRIM(Tabla1[[#This Row],[Fecha Inicio grupo]])&amp;"-"&amp;TRIM(Tabla1[[#This Row],[Tipo Incrito]]))</f>
        <v>Ayacucho-Enero-Martes y jueves-4:30pm-06:30pm-45666-Inscrito Nuevo</v>
      </c>
      <c r="BH38" s="308" t="b">
        <f>IF(F38="","",OR(IFERROR(SEARCH("CG",Tabla1[[#This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8" s="309">
        <f>IF(F38&lt;&gt;"",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38" s="309" t="str">
        <f>IF(F38&lt;&gt;"",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8" s="309" t="str">
        <f>IF(Tabla1[[#This Row],[Fecha Inicio grupo]]="","",IFERROR(VLOOKUP(Tabla1[[#This Row],[Mes de Alta como miembro]],Parámetros!$AM$2:$AN$16,2,0),"01/01/1900"))</f>
        <v>01/01/1900</v>
      </c>
    </row>
    <row r="39" spans="1:63" s="25" customFormat="1" ht="13.9">
      <c r="A39" s="69">
        <v>36</v>
      </c>
      <c r="B39" s="30" t="s">
        <v>72</v>
      </c>
      <c r="C39" s="35" t="s">
        <v>73</v>
      </c>
      <c r="D39" s="43" t="s">
        <v>213</v>
      </c>
      <c r="E39" s="43" t="s">
        <v>125</v>
      </c>
      <c r="F39" s="46">
        <v>45666</v>
      </c>
      <c r="G39" s="46"/>
      <c r="H39" s="164" t="s">
        <v>268</v>
      </c>
      <c r="I39" s="43" t="s">
        <v>269</v>
      </c>
      <c r="J39" s="29" t="s">
        <v>270</v>
      </c>
      <c r="K39" s="70" t="s">
        <v>271</v>
      </c>
      <c r="L39" s="69" t="s">
        <v>272</v>
      </c>
      <c r="M39" s="47">
        <v>38839</v>
      </c>
      <c r="N39" s="239">
        <f ca="1">IF(Tabla1[[#This Row],[Fecha de nac]]="","",IF(Tabla1[[#This Row],[Fecha Finalización]] &gt;=TODAY(), DATEDIF(Tabla1[[#This Row],[Fecha de nac]],TODAY(),"y"), ROUNDDOWN((Tabla1[[#This Row],[Fecha Finalización]] -Tabla1[[#This Row],[Fecha de nac]])/365,0)))</f>
        <v>18</v>
      </c>
      <c r="O39" s="170" t="s">
        <v>257</v>
      </c>
      <c r="P39" s="35" t="s">
        <v>82</v>
      </c>
      <c r="Q39" s="68"/>
      <c r="R39" s="68"/>
      <c r="S39" s="68"/>
      <c r="T39" s="68"/>
      <c r="U39" s="244">
        <f>IF(F39="","",Tabla1[[#This Row],[Fecha Inicio grupo]]+3*7-7)</f>
        <v>45680</v>
      </c>
      <c r="V39" s="245">
        <f>IF(F39="","",EDATE(Tabla1[[#This Row],[Fecha Inicio grupo]],3))</f>
        <v>45756</v>
      </c>
      <c r="W39" s="30" t="s">
        <v>132</v>
      </c>
      <c r="X39" s="30" t="s">
        <v>84</v>
      </c>
      <c r="Y39" s="77" t="s">
        <v>85</v>
      </c>
      <c r="Z39" s="77" t="s">
        <v>85</v>
      </c>
      <c r="AA39" s="77" t="s">
        <v>85</v>
      </c>
      <c r="AB39" s="77" t="s">
        <v>85</v>
      </c>
      <c r="AC39" s="77" t="s">
        <v>86</v>
      </c>
      <c r="AD39" s="77" t="s">
        <v>86</v>
      </c>
      <c r="AE39" s="77" t="s">
        <v>86</v>
      </c>
      <c r="AF39" s="77" t="s">
        <v>86</v>
      </c>
      <c r="AG39" s="77"/>
      <c r="AH39" s="77"/>
      <c r="AI39" s="77"/>
      <c r="AJ39" s="77"/>
      <c r="AK39" s="77"/>
      <c r="AL39" s="77"/>
      <c r="AM39" s="77"/>
      <c r="AN39" s="77"/>
      <c r="AO39" s="145"/>
      <c r="AP39" s="247" t="str">
        <f>IF(F39="","",IFERROR(VLOOKUP(SUBSTITUTE(SUBSTITUTE(Tabla1[[#This Row],[Uso Sistemas]],"T","P"),"N","F"),Parámetros!$M$2:$N$17,2,0),"Completar hasta 3ra sem. para evaluar a Probacionista"))</f>
        <v>Asistió</v>
      </c>
      <c r="AQ39" s="40"/>
      <c r="AR39" s="201"/>
      <c r="AS39" s="40"/>
      <c r="AT39" s="29"/>
      <c r="AU39" s="56"/>
      <c r="AV39" s="56"/>
      <c r="AW39" s="56"/>
      <c r="AX39" s="249">
        <f>IF(V39="","",EOMONTH(EDATE(Tabla1[[#This Row],[Fecha Finalización]],2),0))</f>
        <v>45838</v>
      </c>
      <c r="AY39" s="40"/>
      <c r="AZ39" s="250">
        <f>IF(V39="","",EOMONTH(EDATE(Tabla1[[#This Row],[Fecha Finalización]],3),0))</f>
        <v>45869</v>
      </c>
      <c r="BA39" s="40"/>
      <c r="BB39" s="40"/>
      <c r="BC39" s="236" t="s">
        <v>133</v>
      </c>
      <c r="BD39" s="234" t="str">
        <f>IF(F39="","",Tabla1[[#This Row],[sem 01]]&amp;Tabla1[[#This Row],[sem 02]]&amp;Tabla1[[#This Row],[sem 03]])</f>
        <v>PPP</v>
      </c>
      <c r="BE39" s="235" t="str">
        <f>IF(TRIM(F39)="","",$B$1&amp;"-"&amp;SUBSTITUTE(Tabla1[[#This Row],[Mes Inscrito]]," ","")&amp;"-"&amp;SUBSTITUTE(Tabla1[[#This Row],[Dia de clases Inscrito]]," ","")&amp;"-"&amp;SUBSTITUTE(Tabla1[[#This Row],[Horario Inscrito]]," ","")&amp;"-"&amp;Tabla1[[#This Row],[Fecha Inicio grupo]])</f>
        <v>Ayacucho-Enero-Martesyjueves-4:30pm-06:30pm-45666</v>
      </c>
      <c r="BF39" s="252" t="str">
        <f>IF(F39="","",Tabla1[[#This Row],[Curso]])</f>
        <v>Conócete a Ti Mismo y Oratoria</v>
      </c>
      <c r="BG39" s="253" t="str">
        <f>+IF(TRIM(F39)="","",$B$1&amp;"-"&amp;TRIM(Tabla1[[#This Row],[Mes Inscrito]])&amp;"-"&amp;TRIM(Tabla1[[#This Row],[Dia de clases Inscrito]])&amp;"-"&amp;TRIM(Tabla1[[#This Row],[Horario Inscrito]])&amp;"-"&amp;TRIM(Tabla1[[#This Row],[Fecha Inicio grupo]])&amp;"-"&amp;TRIM(Tabla1[[#This Row],[Tipo Incrito]]))</f>
        <v>Ayacucho-Enero-Martes y jueves-4:30pm-06:30pm-45666-Inscrito Nuevo</v>
      </c>
      <c r="BH39" s="308" t="b">
        <f>IF(F39="","",OR(IFERROR(SEARCH("CG",Tabla1[[#This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9" s="309">
        <f>IF(F39&lt;&gt;"",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39" s="309" t="str">
        <f>IF(F39&lt;&gt;"",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9" s="309" t="str">
        <f>IF(Tabla1[[#This Row],[Fecha Inicio grupo]]="","",IFERROR(VLOOKUP(Tabla1[[#This Row],[Mes de Alta como miembro]],Parámetros!$AM$2:$AN$16,2,0),"01/01/1900"))</f>
        <v>01/01/1900</v>
      </c>
    </row>
    <row r="40" spans="1:63" s="25" customFormat="1" ht="13.9">
      <c r="A40" s="69">
        <v>37</v>
      </c>
      <c r="B40" s="30" t="s">
        <v>72</v>
      </c>
      <c r="C40" s="35" t="s">
        <v>73</v>
      </c>
      <c r="D40" s="43" t="s">
        <v>213</v>
      </c>
      <c r="E40" s="43" t="s">
        <v>125</v>
      </c>
      <c r="F40" s="46">
        <v>45666</v>
      </c>
      <c r="G40" s="46"/>
      <c r="H40" s="164" t="s">
        <v>273</v>
      </c>
      <c r="I40" s="43" t="s">
        <v>274</v>
      </c>
      <c r="J40" s="29" t="s">
        <v>275</v>
      </c>
      <c r="K40" s="70" t="s">
        <v>276</v>
      </c>
      <c r="L40" s="69" t="s">
        <v>277</v>
      </c>
      <c r="M40" s="47">
        <v>38942</v>
      </c>
      <c r="N40" s="239">
        <f ca="1">IF(Tabla1[[#This Row],[Fecha de nac]]="","",IF(Tabla1[[#This Row],[Fecha Finalización]] &gt;=TODAY(), DATEDIF(Tabla1[[#This Row],[Fecha de nac]],TODAY(),"y"), ROUNDDOWN((Tabla1[[#This Row],[Fecha Finalización]] -Tabla1[[#This Row],[Fecha de nac]])/365,0)))</f>
        <v>18</v>
      </c>
      <c r="O40" s="170" t="s">
        <v>257</v>
      </c>
      <c r="P40" s="35" t="s">
        <v>82</v>
      </c>
      <c r="Q40" s="68"/>
      <c r="R40" s="68"/>
      <c r="S40" s="68"/>
      <c r="T40" s="68"/>
      <c r="U40" s="244">
        <f>IF(F40="","",Tabla1[[#This Row],[Fecha Inicio grupo]]+3*7-7)</f>
        <v>45680</v>
      </c>
      <c r="V40" s="245">
        <f>IF(F40="","",EDATE(Tabla1[[#This Row],[Fecha Inicio grupo]],3))</f>
        <v>45756</v>
      </c>
      <c r="W40" s="30" t="s">
        <v>132</v>
      </c>
      <c r="X40" s="30" t="s">
        <v>84</v>
      </c>
      <c r="Y40" s="77" t="s">
        <v>85</v>
      </c>
      <c r="Z40" s="77" t="s">
        <v>85</v>
      </c>
      <c r="AA40" s="77" t="s">
        <v>85</v>
      </c>
      <c r="AB40" s="77" t="s">
        <v>85</v>
      </c>
      <c r="AC40" s="77" t="s">
        <v>86</v>
      </c>
      <c r="AD40" s="77" t="s">
        <v>86</v>
      </c>
      <c r="AE40" s="77" t="s">
        <v>86</v>
      </c>
      <c r="AF40" s="77" t="s">
        <v>86</v>
      </c>
      <c r="AG40" s="77"/>
      <c r="AH40" s="77"/>
      <c r="AI40" s="77"/>
      <c r="AJ40" s="77"/>
      <c r="AK40" s="77"/>
      <c r="AL40" s="77"/>
      <c r="AM40" s="77"/>
      <c r="AN40" s="77"/>
      <c r="AO40" s="145"/>
      <c r="AP40" s="247" t="str">
        <f>IF(F40="","",IFERROR(VLOOKUP(SUBSTITUTE(SUBSTITUTE(Tabla1[[#This Row],[Uso Sistemas]],"T","P"),"N","F"),Parámetros!$M$2:$N$17,2,0),"Completar hasta 3ra sem. para evaluar a Probacionista"))</f>
        <v>Asistió</v>
      </c>
      <c r="AQ40" s="40"/>
      <c r="AR40" s="201"/>
      <c r="AS40" s="40"/>
      <c r="AT40" s="29"/>
      <c r="AU40" s="56"/>
      <c r="AV40" s="56"/>
      <c r="AW40" s="56"/>
      <c r="AX40" s="249">
        <f>IF(V40="","",EOMONTH(EDATE(Tabla1[[#This Row],[Fecha Finalización]],2),0))</f>
        <v>45838</v>
      </c>
      <c r="AY40" s="40"/>
      <c r="AZ40" s="250">
        <f>IF(V40="","",EOMONTH(EDATE(Tabla1[[#This Row],[Fecha Finalización]],3),0))</f>
        <v>45869</v>
      </c>
      <c r="BA40" s="40"/>
      <c r="BB40" s="40"/>
      <c r="BC40" s="236" t="s">
        <v>87</v>
      </c>
      <c r="BD40" s="234" t="str">
        <f>IF(F40="","",Tabla1[[#This Row],[sem 01]]&amp;Tabla1[[#This Row],[sem 02]]&amp;Tabla1[[#This Row],[sem 03]])</f>
        <v>PPP</v>
      </c>
      <c r="BE40" s="235" t="str">
        <f>IF(TRIM(F40)="","",$B$1&amp;"-"&amp;SUBSTITUTE(Tabla1[[#This Row],[Mes Inscrito]]," ","")&amp;"-"&amp;SUBSTITUTE(Tabla1[[#This Row],[Dia de clases Inscrito]]," ","")&amp;"-"&amp;SUBSTITUTE(Tabla1[[#This Row],[Horario Inscrito]]," ","")&amp;"-"&amp;Tabla1[[#This Row],[Fecha Inicio grupo]])</f>
        <v>Ayacucho-Enero-Martesyjueves-4:30pm-06:30pm-45666</v>
      </c>
      <c r="BF40" s="252" t="str">
        <f>IF(F40="","",Tabla1[[#This Row],[Curso]])</f>
        <v>Conócete a Ti Mismo y Oratoria</v>
      </c>
      <c r="BG40" s="253" t="str">
        <f>+IF(TRIM(F40)="","",$B$1&amp;"-"&amp;TRIM(Tabla1[[#This Row],[Mes Inscrito]])&amp;"-"&amp;TRIM(Tabla1[[#This Row],[Dia de clases Inscrito]])&amp;"-"&amp;TRIM(Tabla1[[#This Row],[Horario Inscrito]])&amp;"-"&amp;TRIM(Tabla1[[#This Row],[Fecha Inicio grupo]])&amp;"-"&amp;TRIM(Tabla1[[#This Row],[Tipo Incrito]]))</f>
        <v>Ayacucho-Enero-Martes y jueves-4:30pm-06:30pm-45666-Inscrito Nuevo</v>
      </c>
      <c r="BH40" s="308" t="b">
        <f>IF(F40="","",OR(IFERROR(SEARCH("CG",Tabla1[[#This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0" s="309">
        <f>IF(F40&lt;&gt;"",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40" s="309" t="str">
        <f>IF(F40&lt;&gt;"",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0" s="309" t="str">
        <f>IF(Tabla1[[#This Row],[Fecha Inicio grupo]]="","",IFERROR(VLOOKUP(Tabla1[[#This Row],[Mes de Alta como miembro]],Parámetros!$AM$2:$AN$16,2,0),"01/01/1900"))</f>
        <v>01/01/1900</v>
      </c>
    </row>
    <row r="41" spans="1:63" s="25" customFormat="1" ht="13.9">
      <c r="A41" s="69">
        <v>38</v>
      </c>
      <c r="B41" s="29" t="s">
        <v>72</v>
      </c>
      <c r="C41" s="35" t="s">
        <v>73</v>
      </c>
      <c r="D41" s="43" t="s">
        <v>213</v>
      </c>
      <c r="E41" s="43" t="s">
        <v>125</v>
      </c>
      <c r="F41" s="46">
        <v>45666</v>
      </c>
      <c r="G41" s="46"/>
      <c r="H41" s="164" t="s">
        <v>278</v>
      </c>
      <c r="I41" s="43" t="s">
        <v>279</v>
      </c>
      <c r="J41" s="29" t="s">
        <v>280</v>
      </c>
      <c r="K41" s="70" t="s">
        <v>281</v>
      </c>
      <c r="L41" s="69" t="s">
        <v>282</v>
      </c>
      <c r="M41" s="47">
        <v>39155</v>
      </c>
      <c r="N41" s="239">
        <f ca="1">IF(Tabla1[[#This Row],[Fecha de nac]]="","",IF(Tabla1[[#This Row],[Fecha Finalización]] &gt;=TODAY(), DATEDIF(Tabla1[[#This Row],[Fecha de nac]],TODAY(),"y"), ROUNDDOWN((Tabla1[[#This Row],[Fecha Finalización]] -Tabla1[[#This Row],[Fecha de nac]])/365,0)))</f>
        <v>17</v>
      </c>
      <c r="O41" s="170" t="s">
        <v>257</v>
      </c>
      <c r="P41" s="35" t="s">
        <v>82</v>
      </c>
      <c r="Q41" s="68"/>
      <c r="R41" s="68"/>
      <c r="S41" s="68"/>
      <c r="T41" s="68"/>
      <c r="U41" s="244">
        <f>IF(F41="","",Tabla1[[#This Row],[Fecha Inicio grupo]]+3*7-7)</f>
        <v>45680</v>
      </c>
      <c r="V41" s="245">
        <f>IF(F41="","",EDATE(Tabla1[[#This Row],[Fecha Inicio grupo]],3))</f>
        <v>45756</v>
      </c>
      <c r="W41" s="30" t="s">
        <v>132</v>
      </c>
      <c r="X41" s="30" t="s">
        <v>84</v>
      </c>
      <c r="Y41" s="77" t="s">
        <v>85</v>
      </c>
      <c r="Z41" s="77" t="s">
        <v>85</v>
      </c>
      <c r="AA41" s="77" t="s">
        <v>85</v>
      </c>
      <c r="AB41" s="77" t="s">
        <v>85</v>
      </c>
      <c r="AC41" s="77" t="s">
        <v>85</v>
      </c>
      <c r="AD41" s="77" t="s">
        <v>85</v>
      </c>
      <c r="AE41" s="77" t="s">
        <v>85</v>
      </c>
      <c r="AF41" s="77" t="s">
        <v>85</v>
      </c>
      <c r="AG41" s="77"/>
      <c r="AH41" s="77"/>
      <c r="AI41" s="77"/>
      <c r="AJ41" s="77"/>
      <c r="AK41" s="77"/>
      <c r="AL41" s="77"/>
      <c r="AM41" s="77"/>
      <c r="AN41" s="77"/>
      <c r="AO41" s="145"/>
      <c r="AP41" s="247" t="str">
        <f>IF(F41="","",IFERROR(VLOOKUP(SUBSTITUTE(SUBSTITUTE(Tabla1[[#This Row],[Uso Sistemas]],"T","P"),"N","F"),Parámetros!$M$2:$N$17,2,0),"Completar hasta 3ra sem. para evaluar a Probacionista"))</f>
        <v>Asistió</v>
      </c>
      <c r="AQ41" s="40"/>
      <c r="AR41" s="201"/>
      <c r="AS41" s="40"/>
      <c r="AT41" s="29"/>
      <c r="AU41" s="56"/>
      <c r="AV41" s="56"/>
      <c r="AW41" s="56"/>
      <c r="AX41" s="249">
        <f>IF(V41="","",EOMONTH(EDATE(Tabla1[[#This Row],[Fecha Finalización]],2),0))</f>
        <v>45838</v>
      </c>
      <c r="AY41" s="40"/>
      <c r="AZ41" s="250">
        <f>IF(V41="","",EOMONTH(EDATE(Tabla1[[#This Row],[Fecha Finalización]],3),0))</f>
        <v>45869</v>
      </c>
      <c r="BA41" s="40"/>
      <c r="BB41" s="40"/>
      <c r="BC41" s="236" t="s">
        <v>93</v>
      </c>
      <c r="BD41" s="234" t="str">
        <f>IF(F41="","",Tabla1[[#This Row],[sem 01]]&amp;Tabla1[[#This Row],[sem 02]]&amp;Tabla1[[#This Row],[sem 03]])</f>
        <v>PPP</v>
      </c>
      <c r="BE41" s="235" t="str">
        <f>IF(TRIM(F41)="","",$B$1&amp;"-"&amp;SUBSTITUTE(Tabla1[[#This Row],[Mes Inscrito]]," ","")&amp;"-"&amp;SUBSTITUTE(Tabla1[[#This Row],[Dia de clases Inscrito]]," ","")&amp;"-"&amp;SUBSTITUTE(Tabla1[[#This Row],[Horario Inscrito]]," ","")&amp;"-"&amp;Tabla1[[#This Row],[Fecha Inicio grupo]])</f>
        <v>Ayacucho-Enero-Martesyjueves-4:30pm-06:30pm-45666</v>
      </c>
      <c r="BF41" s="252" t="str">
        <f>IF(F41="","",Tabla1[[#This Row],[Curso]])</f>
        <v>Conócete a Ti Mismo y Oratoria</v>
      </c>
      <c r="BG41" s="253" t="str">
        <f>+IF(TRIM(F41)="","",$B$1&amp;"-"&amp;TRIM(Tabla1[[#This Row],[Mes Inscrito]])&amp;"-"&amp;TRIM(Tabla1[[#This Row],[Dia de clases Inscrito]])&amp;"-"&amp;TRIM(Tabla1[[#This Row],[Horario Inscrito]])&amp;"-"&amp;TRIM(Tabla1[[#This Row],[Fecha Inicio grupo]])&amp;"-"&amp;TRIM(Tabla1[[#This Row],[Tipo Incrito]]))</f>
        <v>Ayacucho-Enero-Martes y jueves-4:30pm-06:30pm-45666-Inscrito Nuevo</v>
      </c>
      <c r="BH41" s="308" t="b">
        <f>IF(F41="","",OR(IFERROR(SEARCH("CG",Tabla1[[#This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1" s="309">
        <f>IF(F41&lt;&gt;"",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41" s="309" t="str">
        <f>IF(F41&lt;&gt;"",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1" s="309" t="str">
        <f>IF(Tabla1[[#This Row],[Fecha Inicio grupo]]="","",IFERROR(VLOOKUP(Tabla1[[#This Row],[Mes de Alta como miembro]],Parámetros!$AM$2:$AN$16,2,0),"01/01/1900"))</f>
        <v>01/01/1900</v>
      </c>
    </row>
    <row r="42" spans="1:63" s="25" customFormat="1" ht="13.9">
      <c r="A42" s="69">
        <v>39</v>
      </c>
      <c r="B42" s="29" t="s">
        <v>72</v>
      </c>
      <c r="C42" s="35" t="s">
        <v>73</v>
      </c>
      <c r="D42" s="43" t="s">
        <v>213</v>
      </c>
      <c r="E42" s="43" t="s">
        <v>125</v>
      </c>
      <c r="F42" s="46">
        <v>45666</v>
      </c>
      <c r="G42" s="46"/>
      <c r="H42" s="164" t="s">
        <v>283</v>
      </c>
      <c r="I42" s="43" t="s">
        <v>284</v>
      </c>
      <c r="J42" s="29" t="s">
        <v>285</v>
      </c>
      <c r="K42" s="70" t="s">
        <v>286</v>
      </c>
      <c r="L42" s="69" t="s">
        <v>287</v>
      </c>
      <c r="M42" s="47">
        <v>38980</v>
      </c>
      <c r="N42" s="239">
        <f ca="1">IF(Tabla1[[#This Row],[Fecha de nac]]="","",IF(Tabla1[[#This Row],[Fecha Finalización]] &gt;=TODAY(), DATEDIF(Tabla1[[#This Row],[Fecha de nac]],TODAY(),"y"), ROUNDDOWN((Tabla1[[#This Row],[Fecha Finalización]] -Tabla1[[#This Row],[Fecha de nac]])/365,0)))</f>
        <v>18</v>
      </c>
      <c r="O42" s="170" t="s">
        <v>257</v>
      </c>
      <c r="P42" s="35" t="s">
        <v>82</v>
      </c>
      <c r="Q42" s="68"/>
      <c r="R42" s="68"/>
      <c r="S42" s="68"/>
      <c r="T42" s="68"/>
      <c r="U42" s="244">
        <f>IF(F42="","",Tabla1[[#This Row],[Fecha Inicio grupo]]+3*7-7)</f>
        <v>45680</v>
      </c>
      <c r="V42" s="245">
        <f>IF(F42="","",EDATE(Tabla1[[#This Row],[Fecha Inicio grupo]],3))</f>
        <v>45756</v>
      </c>
      <c r="W42" s="30" t="s">
        <v>132</v>
      </c>
      <c r="X42" s="30" t="s">
        <v>84</v>
      </c>
      <c r="Y42" s="77" t="s">
        <v>86</v>
      </c>
      <c r="Z42" s="77" t="s">
        <v>85</v>
      </c>
      <c r="AA42" s="77" t="s">
        <v>85</v>
      </c>
      <c r="AB42" s="77" t="s">
        <v>85</v>
      </c>
      <c r="AC42" s="77" t="s">
        <v>85</v>
      </c>
      <c r="AD42" s="77" t="s">
        <v>85</v>
      </c>
      <c r="AE42" s="77" t="s">
        <v>85</v>
      </c>
      <c r="AF42" s="77" t="s">
        <v>85</v>
      </c>
      <c r="AG42" s="77"/>
      <c r="AH42" s="77"/>
      <c r="AI42" s="77"/>
      <c r="AJ42" s="77"/>
      <c r="AK42" s="77"/>
      <c r="AL42" s="77"/>
      <c r="AM42" s="77"/>
      <c r="AN42" s="77"/>
      <c r="AO42" s="145"/>
      <c r="AP42" s="247" t="str">
        <f>IF(F42="","",IFERROR(VLOOKUP(SUBSTITUTE(SUBSTITUTE(Tabla1[[#This Row],[Uso Sistemas]],"T","P"),"N","F"),Parámetros!$M$2:$N$17,2,0),"Completar hasta 3ra sem. para evaluar a Probacionista"))</f>
        <v>Asistió</v>
      </c>
      <c r="AQ42" s="40"/>
      <c r="AR42" s="201"/>
      <c r="AS42" s="40"/>
      <c r="AT42" s="29"/>
      <c r="AU42" s="56"/>
      <c r="AV42" s="56"/>
      <c r="AW42" s="56"/>
      <c r="AX42" s="249">
        <f>IF(V42="","",EOMONTH(EDATE(Tabla1[[#This Row],[Fecha Finalización]],2),0))</f>
        <v>45838</v>
      </c>
      <c r="AY42" s="40"/>
      <c r="AZ42" s="250">
        <f>IF(V42="","",EOMONTH(EDATE(Tabla1[[#This Row],[Fecha Finalización]],3),0))</f>
        <v>45869</v>
      </c>
      <c r="BA42" s="40"/>
      <c r="BB42" s="40"/>
      <c r="BC42" s="236" t="s">
        <v>133</v>
      </c>
      <c r="BD42" s="234" t="str">
        <f>IF(F42="","",Tabla1[[#This Row],[sem 01]]&amp;Tabla1[[#This Row],[sem 02]]&amp;Tabla1[[#This Row],[sem 03]])</f>
        <v>FPP</v>
      </c>
      <c r="BE42" s="235" t="str">
        <f>IF(TRIM(F42)="","",$B$1&amp;"-"&amp;SUBSTITUTE(Tabla1[[#This Row],[Mes Inscrito]]," ","")&amp;"-"&amp;SUBSTITUTE(Tabla1[[#This Row],[Dia de clases Inscrito]]," ","")&amp;"-"&amp;SUBSTITUTE(Tabla1[[#This Row],[Horario Inscrito]]," ","")&amp;"-"&amp;Tabla1[[#This Row],[Fecha Inicio grupo]])</f>
        <v>Ayacucho-Enero-Martesyjueves-4:30pm-06:30pm-45666</v>
      </c>
      <c r="BF42" s="252" t="str">
        <f>IF(F42="","",Tabla1[[#This Row],[Curso]])</f>
        <v>Conócete a Ti Mismo y Oratoria</v>
      </c>
      <c r="BG42" s="253" t="str">
        <f>+IF(TRIM(F42)="","",$B$1&amp;"-"&amp;TRIM(Tabla1[[#This Row],[Mes Inscrito]])&amp;"-"&amp;TRIM(Tabla1[[#This Row],[Dia de clases Inscrito]])&amp;"-"&amp;TRIM(Tabla1[[#This Row],[Horario Inscrito]])&amp;"-"&amp;TRIM(Tabla1[[#This Row],[Fecha Inicio grupo]])&amp;"-"&amp;TRIM(Tabla1[[#This Row],[Tipo Incrito]]))</f>
        <v>Ayacucho-Enero-Martes y jueves-4:30pm-06:30pm-45666-Inscrito Nuevo</v>
      </c>
      <c r="BH42" s="308" t="b">
        <f>IF(F42="","",OR(IFERROR(SEARCH("CG",Tabla1[[#This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2" s="309">
        <f>IF(F42&lt;&gt;"",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42" s="309" t="str">
        <f>IF(F42&lt;&gt;"",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2" s="309" t="str">
        <f>IF(Tabla1[[#This Row],[Fecha Inicio grupo]]="","",IFERROR(VLOOKUP(Tabla1[[#This Row],[Mes de Alta como miembro]],Parámetros!$AM$2:$AN$16,2,0),"01/01/1900"))</f>
        <v>01/01/1900</v>
      </c>
    </row>
    <row r="43" spans="1:63" s="25" customFormat="1" ht="13.9">
      <c r="A43" s="69">
        <v>40</v>
      </c>
      <c r="B43" s="29" t="s">
        <v>72</v>
      </c>
      <c r="C43" s="35" t="s">
        <v>73</v>
      </c>
      <c r="D43" s="43" t="s">
        <v>213</v>
      </c>
      <c r="E43" s="43" t="s">
        <v>125</v>
      </c>
      <c r="F43" s="46">
        <v>45666</v>
      </c>
      <c r="G43" s="46"/>
      <c r="H43" s="164" t="s">
        <v>288</v>
      </c>
      <c r="I43" s="43" t="s">
        <v>289</v>
      </c>
      <c r="J43" s="29" t="s">
        <v>290</v>
      </c>
      <c r="K43" s="70" t="s">
        <v>291</v>
      </c>
      <c r="L43" s="69" t="s">
        <v>292</v>
      </c>
      <c r="M43" s="47">
        <v>37990</v>
      </c>
      <c r="N43" s="239">
        <f ca="1">IF(Tabla1[[#This Row],[Fecha de nac]]="","",IF(Tabla1[[#This Row],[Fecha Finalización]] &gt;=TODAY(), DATEDIF(Tabla1[[#This Row],[Fecha de nac]],TODAY(),"y"), ROUNDDOWN((Tabla1[[#This Row],[Fecha Finalización]] -Tabla1[[#This Row],[Fecha de nac]])/365,0)))</f>
        <v>21</v>
      </c>
      <c r="O43" s="170" t="s">
        <v>257</v>
      </c>
      <c r="P43" s="35" t="s">
        <v>82</v>
      </c>
      <c r="Q43" s="68"/>
      <c r="R43" s="68"/>
      <c r="S43" s="68"/>
      <c r="T43" s="68"/>
      <c r="U43" s="244">
        <f>IF(F43="","",Tabla1[[#This Row],[Fecha Inicio grupo]]+3*7-7)</f>
        <v>45680</v>
      </c>
      <c r="V43" s="245">
        <f>IF(F43="","",EDATE(Tabla1[[#This Row],[Fecha Inicio grupo]],3))</f>
        <v>45756</v>
      </c>
      <c r="W43" s="30" t="s">
        <v>132</v>
      </c>
      <c r="X43" s="30" t="s">
        <v>84</v>
      </c>
      <c r="Y43" s="77" t="s">
        <v>86</v>
      </c>
      <c r="Z43" s="77" t="s">
        <v>85</v>
      </c>
      <c r="AA43" s="77" t="s">
        <v>85</v>
      </c>
      <c r="AB43" s="77" t="s">
        <v>85</v>
      </c>
      <c r="AC43" s="77" t="s">
        <v>85</v>
      </c>
      <c r="AD43" s="77" t="s">
        <v>86</v>
      </c>
      <c r="AE43" s="77" t="s">
        <v>85</v>
      </c>
      <c r="AF43" s="77" t="s">
        <v>85</v>
      </c>
      <c r="AG43" s="77"/>
      <c r="AH43" s="77"/>
      <c r="AI43" s="77"/>
      <c r="AJ43" s="77"/>
      <c r="AK43" s="77"/>
      <c r="AL43" s="77"/>
      <c r="AM43" s="77"/>
      <c r="AN43" s="77"/>
      <c r="AO43" s="145"/>
      <c r="AP43" s="247" t="str">
        <f>IF(F43="","",IFERROR(VLOOKUP(SUBSTITUTE(SUBSTITUTE(Tabla1[[#This Row],[Uso Sistemas]],"T","P"),"N","F"),Parámetros!$M$2:$N$17,2,0),"Completar hasta 3ra sem. para evaluar a Probacionista"))</f>
        <v>Asistió</v>
      </c>
      <c r="AQ43" s="40"/>
      <c r="AR43" s="201"/>
      <c r="AS43" s="40"/>
      <c r="AT43" s="29"/>
      <c r="AU43" s="56"/>
      <c r="AV43" s="56"/>
      <c r="AW43" s="56"/>
      <c r="AX43" s="249">
        <f>IF(V43="","",EOMONTH(EDATE(Tabla1[[#This Row],[Fecha Finalización]],2),0))</f>
        <v>45838</v>
      </c>
      <c r="AY43" s="40"/>
      <c r="AZ43" s="250">
        <f>IF(V43="","",EOMONTH(EDATE(Tabla1[[#This Row],[Fecha Finalización]],3),0))</f>
        <v>45869</v>
      </c>
      <c r="BA43" s="40"/>
      <c r="BB43" s="40"/>
      <c r="BC43" s="236" t="s">
        <v>133</v>
      </c>
      <c r="BD43" s="234" t="str">
        <f>IF(F43="","",Tabla1[[#This Row],[sem 01]]&amp;Tabla1[[#This Row],[sem 02]]&amp;Tabla1[[#This Row],[sem 03]])</f>
        <v>FPP</v>
      </c>
      <c r="BE43" s="235" t="str">
        <f>IF(TRIM(F43)="","",$B$1&amp;"-"&amp;SUBSTITUTE(Tabla1[[#This Row],[Mes Inscrito]]," ","")&amp;"-"&amp;SUBSTITUTE(Tabla1[[#This Row],[Dia de clases Inscrito]]," ","")&amp;"-"&amp;SUBSTITUTE(Tabla1[[#This Row],[Horario Inscrito]]," ","")&amp;"-"&amp;Tabla1[[#This Row],[Fecha Inicio grupo]])</f>
        <v>Ayacucho-Enero-Martesyjueves-4:30pm-06:30pm-45666</v>
      </c>
      <c r="BF43" s="252" t="str">
        <f>IF(F43="","",Tabla1[[#This Row],[Curso]])</f>
        <v>Conócete a Ti Mismo y Oratoria</v>
      </c>
      <c r="BG43" s="253" t="str">
        <f>+IF(TRIM(F43)="","",$B$1&amp;"-"&amp;TRIM(Tabla1[[#This Row],[Mes Inscrito]])&amp;"-"&amp;TRIM(Tabla1[[#This Row],[Dia de clases Inscrito]])&amp;"-"&amp;TRIM(Tabla1[[#This Row],[Horario Inscrito]])&amp;"-"&amp;TRIM(Tabla1[[#This Row],[Fecha Inicio grupo]])&amp;"-"&amp;TRIM(Tabla1[[#This Row],[Tipo Incrito]]))</f>
        <v>Ayacucho-Enero-Martes y jueves-4:30pm-06:30pm-45666-Inscrito Nuevo</v>
      </c>
      <c r="BH43" s="308" t="b">
        <f>IF(F43="","",OR(IFERROR(SEARCH("CG",Tabla1[[#This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3" s="309">
        <f>IF(F43&lt;&gt;"",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43" s="309" t="str">
        <f>IF(F43&lt;&gt;"",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3" s="309" t="str">
        <f>IF(Tabla1[[#This Row],[Fecha Inicio grupo]]="","",IFERROR(VLOOKUP(Tabla1[[#This Row],[Mes de Alta como miembro]],Parámetros!$AM$2:$AN$16,2,0),"01/01/1900"))</f>
        <v>01/01/1900</v>
      </c>
    </row>
    <row r="44" spans="1:63" s="25" customFormat="1" ht="13.9">
      <c r="A44" s="69">
        <v>41</v>
      </c>
      <c r="B44" s="29" t="s">
        <v>72</v>
      </c>
      <c r="C44" s="35" t="s">
        <v>73</v>
      </c>
      <c r="D44" s="43" t="s">
        <v>213</v>
      </c>
      <c r="E44" s="43" t="s">
        <v>169</v>
      </c>
      <c r="F44" s="46">
        <v>45666</v>
      </c>
      <c r="G44" s="46"/>
      <c r="H44" s="164" t="s">
        <v>293</v>
      </c>
      <c r="I44" s="43" t="s">
        <v>294</v>
      </c>
      <c r="J44" s="29" t="s">
        <v>295</v>
      </c>
      <c r="K44" s="70" t="s">
        <v>296</v>
      </c>
      <c r="L44" s="69" t="s">
        <v>297</v>
      </c>
      <c r="M44" s="47">
        <v>39568</v>
      </c>
      <c r="N44" s="239">
        <f ca="1">IF(Tabla1[[#This Row],[Fecha de nac]]="","",IF(Tabla1[[#This Row],[Fecha Finalización]] &gt;=TODAY(), DATEDIF(Tabla1[[#This Row],[Fecha de nac]],TODAY(),"y"), ROUNDDOWN((Tabla1[[#This Row],[Fecha Finalización]] -Tabla1[[#This Row],[Fecha de nac]])/365,0)))</f>
        <v>16</v>
      </c>
      <c r="O44" s="170" t="s">
        <v>298</v>
      </c>
      <c r="P44" s="35" t="s">
        <v>82</v>
      </c>
      <c r="Q44" s="68"/>
      <c r="R44" s="68"/>
      <c r="S44" s="68"/>
      <c r="T44" s="68"/>
      <c r="U44" s="244">
        <f>IF(F44="","",Tabla1[[#This Row],[Fecha Inicio grupo]]+3*7-7)</f>
        <v>45680</v>
      </c>
      <c r="V44" s="245">
        <f>IF(F44="","",EDATE(Tabla1[[#This Row],[Fecha Inicio grupo]],3))</f>
        <v>45756</v>
      </c>
      <c r="W44" s="30" t="s">
        <v>299</v>
      </c>
      <c r="X44" s="30" t="s">
        <v>300</v>
      </c>
      <c r="Y44" s="77" t="s">
        <v>85</v>
      </c>
      <c r="Z44" s="77" t="s">
        <v>85</v>
      </c>
      <c r="AA44" s="77" t="s">
        <v>85</v>
      </c>
      <c r="AB44" s="77" t="s">
        <v>85</v>
      </c>
      <c r="AC44" s="77" t="s">
        <v>85</v>
      </c>
      <c r="AD44" s="77" t="s">
        <v>85</v>
      </c>
      <c r="AE44" s="77" t="s">
        <v>85</v>
      </c>
      <c r="AF44" s="77" t="s">
        <v>85</v>
      </c>
      <c r="AG44" s="77"/>
      <c r="AH44" s="77"/>
      <c r="AI44" s="77"/>
      <c r="AJ44" s="77"/>
      <c r="AK44" s="77"/>
      <c r="AL44" s="77"/>
      <c r="AM44" s="77"/>
      <c r="AN44" s="77"/>
      <c r="AO44" s="145"/>
      <c r="AP44" s="247" t="str">
        <f>IF(F44="","",IFERROR(VLOOKUP(SUBSTITUTE(SUBSTITUTE(Tabla1[[#This Row],[Uso Sistemas]],"T","P"),"N","F"),Parámetros!$M$2:$N$17,2,0),"Completar hasta 3ra sem. para evaluar a Probacionista"))</f>
        <v>Asistió</v>
      </c>
      <c r="AQ44" s="40"/>
      <c r="AR44" s="201"/>
      <c r="AS44" s="40"/>
      <c r="AT44" s="29"/>
      <c r="AU44" s="56"/>
      <c r="AV44" s="56"/>
      <c r="AW44" s="56"/>
      <c r="AX44" s="249">
        <f>IF(V44="","",EOMONTH(EDATE(Tabla1[[#This Row],[Fecha Finalización]],2),0))</f>
        <v>45838</v>
      </c>
      <c r="AY44" s="40"/>
      <c r="AZ44" s="250">
        <f>IF(V44="","",EOMONTH(EDATE(Tabla1[[#This Row],[Fecha Finalización]],3),0))</f>
        <v>45869</v>
      </c>
      <c r="BA44" s="40"/>
      <c r="BB44" s="40"/>
      <c r="BC44" s="236" t="s">
        <v>301</v>
      </c>
      <c r="BD44" s="234" t="str">
        <f>IF(F44="","",Tabla1[[#This Row],[sem 01]]&amp;Tabla1[[#This Row],[sem 02]]&amp;Tabla1[[#This Row],[sem 03]])</f>
        <v>PPP</v>
      </c>
      <c r="BE44" s="235" t="str">
        <f>IF(TRIM(F44)="","",$B$1&amp;"-"&amp;SUBSTITUTE(Tabla1[[#This Row],[Mes Inscrito]]," ","")&amp;"-"&amp;SUBSTITUTE(Tabla1[[#This Row],[Dia de clases Inscrito]]," ","")&amp;"-"&amp;SUBSTITUTE(Tabla1[[#This Row],[Horario Inscrito]]," ","")&amp;"-"&amp;Tabla1[[#This Row],[Fecha Inicio grupo]])</f>
        <v>Ayacucho-Enero-Martesyjueves-7:00pm-8:50pm-45666</v>
      </c>
      <c r="BF44" s="252" t="str">
        <f>IF(F44="","",Tabla1[[#This Row],[Curso]])</f>
        <v>Conócete a Ti Mismo y Oratoria</v>
      </c>
      <c r="BG44" s="253" t="str">
        <f>+IF(TRIM(F44)="","",$B$1&amp;"-"&amp;TRIM(Tabla1[[#This Row],[Mes Inscrito]])&amp;"-"&amp;TRIM(Tabla1[[#This Row],[Dia de clases Inscrito]])&amp;"-"&amp;TRIM(Tabla1[[#This Row],[Horario Inscrito]])&amp;"-"&amp;TRIM(Tabla1[[#This Row],[Fecha Inicio grupo]])&amp;"-"&amp;TRIM(Tabla1[[#This Row],[Tipo Incrito]]))</f>
        <v>Ayacucho-Enero-Martes y jueves-7:00pm-8:50pm-45666-Inscrito Nuevo</v>
      </c>
      <c r="BH44" s="308" t="b">
        <f>IF(F44="","",OR(IFERROR(SEARCH("CG",Tabla1[[#This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4" s="309">
        <f>IF(F44&lt;&gt;"",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44" s="309" t="str">
        <f>IF(F44&lt;&gt;"",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4" s="309" t="str">
        <f>IF(Tabla1[[#This Row],[Fecha Inicio grupo]]="","",IFERROR(VLOOKUP(Tabla1[[#This Row],[Mes de Alta como miembro]],Parámetros!$AM$2:$AN$16,2,0),"01/01/1900"))</f>
        <v>01/01/1900</v>
      </c>
    </row>
    <row r="45" spans="1:63" s="25" customFormat="1" ht="13.9">
      <c r="A45" s="69">
        <v>42</v>
      </c>
      <c r="B45" s="29" t="s">
        <v>72</v>
      </c>
      <c r="C45" s="35" t="s">
        <v>73</v>
      </c>
      <c r="D45" s="43" t="s">
        <v>213</v>
      </c>
      <c r="E45" s="43" t="s">
        <v>169</v>
      </c>
      <c r="F45" s="46">
        <v>45666</v>
      </c>
      <c r="G45" s="46"/>
      <c r="H45" s="164" t="s">
        <v>302</v>
      </c>
      <c r="I45" s="43" t="s">
        <v>303</v>
      </c>
      <c r="J45" s="29" t="s">
        <v>304</v>
      </c>
      <c r="K45" s="70" t="s">
        <v>305</v>
      </c>
      <c r="L45" s="69" t="s">
        <v>306</v>
      </c>
      <c r="M45" s="47">
        <v>39735</v>
      </c>
      <c r="N45" s="239">
        <f ca="1">IF(Tabla1[[#This Row],[Fecha de nac]]="","",IF(Tabla1[[#This Row],[Fecha Finalización]] &gt;=TODAY(), DATEDIF(Tabla1[[#This Row],[Fecha de nac]],TODAY(),"y"), ROUNDDOWN((Tabla1[[#This Row],[Fecha Finalización]] -Tabla1[[#This Row],[Fecha de nac]])/365,0)))</f>
        <v>16</v>
      </c>
      <c r="O45" s="170" t="s">
        <v>298</v>
      </c>
      <c r="P45" s="35" t="s">
        <v>82</v>
      </c>
      <c r="Q45" s="68"/>
      <c r="R45" s="68"/>
      <c r="S45" s="68"/>
      <c r="T45" s="68"/>
      <c r="U45" s="244">
        <f>IF(F45="","",Tabla1[[#This Row],[Fecha Inicio grupo]]+3*7-7)</f>
        <v>45680</v>
      </c>
      <c r="V45" s="245">
        <f>IF(F45="","",EDATE(Tabla1[[#This Row],[Fecha Inicio grupo]],3))</f>
        <v>45756</v>
      </c>
      <c r="W45" s="30" t="s">
        <v>299</v>
      </c>
      <c r="X45" s="30" t="s">
        <v>300</v>
      </c>
      <c r="Y45" s="77" t="s">
        <v>85</v>
      </c>
      <c r="Z45" s="77" t="s">
        <v>85</v>
      </c>
      <c r="AA45" s="77" t="s">
        <v>85</v>
      </c>
      <c r="AB45" s="77" t="s">
        <v>85</v>
      </c>
      <c r="AC45" s="77" t="s">
        <v>85</v>
      </c>
      <c r="AD45" s="77" t="s">
        <v>86</v>
      </c>
      <c r="AE45" s="77" t="s">
        <v>85</v>
      </c>
      <c r="AF45" s="77" t="s">
        <v>86</v>
      </c>
      <c r="AG45" s="77"/>
      <c r="AH45" s="77"/>
      <c r="AI45" s="77"/>
      <c r="AJ45" s="77"/>
      <c r="AK45" s="77"/>
      <c r="AL45" s="77"/>
      <c r="AM45" s="77"/>
      <c r="AN45" s="77"/>
      <c r="AO45" s="145"/>
      <c r="AP45" s="247" t="str">
        <f>IF(F45="","",IFERROR(VLOOKUP(SUBSTITUTE(SUBSTITUTE(Tabla1[[#This Row],[Uso Sistemas]],"T","P"),"N","F"),Parámetros!$M$2:$N$17,2,0),"Completar hasta 3ra sem. para evaluar a Probacionista"))</f>
        <v>Asistió</v>
      </c>
      <c r="AQ45" s="40"/>
      <c r="AR45" s="201"/>
      <c r="AS45" s="40"/>
      <c r="AT45" s="29"/>
      <c r="AU45" s="56"/>
      <c r="AV45" s="56"/>
      <c r="AW45" s="56"/>
      <c r="AX45" s="249">
        <f>IF(V45="","",EOMONTH(EDATE(Tabla1[[#This Row],[Fecha Finalización]],2),0))</f>
        <v>45838</v>
      </c>
      <c r="AY45" s="40"/>
      <c r="AZ45" s="250">
        <f>IF(V45="","",EOMONTH(EDATE(Tabla1[[#This Row],[Fecha Finalización]],3),0))</f>
        <v>45869</v>
      </c>
      <c r="BA45" s="40"/>
      <c r="BB45" s="40"/>
      <c r="BC45" s="236" t="s">
        <v>133</v>
      </c>
      <c r="BD45" s="234" t="str">
        <f>IF(F45="","",Tabla1[[#This Row],[sem 01]]&amp;Tabla1[[#This Row],[sem 02]]&amp;Tabla1[[#This Row],[sem 03]])</f>
        <v>PPP</v>
      </c>
      <c r="BE45" s="235" t="str">
        <f>IF(TRIM(F45)="","",$B$1&amp;"-"&amp;SUBSTITUTE(Tabla1[[#This Row],[Mes Inscrito]]," ","")&amp;"-"&amp;SUBSTITUTE(Tabla1[[#This Row],[Dia de clases Inscrito]]," ","")&amp;"-"&amp;SUBSTITUTE(Tabla1[[#This Row],[Horario Inscrito]]," ","")&amp;"-"&amp;Tabla1[[#This Row],[Fecha Inicio grupo]])</f>
        <v>Ayacucho-Enero-Martesyjueves-7:00pm-8:50pm-45666</v>
      </c>
      <c r="BF45" s="252" t="str">
        <f>IF(F45="","",Tabla1[[#This Row],[Curso]])</f>
        <v>Conócete a Ti Mismo y Oratoria</v>
      </c>
      <c r="BG45" s="253" t="str">
        <f>+IF(TRIM(F45)="","",$B$1&amp;"-"&amp;TRIM(Tabla1[[#This Row],[Mes Inscrito]])&amp;"-"&amp;TRIM(Tabla1[[#This Row],[Dia de clases Inscrito]])&amp;"-"&amp;TRIM(Tabla1[[#This Row],[Horario Inscrito]])&amp;"-"&amp;TRIM(Tabla1[[#This Row],[Fecha Inicio grupo]])&amp;"-"&amp;TRIM(Tabla1[[#This Row],[Tipo Incrito]]))</f>
        <v>Ayacucho-Enero-Martes y jueves-7:00pm-8:50pm-45666-Inscrito Nuevo</v>
      </c>
      <c r="BH45" s="308" t="b">
        <f>IF(F45="","",OR(IFERROR(SEARCH("CG",Tabla1[[#This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5" s="309">
        <f>IF(F45&lt;&gt;"",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45" s="309" t="str">
        <f>IF(F45&lt;&gt;"",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5" s="309" t="str">
        <f>IF(Tabla1[[#This Row],[Fecha Inicio grupo]]="","",IFERROR(VLOOKUP(Tabla1[[#This Row],[Mes de Alta como miembro]],Parámetros!$AM$2:$AN$16,2,0),"01/01/1900"))</f>
        <v>01/01/1900</v>
      </c>
    </row>
    <row r="46" spans="1:63" s="25" customFormat="1" ht="13.9">
      <c r="A46" s="69">
        <v>43</v>
      </c>
      <c r="B46" s="29" t="s">
        <v>72</v>
      </c>
      <c r="C46" s="35" t="s">
        <v>73</v>
      </c>
      <c r="D46" s="43" t="s">
        <v>213</v>
      </c>
      <c r="E46" s="43" t="s">
        <v>169</v>
      </c>
      <c r="F46" s="46">
        <v>45666</v>
      </c>
      <c r="G46" s="46"/>
      <c r="H46" s="164" t="s">
        <v>307</v>
      </c>
      <c r="I46" s="43" t="s">
        <v>308</v>
      </c>
      <c r="J46" s="29" t="s">
        <v>309</v>
      </c>
      <c r="K46" s="70" t="s">
        <v>310</v>
      </c>
      <c r="L46" s="69" t="s">
        <v>311</v>
      </c>
      <c r="M46" s="47">
        <v>38576</v>
      </c>
      <c r="N46" s="239">
        <f ca="1">IF(Tabla1[[#This Row],[Fecha de nac]]="","",IF(Tabla1[[#This Row],[Fecha Finalización]] &gt;=TODAY(), DATEDIF(Tabla1[[#This Row],[Fecha de nac]],TODAY(),"y"), ROUNDDOWN((Tabla1[[#This Row],[Fecha Finalización]] -Tabla1[[#This Row],[Fecha de nac]])/365,0)))</f>
        <v>19</v>
      </c>
      <c r="O46" s="170" t="s">
        <v>298</v>
      </c>
      <c r="P46" s="35" t="s">
        <v>82</v>
      </c>
      <c r="Q46" s="68"/>
      <c r="R46" s="68"/>
      <c r="S46" s="68"/>
      <c r="T46" s="68"/>
      <c r="U46" s="244">
        <f>IF(F46="","",Tabla1[[#This Row],[Fecha Inicio grupo]]+3*7-7)</f>
        <v>45680</v>
      </c>
      <c r="V46" s="245">
        <f>IF(F46="","",EDATE(Tabla1[[#This Row],[Fecha Inicio grupo]],3))</f>
        <v>45756</v>
      </c>
      <c r="W46" s="30" t="s">
        <v>299</v>
      </c>
      <c r="X46" s="30" t="s">
        <v>300</v>
      </c>
      <c r="Y46" s="77" t="s">
        <v>85</v>
      </c>
      <c r="Z46" s="77" t="s">
        <v>85</v>
      </c>
      <c r="AA46" s="77" t="s">
        <v>85</v>
      </c>
      <c r="AB46" s="77" t="s">
        <v>85</v>
      </c>
      <c r="AC46" s="77" t="s">
        <v>85</v>
      </c>
      <c r="AD46" s="77" t="s">
        <v>86</v>
      </c>
      <c r="AE46" s="77" t="s">
        <v>85</v>
      </c>
      <c r="AF46" s="77" t="s">
        <v>86</v>
      </c>
      <c r="AG46" s="77"/>
      <c r="AH46" s="77"/>
      <c r="AI46" s="77"/>
      <c r="AJ46" s="77"/>
      <c r="AK46" s="77"/>
      <c r="AL46" s="77"/>
      <c r="AM46" s="77"/>
      <c r="AN46" s="77"/>
      <c r="AO46" s="145"/>
      <c r="AP46" s="247" t="str">
        <f>IF(F46="","",IFERROR(VLOOKUP(SUBSTITUTE(SUBSTITUTE(Tabla1[[#This Row],[Uso Sistemas]],"T","P"),"N","F"),Parámetros!$M$2:$N$17,2,0),"Completar hasta 3ra sem. para evaluar a Probacionista"))</f>
        <v>Asistió</v>
      </c>
      <c r="AQ46" s="40"/>
      <c r="AR46" s="201"/>
      <c r="AS46" s="40"/>
      <c r="AT46" s="29"/>
      <c r="AU46" s="56"/>
      <c r="AV46" s="56"/>
      <c r="AW46" s="56"/>
      <c r="AX46" s="249">
        <f>IF(V46="","",EOMONTH(EDATE(Tabla1[[#This Row],[Fecha Finalización]],2),0))</f>
        <v>45838</v>
      </c>
      <c r="AY46" s="40"/>
      <c r="AZ46" s="250">
        <f>IF(V46="","",EOMONTH(EDATE(Tabla1[[#This Row],[Fecha Finalización]],3),0))</f>
        <v>45869</v>
      </c>
      <c r="BA46" s="40"/>
      <c r="BB46" s="40"/>
      <c r="BC46" s="236" t="s">
        <v>133</v>
      </c>
      <c r="BD46" s="234" t="str">
        <f>IF(F46="","",Tabla1[[#This Row],[sem 01]]&amp;Tabla1[[#This Row],[sem 02]]&amp;Tabla1[[#This Row],[sem 03]])</f>
        <v>PPP</v>
      </c>
      <c r="BE46" s="235" t="str">
        <f>IF(TRIM(F46)="","",$B$1&amp;"-"&amp;SUBSTITUTE(Tabla1[[#This Row],[Mes Inscrito]]," ","")&amp;"-"&amp;SUBSTITUTE(Tabla1[[#This Row],[Dia de clases Inscrito]]," ","")&amp;"-"&amp;SUBSTITUTE(Tabla1[[#This Row],[Horario Inscrito]]," ","")&amp;"-"&amp;Tabla1[[#This Row],[Fecha Inicio grupo]])</f>
        <v>Ayacucho-Enero-Martesyjueves-7:00pm-8:50pm-45666</v>
      </c>
      <c r="BF46" s="252" t="str">
        <f>IF(F46="","",Tabla1[[#This Row],[Curso]])</f>
        <v>Conócete a Ti Mismo y Oratoria</v>
      </c>
      <c r="BG46" s="253" t="str">
        <f>+IF(TRIM(F46)="","",$B$1&amp;"-"&amp;TRIM(Tabla1[[#This Row],[Mes Inscrito]])&amp;"-"&amp;TRIM(Tabla1[[#This Row],[Dia de clases Inscrito]])&amp;"-"&amp;TRIM(Tabla1[[#This Row],[Horario Inscrito]])&amp;"-"&amp;TRIM(Tabla1[[#This Row],[Fecha Inicio grupo]])&amp;"-"&amp;TRIM(Tabla1[[#This Row],[Tipo Incrito]]))</f>
        <v>Ayacucho-Enero-Martes y jueves-7:00pm-8:50pm-45666-Inscrito Nuevo</v>
      </c>
      <c r="BH46" s="308" t="b">
        <f>IF(F46="","",OR(IFERROR(SEARCH("CG",Tabla1[[#This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6" s="309">
        <f>IF(F46&lt;&gt;"",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46" s="309" t="str">
        <f>IF(F46&lt;&gt;"",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6" s="309" t="str">
        <f>IF(Tabla1[[#This Row],[Fecha Inicio grupo]]="","",IFERROR(VLOOKUP(Tabla1[[#This Row],[Mes de Alta como miembro]],Parámetros!$AM$2:$AN$16,2,0),"01/01/1900"))</f>
        <v>01/01/1900</v>
      </c>
    </row>
    <row r="47" spans="1:63" s="25" customFormat="1" ht="13.9">
      <c r="A47" s="69">
        <v>44</v>
      </c>
      <c r="B47" s="29" t="s">
        <v>72</v>
      </c>
      <c r="C47" s="35" t="s">
        <v>73</v>
      </c>
      <c r="D47" s="43" t="s">
        <v>213</v>
      </c>
      <c r="E47" s="43" t="s">
        <v>169</v>
      </c>
      <c r="F47" s="46">
        <v>45666</v>
      </c>
      <c r="G47" s="46"/>
      <c r="H47" s="164" t="s">
        <v>312</v>
      </c>
      <c r="I47" s="43" t="s">
        <v>313</v>
      </c>
      <c r="J47" s="29" t="s">
        <v>314</v>
      </c>
      <c r="K47" s="70" t="s">
        <v>315</v>
      </c>
      <c r="L47" s="69" t="s">
        <v>316</v>
      </c>
      <c r="M47" s="47">
        <v>36198</v>
      </c>
      <c r="N47" s="239">
        <f ca="1">IF(Tabla1[[#This Row],[Fecha de nac]]="","",IF(Tabla1[[#This Row],[Fecha Finalización]] &gt;=TODAY(), DATEDIF(Tabla1[[#This Row],[Fecha de nac]],TODAY(),"y"), ROUNDDOWN((Tabla1[[#This Row],[Fecha Finalización]] -Tabla1[[#This Row],[Fecha de nac]])/365,0)))</f>
        <v>26</v>
      </c>
      <c r="O47" s="170" t="s">
        <v>298</v>
      </c>
      <c r="P47" s="35" t="s">
        <v>82</v>
      </c>
      <c r="Q47" s="68"/>
      <c r="R47" s="68"/>
      <c r="S47" s="68"/>
      <c r="T47" s="68"/>
      <c r="U47" s="244">
        <f>IF(F47="","",Tabla1[[#This Row],[Fecha Inicio grupo]]+3*7-7)</f>
        <v>45680</v>
      </c>
      <c r="V47" s="245">
        <f>IF(F47="","",EDATE(Tabla1[[#This Row],[Fecha Inicio grupo]],3))</f>
        <v>45756</v>
      </c>
      <c r="W47" s="30" t="s">
        <v>299</v>
      </c>
      <c r="X47" s="30" t="s">
        <v>300</v>
      </c>
      <c r="Y47" s="77" t="s">
        <v>85</v>
      </c>
      <c r="Z47" s="77" t="s">
        <v>85</v>
      </c>
      <c r="AA47" s="77" t="s">
        <v>86</v>
      </c>
      <c r="AB47" s="77" t="s">
        <v>85</v>
      </c>
      <c r="AC47" s="77" t="s">
        <v>85</v>
      </c>
      <c r="AD47" s="77" t="s">
        <v>85</v>
      </c>
      <c r="AE47" s="77" t="s">
        <v>85</v>
      </c>
      <c r="AF47" s="77" t="s">
        <v>85</v>
      </c>
      <c r="AG47" s="77"/>
      <c r="AH47" s="77"/>
      <c r="AI47" s="77"/>
      <c r="AJ47" s="77"/>
      <c r="AK47" s="77"/>
      <c r="AL47" s="77"/>
      <c r="AM47" s="77"/>
      <c r="AN47" s="77"/>
      <c r="AO47" s="145"/>
      <c r="AP47" s="247" t="str">
        <f>IF(F47="","",IFERROR(VLOOKUP(SUBSTITUTE(SUBSTITUTE(Tabla1[[#This Row],[Uso Sistemas]],"T","P"),"N","F"),Parámetros!$M$2:$N$17,2,0),"Completar hasta 3ra sem. para evaluar a Probacionista"))</f>
        <v>Asistió</v>
      </c>
      <c r="AQ47" s="40"/>
      <c r="AR47" s="201"/>
      <c r="AS47" s="40"/>
      <c r="AT47" s="29"/>
      <c r="AU47" s="56"/>
      <c r="AV47" s="56"/>
      <c r="AW47" s="56"/>
      <c r="AX47" s="249">
        <f>IF(V47="","",EOMONTH(EDATE(Tabla1[[#This Row],[Fecha Finalización]],2),0))</f>
        <v>45838</v>
      </c>
      <c r="AY47" s="40"/>
      <c r="AZ47" s="250">
        <f>IF(V47="","",EOMONTH(EDATE(Tabla1[[#This Row],[Fecha Finalización]],3),0))</f>
        <v>45869</v>
      </c>
      <c r="BA47" s="40"/>
      <c r="BB47" s="40"/>
      <c r="BC47" s="236" t="s">
        <v>87</v>
      </c>
      <c r="BD47" s="234" t="str">
        <f>IF(F47="","",Tabla1[[#This Row],[sem 01]]&amp;Tabla1[[#This Row],[sem 02]]&amp;Tabla1[[#This Row],[sem 03]])</f>
        <v>PPF</v>
      </c>
      <c r="BE47" s="235" t="str">
        <f>IF(TRIM(F47)="","",$B$1&amp;"-"&amp;SUBSTITUTE(Tabla1[[#This Row],[Mes Inscrito]]," ","")&amp;"-"&amp;SUBSTITUTE(Tabla1[[#This Row],[Dia de clases Inscrito]]," ","")&amp;"-"&amp;SUBSTITUTE(Tabla1[[#This Row],[Horario Inscrito]]," ","")&amp;"-"&amp;Tabla1[[#This Row],[Fecha Inicio grupo]])</f>
        <v>Ayacucho-Enero-Martesyjueves-7:00pm-8:50pm-45666</v>
      </c>
      <c r="BF47" s="252" t="str">
        <f>IF(F47="","",Tabla1[[#This Row],[Curso]])</f>
        <v>Conócete a Ti Mismo y Oratoria</v>
      </c>
      <c r="BG47" s="253" t="str">
        <f>+IF(TRIM(F47)="","",$B$1&amp;"-"&amp;TRIM(Tabla1[[#This Row],[Mes Inscrito]])&amp;"-"&amp;TRIM(Tabla1[[#This Row],[Dia de clases Inscrito]])&amp;"-"&amp;TRIM(Tabla1[[#This Row],[Horario Inscrito]])&amp;"-"&amp;TRIM(Tabla1[[#This Row],[Fecha Inicio grupo]])&amp;"-"&amp;TRIM(Tabla1[[#This Row],[Tipo Incrito]]))</f>
        <v>Ayacucho-Enero-Martes y jueves-7:00pm-8:50pm-45666-Inscrito Nuevo</v>
      </c>
      <c r="BH47" s="308" t="b">
        <f>IF(F47="","",OR(IFERROR(SEARCH("CG",Tabla1[[#This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7" s="309">
        <f>IF(F47&lt;&gt;"",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47" s="309" t="str">
        <f>IF(F47&lt;&gt;"",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7" s="309" t="str">
        <f>IF(Tabla1[[#This Row],[Fecha Inicio grupo]]="","",IFERROR(VLOOKUP(Tabla1[[#This Row],[Mes de Alta como miembro]],Parámetros!$AM$2:$AN$16,2,0),"01/01/1900"))</f>
        <v>01/01/1900</v>
      </c>
    </row>
    <row r="48" spans="1:63" s="25" customFormat="1" ht="13.9">
      <c r="A48" s="69">
        <v>45</v>
      </c>
      <c r="B48" s="29" t="s">
        <v>72</v>
      </c>
      <c r="C48" s="35" t="s">
        <v>73</v>
      </c>
      <c r="D48" s="43" t="s">
        <v>213</v>
      </c>
      <c r="E48" s="43" t="s">
        <v>169</v>
      </c>
      <c r="F48" s="46">
        <v>45666</v>
      </c>
      <c r="G48" s="46"/>
      <c r="H48" s="164" t="s">
        <v>317</v>
      </c>
      <c r="I48" s="43" t="s">
        <v>318</v>
      </c>
      <c r="J48" s="29" t="s">
        <v>319</v>
      </c>
      <c r="K48" s="70" t="s">
        <v>320</v>
      </c>
      <c r="L48" s="69" t="s">
        <v>321</v>
      </c>
      <c r="M48" s="47">
        <v>39319</v>
      </c>
      <c r="N48" s="239">
        <f ca="1">IF(Tabla1[[#This Row],[Fecha de nac]]="","",IF(Tabla1[[#This Row],[Fecha Finalización]] &gt;=TODAY(), DATEDIF(Tabla1[[#This Row],[Fecha de nac]],TODAY(),"y"), ROUNDDOWN((Tabla1[[#This Row],[Fecha Finalización]] -Tabla1[[#This Row],[Fecha de nac]])/365,0)))</f>
        <v>17</v>
      </c>
      <c r="O48" s="170" t="s">
        <v>298</v>
      </c>
      <c r="P48" s="35" t="s">
        <v>82</v>
      </c>
      <c r="Q48" s="68"/>
      <c r="R48" s="68"/>
      <c r="S48" s="68"/>
      <c r="T48" s="68"/>
      <c r="U48" s="244">
        <f>IF(F48="","",Tabla1[[#This Row],[Fecha Inicio grupo]]+3*7-7)</f>
        <v>45680</v>
      </c>
      <c r="V48" s="245">
        <f>IF(F48="","",EDATE(Tabla1[[#This Row],[Fecha Inicio grupo]],3))</f>
        <v>45756</v>
      </c>
      <c r="W48" s="30" t="s">
        <v>299</v>
      </c>
      <c r="X48" s="30" t="s">
        <v>300</v>
      </c>
      <c r="Y48" s="77" t="s">
        <v>85</v>
      </c>
      <c r="Z48" s="77" t="s">
        <v>86</v>
      </c>
      <c r="AA48" s="77" t="s">
        <v>85</v>
      </c>
      <c r="AB48" s="77" t="s">
        <v>85</v>
      </c>
      <c r="AC48" s="77" t="s">
        <v>86</v>
      </c>
      <c r="AD48" s="77" t="s">
        <v>86</v>
      </c>
      <c r="AE48" s="77" t="s">
        <v>86</v>
      </c>
      <c r="AF48" s="77" t="s">
        <v>86</v>
      </c>
      <c r="AG48" s="77"/>
      <c r="AH48" s="77"/>
      <c r="AI48" s="77"/>
      <c r="AJ48" s="77"/>
      <c r="AK48" s="77"/>
      <c r="AL48" s="77"/>
      <c r="AM48" s="77"/>
      <c r="AN48" s="77"/>
      <c r="AO48" s="145"/>
      <c r="AP48" s="247" t="str">
        <f>IF(F48="","",IFERROR(VLOOKUP(SUBSTITUTE(SUBSTITUTE(Tabla1[[#This Row],[Uso Sistemas]],"T","P"),"N","F"),Parámetros!$M$2:$N$17,2,0),"Completar hasta 3ra sem. para evaluar a Probacionista"))</f>
        <v>Asistió</v>
      </c>
      <c r="AQ48" s="40"/>
      <c r="AR48" s="201"/>
      <c r="AS48" s="40"/>
      <c r="AT48" s="29"/>
      <c r="AU48" s="56"/>
      <c r="AV48" s="56"/>
      <c r="AW48" s="56"/>
      <c r="AX48" s="249">
        <f>IF(V48="","",EOMONTH(EDATE(Tabla1[[#This Row],[Fecha Finalización]],2),0))</f>
        <v>45838</v>
      </c>
      <c r="AY48" s="40"/>
      <c r="AZ48" s="250">
        <f>IF(V48="","",EOMONTH(EDATE(Tabla1[[#This Row],[Fecha Finalización]],3),0))</f>
        <v>45869</v>
      </c>
      <c r="BA48" s="40"/>
      <c r="BB48" s="40"/>
      <c r="BC48" s="236" t="s">
        <v>133</v>
      </c>
      <c r="BD48" s="234" t="str">
        <f>IF(F48="","",Tabla1[[#This Row],[sem 01]]&amp;Tabla1[[#This Row],[sem 02]]&amp;Tabla1[[#This Row],[sem 03]])</f>
        <v>PFP</v>
      </c>
      <c r="BE48" s="235" t="str">
        <f>IF(TRIM(F48)="","",$B$1&amp;"-"&amp;SUBSTITUTE(Tabla1[[#This Row],[Mes Inscrito]]," ","")&amp;"-"&amp;SUBSTITUTE(Tabla1[[#This Row],[Dia de clases Inscrito]]," ","")&amp;"-"&amp;SUBSTITUTE(Tabla1[[#This Row],[Horario Inscrito]]," ","")&amp;"-"&amp;Tabla1[[#This Row],[Fecha Inicio grupo]])</f>
        <v>Ayacucho-Enero-Martesyjueves-7:00pm-8:50pm-45666</v>
      </c>
      <c r="BF48" s="252" t="str">
        <f>IF(F48="","",Tabla1[[#This Row],[Curso]])</f>
        <v>Conócete a Ti Mismo y Oratoria</v>
      </c>
      <c r="BG48" s="253" t="str">
        <f>+IF(TRIM(F48)="","",$B$1&amp;"-"&amp;TRIM(Tabla1[[#This Row],[Mes Inscrito]])&amp;"-"&amp;TRIM(Tabla1[[#This Row],[Dia de clases Inscrito]])&amp;"-"&amp;TRIM(Tabla1[[#This Row],[Horario Inscrito]])&amp;"-"&amp;TRIM(Tabla1[[#This Row],[Fecha Inicio grupo]])&amp;"-"&amp;TRIM(Tabla1[[#This Row],[Tipo Incrito]]))</f>
        <v>Ayacucho-Enero-Martes y jueves-7:00pm-8:50pm-45666-Inscrito Nuevo</v>
      </c>
      <c r="BH48" s="308" t="b">
        <f>IF(F48="","",OR(IFERROR(SEARCH("CG",Tabla1[[#This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8" s="309">
        <f>IF(F48&lt;&gt;"",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48" s="309" t="str">
        <f>IF(F48&lt;&gt;"",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8" s="309" t="str">
        <f>IF(Tabla1[[#This Row],[Fecha Inicio grupo]]="","",IFERROR(VLOOKUP(Tabla1[[#This Row],[Mes de Alta como miembro]],Parámetros!$AM$2:$AN$16,2,0),"01/01/1900"))</f>
        <v>01/01/1900</v>
      </c>
    </row>
    <row r="49" spans="1:63" s="25" customFormat="1" ht="13.9">
      <c r="A49" s="69">
        <v>46</v>
      </c>
      <c r="B49" s="29" t="s">
        <v>72</v>
      </c>
      <c r="C49" s="35" t="s">
        <v>73</v>
      </c>
      <c r="D49" s="43" t="s">
        <v>213</v>
      </c>
      <c r="E49" s="43" t="s">
        <v>169</v>
      </c>
      <c r="F49" s="46">
        <v>45666</v>
      </c>
      <c r="G49" s="46"/>
      <c r="H49" s="164" t="s">
        <v>322</v>
      </c>
      <c r="I49" s="43" t="s">
        <v>323</v>
      </c>
      <c r="J49" s="29" t="s">
        <v>324</v>
      </c>
      <c r="K49" s="70" t="s">
        <v>325</v>
      </c>
      <c r="L49" s="69" t="s">
        <v>326</v>
      </c>
      <c r="M49" s="47">
        <v>39308</v>
      </c>
      <c r="N49" s="239">
        <f ca="1">IF(Tabla1[[#This Row],[Fecha de nac]]="","",IF(Tabla1[[#This Row],[Fecha Finalización]] &gt;=TODAY(), DATEDIF(Tabla1[[#This Row],[Fecha de nac]],TODAY(),"y"), ROUNDDOWN((Tabla1[[#This Row],[Fecha Finalización]] -Tabla1[[#This Row],[Fecha de nac]])/365,0)))</f>
        <v>17</v>
      </c>
      <c r="O49" s="170" t="s">
        <v>298</v>
      </c>
      <c r="P49" s="35" t="s">
        <v>82</v>
      </c>
      <c r="Q49" s="68"/>
      <c r="R49" s="68"/>
      <c r="S49" s="68"/>
      <c r="T49" s="68"/>
      <c r="U49" s="244">
        <f>IF(F49="","",Tabla1[[#This Row],[Fecha Inicio grupo]]+3*7-7)</f>
        <v>45680</v>
      </c>
      <c r="V49" s="245">
        <f>IF(F49="","",EDATE(Tabla1[[#This Row],[Fecha Inicio grupo]],3))</f>
        <v>45756</v>
      </c>
      <c r="W49" s="30" t="s">
        <v>299</v>
      </c>
      <c r="X49" s="30" t="s">
        <v>300</v>
      </c>
      <c r="Y49" s="77" t="s">
        <v>86</v>
      </c>
      <c r="Z49" s="77" t="s">
        <v>85</v>
      </c>
      <c r="AA49" s="77" t="s">
        <v>85</v>
      </c>
      <c r="AB49" s="77" t="s">
        <v>85</v>
      </c>
      <c r="AC49" s="77" t="s">
        <v>86</v>
      </c>
      <c r="AD49" s="77" t="s">
        <v>85</v>
      </c>
      <c r="AE49" s="77" t="s">
        <v>86</v>
      </c>
      <c r="AF49" s="77" t="s">
        <v>86</v>
      </c>
      <c r="AG49" s="77"/>
      <c r="AH49" s="77"/>
      <c r="AI49" s="77"/>
      <c r="AJ49" s="77"/>
      <c r="AK49" s="77"/>
      <c r="AL49" s="77"/>
      <c r="AM49" s="77"/>
      <c r="AN49" s="77"/>
      <c r="AO49" s="145"/>
      <c r="AP49" s="247" t="str">
        <f>IF(F49="","",IFERROR(VLOOKUP(SUBSTITUTE(SUBSTITUTE(Tabla1[[#This Row],[Uso Sistemas]],"T","P"),"N","F"),Parámetros!$M$2:$N$17,2,0),"Completar hasta 3ra sem. para evaluar a Probacionista"))</f>
        <v>Asistió</v>
      </c>
      <c r="AQ49" s="40"/>
      <c r="AR49" s="201"/>
      <c r="AS49" s="40"/>
      <c r="AT49" s="29"/>
      <c r="AU49" s="56"/>
      <c r="AV49" s="56"/>
      <c r="AW49" s="56"/>
      <c r="AX49" s="249">
        <f>IF(V49="","",EOMONTH(EDATE(Tabla1[[#This Row],[Fecha Finalización]],2),0))</f>
        <v>45838</v>
      </c>
      <c r="AY49" s="40"/>
      <c r="AZ49" s="250">
        <f>IF(V49="","",EOMONTH(EDATE(Tabla1[[#This Row],[Fecha Finalización]],3),0))</f>
        <v>45869</v>
      </c>
      <c r="BA49" s="40"/>
      <c r="BB49" s="40"/>
      <c r="BC49" s="236" t="s">
        <v>133</v>
      </c>
      <c r="BD49" s="234" t="str">
        <f>IF(F49="","",Tabla1[[#This Row],[sem 01]]&amp;Tabla1[[#This Row],[sem 02]]&amp;Tabla1[[#This Row],[sem 03]])</f>
        <v>FPP</v>
      </c>
      <c r="BE49" s="235" t="str">
        <f>IF(TRIM(F49)="","",$B$1&amp;"-"&amp;SUBSTITUTE(Tabla1[[#This Row],[Mes Inscrito]]," ","")&amp;"-"&amp;SUBSTITUTE(Tabla1[[#This Row],[Dia de clases Inscrito]]," ","")&amp;"-"&amp;SUBSTITUTE(Tabla1[[#This Row],[Horario Inscrito]]," ","")&amp;"-"&amp;Tabla1[[#This Row],[Fecha Inicio grupo]])</f>
        <v>Ayacucho-Enero-Martesyjueves-7:00pm-8:50pm-45666</v>
      </c>
      <c r="BF49" s="252" t="str">
        <f>IF(F49="","",Tabla1[[#This Row],[Curso]])</f>
        <v>Conócete a Ti Mismo y Oratoria</v>
      </c>
      <c r="BG49" s="253" t="str">
        <f>+IF(TRIM(F49)="","",$B$1&amp;"-"&amp;TRIM(Tabla1[[#This Row],[Mes Inscrito]])&amp;"-"&amp;TRIM(Tabla1[[#This Row],[Dia de clases Inscrito]])&amp;"-"&amp;TRIM(Tabla1[[#This Row],[Horario Inscrito]])&amp;"-"&amp;TRIM(Tabla1[[#This Row],[Fecha Inicio grupo]])&amp;"-"&amp;TRIM(Tabla1[[#This Row],[Tipo Incrito]]))</f>
        <v>Ayacucho-Enero-Martes y jueves-7:00pm-8:50pm-45666-Inscrito Nuevo</v>
      </c>
      <c r="BH49" s="308" t="b">
        <f>IF(F49="","",OR(IFERROR(SEARCH("CG",Tabla1[[#This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9" s="309">
        <f>IF(F49&lt;&gt;"",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49" s="309" t="str">
        <f>IF(F49&lt;&gt;"",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9" s="309" t="str">
        <f>IF(Tabla1[[#This Row],[Fecha Inicio grupo]]="","",IFERROR(VLOOKUP(Tabla1[[#This Row],[Mes de Alta como miembro]],Parámetros!$AM$2:$AN$16,2,0),"01/01/1900"))</f>
        <v>01/01/1900</v>
      </c>
    </row>
    <row r="50" spans="1:63" s="25" customFormat="1" ht="13.9">
      <c r="A50" s="69">
        <v>47</v>
      </c>
      <c r="B50" s="29" t="s">
        <v>72</v>
      </c>
      <c r="C50" s="35" t="s">
        <v>73</v>
      </c>
      <c r="D50" s="43" t="s">
        <v>213</v>
      </c>
      <c r="E50" s="43" t="s">
        <v>169</v>
      </c>
      <c r="F50" s="46">
        <v>45666</v>
      </c>
      <c r="G50" s="46"/>
      <c r="H50" s="164" t="s">
        <v>327</v>
      </c>
      <c r="I50" s="43" t="s">
        <v>328</v>
      </c>
      <c r="J50" s="29" t="s">
        <v>329</v>
      </c>
      <c r="K50" s="70" t="s">
        <v>330</v>
      </c>
      <c r="L50" s="69" t="s">
        <v>331</v>
      </c>
      <c r="M50" s="47">
        <v>38913</v>
      </c>
      <c r="N50" s="239">
        <f ca="1">IF(Tabla1[[#This Row],[Fecha de nac]]="","",IF(Tabla1[[#This Row],[Fecha Finalización]] &gt;=TODAY(), DATEDIF(Tabla1[[#This Row],[Fecha de nac]],TODAY(),"y"), ROUNDDOWN((Tabla1[[#This Row],[Fecha Finalización]] -Tabla1[[#This Row],[Fecha de nac]])/365,0)))</f>
        <v>18</v>
      </c>
      <c r="O50" s="170" t="s">
        <v>298</v>
      </c>
      <c r="P50" s="35" t="s">
        <v>82</v>
      </c>
      <c r="Q50" s="68"/>
      <c r="R50" s="68"/>
      <c r="S50" s="68"/>
      <c r="T50" s="68"/>
      <c r="U50" s="244">
        <f>IF(F50="","",Tabla1[[#This Row],[Fecha Inicio grupo]]+3*7-7)</f>
        <v>45680</v>
      </c>
      <c r="V50" s="245">
        <f>IF(F50="","",EDATE(Tabla1[[#This Row],[Fecha Inicio grupo]],3))</f>
        <v>45756</v>
      </c>
      <c r="W50" s="30" t="s">
        <v>299</v>
      </c>
      <c r="X50" s="30" t="s">
        <v>300</v>
      </c>
      <c r="Y50" s="77" t="s">
        <v>85</v>
      </c>
      <c r="Z50" s="77" t="s">
        <v>85</v>
      </c>
      <c r="AA50" s="77" t="s">
        <v>85</v>
      </c>
      <c r="AB50" s="77" t="s">
        <v>85</v>
      </c>
      <c r="AC50" s="77" t="s">
        <v>85</v>
      </c>
      <c r="AD50" s="77" t="s">
        <v>86</v>
      </c>
      <c r="AE50" s="77" t="s">
        <v>86</v>
      </c>
      <c r="AF50" s="77" t="s">
        <v>86</v>
      </c>
      <c r="AG50" s="77"/>
      <c r="AH50" s="77"/>
      <c r="AI50" s="77"/>
      <c r="AJ50" s="77"/>
      <c r="AK50" s="77"/>
      <c r="AL50" s="77"/>
      <c r="AM50" s="77"/>
      <c r="AN50" s="77"/>
      <c r="AO50" s="145"/>
      <c r="AP50" s="247" t="str">
        <f>IF(F50="","",IFERROR(VLOOKUP(SUBSTITUTE(SUBSTITUTE(Tabla1[[#This Row],[Uso Sistemas]],"T","P"),"N","F"),Parámetros!$M$2:$N$17,2,0),"Completar hasta 3ra sem. para evaluar a Probacionista"))</f>
        <v>Asistió</v>
      </c>
      <c r="AQ50" s="40"/>
      <c r="AR50" s="201"/>
      <c r="AS50" s="40"/>
      <c r="AT50" s="29"/>
      <c r="AU50" s="56"/>
      <c r="AV50" s="56"/>
      <c r="AW50" s="56"/>
      <c r="AX50" s="249">
        <f>IF(V50="","",EOMONTH(EDATE(Tabla1[[#This Row],[Fecha Finalización]],2),0))</f>
        <v>45838</v>
      </c>
      <c r="AY50" s="40"/>
      <c r="AZ50" s="250">
        <f>IF(V50="","",EOMONTH(EDATE(Tabla1[[#This Row],[Fecha Finalización]],3),0))</f>
        <v>45869</v>
      </c>
      <c r="BA50" s="40"/>
      <c r="BB50" s="40"/>
      <c r="BC50" s="236" t="s">
        <v>93</v>
      </c>
      <c r="BD50" s="234" t="str">
        <f>IF(F50="","",Tabla1[[#This Row],[sem 01]]&amp;Tabla1[[#This Row],[sem 02]]&amp;Tabla1[[#This Row],[sem 03]])</f>
        <v>PPP</v>
      </c>
      <c r="BE50" s="235" t="str">
        <f>IF(TRIM(F50)="","",$B$1&amp;"-"&amp;SUBSTITUTE(Tabla1[[#This Row],[Mes Inscrito]]," ","")&amp;"-"&amp;SUBSTITUTE(Tabla1[[#This Row],[Dia de clases Inscrito]]," ","")&amp;"-"&amp;SUBSTITUTE(Tabla1[[#This Row],[Horario Inscrito]]," ","")&amp;"-"&amp;Tabla1[[#This Row],[Fecha Inicio grupo]])</f>
        <v>Ayacucho-Enero-Martesyjueves-7:00pm-8:50pm-45666</v>
      </c>
      <c r="BF50" s="252" t="str">
        <f>IF(F50="","",Tabla1[[#This Row],[Curso]])</f>
        <v>Conócete a Ti Mismo y Oratoria</v>
      </c>
      <c r="BG50" s="253" t="str">
        <f>+IF(TRIM(F50)="","",$B$1&amp;"-"&amp;TRIM(Tabla1[[#This Row],[Mes Inscrito]])&amp;"-"&amp;TRIM(Tabla1[[#This Row],[Dia de clases Inscrito]])&amp;"-"&amp;TRIM(Tabla1[[#This Row],[Horario Inscrito]])&amp;"-"&amp;TRIM(Tabla1[[#This Row],[Fecha Inicio grupo]])&amp;"-"&amp;TRIM(Tabla1[[#This Row],[Tipo Incrito]]))</f>
        <v>Ayacucho-Enero-Martes y jueves-7:00pm-8:50pm-45666-Inscrito Nuevo</v>
      </c>
      <c r="BH50" s="308" t="b">
        <f>IF(F50="","",OR(IFERROR(SEARCH("CG",Tabla1[[#This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0" s="309">
        <f>IF(F50&lt;&gt;"",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50" s="309" t="str">
        <f>IF(F50&lt;&gt;"",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0" s="309" t="str">
        <f>IF(Tabla1[[#This Row],[Fecha Inicio grupo]]="","",IFERROR(VLOOKUP(Tabla1[[#This Row],[Mes de Alta como miembro]],Parámetros!$AM$2:$AN$16,2,0),"01/01/1900"))</f>
        <v>01/01/1900</v>
      </c>
    </row>
    <row r="51" spans="1:63" s="25" customFormat="1" ht="13.9">
      <c r="A51" s="69">
        <v>48</v>
      </c>
      <c r="B51" s="29" t="s">
        <v>72</v>
      </c>
      <c r="C51" s="35" t="s">
        <v>73</v>
      </c>
      <c r="D51" s="43" t="s">
        <v>213</v>
      </c>
      <c r="E51" s="43" t="s">
        <v>169</v>
      </c>
      <c r="F51" s="46">
        <v>45666</v>
      </c>
      <c r="G51" s="46"/>
      <c r="H51" s="164" t="s">
        <v>332</v>
      </c>
      <c r="I51" s="43" t="s">
        <v>333</v>
      </c>
      <c r="J51" s="29" t="s">
        <v>334</v>
      </c>
      <c r="K51" s="70" t="s">
        <v>335</v>
      </c>
      <c r="L51" s="69" t="s">
        <v>336</v>
      </c>
      <c r="M51" s="47">
        <v>39151</v>
      </c>
      <c r="N51" s="239">
        <f ca="1">IF(Tabla1[[#This Row],[Fecha de nac]]="","",IF(Tabla1[[#This Row],[Fecha Finalización]] &gt;=TODAY(), DATEDIF(Tabla1[[#This Row],[Fecha de nac]],TODAY(),"y"), ROUNDDOWN((Tabla1[[#This Row],[Fecha Finalización]] -Tabla1[[#This Row],[Fecha de nac]])/365,0)))</f>
        <v>18</v>
      </c>
      <c r="O51" s="170" t="s">
        <v>298</v>
      </c>
      <c r="P51" s="35" t="s">
        <v>82</v>
      </c>
      <c r="Q51" s="68"/>
      <c r="R51" s="68"/>
      <c r="S51" s="68"/>
      <c r="T51" s="68"/>
      <c r="U51" s="244">
        <f>IF(F51="","",Tabla1[[#This Row],[Fecha Inicio grupo]]+3*7-7)</f>
        <v>45680</v>
      </c>
      <c r="V51" s="245">
        <f>IF(F51="","",EDATE(Tabla1[[#This Row],[Fecha Inicio grupo]],3))</f>
        <v>45756</v>
      </c>
      <c r="W51" s="30" t="s">
        <v>299</v>
      </c>
      <c r="X51" s="30" t="s">
        <v>300</v>
      </c>
      <c r="Y51" s="77" t="s">
        <v>85</v>
      </c>
      <c r="Z51" s="77" t="s">
        <v>85</v>
      </c>
      <c r="AA51" s="77" t="s">
        <v>85</v>
      </c>
      <c r="AB51" s="77" t="s">
        <v>85</v>
      </c>
      <c r="AC51" s="77" t="s">
        <v>85</v>
      </c>
      <c r="AD51" s="77" t="s">
        <v>86</v>
      </c>
      <c r="AE51" s="77" t="s">
        <v>86</v>
      </c>
      <c r="AF51" s="77" t="s">
        <v>86</v>
      </c>
      <c r="AG51" s="77"/>
      <c r="AH51" s="77"/>
      <c r="AI51" s="77"/>
      <c r="AJ51" s="77"/>
      <c r="AK51" s="77"/>
      <c r="AL51" s="77"/>
      <c r="AM51" s="77"/>
      <c r="AN51" s="77"/>
      <c r="AO51" s="145"/>
      <c r="AP51" s="247" t="str">
        <f>IF(F51="","",IFERROR(VLOOKUP(SUBSTITUTE(SUBSTITUTE(Tabla1[[#This Row],[Uso Sistemas]],"T","P"),"N","F"),Parámetros!$M$2:$N$17,2,0),"Completar hasta 3ra sem. para evaluar a Probacionista"))</f>
        <v>Asistió</v>
      </c>
      <c r="AQ51" s="40"/>
      <c r="AR51" s="201"/>
      <c r="AS51" s="40"/>
      <c r="AT51" s="29"/>
      <c r="AU51" s="56"/>
      <c r="AV51" s="56"/>
      <c r="AW51" s="56"/>
      <c r="AX51" s="249">
        <f>IF(V51="","",EOMONTH(EDATE(Tabla1[[#This Row],[Fecha Finalización]],2),0))</f>
        <v>45838</v>
      </c>
      <c r="AY51" s="40"/>
      <c r="AZ51" s="250">
        <f>IF(V51="","",EOMONTH(EDATE(Tabla1[[#This Row],[Fecha Finalización]],3),0))</f>
        <v>45869</v>
      </c>
      <c r="BA51" s="40"/>
      <c r="BB51" s="40"/>
      <c r="BC51" s="236" t="s">
        <v>93</v>
      </c>
      <c r="BD51" s="234" t="str">
        <f>IF(F51="","",Tabla1[[#This Row],[sem 01]]&amp;Tabla1[[#This Row],[sem 02]]&amp;Tabla1[[#This Row],[sem 03]])</f>
        <v>PPP</v>
      </c>
      <c r="BE51" s="235" t="str">
        <f>IF(TRIM(F51)="","",$B$1&amp;"-"&amp;SUBSTITUTE(Tabla1[[#This Row],[Mes Inscrito]]," ","")&amp;"-"&amp;SUBSTITUTE(Tabla1[[#This Row],[Dia de clases Inscrito]]," ","")&amp;"-"&amp;SUBSTITUTE(Tabla1[[#This Row],[Horario Inscrito]]," ","")&amp;"-"&amp;Tabla1[[#This Row],[Fecha Inicio grupo]])</f>
        <v>Ayacucho-Enero-Martesyjueves-7:00pm-8:50pm-45666</v>
      </c>
      <c r="BF51" s="252" t="str">
        <f>IF(F51="","",Tabla1[[#This Row],[Curso]])</f>
        <v>Conócete a Ti Mismo y Oratoria</v>
      </c>
      <c r="BG51" s="253" t="str">
        <f>+IF(TRIM(F51)="","",$B$1&amp;"-"&amp;TRIM(Tabla1[[#This Row],[Mes Inscrito]])&amp;"-"&amp;TRIM(Tabla1[[#This Row],[Dia de clases Inscrito]])&amp;"-"&amp;TRIM(Tabla1[[#This Row],[Horario Inscrito]])&amp;"-"&amp;TRIM(Tabla1[[#This Row],[Fecha Inicio grupo]])&amp;"-"&amp;TRIM(Tabla1[[#This Row],[Tipo Incrito]]))</f>
        <v>Ayacucho-Enero-Martes y jueves-7:00pm-8:50pm-45666-Inscrito Nuevo</v>
      </c>
      <c r="BH51" s="308" t="b">
        <f>IF(F51="","",OR(IFERROR(SEARCH("CG",Tabla1[[#This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1" s="309">
        <f>IF(F51&lt;&gt;"",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51" s="309" t="str">
        <f>IF(F51&lt;&gt;"",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1" s="309" t="str">
        <f>IF(Tabla1[[#This Row],[Fecha Inicio grupo]]="","",IFERROR(VLOOKUP(Tabla1[[#This Row],[Mes de Alta como miembro]],Parámetros!$AM$2:$AN$16,2,0),"01/01/1900"))</f>
        <v>01/01/1900</v>
      </c>
    </row>
    <row r="52" spans="1:63" s="25" customFormat="1" ht="13.9">
      <c r="A52" s="69">
        <v>49</v>
      </c>
      <c r="B52" s="29" t="s">
        <v>72</v>
      </c>
      <c r="C52" s="35" t="s">
        <v>73</v>
      </c>
      <c r="D52" s="43" t="s">
        <v>213</v>
      </c>
      <c r="E52" s="43" t="s">
        <v>169</v>
      </c>
      <c r="F52" s="46">
        <v>45666</v>
      </c>
      <c r="G52" s="46"/>
      <c r="H52" s="164" t="s">
        <v>337</v>
      </c>
      <c r="I52" s="43" t="s">
        <v>338</v>
      </c>
      <c r="J52" s="29" t="s">
        <v>339</v>
      </c>
      <c r="K52" s="70" t="s">
        <v>340</v>
      </c>
      <c r="L52" s="69" t="s">
        <v>341</v>
      </c>
      <c r="M52" s="47">
        <v>36697</v>
      </c>
      <c r="N52" s="239">
        <f ca="1">IF(Tabla1[[#This Row],[Fecha de nac]]="","",IF(Tabla1[[#This Row],[Fecha Finalización]] &gt;=TODAY(), DATEDIF(Tabla1[[#This Row],[Fecha de nac]],TODAY(),"y"), ROUNDDOWN((Tabla1[[#This Row],[Fecha Finalización]] -Tabla1[[#This Row],[Fecha de nac]])/365,0)))</f>
        <v>24</v>
      </c>
      <c r="O52" s="170" t="s">
        <v>298</v>
      </c>
      <c r="P52" s="35" t="s">
        <v>82</v>
      </c>
      <c r="Q52" s="68"/>
      <c r="R52" s="68"/>
      <c r="S52" s="68"/>
      <c r="T52" s="68"/>
      <c r="U52" s="244">
        <f>IF(F52="","",Tabla1[[#This Row],[Fecha Inicio grupo]]+3*7-7)</f>
        <v>45680</v>
      </c>
      <c r="V52" s="245">
        <f>IF(F52="","",EDATE(Tabla1[[#This Row],[Fecha Inicio grupo]],3))</f>
        <v>45756</v>
      </c>
      <c r="W52" s="30" t="s">
        <v>299</v>
      </c>
      <c r="X52" s="30" t="s">
        <v>300</v>
      </c>
      <c r="Y52" s="77" t="s">
        <v>85</v>
      </c>
      <c r="Z52" s="77" t="s">
        <v>86</v>
      </c>
      <c r="AA52" s="77" t="s">
        <v>85</v>
      </c>
      <c r="AB52" s="77" t="s">
        <v>85</v>
      </c>
      <c r="AC52" s="77" t="s">
        <v>85</v>
      </c>
      <c r="AD52" s="77" t="s">
        <v>85</v>
      </c>
      <c r="AE52" s="77" t="s">
        <v>85</v>
      </c>
      <c r="AF52" s="77" t="s">
        <v>85</v>
      </c>
      <c r="AG52" s="77"/>
      <c r="AH52" s="77"/>
      <c r="AI52" s="77"/>
      <c r="AJ52" s="77"/>
      <c r="AK52" s="77"/>
      <c r="AL52" s="77"/>
      <c r="AM52" s="77"/>
      <c r="AN52" s="77"/>
      <c r="AO52" s="145"/>
      <c r="AP52" s="247" t="str">
        <f>IF(F52="","",IFERROR(VLOOKUP(SUBSTITUTE(SUBSTITUTE(Tabla1[[#This Row],[Uso Sistemas]],"T","P"),"N","F"),Parámetros!$M$2:$N$17,2,0),"Completar hasta 3ra sem. para evaluar a Probacionista"))</f>
        <v>Asistió</v>
      </c>
      <c r="AQ52" s="40"/>
      <c r="AR52" s="201"/>
      <c r="AS52" s="40"/>
      <c r="AT52" s="29"/>
      <c r="AU52" s="56"/>
      <c r="AV52" s="56"/>
      <c r="AW52" s="56"/>
      <c r="AX52" s="249">
        <f>IF(V52="","",EOMONTH(EDATE(Tabla1[[#This Row],[Fecha Finalización]],2),0))</f>
        <v>45838</v>
      </c>
      <c r="AY52" s="40"/>
      <c r="AZ52" s="250">
        <f>IF(V52="","",EOMONTH(EDATE(Tabla1[[#This Row],[Fecha Finalización]],3),0))</f>
        <v>45869</v>
      </c>
      <c r="BA52" s="40"/>
      <c r="BB52" s="40"/>
      <c r="BC52" s="236" t="s">
        <v>93</v>
      </c>
      <c r="BD52" s="234" t="str">
        <f>IF(F52="","",Tabla1[[#This Row],[sem 01]]&amp;Tabla1[[#This Row],[sem 02]]&amp;Tabla1[[#This Row],[sem 03]])</f>
        <v>PFP</v>
      </c>
      <c r="BE52" s="235" t="str">
        <f>IF(TRIM(F52)="","",$B$1&amp;"-"&amp;SUBSTITUTE(Tabla1[[#This Row],[Mes Inscrito]]," ","")&amp;"-"&amp;SUBSTITUTE(Tabla1[[#This Row],[Dia de clases Inscrito]]," ","")&amp;"-"&amp;SUBSTITUTE(Tabla1[[#This Row],[Horario Inscrito]]," ","")&amp;"-"&amp;Tabla1[[#This Row],[Fecha Inicio grupo]])</f>
        <v>Ayacucho-Enero-Martesyjueves-7:00pm-8:50pm-45666</v>
      </c>
      <c r="BF52" s="252" t="str">
        <f>IF(F52="","",Tabla1[[#This Row],[Curso]])</f>
        <v>Conócete a Ti Mismo y Oratoria</v>
      </c>
      <c r="BG52" s="253" t="str">
        <f>+IF(TRIM(F52)="","",$B$1&amp;"-"&amp;TRIM(Tabla1[[#This Row],[Mes Inscrito]])&amp;"-"&amp;TRIM(Tabla1[[#This Row],[Dia de clases Inscrito]])&amp;"-"&amp;TRIM(Tabla1[[#This Row],[Horario Inscrito]])&amp;"-"&amp;TRIM(Tabla1[[#This Row],[Fecha Inicio grupo]])&amp;"-"&amp;TRIM(Tabla1[[#This Row],[Tipo Incrito]]))</f>
        <v>Ayacucho-Enero-Martes y jueves-7:00pm-8:50pm-45666-Inscrito Nuevo</v>
      </c>
      <c r="BH52" s="308" t="b">
        <f>IF(F52="","",OR(IFERROR(SEARCH("CG",Tabla1[[#This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2" s="309">
        <f>IF(F52&lt;&gt;"",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45687</v>
      </c>
      <c r="BJ52" s="309" t="str">
        <f>IF(F52&lt;&gt;"",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2" s="309" t="str">
        <f>IF(Tabla1[[#This Row],[Fecha Inicio grupo]]="","",IFERROR(VLOOKUP(Tabla1[[#This Row],[Mes de Alta como miembro]],Parámetros!$AM$2:$AN$16,2,0),"01/01/1900"))</f>
        <v>01/01/1900</v>
      </c>
    </row>
    <row r="53" spans="1:63" s="25" customFormat="1" ht="13.9">
      <c r="A53" s="69">
        <v>50</v>
      </c>
      <c r="B53" s="29" t="s">
        <v>342</v>
      </c>
      <c r="C53" s="35" t="s">
        <v>73</v>
      </c>
      <c r="D53" s="43" t="s">
        <v>343</v>
      </c>
      <c r="E53" s="43" t="s">
        <v>169</v>
      </c>
      <c r="F53" s="46">
        <v>45670</v>
      </c>
      <c r="G53" s="46"/>
      <c r="H53" s="164" t="s">
        <v>344</v>
      </c>
      <c r="I53" s="43" t="s">
        <v>345</v>
      </c>
      <c r="J53" s="263" t="s">
        <v>346</v>
      </c>
      <c r="K53" s="70" t="s">
        <v>347</v>
      </c>
      <c r="L53" s="69" t="s">
        <v>348</v>
      </c>
      <c r="M53" s="47">
        <v>39268</v>
      </c>
      <c r="N53" s="239">
        <f ca="1">IF(Tabla1[[#This Row],[Fecha de nac]]="","",IF(Tabla1[[#This Row],[Fecha Finalización]] &gt;=TODAY(), DATEDIF(Tabla1[[#This Row],[Fecha de nac]],TODAY(),"y"), ROUNDDOWN((Tabla1[[#This Row],[Fecha Finalización]] -Tabla1[[#This Row],[Fecha de nac]])/365,0)))</f>
        <v>17</v>
      </c>
      <c r="O53" s="170" t="s">
        <v>349</v>
      </c>
      <c r="P53" s="35" t="s">
        <v>82</v>
      </c>
      <c r="Q53" s="68"/>
      <c r="R53" s="68"/>
      <c r="S53" s="68"/>
      <c r="T53" s="68"/>
      <c r="U53" s="244">
        <f>IF(F53="","",Tabla1[[#This Row],[Fecha Inicio grupo]]+3*7-7)</f>
        <v>45684</v>
      </c>
      <c r="V53" s="245">
        <f>IF(F53="","",EDATE(Tabla1[[#This Row],[Fecha Inicio grupo]],3))</f>
        <v>45760</v>
      </c>
      <c r="W53" s="30" t="s">
        <v>350</v>
      </c>
      <c r="X53" s="30" t="s">
        <v>299</v>
      </c>
      <c r="Y53" s="77" t="s">
        <v>85</v>
      </c>
      <c r="Z53" s="77" t="s">
        <v>85</v>
      </c>
      <c r="AA53" s="77" t="s">
        <v>85</v>
      </c>
      <c r="AB53" s="77" t="s">
        <v>85</v>
      </c>
      <c r="AC53" s="77" t="s">
        <v>85</v>
      </c>
      <c r="AD53" s="77" t="s">
        <v>85</v>
      </c>
      <c r="AE53" s="77" t="s">
        <v>85</v>
      </c>
      <c r="AF53" s="77"/>
      <c r="AG53" s="77"/>
      <c r="AH53" s="77"/>
      <c r="AI53" s="77"/>
      <c r="AJ53" s="77"/>
      <c r="AK53" s="77"/>
      <c r="AL53" s="77"/>
      <c r="AM53" s="77"/>
      <c r="AN53" s="77"/>
      <c r="AO53" s="145"/>
      <c r="AP53" s="247" t="str">
        <f>IF(F53="","",IFERROR(VLOOKUP(SUBSTITUTE(SUBSTITUTE(Tabla1[[#This Row],[Uso Sistemas]],"T","P"),"N","F"),Parámetros!$M$2:$N$17,2,0),"Completar hasta 3ra sem. para evaluar a Probacionista"))</f>
        <v>Asistió</v>
      </c>
      <c r="AQ53" s="40"/>
      <c r="AR53" s="201"/>
      <c r="AS53" s="40"/>
      <c r="AT53" s="29"/>
      <c r="AU53" s="56"/>
      <c r="AV53" s="56"/>
      <c r="AW53" s="56"/>
      <c r="AX53" s="249">
        <f>IF(V53="","",EOMONTH(EDATE(Tabla1[[#This Row],[Fecha Finalización]],2),0))</f>
        <v>45838</v>
      </c>
      <c r="AY53" s="40"/>
      <c r="AZ53" s="250">
        <f>IF(V53="","",EOMONTH(EDATE(Tabla1[[#This Row],[Fecha Finalización]],3),0))</f>
        <v>45869</v>
      </c>
      <c r="BA53" s="40"/>
      <c r="BB53" s="40"/>
      <c r="BC53" s="236" t="s">
        <v>133</v>
      </c>
      <c r="BD53" s="234" t="str">
        <f>IF(F53="","",Tabla1[[#This Row],[sem 01]]&amp;Tabla1[[#This Row],[sem 02]]&amp;Tabla1[[#This Row],[sem 03]])</f>
        <v>PPP</v>
      </c>
      <c r="BE53" s="235" t="str">
        <f>IF(TRIM(F53)="","",$B$1&amp;"-"&amp;SUBSTITUTE(Tabla1[[#This Row],[Mes Inscrito]]," ","")&amp;"-"&amp;SUBSTITUTE(Tabla1[[#This Row],[Dia de clases Inscrito]]," ","")&amp;"-"&amp;SUBSTITUTE(Tabla1[[#This Row],[Horario Inscrito]]," ","")&amp;"-"&amp;Tabla1[[#This Row],[Fecha Inicio grupo]])</f>
        <v>Ayacucho-Enero-Lunes-7:00pm-8:50pm-45670</v>
      </c>
      <c r="BF53" s="252" t="str">
        <f>IF(F53="","",Tabla1[[#This Row],[Curso]])</f>
        <v>Conócete a ti mismo</v>
      </c>
      <c r="BG53" s="253" t="str">
        <f>+IF(TRIM(F53)="","",$B$1&amp;"-"&amp;TRIM(Tabla1[[#This Row],[Mes Inscrito]])&amp;"-"&amp;TRIM(Tabla1[[#This Row],[Dia de clases Inscrito]])&amp;"-"&amp;TRIM(Tabla1[[#This Row],[Horario Inscrito]])&amp;"-"&amp;TRIM(Tabla1[[#This Row],[Fecha Inicio grupo]])&amp;"-"&amp;TRIM(Tabla1[[#This Row],[Tipo Incrito]]))</f>
        <v>Ayacucho-Enero-Lunes-7:00pm-8:50pm-45670-Inscrito Nuevo</v>
      </c>
      <c r="BH53" s="308" t="b">
        <f>IF(F53="","",OR(IFERROR(SEARCH("CG",Tabla1[[#This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3" s="309">
        <f>IF(F53&lt;&gt;"",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53" s="309" t="str">
        <f>IF(F53&lt;&gt;"",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3" s="309" t="str">
        <f>IF(Tabla1[[#This Row],[Fecha Inicio grupo]]="","",IFERROR(VLOOKUP(Tabla1[[#This Row],[Mes de Alta como miembro]],Parámetros!$AM$2:$AN$16,2,0),"01/01/1900"))</f>
        <v>01/01/1900</v>
      </c>
    </row>
    <row r="54" spans="1:63" s="25" customFormat="1" ht="13.9">
      <c r="A54" s="69">
        <v>51</v>
      </c>
      <c r="B54" s="29" t="s">
        <v>342</v>
      </c>
      <c r="C54" s="35" t="s">
        <v>73</v>
      </c>
      <c r="D54" s="43" t="s">
        <v>343</v>
      </c>
      <c r="E54" s="43" t="s">
        <v>169</v>
      </c>
      <c r="F54" s="46">
        <v>45670</v>
      </c>
      <c r="G54" s="46"/>
      <c r="H54" s="164" t="s">
        <v>351</v>
      </c>
      <c r="I54" s="264" t="s">
        <v>352</v>
      </c>
      <c r="J54" s="29" t="s">
        <v>353</v>
      </c>
      <c r="K54" s="70" t="s">
        <v>354</v>
      </c>
      <c r="L54" s="69" t="s">
        <v>355</v>
      </c>
      <c r="M54" s="265">
        <v>34716</v>
      </c>
      <c r="N54" s="239">
        <f ca="1">IF(Tabla1[[#This Row],[Fecha de nac]]="","",IF(Tabla1[[#This Row],[Fecha Finalización]] &gt;=TODAY(), DATEDIF(Tabla1[[#This Row],[Fecha de nac]],TODAY(),"y"), ROUNDDOWN((Tabla1[[#This Row],[Fecha Finalización]] -Tabla1[[#This Row],[Fecha de nac]])/365,0)))</f>
        <v>30</v>
      </c>
      <c r="O54" s="170" t="s">
        <v>349</v>
      </c>
      <c r="P54" s="35" t="s">
        <v>82</v>
      </c>
      <c r="Q54" s="68"/>
      <c r="R54" s="68"/>
      <c r="S54" s="68"/>
      <c r="T54" s="68"/>
      <c r="U54" s="244">
        <f>IF(F54="","",Tabla1[[#This Row],[Fecha Inicio grupo]]+3*7-7)</f>
        <v>45684</v>
      </c>
      <c r="V54" s="245">
        <f>IF(F54="","",EDATE(Tabla1[[#This Row],[Fecha Inicio grupo]],3))</f>
        <v>45760</v>
      </c>
      <c r="W54" s="30" t="s">
        <v>350</v>
      </c>
      <c r="X54" s="30" t="s">
        <v>299</v>
      </c>
      <c r="Y54" s="77" t="s">
        <v>85</v>
      </c>
      <c r="Z54" s="77" t="s">
        <v>85</v>
      </c>
      <c r="AA54" s="77" t="s">
        <v>85</v>
      </c>
      <c r="AB54" s="77" t="s">
        <v>85</v>
      </c>
      <c r="AC54" s="77" t="s">
        <v>85</v>
      </c>
      <c r="AD54" s="77" t="s">
        <v>85</v>
      </c>
      <c r="AE54" s="77" t="s">
        <v>85</v>
      </c>
      <c r="AF54" s="77"/>
      <c r="AG54" s="77"/>
      <c r="AH54" s="77"/>
      <c r="AI54" s="77"/>
      <c r="AJ54" s="77"/>
      <c r="AK54" s="77"/>
      <c r="AL54" s="77"/>
      <c r="AM54" s="77"/>
      <c r="AN54" s="77"/>
      <c r="AO54" s="145"/>
      <c r="AP54" s="247" t="str">
        <f>IF(F54="","",IFERROR(VLOOKUP(SUBSTITUTE(SUBSTITUTE(Tabla1[[#This Row],[Uso Sistemas]],"T","P"),"N","F"),Parámetros!$M$2:$N$17,2,0),"Completar hasta 3ra sem. para evaluar a Probacionista"))</f>
        <v>Asistió</v>
      </c>
      <c r="AQ54" s="40"/>
      <c r="AR54" s="201"/>
      <c r="AS54" s="40"/>
      <c r="AT54" s="29"/>
      <c r="AU54" s="56"/>
      <c r="AV54" s="56"/>
      <c r="AW54" s="56"/>
      <c r="AX54" s="249">
        <f>IF(V54="","",EOMONTH(EDATE(Tabla1[[#This Row],[Fecha Finalización]],2),0))</f>
        <v>45838</v>
      </c>
      <c r="AY54" s="40"/>
      <c r="AZ54" s="250">
        <f>IF(V54="","",EOMONTH(EDATE(Tabla1[[#This Row],[Fecha Finalización]],3),0))</f>
        <v>45869</v>
      </c>
      <c r="BA54" s="40"/>
      <c r="BB54" s="40"/>
      <c r="BC54" s="236" t="s">
        <v>93</v>
      </c>
      <c r="BD54" s="234" t="str">
        <f>IF(F54="","",Tabla1[[#This Row],[sem 01]]&amp;Tabla1[[#This Row],[sem 02]]&amp;Tabla1[[#This Row],[sem 03]])</f>
        <v>PPP</v>
      </c>
      <c r="BE54" s="235" t="str">
        <f>IF(TRIM(F54)="","",$B$1&amp;"-"&amp;SUBSTITUTE(Tabla1[[#This Row],[Mes Inscrito]]," ","")&amp;"-"&amp;SUBSTITUTE(Tabla1[[#This Row],[Dia de clases Inscrito]]," ","")&amp;"-"&amp;SUBSTITUTE(Tabla1[[#This Row],[Horario Inscrito]]," ","")&amp;"-"&amp;Tabla1[[#This Row],[Fecha Inicio grupo]])</f>
        <v>Ayacucho-Enero-Lunes-7:00pm-8:50pm-45670</v>
      </c>
      <c r="BF54" s="252" t="str">
        <f>IF(F54="","",Tabla1[[#This Row],[Curso]])</f>
        <v>Conócete a ti mismo</v>
      </c>
      <c r="BG54" s="253" t="str">
        <f>+IF(TRIM(F54)="","",$B$1&amp;"-"&amp;TRIM(Tabla1[[#This Row],[Mes Inscrito]])&amp;"-"&amp;TRIM(Tabla1[[#This Row],[Dia de clases Inscrito]])&amp;"-"&amp;TRIM(Tabla1[[#This Row],[Horario Inscrito]])&amp;"-"&amp;TRIM(Tabla1[[#This Row],[Fecha Inicio grupo]])&amp;"-"&amp;TRIM(Tabla1[[#This Row],[Tipo Incrito]]))</f>
        <v>Ayacucho-Enero-Lunes-7:00pm-8:50pm-45670-Inscrito Nuevo</v>
      </c>
      <c r="BH54" s="308" t="b">
        <f>IF(F54="","",OR(IFERROR(SEARCH("CG",Tabla1[[#This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4" s="309">
        <f>IF(F54&lt;&gt;"",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54" s="309" t="str">
        <f>IF(F54&lt;&gt;"",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4" s="309" t="str">
        <f>IF(Tabla1[[#This Row],[Fecha Inicio grupo]]="","",IFERROR(VLOOKUP(Tabla1[[#This Row],[Mes de Alta como miembro]],Parámetros!$AM$2:$AN$16,2,0),"01/01/1900"))</f>
        <v>01/01/1900</v>
      </c>
    </row>
    <row r="55" spans="1:63" s="25" customFormat="1" ht="13.9">
      <c r="A55" s="69">
        <v>52</v>
      </c>
      <c r="B55" s="29" t="s">
        <v>342</v>
      </c>
      <c r="C55" s="35" t="s">
        <v>73</v>
      </c>
      <c r="D55" s="43" t="s">
        <v>343</v>
      </c>
      <c r="E55" s="43" t="s">
        <v>169</v>
      </c>
      <c r="F55" s="46">
        <v>45670</v>
      </c>
      <c r="G55" s="46"/>
      <c r="H55" s="164" t="s">
        <v>356</v>
      </c>
      <c r="I55" s="264" t="s">
        <v>357</v>
      </c>
      <c r="J55" s="29" t="s">
        <v>358</v>
      </c>
      <c r="K55" s="70" t="s">
        <v>359</v>
      </c>
      <c r="L55" s="69" t="s">
        <v>360</v>
      </c>
      <c r="M55" s="265">
        <v>32561</v>
      </c>
      <c r="N55" s="239">
        <f ca="1">IF(Tabla1[[#This Row],[Fecha de nac]]="","",IF(Tabla1[[#This Row],[Fecha Finalización]] &gt;=TODAY(), DATEDIF(Tabla1[[#This Row],[Fecha de nac]],TODAY(),"y"), ROUNDDOWN((Tabla1[[#This Row],[Fecha Finalización]] -Tabla1[[#This Row],[Fecha de nac]])/365,0)))</f>
        <v>36</v>
      </c>
      <c r="O55" s="170" t="s">
        <v>349</v>
      </c>
      <c r="P55" s="35" t="s">
        <v>82</v>
      </c>
      <c r="Q55" s="68"/>
      <c r="R55" s="68"/>
      <c r="S55" s="68"/>
      <c r="T55" s="68"/>
      <c r="U55" s="244">
        <f>IF(F55="","",Tabla1[[#This Row],[Fecha Inicio grupo]]+3*7-7)</f>
        <v>45684</v>
      </c>
      <c r="V55" s="245">
        <f>IF(F55="","",EDATE(Tabla1[[#This Row],[Fecha Inicio grupo]],3))</f>
        <v>45760</v>
      </c>
      <c r="W55" s="30" t="s">
        <v>350</v>
      </c>
      <c r="X55" s="30" t="s">
        <v>299</v>
      </c>
      <c r="Y55" s="77" t="s">
        <v>361</v>
      </c>
      <c r="Z55" s="77" t="s">
        <v>361</v>
      </c>
      <c r="AA55" s="77" t="s">
        <v>85</v>
      </c>
      <c r="AB55" s="77" t="s">
        <v>86</v>
      </c>
      <c r="AC55" s="77" t="s">
        <v>362</v>
      </c>
      <c r="AD55" s="77" t="s">
        <v>362</v>
      </c>
      <c r="AE55" s="77" t="s">
        <v>362</v>
      </c>
      <c r="AF55" s="77"/>
      <c r="AG55" s="77"/>
      <c r="AH55" s="77"/>
      <c r="AI55" s="77"/>
      <c r="AJ55" s="77"/>
      <c r="AK55" s="77"/>
      <c r="AL55" s="77"/>
      <c r="AM55" s="77"/>
      <c r="AN55" s="77"/>
      <c r="AO55" s="145"/>
      <c r="AP55" s="247" t="str">
        <f>IF(F55="","",IFERROR(VLOOKUP(SUBSTITUTE(SUBSTITUTE(Tabla1[[#This Row],[Uso Sistemas]],"T","P"),"N","F"),Parámetros!$M$2:$N$17,2,0),"Completar hasta 3ra sem. para evaluar a Probacionista"))</f>
        <v>Asistió</v>
      </c>
      <c r="AQ55" s="40"/>
      <c r="AR55" s="201"/>
      <c r="AS55" s="40"/>
      <c r="AT55" s="29"/>
      <c r="AU55" s="56"/>
      <c r="AV55" s="56"/>
      <c r="AW55" s="56"/>
      <c r="AX55" s="249">
        <f>IF(V55="","",EOMONTH(EDATE(Tabla1[[#This Row],[Fecha Finalización]],2),0))</f>
        <v>45838</v>
      </c>
      <c r="AY55" s="40"/>
      <c r="AZ55" s="250">
        <f>IF(V55="","",EOMONTH(EDATE(Tabla1[[#This Row],[Fecha Finalización]],3),0))</f>
        <v>45869</v>
      </c>
      <c r="BA55" s="40"/>
      <c r="BB55" s="40"/>
      <c r="BC55" s="236" t="s">
        <v>133</v>
      </c>
      <c r="BD55" s="234" t="str">
        <f>IF(F55="","",Tabla1[[#This Row],[sem 01]]&amp;Tabla1[[#This Row],[sem 02]]&amp;Tabla1[[#This Row],[sem 03]])</f>
        <v>NNP</v>
      </c>
      <c r="BE55" s="235" t="str">
        <f>IF(TRIM(F55)="","",$B$1&amp;"-"&amp;SUBSTITUTE(Tabla1[[#This Row],[Mes Inscrito]]," ","")&amp;"-"&amp;SUBSTITUTE(Tabla1[[#This Row],[Dia de clases Inscrito]]," ","")&amp;"-"&amp;SUBSTITUTE(Tabla1[[#This Row],[Horario Inscrito]]," ","")&amp;"-"&amp;Tabla1[[#This Row],[Fecha Inicio grupo]])</f>
        <v>Ayacucho-Enero-Lunes-7:00pm-8:50pm-45670</v>
      </c>
      <c r="BF55" s="252" t="str">
        <f>IF(F55="","",Tabla1[[#This Row],[Curso]])</f>
        <v>Conócete a ti mismo</v>
      </c>
      <c r="BG55" s="253" t="str">
        <f>+IF(TRIM(F55)="","",$B$1&amp;"-"&amp;TRIM(Tabla1[[#This Row],[Mes Inscrito]])&amp;"-"&amp;TRIM(Tabla1[[#This Row],[Dia de clases Inscrito]])&amp;"-"&amp;TRIM(Tabla1[[#This Row],[Horario Inscrito]])&amp;"-"&amp;TRIM(Tabla1[[#This Row],[Fecha Inicio grupo]])&amp;"-"&amp;TRIM(Tabla1[[#This Row],[Tipo Incrito]]))</f>
        <v>Ayacucho-Enero-Lunes-7:00pm-8:50pm-45670-Inscrito Nuevo</v>
      </c>
      <c r="BH55" s="308" t="b">
        <f>IF(F55="","",OR(IFERROR(SEARCH("CG",Tabla1[[#This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5" s="309">
        <f>IF(F55&lt;&gt;"",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55" s="309" t="str">
        <f>IF(F55&lt;&gt;"",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5" s="309" t="str">
        <f>IF(Tabla1[[#This Row],[Fecha Inicio grupo]]="","",IFERROR(VLOOKUP(Tabla1[[#This Row],[Mes de Alta como miembro]],Parámetros!$AM$2:$AN$16,2,0),"01/01/1900"))</f>
        <v>01/01/1900</v>
      </c>
    </row>
    <row r="56" spans="1:63" s="25" customFormat="1" ht="13.9">
      <c r="A56" s="69">
        <v>53</v>
      </c>
      <c r="B56" s="29" t="s">
        <v>342</v>
      </c>
      <c r="C56" s="35" t="s">
        <v>73</v>
      </c>
      <c r="D56" s="43" t="s">
        <v>343</v>
      </c>
      <c r="E56" s="43" t="s">
        <v>169</v>
      </c>
      <c r="F56" s="46">
        <v>45670</v>
      </c>
      <c r="G56" s="46"/>
      <c r="H56" s="164" t="s">
        <v>363</v>
      </c>
      <c r="I56" s="264" t="s">
        <v>364</v>
      </c>
      <c r="J56" s="29" t="s">
        <v>365</v>
      </c>
      <c r="K56" s="70" t="s">
        <v>366</v>
      </c>
      <c r="L56" s="69" t="s">
        <v>367</v>
      </c>
      <c r="M56" s="265">
        <v>38131</v>
      </c>
      <c r="N56" s="239">
        <f ca="1">IF(Tabla1[[#This Row],[Fecha de nac]]="","",IF(Tabla1[[#This Row],[Fecha Finalización]] &gt;=TODAY(), DATEDIF(Tabla1[[#This Row],[Fecha de nac]],TODAY(),"y"), ROUNDDOWN((Tabla1[[#This Row],[Fecha Finalización]] -Tabla1[[#This Row],[Fecha de nac]])/365,0)))</f>
        <v>20</v>
      </c>
      <c r="O56" s="170" t="s">
        <v>349</v>
      </c>
      <c r="P56" s="35" t="s">
        <v>82</v>
      </c>
      <c r="Q56" s="68"/>
      <c r="R56" s="68"/>
      <c r="S56" s="68"/>
      <c r="T56" s="68"/>
      <c r="U56" s="244">
        <f>IF(F56="","",Tabla1[[#This Row],[Fecha Inicio grupo]]+3*7-7)</f>
        <v>45684</v>
      </c>
      <c r="V56" s="245">
        <f>IF(F56="","",EDATE(Tabla1[[#This Row],[Fecha Inicio grupo]],3))</f>
        <v>45760</v>
      </c>
      <c r="W56" s="30" t="s">
        <v>350</v>
      </c>
      <c r="X56" s="30" t="s">
        <v>299</v>
      </c>
      <c r="Y56" s="77" t="s">
        <v>361</v>
      </c>
      <c r="Z56" s="77" t="s">
        <v>85</v>
      </c>
      <c r="AA56" s="77" t="s">
        <v>85</v>
      </c>
      <c r="AB56" s="77" t="s">
        <v>85</v>
      </c>
      <c r="AC56" s="77" t="s">
        <v>85</v>
      </c>
      <c r="AD56" s="77" t="s">
        <v>85</v>
      </c>
      <c r="AE56" s="77" t="s">
        <v>85</v>
      </c>
      <c r="AF56" s="77"/>
      <c r="AG56" s="77"/>
      <c r="AH56" s="77"/>
      <c r="AI56" s="77"/>
      <c r="AJ56" s="77"/>
      <c r="AK56" s="77"/>
      <c r="AL56" s="77"/>
      <c r="AM56" s="77"/>
      <c r="AN56" s="77"/>
      <c r="AO56" s="145"/>
      <c r="AP56" s="247" t="str">
        <f>IF(F56="","",IFERROR(VLOOKUP(SUBSTITUTE(SUBSTITUTE(Tabla1[[#This Row],[Uso Sistemas]],"T","P"),"N","F"),Parámetros!$M$2:$N$17,2,0),"Completar hasta 3ra sem. para evaluar a Probacionista"))</f>
        <v>Asistió</v>
      </c>
      <c r="AQ56" s="40"/>
      <c r="AR56" s="201"/>
      <c r="AS56" s="40"/>
      <c r="AT56" s="29"/>
      <c r="AU56" s="56"/>
      <c r="AV56" s="56"/>
      <c r="AW56" s="56"/>
      <c r="AX56" s="249">
        <f>IF(V56="","",EOMONTH(EDATE(Tabla1[[#This Row],[Fecha Finalización]],2),0))</f>
        <v>45838</v>
      </c>
      <c r="AY56" s="40"/>
      <c r="AZ56" s="250">
        <f>IF(V56="","",EOMONTH(EDATE(Tabla1[[#This Row],[Fecha Finalización]],3),0))</f>
        <v>45869</v>
      </c>
      <c r="BA56" s="40"/>
      <c r="BB56" s="40"/>
      <c r="BC56" s="236" t="s">
        <v>87</v>
      </c>
      <c r="BD56" s="234" t="str">
        <f>IF(F56="","",Tabla1[[#This Row],[sem 01]]&amp;Tabla1[[#This Row],[sem 02]]&amp;Tabla1[[#This Row],[sem 03]])</f>
        <v>NPP</v>
      </c>
      <c r="BE56" s="235" t="str">
        <f>IF(TRIM(F56)="","",$B$1&amp;"-"&amp;SUBSTITUTE(Tabla1[[#This Row],[Mes Inscrito]]," ","")&amp;"-"&amp;SUBSTITUTE(Tabla1[[#This Row],[Dia de clases Inscrito]]," ","")&amp;"-"&amp;SUBSTITUTE(Tabla1[[#This Row],[Horario Inscrito]]," ","")&amp;"-"&amp;Tabla1[[#This Row],[Fecha Inicio grupo]])</f>
        <v>Ayacucho-Enero-Lunes-7:00pm-8:50pm-45670</v>
      </c>
      <c r="BF56" s="252" t="str">
        <f>IF(F56="","",Tabla1[[#This Row],[Curso]])</f>
        <v>Conócete a ti mismo</v>
      </c>
      <c r="BG56" s="253" t="str">
        <f>+IF(TRIM(F56)="","",$B$1&amp;"-"&amp;TRIM(Tabla1[[#This Row],[Mes Inscrito]])&amp;"-"&amp;TRIM(Tabla1[[#This Row],[Dia de clases Inscrito]])&amp;"-"&amp;TRIM(Tabla1[[#This Row],[Horario Inscrito]])&amp;"-"&amp;TRIM(Tabla1[[#This Row],[Fecha Inicio grupo]])&amp;"-"&amp;TRIM(Tabla1[[#This Row],[Tipo Incrito]]))</f>
        <v>Ayacucho-Enero-Lunes-7:00pm-8:50pm-45670-Inscrito Nuevo</v>
      </c>
      <c r="BH56" s="308" t="b">
        <f>IF(F56="","",OR(IFERROR(SEARCH("CG",Tabla1[[#This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6" s="309">
        <f>IF(F56&lt;&gt;"",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56" s="309" t="str">
        <f>IF(F56&lt;&gt;"",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6" s="309" t="str">
        <f>IF(Tabla1[[#This Row],[Fecha Inicio grupo]]="","",IFERROR(VLOOKUP(Tabla1[[#This Row],[Mes de Alta como miembro]],Parámetros!$AM$2:$AN$16,2,0),"01/01/1900"))</f>
        <v>01/01/1900</v>
      </c>
    </row>
    <row r="57" spans="1:63" s="25" customFormat="1" ht="13.9">
      <c r="A57" s="69">
        <v>54</v>
      </c>
      <c r="B57" s="29" t="s">
        <v>342</v>
      </c>
      <c r="C57" s="35" t="s">
        <v>73</v>
      </c>
      <c r="D57" s="43" t="s">
        <v>343</v>
      </c>
      <c r="E57" s="43" t="s">
        <v>169</v>
      </c>
      <c r="F57" s="46">
        <v>45670</v>
      </c>
      <c r="G57" s="46"/>
      <c r="H57" s="164" t="s">
        <v>368</v>
      </c>
      <c r="I57" s="264" t="s">
        <v>369</v>
      </c>
      <c r="J57" s="29" t="s">
        <v>370</v>
      </c>
      <c r="K57" s="70" t="s">
        <v>371</v>
      </c>
      <c r="L57" s="69" t="s">
        <v>372</v>
      </c>
      <c r="M57" s="265">
        <v>29390</v>
      </c>
      <c r="N57" s="239">
        <f ca="1">IF(Tabla1[[#This Row],[Fecha de nac]]="","",IF(Tabla1[[#This Row],[Fecha Finalización]] &gt;=TODAY(), DATEDIF(Tabla1[[#This Row],[Fecha de nac]],TODAY(),"y"), ROUNDDOWN((Tabla1[[#This Row],[Fecha Finalización]] -Tabla1[[#This Row],[Fecha de nac]])/365,0)))</f>
        <v>44</v>
      </c>
      <c r="O57" s="170" t="s">
        <v>349</v>
      </c>
      <c r="P57" s="35" t="s">
        <v>82</v>
      </c>
      <c r="Q57" s="68"/>
      <c r="R57" s="68"/>
      <c r="S57" s="68"/>
      <c r="T57" s="68"/>
      <c r="U57" s="244">
        <f>IF(F57="","",Tabla1[[#This Row],[Fecha Inicio grupo]]+3*7-7)</f>
        <v>45684</v>
      </c>
      <c r="V57" s="245">
        <f>IF(F57="","",EDATE(Tabla1[[#This Row],[Fecha Inicio grupo]],3))</f>
        <v>45760</v>
      </c>
      <c r="W57" s="30" t="s">
        <v>350</v>
      </c>
      <c r="X57" s="30" t="s">
        <v>299</v>
      </c>
      <c r="Y57" s="77" t="s">
        <v>361</v>
      </c>
      <c r="Z57" s="77" t="s">
        <v>361</v>
      </c>
      <c r="AA57" s="77" t="s">
        <v>85</v>
      </c>
      <c r="AB57" s="77" t="s">
        <v>85</v>
      </c>
      <c r="AC57" s="77" t="s">
        <v>85</v>
      </c>
      <c r="AD57" s="77" t="s">
        <v>85</v>
      </c>
      <c r="AE57" s="77" t="s">
        <v>85</v>
      </c>
      <c r="AF57" s="77"/>
      <c r="AG57" s="77"/>
      <c r="AH57" s="77"/>
      <c r="AI57" s="77"/>
      <c r="AJ57" s="77"/>
      <c r="AK57" s="77"/>
      <c r="AL57" s="77"/>
      <c r="AM57" s="77"/>
      <c r="AN57" s="77"/>
      <c r="AO57" s="145"/>
      <c r="AP57" s="247" t="str">
        <f>IF(F57="","",IFERROR(VLOOKUP(SUBSTITUTE(SUBSTITUTE(Tabla1[[#This Row],[Uso Sistemas]],"T","P"),"N","F"),Parámetros!$M$2:$N$17,2,0),"Completar hasta 3ra sem. para evaluar a Probacionista"))</f>
        <v>Asistió</v>
      </c>
      <c r="AQ57" s="40"/>
      <c r="AR57" s="201"/>
      <c r="AS57" s="40"/>
      <c r="AT57" s="29"/>
      <c r="AU57" s="56"/>
      <c r="AV57" s="56"/>
      <c r="AW57" s="56"/>
      <c r="AX57" s="249">
        <f>IF(V57="","",EOMONTH(EDATE(Tabla1[[#This Row],[Fecha Finalización]],2),0))</f>
        <v>45838</v>
      </c>
      <c r="AY57" s="40"/>
      <c r="AZ57" s="250">
        <f>IF(V57="","",EOMONTH(EDATE(Tabla1[[#This Row],[Fecha Finalización]],3),0))</f>
        <v>45869</v>
      </c>
      <c r="BA57" s="40"/>
      <c r="BB57" s="40"/>
      <c r="BC57" s="236" t="s">
        <v>93</v>
      </c>
      <c r="BD57" s="234" t="str">
        <f>IF(F57="","",Tabla1[[#This Row],[sem 01]]&amp;Tabla1[[#This Row],[sem 02]]&amp;Tabla1[[#This Row],[sem 03]])</f>
        <v>NNP</v>
      </c>
      <c r="BE57" s="235" t="str">
        <f>IF(TRIM(F57)="","",$B$1&amp;"-"&amp;SUBSTITUTE(Tabla1[[#This Row],[Mes Inscrito]]," ","")&amp;"-"&amp;SUBSTITUTE(Tabla1[[#This Row],[Dia de clases Inscrito]]," ","")&amp;"-"&amp;SUBSTITUTE(Tabla1[[#This Row],[Horario Inscrito]]," ","")&amp;"-"&amp;Tabla1[[#This Row],[Fecha Inicio grupo]])</f>
        <v>Ayacucho-Enero-Lunes-7:00pm-8:50pm-45670</v>
      </c>
      <c r="BF57" s="252" t="str">
        <f>IF(F57="","",Tabla1[[#This Row],[Curso]])</f>
        <v>Conócete a ti mismo</v>
      </c>
      <c r="BG57" s="253" t="str">
        <f>+IF(TRIM(F57)="","",$B$1&amp;"-"&amp;TRIM(Tabla1[[#This Row],[Mes Inscrito]])&amp;"-"&amp;TRIM(Tabla1[[#This Row],[Dia de clases Inscrito]])&amp;"-"&amp;TRIM(Tabla1[[#This Row],[Horario Inscrito]])&amp;"-"&amp;TRIM(Tabla1[[#This Row],[Fecha Inicio grupo]])&amp;"-"&amp;TRIM(Tabla1[[#This Row],[Tipo Incrito]]))</f>
        <v>Ayacucho-Enero-Lunes-7:00pm-8:50pm-45670-Inscrito Nuevo</v>
      </c>
      <c r="BH57" s="308" t="b">
        <f>IF(F57="","",OR(IFERROR(SEARCH("CG",Tabla1[[#This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7" s="309">
        <f>IF(F57&lt;&gt;"",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57" s="309" t="str">
        <f>IF(F57&lt;&gt;"",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7" s="309" t="str">
        <f>IF(Tabla1[[#This Row],[Fecha Inicio grupo]]="","",IFERROR(VLOOKUP(Tabla1[[#This Row],[Mes de Alta como miembro]],Parámetros!$AM$2:$AN$16,2,0),"01/01/1900"))</f>
        <v>01/01/1900</v>
      </c>
    </row>
    <row r="58" spans="1:63" s="25" customFormat="1" ht="13.9">
      <c r="A58" s="69">
        <v>55</v>
      </c>
      <c r="B58" s="29" t="s">
        <v>342</v>
      </c>
      <c r="C58" s="35" t="s">
        <v>73</v>
      </c>
      <c r="D58" s="43" t="s">
        <v>373</v>
      </c>
      <c r="E58" s="43" t="s">
        <v>169</v>
      </c>
      <c r="F58" s="46">
        <v>45673</v>
      </c>
      <c r="G58" s="46"/>
      <c r="H58" s="164" t="s">
        <v>374</v>
      </c>
      <c r="I58" s="264" t="s">
        <v>375</v>
      </c>
      <c r="J58" s="29" t="s">
        <v>376</v>
      </c>
      <c r="K58" s="70" t="s">
        <v>377</v>
      </c>
      <c r="L58" s="69" t="s">
        <v>378</v>
      </c>
      <c r="M58" s="265">
        <v>39302</v>
      </c>
      <c r="N58" s="239">
        <f ca="1">IF(Tabla1[[#This Row],[Fecha de nac]]="","",IF(Tabla1[[#This Row],[Fecha Finalización]] &gt;=TODAY(), DATEDIF(Tabla1[[#This Row],[Fecha de nac]],TODAY(),"y"), ROUNDDOWN((Tabla1[[#This Row],[Fecha Finalización]] -Tabla1[[#This Row],[Fecha de nac]])/365,0)))</f>
        <v>17</v>
      </c>
      <c r="O58" s="170" t="s">
        <v>379</v>
      </c>
      <c r="P58" s="35" t="s">
        <v>82</v>
      </c>
      <c r="Q58" s="68"/>
      <c r="R58" s="68"/>
      <c r="S58" s="68"/>
      <c r="T58" s="68"/>
      <c r="U58" s="244">
        <f>IF(F58="","",Tabla1[[#This Row],[Fecha Inicio grupo]]+3*7-7)</f>
        <v>45687</v>
      </c>
      <c r="V58" s="245">
        <f>IF(F58="","",EDATE(Tabla1[[#This Row],[Fecha Inicio grupo]],3))</f>
        <v>45763</v>
      </c>
      <c r="W58" s="30" t="s">
        <v>380</v>
      </c>
      <c r="X58" s="30" t="s">
        <v>381</v>
      </c>
      <c r="Y58" s="77" t="s">
        <v>86</v>
      </c>
      <c r="Z58" s="77" t="s">
        <v>85</v>
      </c>
      <c r="AA58" s="77" t="s">
        <v>85</v>
      </c>
      <c r="AB58" s="77" t="s">
        <v>85</v>
      </c>
      <c r="AC58" s="77" t="s">
        <v>85</v>
      </c>
      <c r="AD58" s="77" t="s">
        <v>85</v>
      </c>
      <c r="AE58" s="77" t="s">
        <v>85</v>
      </c>
      <c r="AF58" s="77"/>
      <c r="AG58" s="77"/>
      <c r="AH58" s="77"/>
      <c r="AI58" s="77"/>
      <c r="AJ58" s="77"/>
      <c r="AK58" s="77"/>
      <c r="AL58" s="77"/>
      <c r="AM58" s="77"/>
      <c r="AN58" s="77"/>
      <c r="AO58" s="145"/>
      <c r="AP58" s="247" t="str">
        <f>IF(F58="","",IFERROR(VLOOKUP(SUBSTITUTE(SUBSTITUTE(Tabla1[[#This Row],[Uso Sistemas]],"T","P"),"N","F"),Parámetros!$M$2:$N$17,2,0),"Completar hasta 3ra sem. para evaluar a Probacionista"))</f>
        <v>Asistió</v>
      </c>
      <c r="AQ58" s="40"/>
      <c r="AR58" s="201"/>
      <c r="AS58" s="40"/>
      <c r="AT58" s="29"/>
      <c r="AU58" s="56"/>
      <c r="AV58" s="56"/>
      <c r="AW58" s="56"/>
      <c r="AX58" s="249">
        <f>IF(V58="","",EOMONTH(EDATE(Tabla1[[#This Row],[Fecha Finalización]],2),0))</f>
        <v>45838</v>
      </c>
      <c r="AY58" s="40"/>
      <c r="AZ58" s="250">
        <f>IF(V58="","",EOMONTH(EDATE(Tabla1[[#This Row],[Fecha Finalización]],3),0))</f>
        <v>45869</v>
      </c>
      <c r="BA58" s="40"/>
      <c r="BB58" s="40"/>
      <c r="BC58" s="236" t="s">
        <v>133</v>
      </c>
      <c r="BD58" s="234" t="str">
        <f>IF(F58="","",Tabla1[[#This Row],[sem 01]]&amp;Tabla1[[#This Row],[sem 02]]&amp;Tabla1[[#This Row],[sem 03]])</f>
        <v>FPP</v>
      </c>
      <c r="BE58" s="235" t="str">
        <f>IF(TRIM(F58)="","",$B$1&amp;"-"&amp;SUBSTITUTE(Tabla1[[#This Row],[Mes Inscrito]]," ","")&amp;"-"&amp;SUBSTITUTE(Tabla1[[#This Row],[Dia de clases Inscrito]]," ","")&amp;"-"&amp;SUBSTITUTE(Tabla1[[#This Row],[Horario Inscrito]]," ","")&amp;"-"&amp;Tabla1[[#This Row],[Fecha Inicio grupo]])</f>
        <v>Ayacucho-Enero-Jueves-7:00pm-8:50pm-45673</v>
      </c>
      <c r="BF58" s="252" t="str">
        <f>IF(F58="","",Tabla1[[#This Row],[Curso]])</f>
        <v>Conócete a ti mismo</v>
      </c>
      <c r="BG58" s="253" t="str">
        <f>+IF(TRIM(F58)="","",$B$1&amp;"-"&amp;TRIM(Tabla1[[#This Row],[Mes Inscrito]])&amp;"-"&amp;TRIM(Tabla1[[#This Row],[Dia de clases Inscrito]])&amp;"-"&amp;TRIM(Tabla1[[#This Row],[Horario Inscrito]])&amp;"-"&amp;TRIM(Tabla1[[#This Row],[Fecha Inicio grupo]])&amp;"-"&amp;TRIM(Tabla1[[#This Row],[Tipo Incrito]]))</f>
        <v>Ayacucho-Enero-Jueves-7:00pm-8:50pm-45673-Inscrito Nuevo</v>
      </c>
      <c r="BH58" s="308" t="b">
        <f>IF(F58="","",OR(IFERROR(SEARCH("CG",Tabla1[[#This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8" s="309">
        <f>IF(F58&lt;&gt;"",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58" s="309" t="str">
        <f>IF(F58&lt;&gt;"",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8" s="309" t="str">
        <f>IF(Tabla1[[#This Row],[Fecha Inicio grupo]]="","",IFERROR(VLOOKUP(Tabla1[[#This Row],[Mes de Alta como miembro]],Parámetros!$AM$2:$AN$16,2,0),"01/01/1900"))</f>
        <v>01/01/1900</v>
      </c>
    </row>
    <row r="59" spans="1:63" s="25" customFormat="1" ht="13.9">
      <c r="A59" s="69">
        <v>56</v>
      </c>
      <c r="B59" s="29" t="s">
        <v>342</v>
      </c>
      <c r="C59" s="35" t="s">
        <v>73</v>
      </c>
      <c r="D59" s="43" t="s">
        <v>373</v>
      </c>
      <c r="E59" s="43" t="s">
        <v>169</v>
      </c>
      <c r="F59" s="46">
        <v>45673</v>
      </c>
      <c r="G59" s="46"/>
      <c r="H59" s="164" t="s">
        <v>382</v>
      </c>
      <c r="I59" s="264" t="s">
        <v>383</v>
      </c>
      <c r="J59" s="29" t="s">
        <v>384</v>
      </c>
      <c r="K59" s="70" t="s">
        <v>385</v>
      </c>
      <c r="L59" s="69" t="s">
        <v>386</v>
      </c>
      <c r="M59" s="265">
        <v>37154</v>
      </c>
      <c r="N59" s="239">
        <f ca="1">IF(Tabla1[[#This Row],[Fecha de nac]]="","",IF(Tabla1[[#This Row],[Fecha Finalización]] &gt;=TODAY(), DATEDIF(Tabla1[[#This Row],[Fecha de nac]],TODAY(),"y"), ROUNDDOWN((Tabla1[[#This Row],[Fecha Finalización]] -Tabla1[[#This Row],[Fecha de nac]])/365,0)))</f>
        <v>23</v>
      </c>
      <c r="O59" s="170" t="s">
        <v>379</v>
      </c>
      <c r="P59" s="35" t="s">
        <v>82</v>
      </c>
      <c r="Q59" s="68"/>
      <c r="R59" s="68"/>
      <c r="S59" s="68"/>
      <c r="T59" s="68"/>
      <c r="U59" s="244">
        <f>IF(F59="","",Tabla1[[#This Row],[Fecha Inicio grupo]]+3*7-7)</f>
        <v>45687</v>
      </c>
      <c r="V59" s="245">
        <f>IF(F59="","",EDATE(Tabla1[[#This Row],[Fecha Inicio grupo]],3))</f>
        <v>45763</v>
      </c>
      <c r="W59" s="30" t="s">
        <v>380</v>
      </c>
      <c r="X59" s="30" t="s">
        <v>381</v>
      </c>
      <c r="Y59" s="77" t="s">
        <v>85</v>
      </c>
      <c r="Z59" s="77" t="s">
        <v>86</v>
      </c>
      <c r="AA59" s="77" t="s">
        <v>86</v>
      </c>
      <c r="AB59" s="77" t="s">
        <v>86</v>
      </c>
      <c r="AC59" s="77" t="s">
        <v>86</v>
      </c>
      <c r="AD59" s="77" t="s">
        <v>86</v>
      </c>
      <c r="AE59" s="77" t="s">
        <v>86</v>
      </c>
      <c r="AF59" s="77"/>
      <c r="AG59" s="77"/>
      <c r="AH59" s="77"/>
      <c r="AI59" s="77"/>
      <c r="AJ59" s="77"/>
      <c r="AK59" s="77"/>
      <c r="AL59" s="77"/>
      <c r="AM59" s="77"/>
      <c r="AN59" s="77"/>
      <c r="AO59" s="145"/>
      <c r="AP59" s="247" t="str">
        <f>IF(F59="","",IFERROR(VLOOKUP(SUBSTITUTE(SUBSTITUTE(Tabla1[[#This Row],[Uso Sistemas]],"T","P"),"N","F"),Parámetros!$M$2:$N$17,2,0),"Completar hasta 3ra sem. para evaluar a Probacionista"))</f>
        <v>No Asistió</v>
      </c>
      <c r="AQ59" s="40"/>
      <c r="AR59" s="201"/>
      <c r="AS59" s="40"/>
      <c r="AT59" s="29"/>
      <c r="AU59" s="56"/>
      <c r="AV59" s="56"/>
      <c r="AW59" s="56"/>
      <c r="AX59" s="249">
        <f>IF(V59="","",EOMONTH(EDATE(Tabla1[[#This Row],[Fecha Finalización]],2),0))</f>
        <v>45838</v>
      </c>
      <c r="AY59" s="40"/>
      <c r="AZ59" s="250">
        <f>IF(V59="","",EOMONTH(EDATE(Tabla1[[#This Row],[Fecha Finalización]],3),0))</f>
        <v>45869</v>
      </c>
      <c r="BA59" s="40"/>
      <c r="BB59" s="40"/>
      <c r="BC59" s="236" t="s">
        <v>133</v>
      </c>
      <c r="BD59" s="234" t="str">
        <f>IF(F59="","",Tabla1[[#This Row],[sem 01]]&amp;Tabla1[[#This Row],[sem 02]]&amp;Tabla1[[#This Row],[sem 03]])</f>
        <v>PFF</v>
      </c>
      <c r="BE59" s="235" t="str">
        <f>IF(TRIM(F59)="","",$B$1&amp;"-"&amp;SUBSTITUTE(Tabla1[[#This Row],[Mes Inscrito]]," ","")&amp;"-"&amp;SUBSTITUTE(Tabla1[[#This Row],[Dia de clases Inscrito]]," ","")&amp;"-"&amp;SUBSTITUTE(Tabla1[[#This Row],[Horario Inscrito]]," ","")&amp;"-"&amp;Tabla1[[#This Row],[Fecha Inicio grupo]])</f>
        <v>Ayacucho-Enero-Jueves-7:00pm-8:50pm-45673</v>
      </c>
      <c r="BF59" s="252" t="str">
        <f>IF(F59="","",Tabla1[[#This Row],[Curso]])</f>
        <v>Conócete a ti mismo</v>
      </c>
      <c r="BG59" s="253" t="str">
        <f>+IF(TRIM(F59)="","",$B$1&amp;"-"&amp;TRIM(Tabla1[[#This Row],[Mes Inscrito]])&amp;"-"&amp;TRIM(Tabla1[[#This Row],[Dia de clases Inscrito]])&amp;"-"&amp;TRIM(Tabla1[[#This Row],[Horario Inscrito]])&amp;"-"&amp;TRIM(Tabla1[[#This Row],[Fecha Inicio grupo]])&amp;"-"&amp;TRIM(Tabla1[[#This Row],[Tipo Incrito]]))</f>
        <v>Ayacucho-Enero-Jueves-7:00pm-8:50pm-45673-Inscrito Nuevo</v>
      </c>
      <c r="BH59" s="308" t="b">
        <f>IF(F59="","",OR(IFERROR(SEARCH("CG",Tabla1[[#This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9" s="309">
        <f>IF(F59&lt;&gt;"",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59" s="309" t="str">
        <f>IF(F59&lt;&gt;"",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9" s="309" t="str">
        <f>IF(Tabla1[[#This Row],[Fecha Inicio grupo]]="","",IFERROR(VLOOKUP(Tabla1[[#This Row],[Mes de Alta como miembro]],Parámetros!$AM$2:$AN$16,2,0),"01/01/1900"))</f>
        <v>01/01/1900</v>
      </c>
    </row>
    <row r="60" spans="1:63" s="25" customFormat="1" ht="13.9">
      <c r="A60" s="69">
        <v>57</v>
      </c>
      <c r="B60" s="29" t="s">
        <v>342</v>
      </c>
      <c r="C60" s="35" t="s">
        <v>73</v>
      </c>
      <c r="D60" s="43" t="s">
        <v>373</v>
      </c>
      <c r="E60" s="43" t="s">
        <v>169</v>
      </c>
      <c r="F60" s="46">
        <v>45673</v>
      </c>
      <c r="G60" s="46"/>
      <c r="H60" s="164" t="s">
        <v>387</v>
      </c>
      <c r="I60" s="264" t="s">
        <v>388</v>
      </c>
      <c r="J60" s="29" t="s">
        <v>389</v>
      </c>
      <c r="K60" s="70" t="s">
        <v>390</v>
      </c>
      <c r="L60" s="69" t="s">
        <v>391</v>
      </c>
      <c r="M60" s="265">
        <v>29224</v>
      </c>
      <c r="N60" s="239">
        <f ca="1">IF(Tabla1[[#This Row],[Fecha de nac]]="","",IF(Tabla1[[#This Row],[Fecha Finalización]] &gt;=TODAY(), DATEDIF(Tabla1[[#This Row],[Fecha de nac]],TODAY(),"y"), ROUNDDOWN((Tabla1[[#This Row],[Fecha Finalización]] -Tabla1[[#This Row],[Fecha de nac]])/365,0)))</f>
        <v>45</v>
      </c>
      <c r="O60" s="170" t="s">
        <v>379</v>
      </c>
      <c r="P60" s="35" t="s">
        <v>82</v>
      </c>
      <c r="Q60" s="68"/>
      <c r="R60" s="68"/>
      <c r="S60" s="68"/>
      <c r="T60" s="68"/>
      <c r="U60" s="244">
        <f>IF(F60="","",Tabla1[[#This Row],[Fecha Inicio grupo]]+3*7-7)</f>
        <v>45687</v>
      </c>
      <c r="V60" s="245">
        <f>IF(F60="","",EDATE(Tabla1[[#This Row],[Fecha Inicio grupo]],3))</f>
        <v>45763</v>
      </c>
      <c r="W60" s="30" t="s">
        <v>380</v>
      </c>
      <c r="X60" s="30" t="s">
        <v>381</v>
      </c>
      <c r="Y60" s="77" t="s">
        <v>85</v>
      </c>
      <c r="Z60" s="77" t="s">
        <v>85</v>
      </c>
      <c r="AA60" s="77" t="s">
        <v>85</v>
      </c>
      <c r="AB60" s="77" t="s">
        <v>85</v>
      </c>
      <c r="AC60" s="77" t="s">
        <v>86</v>
      </c>
      <c r="AD60" s="77" t="s">
        <v>86</v>
      </c>
      <c r="AE60" s="77" t="s">
        <v>86</v>
      </c>
      <c r="AF60" s="77"/>
      <c r="AG60" s="77"/>
      <c r="AH60" s="77"/>
      <c r="AI60" s="77"/>
      <c r="AJ60" s="77"/>
      <c r="AK60" s="77"/>
      <c r="AL60" s="77"/>
      <c r="AM60" s="77"/>
      <c r="AN60" s="77"/>
      <c r="AO60" s="145"/>
      <c r="AP60" s="247" t="str">
        <f>IF(F60="","",IFERROR(VLOOKUP(SUBSTITUTE(SUBSTITUTE(Tabla1[[#This Row],[Uso Sistemas]],"T","P"),"N","F"),Parámetros!$M$2:$N$17,2,0),"Completar hasta 3ra sem. para evaluar a Probacionista"))</f>
        <v>Asistió</v>
      </c>
      <c r="AQ60" s="40"/>
      <c r="AR60" s="201"/>
      <c r="AS60" s="40"/>
      <c r="AT60" s="29"/>
      <c r="AU60" s="56"/>
      <c r="AV60" s="56"/>
      <c r="AW60" s="56"/>
      <c r="AX60" s="249">
        <f>IF(V60="","",EOMONTH(EDATE(Tabla1[[#This Row],[Fecha Finalización]],2),0))</f>
        <v>45838</v>
      </c>
      <c r="AY60" s="40"/>
      <c r="AZ60" s="250">
        <f>IF(V60="","",EOMONTH(EDATE(Tabla1[[#This Row],[Fecha Finalización]],3),0))</f>
        <v>45869</v>
      </c>
      <c r="BA60" s="40"/>
      <c r="BB60" s="40"/>
      <c r="BC60" s="236" t="s">
        <v>133</v>
      </c>
      <c r="BD60" s="234" t="str">
        <f>IF(F60="","",Tabla1[[#This Row],[sem 01]]&amp;Tabla1[[#This Row],[sem 02]]&amp;Tabla1[[#This Row],[sem 03]])</f>
        <v>PPP</v>
      </c>
      <c r="BE60" s="235" t="str">
        <f>IF(TRIM(F60)="","",$B$1&amp;"-"&amp;SUBSTITUTE(Tabla1[[#This Row],[Mes Inscrito]]," ","")&amp;"-"&amp;SUBSTITUTE(Tabla1[[#This Row],[Dia de clases Inscrito]]," ","")&amp;"-"&amp;SUBSTITUTE(Tabla1[[#This Row],[Horario Inscrito]]," ","")&amp;"-"&amp;Tabla1[[#This Row],[Fecha Inicio grupo]])</f>
        <v>Ayacucho-Enero-Jueves-7:00pm-8:50pm-45673</v>
      </c>
      <c r="BF60" s="252" t="str">
        <f>IF(F60="","",Tabla1[[#This Row],[Curso]])</f>
        <v>Conócete a ti mismo</v>
      </c>
      <c r="BG60" s="253" t="str">
        <f>+IF(TRIM(F60)="","",$B$1&amp;"-"&amp;TRIM(Tabla1[[#This Row],[Mes Inscrito]])&amp;"-"&amp;TRIM(Tabla1[[#This Row],[Dia de clases Inscrito]])&amp;"-"&amp;TRIM(Tabla1[[#This Row],[Horario Inscrito]])&amp;"-"&amp;TRIM(Tabla1[[#This Row],[Fecha Inicio grupo]])&amp;"-"&amp;TRIM(Tabla1[[#This Row],[Tipo Incrito]]))</f>
        <v>Ayacucho-Enero-Jueves-7:00pm-8:50pm-45673-Inscrito Nuevo</v>
      </c>
      <c r="BH60" s="308" t="b">
        <f>IF(F60="","",OR(IFERROR(SEARCH("CG",Tabla1[[#This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0" s="309">
        <f>IF(F60&lt;&gt;"",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60" s="309" t="str">
        <f>IF(F60&lt;&gt;"",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0" s="309" t="str">
        <f>IF(Tabla1[[#This Row],[Fecha Inicio grupo]]="","",IFERROR(VLOOKUP(Tabla1[[#This Row],[Mes de Alta como miembro]],Parámetros!$AM$2:$AN$16,2,0),"01/01/1900"))</f>
        <v>01/01/1900</v>
      </c>
    </row>
    <row r="61" spans="1:63" s="25" customFormat="1" ht="13.9">
      <c r="A61" s="69">
        <v>58</v>
      </c>
      <c r="B61" s="29" t="s">
        <v>342</v>
      </c>
      <c r="C61" s="35" t="s">
        <v>73</v>
      </c>
      <c r="D61" s="43" t="s">
        <v>373</v>
      </c>
      <c r="E61" s="43" t="s">
        <v>169</v>
      </c>
      <c r="F61" s="46">
        <v>45673</v>
      </c>
      <c r="G61" s="46"/>
      <c r="H61" s="164" t="s">
        <v>392</v>
      </c>
      <c r="I61" s="264" t="s">
        <v>393</v>
      </c>
      <c r="J61" s="29" t="s">
        <v>394</v>
      </c>
      <c r="K61" s="70" t="s">
        <v>395</v>
      </c>
      <c r="L61" s="69" t="s">
        <v>396</v>
      </c>
      <c r="M61" s="265">
        <v>30798</v>
      </c>
      <c r="N61" s="239">
        <f ca="1">IF(Tabla1[[#This Row],[Fecha de nac]]="","",IF(Tabla1[[#This Row],[Fecha Finalización]] &gt;=TODAY(), DATEDIF(Tabla1[[#This Row],[Fecha de nac]],TODAY(),"y"), ROUNDDOWN((Tabla1[[#This Row],[Fecha Finalización]] -Tabla1[[#This Row],[Fecha de nac]])/365,0)))</f>
        <v>40</v>
      </c>
      <c r="O61" s="170" t="s">
        <v>379</v>
      </c>
      <c r="P61" s="35" t="s">
        <v>82</v>
      </c>
      <c r="Q61" s="68"/>
      <c r="R61" s="68"/>
      <c r="S61" s="68"/>
      <c r="T61" s="68"/>
      <c r="U61" s="244">
        <f>IF(F61="","",Tabla1[[#This Row],[Fecha Inicio grupo]]+3*7-7)</f>
        <v>45687</v>
      </c>
      <c r="V61" s="245">
        <f>IF(F61="","",EDATE(Tabla1[[#This Row],[Fecha Inicio grupo]],3))</f>
        <v>45763</v>
      </c>
      <c r="W61" s="30" t="s">
        <v>380</v>
      </c>
      <c r="X61" s="30" t="s">
        <v>381</v>
      </c>
      <c r="Y61" s="77" t="s">
        <v>361</v>
      </c>
      <c r="Z61" s="77" t="s">
        <v>85</v>
      </c>
      <c r="AA61" s="77" t="s">
        <v>85</v>
      </c>
      <c r="AB61" s="77" t="s">
        <v>86</v>
      </c>
      <c r="AC61" s="77" t="s">
        <v>85</v>
      </c>
      <c r="AD61" s="77" t="s">
        <v>86</v>
      </c>
      <c r="AE61" s="77" t="s">
        <v>85</v>
      </c>
      <c r="AF61" s="77"/>
      <c r="AG61" s="77"/>
      <c r="AH61" s="77"/>
      <c r="AI61" s="77"/>
      <c r="AJ61" s="77"/>
      <c r="AK61" s="77"/>
      <c r="AL61" s="77"/>
      <c r="AM61" s="77"/>
      <c r="AN61" s="77"/>
      <c r="AO61" s="145"/>
      <c r="AP61" s="247" t="str">
        <f>IF(F61="","",IFERROR(VLOOKUP(SUBSTITUTE(SUBSTITUTE(Tabla1[[#This Row],[Uso Sistemas]],"T","P"),"N","F"),Parámetros!$M$2:$N$17,2,0),"Completar hasta 3ra sem. para evaluar a Probacionista"))</f>
        <v>Asistió</v>
      </c>
      <c r="AQ61" s="40"/>
      <c r="AR61" s="201"/>
      <c r="AS61" s="40"/>
      <c r="AT61" s="29"/>
      <c r="AU61" s="56"/>
      <c r="AV61" s="56"/>
      <c r="AW61" s="56"/>
      <c r="AX61" s="249">
        <f>IF(V61="","",EOMONTH(EDATE(Tabla1[[#This Row],[Fecha Finalización]],2),0))</f>
        <v>45838</v>
      </c>
      <c r="AY61" s="40"/>
      <c r="AZ61" s="250">
        <f>IF(V61="","",EOMONTH(EDATE(Tabla1[[#This Row],[Fecha Finalización]],3),0))</f>
        <v>45869</v>
      </c>
      <c r="BA61" s="40"/>
      <c r="BB61" s="40"/>
      <c r="BC61" s="236" t="s">
        <v>133</v>
      </c>
      <c r="BD61" s="234" t="str">
        <f>IF(F61="","",Tabla1[[#This Row],[sem 01]]&amp;Tabla1[[#This Row],[sem 02]]&amp;Tabla1[[#This Row],[sem 03]])</f>
        <v>NPP</v>
      </c>
      <c r="BE61" s="235" t="str">
        <f>IF(TRIM(F61)="","",$B$1&amp;"-"&amp;SUBSTITUTE(Tabla1[[#This Row],[Mes Inscrito]]," ","")&amp;"-"&amp;SUBSTITUTE(Tabla1[[#This Row],[Dia de clases Inscrito]]," ","")&amp;"-"&amp;SUBSTITUTE(Tabla1[[#This Row],[Horario Inscrito]]," ","")&amp;"-"&amp;Tabla1[[#This Row],[Fecha Inicio grupo]])</f>
        <v>Ayacucho-Enero-Jueves-7:00pm-8:50pm-45673</v>
      </c>
      <c r="BF61" s="252" t="str">
        <f>IF(F61="","",Tabla1[[#This Row],[Curso]])</f>
        <v>Conócete a ti mismo</v>
      </c>
      <c r="BG61" s="253" t="str">
        <f>+IF(TRIM(F61)="","",$B$1&amp;"-"&amp;TRIM(Tabla1[[#This Row],[Mes Inscrito]])&amp;"-"&amp;TRIM(Tabla1[[#This Row],[Dia de clases Inscrito]])&amp;"-"&amp;TRIM(Tabla1[[#This Row],[Horario Inscrito]])&amp;"-"&amp;TRIM(Tabla1[[#This Row],[Fecha Inicio grupo]])&amp;"-"&amp;TRIM(Tabla1[[#This Row],[Tipo Incrito]]))</f>
        <v>Ayacucho-Enero-Jueves-7:00pm-8:50pm-45673-Inscrito Nuevo</v>
      </c>
      <c r="BH61" s="308" t="b">
        <f>IF(F61="","",OR(IFERROR(SEARCH("CG",Tabla1[[#This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1" s="309">
        <f>IF(F61&lt;&gt;"",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61" s="309" t="str">
        <f>IF(F61&lt;&gt;"",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1" s="309" t="str">
        <f>IF(Tabla1[[#This Row],[Fecha Inicio grupo]]="","",IFERROR(VLOOKUP(Tabla1[[#This Row],[Mes de Alta como miembro]],Parámetros!$AM$2:$AN$16,2,0),"01/01/1900"))</f>
        <v>01/01/1900</v>
      </c>
    </row>
    <row r="62" spans="1:63" s="25" customFormat="1" ht="13.9">
      <c r="A62" s="69">
        <v>59</v>
      </c>
      <c r="B62" s="29" t="s">
        <v>342</v>
      </c>
      <c r="C62" s="35" t="s">
        <v>73</v>
      </c>
      <c r="D62" s="43" t="s">
        <v>373</v>
      </c>
      <c r="E62" s="43" t="s">
        <v>169</v>
      </c>
      <c r="F62" s="46">
        <v>45673</v>
      </c>
      <c r="G62" s="46"/>
      <c r="H62" s="164" t="s">
        <v>397</v>
      </c>
      <c r="I62" s="43" t="s">
        <v>398</v>
      </c>
      <c r="J62" s="203" t="s">
        <v>399</v>
      </c>
      <c r="K62" s="70" t="s">
        <v>400</v>
      </c>
      <c r="L62" s="69" t="s">
        <v>401</v>
      </c>
      <c r="M62" s="47">
        <v>36226</v>
      </c>
      <c r="N62" s="239">
        <f ca="1">IF(Tabla1[[#This Row],[Fecha de nac]]="","",IF(Tabla1[[#This Row],[Fecha Finalización]] &gt;=TODAY(), DATEDIF(Tabla1[[#This Row],[Fecha de nac]],TODAY(),"y"), ROUNDDOWN((Tabla1[[#This Row],[Fecha Finalización]] -Tabla1[[#This Row],[Fecha de nac]])/365,0)))</f>
        <v>26</v>
      </c>
      <c r="O62" s="170" t="s">
        <v>379</v>
      </c>
      <c r="P62" s="35" t="s">
        <v>82</v>
      </c>
      <c r="Q62" s="68"/>
      <c r="R62" s="68"/>
      <c r="S62" s="68"/>
      <c r="T62" s="68"/>
      <c r="U62" s="244">
        <f>IF(F62="","",Tabla1[[#This Row],[Fecha Inicio grupo]]+3*7-7)</f>
        <v>45687</v>
      </c>
      <c r="V62" s="245">
        <f>IF(F62="","",EDATE(Tabla1[[#This Row],[Fecha Inicio grupo]],3))</f>
        <v>45763</v>
      </c>
      <c r="W62" s="30" t="s">
        <v>380</v>
      </c>
      <c r="X62" s="30" t="s">
        <v>381</v>
      </c>
      <c r="Y62" s="77" t="s">
        <v>361</v>
      </c>
      <c r="Z62" s="77" t="s">
        <v>361</v>
      </c>
      <c r="AA62" s="77" t="s">
        <v>85</v>
      </c>
      <c r="AB62" s="77" t="s">
        <v>85</v>
      </c>
      <c r="AC62" s="77" t="s">
        <v>86</v>
      </c>
      <c r="AD62" s="77" t="s">
        <v>85</v>
      </c>
      <c r="AE62" s="77" t="s">
        <v>86</v>
      </c>
      <c r="AF62" s="77"/>
      <c r="AG62" s="77"/>
      <c r="AH62" s="77"/>
      <c r="AI62" s="77"/>
      <c r="AJ62" s="77"/>
      <c r="AK62" s="77"/>
      <c r="AL62" s="77"/>
      <c r="AM62" s="77"/>
      <c r="AN62" s="77"/>
      <c r="AO62" s="145"/>
      <c r="AP62" s="247" t="str">
        <f>IF(F62="","",IFERROR(VLOOKUP(SUBSTITUTE(SUBSTITUTE(Tabla1[[#This Row],[Uso Sistemas]],"T","P"),"N","F"),Parámetros!$M$2:$N$17,2,0),"Completar hasta 3ra sem. para evaluar a Probacionista"))</f>
        <v>Asistió</v>
      </c>
      <c r="AQ62" s="40"/>
      <c r="AR62" s="201"/>
      <c r="AS62" s="40"/>
      <c r="AT62" s="29"/>
      <c r="AU62" s="56"/>
      <c r="AV62" s="210"/>
      <c r="AW62" s="56"/>
      <c r="AX62" s="249">
        <f>IF(V62="","",EOMONTH(EDATE(Tabla1[[#This Row],[Fecha Finalización]],2),0))</f>
        <v>45838</v>
      </c>
      <c r="AY62" s="40"/>
      <c r="AZ62" s="250">
        <f>IF(V62="","",EOMONTH(EDATE(Tabla1[[#This Row],[Fecha Finalización]],3),0))</f>
        <v>45869</v>
      </c>
      <c r="BA62" s="40"/>
      <c r="BB62" s="40"/>
      <c r="BC62" s="236" t="s">
        <v>87</v>
      </c>
      <c r="BD62" s="234" t="str">
        <f>IF(F62="","",Tabla1[[#This Row],[sem 01]]&amp;Tabla1[[#This Row],[sem 02]]&amp;Tabla1[[#This Row],[sem 03]])</f>
        <v>NNP</v>
      </c>
      <c r="BE62" s="235" t="str">
        <f>IF(TRIM(F62)="","",$B$1&amp;"-"&amp;SUBSTITUTE(Tabla1[[#This Row],[Mes Inscrito]]," ","")&amp;"-"&amp;SUBSTITUTE(Tabla1[[#This Row],[Dia de clases Inscrito]]," ","")&amp;"-"&amp;SUBSTITUTE(Tabla1[[#This Row],[Horario Inscrito]]," ","")&amp;"-"&amp;Tabla1[[#This Row],[Fecha Inicio grupo]])</f>
        <v>Ayacucho-Enero-Jueves-7:00pm-8:50pm-45673</v>
      </c>
      <c r="BF62" s="252" t="str">
        <f>IF(F62="","",Tabla1[[#This Row],[Curso]])</f>
        <v>Conócete a ti mismo</v>
      </c>
      <c r="BG62" s="253" t="str">
        <f>+IF(TRIM(F62)="","",$B$1&amp;"-"&amp;TRIM(Tabla1[[#This Row],[Mes Inscrito]])&amp;"-"&amp;TRIM(Tabla1[[#This Row],[Dia de clases Inscrito]])&amp;"-"&amp;TRIM(Tabla1[[#This Row],[Horario Inscrito]])&amp;"-"&amp;TRIM(Tabla1[[#This Row],[Fecha Inicio grupo]])&amp;"-"&amp;TRIM(Tabla1[[#This Row],[Tipo Incrito]]))</f>
        <v>Ayacucho-Enero-Jueves-7:00pm-8:50pm-45673-Inscrito Nuevo</v>
      </c>
      <c r="BH62" s="308" t="b">
        <f>IF(F62="","",OR(IFERROR(SEARCH("CG",Tabla1[[#This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2" s="309">
        <f>IF(F62&lt;&gt;"",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62" s="309" t="str">
        <f>IF(F62&lt;&gt;"",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2" s="309" t="str">
        <f>IF(Tabla1[[#This Row],[Fecha Inicio grupo]]="","",IFERROR(VLOOKUP(Tabla1[[#This Row],[Mes de Alta como miembro]],Parámetros!$AM$2:$AN$16,2,0),"01/01/1900"))</f>
        <v>01/01/1900</v>
      </c>
    </row>
    <row r="63" spans="1:63" s="25" customFormat="1" ht="13.9">
      <c r="A63" s="69">
        <v>60</v>
      </c>
      <c r="B63" s="29" t="s">
        <v>342</v>
      </c>
      <c r="C63" s="35" t="s">
        <v>73</v>
      </c>
      <c r="D63" s="43" t="s">
        <v>373</v>
      </c>
      <c r="E63" s="43" t="s">
        <v>169</v>
      </c>
      <c r="F63" s="46">
        <v>45673</v>
      </c>
      <c r="G63" s="46"/>
      <c r="H63" s="164" t="s">
        <v>402</v>
      </c>
      <c r="I63" s="43" t="s">
        <v>403</v>
      </c>
      <c r="J63" s="29" t="s">
        <v>404</v>
      </c>
      <c r="K63" s="70" t="s">
        <v>405</v>
      </c>
      <c r="L63" s="69" t="s">
        <v>406</v>
      </c>
      <c r="M63" s="47">
        <v>29233</v>
      </c>
      <c r="N63" s="239">
        <f ca="1">IF(Tabla1[[#This Row],[Fecha de nac]]="","",IF(Tabla1[[#This Row],[Fecha Finalización]] &gt;=TODAY(), DATEDIF(Tabla1[[#This Row],[Fecha de nac]],TODAY(),"y"), ROUNDDOWN((Tabla1[[#This Row],[Fecha Finalización]] -Tabla1[[#This Row],[Fecha de nac]])/365,0)))</f>
        <v>45</v>
      </c>
      <c r="O63" s="170" t="s">
        <v>379</v>
      </c>
      <c r="P63" s="35" t="s">
        <v>82</v>
      </c>
      <c r="Q63" s="68"/>
      <c r="R63" s="68"/>
      <c r="S63" s="68"/>
      <c r="T63" s="68"/>
      <c r="U63" s="244">
        <f>IF(F63="","",Tabla1[[#This Row],[Fecha Inicio grupo]]+3*7-7)</f>
        <v>45687</v>
      </c>
      <c r="V63" s="245">
        <f>IF(F63="","",EDATE(Tabla1[[#This Row],[Fecha Inicio grupo]],3))</f>
        <v>45763</v>
      </c>
      <c r="W63" s="30" t="s">
        <v>380</v>
      </c>
      <c r="X63" s="30" t="s">
        <v>381</v>
      </c>
      <c r="Y63" s="77" t="s">
        <v>361</v>
      </c>
      <c r="Z63" s="77" t="s">
        <v>361</v>
      </c>
      <c r="AA63" s="77" t="s">
        <v>361</v>
      </c>
      <c r="AB63" s="77" t="s">
        <v>361</v>
      </c>
      <c r="AC63" s="77" t="s">
        <v>361</v>
      </c>
      <c r="AD63" s="77" t="s">
        <v>361</v>
      </c>
      <c r="AE63" s="77" t="s">
        <v>361</v>
      </c>
      <c r="AF63" s="77"/>
      <c r="AG63" s="77"/>
      <c r="AH63" s="77"/>
      <c r="AI63" s="77"/>
      <c r="AJ63" s="77"/>
      <c r="AK63" s="77"/>
      <c r="AL63" s="77"/>
      <c r="AM63" s="77"/>
      <c r="AN63" s="77"/>
      <c r="AO63" s="145"/>
      <c r="AP63" s="247" t="str">
        <f>IF(F63="","",IFERROR(VLOOKUP(SUBSTITUTE(SUBSTITUTE(Tabla1[[#This Row],[Uso Sistemas]],"T","P"),"N","F"),Parámetros!$M$2:$N$17,2,0),"Completar hasta 3ra sem. para evaluar a Probacionista"))</f>
        <v>No Asistió</v>
      </c>
      <c r="AQ63" s="40"/>
      <c r="AR63" s="201"/>
      <c r="AS63" s="40"/>
      <c r="AT63" s="29"/>
      <c r="AU63" s="56"/>
      <c r="AV63" s="56"/>
      <c r="AW63" s="56"/>
      <c r="AX63" s="249">
        <f>IF(V63="","",EOMONTH(EDATE(Tabla1[[#This Row],[Fecha Finalización]],2),0))</f>
        <v>45838</v>
      </c>
      <c r="AY63" s="40"/>
      <c r="AZ63" s="250">
        <f>IF(V63="","",EOMONTH(EDATE(Tabla1[[#This Row],[Fecha Finalización]],3),0))</f>
        <v>45869</v>
      </c>
      <c r="BA63" s="40"/>
      <c r="BB63" s="40"/>
      <c r="BC63" s="236" t="s">
        <v>93</v>
      </c>
      <c r="BD63" s="234" t="str">
        <f>IF(F63="","",Tabla1[[#This Row],[sem 01]]&amp;Tabla1[[#This Row],[sem 02]]&amp;Tabla1[[#This Row],[sem 03]])</f>
        <v>NNN</v>
      </c>
      <c r="BE63" s="235" t="str">
        <f>IF(TRIM(F63)="","",$B$1&amp;"-"&amp;SUBSTITUTE(Tabla1[[#This Row],[Mes Inscrito]]," ","")&amp;"-"&amp;SUBSTITUTE(Tabla1[[#This Row],[Dia de clases Inscrito]]," ","")&amp;"-"&amp;SUBSTITUTE(Tabla1[[#This Row],[Horario Inscrito]]," ","")&amp;"-"&amp;Tabla1[[#This Row],[Fecha Inicio grupo]])</f>
        <v>Ayacucho-Enero-Jueves-7:00pm-8:50pm-45673</v>
      </c>
      <c r="BF63" s="252" t="str">
        <f>IF(F63="","",Tabla1[[#This Row],[Curso]])</f>
        <v>Conócete a ti mismo</v>
      </c>
      <c r="BG63" s="253" t="str">
        <f>+IF(TRIM(F63)="","",$B$1&amp;"-"&amp;TRIM(Tabla1[[#This Row],[Mes Inscrito]])&amp;"-"&amp;TRIM(Tabla1[[#This Row],[Dia de clases Inscrito]])&amp;"-"&amp;TRIM(Tabla1[[#This Row],[Horario Inscrito]])&amp;"-"&amp;TRIM(Tabla1[[#This Row],[Fecha Inicio grupo]])&amp;"-"&amp;TRIM(Tabla1[[#This Row],[Tipo Incrito]]))</f>
        <v>Ayacucho-Enero-Jueves-7:00pm-8:50pm-45673-Inscrito Nuevo</v>
      </c>
      <c r="BH63" s="308" t="b">
        <f>IF(F63="","",OR(IFERROR(SEARCH("CG",Tabla1[[#This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3" s="309" t="str">
        <f>IF(F63&lt;&gt;"",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63" s="309" t="str">
        <f>IF(F63&lt;&gt;"",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63" s="309" t="str">
        <f>IF(Tabla1[[#This Row],[Fecha Inicio grupo]]="","",IFERROR(VLOOKUP(Tabla1[[#This Row],[Mes de Alta como miembro]],Parámetros!$AM$2:$AN$16,2,0),"01/01/1900"))</f>
        <v>01/01/1900</v>
      </c>
    </row>
    <row r="64" spans="1:63" s="25" customFormat="1" ht="13.9">
      <c r="A64" s="69">
        <v>61</v>
      </c>
      <c r="B64" s="29" t="s">
        <v>342</v>
      </c>
      <c r="C64" s="35" t="s">
        <v>73</v>
      </c>
      <c r="D64" s="43" t="s">
        <v>343</v>
      </c>
      <c r="E64" s="43" t="s">
        <v>169</v>
      </c>
      <c r="F64" s="46">
        <v>45670</v>
      </c>
      <c r="G64" s="46"/>
      <c r="H64" s="164" t="s">
        <v>407</v>
      </c>
      <c r="I64" s="43" t="s">
        <v>408</v>
      </c>
      <c r="J64" s="29" t="s">
        <v>409</v>
      </c>
      <c r="K64" s="70" t="s">
        <v>410</v>
      </c>
      <c r="L64" s="69" t="s">
        <v>411</v>
      </c>
      <c r="M64" s="47">
        <v>38131</v>
      </c>
      <c r="N64" s="239">
        <f ca="1">IF(Tabla1[[#This Row],[Fecha de nac]]="","",IF(Tabla1[[#This Row],[Fecha Finalización]] &gt;=TODAY(), DATEDIF(Tabla1[[#This Row],[Fecha de nac]],TODAY(),"y"), ROUNDDOWN((Tabla1[[#This Row],[Fecha Finalización]] -Tabla1[[#This Row],[Fecha de nac]])/365,0)))</f>
        <v>20</v>
      </c>
      <c r="O64" s="170" t="s">
        <v>349</v>
      </c>
      <c r="P64" s="35" t="s">
        <v>82</v>
      </c>
      <c r="Q64" s="68"/>
      <c r="R64" s="68"/>
      <c r="S64" s="68"/>
      <c r="T64" s="68"/>
      <c r="U64" s="244">
        <f>IF(F64="","",Tabla1[[#This Row],[Fecha Inicio grupo]]+3*7-7)</f>
        <v>45684</v>
      </c>
      <c r="V64" s="245">
        <f>IF(F64="","",EDATE(Tabla1[[#This Row],[Fecha Inicio grupo]],3))</f>
        <v>45760</v>
      </c>
      <c r="W64" s="30" t="s">
        <v>299</v>
      </c>
      <c r="X64" s="30" t="s">
        <v>300</v>
      </c>
      <c r="Y64" s="77" t="s">
        <v>85</v>
      </c>
      <c r="Z64" s="77" t="s">
        <v>85</v>
      </c>
      <c r="AA64" s="77" t="s">
        <v>86</v>
      </c>
      <c r="AB64" s="77" t="s">
        <v>85</v>
      </c>
      <c r="AC64" s="77" t="s">
        <v>85</v>
      </c>
      <c r="AD64" s="77" t="s">
        <v>86</v>
      </c>
      <c r="AE64" s="77" t="s">
        <v>86</v>
      </c>
      <c r="AF64" s="77"/>
      <c r="AG64" s="77"/>
      <c r="AH64" s="77"/>
      <c r="AI64" s="77"/>
      <c r="AJ64" s="77"/>
      <c r="AK64" s="77"/>
      <c r="AL64" s="77"/>
      <c r="AM64" s="77"/>
      <c r="AN64" s="77"/>
      <c r="AO64" s="145"/>
      <c r="AP64" s="247" t="str">
        <f>IF(F64="","",IFERROR(VLOOKUP(SUBSTITUTE(SUBSTITUTE(Tabla1[[#This Row],[Uso Sistemas]],"T","P"),"N","F"),Parámetros!$M$2:$N$17,2,0),"Completar hasta 3ra sem. para evaluar a Probacionista"))</f>
        <v>Asistió</v>
      </c>
      <c r="AQ64" s="40"/>
      <c r="AR64" s="201"/>
      <c r="AS64" s="40"/>
      <c r="AT64" s="29"/>
      <c r="AU64" s="56"/>
      <c r="AV64" s="56"/>
      <c r="AW64" s="56"/>
      <c r="AX64" s="249">
        <f>IF(V64="","",EOMONTH(EDATE(Tabla1[[#This Row],[Fecha Finalización]],2),0))</f>
        <v>45838</v>
      </c>
      <c r="AY64" s="40"/>
      <c r="AZ64" s="250">
        <f>IF(V64="","",EOMONTH(EDATE(Tabla1[[#This Row],[Fecha Finalización]],3),0))</f>
        <v>45869</v>
      </c>
      <c r="BA64" s="40"/>
      <c r="BB64" s="40"/>
      <c r="BC64" s="236" t="s">
        <v>93</v>
      </c>
      <c r="BD64" s="234" t="str">
        <f>IF(F64="","",Tabla1[[#This Row],[sem 01]]&amp;Tabla1[[#This Row],[sem 02]]&amp;Tabla1[[#This Row],[sem 03]])</f>
        <v>PPF</v>
      </c>
      <c r="BE64" s="235" t="str">
        <f>IF(TRIM(F64)="","",$B$1&amp;"-"&amp;SUBSTITUTE(Tabla1[[#This Row],[Mes Inscrito]]," ","")&amp;"-"&amp;SUBSTITUTE(Tabla1[[#This Row],[Dia de clases Inscrito]]," ","")&amp;"-"&amp;SUBSTITUTE(Tabla1[[#This Row],[Horario Inscrito]]," ","")&amp;"-"&amp;Tabla1[[#This Row],[Fecha Inicio grupo]])</f>
        <v>Ayacucho-Enero-Lunes-7:00pm-8:50pm-45670</v>
      </c>
      <c r="BF64" s="252" t="str">
        <f>IF(F64="","",Tabla1[[#This Row],[Curso]])</f>
        <v>Conócete a ti mismo</v>
      </c>
      <c r="BG64" s="253" t="str">
        <f>+IF(TRIM(F64)="","",$B$1&amp;"-"&amp;TRIM(Tabla1[[#This Row],[Mes Inscrito]])&amp;"-"&amp;TRIM(Tabla1[[#This Row],[Dia de clases Inscrito]])&amp;"-"&amp;TRIM(Tabla1[[#This Row],[Horario Inscrito]])&amp;"-"&amp;TRIM(Tabla1[[#This Row],[Fecha Inicio grupo]])&amp;"-"&amp;TRIM(Tabla1[[#This Row],[Tipo Incrito]]))</f>
        <v>Ayacucho-Enero-Lunes-7:00pm-8:50pm-45670-Inscrito Nuevo</v>
      </c>
      <c r="BH64" s="308" t="b">
        <f>IF(F64="","",OR(IFERROR(SEARCH("CG",Tabla1[[#This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4" s="309">
        <f>IF(F64&lt;&gt;"",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64" s="309" t="str">
        <f>IF(F64&lt;&gt;"",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4" s="309" t="str">
        <f>IF(Tabla1[[#This Row],[Fecha Inicio grupo]]="","",IFERROR(VLOOKUP(Tabla1[[#This Row],[Mes de Alta como miembro]],Parámetros!$AM$2:$AN$16,2,0),"01/01/1900"))</f>
        <v>01/01/1900</v>
      </c>
    </row>
    <row r="65" spans="1:63" s="25" customFormat="1" ht="12.75">
      <c r="A65" s="69">
        <v>62</v>
      </c>
      <c r="B65" s="29" t="s">
        <v>72</v>
      </c>
      <c r="C65" s="35" t="s">
        <v>412</v>
      </c>
      <c r="D65" s="43" t="s">
        <v>74</v>
      </c>
      <c r="E65" s="43" t="s">
        <v>169</v>
      </c>
      <c r="F65" s="46">
        <v>45698</v>
      </c>
      <c r="G65" s="46"/>
      <c r="H65" s="164" t="s">
        <v>413</v>
      </c>
      <c r="I65" s="43" t="s">
        <v>414</v>
      </c>
      <c r="J65" s="29" t="s">
        <v>415</v>
      </c>
      <c r="K65" s="70" t="s">
        <v>416</v>
      </c>
      <c r="L65" s="69" t="s">
        <v>417</v>
      </c>
      <c r="M65" s="47">
        <v>37280</v>
      </c>
      <c r="N65" s="239">
        <f ca="1">IF(Tabla1[[#This Row],[Fecha de nac]]="","",IF(Tabla1[[#This Row],[Fecha Finalización]] &gt;=TODAY(), DATEDIF(Tabla1[[#This Row],[Fecha de nac]],TODAY(),"y"), ROUNDDOWN((Tabla1[[#This Row],[Fecha Finalización]] -Tabla1[[#This Row],[Fecha de nac]])/365,0)))</f>
        <v>23</v>
      </c>
      <c r="O65" s="170" t="s">
        <v>418</v>
      </c>
      <c r="P65" s="35" t="s">
        <v>82</v>
      </c>
      <c r="Q65" s="68"/>
      <c r="R65" s="68"/>
      <c r="S65" s="68"/>
      <c r="T65" s="68"/>
      <c r="U65" s="244">
        <f>IF(F65="","",Tabla1[[#This Row],[Fecha Inicio grupo]]+3*7-7)</f>
        <v>45712</v>
      </c>
      <c r="V65" s="245">
        <f>IF(F65="","",EDATE(Tabla1[[#This Row],[Fecha Inicio grupo]],3))</f>
        <v>45787</v>
      </c>
      <c r="W65" s="30" t="s">
        <v>419</v>
      </c>
      <c r="X65" s="30" t="s">
        <v>420</v>
      </c>
      <c r="Y65" s="77" t="s">
        <v>85</v>
      </c>
      <c r="Z65" s="77" t="s">
        <v>85</v>
      </c>
      <c r="AA65" s="77" t="s">
        <v>85</v>
      </c>
      <c r="AB65" s="77" t="s">
        <v>85</v>
      </c>
      <c r="AC65" s="77"/>
      <c r="AD65" s="77"/>
      <c r="AE65" s="77"/>
      <c r="AF65" s="77"/>
      <c r="AG65" s="77"/>
      <c r="AH65" s="77"/>
      <c r="AI65" s="77"/>
      <c r="AJ65" s="77"/>
      <c r="AK65" s="77"/>
      <c r="AL65" s="77"/>
      <c r="AM65" s="77"/>
      <c r="AN65" s="77"/>
      <c r="AO65" s="145"/>
      <c r="AP65" s="247" t="str">
        <f>IF(F65="","",IFERROR(VLOOKUP(SUBSTITUTE(SUBSTITUTE(Tabla1[[#This Row],[Uso Sistemas]],"T","P"),"N","F"),Parámetros!$M$2:$N$17,2,0),"Completar hasta 3ra sem. para evaluar a Probacionista"))</f>
        <v>Asistió</v>
      </c>
      <c r="AQ65" s="40"/>
      <c r="AR65" s="201"/>
      <c r="AS65" s="40"/>
      <c r="AT65" s="29"/>
      <c r="AU65" s="56"/>
      <c r="AV65" s="56"/>
      <c r="AW65" s="56"/>
      <c r="AX65" s="249">
        <f>IF(V65="","",EOMONTH(EDATE(Tabla1[[#This Row],[Fecha Finalización]],2),0))</f>
        <v>45869</v>
      </c>
      <c r="AY65" s="40"/>
      <c r="AZ65" s="250">
        <f>IF(V65="","",EOMONTH(EDATE(Tabla1[[#This Row],[Fecha Finalización]],3),0))</f>
        <v>45900</v>
      </c>
      <c r="BA65" s="40"/>
      <c r="BB65" s="40"/>
      <c r="BC65" s="236" t="s">
        <v>87</v>
      </c>
      <c r="BD65" s="234" t="str">
        <f>IF(F65="","",Tabla1[[#This Row],[sem 01]]&amp;Tabla1[[#This Row],[sem 02]]&amp;Tabla1[[#This Row],[sem 03]])</f>
        <v>PPP</v>
      </c>
      <c r="BE65" s="235" t="str">
        <f>IF(TRIM(F65)="","",$B$1&amp;"-"&amp;SUBSTITUTE(Tabla1[[#This Row],[Mes Inscrito]]," ","")&amp;"-"&amp;SUBSTITUTE(Tabla1[[#This Row],[Dia de clases Inscrito]]," ","")&amp;"-"&amp;SUBSTITUTE(Tabla1[[#This Row],[Horario Inscrito]]," ","")&amp;"-"&amp;Tabla1[[#This Row],[Fecha Inicio grupo]])</f>
        <v>Ayacucho-Febrero-Lunesymiércoles-7:00pm-8:50pm-45698</v>
      </c>
      <c r="BF65" s="252" t="str">
        <f>IF(F65="","",Tabla1[[#This Row],[Curso]])</f>
        <v>Conócete a Ti Mismo y Oratoria</v>
      </c>
      <c r="BG65" s="253" t="str">
        <f>+IF(TRIM(F65)="","",$B$1&amp;"-"&amp;TRIM(Tabla1[[#This Row],[Mes Inscrito]])&amp;"-"&amp;TRIM(Tabla1[[#This Row],[Dia de clases Inscrito]])&amp;"-"&amp;TRIM(Tabla1[[#This Row],[Horario Inscrito]])&amp;"-"&amp;TRIM(Tabla1[[#This Row],[Fecha Inicio grupo]])&amp;"-"&amp;TRIM(Tabla1[[#This Row],[Tipo Incrito]]))</f>
        <v>Ayacucho-Febrero-Lunes y miércoles-7:00pm-8:50pm-45698-Inscrito Nuevo</v>
      </c>
      <c r="BH65" s="308" t="b">
        <f>IF(F65="","",OR(IFERROR(SEARCH("CG",Tabla1[[#This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5" s="309">
        <f>IF(F65&lt;&gt;"",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65" s="309" t="str">
        <f>IF(F65&lt;&gt;"",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5" s="309" t="str">
        <f>IF(Tabla1[[#This Row],[Fecha Inicio grupo]]="","",IFERROR(VLOOKUP(Tabla1[[#This Row],[Mes de Alta como miembro]],Parámetros!$AM$2:$AN$16,2,0),"01/01/1900"))</f>
        <v>01/01/1900</v>
      </c>
    </row>
    <row r="66" spans="1:63" s="25" customFormat="1" ht="12.75">
      <c r="A66" s="69">
        <v>63</v>
      </c>
      <c r="B66" s="29" t="s">
        <v>72</v>
      </c>
      <c r="C66" s="35" t="s">
        <v>412</v>
      </c>
      <c r="D66" s="43" t="s">
        <v>74</v>
      </c>
      <c r="E66" s="43" t="s">
        <v>169</v>
      </c>
      <c r="F66" s="46">
        <v>45698</v>
      </c>
      <c r="G66" s="46"/>
      <c r="H66" s="164" t="s">
        <v>421</v>
      </c>
      <c r="I66" s="43" t="s">
        <v>422</v>
      </c>
      <c r="J66" s="29" t="s">
        <v>423</v>
      </c>
      <c r="K66" s="70" t="s">
        <v>424</v>
      </c>
      <c r="L66" s="69" t="s">
        <v>425</v>
      </c>
      <c r="M66" s="47">
        <v>37635</v>
      </c>
      <c r="N66" s="239">
        <f ca="1">IF(Tabla1[[#This Row],[Fecha de nac]]="","",IF(Tabla1[[#This Row],[Fecha Finalización]] &gt;=TODAY(), DATEDIF(Tabla1[[#This Row],[Fecha de nac]],TODAY(),"y"), ROUNDDOWN((Tabla1[[#This Row],[Fecha Finalización]] -Tabla1[[#This Row],[Fecha de nac]])/365,0)))</f>
        <v>22</v>
      </c>
      <c r="O66" s="170" t="s">
        <v>418</v>
      </c>
      <c r="P66" s="35" t="s">
        <v>82</v>
      </c>
      <c r="Q66" s="68"/>
      <c r="R66" s="68"/>
      <c r="S66" s="68"/>
      <c r="T66" s="68"/>
      <c r="U66" s="244">
        <f>IF(F66="","",Tabla1[[#This Row],[Fecha Inicio grupo]]+3*7-7)</f>
        <v>45712</v>
      </c>
      <c r="V66" s="245">
        <f>IF(F66="","",EDATE(Tabla1[[#This Row],[Fecha Inicio grupo]],3))</f>
        <v>45787</v>
      </c>
      <c r="W66" s="30" t="s">
        <v>419</v>
      </c>
      <c r="X66" s="30" t="s">
        <v>420</v>
      </c>
      <c r="Y66" s="77" t="s">
        <v>85</v>
      </c>
      <c r="Z66" s="77" t="s">
        <v>85</v>
      </c>
      <c r="AA66" s="77" t="s">
        <v>86</v>
      </c>
      <c r="AB66" s="77" t="s">
        <v>85</v>
      </c>
      <c r="AC66" s="77"/>
      <c r="AD66" s="77"/>
      <c r="AE66" s="77"/>
      <c r="AF66" s="77"/>
      <c r="AG66" s="77"/>
      <c r="AH66" s="77"/>
      <c r="AI66" s="77"/>
      <c r="AJ66" s="77"/>
      <c r="AK66" s="77"/>
      <c r="AL66" s="77"/>
      <c r="AM66" s="77"/>
      <c r="AN66" s="77"/>
      <c r="AO66" s="145"/>
      <c r="AP66" s="247" t="str">
        <f>IF(F66="","",IFERROR(VLOOKUP(SUBSTITUTE(SUBSTITUTE(Tabla1[[#This Row],[Uso Sistemas]],"T","P"),"N","F"),Parámetros!$M$2:$N$17,2,0),"Completar hasta 3ra sem. para evaluar a Probacionista"))</f>
        <v>Asistió</v>
      </c>
      <c r="AQ66" s="40"/>
      <c r="AR66" s="201"/>
      <c r="AS66" s="40"/>
      <c r="AT66" s="29"/>
      <c r="AU66" s="56"/>
      <c r="AV66" s="56"/>
      <c r="AW66" s="56"/>
      <c r="AX66" s="249">
        <f>IF(V66="","",EOMONTH(EDATE(Tabla1[[#This Row],[Fecha Finalización]],2),0))</f>
        <v>45869</v>
      </c>
      <c r="AY66" s="40"/>
      <c r="AZ66" s="250">
        <f>IF(V66="","",EOMONTH(EDATE(Tabla1[[#This Row],[Fecha Finalización]],3),0))</f>
        <v>45900</v>
      </c>
      <c r="BA66" s="40"/>
      <c r="BB66" s="40"/>
      <c r="BC66" s="236" t="s">
        <v>87</v>
      </c>
      <c r="BD66" s="234" t="str">
        <f>IF(F66="","",Tabla1[[#This Row],[sem 01]]&amp;Tabla1[[#This Row],[sem 02]]&amp;Tabla1[[#This Row],[sem 03]])</f>
        <v>PPF</v>
      </c>
      <c r="BE66" s="235" t="str">
        <f>IF(TRIM(F66)="","",$B$1&amp;"-"&amp;SUBSTITUTE(Tabla1[[#This Row],[Mes Inscrito]]," ","")&amp;"-"&amp;SUBSTITUTE(Tabla1[[#This Row],[Dia de clases Inscrito]]," ","")&amp;"-"&amp;SUBSTITUTE(Tabla1[[#This Row],[Horario Inscrito]]," ","")&amp;"-"&amp;Tabla1[[#This Row],[Fecha Inicio grupo]])</f>
        <v>Ayacucho-Febrero-Lunesymiércoles-7:00pm-8:50pm-45698</v>
      </c>
      <c r="BF66" s="252" t="str">
        <f>IF(F66="","",Tabla1[[#This Row],[Curso]])</f>
        <v>Conócete a Ti Mismo y Oratoria</v>
      </c>
      <c r="BG66" s="253" t="str">
        <f>+IF(TRIM(F66)="","",$B$1&amp;"-"&amp;TRIM(Tabla1[[#This Row],[Mes Inscrito]])&amp;"-"&amp;TRIM(Tabla1[[#This Row],[Dia de clases Inscrito]])&amp;"-"&amp;TRIM(Tabla1[[#This Row],[Horario Inscrito]])&amp;"-"&amp;TRIM(Tabla1[[#This Row],[Fecha Inicio grupo]])&amp;"-"&amp;TRIM(Tabla1[[#This Row],[Tipo Incrito]]))</f>
        <v>Ayacucho-Febrero-Lunes y miércoles-7:00pm-8:50pm-45698-Inscrito Nuevo</v>
      </c>
      <c r="BH66" s="308" t="b">
        <f>IF(F66="","",OR(IFERROR(SEARCH("CG",Tabla1[[#This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6" s="309">
        <f>IF(F66&lt;&gt;"",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66" s="309" t="str">
        <f>IF(F66&lt;&gt;"",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6" s="309" t="str">
        <f>IF(Tabla1[[#This Row],[Fecha Inicio grupo]]="","",IFERROR(VLOOKUP(Tabla1[[#This Row],[Mes de Alta como miembro]],Parámetros!$AM$2:$AN$16,2,0),"01/01/1900"))</f>
        <v>01/01/1900</v>
      </c>
    </row>
    <row r="67" spans="1:63" s="25" customFormat="1" ht="13.9">
      <c r="A67" s="69">
        <v>64</v>
      </c>
      <c r="B67" s="29" t="s">
        <v>72</v>
      </c>
      <c r="C67" s="35" t="s">
        <v>412</v>
      </c>
      <c r="D67" s="43" t="s">
        <v>74</v>
      </c>
      <c r="E67" s="43" t="s">
        <v>169</v>
      </c>
      <c r="F67" s="46">
        <v>45698</v>
      </c>
      <c r="G67" s="46"/>
      <c r="H67" s="164" t="s">
        <v>426</v>
      </c>
      <c r="I67" s="43" t="s">
        <v>427</v>
      </c>
      <c r="J67" s="29" t="s">
        <v>428</v>
      </c>
      <c r="K67" s="70" t="s">
        <v>429</v>
      </c>
      <c r="L67" s="69" t="s">
        <v>430</v>
      </c>
      <c r="M67" s="47">
        <v>25991</v>
      </c>
      <c r="N67" s="239">
        <f ca="1">IF(Tabla1[[#This Row],[Fecha de nac]]="","",IF(Tabla1[[#This Row],[Fecha Finalización]] &gt;=TODAY(), DATEDIF(Tabla1[[#This Row],[Fecha de nac]],TODAY(),"y"), ROUNDDOWN((Tabla1[[#This Row],[Fecha Finalización]] -Tabla1[[#This Row],[Fecha de nac]])/365,0)))</f>
        <v>54</v>
      </c>
      <c r="O67" s="170" t="s">
        <v>418</v>
      </c>
      <c r="P67" s="35" t="s">
        <v>82</v>
      </c>
      <c r="Q67" s="68"/>
      <c r="R67" s="68"/>
      <c r="S67" s="68"/>
      <c r="T67" s="68"/>
      <c r="U67" s="244">
        <f>IF(F67="","",Tabla1[[#This Row],[Fecha Inicio grupo]]+3*7-7)</f>
        <v>45712</v>
      </c>
      <c r="V67" s="245">
        <f>IF(F67="","",EDATE(Tabla1[[#This Row],[Fecha Inicio grupo]],3))</f>
        <v>45787</v>
      </c>
      <c r="W67" s="30" t="s">
        <v>419</v>
      </c>
      <c r="X67" s="30" t="s">
        <v>420</v>
      </c>
      <c r="Y67" s="77" t="s">
        <v>85</v>
      </c>
      <c r="Z67" s="77" t="s">
        <v>85</v>
      </c>
      <c r="AA67" s="77" t="s">
        <v>85</v>
      </c>
      <c r="AB67" s="77" t="s">
        <v>85</v>
      </c>
      <c r="AC67" s="77"/>
      <c r="AD67" s="77"/>
      <c r="AE67" s="77"/>
      <c r="AF67" s="77"/>
      <c r="AG67" s="77"/>
      <c r="AH67" s="77"/>
      <c r="AI67" s="77"/>
      <c r="AJ67" s="77"/>
      <c r="AK67" s="77"/>
      <c r="AL67" s="77"/>
      <c r="AM67" s="77"/>
      <c r="AN67" s="77"/>
      <c r="AO67" s="145"/>
      <c r="AP67" s="247" t="str">
        <f>IF(F67="","",IFERROR(VLOOKUP(SUBSTITUTE(SUBSTITUTE(Tabla1[[#This Row],[Uso Sistemas]],"T","P"),"N","F"),Parámetros!$M$2:$N$17,2,0),"Completar hasta 3ra sem. para evaluar a Probacionista"))</f>
        <v>Asistió</v>
      </c>
      <c r="AQ67" s="40"/>
      <c r="AR67" s="201"/>
      <c r="AS67" s="40"/>
      <c r="AT67" s="29"/>
      <c r="AU67" s="56"/>
      <c r="AV67" s="56"/>
      <c r="AW67" s="56"/>
      <c r="AX67" s="249">
        <f>IF(V67="","",EOMONTH(EDATE(Tabla1[[#This Row],[Fecha Finalización]],2),0))</f>
        <v>45869</v>
      </c>
      <c r="AY67" s="40"/>
      <c r="AZ67" s="250">
        <f>IF(V67="","",EOMONTH(EDATE(Tabla1[[#This Row],[Fecha Finalización]],3),0))</f>
        <v>45900</v>
      </c>
      <c r="BA67" s="40"/>
      <c r="BB67" s="40"/>
      <c r="BC67" s="236" t="s">
        <v>133</v>
      </c>
      <c r="BD67" s="234" t="str">
        <f>IF(F67="","",Tabla1[[#This Row],[sem 01]]&amp;Tabla1[[#This Row],[sem 02]]&amp;Tabla1[[#This Row],[sem 03]])</f>
        <v>PPP</v>
      </c>
      <c r="BE67" s="235" t="str">
        <f>IF(TRIM(F67)="","",$B$1&amp;"-"&amp;SUBSTITUTE(Tabla1[[#This Row],[Mes Inscrito]]," ","")&amp;"-"&amp;SUBSTITUTE(Tabla1[[#This Row],[Dia de clases Inscrito]]," ","")&amp;"-"&amp;SUBSTITUTE(Tabla1[[#This Row],[Horario Inscrito]]," ","")&amp;"-"&amp;Tabla1[[#This Row],[Fecha Inicio grupo]])</f>
        <v>Ayacucho-Febrero-Lunesymiércoles-7:00pm-8:50pm-45698</v>
      </c>
      <c r="BF67" s="252" t="str">
        <f>IF(F67="","",Tabla1[[#This Row],[Curso]])</f>
        <v>Conócete a Ti Mismo y Oratoria</v>
      </c>
      <c r="BG67" s="253" t="str">
        <f>+IF(TRIM(F67)="","",$B$1&amp;"-"&amp;TRIM(Tabla1[[#This Row],[Mes Inscrito]])&amp;"-"&amp;TRIM(Tabla1[[#This Row],[Dia de clases Inscrito]])&amp;"-"&amp;TRIM(Tabla1[[#This Row],[Horario Inscrito]])&amp;"-"&amp;TRIM(Tabla1[[#This Row],[Fecha Inicio grupo]])&amp;"-"&amp;TRIM(Tabla1[[#This Row],[Tipo Incrito]]))</f>
        <v>Ayacucho-Febrero-Lunes y miércoles-7:00pm-8:50pm-45698-Inscrito Nuevo</v>
      </c>
      <c r="BH67" s="308" t="b">
        <f>IF(F67="","",OR(IFERROR(SEARCH("CG",Tabla1[[#This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7" s="309">
        <f>IF(F67&lt;&gt;"",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67" s="309" t="str">
        <f>IF(F67&lt;&gt;"",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7" s="309" t="str">
        <f>IF(Tabla1[[#This Row],[Fecha Inicio grupo]]="","",IFERROR(VLOOKUP(Tabla1[[#This Row],[Mes de Alta como miembro]],Parámetros!$AM$2:$AN$16,2,0),"01/01/1900"))</f>
        <v>01/01/1900</v>
      </c>
    </row>
    <row r="68" spans="1:63" s="25" customFormat="1" ht="13.9">
      <c r="A68" s="69">
        <v>65</v>
      </c>
      <c r="B68" s="29" t="s">
        <v>72</v>
      </c>
      <c r="C68" s="35" t="s">
        <v>412</v>
      </c>
      <c r="D68" s="43" t="s">
        <v>74</v>
      </c>
      <c r="E68" s="43" t="s">
        <v>169</v>
      </c>
      <c r="F68" s="46">
        <v>45698</v>
      </c>
      <c r="G68" s="46"/>
      <c r="H68" s="164" t="s">
        <v>431</v>
      </c>
      <c r="I68" s="43" t="s">
        <v>432</v>
      </c>
      <c r="J68" s="29" t="s">
        <v>433</v>
      </c>
      <c r="K68" s="70" t="s">
        <v>434</v>
      </c>
      <c r="L68" s="69" t="s">
        <v>435</v>
      </c>
      <c r="M68" s="47">
        <v>29150</v>
      </c>
      <c r="N68" s="239">
        <f ca="1">IF(Tabla1[[#This Row],[Fecha de nac]]="","",IF(Tabla1[[#This Row],[Fecha Finalización]] &gt;=TODAY(), DATEDIF(Tabla1[[#This Row],[Fecha de nac]],TODAY(),"y"), ROUNDDOWN((Tabla1[[#This Row],[Fecha Finalización]] -Tabla1[[#This Row],[Fecha de nac]])/365,0)))</f>
        <v>45</v>
      </c>
      <c r="O68" s="170" t="s">
        <v>418</v>
      </c>
      <c r="P68" s="35" t="s">
        <v>82</v>
      </c>
      <c r="Q68" s="68"/>
      <c r="R68" s="68"/>
      <c r="S68" s="68"/>
      <c r="T68" s="68"/>
      <c r="U68" s="244">
        <f>IF(F68="","",Tabla1[[#This Row],[Fecha Inicio grupo]]+3*7-7)</f>
        <v>45712</v>
      </c>
      <c r="V68" s="245">
        <f>IF(F68="","",EDATE(Tabla1[[#This Row],[Fecha Inicio grupo]],3))</f>
        <v>45787</v>
      </c>
      <c r="W68" s="30" t="s">
        <v>419</v>
      </c>
      <c r="X68" s="30" t="s">
        <v>420</v>
      </c>
      <c r="Y68" s="77" t="s">
        <v>85</v>
      </c>
      <c r="Z68" s="77" t="s">
        <v>85</v>
      </c>
      <c r="AA68" s="77" t="s">
        <v>85</v>
      </c>
      <c r="AB68" s="77" t="s">
        <v>85</v>
      </c>
      <c r="AC68" s="77"/>
      <c r="AD68" s="77"/>
      <c r="AE68" s="77"/>
      <c r="AF68" s="77"/>
      <c r="AG68" s="77"/>
      <c r="AH68" s="77"/>
      <c r="AI68" s="77"/>
      <c r="AJ68" s="77"/>
      <c r="AK68" s="77"/>
      <c r="AL68" s="77"/>
      <c r="AM68" s="77"/>
      <c r="AN68" s="77"/>
      <c r="AO68" s="145"/>
      <c r="AP68" s="247" t="str">
        <f>IF(F68="","",IFERROR(VLOOKUP(SUBSTITUTE(SUBSTITUTE(Tabla1[[#This Row],[Uso Sistemas]],"T","P"),"N","F"),Parámetros!$M$2:$N$17,2,0),"Completar hasta 3ra sem. para evaluar a Probacionista"))</f>
        <v>Asistió</v>
      </c>
      <c r="AQ68" s="40"/>
      <c r="AR68" s="201"/>
      <c r="AS68" s="40"/>
      <c r="AT68" s="29"/>
      <c r="AU68" s="56"/>
      <c r="AV68" s="56"/>
      <c r="AW68" s="56"/>
      <c r="AX68" s="249">
        <f>IF(V68="","",EOMONTH(EDATE(Tabla1[[#This Row],[Fecha Finalización]],2),0))</f>
        <v>45869</v>
      </c>
      <c r="AY68" s="40"/>
      <c r="AZ68" s="250">
        <f>IF(V68="","",EOMONTH(EDATE(Tabla1[[#This Row],[Fecha Finalización]],3),0))</f>
        <v>45900</v>
      </c>
      <c r="BA68" s="40"/>
      <c r="BB68" s="40"/>
      <c r="BC68" s="236" t="s">
        <v>133</v>
      </c>
      <c r="BD68" s="234" t="str">
        <f>IF(F68="","",Tabla1[[#This Row],[sem 01]]&amp;Tabla1[[#This Row],[sem 02]]&amp;Tabla1[[#This Row],[sem 03]])</f>
        <v>PPP</v>
      </c>
      <c r="BE68" s="235" t="str">
        <f>IF(TRIM(F68)="","",$B$1&amp;"-"&amp;SUBSTITUTE(Tabla1[[#This Row],[Mes Inscrito]]," ","")&amp;"-"&amp;SUBSTITUTE(Tabla1[[#This Row],[Dia de clases Inscrito]]," ","")&amp;"-"&amp;SUBSTITUTE(Tabla1[[#This Row],[Horario Inscrito]]," ","")&amp;"-"&amp;Tabla1[[#This Row],[Fecha Inicio grupo]])</f>
        <v>Ayacucho-Febrero-Lunesymiércoles-7:00pm-8:50pm-45698</v>
      </c>
      <c r="BF68" s="252" t="str">
        <f>IF(F68="","",Tabla1[[#This Row],[Curso]])</f>
        <v>Conócete a Ti Mismo y Oratoria</v>
      </c>
      <c r="BG68" s="253" t="str">
        <f>+IF(TRIM(F68)="","",$B$1&amp;"-"&amp;TRIM(Tabla1[[#This Row],[Mes Inscrito]])&amp;"-"&amp;TRIM(Tabla1[[#This Row],[Dia de clases Inscrito]])&amp;"-"&amp;TRIM(Tabla1[[#This Row],[Horario Inscrito]])&amp;"-"&amp;TRIM(Tabla1[[#This Row],[Fecha Inicio grupo]])&amp;"-"&amp;TRIM(Tabla1[[#This Row],[Tipo Incrito]]))</f>
        <v>Ayacucho-Febrero-Lunes y miércoles-7:00pm-8:50pm-45698-Inscrito Nuevo</v>
      </c>
      <c r="BH68" s="308" t="b">
        <f>IF(F68="","",OR(IFERROR(SEARCH("CG",Tabla1[[#This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8" s="309">
        <f>IF(F68&lt;&gt;"",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68" s="309" t="str">
        <f>IF(F68&lt;&gt;"",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8" s="309" t="str">
        <f>IF(Tabla1[[#This Row],[Fecha Inicio grupo]]="","",IFERROR(VLOOKUP(Tabla1[[#This Row],[Mes de Alta como miembro]],Parámetros!$AM$2:$AN$16,2,0),"01/01/1900"))</f>
        <v>01/01/1900</v>
      </c>
    </row>
    <row r="69" spans="1:63" s="25" customFormat="1" ht="13.9">
      <c r="A69" s="69">
        <v>66</v>
      </c>
      <c r="B69" s="29" t="s">
        <v>72</v>
      </c>
      <c r="C69" s="35" t="s">
        <v>412</v>
      </c>
      <c r="D69" s="43" t="s">
        <v>74</v>
      </c>
      <c r="E69" s="43" t="s">
        <v>169</v>
      </c>
      <c r="F69" s="46">
        <v>45698</v>
      </c>
      <c r="G69" s="46"/>
      <c r="H69" s="164" t="s">
        <v>436</v>
      </c>
      <c r="I69" s="43" t="s">
        <v>437</v>
      </c>
      <c r="J69" s="29" t="s">
        <v>438</v>
      </c>
      <c r="K69" s="70" t="s">
        <v>439</v>
      </c>
      <c r="L69" s="69" t="s">
        <v>440</v>
      </c>
      <c r="M69" s="47">
        <v>30497</v>
      </c>
      <c r="N69" s="239">
        <f ca="1">IF(Tabla1[[#This Row],[Fecha de nac]]="","",IF(Tabla1[[#This Row],[Fecha Finalización]] &gt;=TODAY(), DATEDIF(Tabla1[[#This Row],[Fecha de nac]],TODAY(),"y"), ROUNDDOWN((Tabla1[[#This Row],[Fecha Finalización]] -Tabla1[[#This Row],[Fecha de nac]])/365,0)))</f>
        <v>41</v>
      </c>
      <c r="O69" s="170" t="s">
        <v>418</v>
      </c>
      <c r="P69" s="35" t="s">
        <v>82</v>
      </c>
      <c r="Q69" s="68"/>
      <c r="R69" s="68"/>
      <c r="S69" s="68"/>
      <c r="T69" s="68"/>
      <c r="U69" s="244">
        <f>IF(F69="","",Tabla1[[#This Row],[Fecha Inicio grupo]]+3*7-7)</f>
        <v>45712</v>
      </c>
      <c r="V69" s="245">
        <f>IF(F69="","",EDATE(Tabla1[[#This Row],[Fecha Inicio grupo]],3))</f>
        <v>45787</v>
      </c>
      <c r="W69" s="30" t="s">
        <v>419</v>
      </c>
      <c r="X69" s="30" t="s">
        <v>420</v>
      </c>
      <c r="Y69" s="77" t="s">
        <v>361</v>
      </c>
      <c r="Z69" s="77" t="s">
        <v>85</v>
      </c>
      <c r="AA69" s="77" t="s">
        <v>85</v>
      </c>
      <c r="AB69" s="77" t="s">
        <v>85</v>
      </c>
      <c r="AC69" s="77"/>
      <c r="AD69" s="77"/>
      <c r="AE69" s="77"/>
      <c r="AF69" s="77"/>
      <c r="AG69" s="77"/>
      <c r="AH69" s="77"/>
      <c r="AI69" s="77"/>
      <c r="AJ69" s="77"/>
      <c r="AK69" s="77"/>
      <c r="AL69" s="77"/>
      <c r="AM69" s="77"/>
      <c r="AN69" s="77"/>
      <c r="AO69" s="145"/>
      <c r="AP69" s="247" t="str">
        <f>IF(F69="","",IFERROR(VLOOKUP(SUBSTITUTE(SUBSTITUTE(Tabla1[[#This Row],[Uso Sistemas]],"T","P"),"N","F"),Parámetros!$M$2:$N$17,2,0),"Completar hasta 3ra sem. para evaluar a Probacionista"))</f>
        <v>Asistió</v>
      </c>
      <c r="AQ69" s="40"/>
      <c r="AR69" s="201"/>
      <c r="AS69" s="40"/>
      <c r="AT69" s="29"/>
      <c r="AU69" s="56"/>
      <c r="AV69" s="56"/>
      <c r="AW69" s="56"/>
      <c r="AX69" s="249">
        <f>IF(V69="","",EOMONTH(EDATE(Tabla1[[#This Row],[Fecha Finalización]],2),0))</f>
        <v>45869</v>
      </c>
      <c r="AY69" s="40"/>
      <c r="AZ69" s="250">
        <f>IF(V69="","",EOMONTH(EDATE(Tabla1[[#This Row],[Fecha Finalización]],3),0))</f>
        <v>45900</v>
      </c>
      <c r="BA69" s="40"/>
      <c r="BB69" s="40"/>
      <c r="BC69" s="236" t="s">
        <v>93</v>
      </c>
      <c r="BD69" s="234" t="str">
        <f>IF(F69="","",Tabla1[[#This Row],[sem 01]]&amp;Tabla1[[#This Row],[sem 02]]&amp;Tabla1[[#This Row],[sem 03]])</f>
        <v>NPP</v>
      </c>
      <c r="BE69" s="235" t="str">
        <f>IF(TRIM(F69)="","",$B$1&amp;"-"&amp;SUBSTITUTE(Tabla1[[#This Row],[Mes Inscrito]]," ","")&amp;"-"&amp;SUBSTITUTE(Tabla1[[#This Row],[Dia de clases Inscrito]]," ","")&amp;"-"&amp;SUBSTITUTE(Tabla1[[#This Row],[Horario Inscrito]]," ","")&amp;"-"&amp;Tabla1[[#This Row],[Fecha Inicio grupo]])</f>
        <v>Ayacucho-Febrero-Lunesymiércoles-7:00pm-8:50pm-45698</v>
      </c>
      <c r="BF69" s="252" t="str">
        <f>IF(F69="","",Tabla1[[#This Row],[Curso]])</f>
        <v>Conócete a Ti Mismo y Oratoria</v>
      </c>
      <c r="BG69" s="253" t="str">
        <f>+IF(TRIM(F69)="","",$B$1&amp;"-"&amp;TRIM(Tabla1[[#This Row],[Mes Inscrito]])&amp;"-"&amp;TRIM(Tabla1[[#This Row],[Dia de clases Inscrito]])&amp;"-"&amp;TRIM(Tabla1[[#This Row],[Horario Inscrito]])&amp;"-"&amp;TRIM(Tabla1[[#This Row],[Fecha Inicio grupo]])&amp;"-"&amp;TRIM(Tabla1[[#This Row],[Tipo Incrito]]))</f>
        <v>Ayacucho-Febrero-Lunes y miércoles-7:00pm-8:50pm-45698-Inscrito Nuevo</v>
      </c>
      <c r="BH69" s="308" t="b">
        <f>IF(F69="","",OR(IFERROR(SEARCH("CG",Tabla1[[#This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9" s="309">
        <f>IF(F69&lt;&gt;"",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69" s="309" t="str">
        <f>IF(F69&lt;&gt;"",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9" s="309" t="str">
        <f>IF(Tabla1[[#This Row],[Fecha Inicio grupo]]="","",IFERROR(VLOOKUP(Tabla1[[#This Row],[Mes de Alta como miembro]],Parámetros!$AM$2:$AN$16,2,0),"01/01/1900"))</f>
        <v>01/01/1900</v>
      </c>
    </row>
    <row r="70" spans="1:63" s="25" customFormat="1" ht="13.9">
      <c r="A70" s="69">
        <v>67</v>
      </c>
      <c r="B70" s="29" t="s">
        <v>72</v>
      </c>
      <c r="C70" s="35" t="s">
        <v>412</v>
      </c>
      <c r="D70" s="43" t="s">
        <v>441</v>
      </c>
      <c r="E70" s="43" t="s">
        <v>442</v>
      </c>
      <c r="F70" s="46">
        <v>45696</v>
      </c>
      <c r="G70" s="46"/>
      <c r="H70" s="164" t="s">
        <v>443</v>
      </c>
      <c r="I70" s="43" t="s">
        <v>444</v>
      </c>
      <c r="J70" s="29" t="s">
        <v>445</v>
      </c>
      <c r="K70" s="70" t="s">
        <v>446</v>
      </c>
      <c r="L70" s="69" t="s">
        <v>447</v>
      </c>
      <c r="M70" s="47">
        <v>36866</v>
      </c>
      <c r="N70" s="239">
        <f ca="1">IF(Tabla1[[#This Row],[Fecha de nac]]="","",IF(Tabla1[[#This Row],[Fecha Finalización]] &gt;=TODAY(), DATEDIF(Tabla1[[#This Row],[Fecha de nac]],TODAY(),"y"), ROUNDDOWN((Tabla1[[#This Row],[Fecha Finalización]] -Tabla1[[#This Row],[Fecha de nac]])/365,0)))</f>
        <v>24</v>
      </c>
      <c r="O70" s="170" t="s">
        <v>448</v>
      </c>
      <c r="P70" s="35" t="s">
        <v>82</v>
      </c>
      <c r="Q70" s="68"/>
      <c r="R70" s="68"/>
      <c r="S70" s="68"/>
      <c r="T70" s="68"/>
      <c r="U70" s="244">
        <f>IF(F70="","",Tabla1[[#This Row],[Fecha Inicio grupo]]+3*7-7)</f>
        <v>45710</v>
      </c>
      <c r="V70" s="245">
        <f>IF(F70="","",EDATE(Tabla1[[#This Row],[Fecha Inicio grupo]],3))</f>
        <v>45785</v>
      </c>
      <c r="W70" s="30" t="s">
        <v>449</v>
      </c>
      <c r="X70" s="30" t="s">
        <v>132</v>
      </c>
      <c r="Y70" s="77" t="s">
        <v>85</v>
      </c>
      <c r="Z70" s="77" t="s">
        <v>85</v>
      </c>
      <c r="AA70" s="77" t="s">
        <v>85</v>
      </c>
      <c r="AB70" s="77"/>
      <c r="AC70" s="77"/>
      <c r="AD70" s="77"/>
      <c r="AE70" s="77"/>
      <c r="AF70" s="77"/>
      <c r="AG70" s="77"/>
      <c r="AH70" s="77"/>
      <c r="AI70" s="77"/>
      <c r="AJ70" s="77"/>
      <c r="AK70" s="77"/>
      <c r="AL70" s="77"/>
      <c r="AM70" s="77"/>
      <c r="AN70" s="77"/>
      <c r="AO70" s="145"/>
      <c r="AP70" s="247" t="str">
        <f>IF(F70="","",IFERROR(VLOOKUP(SUBSTITUTE(SUBSTITUTE(Tabla1[[#This Row],[Uso Sistemas]],"T","P"),"N","F"),Parámetros!$M$2:$N$17,2,0),"Completar hasta 3ra sem. para evaluar a Probacionista"))</f>
        <v>Asistió</v>
      </c>
      <c r="AQ70" s="40"/>
      <c r="AR70" s="201"/>
      <c r="AS70" s="40"/>
      <c r="AT70" s="29"/>
      <c r="AU70" s="56"/>
      <c r="AV70" s="56"/>
      <c r="AW70" s="56"/>
      <c r="AX70" s="249">
        <f>IF(V70="","",EOMONTH(EDATE(Tabla1[[#This Row],[Fecha Finalización]],2),0))</f>
        <v>45869</v>
      </c>
      <c r="AY70" s="40"/>
      <c r="AZ70" s="250">
        <f>IF(V70="","",EOMONTH(EDATE(Tabla1[[#This Row],[Fecha Finalización]],3),0))</f>
        <v>45900</v>
      </c>
      <c r="BA70" s="40"/>
      <c r="BB70" s="40"/>
      <c r="BC70" s="236" t="s">
        <v>93</v>
      </c>
      <c r="BD70" s="234" t="str">
        <f>IF(F70="","",Tabla1[[#This Row],[sem 01]]&amp;Tabla1[[#This Row],[sem 02]]&amp;Tabla1[[#This Row],[sem 03]])</f>
        <v>PPP</v>
      </c>
      <c r="BE70" s="235" t="str">
        <f>IF(TRIM(F70)="","",$B$1&amp;"-"&amp;SUBSTITUTE(Tabla1[[#This Row],[Mes Inscrito]]," ","")&amp;"-"&amp;SUBSTITUTE(Tabla1[[#This Row],[Dia de clases Inscrito]]," ","")&amp;"-"&amp;SUBSTITUTE(Tabla1[[#This Row],[Horario Inscrito]]," ","")&amp;"-"&amp;Tabla1[[#This Row],[Fecha Inicio grupo]])</f>
        <v>Ayacucho-Febrero-Sábados-9:30a.m.-12:30p.m.-45696</v>
      </c>
      <c r="BF70" s="252" t="str">
        <f>IF(F70="","",Tabla1[[#This Row],[Curso]])</f>
        <v>Conócete a Ti Mismo y Oratoria</v>
      </c>
      <c r="BG70" s="253" t="str">
        <f>+IF(TRIM(F70)="","",$B$1&amp;"-"&amp;TRIM(Tabla1[[#This Row],[Mes Inscrito]])&amp;"-"&amp;TRIM(Tabla1[[#This Row],[Dia de clases Inscrito]])&amp;"-"&amp;TRIM(Tabla1[[#This Row],[Horario Inscrito]])&amp;"-"&amp;TRIM(Tabla1[[#This Row],[Fecha Inicio grupo]])&amp;"-"&amp;TRIM(Tabla1[[#This Row],[Tipo Incrito]]))</f>
        <v>Ayacucho-Febrero-Sábados-9:30 a.m.- 12:30 p.m.-45696-Inscrito Nuevo</v>
      </c>
      <c r="BH70" s="308" t="b">
        <f>IF(F70="","",OR(IFERROR(SEARCH("CG",Tabla1[[#This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0" s="309">
        <f>IF(F70&lt;&gt;"",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45717</v>
      </c>
      <c r="BJ70" s="309" t="str">
        <f>IF(F70&lt;&gt;"",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0" s="309" t="str">
        <f>IF(Tabla1[[#This Row],[Fecha Inicio grupo]]="","",IFERROR(VLOOKUP(Tabla1[[#This Row],[Mes de Alta como miembro]],Parámetros!$AM$2:$AN$16,2,0),"01/01/1900"))</f>
        <v>01/01/1900</v>
      </c>
    </row>
    <row r="71" spans="1:63" s="25" customFormat="1" ht="13.9">
      <c r="A71" s="69">
        <v>68</v>
      </c>
      <c r="B71" s="29" t="s">
        <v>72</v>
      </c>
      <c r="C71" s="35" t="s">
        <v>412</v>
      </c>
      <c r="D71" s="43" t="s">
        <v>441</v>
      </c>
      <c r="E71" s="43" t="s">
        <v>442</v>
      </c>
      <c r="F71" s="46">
        <v>45696</v>
      </c>
      <c r="G71" s="46"/>
      <c r="H71" s="164" t="s">
        <v>450</v>
      </c>
      <c r="I71" s="43" t="s">
        <v>451</v>
      </c>
      <c r="J71" s="29" t="s">
        <v>452</v>
      </c>
      <c r="K71" s="70" t="s">
        <v>453</v>
      </c>
      <c r="L71" s="69" t="s">
        <v>454</v>
      </c>
      <c r="M71" s="47">
        <v>39861</v>
      </c>
      <c r="N71" s="239">
        <f ca="1">IF(Tabla1[[#This Row],[Fecha de nac]]="","",IF(Tabla1[[#This Row],[Fecha Finalización]] &gt;=TODAY(), DATEDIF(Tabla1[[#This Row],[Fecha de nac]],TODAY(),"y"), ROUNDDOWN((Tabla1[[#This Row],[Fecha Finalización]] -Tabla1[[#This Row],[Fecha de nac]])/365,0)))</f>
        <v>16</v>
      </c>
      <c r="O71" s="170" t="s">
        <v>448</v>
      </c>
      <c r="P71" s="35" t="s">
        <v>82</v>
      </c>
      <c r="Q71" s="68"/>
      <c r="R71" s="68"/>
      <c r="S71" s="68"/>
      <c r="T71" s="68"/>
      <c r="U71" s="244">
        <f>IF(F71="","",Tabla1[[#This Row],[Fecha Inicio grupo]]+3*7-7)</f>
        <v>45710</v>
      </c>
      <c r="V71" s="245">
        <f>IF(F71="","",EDATE(Tabla1[[#This Row],[Fecha Inicio grupo]],3))</f>
        <v>45785</v>
      </c>
      <c r="W71" s="30" t="s">
        <v>449</v>
      </c>
      <c r="X71" s="30" t="s">
        <v>132</v>
      </c>
      <c r="Y71" s="77" t="s">
        <v>85</v>
      </c>
      <c r="Z71" s="77" t="s">
        <v>85</v>
      </c>
      <c r="AA71" s="77" t="s">
        <v>85</v>
      </c>
      <c r="AB71" s="77"/>
      <c r="AC71" s="77"/>
      <c r="AD71" s="77"/>
      <c r="AE71" s="77"/>
      <c r="AF71" s="77"/>
      <c r="AG71" s="77"/>
      <c r="AH71" s="77"/>
      <c r="AI71" s="77"/>
      <c r="AJ71" s="77"/>
      <c r="AK71" s="77"/>
      <c r="AL71" s="77"/>
      <c r="AM71" s="77"/>
      <c r="AN71" s="77"/>
      <c r="AO71" s="145"/>
      <c r="AP71" s="247" t="str">
        <f>IF(F71="","",IFERROR(VLOOKUP(SUBSTITUTE(SUBSTITUTE(Tabla1[[#This Row],[Uso Sistemas]],"T","P"),"N","F"),Parámetros!$M$2:$N$17,2,0),"Completar hasta 3ra sem. para evaluar a Probacionista"))</f>
        <v>Asistió</v>
      </c>
      <c r="AQ71" s="40"/>
      <c r="AR71" s="201"/>
      <c r="AS71" s="40"/>
      <c r="AT71" s="29"/>
      <c r="AU71" s="56"/>
      <c r="AV71" s="56"/>
      <c r="AW71" s="56"/>
      <c r="AX71" s="249">
        <f>IF(V71="","",EOMONTH(EDATE(Tabla1[[#This Row],[Fecha Finalización]],2),0))</f>
        <v>45869</v>
      </c>
      <c r="AY71" s="40"/>
      <c r="AZ71" s="250">
        <f>IF(V71="","",EOMONTH(EDATE(Tabla1[[#This Row],[Fecha Finalización]],3),0))</f>
        <v>45900</v>
      </c>
      <c r="BA71" s="40"/>
      <c r="BB71" s="40"/>
      <c r="BC71" s="236" t="s">
        <v>93</v>
      </c>
      <c r="BD71" s="234" t="str">
        <f>IF(F71="","",Tabla1[[#This Row],[sem 01]]&amp;Tabla1[[#This Row],[sem 02]]&amp;Tabla1[[#This Row],[sem 03]])</f>
        <v>PPP</v>
      </c>
      <c r="BE71" s="235" t="str">
        <f>IF(TRIM(F71)="","",$B$1&amp;"-"&amp;SUBSTITUTE(Tabla1[[#This Row],[Mes Inscrito]]," ","")&amp;"-"&amp;SUBSTITUTE(Tabla1[[#This Row],[Dia de clases Inscrito]]," ","")&amp;"-"&amp;SUBSTITUTE(Tabla1[[#This Row],[Horario Inscrito]]," ","")&amp;"-"&amp;Tabla1[[#This Row],[Fecha Inicio grupo]])</f>
        <v>Ayacucho-Febrero-Sábados-9:30a.m.-12:30p.m.-45696</v>
      </c>
      <c r="BF71" s="252" t="str">
        <f>IF(F71="","",Tabla1[[#This Row],[Curso]])</f>
        <v>Conócete a Ti Mismo y Oratoria</v>
      </c>
      <c r="BG71" s="253" t="str">
        <f>+IF(TRIM(F71)="","",$B$1&amp;"-"&amp;TRIM(Tabla1[[#This Row],[Mes Inscrito]])&amp;"-"&amp;TRIM(Tabla1[[#This Row],[Dia de clases Inscrito]])&amp;"-"&amp;TRIM(Tabla1[[#This Row],[Horario Inscrito]])&amp;"-"&amp;TRIM(Tabla1[[#This Row],[Fecha Inicio grupo]])&amp;"-"&amp;TRIM(Tabla1[[#This Row],[Tipo Incrito]]))</f>
        <v>Ayacucho-Febrero-Sábados-9:30 a.m.- 12:30 p.m.-45696-Inscrito Nuevo</v>
      </c>
      <c r="BH71" s="308" t="b">
        <f>IF(F71="","",OR(IFERROR(SEARCH("CG",Tabla1[[#This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1" s="309">
        <f>IF(F71&lt;&gt;"",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45717</v>
      </c>
      <c r="BJ71" s="309" t="str">
        <f>IF(F71&lt;&gt;"",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1" s="309" t="str">
        <f>IF(Tabla1[[#This Row],[Fecha Inicio grupo]]="","",IFERROR(VLOOKUP(Tabla1[[#This Row],[Mes de Alta como miembro]],Parámetros!$AM$2:$AN$16,2,0),"01/01/1900"))</f>
        <v>01/01/1900</v>
      </c>
    </row>
    <row r="72" spans="1:63" s="25" customFormat="1" ht="13.9">
      <c r="A72" s="69">
        <v>69</v>
      </c>
      <c r="B72" s="29" t="s">
        <v>342</v>
      </c>
      <c r="C72" s="35" t="s">
        <v>412</v>
      </c>
      <c r="D72" s="43" t="s">
        <v>455</v>
      </c>
      <c r="E72" s="43" t="s">
        <v>169</v>
      </c>
      <c r="F72" s="46">
        <v>45699</v>
      </c>
      <c r="G72" s="46"/>
      <c r="H72" s="164" t="s">
        <v>456</v>
      </c>
      <c r="I72" s="43" t="s">
        <v>457</v>
      </c>
      <c r="J72" s="29" t="s">
        <v>458</v>
      </c>
      <c r="K72" s="70" t="s">
        <v>459</v>
      </c>
      <c r="L72" s="69" t="s">
        <v>460</v>
      </c>
      <c r="M72" s="47">
        <v>35337</v>
      </c>
      <c r="N72" s="239">
        <f ca="1">IF(Tabla1[[#This Row],[Fecha de nac]]="","",IF(Tabla1[[#This Row],[Fecha Finalización]] &gt;=TODAY(), DATEDIF(Tabla1[[#This Row],[Fecha de nac]],TODAY(),"y"), ROUNDDOWN((Tabla1[[#This Row],[Fecha Finalización]] -Tabla1[[#This Row],[Fecha de nac]])/365,0)))</f>
        <v>28</v>
      </c>
      <c r="O72" s="170" t="s">
        <v>461</v>
      </c>
      <c r="P72" s="35" t="s">
        <v>82</v>
      </c>
      <c r="Q72" s="68"/>
      <c r="R72" s="68"/>
      <c r="S72" s="68"/>
      <c r="T72" s="68"/>
      <c r="U72" s="244">
        <f>IF(F72="","",Tabla1[[#This Row],[Fecha Inicio grupo]]+3*7-7)</f>
        <v>45713</v>
      </c>
      <c r="V72" s="245">
        <f>IF(F72="","",EDATE(Tabla1[[#This Row],[Fecha Inicio grupo]],3))</f>
        <v>45788</v>
      </c>
      <c r="W72" s="30" t="s">
        <v>462</v>
      </c>
      <c r="X72" s="30" t="s">
        <v>463</v>
      </c>
      <c r="Y72" s="77" t="s">
        <v>85</v>
      </c>
      <c r="Z72" s="77" t="s">
        <v>85</v>
      </c>
      <c r="AA72" s="77" t="s">
        <v>86</v>
      </c>
      <c r="AB72" s="77"/>
      <c r="AC72" s="77"/>
      <c r="AD72" s="77"/>
      <c r="AE72" s="77"/>
      <c r="AF72" s="77"/>
      <c r="AG72" s="77"/>
      <c r="AH72" s="77"/>
      <c r="AI72" s="77"/>
      <c r="AJ72" s="77"/>
      <c r="AK72" s="77"/>
      <c r="AL72" s="77"/>
      <c r="AM72" s="77"/>
      <c r="AN72" s="77"/>
      <c r="AO72" s="145"/>
      <c r="AP72" s="247" t="str">
        <f>IF(F72="","",IFERROR(VLOOKUP(SUBSTITUTE(SUBSTITUTE(Tabla1[[#This Row],[Uso Sistemas]],"T","P"),"N","F"),Parámetros!$M$2:$N$17,2,0),"Completar hasta 3ra sem. para evaluar a Probacionista"))</f>
        <v>Asistió</v>
      </c>
      <c r="AQ72" s="40"/>
      <c r="AR72" s="201"/>
      <c r="AS72" s="40"/>
      <c r="AT72" s="29"/>
      <c r="AU72" s="56"/>
      <c r="AV72" s="56"/>
      <c r="AW72" s="56"/>
      <c r="AX72" s="249">
        <f>IF(V72="","",EOMONTH(EDATE(Tabla1[[#This Row],[Fecha Finalización]],2),0))</f>
        <v>45869</v>
      </c>
      <c r="AY72" s="40"/>
      <c r="AZ72" s="250">
        <f>IF(V72="","",EOMONTH(EDATE(Tabla1[[#This Row],[Fecha Finalización]],3),0))</f>
        <v>45900</v>
      </c>
      <c r="BA72" s="40"/>
      <c r="BB72" s="40"/>
      <c r="BC72" s="236" t="s">
        <v>133</v>
      </c>
      <c r="BD72" s="234" t="str">
        <f>IF(F72="","",Tabla1[[#This Row],[sem 01]]&amp;Tabla1[[#This Row],[sem 02]]&amp;Tabla1[[#This Row],[sem 03]])</f>
        <v>PPF</v>
      </c>
      <c r="BE72" s="235" t="str">
        <f>IF(TRIM(F72)="","",$B$1&amp;"-"&amp;SUBSTITUTE(Tabla1[[#This Row],[Mes Inscrito]]," ","")&amp;"-"&amp;SUBSTITUTE(Tabla1[[#This Row],[Dia de clases Inscrito]]," ","")&amp;"-"&amp;SUBSTITUTE(Tabla1[[#This Row],[Horario Inscrito]]," ","")&amp;"-"&amp;Tabla1[[#This Row],[Fecha Inicio grupo]])</f>
        <v>Ayacucho-Febrero-Martes-7:00pm-8:50pm-45699</v>
      </c>
      <c r="BF72" s="252" t="str">
        <f>IF(F72="","",Tabla1[[#This Row],[Curso]])</f>
        <v>Conócete a ti mismo</v>
      </c>
      <c r="BG72" s="253" t="str">
        <f>+IF(TRIM(F72)="","",$B$1&amp;"-"&amp;TRIM(Tabla1[[#This Row],[Mes Inscrito]])&amp;"-"&amp;TRIM(Tabla1[[#This Row],[Dia de clases Inscrito]])&amp;"-"&amp;TRIM(Tabla1[[#This Row],[Horario Inscrito]])&amp;"-"&amp;TRIM(Tabla1[[#This Row],[Fecha Inicio grupo]])&amp;"-"&amp;TRIM(Tabla1[[#This Row],[Tipo Incrito]]))</f>
        <v>Ayacucho-Febrero-Martes-7:00pm-8:50pm-45699-Inscrito Nuevo</v>
      </c>
      <c r="BH72" s="308" t="b">
        <f>IF(F72="","",OR(IFERROR(SEARCH("CG",Tabla1[[#This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2" s="309">
        <f>IF(F72&lt;&gt;"",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45720</v>
      </c>
      <c r="BJ72" s="309" t="str">
        <f>IF(F72&lt;&gt;"",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2" s="309" t="str">
        <f>IF(Tabla1[[#This Row],[Fecha Inicio grupo]]="","",IFERROR(VLOOKUP(Tabla1[[#This Row],[Mes de Alta como miembro]],Parámetros!$AM$2:$AN$16,2,0),"01/01/1900"))</f>
        <v>01/01/1900</v>
      </c>
    </row>
    <row r="73" spans="1:63" s="25" customFormat="1" ht="12.75">
      <c r="A73" s="69">
        <v>70</v>
      </c>
      <c r="B73" s="29" t="s">
        <v>342</v>
      </c>
      <c r="C73" s="35" t="s">
        <v>412</v>
      </c>
      <c r="D73" s="43" t="s">
        <v>455</v>
      </c>
      <c r="E73" s="43" t="s">
        <v>169</v>
      </c>
      <c r="F73" s="46">
        <v>45699</v>
      </c>
      <c r="G73" s="46"/>
      <c r="H73" s="164" t="s">
        <v>464</v>
      </c>
      <c r="I73" s="43" t="s">
        <v>465</v>
      </c>
      <c r="J73" s="29" t="s">
        <v>466</v>
      </c>
      <c r="K73" s="70" t="s">
        <v>467</v>
      </c>
      <c r="L73" s="69" t="s">
        <v>468</v>
      </c>
      <c r="M73" s="47">
        <v>36012</v>
      </c>
      <c r="N73" s="239">
        <f ca="1">IF(Tabla1[[#This Row],[Fecha de nac]]="","",IF(Tabla1[[#This Row],[Fecha Finalización]] &gt;=TODAY(), DATEDIF(Tabla1[[#This Row],[Fecha de nac]],TODAY(),"y"), ROUNDDOWN((Tabla1[[#This Row],[Fecha Finalización]] -Tabla1[[#This Row],[Fecha de nac]])/365,0)))</f>
        <v>26</v>
      </c>
      <c r="O73" s="170" t="s">
        <v>461</v>
      </c>
      <c r="P73" s="35" t="s">
        <v>82</v>
      </c>
      <c r="Q73" s="68"/>
      <c r="R73" s="68"/>
      <c r="S73" s="68"/>
      <c r="T73" s="68"/>
      <c r="U73" s="244">
        <f>IF(F73="","",Tabla1[[#This Row],[Fecha Inicio grupo]]+3*7-7)</f>
        <v>45713</v>
      </c>
      <c r="V73" s="245">
        <f>IF(F73="","",EDATE(Tabla1[[#This Row],[Fecha Inicio grupo]],3))</f>
        <v>45788</v>
      </c>
      <c r="W73" s="30" t="s">
        <v>462</v>
      </c>
      <c r="X73" s="30" t="s">
        <v>463</v>
      </c>
      <c r="Y73" s="77" t="s">
        <v>85</v>
      </c>
      <c r="Z73" s="77" t="s">
        <v>86</v>
      </c>
      <c r="AA73" s="77" t="s">
        <v>86</v>
      </c>
      <c r="AB73" s="77"/>
      <c r="AC73" s="77"/>
      <c r="AD73" s="77"/>
      <c r="AE73" s="77"/>
      <c r="AF73" s="77"/>
      <c r="AG73" s="77"/>
      <c r="AH73" s="77"/>
      <c r="AI73" s="77"/>
      <c r="AJ73" s="77"/>
      <c r="AK73" s="77"/>
      <c r="AL73" s="77"/>
      <c r="AM73" s="77"/>
      <c r="AN73" s="77"/>
      <c r="AO73" s="145"/>
      <c r="AP73" s="247" t="str">
        <f>IF(F73="","",IFERROR(VLOOKUP(SUBSTITUTE(SUBSTITUTE(Tabla1[[#This Row],[Uso Sistemas]],"T","P"),"N","F"),Parámetros!$M$2:$N$17,2,0),"Completar hasta 3ra sem. para evaluar a Probacionista"))</f>
        <v>No Asistió</v>
      </c>
      <c r="AQ73" s="40"/>
      <c r="AR73" s="201"/>
      <c r="AS73" s="40"/>
      <c r="AT73" s="29"/>
      <c r="AU73" s="56"/>
      <c r="AV73" s="56"/>
      <c r="AW73" s="56"/>
      <c r="AX73" s="249">
        <f>IF(V73="","",EOMONTH(EDATE(Tabla1[[#This Row],[Fecha Finalización]],2),0))</f>
        <v>45869</v>
      </c>
      <c r="AY73" s="40"/>
      <c r="AZ73" s="250">
        <f>IF(V73="","",EOMONTH(EDATE(Tabla1[[#This Row],[Fecha Finalización]],3),0))</f>
        <v>45900</v>
      </c>
      <c r="BA73" s="40"/>
      <c r="BB73" s="40"/>
      <c r="BC73" s="236" t="s">
        <v>133</v>
      </c>
      <c r="BD73" s="234" t="str">
        <f>IF(F73="","",Tabla1[[#This Row],[sem 01]]&amp;Tabla1[[#This Row],[sem 02]]&amp;Tabla1[[#This Row],[sem 03]])</f>
        <v>PFF</v>
      </c>
      <c r="BE73" s="235" t="str">
        <f>IF(TRIM(F73)="","",$B$1&amp;"-"&amp;SUBSTITUTE(Tabla1[[#This Row],[Mes Inscrito]]," ","")&amp;"-"&amp;SUBSTITUTE(Tabla1[[#This Row],[Dia de clases Inscrito]]," ","")&amp;"-"&amp;SUBSTITUTE(Tabla1[[#This Row],[Horario Inscrito]]," ","")&amp;"-"&amp;Tabla1[[#This Row],[Fecha Inicio grupo]])</f>
        <v>Ayacucho-Febrero-Martes-7:00pm-8:50pm-45699</v>
      </c>
      <c r="BF73" s="252" t="str">
        <f>IF(F73="","",Tabla1[[#This Row],[Curso]])</f>
        <v>Conócete a ti mismo</v>
      </c>
      <c r="BG73" s="253" t="str">
        <f>+IF(TRIM(F73)="","",$B$1&amp;"-"&amp;TRIM(Tabla1[[#This Row],[Mes Inscrito]])&amp;"-"&amp;TRIM(Tabla1[[#This Row],[Dia de clases Inscrito]])&amp;"-"&amp;TRIM(Tabla1[[#This Row],[Horario Inscrito]])&amp;"-"&amp;TRIM(Tabla1[[#This Row],[Fecha Inicio grupo]])&amp;"-"&amp;TRIM(Tabla1[[#This Row],[Tipo Incrito]]))</f>
        <v>Ayacucho-Febrero-Martes-7:00pm-8:50pm-45699-Inscrito Nuevo</v>
      </c>
      <c r="BH73" s="308" t="b">
        <f>IF(F73="","",OR(IFERROR(SEARCH("CG",Tabla1[[#This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3" s="309">
        <f>IF(F73&lt;&gt;"",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45720</v>
      </c>
      <c r="BJ73" s="309" t="str">
        <f>IF(F73&lt;&gt;"",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3" s="309" t="str">
        <f>IF(Tabla1[[#This Row],[Fecha Inicio grupo]]="","",IFERROR(VLOOKUP(Tabla1[[#This Row],[Mes de Alta como miembro]],Parámetros!$AM$2:$AN$16,2,0),"01/01/1900"))</f>
        <v>01/01/1900</v>
      </c>
    </row>
    <row r="74" spans="1:63" s="25" customFormat="1" ht="12.75">
      <c r="A74" s="69">
        <v>71</v>
      </c>
      <c r="B74" s="29" t="s">
        <v>342</v>
      </c>
      <c r="C74" s="35" t="s">
        <v>412</v>
      </c>
      <c r="D74" s="43" t="s">
        <v>455</v>
      </c>
      <c r="E74" s="43" t="s">
        <v>169</v>
      </c>
      <c r="F74" s="46">
        <v>45699</v>
      </c>
      <c r="G74" s="46"/>
      <c r="H74" s="43" t="s">
        <v>469</v>
      </c>
      <c r="I74" s="43" t="s">
        <v>470</v>
      </c>
      <c r="J74" s="29" t="s">
        <v>471</v>
      </c>
      <c r="K74" s="69" t="s">
        <v>472</v>
      </c>
      <c r="L74" s="69" t="s">
        <v>473</v>
      </c>
      <c r="M74" s="47">
        <v>28432</v>
      </c>
      <c r="N74" s="239">
        <f ca="1">IF(Tabla1[[#This Row],[Fecha de nac]]="","",IF(Tabla1[[#This Row],[Fecha Finalización]] &gt;=TODAY(), DATEDIF(Tabla1[[#This Row],[Fecha de nac]],TODAY(),"y"), ROUNDDOWN((Tabla1[[#This Row],[Fecha Finalización]] -Tabla1[[#This Row],[Fecha de nac]])/365,0)))</f>
        <v>47</v>
      </c>
      <c r="O74" s="170" t="s">
        <v>461</v>
      </c>
      <c r="P74" s="35" t="s">
        <v>82</v>
      </c>
      <c r="Q74" s="68"/>
      <c r="R74" s="68"/>
      <c r="S74" s="68"/>
      <c r="T74" s="68"/>
      <c r="U74" s="244">
        <f>IF(F74="","",Tabla1[[#This Row],[Fecha Inicio grupo]]+3*7-7)</f>
        <v>45713</v>
      </c>
      <c r="V74" s="245">
        <f>IF(F74="","",EDATE(Tabla1[[#This Row],[Fecha Inicio grupo]],3))</f>
        <v>45788</v>
      </c>
      <c r="W74" s="30" t="s">
        <v>462</v>
      </c>
      <c r="X74" s="30" t="s">
        <v>463</v>
      </c>
      <c r="Y74" s="77" t="s">
        <v>361</v>
      </c>
      <c r="Z74" s="77" t="s">
        <v>85</v>
      </c>
      <c r="AA74" s="77" t="s">
        <v>86</v>
      </c>
      <c r="AB74" s="77"/>
      <c r="AC74" s="77"/>
      <c r="AD74" s="77"/>
      <c r="AE74" s="77"/>
      <c r="AF74" s="77"/>
      <c r="AG74" s="77"/>
      <c r="AH74" s="77"/>
      <c r="AI74" s="77"/>
      <c r="AJ74" s="77"/>
      <c r="AK74" s="77"/>
      <c r="AL74" s="77"/>
      <c r="AM74" s="77"/>
      <c r="AN74" s="77"/>
      <c r="AO74" s="145"/>
      <c r="AP74" s="247" t="str">
        <f>IF(F74="","",IFERROR(VLOOKUP(SUBSTITUTE(SUBSTITUTE(Tabla1[[#This Row],[Uso Sistemas]],"T","P"),"N","F"),Parámetros!$M$2:$N$17,2,0),"Completar hasta 3ra sem. para evaluar a Probacionista"))</f>
        <v>No Asistió</v>
      </c>
      <c r="AQ74" s="40"/>
      <c r="AR74" s="201"/>
      <c r="AS74" s="40"/>
      <c r="AT74" s="29"/>
      <c r="AU74" s="56"/>
      <c r="AV74" s="56"/>
      <c r="AW74" s="56"/>
      <c r="AX74" s="249">
        <f>IF(V74="","",EOMONTH(EDATE(Tabla1[[#This Row],[Fecha Finalización]],2),0))</f>
        <v>45869</v>
      </c>
      <c r="AY74" s="40"/>
      <c r="AZ74" s="250">
        <f>IF(V74="","",EOMONTH(EDATE(Tabla1[[#This Row],[Fecha Finalización]],3),0))</f>
        <v>45900</v>
      </c>
      <c r="BA74" s="40"/>
      <c r="BB74" s="40"/>
      <c r="BC74" s="236" t="s">
        <v>133</v>
      </c>
      <c r="BD74" s="234" t="str">
        <f>IF(F74="","",Tabla1[[#This Row],[sem 01]]&amp;Tabla1[[#This Row],[sem 02]]&amp;Tabla1[[#This Row],[sem 03]])</f>
        <v>NPF</v>
      </c>
      <c r="BE74" s="235" t="str">
        <f>IF(TRIM(F74)="","",$B$1&amp;"-"&amp;SUBSTITUTE(Tabla1[[#This Row],[Mes Inscrito]]," ","")&amp;"-"&amp;SUBSTITUTE(Tabla1[[#This Row],[Dia de clases Inscrito]]," ","")&amp;"-"&amp;SUBSTITUTE(Tabla1[[#This Row],[Horario Inscrito]]," ","")&amp;"-"&amp;Tabla1[[#This Row],[Fecha Inicio grupo]])</f>
        <v>Ayacucho-Febrero-Martes-7:00pm-8:50pm-45699</v>
      </c>
      <c r="BF74" s="252" t="str">
        <f>IF(F74="","",Tabla1[[#This Row],[Curso]])</f>
        <v>Conócete a ti mismo</v>
      </c>
      <c r="BG74" s="253" t="str">
        <f>+IF(TRIM(F74)="","",$B$1&amp;"-"&amp;TRIM(Tabla1[[#This Row],[Mes Inscrito]])&amp;"-"&amp;TRIM(Tabla1[[#This Row],[Dia de clases Inscrito]])&amp;"-"&amp;TRIM(Tabla1[[#This Row],[Horario Inscrito]])&amp;"-"&amp;TRIM(Tabla1[[#This Row],[Fecha Inicio grupo]])&amp;"-"&amp;TRIM(Tabla1[[#This Row],[Tipo Incrito]]))</f>
        <v>Ayacucho-Febrero-Martes-7:00pm-8:50pm-45699-Inscrito Nuevo</v>
      </c>
      <c r="BH74" s="308" t="b">
        <f>IF(F74="","",OR(IFERROR(SEARCH("CG",Tabla1[[#This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4" s="309">
        <f>IF(F74&lt;&gt;"",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45720</v>
      </c>
      <c r="BJ74" s="309" t="str">
        <f>IF(F74&lt;&gt;"",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4" s="309" t="str">
        <f>IF(Tabla1[[#This Row],[Fecha Inicio grupo]]="","",IFERROR(VLOOKUP(Tabla1[[#This Row],[Mes de Alta como miembro]],Parámetros!$AM$2:$AN$16,2,0),"01/01/1900"))</f>
        <v>01/01/1900</v>
      </c>
    </row>
    <row r="75" spans="1:63" s="25" customFormat="1" ht="13.9">
      <c r="A75" s="69">
        <v>72</v>
      </c>
      <c r="B75" s="29"/>
      <c r="C75" s="35"/>
      <c r="D75" s="65"/>
      <c r="E75" s="43"/>
      <c r="F75" s="46"/>
      <c r="G75" s="46"/>
      <c r="H75" s="43"/>
      <c r="I75" s="43"/>
      <c r="J75" s="29"/>
      <c r="K75" s="69"/>
      <c r="L75" s="69"/>
      <c r="M75" s="47"/>
      <c r="N75" s="239" t="str">
        <f ca="1">IF(Tabla1[[#This Row],[Fecha de nac]]="","",IF(Tabla1[[#This Row],[Fecha Finalización]] &gt;=TODAY(), DATEDIF(Tabla1[[#This Row],[Fecha de nac]],TODAY(),"y"), ROUNDDOWN((Tabla1[[#This Row],[Fecha Finalización]] -Tabla1[[#This Row],[Fecha de nac]])/365,0)))</f>
        <v/>
      </c>
      <c r="O75" s="170"/>
      <c r="P75" s="35"/>
      <c r="Q75" s="68"/>
      <c r="R75" s="35"/>
      <c r="S75" s="65"/>
      <c r="T75" s="43"/>
      <c r="U75" s="244" t="str">
        <f>IF(F75="","",Tabla1[[#This Row],[Fecha Inicio grupo]]+3*7-7)</f>
        <v/>
      </c>
      <c r="V75" s="245" t="str">
        <f>IF(F75="","",EDATE(Tabla1[[#This Row],[Fecha Inicio grupo]],3))</f>
        <v/>
      </c>
      <c r="W75" s="30"/>
      <c r="X75" s="30"/>
      <c r="Y75" s="77"/>
      <c r="Z75" s="77"/>
      <c r="AA75" s="77"/>
      <c r="AB75" s="77"/>
      <c r="AC75" s="77"/>
      <c r="AD75" s="77"/>
      <c r="AE75" s="77"/>
      <c r="AF75" s="77"/>
      <c r="AG75" s="77"/>
      <c r="AH75" s="77"/>
      <c r="AI75" s="77"/>
      <c r="AJ75" s="77"/>
      <c r="AK75" s="77"/>
      <c r="AL75" s="77"/>
      <c r="AM75" s="77"/>
      <c r="AN75" s="77"/>
      <c r="AO75" s="145"/>
      <c r="AP75" s="247" t="str">
        <f>IF(F75="","",IFERROR(VLOOKUP(SUBSTITUTE(SUBSTITUTE(Tabla1[[#This Row],[Uso Sistemas]],"T","P"),"N","F"),Parámetros!$M$2:$N$17,2,0),"Completar hasta 3ra sem. para evaluar a Probacionista"))</f>
        <v/>
      </c>
      <c r="AQ75" s="40"/>
      <c r="AR75" s="201"/>
      <c r="AS75" s="40"/>
      <c r="AT75" s="29"/>
      <c r="AU75" s="56"/>
      <c r="AV75" s="56"/>
      <c r="AW75" s="56"/>
      <c r="AX75" s="249" t="str">
        <f>IF(V75="","",EOMONTH(EDATE(Tabla1[[#This Row],[Fecha Finalización]],2),0))</f>
        <v/>
      </c>
      <c r="AY75" s="40"/>
      <c r="AZ75" s="250" t="str">
        <f>IF(V75="","",EOMONTH(EDATE(Tabla1[[#This Row],[Fecha Finalización]],3),0))</f>
        <v/>
      </c>
      <c r="BA75" s="40"/>
      <c r="BB75" s="40"/>
      <c r="BC75" s="236"/>
      <c r="BD75" s="234" t="str">
        <f>IF(F75="","",Tabla1[[#This Row],[sem 01]]&amp;Tabla1[[#This Row],[sem 02]]&amp;Tabla1[[#This Row],[sem 03]])</f>
        <v/>
      </c>
      <c r="BE75" s="235" t="str">
        <f>IF(TRIM(F75)="","",$B$1&amp;"-"&amp;SUBSTITUTE(Tabla1[[#This Row],[Mes Inscrito]]," ","")&amp;"-"&amp;SUBSTITUTE(Tabla1[[#This Row],[Dia de clases Inscrito]]," ","")&amp;"-"&amp;SUBSTITUTE(Tabla1[[#This Row],[Horario Inscrito]]," ","")&amp;"-"&amp;Tabla1[[#This Row],[Fecha Inicio grupo]])</f>
        <v/>
      </c>
      <c r="BF75" s="252" t="str">
        <f>IF(F75="","",Tabla1[[#This Row],[Curso]])</f>
        <v/>
      </c>
      <c r="BG75" s="253" t="str">
        <f>+IF(TRIM(F75)="","",$B$1&amp;"-"&amp;TRIM(Tabla1[[#This Row],[Mes Inscrito]])&amp;"-"&amp;TRIM(Tabla1[[#This Row],[Dia de clases Inscrito]])&amp;"-"&amp;TRIM(Tabla1[[#This Row],[Horario Inscrito]])&amp;"-"&amp;TRIM(Tabla1[[#This Row],[Fecha Inicio grupo]])&amp;"-"&amp;TRIM(Tabla1[[#This Row],[Tipo Incrito]]))</f>
        <v/>
      </c>
      <c r="BH75" s="308" t="str">
        <f>IF(F75="","",OR(IFERROR(SEARCH("CG",Tabla1[[#This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 s="309" t="str">
        <f>IF(F75&lt;&gt;"",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 s="309" t="str">
        <f>IF(F75&lt;&gt;"",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 s="309" t="str">
        <f>IF(Tabla1[[#This Row],[Fecha Inicio grupo]]="","",IFERROR(VLOOKUP(Tabla1[[#This Row],[Mes de Alta como miembro]],Parámetros!$AM$2:$AN$16,2,0),"01/01/1900"))</f>
        <v/>
      </c>
    </row>
    <row r="76" spans="1:63" s="25" customFormat="1" ht="13.9">
      <c r="A76" s="69">
        <v>73</v>
      </c>
      <c r="B76" s="29"/>
      <c r="C76" s="35"/>
      <c r="D76" s="65"/>
      <c r="E76" s="43"/>
      <c r="F76" s="46"/>
      <c r="G76" s="46"/>
      <c r="H76" s="43"/>
      <c r="I76" s="43"/>
      <c r="J76" s="29"/>
      <c r="K76" s="70"/>
      <c r="L76" s="69"/>
      <c r="M76" s="47"/>
      <c r="N76" s="239" t="str">
        <f ca="1">IF(Tabla1[[#This Row],[Fecha de nac]]="","",IF(Tabla1[[#This Row],[Fecha Finalización]] &gt;=TODAY(), DATEDIF(Tabla1[[#This Row],[Fecha de nac]],TODAY(),"y"), ROUNDDOWN((Tabla1[[#This Row],[Fecha Finalización]] -Tabla1[[#This Row],[Fecha de nac]])/365,0)))</f>
        <v/>
      </c>
      <c r="O76" s="170"/>
      <c r="P76" s="35"/>
      <c r="Q76" s="68"/>
      <c r="R76" s="68"/>
      <c r="S76" s="68"/>
      <c r="T76" s="68"/>
      <c r="U76" s="244" t="str">
        <f>IF(F76="","",Tabla1[[#This Row],[Fecha Inicio grupo]]+3*7-7)</f>
        <v/>
      </c>
      <c r="V76" s="245" t="str">
        <f>IF(F76="","",EDATE(Tabla1[[#This Row],[Fecha Inicio grupo]],3))</f>
        <v/>
      </c>
      <c r="W76" s="30"/>
      <c r="X76" s="30"/>
      <c r="Y76" s="77"/>
      <c r="Z76" s="77"/>
      <c r="AA76" s="77"/>
      <c r="AB76" s="77"/>
      <c r="AC76" s="77"/>
      <c r="AD76" s="77"/>
      <c r="AE76" s="77"/>
      <c r="AF76" s="77"/>
      <c r="AG76" s="77"/>
      <c r="AH76" s="77"/>
      <c r="AI76" s="77"/>
      <c r="AJ76" s="77"/>
      <c r="AK76" s="77"/>
      <c r="AL76" s="77"/>
      <c r="AM76" s="77"/>
      <c r="AN76" s="77"/>
      <c r="AO76" s="145"/>
      <c r="AP76" s="247" t="str">
        <f>IF(F76="","",IFERROR(VLOOKUP(SUBSTITUTE(SUBSTITUTE(Tabla1[[#This Row],[Uso Sistemas]],"T","P"),"N","F"),Parámetros!$M$2:$N$17,2,0),"Completar hasta 3ra sem. para evaluar a Probacionista"))</f>
        <v/>
      </c>
      <c r="AQ76" s="40"/>
      <c r="AR76" s="201"/>
      <c r="AS76" s="40"/>
      <c r="AT76" s="29"/>
      <c r="AU76" s="56"/>
      <c r="AV76" s="56"/>
      <c r="AW76" s="56"/>
      <c r="AX76" s="249" t="str">
        <f>IF(V76="","",EOMONTH(EDATE(Tabla1[[#This Row],[Fecha Finalización]],2),0))</f>
        <v/>
      </c>
      <c r="AY76" s="40"/>
      <c r="AZ76" s="250" t="str">
        <f>IF(V76="","",EOMONTH(EDATE(Tabla1[[#This Row],[Fecha Finalización]],3),0))</f>
        <v/>
      </c>
      <c r="BA76" s="40"/>
      <c r="BB76" s="40"/>
      <c r="BC76" s="236"/>
      <c r="BD76" s="234" t="str">
        <f>IF(F76="","",Tabla1[[#This Row],[sem 01]]&amp;Tabla1[[#This Row],[sem 02]]&amp;Tabla1[[#This Row],[sem 03]])</f>
        <v/>
      </c>
      <c r="BE76" s="235" t="str">
        <f>IF(TRIM(F76)="","",$B$1&amp;"-"&amp;SUBSTITUTE(Tabla1[[#This Row],[Mes Inscrito]]," ","")&amp;"-"&amp;SUBSTITUTE(Tabla1[[#This Row],[Dia de clases Inscrito]]," ","")&amp;"-"&amp;SUBSTITUTE(Tabla1[[#This Row],[Horario Inscrito]]," ","")&amp;"-"&amp;Tabla1[[#This Row],[Fecha Inicio grupo]])</f>
        <v/>
      </c>
      <c r="BF76" s="252" t="str">
        <f>IF(F76="","",Tabla1[[#This Row],[Curso]])</f>
        <v/>
      </c>
      <c r="BG76" s="253" t="str">
        <f>+IF(TRIM(F76)="","",$B$1&amp;"-"&amp;TRIM(Tabla1[[#This Row],[Mes Inscrito]])&amp;"-"&amp;TRIM(Tabla1[[#This Row],[Dia de clases Inscrito]])&amp;"-"&amp;TRIM(Tabla1[[#This Row],[Horario Inscrito]])&amp;"-"&amp;TRIM(Tabla1[[#This Row],[Fecha Inicio grupo]])&amp;"-"&amp;TRIM(Tabla1[[#This Row],[Tipo Incrito]]))</f>
        <v/>
      </c>
      <c r="BH76" s="308" t="str">
        <f>IF(F76="","",OR(IFERROR(SEARCH("CG",Tabla1[[#This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 s="309" t="str">
        <f>IF(F76&lt;&gt;"",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 s="309" t="str">
        <f>IF(F76&lt;&gt;"",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 s="309" t="str">
        <f>IF(Tabla1[[#This Row],[Fecha Inicio grupo]]="","",IFERROR(VLOOKUP(Tabla1[[#This Row],[Mes de Alta como miembro]],Parámetros!$AM$2:$AN$16,2,0),"01/01/1900"))</f>
        <v/>
      </c>
    </row>
    <row r="77" spans="1:63" s="25" customFormat="1" ht="13.9">
      <c r="A77" s="69">
        <v>74</v>
      </c>
      <c r="B77" s="29"/>
      <c r="C77" s="35"/>
      <c r="D77" s="65"/>
      <c r="E77" s="43"/>
      <c r="F77" s="46"/>
      <c r="G77" s="46"/>
      <c r="H77" s="43"/>
      <c r="I77" s="43"/>
      <c r="J77" s="29"/>
      <c r="K77" s="69"/>
      <c r="L77" s="69"/>
      <c r="M77" s="47"/>
      <c r="N77" s="239" t="str">
        <f ca="1">IF(Tabla1[[#This Row],[Fecha de nac]]="","",IF(Tabla1[[#This Row],[Fecha Finalización]] &gt;=TODAY(), DATEDIF(Tabla1[[#This Row],[Fecha de nac]],TODAY(),"y"), ROUNDDOWN((Tabla1[[#This Row],[Fecha Finalización]] -Tabla1[[#This Row],[Fecha de nac]])/365,0)))</f>
        <v/>
      </c>
      <c r="O77" s="170"/>
      <c r="P77" s="35"/>
      <c r="Q77" s="68"/>
      <c r="R77" s="68"/>
      <c r="S77" s="68"/>
      <c r="T77" s="68"/>
      <c r="U77" s="244" t="str">
        <f>IF(F77="","",Tabla1[[#This Row],[Fecha Inicio grupo]]+3*7-7)</f>
        <v/>
      </c>
      <c r="V77" s="245" t="str">
        <f>IF(F77="","",EDATE(Tabla1[[#This Row],[Fecha Inicio grupo]],3))</f>
        <v/>
      </c>
      <c r="W77" s="30"/>
      <c r="X77" s="30"/>
      <c r="Y77" s="77"/>
      <c r="Z77" s="77"/>
      <c r="AA77" s="77"/>
      <c r="AB77" s="77"/>
      <c r="AC77" s="77"/>
      <c r="AD77" s="77"/>
      <c r="AE77" s="77"/>
      <c r="AF77" s="77"/>
      <c r="AG77" s="77"/>
      <c r="AH77" s="77"/>
      <c r="AI77" s="77"/>
      <c r="AJ77" s="77"/>
      <c r="AK77" s="77"/>
      <c r="AL77" s="77"/>
      <c r="AM77" s="77"/>
      <c r="AN77" s="77"/>
      <c r="AO77" s="145"/>
      <c r="AP77" s="247" t="str">
        <f>IF(F77="","",IFERROR(VLOOKUP(SUBSTITUTE(SUBSTITUTE(Tabla1[[#This Row],[Uso Sistemas]],"T","P"),"N","F"),Parámetros!$M$2:$N$17,2,0),"Completar hasta 3ra sem. para evaluar a Probacionista"))</f>
        <v/>
      </c>
      <c r="AQ77" s="40"/>
      <c r="AR77" s="201"/>
      <c r="AS77" s="40"/>
      <c r="AT77" s="29"/>
      <c r="AU77" s="56"/>
      <c r="AV77" s="56"/>
      <c r="AW77" s="56"/>
      <c r="AX77" s="249" t="str">
        <f>IF(V77="","",EOMONTH(EDATE(Tabla1[[#This Row],[Fecha Finalización]],2),0))</f>
        <v/>
      </c>
      <c r="AY77" s="40"/>
      <c r="AZ77" s="250" t="str">
        <f>IF(V77="","",EOMONTH(EDATE(Tabla1[[#This Row],[Fecha Finalización]],3),0))</f>
        <v/>
      </c>
      <c r="BA77" s="40"/>
      <c r="BB77" s="40"/>
      <c r="BC77" s="236"/>
      <c r="BD77" s="234" t="str">
        <f>IF(F77="","",Tabla1[[#This Row],[sem 01]]&amp;Tabla1[[#This Row],[sem 02]]&amp;Tabla1[[#This Row],[sem 03]])</f>
        <v/>
      </c>
      <c r="BE77" s="235" t="str">
        <f>IF(TRIM(F77)="","",$B$1&amp;"-"&amp;SUBSTITUTE(Tabla1[[#This Row],[Mes Inscrito]]," ","")&amp;"-"&amp;SUBSTITUTE(Tabla1[[#This Row],[Dia de clases Inscrito]]," ","")&amp;"-"&amp;SUBSTITUTE(Tabla1[[#This Row],[Horario Inscrito]]," ","")&amp;"-"&amp;Tabla1[[#This Row],[Fecha Inicio grupo]])</f>
        <v/>
      </c>
      <c r="BF77" s="252" t="str">
        <f>IF(F77="","",Tabla1[[#This Row],[Curso]])</f>
        <v/>
      </c>
      <c r="BG77" s="253" t="str">
        <f>+IF(TRIM(F77)="","",$B$1&amp;"-"&amp;TRIM(Tabla1[[#This Row],[Mes Inscrito]])&amp;"-"&amp;TRIM(Tabla1[[#This Row],[Dia de clases Inscrito]])&amp;"-"&amp;TRIM(Tabla1[[#This Row],[Horario Inscrito]])&amp;"-"&amp;TRIM(Tabla1[[#This Row],[Fecha Inicio grupo]])&amp;"-"&amp;TRIM(Tabla1[[#This Row],[Tipo Incrito]]))</f>
        <v/>
      </c>
      <c r="BH77" s="308" t="str">
        <f>IF(F77="","",OR(IFERROR(SEARCH("CG",Tabla1[[#This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 s="309" t="str">
        <f>IF(F77&lt;&gt;"",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 s="309" t="str">
        <f>IF(F77&lt;&gt;"",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 s="309" t="str">
        <f>IF(Tabla1[[#This Row],[Fecha Inicio grupo]]="","",IFERROR(VLOOKUP(Tabla1[[#This Row],[Mes de Alta como miembro]],Parámetros!$AM$2:$AN$16,2,0),"01/01/1900"))</f>
        <v/>
      </c>
    </row>
    <row r="78" spans="1:63" s="25" customFormat="1" ht="13.9">
      <c r="A78" s="69">
        <v>75</v>
      </c>
      <c r="B78" s="29"/>
      <c r="C78" s="35"/>
      <c r="D78" s="65"/>
      <c r="E78" s="43"/>
      <c r="F78" s="46"/>
      <c r="G78" s="46"/>
      <c r="H78" s="43"/>
      <c r="I78" s="43"/>
      <c r="J78" s="29"/>
      <c r="K78" s="69"/>
      <c r="L78" s="69"/>
      <c r="M78" s="47"/>
      <c r="N78" s="239" t="str">
        <f ca="1">IF(Tabla1[[#This Row],[Fecha de nac]]="","",IF(Tabla1[[#This Row],[Fecha Finalización]] &gt;=TODAY(), DATEDIF(Tabla1[[#This Row],[Fecha de nac]],TODAY(),"y"), ROUNDDOWN((Tabla1[[#This Row],[Fecha Finalización]] -Tabla1[[#This Row],[Fecha de nac]])/365,0)))</f>
        <v/>
      </c>
      <c r="O78" s="170"/>
      <c r="P78" s="35"/>
      <c r="Q78" s="68"/>
      <c r="R78" s="68"/>
      <c r="S78" s="68"/>
      <c r="T78" s="68"/>
      <c r="U78" s="244" t="str">
        <f>IF(F78="","",Tabla1[[#This Row],[Fecha Inicio grupo]]+3*7-7)</f>
        <v/>
      </c>
      <c r="V78" s="245" t="str">
        <f>IF(F78="","",EDATE(Tabla1[[#This Row],[Fecha Inicio grupo]],3))</f>
        <v/>
      </c>
      <c r="W78" s="30"/>
      <c r="X78" s="30"/>
      <c r="Y78" s="77"/>
      <c r="Z78" s="77"/>
      <c r="AA78" s="77"/>
      <c r="AB78" s="77"/>
      <c r="AC78" s="77"/>
      <c r="AD78" s="77"/>
      <c r="AE78" s="77"/>
      <c r="AF78" s="77"/>
      <c r="AG78" s="77"/>
      <c r="AH78" s="77"/>
      <c r="AI78" s="77"/>
      <c r="AJ78" s="77"/>
      <c r="AK78" s="77"/>
      <c r="AL78" s="77"/>
      <c r="AM78" s="77"/>
      <c r="AN78" s="77"/>
      <c r="AO78" s="145"/>
      <c r="AP78" s="247" t="str">
        <f>IF(F78="","",IFERROR(VLOOKUP(SUBSTITUTE(SUBSTITUTE(Tabla1[[#This Row],[Uso Sistemas]],"T","P"),"N","F"),Parámetros!$M$2:$N$17,2,0),"Completar hasta 3ra sem. para evaluar a Probacionista"))</f>
        <v/>
      </c>
      <c r="AQ78" s="40"/>
      <c r="AR78" s="201"/>
      <c r="AS78" s="40"/>
      <c r="AT78" s="29"/>
      <c r="AU78" s="56"/>
      <c r="AV78" s="56"/>
      <c r="AW78" s="56"/>
      <c r="AX78" s="249" t="str">
        <f>IF(V78="","",EOMONTH(EDATE(Tabla1[[#This Row],[Fecha Finalización]],2),0))</f>
        <v/>
      </c>
      <c r="AY78" s="40"/>
      <c r="AZ78" s="250" t="str">
        <f>IF(V78="","",EOMONTH(EDATE(Tabla1[[#This Row],[Fecha Finalización]],3),0))</f>
        <v/>
      </c>
      <c r="BA78" s="40"/>
      <c r="BB78" s="40"/>
      <c r="BC78" s="236"/>
      <c r="BD78" s="234" t="str">
        <f>IF(F78="","",Tabla1[[#This Row],[sem 01]]&amp;Tabla1[[#This Row],[sem 02]]&amp;Tabla1[[#This Row],[sem 03]])</f>
        <v/>
      </c>
      <c r="BE78" s="235" t="str">
        <f>IF(TRIM(F78)="","",$B$1&amp;"-"&amp;SUBSTITUTE(Tabla1[[#This Row],[Mes Inscrito]]," ","")&amp;"-"&amp;SUBSTITUTE(Tabla1[[#This Row],[Dia de clases Inscrito]]," ","")&amp;"-"&amp;SUBSTITUTE(Tabla1[[#This Row],[Horario Inscrito]]," ","")&amp;"-"&amp;Tabla1[[#This Row],[Fecha Inicio grupo]])</f>
        <v/>
      </c>
      <c r="BF78" s="252" t="str">
        <f>IF(F78="","",Tabla1[[#This Row],[Curso]])</f>
        <v/>
      </c>
      <c r="BG78" s="253" t="str">
        <f>+IF(TRIM(F78)="","",$B$1&amp;"-"&amp;TRIM(Tabla1[[#This Row],[Mes Inscrito]])&amp;"-"&amp;TRIM(Tabla1[[#This Row],[Dia de clases Inscrito]])&amp;"-"&amp;TRIM(Tabla1[[#This Row],[Horario Inscrito]])&amp;"-"&amp;TRIM(Tabla1[[#This Row],[Fecha Inicio grupo]])&amp;"-"&amp;TRIM(Tabla1[[#This Row],[Tipo Incrito]]))</f>
        <v/>
      </c>
      <c r="BH78" s="308" t="str">
        <f>IF(F78="","",OR(IFERROR(SEARCH("CG",Tabla1[[#This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 s="309" t="str">
        <f>IF(F78&lt;&gt;"",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 s="309" t="str">
        <f>IF(F78&lt;&gt;"",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 s="309" t="str">
        <f>IF(Tabla1[[#This Row],[Fecha Inicio grupo]]="","",IFERROR(VLOOKUP(Tabla1[[#This Row],[Mes de Alta como miembro]],Parámetros!$AM$2:$AN$16,2,0),"01/01/1900"))</f>
        <v/>
      </c>
    </row>
    <row r="79" spans="1:63" s="25" customFormat="1" ht="13.9">
      <c r="A79" s="69">
        <v>76</v>
      </c>
      <c r="B79" s="29"/>
      <c r="C79" s="35"/>
      <c r="D79" s="65"/>
      <c r="E79" s="43"/>
      <c r="F79" s="46"/>
      <c r="G79" s="46"/>
      <c r="H79" s="43"/>
      <c r="I79" s="43"/>
      <c r="J79" s="29"/>
      <c r="K79" s="69"/>
      <c r="L79" s="69"/>
      <c r="M79" s="47"/>
      <c r="N79" s="239" t="str">
        <f ca="1">IF(Tabla1[[#This Row],[Fecha de nac]]="","",IF(Tabla1[[#This Row],[Fecha Finalización]] &gt;=TODAY(), DATEDIF(Tabla1[[#This Row],[Fecha de nac]],TODAY(),"y"), ROUNDDOWN((Tabla1[[#This Row],[Fecha Finalización]] -Tabla1[[#This Row],[Fecha de nac]])/365,0)))</f>
        <v/>
      </c>
      <c r="O79" s="170"/>
      <c r="P79" s="35"/>
      <c r="Q79" s="68"/>
      <c r="R79" s="68"/>
      <c r="S79" s="68"/>
      <c r="T79" s="68"/>
      <c r="U79" s="244" t="str">
        <f>IF(F79="","",Tabla1[[#This Row],[Fecha Inicio grupo]]+3*7-7)</f>
        <v/>
      </c>
      <c r="V79" s="245" t="str">
        <f>IF(F79="","",EDATE(Tabla1[[#This Row],[Fecha Inicio grupo]],3))</f>
        <v/>
      </c>
      <c r="W79" s="30"/>
      <c r="X79" s="30"/>
      <c r="Y79" s="77"/>
      <c r="Z79" s="77"/>
      <c r="AA79" s="77"/>
      <c r="AB79" s="77"/>
      <c r="AC79" s="77"/>
      <c r="AD79" s="77"/>
      <c r="AE79" s="77"/>
      <c r="AF79" s="77"/>
      <c r="AG79" s="77"/>
      <c r="AH79" s="77"/>
      <c r="AI79" s="77"/>
      <c r="AJ79" s="77"/>
      <c r="AK79" s="77"/>
      <c r="AL79" s="77"/>
      <c r="AM79" s="77"/>
      <c r="AN79" s="77"/>
      <c r="AO79" s="145"/>
      <c r="AP79" s="247" t="str">
        <f>IF(F79="","",IFERROR(VLOOKUP(SUBSTITUTE(SUBSTITUTE(Tabla1[[#This Row],[Uso Sistemas]],"T","P"),"N","F"),Parámetros!$M$2:$N$17,2,0),"Completar hasta 3ra sem. para evaluar a Probacionista"))</f>
        <v/>
      </c>
      <c r="AQ79" s="40"/>
      <c r="AR79" s="201"/>
      <c r="AS79" s="40"/>
      <c r="AT79" s="29"/>
      <c r="AU79" s="56"/>
      <c r="AV79" s="56"/>
      <c r="AW79" s="56"/>
      <c r="AX79" s="249" t="str">
        <f>IF(V79="","",EOMONTH(EDATE(Tabla1[[#This Row],[Fecha Finalización]],2),0))</f>
        <v/>
      </c>
      <c r="AY79" s="40"/>
      <c r="AZ79" s="250" t="str">
        <f>IF(V79="","",EOMONTH(EDATE(Tabla1[[#This Row],[Fecha Finalización]],3),0))</f>
        <v/>
      </c>
      <c r="BA79" s="40"/>
      <c r="BB79" s="40"/>
      <c r="BC79" s="236"/>
      <c r="BD79" s="234" t="str">
        <f>IF(F79="","",Tabla1[[#This Row],[sem 01]]&amp;Tabla1[[#This Row],[sem 02]]&amp;Tabla1[[#This Row],[sem 03]])</f>
        <v/>
      </c>
      <c r="BE79" s="235" t="str">
        <f>IF(TRIM(F79)="","",$B$1&amp;"-"&amp;SUBSTITUTE(Tabla1[[#This Row],[Mes Inscrito]]," ","")&amp;"-"&amp;SUBSTITUTE(Tabla1[[#This Row],[Dia de clases Inscrito]]," ","")&amp;"-"&amp;SUBSTITUTE(Tabla1[[#This Row],[Horario Inscrito]]," ","")&amp;"-"&amp;Tabla1[[#This Row],[Fecha Inicio grupo]])</f>
        <v/>
      </c>
      <c r="BF79" s="252" t="str">
        <f>IF(F79="","",Tabla1[[#This Row],[Curso]])</f>
        <v/>
      </c>
      <c r="BG79" s="253" t="str">
        <f>+IF(TRIM(F79)="","",$B$1&amp;"-"&amp;TRIM(Tabla1[[#This Row],[Mes Inscrito]])&amp;"-"&amp;TRIM(Tabla1[[#This Row],[Dia de clases Inscrito]])&amp;"-"&amp;TRIM(Tabla1[[#This Row],[Horario Inscrito]])&amp;"-"&amp;TRIM(Tabla1[[#This Row],[Fecha Inicio grupo]])&amp;"-"&amp;TRIM(Tabla1[[#This Row],[Tipo Incrito]]))</f>
        <v/>
      </c>
      <c r="BH79" s="308" t="str">
        <f>IF(F79="","",OR(IFERROR(SEARCH("CG",Tabla1[[#This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 s="309" t="str">
        <f>IF(F79&lt;&gt;"",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 s="309" t="str">
        <f>IF(F79&lt;&gt;"",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 s="309" t="str">
        <f>IF(Tabla1[[#This Row],[Fecha Inicio grupo]]="","",IFERROR(VLOOKUP(Tabla1[[#This Row],[Mes de Alta como miembro]],Parámetros!$AM$2:$AN$16,2,0),"01/01/1900"))</f>
        <v/>
      </c>
    </row>
    <row r="80" spans="1:63" s="25" customFormat="1" ht="13.9">
      <c r="A80" s="69">
        <v>77</v>
      </c>
      <c r="B80" s="29"/>
      <c r="C80" s="35"/>
      <c r="D80" s="65"/>
      <c r="E80" s="43"/>
      <c r="F80" s="46"/>
      <c r="G80" s="46"/>
      <c r="H80" s="43"/>
      <c r="I80" s="43"/>
      <c r="J80" s="29"/>
      <c r="K80" s="69"/>
      <c r="L80" s="69"/>
      <c r="M80" s="47"/>
      <c r="N80" s="239" t="str">
        <f ca="1">IF(Tabla1[[#This Row],[Fecha de nac]]="","",IF(Tabla1[[#This Row],[Fecha Finalización]] &gt;=TODAY(), DATEDIF(Tabla1[[#This Row],[Fecha de nac]],TODAY(),"y"), ROUNDDOWN((Tabla1[[#This Row],[Fecha Finalización]] -Tabla1[[#This Row],[Fecha de nac]])/365,0)))</f>
        <v/>
      </c>
      <c r="O80" s="170"/>
      <c r="P80" s="35"/>
      <c r="Q80" s="68"/>
      <c r="R80" s="68"/>
      <c r="S80" s="68"/>
      <c r="T80" s="68"/>
      <c r="U80" s="244" t="str">
        <f>IF(F80="","",Tabla1[[#This Row],[Fecha Inicio grupo]]+3*7-7)</f>
        <v/>
      </c>
      <c r="V80" s="245" t="str">
        <f>IF(F80="","",EDATE(Tabla1[[#This Row],[Fecha Inicio grupo]],3))</f>
        <v/>
      </c>
      <c r="W80" s="30"/>
      <c r="X80" s="30"/>
      <c r="Y80" s="77"/>
      <c r="Z80" s="77"/>
      <c r="AA80" s="77"/>
      <c r="AB80" s="77"/>
      <c r="AC80" s="77"/>
      <c r="AD80" s="77"/>
      <c r="AE80" s="77"/>
      <c r="AF80" s="77"/>
      <c r="AG80" s="77"/>
      <c r="AH80" s="77"/>
      <c r="AI80" s="77"/>
      <c r="AJ80" s="77"/>
      <c r="AK80" s="77"/>
      <c r="AL80" s="77"/>
      <c r="AM80" s="77"/>
      <c r="AN80" s="77"/>
      <c r="AO80" s="145"/>
      <c r="AP80" s="247" t="str">
        <f>IF(F80="","",IFERROR(VLOOKUP(SUBSTITUTE(SUBSTITUTE(Tabla1[[#This Row],[Uso Sistemas]],"T","P"),"N","F"),Parámetros!$M$2:$N$17,2,0),"Completar hasta 3ra sem. para evaluar a Probacionista"))</f>
        <v/>
      </c>
      <c r="AQ80" s="40"/>
      <c r="AR80" s="201"/>
      <c r="AS80" s="40"/>
      <c r="AT80" s="29"/>
      <c r="AU80" s="56"/>
      <c r="AV80" s="56"/>
      <c r="AW80" s="56"/>
      <c r="AX80" s="249" t="str">
        <f>IF(V80="","",EOMONTH(EDATE(Tabla1[[#This Row],[Fecha Finalización]],2),0))</f>
        <v/>
      </c>
      <c r="AY80" s="40"/>
      <c r="AZ80" s="250" t="str">
        <f>IF(V80="","",EOMONTH(EDATE(Tabla1[[#This Row],[Fecha Finalización]],3),0))</f>
        <v/>
      </c>
      <c r="BA80" s="40"/>
      <c r="BB80" s="40"/>
      <c r="BC80" s="236"/>
      <c r="BD80" s="234" t="str">
        <f>IF(F80="","",Tabla1[[#This Row],[sem 01]]&amp;Tabla1[[#This Row],[sem 02]]&amp;Tabla1[[#This Row],[sem 03]])</f>
        <v/>
      </c>
      <c r="BE80" s="235" t="str">
        <f>IF(TRIM(F80)="","",$B$1&amp;"-"&amp;SUBSTITUTE(Tabla1[[#This Row],[Mes Inscrito]]," ","")&amp;"-"&amp;SUBSTITUTE(Tabla1[[#This Row],[Dia de clases Inscrito]]," ","")&amp;"-"&amp;SUBSTITUTE(Tabla1[[#This Row],[Horario Inscrito]]," ","")&amp;"-"&amp;Tabla1[[#This Row],[Fecha Inicio grupo]])</f>
        <v/>
      </c>
      <c r="BF80" s="252" t="str">
        <f>IF(F80="","",Tabla1[[#This Row],[Curso]])</f>
        <v/>
      </c>
      <c r="BG80" s="253" t="str">
        <f>+IF(TRIM(F80)="","",$B$1&amp;"-"&amp;TRIM(Tabla1[[#This Row],[Mes Inscrito]])&amp;"-"&amp;TRIM(Tabla1[[#This Row],[Dia de clases Inscrito]])&amp;"-"&amp;TRIM(Tabla1[[#This Row],[Horario Inscrito]])&amp;"-"&amp;TRIM(Tabla1[[#This Row],[Fecha Inicio grupo]])&amp;"-"&amp;TRIM(Tabla1[[#This Row],[Tipo Incrito]]))</f>
        <v/>
      </c>
      <c r="BH80" s="308" t="str">
        <f>IF(F80="","",OR(IFERROR(SEARCH("CG",Tabla1[[#This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 s="309" t="str">
        <f>IF(F80&lt;&gt;"",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 s="309" t="str">
        <f>IF(F80&lt;&gt;"",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 s="309" t="str">
        <f>IF(Tabla1[[#This Row],[Fecha Inicio grupo]]="","",IFERROR(VLOOKUP(Tabla1[[#This Row],[Mes de Alta como miembro]],Parámetros!$AM$2:$AN$16,2,0),"01/01/1900"))</f>
        <v/>
      </c>
    </row>
    <row r="81" spans="1:63" s="25" customFormat="1" ht="13.9">
      <c r="A81" s="69">
        <v>78</v>
      </c>
      <c r="B81" s="29"/>
      <c r="C81" s="35"/>
      <c r="D81" s="65"/>
      <c r="E81" s="43"/>
      <c r="F81" s="46"/>
      <c r="G81" s="46"/>
      <c r="H81" s="43"/>
      <c r="I81" s="43"/>
      <c r="J81" s="266"/>
      <c r="K81" s="69"/>
      <c r="L81" s="69"/>
      <c r="M81" s="47"/>
      <c r="N81" s="239" t="str">
        <f ca="1">IF(Tabla1[[#This Row],[Fecha de nac]]="","",IF(Tabla1[[#This Row],[Fecha Finalización]] &gt;=TODAY(), DATEDIF(Tabla1[[#This Row],[Fecha de nac]],TODAY(),"y"), ROUNDDOWN((Tabla1[[#This Row],[Fecha Finalización]] -Tabla1[[#This Row],[Fecha de nac]])/365,0)))</f>
        <v/>
      </c>
      <c r="O81" s="170"/>
      <c r="P81" s="35"/>
      <c r="Q81" s="68"/>
      <c r="R81" s="35"/>
      <c r="S81" s="65"/>
      <c r="T81" s="43"/>
      <c r="U81" s="244" t="str">
        <f>IF(F81="","",Tabla1[[#This Row],[Fecha Inicio grupo]]+3*7-7)</f>
        <v/>
      </c>
      <c r="V81" s="245" t="str">
        <f>IF(F81="","",EDATE(Tabla1[[#This Row],[Fecha Inicio grupo]],3))</f>
        <v/>
      </c>
      <c r="W81" s="30"/>
      <c r="X81" s="30"/>
      <c r="Y81" s="77"/>
      <c r="Z81" s="77"/>
      <c r="AA81" s="77"/>
      <c r="AB81" s="77"/>
      <c r="AC81" s="77"/>
      <c r="AD81" s="77"/>
      <c r="AE81" s="77"/>
      <c r="AF81" s="77"/>
      <c r="AG81" s="77"/>
      <c r="AH81" s="77"/>
      <c r="AI81" s="77"/>
      <c r="AJ81" s="77"/>
      <c r="AK81" s="77"/>
      <c r="AL81" s="77"/>
      <c r="AM81" s="77"/>
      <c r="AN81" s="77"/>
      <c r="AO81" s="145"/>
      <c r="AP81" s="247" t="str">
        <f>IF(F81="","",IFERROR(VLOOKUP(SUBSTITUTE(SUBSTITUTE(Tabla1[[#This Row],[Uso Sistemas]],"T","P"),"N","F"),Parámetros!$M$2:$N$17,2,0),"Completar hasta 3ra sem. para evaluar a Probacionista"))</f>
        <v/>
      </c>
      <c r="AQ81" s="40"/>
      <c r="AR81" s="201"/>
      <c r="AS81" s="40"/>
      <c r="AT81" s="29"/>
      <c r="AU81" s="56"/>
      <c r="AV81" s="56"/>
      <c r="AW81" s="56"/>
      <c r="AX81" s="249" t="str">
        <f>IF(V81="","",EOMONTH(EDATE(Tabla1[[#This Row],[Fecha Finalización]],2),0))</f>
        <v/>
      </c>
      <c r="AY81" s="40"/>
      <c r="AZ81" s="250" t="str">
        <f>IF(V81="","",EOMONTH(EDATE(Tabla1[[#This Row],[Fecha Finalización]],3),0))</f>
        <v/>
      </c>
      <c r="BA81" s="40"/>
      <c r="BB81" s="40"/>
      <c r="BC81" s="236"/>
      <c r="BD81" s="234" t="str">
        <f>IF(F81="","",Tabla1[[#This Row],[sem 01]]&amp;Tabla1[[#This Row],[sem 02]]&amp;Tabla1[[#This Row],[sem 03]])</f>
        <v/>
      </c>
      <c r="BE81" s="235" t="str">
        <f>IF(TRIM(F81)="","",$B$1&amp;"-"&amp;SUBSTITUTE(Tabla1[[#This Row],[Mes Inscrito]]," ","")&amp;"-"&amp;SUBSTITUTE(Tabla1[[#This Row],[Dia de clases Inscrito]]," ","")&amp;"-"&amp;SUBSTITUTE(Tabla1[[#This Row],[Horario Inscrito]]," ","")&amp;"-"&amp;Tabla1[[#This Row],[Fecha Inicio grupo]])</f>
        <v/>
      </c>
      <c r="BF81" s="252" t="str">
        <f>IF(F81="","",Tabla1[[#This Row],[Curso]])</f>
        <v/>
      </c>
      <c r="BG81" s="253" t="str">
        <f>+IF(TRIM(F81)="","",$B$1&amp;"-"&amp;TRIM(Tabla1[[#This Row],[Mes Inscrito]])&amp;"-"&amp;TRIM(Tabla1[[#This Row],[Dia de clases Inscrito]])&amp;"-"&amp;TRIM(Tabla1[[#This Row],[Horario Inscrito]])&amp;"-"&amp;TRIM(Tabla1[[#This Row],[Fecha Inicio grupo]])&amp;"-"&amp;TRIM(Tabla1[[#This Row],[Tipo Incrito]]))</f>
        <v/>
      </c>
      <c r="BH81" s="308" t="str">
        <f>IF(F81="","",OR(IFERROR(SEARCH("CG",Tabla1[[#This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 s="309" t="str">
        <f>IF(F81&lt;&gt;"",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 s="309" t="str">
        <f>IF(F81&lt;&gt;"",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 s="309" t="str">
        <f>IF(Tabla1[[#This Row],[Fecha Inicio grupo]]="","",IFERROR(VLOOKUP(Tabla1[[#This Row],[Mes de Alta como miembro]],Parámetros!$AM$2:$AN$16,2,0),"01/01/1900"))</f>
        <v/>
      </c>
    </row>
    <row r="82" spans="1:63" s="25" customFormat="1" ht="13.9">
      <c r="A82" s="69">
        <v>79</v>
      </c>
      <c r="B82" s="29"/>
      <c r="C82" s="35"/>
      <c r="D82" s="65"/>
      <c r="E82" s="43"/>
      <c r="F82" s="46"/>
      <c r="G82" s="46"/>
      <c r="H82" s="43"/>
      <c r="I82" s="43"/>
      <c r="J82" s="29"/>
      <c r="K82" s="69"/>
      <c r="L82" s="69"/>
      <c r="M82" s="47"/>
      <c r="N82" s="239" t="str">
        <f ca="1">IF(Tabla1[[#This Row],[Fecha de nac]]="","",IF(Tabla1[[#This Row],[Fecha Finalización]] &gt;=TODAY(), DATEDIF(Tabla1[[#This Row],[Fecha de nac]],TODAY(),"y"), ROUNDDOWN((Tabla1[[#This Row],[Fecha Finalización]] -Tabla1[[#This Row],[Fecha de nac]])/365,0)))</f>
        <v/>
      </c>
      <c r="O82" s="170"/>
      <c r="P82" s="35"/>
      <c r="Q82" s="68"/>
      <c r="R82" s="35"/>
      <c r="S82" s="65"/>
      <c r="T82" s="43"/>
      <c r="U82" s="244" t="str">
        <f>IF(F82="","",Tabla1[[#This Row],[Fecha Inicio grupo]]+3*7-7)</f>
        <v/>
      </c>
      <c r="V82" s="245" t="str">
        <f>IF(F82="","",EDATE(Tabla1[[#This Row],[Fecha Inicio grupo]],3))</f>
        <v/>
      </c>
      <c r="W82" s="30"/>
      <c r="X82" s="30"/>
      <c r="Y82" s="77"/>
      <c r="Z82" s="77"/>
      <c r="AA82" s="77"/>
      <c r="AB82" s="77"/>
      <c r="AC82" s="77"/>
      <c r="AD82" s="77"/>
      <c r="AE82" s="77"/>
      <c r="AF82" s="77"/>
      <c r="AG82" s="77"/>
      <c r="AH82" s="77"/>
      <c r="AI82" s="77"/>
      <c r="AJ82" s="77"/>
      <c r="AK82" s="77"/>
      <c r="AL82" s="77"/>
      <c r="AM82" s="77"/>
      <c r="AN82" s="77"/>
      <c r="AO82" s="145"/>
      <c r="AP82" s="247" t="str">
        <f>IF(F82="","",IFERROR(VLOOKUP(SUBSTITUTE(SUBSTITUTE(Tabla1[[#This Row],[Uso Sistemas]],"T","P"),"N","F"),Parámetros!$M$2:$N$17,2,0),"Completar hasta 3ra sem. para evaluar a Probacionista"))</f>
        <v/>
      </c>
      <c r="AQ82" s="40"/>
      <c r="AR82" s="201"/>
      <c r="AS82" s="40"/>
      <c r="AT82" s="29"/>
      <c r="AU82" s="56"/>
      <c r="AV82" s="56"/>
      <c r="AW82" s="56"/>
      <c r="AX82" s="249" t="str">
        <f>IF(V82="","",EOMONTH(EDATE(Tabla1[[#This Row],[Fecha Finalización]],2),0))</f>
        <v/>
      </c>
      <c r="AY82" s="40"/>
      <c r="AZ82" s="250" t="str">
        <f>IF(V82="","",EOMONTH(EDATE(Tabla1[[#This Row],[Fecha Finalización]],3),0))</f>
        <v/>
      </c>
      <c r="BA82" s="40"/>
      <c r="BB82" s="40"/>
      <c r="BC82" s="236"/>
      <c r="BD82" s="234" t="str">
        <f>IF(F82="","",Tabla1[[#This Row],[sem 01]]&amp;Tabla1[[#This Row],[sem 02]]&amp;Tabla1[[#This Row],[sem 03]])</f>
        <v/>
      </c>
      <c r="BE82" s="235" t="str">
        <f>IF(TRIM(F82)="","",$B$1&amp;"-"&amp;SUBSTITUTE(Tabla1[[#This Row],[Mes Inscrito]]," ","")&amp;"-"&amp;SUBSTITUTE(Tabla1[[#This Row],[Dia de clases Inscrito]]," ","")&amp;"-"&amp;SUBSTITUTE(Tabla1[[#This Row],[Horario Inscrito]]," ","")&amp;"-"&amp;Tabla1[[#This Row],[Fecha Inicio grupo]])</f>
        <v/>
      </c>
      <c r="BF82" s="252" t="str">
        <f>IF(F82="","",Tabla1[[#This Row],[Curso]])</f>
        <v/>
      </c>
      <c r="BG82" s="253" t="str">
        <f>+IF(TRIM(F82)="","",$B$1&amp;"-"&amp;TRIM(Tabla1[[#This Row],[Mes Inscrito]])&amp;"-"&amp;TRIM(Tabla1[[#This Row],[Dia de clases Inscrito]])&amp;"-"&amp;TRIM(Tabla1[[#This Row],[Horario Inscrito]])&amp;"-"&amp;TRIM(Tabla1[[#This Row],[Fecha Inicio grupo]])&amp;"-"&amp;TRIM(Tabla1[[#This Row],[Tipo Incrito]]))</f>
        <v/>
      </c>
      <c r="BH82" s="308" t="str">
        <f>IF(F82="","",OR(IFERROR(SEARCH("CG",Tabla1[[#This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 s="309" t="str">
        <f>IF(F82&lt;&gt;"",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 s="309" t="str">
        <f>IF(F82&lt;&gt;"",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 s="309" t="str">
        <f>IF(Tabla1[[#This Row],[Fecha Inicio grupo]]="","",IFERROR(VLOOKUP(Tabla1[[#This Row],[Mes de Alta como miembro]],Parámetros!$AM$2:$AN$16,2,0),"01/01/1900"))</f>
        <v/>
      </c>
    </row>
    <row r="83" spans="1:63" s="25" customFormat="1" ht="13.9">
      <c r="A83" s="69">
        <v>80</v>
      </c>
      <c r="B83" s="29"/>
      <c r="C83" s="35"/>
      <c r="D83" s="43"/>
      <c r="E83" s="65"/>
      <c r="F83" s="46"/>
      <c r="G83" s="46"/>
      <c r="H83" s="164"/>
      <c r="I83" s="43"/>
      <c r="J83" s="29"/>
      <c r="K83" s="70"/>
      <c r="L83" s="69"/>
      <c r="M83" s="47"/>
      <c r="N83" s="239" t="str">
        <f ca="1">IF(Tabla1[[#This Row],[Fecha de nac]]="","",IF(Tabla1[[#This Row],[Fecha Finalización]] &gt;=TODAY(), DATEDIF(Tabla1[[#This Row],[Fecha de nac]],TODAY(),"y"), ROUNDDOWN((Tabla1[[#This Row],[Fecha Finalización]] -Tabla1[[#This Row],[Fecha de nac]])/365,0)))</f>
        <v/>
      </c>
      <c r="O83" s="170"/>
      <c r="P83" s="35"/>
      <c r="Q83" s="68"/>
      <c r="R83" s="68"/>
      <c r="S83" s="68"/>
      <c r="T83" s="68"/>
      <c r="U83" s="244" t="str">
        <f>IF(F83="","",Tabla1[[#This Row],[Fecha Inicio grupo]]+3*7-7)</f>
        <v/>
      </c>
      <c r="V83" s="245" t="str">
        <f>IF(F83="","",EDATE(Tabla1[[#This Row],[Fecha Inicio grupo]],3))</f>
        <v/>
      </c>
      <c r="W83" s="30"/>
      <c r="X83" s="30"/>
      <c r="Y83" s="77"/>
      <c r="Z83" s="77"/>
      <c r="AA83" s="77"/>
      <c r="AB83" s="77"/>
      <c r="AC83" s="77"/>
      <c r="AD83" s="77"/>
      <c r="AE83" s="77"/>
      <c r="AF83" s="77"/>
      <c r="AG83" s="77"/>
      <c r="AH83" s="77"/>
      <c r="AI83" s="77"/>
      <c r="AJ83" s="77"/>
      <c r="AK83" s="77"/>
      <c r="AL83" s="77"/>
      <c r="AM83" s="77"/>
      <c r="AN83" s="77"/>
      <c r="AO83" s="145"/>
      <c r="AP83" s="247" t="str">
        <f>IF(F83="","",IFERROR(VLOOKUP(SUBSTITUTE(SUBSTITUTE(Tabla1[[#This Row],[Uso Sistemas]],"T","P"),"N","F"),Parámetros!$M$2:$N$17,2,0),"Completar hasta 3ra sem. para evaluar a Probacionista"))</f>
        <v/>
      </c>
      <c r="AQ83" s="40"/>
      <c r="AR83" s="201"/>
      <c r="AS83" s="40"/>
      <c r="AT83" s="29"/>
      <c r="AU83" s="56"/>
      <c r="AV83" s="56"/>
      <c r="AW83" s="56"/>
      <c r="AX83" s="249" t="str">
        <f>IF(V83="","",EOMONTH(EDATE(Tabla1[[#This Row],[Fecha Finalización]],2),0))</f>
        <v/>
      </c>
      <c r="AY83" s="40"/>
      <c r="AZ83" s="250" t="str">
        <f>IF(V83="","",EOMONTH(EDATE(Tabla1[[#This Row],[Fecha Finalización]],3),0))</f>
        <v/>
      </c>
      <c r="BA83" s="40"/>
      <c r="BB83" s="40"/>
      <c r="BC83" s="236"/>
      <c r="BD83" s="234" t="str">
        <f>IF(F83="","",Tabla1[[#This Row],[sem 01]]&amp;Tabla1[[#This Row],[sem 02]]&amp;Tabla1[[#This Row],[sem 03]])</f>
        <v/>
      </c>
      <c r="BE83" s="235" t="str">
        <f>IF(TRIM(F83)="","",$B$1&amp;"-"&amp;SUBSTITUTE(Tabla1[[#This Row],[Mes Inscrito]]," ","")&amp;"-"&amp;SUBSTITUTE(Tabla1[[#This Row],[Dia de clases Inscrito]]," ","")&amp;"-"&amp;SUBSTITUTE(Tabla1[[#This Row],[Horario Inscrito]]," ","")&amp;"-"&amp;Tabla1[[#This Row],[Fecha Inicio grupo]])</f>
        <v/>
      </c>
      <c r="BF83" s="252" t="str">
        <f>IF(F83="","",Tabla1[[#This Row],[Curso]])</f>
        <v/>
      </c>
      <c r="BG83" s="253" t="str">
        <f>+IF(TRIM(F83)="","",$B$1&amp;"-"&amp;TRIM(Tabla1[[#This Row],[Mes Inscrito]])&amp;"-"&amp;TRIM(Tabla1[[#This Row],[Dia de clases Inscrito]])&amp;"-"&amp;TRIM(Tabla1[[#This Row],[Horario Inscrito]])&amp;"-"&amp;TRIM(Tabla1[[#This Row],[Fecha Inicio grupo]])&amp;"-"&amp;TRIM(Tabla1[[#This Row],[Tipo Incrito]]))</f>
        <v/>
      </c>
      <c r="BH83" s="308" t="str">
        <f>IF(F83="","",OR(IFERROR(SEARCH("CG",Tabla1[[#This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 s="309" t="str">
        <f>IF(F83&lt;&gt;"",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 s="309" t="str">
        <f>IF(F83&lt;&gt;"",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 s="309" t="str">
        <f>IF(Tabla1[[#This Row],[Fecha Inicio grupo]]="","",IFERROR(VLOOKUP(Tabla1[[#This Row],[Mes de Alta como miembro]],Parámetros!$AM$2:$AN$16,2,0),"01/01/1900"))</f>
        <v/>
      </c>
    </row>
    <row r="84" spans="1:63" s="25" customFormat="1" ht="13.9">
      <c r="A84" s="69">
        <v>81</v>
      </c>
      <c r="B84" s="29"/>
      <c r="C84" s="35"/>
      <c r="D84" s="43"/>
      <c r="E84" s="65"/>
      <c r="F84" s="46"/>
      <c r="G84" s="46"/>
      <c r="H84" s="164"/>
      <c r="I84" s="43"/>
      <c r="J84" s="29"/>
      <c r="K84" s="70"/>
      <c r="L84" s="69"/>
      <c r="M84" s="47"/>
      <c r="N84" s="239" t="str">
        <f ca="1">IF(Tabla1[[#This Row],[Fecha de nac]]="","",IF(Tabla1[[#This Row],[Fecha Finalización]] &gt;=TODAY(), DATEDIF(Tabla1[[#This Row],[Fecha de nac]],TODAY(),"y"), ROUNDDOWN((Tabla1[[#This Row],[Fecha Finalización]] -Tabla1[[#This Row],[Fecha de nac]])/365,0)))</f>
        <v/>
      </c>
      <c r="O84" s="170"/>
      <c r="P84" s="35"/>
      <c r="Q84" s="68"/>
      <c r="R84" s="68"/>
      <c r="S84" s="68"/>
      <c r="T84" s="68"/>
      <c r="U84" s="244" t="str">
        <f>IF(F84="","",Tabla1[[#This Row],[Fecha Inicio grupo]]+3*7-7)</f>
        <v/>
      </c>
      <c r="V84" s="245" t="str">
        <f>IF(F84="","",EDATE(Tabla1[[#This Row],[Fecha Inicio grupo]],3))</f>
        <v/>
      </c>
      <c r="W84" s="30"/>
      <c r="X84" s="30"/>
      <c r="Y84" s="77"/>
      <c r="Z84" s="77"/>
      <c r="AA84" s="77"/>
      <c r="AB84" s="77"/>
      <c r="AC84" s="77"/>
      <c r="AD84" s="77"/>
      <c r="AE84" s="77"/>
      <c r="AF84" s="77"/>
      <c r="AG84" s="77"/>
      <c r="AH84" s="77"/>
      <c r="AI84" s="77"/>
      <c r="AJ84" s="77"/>
      <c r="AK84" s="77"/>
      <c r="AL84" s="77"/>
      <c r="AM84" s="77"/>
      <c r="AN84" s="77"/>
      <c r="AO84" s="145"/>
      <c r="AP84" s="247" t="str">
        <f>IF(F84="","",IFERROR(VLOOKUP(SUBSTITUTE(SUBSTITUTE(Tabla1[[#This Row],[Uso Sistemas]],"T","P"),"N","F"),Parámetros!$M$2:$N$17,2,0),"Completar hasta 3ra sem. para evaluar a Probacionista"))</f>
        <v/>
      </c>
      <c r="AQ84" s="40"/>
      <c r="AR84" s="201"/>
      <c r="AS84" s="40"/>
      <c r="AT84" s="29"/>
      <c r="AU84" s="56"/>
      <c r="AV84" s="56"/>
      <c r="AW84" s="56"/>
      <c r="AX84" s="249" t="str">
        <f>IF(V84="","",EOMONTH(EDATE(Tabla1[[#This Row],[Fecha Finalización]],2),0))</f>
        <v/>
      </c>
      <c r="AY84" s="40"/>
      <c r="AZ84" s="250" t="str">
        <f>IF(V84="","",EOMONTH(EDATE(Tabla1[[#This Row],[Fecha Finalización]],3),0))</f>
        <v/>
      </c>
      <c r="BA84" s="40"/>
      <c r="BB84" s="40"/>
      <c r="BC84" s="236"/>
      <c r="BD84" s="234" t="str">
        <f>IF(F84="","",Tabla1[[#This Row],[sem 01]]&amp;Tabla1[[#This Row],[sem 02]]&amp;Tabla1[[#This Row],[sem 03]])</f>
        <v/>
      </c>
      <c r="BE84" s="235" t="str">
        <f>IF(TRIM(F84)="","",$B$1&amp;"-"&amp;SUBSTITUTE(Tabla1[[#This Row],[Mes Inscrito]]," ","")&amp;"-"&amp;SUBSTITUTE(Tabla1[[#This Row],[Dia de clases Inscrito]]," ","")&amp;"-"&amp;SUBSTITUTE(Tabla1[[#This Row],[Horario Inscrito]]," ","")&amp;"-"&amp;Tabla1[[#This Row],[Fecha Inicio grupo]])</f>
        <v/>
      </c>
      <c r="BF84" s="252" t="str">
        <f>IF(F84="","",Tabla1[[#This Row],[Curso]])</f>
        <v/>
      </c>
      <c r="BG84" s="253" t="str">
        <f>+IF(TRIM(F84)="","",$B$1&amp;"-"&amp;TRIM(Tabla1[[#This Row],[Mes Inscrito]])&amp;"-"&amp;TRIM(Tabla1[[#This Row],[Dia de clases Inscrito]])&amp;"-"&amp;TRIM(Tabla1[[#This Row],[Horario Inscrito]])&amp;"-"&amp;TRIM(Tabla1[[#This Row],[Fecha Inicio grupo]])&amp;"-"&amp;TRIM(Tabla1[[#This Row],[Tipo Incrito]]))</f>
        <v/>
      </c>
      <c r="BH84" s="308" t="str">
        <f>IF(F84="","",OR(IFERROR(SEARCH("CG",Tabla1[[#This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 s="309" t="str">
        <f>IF(F84&lt;&gt;"",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 s="309" t="str">
        <f>IF(F84&lt;&gt;"",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 s="309" t="str">
        <f>IF(Tabla1[[#This Row],[Fecha Inicio grupo]]="","",IFERROR(VLOOKUP(Tabla1[[#This Row],[Mes de Alta como miembro]],Parámetros!$AM$2:$AN$16,2,0),"01/01/1900"))</f>
        <v/>
      </c>
    </row>
    <row r="85" spans="1:63" s="25" customFormat="1" ht="13.9">
      <c r="A85" s="69">
        <v>82</v>
      </c>
      <c r="B85" s="29"/>
      <c r="C85" s="35"/>
      <c r="D85" s="43"/>
      <c r="E85" s="65"/>
      <c r="F85" s="46"/>
      <c r="G85" s="46"/>
      <c r="H85" s="164"/>
      <c r="I85" s="43"/>
      <c r="J85" s="29"/>
      <c r="K85" s="70"/>
      <c r="L85" s="69"/>
      <c r="M85" s="47"/>
      <c r="N85" s="239" t="str">
        <f ca="1">IF(Tabla1[[#This Row],[Fecha de nac]]="","",IF(Tabla1[[#This Row],[Fecha Finalización]] &gt;=TODAY(), DATEDIF(Tabla1[[#This Row],[Fecha de nac]],TODAY(),"y"), ROUNDDOWN((Tabla1[[#This Row],[Fecha Finalización]] -Tabla1[[#This Row],[Fecha de nac]])/365,0)))</f>
        <v/>
      </c>
      <c r="O85" s="170"/>
      <c r="P85" s="35"/>
      <c r="Q85" s="68"/>
      <c r="R85" s="68"/>
      <c r="S85" s="68"/>
      <c r="T85" s="68"/>
      <c r="U85" s="244" t="str">
        <f>IF(F85="","",Tabla1[[#This Row],[Fecha Inicio grupo]]+3*7-7)</f>
        <v/>
      </c>
      <c r="V85" s="245" t="str">
        <f>IF(F85="","",EDATE(Tabla1[[#This Row],[Fecha Inicio grupo]],3))</f>
        <v/>
      </c>
      <c r="W85" s="30"/>
      <c r="X85" s="30"/>
      <c r="Y85" s="77"/>
      <c r="Z85" s="77"/>
      <c r="AA85" s="77"/>
      <c r="AB85" s="77"/>
      <c r="AC85" s="77"/>
      <c r="AD85" s="77"/>
      <c r="AE85" s="77"/>
      <c r="AF85" s="77"/>
      <c r="AG85" s="77"/>
      <c r="AH85" s="77"/>
      <c r="AI85" s="77"/>
      <c r="AJ85" s="77"/>
      <c r="AK85" s="77"/>
      <c r="AL85" s="77"/>
      <c r="AM85" s="77"/>
      <c r="AN85" s="77"/>
      <c r="AO85" s="145"/>
      <c r="AP85" s="247" t="str">
        <f>IF(F85="","",IFERROR(VLOOKUP(SUBSTITUTE(SUBSTITUTE(Tabla1[[#This Row],[Uso Sistemas]],"T","P"),"N","F"),Parámetros!$M$2:$N$17,2,0),"Completar hasta 3ra sem. para evaluar a Probacionista"))</f>
        <v/>
      </c>
      <c r="AQ85" s="40"/>
      <c r="AR85" s="201"/>
      <c r="AS85" s="40"/>
      <c r="AT85" s="29"/>
      <c r="AU85" s="56"/>
      <c r="AV85" s="56"/>
      <c r="AW85" s="56"/>
      <c r="AX85" s="249" t="str">
        <f>IF(V85="","",EOMONTH(EDATE(Tabla1[[#This Row],[Fecha Finalización]],2),0))</f>
        <v/>
      </c>
      <c r="AY85" s="40"/>
      <c r="AZ85" s="250" t="str">
        <f>IF(V85="","",EOMONTH(EDATE(Tabla1[[#This Row],[Fecha Finalización]],3),0))</f>
        <v/>
      </c>
      <c r="BA85" s="40"/>
      <c r="BB85" s="40"/>
      <c r="BC85" s="236"/>
      <c r="BD85" s="234" t="str">
        <f>IF(F85="","",Tabla1[[#This Row],[sem 01]]&amp;Tabla1[[#This Row],[sem 02]]&amp;Tabla1[[#This Row],[sem 03]])</f>
        <v/>
      </c>
      <c r="BE85" s="235" t="str">
        <f>IF(TRIM(F85)="","",$B$1&amp;"-"&amp;SUBSTITUTE(Tabla1[[#This Row],[Mes Inscrito]]," ","")&amp;"-"&amp;SUBSTITUTE(Tabla1[[#This Row],[Dia de clases Inscrito]]," ","")&amp;"-"&amp;SUBSTITUTE(Tabla1[[#This Row],[Horario Inscrito]]," ","")&amp;"-"&amp;Tabla1[[#This Row],[Fecha Inicio grupo]])</f>
        <v/>
      </c>
      <c r="BF85" s="252" t="str">
        <f>IF(F85="","",Tabla1[[#This Row],[Curso]])</f>
        <v/>
      </c>
      <c r="BG85" s="253" t="str">
        <f>+IF(TRIM(F85)="","",$B$1&amp;"-"&amp;TRIM(Tabla1[[#This Row],[Mes Inscrito]])&amp;"-"&amp;TRIM(Tabla1[[#This Row],[Dia de clases Inscrito]])&amp;"-"&amp;TRIM(Tabla1[[#This Row],[Horario Inscrito]])&amp;"-"&amp;TRIM(Tabla1[[#This Row],[Fecha Inicio grupo]])&amp;"-"&amp;TRIM(Tabla1[[#This Row],[Tipo Incrito]]))</f>
        <v/>
      </c>
      <c r="BH85" s="308" t="str">
        <f>IF(F85="","",OR(IFERROR(SEARCH("CG",Tabla1[[#This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 s="309" t="str">
        <f>IF(F85&lt;&gt;"",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 s="309" t="str">
        <f>IF(F85&lt;&gt;"",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 s="309" t="str">
        <f>IF(Tabla1[[#This Row],[Fecha Inicio grupo]]="","",IFERROR(VLOOKUP(Tabla1[[#This Row],[Mes de Alta como miembro]],Parámetros!$AM$2:$AN$16,2,0),"01/01/1900"))</f>
        <v/>
      </c>
    </row>
    <row r="86" spans="1:63" s="25" customFormat="1" ht="13.9">
      <c r="A86" s="69">
        <v>83</v>
      </c>
      <c r="B86" s="29"/>
      <c r="C86" s="35"/>
      <c r="D86" s="43"/>
      <c r="E86" s="65"/>
      <c r="F86" s="46"/>
      <c r="G86" s="46"/>
      <c r="H86" s="164"/>
      <c r="I86" s="43"/>
      <c r="J86" s="29"/>
      <c r="K86" s="70"/>
      <c r="L86" s="69"/>
      <c r="M86" s="47"/>
      <c r="N86" s="239" t="str">
        <f ca="1">IF(Tabla1[[#This Row],[Fecha de nac]]="","",IF(Tabla1[[#This Row],[Fecha Finalización]] &gt;=TODAY(), DATEDIF(Tabla1[[#This Row],[Fecha de nac]],TODAY(),"y"), ROUNDDOWN((Tabla1[[#This Row],[Fecha Finalización]] -Tabla1[[#This Row],[Fecha de nac]])/365,0)))</f>
        <v/>
      </c>
      <c r="O86" s="170"/>
      <c r="P86" s="35"/>
      <c r="Q86" s="68"/>
      <c r="R86" s="68"/>
      <c r="S86" s="68"/>
      <c r="T86" s="68"/>
      <c r="U86" s="244" t="str">
        <f>IF(F86="","",Tabla1[[#This Row],[Fecha Inicio grupo]]+3*7-7)</f>
        <v/>
      </c>
      <c r="V86" s="245" t="str">
        <f>IF(F86="","",EDATE(Tabla1[[#This Row],[Fecha Inicio grupo]],3))</f>
        <v/>
      </c>
      <c r="W86" s="30"/>
      <c r="X86" s="30"/>
      <c r="Y86" s="77"/>
      <c r="Z86" s="77"/>
      <c r="AA86" s="77"/>
      <c r="AB86" s="77"/>
      <c r="AC86" s="77"/>
      <c r="AD86" s="77"/>
      <c r="AE86" s="77"/>
      <c r="AF86" s="77"/>
      <c r="AG86" s="77"/>
      <c r="AH86" s="77"/>
      <c r="AI86" s="77"/>
      <c r="AJ86" s="77"/>
      <c r="AK86" s="77"/>
      <c r="AL86" s="77"/>
      <c r="AM86" s="77"/>
      <c r="AN86" s="77"/>
      <c r="AO86" s="145"/>
      <c r="AP86" s="247" t="str">
        <f>IF(F86="","",IFERROR(VLOOKUP(SUBSTITUTE(SUBSTITUTE(Tabla1[[#This Row],[Uso Sistemas]],"T","P"),"N","F"),Parámetros!$M$2:$N$17,2,0),"Completar hasta 3ra sem. para evaluar a Probacionista"))</f>
        <v/>
      </c>
      <c r="AQ86" s="40"/>
      <c r="AR86" s="201"/>
      <c r="AS86" s="40"/>
      <c r="AT86" s="29"/>
      <c r="AU86" s="56"/>
      <c r="AV86" s="56"/>
      <c r="AW86" s="56"/>
      <c r="AX86" s="249" t="str">
        <f>IF(V86="","",EOMONTH(EDATE(Tabla1[[#This Row],[Fecha Finalización]],2),0))</f>
        <v/>
      </c>
      <c r="AY86" s="40"/>
      <c r="AZ86" s="250" t="str">
        <f>IF(V86="","",EOMONTH(EDATE(Tabla1[[#This Row],[Fecha Finalización]],3),0))</f>
        <v/>
      </c>
      <c r="BA86" s="40"/>
      <c r="BB86" s="40"/>
      <c r="BC86" s="236"/>
      <c r="BD86" s="234" t="str">
        <f>IF(F86="","",Tabla1[[#This Row],[sem 01]]&amp;Tabla1[[#This Row],[sem 02]]&amp;Tabla1[[#This Row],[sem 03]])</f>
        <v/>
      </c>
      <c r="BE86" s="235" t="str">
        <f>IF(TRIM(F86)="","",$B$1&amp;"-"&amp;SUBSTITUTE(Tabla1[[#This Row],[Mes Inscrito]]," ","")&amp;"-"&amp;SUBSTITUTE(Tabla1[[#This Row],[Dia de clases Inscrito]]," ","")&amp;"-"&amp;SUBSTITUTE(Tabla1[[#This Row],[Horario Inscrito]]," ","")&amp;"-"&amp;Tabla1[[#This Row],[Fecha Inicio grupo]])</f>
        <v/>
      </c>
      <c r="BF86" s="252" t="str">
        <f>IF(F86="","",Tabla1[[#This Row],[Curso]])</f>
        <v/>
      </c>
      <c r="BG86" s="253" t="str">
        <f>+IF(TRIM(F86)="","",$B$1&amp;"-"&amp;TRIM(Tabla1[[#This Row],[Mes Inscrito]])&amp;"-"&amp;TRIM(Tabla1[[#This Row],[Dia de clases Inscrito]])&amp;"-"&amp;TRIM(Tabla1[[#This Row],[Horario Inscrito]])&amp;"-"&amp;TRIM(Tabla1[[#This Row],[Fecha Inicio grupo]])&amp;"-"&amp;TRIM(Tabla1[[#This Row],[Tipo Incrito]]))</f>
        <v/>
      </c>
      <c r="BH86" s="308" t="str">
        <f>IF(F86="","",OR(IFERROR(SEARCH("CG",Tabla1[[#This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 s="309" t="str">
        <f>IF(F86&lt;&gt;"",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 s="309" t="str">
        <f>IF(F86&lt;&gt;"",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 s="309" t="str">
        <f>IF(Tabla1[[#This Row],[Fecha Inicio grupo]]="","",IFERROR(VLOOKUP(Tabla1[[#This Row],[Mes de Alta como miembro]],Parámetros!$AM$2:$AN$16,2,0),"01/01/1900"))</f>
        <v/>
      </c>
    </row>
    <row r="87" spans="1:63" s="25" customFormat="1" ht="13.9">
      <c r="A87" s="69">
        <v>84</v>
      </c>
      <c r="B87" s="29"/>
      <c r="C87" s="35"/>
      <c r="D87" s="43"/>
      <c r="E87" s="65"/>
      <c r="F87" s="46"/>
      <c r="G87" s="46"/>
      <c r="H87" s="164"/>
      <c r="I87" s="43"/>
      <c r="J87" s="29"/>
      <c r="K87" s="70"/>
      <c r="L87" s="69"/>
      <c r="M87" s="47"/>
      <c r="N87" s="239" t="str">
        <f ca="1">IF(Tabla1[[#This Row],[Fecha de nac]]="","",IF(Tabla1[[#This Row],[Fecha Finalización]] &gt;=TODAY(), DATEDIF(Tabla1[[#This Row],[Fecha de nac]],TODAY(),"y"), ROUNDDOWN((Tabla1[[#This Row],[Fecha Finalización]] -Tabla1[[#This Row],[Fecha de nac]])/365,0)))</f>
        <v/>
      </c>
      <c r="O87" s="170"/>
      <c r="P87" s="35"/>
      <c r="Q87" s="68"/>
      <c r="R87" s="68"/>
      <c r="S87" s="68"/>
      <c r="T87" s="68"/>
      <c r="U87" s="244" t="str">
        <f>IF(F87="","",Tabla1[[#This Row],[Fecha Inicio grupo]]+3*7-7)</f>
        <v/>
      </c>
      <c r="V87" s="245" t="str">
        <f>IF(F87="","",EDATE(Tabla1[[#This Row],[Fecha Inicio grupo]],3))</f>
        <v/>
      </c>
      <c r="W87" s="30"/>
      <c r="X87" s="30"/>
      <c r="Y87" s="77"/>
      <c r="Z87" s="77"/>
      <c r="AA87" s="77"/>
      <c r="AB87" s="77"/>
      <c r="AC87" s="77"/>
      <c r="AD87" s="77"/>
      <c r="AE87" s="77"/>
      <c r="AF87" s="77"/>
      <c r="AG87" s="77"/>
      <c r="AH87" s="77"/>
      <c r="AI87" s="77"/>
      <c r="AJ87" s="77"/>
      <c r="AK87" s="77"/>
      <c r="AL87" s="77"/>
      <c r="AM87" s="77"/>
      <c r="AN87" s="77"/>
      <c r="AO87" s="145"/>
      <c r="AP87" s="247" t="str">
        <f>IF(F87="","",IFERROR(VLOOKUP(SUBSTITUTE(SUBSTITUTE(Tabla1[[#This Row],[Uso Sistemas]],"T","P"),"N","F"),Parámetros!$M$2:$N$17,2,0),"Completar hasta 3ra sem. para evaluar a Probacionista"))</f>
        <v/>
      </c>
      <c r="AQ87" s="40"/>
      <c r="AR87" s="201"/>
      <c r="AS87" s="40"/>
      <c r="AT87" s="29"/>
      <c r="AU87" s="56"/>
      <c r="AV87" s="56"/>
      <c r="AW87" s="56"/>
      <c r="AX87" s="249" t="str">
        <f>IF(V87="","",EOMONTH(EDATE(Tabla1[[#This Row],[Fecha Finalización]],2),0))</f>
        <v/>
      </c>
      <c r="AY87" s="40"/>
      <c r="AZ87" s="250" t="str">
        <f>IF(V87="","",EOMONTH(EDATE(Tabla1[[#This Row],[Fecha Finalización]],3),0))</f>
        <v/>
      </c>
      <c r="BA87" s="40"/>
      <c r="BB87" s="40"/>
      <c r="BC87" s="236"/>
      <c r="BD87" s="234" t="str">
        <f>IF(F87="","",Tabla1[[#This Row],[sem 01]]&amp;Tabla1[[#This Row],[sem 02]]&amp;Tabla1[[#This Row],[sem 03]])</f>
        <v/>
      </c>
      <c r="BE87" s="235" t="str">
        <f>IF(TRIM(F87)="","",$B$1&amp;"-"&amp;SUBSTITUTE(Tabla1[[#This Row],[Mes Inscrito]]," ","")&amp;"-"&amp;SUBSTITUTE(Tabla1[[#This Row],[Dia de clases Inscrito]]," ","")&amp;"-"&amp;SUBSTITUTE(Tabla1[[#This Row],[Horario Inscrito]]," ","")&amp;"-"&amp;Tabla1[[#This Row],[Fecha Inicio grupo]])</f>
        <v/>
      </c>
      <c r="BF87" s="252" t="str">
        <f>IF(F87="","",Tabla1[[#This Row],[Curso]])</f>
        <v/>
      </c>
      <c r="BG87" s="253" t="str">
        <f>+IF(TRIM(F87)="","",$B$1&amp;"-"&amp;TRIM(Tabla1[[#This Row],[Mes Inscrito]])&amp;"-"&amp;TRIM(Tabla1[[#This Row],[Dia de clases Inscrito]])&amp;"-"&amp;TRIM(Tabla1[[#This Row],[Horario Inscrito]])&amp;"-"&amp;TRIM(Tabla1[[#This Row],[Fecha Inicio grupo]])&amp;"-"&amp;TRIM(Tabla1[[#This Row],[Tipo Incrito]]))</f>
        <v/>
      </c>
      <c r="BH87" s="308" t="str">
        <f>IF(F87="","",OR(IFERROR(SEARCH("CG",Tabla1[[#This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 s="309" t="str">
        <f>IF(F87&lt;&gt;"",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 s="309" t="str">
        <f>IF(F87&lt;&gt;"",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 s="309" t="str">
        <f>IF(Tabla1[[#This Row],[Fecha Inicio grupo]]="","",IFERROR(VLOOKUP(Tabla1[[#This Row],[Mes de Alta como miembro]],Parámetros!$AM$2:$AN$16,2,0),"01/01/1900"))</f>
        <v/>
      </c>
    </row>
    <row r="88" spans="1:63" s="25" customFormat="1" ht="13.9">
      <c r="A88" s="69">
        <v>85</v>
      </c>
      <c r="B88" s="29"/>
      <c r="C88" s="35"/>
      <c r="D88" s="43"/>
      <c r="E88" s="65"/>
      <c r="F88" s="46"/>
      <c r="G88" s="46"/>
      <c r="H88" s="164"/>
      <c r="I88" s="43"/>
      <c r="J88" s="29"/>
      <c r="K88" s="70"/>
      <c r="L88" s="69"/>
      <c r="M88" s="47"/>
      <c r="N88" s="239" t="str">
        <f ca="1">IF(Tabla1[[#This Row],[Fecha de nac]]="","",IF(Tabla1[[#This Row],[Fecha Finalización]] &gt;=TODAY(), DATEDIF(Tabla1[[#This Row],[Fecha de nac]],TODAY(),"y"), ROUNDDOWN((Tabla1[[#This Row],[Fecha Finalización]] -Tabla1[[#This Row],[Fecha de nac]])/365,0)))</f>
        <v/>
      </c>
      <c r="O88" s="170"/>
      <c r="P88" s="35"/>
      <c r="Q88" s="68"/>
      <c r="R88" s="68"/>
      <c r="S88" s="68"/>
      <c r="T88" s="68"/>
      <c r="U88" s="244" t="str">
        <f>IF(F88="","",Tabla1[[#This Row],[Fecha Inicio grupo]]+3*7-7)</f>
        <v/>
      </c>
      <c r="V88" s="245" t="str">
        <f>IF(F88="","",EDATE(Tabla1[[#This Row],[Fecha Inicio grupo]],3))</f>
        <v/>
      </c>
      <c r="W88" s="30"/>
      <c r="X88" s="30"/>
      <c r="Y88" s="77"/>
      <c r="Z88" s="77"/>
      <c r="AA88" s="77"/>
      <c r="AB88" s="77"/>
      <c r="AC88" s="77"/>
      <c r="AD88" s="77"/>
      <c r="AE88" s="77"/>
      <c r="AF88" s="77"/>
      <c r="AG88" s="77"/>
      <c r="AH88" s="77"/>
      <c r="AI88" s="77"/>
      <c r="AJ88" s="77"/>
      <c r="AK88" s="77"/>
      <c r="AL88" s="77"/>
      <c r="AM88" s="77"/>
      <c r="AN88" s="77"/>
      <c r="AO88" s="145"/>
      <c r="AP88" s="247" t="str">
        <f>IF(F88="","",IFERROR(VLOOKUP(SUBSTITUTE(SUBSTITUTE(Tabla1[[#This Row],[Uso Sistemas]],"T","P"),"N","F"),Parámetros!$M$2:$N$17,2,0),"Completar hasta 3ra sem. para evaluar a Probacionista"))</f>
        <v/>
      </c>
      <c r="AQ88" s="40"/>
      <c r="AR88" s="201"/>
      <c r="AS88" s="40"/>
      <c r="AT88" s="29"/>
      <c r="AU88" s="56"/>
      <c r="AV88" s="56"/>
      <c r="AW88" s="56"/>
      <c r="AX88" s="249" t="str">
        <f>IF(V88="","",EOMONTH(EDATE(Tabla1[[#This Row],[Fecha Finalización]],2),0))</f>
        <v/>
      </c>
      <c r="AY88" s="40"/>
      <c r="AZ88" s="250" t="str">
        <f>IF(V88="","",EOMONTH(EDATE(Tabla1[[#This Row],[Fecha Finalización]],3),0))</f>
        <v/>
      </c>
      <c r="BA88" s="40"/>
      <c r="BB88" s="40"/>
      <c r="BC88" s="236"/>
      <c r="BD88" s="234" t="str">
        <f>IF(F88="","",Tabla1[[#This Row],[sem 01]]&amp;Tabla1[[#This Row],[sem 02]]&amp;Tabla1[[#This Row],[sem 03]])</f>
        <v/>
      </c>
      <c r="BE88" s="235" t="str">
        <f>IF(TRIM(F88)="","",$B$1&amp;"-"&amp;SUBSTITUTE(Tabla1[[#This Row],[Mes Inscrito]]," ","")&amp;"-"&amp;SUBSTITUTE(Tabla1[[#This Row],[Dia de clases Inscrito]]," ","")&amp;"-"&amp;SUBSTITUTE(Tabla1[[#This Row],[Horario Inscrito]]," ","")&amp;"-"&amp;Tabla1[[#This Row],[Fecha Inicio grupo]])</f>
        <v/>
      </c>
      <c r="BF88" s="252" t="str">
        <f>IF(F88="","",Tabla1[[#This Row],[Curso]])</f>
        <v/>
      </c>
      <c r="BG88" s="253" t="str">
        <f>+IF(TRIM(F88)="","",$B$1&amp;"-"&amp;TRIM(Tabla1[[#This Row],[Mes Inscrito]])&amp;"-"&amp;TRIM(Tabla1[[#This Row],[Dia de clases Inscrito]])&amp;"-"&amp;TRIM(Tabla1[[#This Row],[Horario Inscrito]])&amp;"-"&amp;TRIM(Tabla1[[#This Row],[Fecha Inicio grupo]])&amp;"-"&amp;TRIM(Tabla1[[#This Row],[Tipo Incrito]]))</f>
        <v/>
      </c>
      <c r="BH88" s="308" t="str">
        <f>IF(F88="","",OR(IFERROR(SEARCH("CG",Tabla1[[#This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 s="309" t="str">
        <f>IF(F88&lt;&gt;"",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 s="309" t="str">
        <f>IF(F88&lt;&gt;"",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 s="309" t="str">
        <f>IF(Tabla1[[#This Row],[Fecha Inicio grupo]]="","",IFERROR(VLOOKUP(Tabla1[[#This Row],[Mes de Alta como miembro]],Parámetros!$AM$2:$AN$16,2,0),"01/01/1900"))</f>
        <v/>
      </c>
    </row>
    <row r="89" spans="1:63" s="25" customFormat="1" ht="13.9">
      <c r="A89" s="69">
        <v>86</v>
      </c>
      <c r="B89" s="29"/>
      <c r="C89" s="35"/>
      <c r="D89" s="43"/>
      <c r="E89" s="65"/>
      <c r="F89" s="46"/>
      <c r="G89" s="46"/>
      <c r="H89" s="164"/>
      <c r="I89" s="43"/>
      <c r="J89" s="29"/>
      <c r="K89" s="70"/>
      <c r="L89" s="69"/>
      <c r="M89" s="47"/>
      <c r="N89" s="239" t="str">
        <f ca="1">IF(Tabla1[[#This Row],[Fecha de nac]]="","",IF(Tabla1[[#This Row],[Fecha Finalización]] &gt;=TODAY(), DATEDIF(Tabla1[[#This Row],[Fecha de nac]],TODAY(),"y"), ROUNDDOWN((Tabla1[[#This Row],[Fecha Finalización]] -Tabla1[[#This Row],[Fecha de nac]])/365,0)))</f>
        <v/>
      </c>
      <c r="O89" s="170"/>
      <c r="P89" s="35"/>
      <c r="Q89" s="68"/>
      <c r="R89" s="68"/>
      <c r="S89" s="68"/>
      <c r="T89" s="68"/>
      <c r="U89" s="244" t="str">
        <f>IF(F89="","",Tabla1[[#This Row],[Fecha Inicio grupo]]+3*7-7)</f>
        <v/>
      </c>
      <c r="V89" s="245" t="str">
        <f>IF(F89="","",EDATE(Tabla1[[#This Row],[Fecha Inicio grupo]],3))</f>
        <v/>
      </c>
      <c r="W89" s="30"/>
      <c r="X89" s="30"/>
      <c r="Y89" s="77"/>
      <c r="Z89" s="77"/>
      <c r="AA89" s="77"/>
      <c r="AB89" s="77"/>
      <c r="AC89" s="77"/>
      <c r="AD89" s="77"/>
      <c r="AE89" s="77"/>
      <c r="AF89" s="77"/>
      <c r="AG89" s="77"/>
      <c r="AH89" s="77"/>
      <c r="AI89" s="77"/>
      <c r="AJ89" s="77"/>
      <c r="AK89" s="77"/>
      <c r="AL89" s="77"/>
      <c r="AM89" s="77"/>
      <c r="AN89" s="77"/>
      <c r="AO89" s="145"/>
      <c r="AP89" s="247" t="str">
        <f>IF(F89="","",IFERROR(VLOOKUP(SUBSTITUTE(SUBSTITUTE(Tabla1[[#This Row],[Uso Sistemas]],"T","P"),"N","F"),Parámetros!$M$2:$N$17,2,0),"Completar hasta 3ra sem. para evaluar a Probacionista"))</f>
        <v/>
      </c>
      <c r="AQ89" s="40"/>
      <c r="AR89" s="201"/>
      <c r="AS89" s="40"/>
      <c r="AT89" s="29"/>
      <c r="AU89" s="56"/>
      <c r="AV89" s="56"/>
      <c r="AW89" s="56"/>
      <c r="AX89" s="249" t="str">
        <f>IF(V89="","",EOMONTH(EDATE(Tabla1[[#This Row],[Fecha Finalización]],2),0))</f>
        <v/>
      </c>
      <c r="AY89" s="40"/>
      <c r="AZ89" s="250" t="str">
        <f>IF(V89="","",EOMONTH(EDATE(Tabla1[[#This Row],[Fecha Finalización]],3),0))</f>
        <v/>
      </c>
      <c r="BA89" s="40"/>
      <c r="BB89" s="40"/>
      <c r="BC89" s="236"/>
      <c r="BD89" s="234" t="str">
        <f>IF(F89="","",Tabla1[[#This Row],[sem 01]]&amp;Tabla1[[#This Row],[sem 02]]&amp;Tabla1[[#This Row],[sem 03]])</f>
        <v/>
      </c>
      <c r="BE89" s="235" t="str">
        <f>IF(TRIM(F89)="","",$B$1&amp;"-"&amp;SUBSTITUTE(Tabla1[[#This Row],[Mes Inscrito]]," ","")&amp;"-"&amp;SUBSTITUTE(Tabla1[[#This Row],[Dia de clases Inscrito]]," ","")&amp;"-"&amp;SUBSTITUTE(Tabla1[[#This Row],[Horario Inscrito]]," ","")&amp;"-"&amp;Tabla1[[#This Row],[Fecha Inicio grupo]])</f>
        <v/>
      </c>
      <c r="BF89" s="252" t="str">
        <f>IF(F89="","",Tabla1[[#This Row],[Curso]])</f>
        <v/>
      </c>
      <c r="BG89" s="253" t="str">
        <f>+IF(TRIM(F89)="","",$B$1&amp;"-"&amp;TRIM(Tabla1[[#This Row],[Mes Inscrito]])&amp;"-"&amp;TRIM(Tabla1[[#This Row],[Dia de clases Inscrito]])&amp;"-"&amp;TRIM(Tabla1[[#This Row],[Horario Inscrito]])&amp;"-"&amp;TRIM(Tabla1[[#This Row],[Fecha Inicio grupo]])&amp;"-"&amp;TRIM(Tabla1[[#This Row],[Tipo Incrito]]))</f>
        <v/>
      </c>
      <c r="BH89" s="308" t="str">
        <f>IF(F89="","",OR(IFERROR(SEARCH("CG",Tabla1[[#This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 s="309" t="str">
        <f>IF(F89&lt;&gt;"",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 s="309" t="str">
        <f>IF(F89&lt;&gt;"",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 s="309" t="str">
        <f>IF(Tabla1[[#This Row],[Fecha Inicio grupo]]="","",IFERROR(VLOOKUP(Tabla1[[#This Row],[Mes de Alta como miembro]],Parámetros!$AM$2:$AN$16,2,0),"01/01/1900"))</f>
        <v/>
      </c>
    </row>
    <row r="90" spans="1:63" s="25" customFormat="1" ht="13.9">
      <c r="A90" s="69">
        <v>87</v>
      </c>
      <c r="B90" s="29"/>
      <c r="C90" s="35"/>
      <c r="D90" s="43"/>
      <c r="E90" s="65"/>
      <c r="F90" s="46"/>
      <c r="G90" s="46"/>
      <c r="H90" s="164"/>
      <c r="I90" s="43"/>
      <c r="J90" s="29"/>
      <c r="K90" s="70"/>
      <c r="L90" s="69"/>
      <c r="M90" s="47"/>
      <c r="N90" s="239" t="str">
        <f ca="1">IF(Tabla1[[#This Row],[Fecha de nac]]="","",IF(Tabla1[[#This Row],[Fecha Finalización]] &gt;=TODAY(), DATEDIF(Tabla1[[#This Row],[Fecha de nac]],TODAY(),"y"), ROUNDDOWN((Tabla1[[#This Row],[Fecha Finalización]] -Tabla1[[#This Row],[Fecha de nac]])/365,0)))</f>
        <v/>
      </c>
      <c r="O90" s="170"/>
      <c r="P90" s="35"/>
      <c r="Q90" s="68"/>
      <c r="R90" s="68"/>
      <c r="S90" s="68"/>
      <c r="T90" s="68"/>
      <c r="U90" s="244" t="str">
        <f>IF(F90="","",Tabla1[[#This Row],[Fecha Inicio grupo]]+3*7-7)</f>
        <v/>
      </c>
      <c r="V90" s="245" t="str">
        <f>IF(F90="","",EDATE(Tabla1[[#This Row],[Fecha Inicio grupo]],3))</f>
        <v/>
      </c>
      <c r="W90" s="30"/>
      <c r="X90" s="30"/>
      <c r="Y90" s="77"/>
      <c r="Z90" s="77"/>
      <c r="AA90" s="77"/>
      <c r="AB90" s="77"/>
      <c r="AC90" s="77"/>
      <c r="AD90" s="77"/>
      <c r="AE90" s="77"/>
      <c r="AF90" s="77"/>
      <c r="AG90" s="77"/>
      <c r="AH90" s="77"/>
      <c r="AI90" s="77"/>
      <c r="AJ90" s="77"/>
      <c r="AK90" s="77"/>
      <c r="AL90" s="77"/>
      <c r="AM90" s="77"/>
      <c r="AN90" s="77"/>
      <c r="AO90" s="145"/>
      <c r="AP90" s="247" t="str">
        <f>IF(F90="","",IFERROR(VLOOKUP(SUBSTITUTE(SUBSTITUTE(Tabla1[[#This Row],[Uso Sistemas]],"T","P"),"N","F"),Parámetros!$M$2:$N$17,2,0),"Completar hasta 3ra sem. para evaluar a Probacionista"))</f>
        <v/>
      </c>
      <c r="AQ90" s="40"/>
      <c r="AR90" s="201"/>
      <c r="AS90" s="40"/>
      <c r="AT90" s="29"/>
      <c r="AU90" s="56"/>
      <c r="AV90" s="56"/>
      <c r="AW90" s="56"/>
      <c r="AX90" s="249" t="str">
        <f>IF(V90="","",EOMONTH(EDATE(Tabla1[[#This Row],[Fecha Finalización]],2),0))</f>
        <v/>
      </c>
      <c r="AY90" s="40"/>
      <c r="AZ90" s="250" t="str">
        <f>IF(V90="","",EOMONTH(EDATE(Tabla1[[#This Row],[Fecha Finalización]],3),0))</f>
        <v/>
      </c>
      <c r="BA90" s="40"/>
      <c r="BB90" s="40"/>
      <c r="BC90" s="236"/>
      <c r="BD90" s="234" t="str">
        <f>IF(F90="","",Tabla1[[#This Row],[sem 01]]&amp;Tabla1[[#This Row],[sem 02]]&amp;Tabla1[[#This Row],[sem 03]])</f>
        <v/>
      </c>
      <c r="BE90" s="235" t="str">
        <f>IF(TRIM(F90)="","",$B$1&amp;"-"&amp;SUBSTITUTE(Tabla1[[#This Row],[Mes Inscrito]]," ","")&amp;"-"&amp;SUBSTITUTE(Tabla1[[#This Row],[Dia de clases Inscrito]]," ","")&amp;"-"&amp;SUBSTITUTE(Tabla1[[#This Row],[Horario Inscrito]]," ","")&amp;"-"&amp;Tabla1[[#This Row],[Fecha Inicio grupo]])</f>
        <v/>
      </c>
      <c r="BF90" s="252" t="str">
        <f>IF(F90="","",Tabla1[[#This Row],[Curso]])</f>
        <v/>
      </c>
      <c r="BG90" s="253" t="str">
        <f>+IF(TRIM(F90)="","",$B$1&amp;"-"&amp;TRIM(Tabla1[[#This Row],[Mes Inscrito]])&amp;"-"&amp;TRIM(Tabla1[[#This Row],[Dia de clases Inscrito]])&amp;"-"&amp;TRIM(Tabla1[[#This Row],[Horario Inscrito]])&amp;"-"&amp;TRIM(Tabla1[[#This Row],[Fecha Inicio grupo]])&amp;"-"&amp;TRIM(Tabla1[[#This Row],[Tipo Incrito]]))</f>
        <v/>
      </c>
      <c r="BH90" s="308" t="str">
        <f>IF(F90="","",OR(IFERROR(SEARCH("CG",Tabla1[[#This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 s="309" t="str">
        <f>IF(F90&lt;&gt;"",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 s="309" t="str">
        <f>IF(F90&lt;&gt;"",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 s="309" t="str">
        <f>IF(Tabla1[[#This Row],[Fecha Inicio grupo]]="","",IFERROR(VLOOKUP(Tabla1[[#This Row],[Mes de Alta como miembro]],Parámetros!$AM$2:$AN$16,2,0),"01/01/1900"))</f>
        <v/>
      </c>
    </row>
    <row r="91" spans="1:63" s="25" customFormat="1" ht="13.9">
      <c r="A91" s="69">
        <v>88</v>
      </c>
      <c r="B91" s="29"/>
      <c r="C91" s="35"/>
      <c r="D91" s="43"/>
      <c r="E91" s="65"/>
      <c r="F91" s="46"/>
      <c r="G91" s="46"/>
      <c r="H91" s="164"/>
      <c r="I91" s="43"/>
      <c r="J91" s="29"/>
      <c r="K91" s="70"/>
      <c r="L91" s="69"/>
      <c r="M91" s="47"/>
      <c r="N91" s="239" t="str">
        <f ca="1">IF(Tabla1[[#This Row],[Fecha de nac]]="","",IF(Tabla1[[#This Row],[Fecha Finalización]] &gt;=TODAY(), DATEDIF(Tabla1[[#This Row],[Fecha de nac]],TODAY(),"y"), ROUNDDOWN((Tabla1[[#This Row],[Fecha Finalización]] -Tabla1[[#This Row],[Fecha de nac]])/365,0)))</f>
        <v/>
      </c>
      <c r="O91" s="170"/>
      <c r="P91" s="35"/>
      <c r="Q91" s="68"/>
      <c r="R91" s="68"/>
      <c r="S91" s="68"/>
      <c r="T91" s="68"/>
      <c r="U91" s="244" t="str">
        <f>IF(F91="","",Tabla1[[#This Row],[Fecha Inicio grupo]]+3*7-7)</f>
        <v/>
      </c>
      <c r="V91" s="245" t="str">
        <f>IF(F91="","",EDATE(Tabla1[[#This Row],[Fecha Inicio grupo]],3))</f>
        <v/>
      </c>
      <c r="W91" s="30"/>
      <c r="X91" s="30"/>
      <c r="Y91" s="77"/>
      <c r="Z91" s="77"/>
      <c r="AA91" s="77"/>
      <c r="AB91" s="77"/>
      <c r="AC91" s="77"/>
      <c r="AD91" s="77"/>
      <c r="AE91" s="77"/>
      <c r="AF91" s="77"/>
      <c r="AG91" s="77"/>
      <c r="AH91" s="77"/>
      <c r="AI91" s="77"/>
      <c r="AJ91" s="77"/>
      <c r="AK91" s="77"/>
      <c r="AL91" s="77"/>
      <c r="AM91" s="77"/>
      <c r="AN91" s="77"/>
      <c r="AO91" s="145"/>
      <c r="AP91" s="247" t="str">
        <f>IF(F91="","",IFERROR(VLOOKUP(SUBSTITUTE(SUBSTITUTE(Tabla1[[#This Row],[Uso Sistemas]],"T","P"),"N","F"),Parámetros!$M$2:$N$17,2,0),"Completar hasta 3ra sem. para evaluar a Probacionista"))</f>
        <v/>
      </c>
      <c r="AQ91" s="40"/>
      <c r="AR91" s="201"/>
      <c r="AS91" s="40"/>
      <c r="AT91" s="29"/>
      <c r="AU91" s="56"/>
      <c r="AV91" s="56"/>
      <c r="AW91" s="56"/>
      <c r="AX91" s="249" t="str">
        <f>IF(V91="","",EOMONTH(EDATE(Tabla1[[#This Row],[Fecha Finalización]],2),0))</f>
        <v/>
      </c>
      <c r="AY91" s="40"/>
      <c r="AZ91" s="250" t="str">
        <f>IF(V91="","",EOMONTH(EDATE(Tabla1[[#This Row],[Fecha Finalización]],3),0))</f>
        <v/>
      </c>
      <c r="BA91" s="40"/>
      <c r="BB91" s="40"/>
      <c r="BC91" s="236"/>
      <c r="BD91" s="234" t="str">
        <f>IF(F91="","",Tabla1[[#This Row],[sem 01]]&amp;Tabla1[[#This Row],[sem 02]]&amp;Tabla1[[#This Row],[sem 03]])</f>
        <v/>
      </c>
      <c r="BE91" s="235" t="str">
        <f>IF(TRIM(F91)="","",$B$1&amp;"-"&amp;SUBSTITUTE(Tabla1[[#This Row],[Mes Inscrito]]," ","")&amp;"-"&amp;SUBSTITUTE(Tabla1[[#This Row],[Dia de clases Inscrito]]," ","")&amp;"-"&amp;SUBSTITUTE(Tabla1[[#This Row],[Horario Inscrito]]," ","")&amp;"-"&amp;Tabla1[[#This Row],[Fecha Inicio grupo]])</f>
        <v/>
      </c>
      <c r="BF91" s="252" t="str">
        <f>IF(F91="","",Tabla1[[#This Row],[Curso]])</f>
        <v/>
      </c>
      <c r="BG91" s="253" t="str">
        <f>+IF(TRIM(F91)="","",$B$1&amp;"-"&amp;TRIM(Tabla1[[#This Row],[Mes Inscrito]])&amp;"-"&amp;TRIM(Tabla1[[#This Row],[Dia de clases Inscrito]])&amp;"-"&amp;TRIM(Tabla1[[#This Row],[Horario Inscrito]])&amp;"-"&amp;TRIM(Tabla1[[#This Row],[Fecha Inicio grupo]])&amp;"-"&amp;TRIM(Tabla1[[#This Row],[Tipo Incrito]]))</f>
        <v/>
      </c>
      <c r="BH91" s="308" t="str">
        <f>IF(F91="","",OR(IFERROR(SEARCH("CG",Tabla1[[#This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 s="309" t="str">
        <f>IF(F91&lt;&gt;"",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 s="309" t="str">
        <f>IF(F91&lt;&gt;"",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 s="309" t="str">
        <f>IF(Tabla1[[#This Row],[Fecha Inicio grupo]]="","",IFERROR(VLOOKUP(Tabla1[[#This Row],[Mes de Alta como miembro]],Parámetros!$AM$2:$AN$16,2,0),"01/01/1900"))</f>
        <v/>
      </c>
    </row>
    <row r="92" spans="1:63" s="25" customFormat="1" ht="13.9">
      <c r="A92" s="69">
        <v>89</v>
      </c>
      <c r="B92" s="29"/>
      <c r="C92" s="35"/>
      <c r="D92" s="43"/>
      <c r="E92" s="65"/>
      <c r="F92" s="46"/>
      <c r="G92" s="46"/>
      <c r="H92" s="164"/>
      <c r="I92" s="43"/>
      <c r="J92" s="29"/>
      <c r="K92" s="70"/>
      <c r="L92" s="69"/>
      <c r="M92" s="47"/>
      <c r="N92" s="239" t="str">
        <f ca="1">IF(Tabla1[[#This Row],[Fecha de nac]]="","",IF(Tabla1[[#This Row],[Fecha Finalización]] &gt;=TODAY(), DATEDIF(Tabla1[[#This Row],[Fecha de nac]],TODAY(),"y"), ROUNDDOWN((Tabla1[[#This Row],[Fecha Finalización]] -Tabla1[[#This Row],[Fecha de nac]])/365,0)))</f>
        <v/>
      </c>
      <c r="O92" s="170"/>
      <c r="P92" s="35"/>
      <c r="Q92" s="68"/>
      <c r="R92" s="68"/>
      <c r="S92" s="68"/>
      <c r="T92" s="68"/>
      <c r="U92" s="244" t="str">
        <f>IF(F92="","",Tabla1[[#This Row],[Fecha Inicio grupo]]+3*7-7)</f>
        <v/>
      </c>
      <c r="V92" s="245" t="str">
        <f>IF(F92="","",EDATE(Tabla1[[#This Row],[Fecha Inicio grupo]],3))</f>
        <v/>
      </c>
      <c r="W92" s="30"/>
      <c r="X92" s="30"/>
      <c r="Y92" s="77"/>
      <c r="Z92" s="77"/>
      <c r="AA92" s="77"/>
      <c r="AB92" s="77"/>
      <c r="AC92" s="77"/>
      <c r="AD92" s="77"/>
      <c r="AE92" s="77"/>
      <c r="AF92" s="77"/>
      <c r="AG92" s="77"/>
      <c r="AH92" s="77"/>
      <c r="AI92" s="77"/>
      <c r="AJ92" s="77"/>
      <c r="AK92" s="77"/>
      <c r="AL92" s="77"/>
      <c r="AM92" s="77"/>
      <c r="AN92" s="77"/>
      <c r="AO92" s="145"/>
      <c r="AP92" s="247" t="str">
        <f>IF(F92="","",IFERROR(VLOOKUP(SUBSTITUTE(SUBSTITUTE(Tabla1[[#This Row],[Uso Sistemas]],"T","P"),"N","F"),Parámetros!$M$2:$N$17,2,0),"Completar hasta 3ra sem. para evaluar a Probacionista"))</f>
        <v/>
      </c>
      <c r="AQ92" s="40"/>
      <c r="AR92" s="201"/>
      <c r="AS92" s="40"/>
      <c r="AT92" s="29"/>
      <c r="AU92" s="56"/>
      <c r="AV92" s="56"/>
      <c r="AW92" s="56"/>
      <c r="AX92" s="249" t="str">
        <f>IF(V92="","",EOMONTH(EDATE(Tabla1[[#This Row],[Fecha Finalización]],2),0))</f>
        <v/>
      </c>
      <c r="AY92" s="40"/>
      <c r="AZ92" s="250" t="str">
        <f>IF(V92="","",EOMONTH(EDATE(Tabla1[[#This Row],[Fecha Finalización]],3),0))</f>
        <v/>
      </c>
      <c r="BA92" s="40"/>
      <c r="BB92" s="40"/>
      <c r="BC92" s="236"/>
      <c r="BD92" s="234" t="str">
        <f>IF(F92="","",Tabla1[[#This Row],[sem 01]]&amp;Tabla1[[#This Row],[sem 02]]&amp;Tabla1[[#This Row],[sem 03]])</f>
        <v/>
      </c>
      <c r="BE92" s="235" t="str">
        <f>IF(TRIM(F92)="","",$B$1&amp;"-"&amp;SUBSTITUTE(Tabla1[[#This Row],[Mes Inscrito]]," ","")&amp;"-"&amp;SUBSTITUTE(Tabla1[[#This Row],[Dia de clases Inscrito]]," ","")&amp;"-"&amp;SUBSTITUTE(Tabla1[[#This Row],[Horario Inscrito]]," ","")&amp;"-"&amp;Tabla1[[#This Row],[Fecha Inicio grupo]])</f>
        <v/>
      </c>
      <c r="BF92" s="252" t="str">
        <f>IF(F92="","",Tabla1[[#This Row],[Curso]])</f>
        <v/>
      </c>
      <c r="BG92" s="253" t="str">
        <f>+IF(TRIM(F92)="","",$B$1&amp;"-"&amp;TRIM(Tabla1[[#This Row],[Mes Inscrito]])&amp;"-"&amp;TRIM(Tabla1[[#This Row],[Dia de clases Inscrito]])&amp;"-"&amp;TRIM(Tabla1[[#This Row],[Horario Inscrito]])&amp;"-"&amp;TRIM(Tabla1[[#This Row],[Fecha Inicio grupo]])&amp;"-"&amp;TRIM(Tabla1[[#This Row],[Tipo Incrito]]))</f>
        <v/>
      </c>
      <c r="BH92" s="308" t="str">
        <f>IF(F92="","",OR(IFERROR(SEARCH("CG",Tabla1[[#This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 s="309" t="str">
        <f>IF(F92&lt;&gt;"",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 s="309" t="str">
        <f>IF(F92&lt;&gt;"",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 s="309" t="str">
        <f>IF(Tabla1[[#This Row],[Fecha Inicio grupo]]="","",IFERROR(VLOOKUP(Tabla1[[#This Row],[Mes de Alta como miembro]],Parámetros!$AM$2:$AN$16,2,0),"01/01/1900"))</f>
        <v/>
      </c>
    </row>
    <row r="93" spans="1:63" s="25" customFormat="1" ht="13.9">
      <c r="A93" s="69">
        <v>90</v>
      </c>
      <c r="B93" s="29"/>
      <c r="C93" s="35"/>
      <c r="D93" s="43"/>
      <c r="E93" s="65"/>
      <c r="F93" s="46"/>
      <c r="G93" s="46"/>
      <c r="H93" s="164"/>
      <c r="I93" s="43"/>
      <c r="J93" s="29"/>
      <c r="K93" s="70"/>
      <c r="L93" s="69"/>
      <c r="M93" s="47"/>
      <c r="N93" s="239" t="str">
        <f ca="1">IF(Tabla1[[#This Row],[Fecha de nac]]="","",IF(Tabla1[[#This Row],[Fecha Finalización]] &gt;=TODAY(), DATEDIF(Tabla1[[#This Row],[Fecha de nac]],TODAY(),"y"), ROUNDDOWN((Tabla1[[#This Row],[Fecha Finalización]] -Tabla1[[#This Row],[Fecha de nac]])/365,0)))</f>
        <v/>
      </c>
      <c r="O93" s="170"/>
      <c r="P93" s="35"/>
      <c r="Q93" s="68"/>
      <c r="R93" s="68"/>
      <c r="S93" s="68"/>
      <c r="T93" s="68"/>
      <c r="U93" s="244" t="str">
        <f>IF(F93="","",Tabla1[[#This Row],[Fecha Inicio grupo]]+3*7-7)</f>
        <v/>
      </c>
      <c r="V93" s="245" t="str">
        <f>IF(F93="","",EDATE(Tabla1[[#This Row],[Fecha Inicio grupo]],3))</f>
        <v/>
      </c>
      <c r="W93" s="30"/>
      <c r="X93" s="30"/>
      <c r="Y93" s="77"/>
      <c r="Z93" s="77"/>
      <c r="AA93" s="77"/>
      <c r="AB93" s="77"/>
      <c r="AC93" s="77"/>
      <c r="AD93" s="77"/>
      <c r="AE93" s="77"/>
      <c r="AF93" s="77"/>
      <c r="AG93" s="77"/>
      <c r="AH93" s="77"/>
      <c r="AI93" s="77"/>
      <c r="AJ93" s="77"/>
      <c r="AK93" s="77"/>
      <c r="AL93" s="77"/>
      <c r="AM93" s="77"/>
      <c r="AN93" s="77"/>
      <c r="AO93" s="145"/>
      <c r="AP93" s="247" t="str">
        <f>IF(F93="","",IFERROR(VLOOKUP(SUBSTITUTE(SUBSTITUTE(Tabla1[[#This Row],[Uso Sistemas]],"T","P"),"N","F"),Parámetros!$M$2:$N$17,2,0),"Completar hasta 3ra sem. para evaluar a Probacionista"))</f>
        <v/>
      </c>
      <c r="AQ93" s="40"/>
      <c r="AR93" s="201"/>
      <c r="AS93" s="40"/>
      <c r="AT93" s="29"/>
      <c r="AU93" s="56"/>
      <c r="AV93" s="56"/>
      <c r="AW93" s="56"/>
      <c r="AX93" s="249" t="str">
        <f>IF(V93="","",EOMONTH(EDATE(Tabla1[[#This Row],[Fecha Finalización]],2),0))</f>
        <v/>
      </c>
      <c r="AY93" s="40"/>
      <c r="AZ93" s="250" t="str">
        <f>IF(V93="","",EOMONTH(EDATE(Tabla1[[#This Row],[Fecha Finalización]],3),0))</f>
        <v/>
      </c>
      <c r="BA93" s="40"/>
      <c r="BB93" s="40"/>
      <c r="BC93" s="236"/>
      <c r="BD93" s="234" t="str">
        <f>IF(F93="","",Tabla1[[#This Row],[sem 01]]&amp;Tabla1[[#This Row],[sem 02]]&amp;Tabla1[[#This Row],[sem 03]])</f>
        <v/>
      </c>
      <c r="BE93" s="235" t="str">
        <f>IF(TRIM(F93)="","",$B$1&amp;"-"&amp;SUBSTITUTE(Tabla1[[#This Row],[Mes Inscrito]]," ","")&amp;"-"&amp;SUBSTITUTE(Tabla1[[#This Row],[Dia de clases Inscrito]]," ","")&amp;"-"&amp;SUBSTITUTE(Tabla1[[#This Row],[Horario Inscrito]]," ","")&amp;"-"&amp;Tabla1[[#This Row],[Fecha Inicio grupo]])</f>
        <v/>
      </c>
      <c r="BF93" s="252" t="str">
        <f>IF(F93="","",Tabla1[[#This Row],[Curso]])</f>
        <v/>
      </c>
      <c r="BG93" s="253" t="str">
        <f>+IF(TRIM(F93)="","",$B$1&amp;"-"&amp;TRIM(Tabla1[[#This Row],[Mes Inscrito]])&amp;"-"&amp;TRIM(Tabla1[[#This Row],[Dia de clases Inscrito]])&amp;"-"&amp;TRIM(Tabla1[[#This Row],[Horario Inscrito]])&amp;"-"&amp;TRIM(Tabla1[[#This Row],[Fecha Inicio grupo]])&amp;"-"&amp;TRIM(Tabla1[[#This Row],[Tipo Incrito]]))</f>
        <v/>
      </c>
      <c r="BH93" s="308" t="str">
        <f>IF(F93="","",OR(IFERROR(SEARCH("CG",Tabla1[[#This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 s="309" t="str">
        <f>IF(F93&lt;&gt;"",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 s="309" t="str">
        <f>IF(F93&lt;&gt;"",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 s="309" t="str">
        <f>IF(Tabla1[[#This Row],[Fecha Inicio grupo]]="","",IFERROR(VLOOKUP(Tabla1[[#This Row],[Mes de Alta como miembro]],Parámetros!$AM$2:$AN$16,2,0),"01/01/1900"))</f>
        <v/>
      </c>
    </row>
    <row r="94" spans="1:63" s="25" customFormat="1" ht="13.9">
      <c r="A94" s="69">
        <v>91</v>
      </c>
      <c r="B94" s="29"/>
      <c r="C94" s="35"/>
      <c r="D94" s="43"/>
      <c r="E94" s="65"/>
      <c r="F94" s="46"/>
      <c r="G94" s="46"/>
      <c r="H94" s="164"/>
      <c r="I94" s="43"/>
      <c r="J94" s="29"/>
      <c r="K94" s="70"/>
      <c r="L94" s="69"/>
      <c r="M94" s="47"/>
      <c r="N94" s="239" t="str">
        <f ca="1">IF(Tabla1[[#This Row],[Fecha de nac]]="","",IF(Tabla1[[#This Row],[Fecha Finalización]] &gt;=TODAY(), DATEDIF(Tabla1[[#This Row],[Fecha de nac]],TODAY(),"y"), ROUNDDOWN((Tabla1[[#This Row],[Fecha Finalización]] -Tabla1[[#This Row],[Fecha de nac]])/365,0)))</f>
        <v/>
      </c>
      <c r="O94" s="170"/>
      <c r="P94" s="35"/>
      <c r="Q94" s="68"/>
      <c r="R94" s="68"/>
      <c r="S94" s="68"/>
      <c r="T94" s="68"/>
      <c r="U94" s="244" t="str">
        <f>IF(F94="","",Tabla1[[#This Row],[Fecha Inicio grupo]]+3*7-7)</f>
        <v/>
      </c>
      <c r="V94" s="245" t="str">
        <f>IF(F94="","",EDATE(Tabla1[[#This Row],[Fecha Inicio grupo]],3))</f>
        <v/>
      </c>
      <c r="W94" s="30"/>
      <c r="X94" s="30"/>
      <c r="Y94" s="77"/>
      <c r="Z94" s="77"/>
      <c r="AA94" s="77"/>
      <c r="AB94" s="77"/>
      <c r="AC94" s="77"/>
      <c r="AD94" s="77"/>
      <c r="AE94" s="77"/>
      <c r="AF94" s="77"/>
      <c r="AG94" s="77"/>
      <c r="AH94" s="77"/>
      <c r="AI94" s="77"/>
      <c r="AJ94" s="77"/>
      <c r="AK94" s="77"/>
      <c r="AL94" s="77"/>
      <c r="AM94" s="77"/>
      <c r="AN94" s="77"/>
      <c r="AO94" s="145"/>
      <c r="AP94" s="247" t="str">
        <f>IF(F94="","",IFERROR(VLOOKUP(SUBSTITUTE(SUBSTITUTE(Tabla1[[#This Row],[Uso Sistemas]],"T","P"),"N","F"),Parámetros!$M$2:$N$17,2,0),"Completar hasta 3ra sem. para evaluar a Probacionista"))</f>
        <v/>
      </c>
      <c r="AQ94" s="40"/>
      <c r="AR94" s="201"/>
      <c r="AS94" s="40"/>
      <c r="AT94" s="29"/>
      <c r="AU94" s="56"/>
      <c r="AV94" s="56"/>
      <c r="AW94" s="56"/>
      <c r="AX94" s="249" t="str">
        <f>IF(V94="","",EOMONTH(EDATE(Tabla1[[#This Row],[Fecha Finalización]],2),0))</f>
        <v/>
      </c>
      <c r="AY94" s="40"/>
      <c r="AZ94" s="250" t="str">
        <f>IF(V94="","",EOMONTH(EDATE(Tabla1[[#This Row],[Fecha Finalización]],3),0))</f>
        <v/>
      </c>
      <c r="BA94" s="40"/>
      <c r="BB94" s="40"/>
      <c r="BC94" s="236"/>
      <c r="BD94" s="234" t="str">
        <f>IF(F94="","",Tabla1[[#This Row],[sem 01]]&amp;Tabla1[[#This Row],[sem 02]]&amp;Tabla1[[#This Row],[sem 03]])</f>
        <v/>
      </c>
      <c r="BE94" s="235" t="str">
        <f>IF(TRIM(F94)="","",$B$1&amp;"-"&amp;SUBSTITUTE(Tabla1[[#This Row],[Mes Inscrito]]," ","")&amp;"-"&amp;SUBSTITUTE(Tabla1[[#This Row],[Dia de clases Inscrito]]," ","")&amp;"-"&amp;SUBSTITUTE(Tabla1[[#This Row],[Horario Inscrito]]," ","")&amp;"-"&amp;Tabla1[[#This Row],[Fecha Inicio grupo]])</f>
        <v/>
      </c>
      <c r="BF94" s="252" t="str">
        <f>IF(F94="","",Tabla1[[#This Row],[Curso]])</f>
        <v/>
      </c>
      <c r="BG94" s="253" t="str">
        <f>+IF(TRIM(F94)="","",$B$1&amp;"-"&amp;TRIM(Tabla1[[#This Row],[Mes Inscrito]])&amp;"-"&amp;TRIM(Tabla1[[#This Row],[Dia de clases Inscrito]])&amp;"-"&amp;TRIM(Tabla1[[#This Row],[Horario Inscrito]])&amp;"-"&amp;TRIM(Tabla1[[#This Row],[Fecha Inicio grupo]])&amp;"-"&amp;TRIM(Tabla1[[#This Row],[Tipo Incrito]]))</f>
        <v/>
      </c>
      <c r="BH94" s="308" t="str">
        <f>IF(F94="","",OR(IFERROR(SEARCH("CG",Tabla1[[#This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 s="309" t="str">
        <f>IF(F94&lt;&gt;"",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 s="309" t="str">
        <f>IF(F94&lt;&gt;"",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 s="309" t="str">
        <f>IF(Tabla1[[#This Row],[Fecha Inicio grupo]]="","",IFERROR(VLOOKUP(Tabla1[[#This Row],[Mes de Alta como miembro]],Parámetros!$AM$2:$AN$16,2,0),"01/01/1900"))</f>
        <v/>
      </c>
    </row>
    <row r="95" spans="1:63" ht="14.45">
      <c r="A95" s="69">
        <v>92</v>
      </c>
      <c r="B95" s="29"/>
      <c r="C95" s="35"/>
      <c r="D95" s="43"/>
      <c r="E95" s="65"/>
      <c r="F95" s="46"/>
      <c r="G95" s="46"/>
      <c r="H95" s="164"/>
      <c r="I95" s="43"/>
      <c r="J95" s="29"/>
      <c r="K95" s="70"/>
      <c r="L95" s="69"/>
      <c r="M95" s="47"/>
      <c r="N95" s="239" t="str">
        <f ca="1">IF(Tabla1[[#This Row],[Fecha de nac]]="","",IF(Tabla1[[#This Row],[Fecha Finalización]] &gt;=TODAY(), DATEDIF(Tabla1[[#This Row],[Fecha de nac]],TODAY(),"y"), ROUNDDOWN((Tabla1[[#This Row],[Fecha Finalización]] -Tabla1[[#This Row],[Fecha de nac]])/365,0)))</f>
        <v/>
      </c>
      <c r="O95" s="170"/>
      <c r="P95" s="35"/>
      <c r="Q95" s="68"/>
      <c r="R95" s="68"/>
      <c r="S95" s="68"/>
      <c r="T95" s="68"/>
      <c r="U95" s="244" t="str">
        <f>IF(F95="","",Tabla1[[#This Row],[Fecha Inicio grupo]]+3*7-7)</f>
        <v/>
      </c>
      <c r="V95" s="245" t="str">
        <f>IF(F95="","",EDATE(Tabla1[[#This Row],[Fecha Inicio grupo]],3))</f>
        <v/>
      </c>
      <c r="W95" s="30"/>
      <c r="X95" s="30"/>
      <c r="Y95" s="77"/>
      <c r="Z95" s="77"/>
      <c r="AA95" s="77"/>
      <c r="AB95" s="77"/>
      <c r="AC95" s="77"/>
      <c r="AD95" s="77"/>
      <c r="AE95" s="77"/>
      <c r="AF95" s="77"/>
      <c r="AG95" s="77"/>
      <c r="AH95" s="77"/>
      <c r="AI95" s="77"/>
      <c r="AJ95" s="77"/>
      <c r="AK95" s="77"/>
      <c r="AL95" s="77"/>
      <c r="AM95" s="77"/>
      <c r="AN95" s="77"/>
      <c r="AO95" s="145"/>
      <c r="AP95" s="247" t="str">
        <f>IF(F95="","",IFERROR(VLOOKUP(SUBSTITUTE(SUBSTITUTE(Tabla1[[#This Row],[Uso Sistemas]],"T","P"),"N","F"),Parámetros!$M$2:$N$17,2,0),"Completar hasta 3ra sem. para evaluar a Probacionista"))</f>
        <v/>
      </c>
      <c r="AQ95" s="40"/>
      <c r="AR95" s="201"/>
      <c r="AS95" s="40"/>
      <c r="AT95" s="29"/>
      <c r="AU95" s="56"/>
      <c r="AV95" s="56"/>
      <c r="AW95" s="56"/>
      <c r="AX95" s="249" t="str">
        <f>IF(V95="","",EOMONTH(EDATE(Tabla1[[#This Row],[Fecha Finalización]],2),0))</f>
        <v/>
      </c>
      <c r="AY95" s="40"/>
      <c r="AZ95" s="250" t="str">
        <f>IF(V95="","",EOMONTH(EDATE(Tabla1[[#This Row],[Fecha Finalización]],3),0))</f>
        <v/>
      </c>
      <c r="BA95" s="40"/>
      <c r="BB95" s="40"/>
      <c r="BC95" s="236"/>
      <c r="BD95" s="234" t="str">
        <f>IF(F95="","",Tabla1[[#This Row],[sem 01]]&amp;Tabla1[[#This Row],[sem 02]]&amp;Tabla1[[#This Row],[sem 03]])</f>
        <v/>
      </c>
      <c r="BE95" s="235" t="str">
        <f>IF(TRIM(F95)="","",$B$1&amp;"-"&amp;SUBSTITUTE(Tabla1[[#This Row],[Mes Inscrito]]," ","")&amp;"-"&amp;SUBSTITUTE(Tabla1[[#This Row],[Dia de clases Inscrito]]," ","")&amp;"-"&amp;SUBSTITUTE(Tabla1[[#This Row],[Horario Inscrito]]," ","")&amp;"-"&amp;Tabla1[[#This Row],[Fecha Inicio grupo]])</f>
        <v/>
      </c>
      <c r="BF95" s="252" t="str">
        <f>IF(F95="","",Tabla1[[#This Row],[Curso]])</f>
        <v/>
      </c>
      <c r="BG95" s="253" t="str">
        <f>+IF(TRIM(F95)="","",$B$1&amp;"-"&amp;TRIM(Tabla1[[#This Row],[Mes Inscrito]])&amp;"-"&amp;TRIM(Tabla1[[#This Row],[Dia de clases Inscrito]])&amp;"-"&amp;TRIM(Tabla1[[#This Row],[Horario Inscrito]])&amp;"-"&amp;TRIM(Tabla1[[#This Row],[Fecha Inicio grupo]])&amp;"-"&amp;TRIM(Tabla1[[#This Row],[Tipo Incrito]]))</f>
        <v/>
      </c>
      <c r="BH95" s="308" t="str">
        <f>IF(F95="","",OR(IFERROR(SEARCH("CG",Tabla1[[#This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 s="309" t="str">
        <f>IF(F95&lt;&gt;"",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 s="309" t="str">
        <f>IF(F95&lt;&gt;"",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 s="309" t="str">
        <f>IF(Tabla1[[#This Row],[Fecha Inicio grupo]]="","",IFERROR(VLOOKUP(Tabla1[[#This Row],[Mes de Alta como miembro]],Parámetros!$AM$2:$AN$16,2,0),"01/01/1900"))</f>
        <v/>
      </c>
    </row>
    <row r="96" spans="1:63" ht="14.45">
      <c r="A96" s="69">
        <v>93</v>
      </c>
      <c r="B96" s="29"/>
      <c r="C96" s="35"/>
      <c r="D96" s="43"/>
      <c r="E96" s="65"/>
      <c r="F96" s="46"/>
      <c r="G96" s="46"/>
      <c r="H96" s="164"/>
      <c r="I96" s="43"/>
      <c r="J96" s="29"/>
      <c r="K96" s="70"/>
      <c r="L96" s="69"/>
      <c r="M96" s="47"/>
      <c r="N96" s="239" t="str">
        <f ca="1">IF(Tabla1[[#This Row],[Fecha de nac]]="","",IF(Tabla1[[#This Row],[Fecha Finalización]] &gt;=TODAY(), DATEDIF(Tabla1[[#This Row],[Fecha de nac]],TODAY(),"y"), ROUNDDOWN((Tabla1[[#This Row],[Fecha Finalización]] -Tabla1[[#This Row],[Fecha de nac]])/365,0)))</f>
        <v/>
      </c>
      <c r="O96" s="170"/>
      <c r="P96" s="35"/>
      <c r="Q96" s="68"/>
      <c r="R96" s="68"/>
      <c r="S96" s="68"/>
      <c r="T96" s="68"/>
      <c r="U96" s="244" t="str">
        <f>IF(F96="","",Tabla1[[#This Row],[Fecha Inicio grupo]]+3*7-7)</f>
        <v/>
      </c>
      <c r="V96" s="245" t="str">
        <f>IF(F96="","",EDATE(Tabla1[[#This Row],[Fecha Inicio grupo]],3))</f>
        <v/>
      </c>
      <c r="W96" s="30"/>
      <c r="X96" s="30"/>
      <c r="Y96" s="77"/>
      <c r="Z96" s="77"/>
      <c r="AA96" s="77"/>
      <c r="AB96" s="77"/>
      <c r="AC96" s="77"/>
      <c r="AD96" s="77"/>
      <c r="AE96" s="77"/>
      <c r="AF96" s="77"/>
      <c r="AG96" s="77"/>
      <c r="AH96" s="77"/>
      <c r="AI96" s="77"/>
      <c r="AJ96" s="77"/>
      <c r="AK96" s="77"/>
      <c r="AL96" s="77"/>
      <c r="AM96" s="77"/>
      <c r="AN96" s="77"/>
      <c r="AO96" s="145"/>
      <c r="AP96" s="247" t="str">
        <f>IF(F96="","",IFERROR(VLOOKUP(SUBSTITUTE(SUBSTITUTE(Tabla1[[#This Row],[Uso Sistemas]],"T","P"),"N","F"),Parámetros!$M$2:$N$17,2,0),"Completar hasta 3ra sem. para evaluar a Probacionista"))</f>
        <v/>
      </c>
      <c r="AQ96" s="40"/>
      <c r="AR96" s="201"/>
      <c r="AS96" s="40"/>
      <c r="AT96" s="29"/>
      <c r="AU96" s="56"/>
      <c r="AV96" s="56"/>
      <c r="AW96" s="56"/>
      <c r="AX96" s="249" t="str">
        <f>IF(V96="","",EOMONTH(EDATE(Tabla1[[#This Row],[Fecha Finalización]],2),0))</f>
        <v/>
      </c>
      <c r="AY96" s="40"/>
      <c r="AZ96" s="250" t="str">
        <f>IF(V96="","",EOMONTH(EDATE(Tabla1[[#This Row],[Fecha Finalización]],3),0))</f>
        <v/>
      </c>
      <c r="BA96" s="40"/>
      <c r="BB96" s="40"/>
      <c r="BC96" s="236"/>
      <c r="BD96" s="234" t="str">
        <f>IF(F96="","",Tabla1[[#This Row],[sem 01]]&amp;Tabla1[[#This Row],[sem 02]]&amp;Tabla1[[#This Row],[sem 03]])</f>
        <v/>
      </c>
      <c r="BE96" s="235" t="str">
        <f>IF(TRIM(F96)="","",$B$1&amp;"-"&amp;SUBSTITUTE(Tabla1[[#This Row],[Mes Inscrito]]," ","")&amp;"-"&amp;SUBSTITUTE(Tabla1[[#This Row],[Dia de clases Inscrito]]," ","")&amp;"-"&amp;SUBSTITUTE(Tabla1[[#This Row],[Horario Inscrito]]," ","")&amp;"-"&amp;Tabla1[[#This Row],[Fecha Inicio grupo]])</f>
        <v/>
      </c>
      <c r="BF96" s="252" t="str">
        <f>IF(F96="","",Tabla1[[#This Row],[Curso]])</f>
        <v/>
      </c>
      <c r="BG96" s="253" t="str">
        <f>+IF(TRIM(F96)="","",$B$1&amp;"-"&amp;TRIM(Tabla1[[#This Row],[Mes Inscrito]])&amp;"-"&amp;TRIM(Tabla1[[#This Row],[Dia de clases Inscrito]])&amp;"-"&amp;TRIM(Tabla1[[#This Row],[Horario Inscrito]])&amp;"-"&amp;TRIM(Tabla1[[#This Row],[Fecha Inicio grupo]])&amp;"-"&amp;TRIM(Tabla1[[#This Row],[Tipo Incrito]]))</f>
        <v/>
      </c>
      <c r="BH96" s="308" t="str">
        <f>IF(F96="","",OR(IFERROR(SEARCH("CG",Tabla1[[#This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 s="309" t="str">
        <f>IF(F96&lt;&gt;"",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 s="309" t="str">
        <f>IF(F96&lt;&gt;"",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 s="309" t="str">
        <f>IF(Tabla1[[#This Row],[Fecha Inicio grupo]]="","",IFERROR(VLOOKUP(Tabla1[[#This Row],[Mes de Alta como miembro]],Parámetros!$AM$2:$AN$16,2,0),"01/01/1900"))</f>
        <v/>
      </c>
    </row>
    <row r="97" spans="1:63" ht="14.45">
      <c r="A97" s="69">
        <v>94</v>
      </c>
      <c r="B97" s="29"/>
      <c r="C97" s="35"/>
      <c r="D97" s="43"/>
      <c r="E97" s="65"/>
      <c r="F97" s="46"/>
      <c r="G97" s="46"/>
      <c r="H97" s="164"/>
      <c r="I97" s="43"/>
      <c r="J97" s="29"/>
      <c r="K97" s="70"/>
      <c r="L97" s="69"/>
      <c r="M97" s="47"/>
      <c r="N97" s="239" t="str">
        <f ca="1">IF(Tabla1[[#This Row],[Fecha de nac]]="","",IF(Tabla1[[#This Row],[Fecha Finalización]] &gt;=TODAY(), DATEDIF(Tabla1[[#This Row],[Fecha de nac]],TODAY(),"y"), ROUNDDOWN((Tabla1[[#This Row],[Fecha Finalización]] -Tabla1[[#This Row],[Fecha de nac]])/365,0)))</f>
        <v/>
      </c>
      <c r="O97" s="170"/>
      <c r="P97" s="35"/>
      <c r="Q97" s="68"/>
      <c r="R97" s="68"/>
      <c r="S97" s="68"/>
      <c r="T97" s="68"/>
      <c r="U97" s="244" t="str">
        <f>IF(F97="","",Tabla1[[#This Row],[Fecha Inicio grupo]]+3*7-7)</f>
        <v/>
      </c>
      <c r="V97" s="245" t="str">
        <f>IF(F97="","",EDATE(Tabla1[[#This Row],[Fecha Inicio grupo]],3))</f>
        <v/>
      </c>
      <c r="W97" s="30"/>
      <c r="X97" s="30"/>
      <c r="Y97" s="77"/>
      <c r="Z97" s="77"/>
      <c r="AA97" s="77"/>
      <c r="AB97" s="77"/>
      <c r="AC97" s="77"/>
      <c r="AD97" s="77"/>
      <c r="AE97" s="77"/>
      <c r="AF97" s="77"/>
      <c r="AG97" s="77"/>
      <c r="AH97" s="77"/>
      <c r="AI97" s="77"/>
      <c r="AJ97" s="77"/>
      <c r="AK97" s="77"/>
      <c r="AL97" s="77"/>
      <c r="AM97" s="77"/>
      <c r="AN97" s="77"/>
      <c r="AO97" s="145"/>
      <c r="AP97" s="247" t="str">
        <f>IF(F97="","",IFERROR(VLOOKUP(SUBSTITUTE(SUBSTITUTE(Tabla1[[#This Row],[Uso Sistemas]],"T","P"),"N","F"),Parámetros!$M$2:$N$17,2,0),"Completar hasta 3ra sem. para evaluar a Probacionista"))</f>
        <v/>
      </c>
      <c r="AQ97" s="40"/>
      <c r="AR97" s="40"/>
      <c r="AS97" s="40"/>
      <c r="AT97" s="29"/>
      <c r="AU97" s="56"/>
      <c r="AV97" s="56"/>
      <c r="AW97" s="56"/>
      <c r="AX97" s="249" t="str">
        <f>IF(V97="","",EOMONTH(EDATE(Tabla1[[#This Row],[Fecha Finalización]],2),0))</f>
        <v/>
      </c>
      <c r="AY97" s="40"/>
      <c r="AZ97" s="250" t="str">
        <f>IF(V97="","",EOMONTH(EDATE(Tabla1[[#This Row],[Fecha Finalización]],3),0))</f>
        <v/>
      </c>
      <c r="BA97" s="40"/>
      <c r="BB97" s="40"/>
      <c r="BC97" s="236"/>
      <c r="BD97" s="234" t="str">
        <f>IF(F97="","",Tabla1[[#This Row],[sem 01]]&amp;Tabla1[[#This Row],[sem 02]]&amp;Tabla1[[#This Row],[sem 03]])</f>
        <v/>
      </c>
      <c r="BE97" s="235" t="str">
        <f>IF(TRIM(F97)="","",$B$1&amp;"-"&amp;SUBSTITUTE(Tabla1[[#This Row],[Mes Inscrito]]," ","")&amp;"-"&amp;SUBSTITUTE(Tabla1[[#This Row],[Dia de clases Inscrito]]," ","")&amp;"-"&amp;SUBSTITUTE(Tabla1[[#This Row],[Horario Inscrito]]," ","")&amp;"-"&amp;Tabla1[[#This Row],[Fecha Inicio grupo]])</f>
        <v/>
      </c>
      <c r="BF97" s="252" t="str">
        <f>IF(F97="","",Tabla1[[#This Row],[Curso]])</f>
        <v/>
      </c>
      <c r="BG97" s="253" t="str">
        <f>+IF(TRIM(F97)="","",$B$1&amp;"-"&amp;TRIM(Tabla1[[#This Row],[Mes Inscrito]])&amp;"-"&amp;TRIM(Tabla1[[#This Row],[Dia de clases Inscrito]])&amp;"-"&amp;TRIM(Tabla1[[#This Row],[Horario Inscrito]])&amp;"-"&amp;TRIM(Tabla1[[#This Row],[Fecha Inicio grupo]])&amp;"-"&amp;TRIM(Tabla1[[#This Row],[Tipo Incrito]]))</f>
        <v/>
      </c>
      <c r="BH97" s="308" t="str">
        <f>IF(F97="","",OR(IFERROR(SEARCH("CG",Tabla1[[#This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 s="309" t="str">
        <f>IF(F97&lt;&gt;"",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 s="309" t="str">
        <f>IF(F97&lt;&gt;"",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 s="309" t="str">
        <f>IF(Tabla1[[#This Row],[Fecha Inicio grupo]]="","",IFERROR(VLOOKUP(Tabla1[[#This Row],[Mes de Alta como miembro]],Parámetros!$AM$2:$AN$16,2,0),"01/01/1900"))</f>
        <v/>
      </c>
    </row>
    <row r="98" spans="1:63" ht="14.45">
      <c r="A98" s="69">
        <v>95</v>
      </c>
      <c r="B98" s="29"/>
      <c r="C98" s="35"/>
      <c r="D98" s="43"/>
      <c r="E98" s="65"/>
      <c r="F98" s="46"/>
      <c r="G98" s="46"/>
      <c r="H98" s="164"/>
      <c r="I98" s="43"/>
      <c r="J98" s="29"/>
      <c r="K98" s="70"/>
      <c r="L98" s="69"/>
      <c r="M98" s="47"/>
      <c r="N98" s="239" t="str">
        <f ca="1">IF(Tabla1[[#This Row],[Fecha de nac]]="","",IF(Tabla1[[#This Row],[Fecha Finalización]] &gt;=TODAY(), DATEDIF(Tabla1[[#This Row],[Fecha de nac]],TODAY(),"y"), ROUNDDOWN((Tabla1[[#This Row],[Fecha Finalización]] -Tabla1[[#This Row],[Fecha de nac]])/365,0)))</f>
        <v/>
      </c>
      <c r="O98" s="170"/>
      <c r="P98" s="35"/>
      <c r="Q98" s="68"/>
      <c r="R98" s="68"/>
      <c r="S98" s="68"/>
      <c r="T98" s="68"/>
      <c r="U98" s="244" t="str">
        <f>IF(F98="","",Tabla1[[#This Row],[Fecha Inicio grupo]]+3*7-7)</f>
        <v/>
      </c>
      <c r="V98" s="245" t="str">
        <f>IF(F98="","",EDATE(Tabla1[[#This Row],[Fecha Inicio grupo]],3))</f>
        <v/>
      </c>
      <c r="W98" s="30"/>
      <c r="X98" s="30"/>
      <c r="Y98" s="77"/>
      <c r="Z98" s="77"/>
      <c r="AA98" s="77"/>
      <c r="AB98" s="77"/>
      <c r="AC98" s="77"/>
      <c r="AD98" s="77"/>
      <c r="AE98" s="77"/>
      <c r="AF98" s="77"/>
      <c r="AG98" s="77"/>
      <c r="AH98" s="77"/>
      <c r="AI98" s="77"/>
      <c r="AJ98" s="77"/>
      <c r="AK98" s="77"/>
      <c r="AL98" s="77"/>
      <c r="AM98" s="77"/>
      <c r="AN98" s="77"/>
      <c r="AO98" s="145"/>
      <c r="AP98" s="247" t="str">
        <f>IF(F98="","",IFERROR(VLOOKUP(SUBSTITUTE(SUBSTITUTE(Tabla1[[#This Row],[Uso Sistemas]],"T","P"),"N","F"),Parámetros!$M$2:$N$17,2,0),"Completar hasta 3ra sem. para evaluar a Probacionista"))</f>
        <v/>
      </c>
      <c r="AQ98" s="40"/>
      <c r="AR98" s="40"/>
      <c r="AS98" s="40"/>
      <c r="AT98" s="29"/>
      <c r="AU98" s="56"/>
      <c r="AV98" s="56"/>
      <c r="AW98" s="56"/>
      <c r="AX98" s="249" t="str">
        <f>IF(V98="","",EOMONTH(EDATE(Tabla1[[#This Row],[Fecha Finalización]],2),0))</f>
        <v/>
      </c>
      <c r="AY98" s="40"/>
      <c r="AZ98" s="250" t="str">
        <f>IF(V98="","",EOMONTH(EDATE(Tabla1[[#This Row],[Fecha Finalización]],3),0))</f>
        <v/>
      </c>
      <c r="BA98" s="40"/>
      <c r="BB98" s="40"/>
      <c r="BC98" s="236"/>
      <c r="BD98" s="234" t="str">
        <f>IF(F98="","",Tabla1[[#This Row],[sem 01]]&amp;Tabla1[[#This Row],[sem 02]]&amp;Tabla1[[#This Row],[sem 03]])</f>
        <v/>
      </c>
      <c r="BE98" s="235" t="str">
        <f>IF(TRIM(F98)="","",$B$1&amp;"-"&amp;SUBSTITUTE(Tabla1[[#This Row],[Mes Inscrito]]," ","")&amp;"-"&amp;SUBSTITUTE(Tabla1[[#This Row],[Dia de clases Inscrito]]," ","")&amp;"-"&amp;SUBSTITUTE(Tabla1[[#This Row],[Horario Inscrito]]," ","")&amp;"-"&amp;Tabla1[[#This Row],[Fecha Inicio grupo]])</f>
        <v/>
      </c>
      <c r="BF98" s="252" t="str">
        <f>IF(F98="","",Tabla1[[#This Row],[Curso]])</f>
        <v/>
      </c>
      <c r="BG98" s="253" t="str">
        <f>+IF(TRIM(F98)="","",$B$1&amp;"-"&amp;TRIM(Tabla1[[#This Row],[Mes Inscrito]])&amp;"-"&amp;TRIM(Tabla1[[#This Row],[Dia de clases Inscrito]])&amp;"-"&amp;TRIM(Tabla1[[#This Row],[Horario Inscrito]])&amp;"-"&amp;TRIM(Tabla1[[#This Row],[Fecha Inicio grupo]])&amp;"-"&amp;TRIM(Tabla1[[#This Row],[Tipo Incrito]]))</f>
        <v/>
      </c>
      <c r="BH98" s="308" t="str">
        <f>IF(F98="","",OR(IFERROR(SEARCH("CG",Tabla1[[#This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 s="309" t="str">
        <f>IF(F98&lt;&gt;"",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 s="309" t="str">
        <f>IF(F98&lt;&gt;"",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 s="309" t="str">
        <f>IF(Tabla1[[#This Row],[Fecha Inicio grupo]]="","",IFERROR(VLOOKUP(Tabla1[[#This Row],[Mes de Alta como miembro]],Parámetros!$AM$2:$AN$16,2,0),"01/01/1900"))</f>
        <v/>
      </c>
    </row>
    <row r="99" spans="1:63" ht="14.45">
      <c r="A99" s="69">
        <v>96</v>
      </c>
      <c r="B99" s="29"/>
      <c r="C99" s="35"/>
      <c r="D99" s="43"/>
      <c r="E99" s="65"/>
      <c r="F99" s="46"/>
      <c r="G99" s="46"/>
      <c r="H99" s="164"/>
      <c r="I99" s="43"/>
      <c r="J99" s="29"/>
      <c r="K99" s="70"/>
      <c r="L99" s="69"/>
      <c r="M99" s="47"/>
      <c r="N99" s="239" t="str">
        <f ca="1">IF(Tabla1[[#This Row],[Fecha de nac]]="","",IF(Tabla1[[#This Row],[Fecha Finalización]] &gt;=TODAY(), DATEDIF(Tabla1[[#This Row],[Fecha de nac]],TODAY(),"y"), ROUNDDOWN((Tabla1[[#This Row],[Fecha Finalización]] -Tabla1[[#This Row],[Fecha de nac]])/365,0)))</f>
        <v/>
      </c>
      <c r="O99" s="170"/>
      <c r="P99" s="35"/>
      <c r="Q99" s="68"/>
      <c r="R99" s="68"/>
      <c r="S99" s="68"/>
      <c r="T99" s="68"/>
      <c r="U99" s="244" t="str">
        <f>IF(F99="","",Tabla1[[#This Row],[Fecha Inicio grupo]]+3*7-7)</f>
        <v/>
      </c>
      <c r="V99" s="245" t="str">
        <f>IF(F99="","",EDATE(Tabla1[[#This Row],[Fecha Inicio grupo]],3))</f>
        <v/>
      </c>
      <c r="W99" s="30"/>
      <c r="X99" s="30"/>
      <c r="Y99" s="77"/>
      <c r="Z99" s="77"/>
      <c r="AA99" s="77"/>
      <c r="AB99" s="77"/>
      <c r="AC99" s="77"/>
      <c r="AD99" s="77"/>
      <c r="AE99" s="77"/>
      <c r="AF99" s="77"/>
      <c r="AG99" s="77"/>
      <c r="AH99" s="77"/>
      <c r="AI99" s="77"/>
      <c r="AJ99" s="77"/>
      <c r="AK99" s="77"/>
      <c r="AL99" s="77"/>
      <c r="AM99" s="77"/>
      <c r="AN99" s="77"/>
      <c r="AO99" s="145"/>
      <c r="AP99" s="247" t="str">
        <f>IF(F99="","",IFERROR(VLOOKUP(SUBSTITUTE(SUBSTITUTE(Tabla1[[#This Row],[Uso Sistemas]],"T","P"),"N","F"),Parámetros!$M$2:$N$17,2,0),"Completar hasta 3ra sem. para evaluar a Probacionista"))</f>
        <v/>
      </c>
      <c r="AQ99" s="40"/>
      <c r="AR99" s="40"/>
      <c r="AS99" s="40"/>
      <c r="AT99" s="29"/>
      <c r="AU99" s="56"/>
      <c r="AV99" s="56"/>
      <c r="AW99" s="56"/>
      <c r="AX99" s="249" t="str">
        <f>IF(V99="","",EOMONTH(EDATE(Tabla1[[#This Row],[Fecha Finalización]],2),0))</f>
        <v/>
      </c>
      <c r="AY99" s="40"/>
      <c r="AZ99" s="250" t="str">
        <f>IF(V99="","",EOMONTH(EDATE(Tabla1[[#This Row],[Fecha Finalización]],3),0))</f>
        <v/>
      </c>
      <c r="BA99" s="40"/>
      <c r="BB99" s="40"/>
      <c r="BC99" s="236"/>
      <c r="BD99" s="234" t="str">
        <f>IF(F99="","",Tabla1[[#This Row],[sem 01]]&amp;Tabla1[[#This Row],[sem 02]]&amp;Tabla1[[#This Row],[sem 03]])</f>
        <v/>
      </c>
      <c r="BE99" s="235" t="str">
        <f>IF(TRIM(F99)="","",$B$1&amp;"-"&amp;SUBSTITUTE(Tabla1[[#This Row],[Mes Inscrito]]," ","")&amp;"-"&amp;SUBSTITUTE(Tabla1[[#This Row],[Dia de clases Inscrito]]," ","")&amp;"-"&amp;SUBSTITUTE(Tabla1[[#This Row],[Horario Inscrito]]," ","")&amp;"-"&amp;Tabla1[[#This Row],[Fecha Inicio grupo]])</f>
        <v/>
      </c>
      <c r="BF99" s="252" t="str">
        <f>IF(F99="","",Tabla1[[#This Row],[Curso]])</f>
        <v/>
      </c>
      <c r="BG99" s="253" t="str">
        <f>+IF(TRIM(F99)="","",$B$1&amp;"-"&amp;TRIM(Tabla1[[#This Row],[Mes Inscrito]])&amp;"-"&amp;TRIM(Tabla1[[#This Row],[Dia de clases Inscrito]])&amp;"-"&amp;TRIM(Tabla1[[#This Row],[Horario Inscrito]])&amp;"-"&amp;TRIM(Tabla1[[#This Row],[Fecha Inicio grupo]])&amp;"-"&amp;TRIM(Tabla1[[#This Row],[Tipo Incrito]]))</f>
        <v/>
      </c>
      <c r="BH99" s="308" t="str">
        <f>IF(F99="","",OR(IFERROR(SEARCH("CG",Tabla1[[#This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 s="309" t="str">
        <f>IF(F99&lt;&gt;"",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 s="309" t="str">
        <f>IF(F99&lt;&gt;"",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 s="309" t="str">
        <f>IF(Tabla1[[#This Row],[Fecha Inicio grupo]]="","",IFERROR(VLOOKUP(Tabla1[[#This Row],[Mes de Alta como miembro]],Parámetros!$AM$2:$AN$16,2,0),"01/01/1900"))</f>
        <v/>
      </c>
    </row>
    <row r="100" spans="1:63" ht="14.45">
      <c r="A100" s="69">
        <v>97</v>
      </c>
      <c r="B100" s="29"/>
      <c r="C100" s="35"/>
      <c r="D100" s="43"/>
      <c r="E100" s="65"/>
      <c r="F100" s="46"/>
      <c r="G100" s="46"/>
      <c r="H100" s="164"/>
      <c r="I100" s="43"/>
      <c r="J100" s="29"/>
      <c r="K100" s="70"/>
      <c r="L100" s="69"/>
      <c r="M100" s="47"/>
      <c r="N100" s="239" t="str">
        <f ca="1">IF(Tabla1[[#This Row],[Fecha de nac]]="","",IF(Tabla1[[#This Row],[Fecha Finalización]] &gt;=TODAY(), DATEDIF(Tabla1[[#This Row],[Fecha de nac]],TODAY(),"y"), ROUNDDOWN((Tabla1[[#This Row],[Fecha Finalización]] -Tabla1[[#This Row],[Fecha de nac]])/365,0)))</f>
        <v/>
      </c>
      <c r="O100" s="170"/>
      <c r="P100" s="35"/>
      <c r="Q100" s="68"/>
      <c r="R100" s="68"/>
      <c r="S100" s="68"/>
      <c r="T100" s="68"/>
      <c r="U100" s="244" t="str">
        <f>IF(F100="","",Tabla1[[#This Row],[Fecha Inicio grupo]]+3*7-7)</f>
        <v/>
      </c>
      <c r="V100" s="245" t="str">
        <f>IF(F100="","",EDATE(Tabla1[[#This Row],[Fecha Inicio grupo]],3))</f>
        <v/>
      </c>
      <c r="W100" s="30"/>
      <c r="X100" s="30"/>
      <c r="Y100" s="77"/>
      <c r="Z100" s="77"/>
      <c r="AA100" s="77"/>
      <c r="AB100" s="77"/>
      <c r="AC100" s="77"/>
      <c r="AD100" s="77"/>
      <c r="AE100" s="77"/>
      <c r="AF100" s="77"/>
      <c r="AG100" s="77"/>
      <c r="AH100" s="77"/>
      <c r="AI100" s="77"/>
      <c r="AJ100" s="77"/>
      <c r="AK100" s="77"/>
      <c r="AL100" s="77"/>
      <c r="AM100" s="77"/>
      <c r="AN100" s="77"/>
      <c r="AO100" s="145"/>
      <c r="AP100" s="247" t="str">
        <f>IF(F100="","",IFERROR(VLOOKUP(SUBSTITUTE(SUBSTITUTE(Tabla1[[#This Row],[Uso Sistemas]],"T","P"),"N","F"),Parámetros!$M$2:$N$17,2,0),"Completar hasta 3ra sem. para evaluar a Probacionista"))</f>
        <v/>
      </c>
      <c r="AQ100" s="40"/>
      <c r="AR100" s="40"/>
      <c r="AS100" s="40"/>
      <c r="AT100" s="29"/>
      <c r="AU100" s="56"/>
      <c r="AV100" s="56"/>
      <c r="AW100" s="56"/>
      <c r="AX100" s="249" t="str">
        <f>IF(V100="","",EOMONTH(EDATE(Tabla1[[#This Row],[Fecha Finalización]],2),0))</f>
        <v/>
      </c>
      <c r="AY100" s="40"/>
      <c r="AZ100" s="250" t="str">
        <f>IF(V100="","",EOMONTH(EDATE(Tabla1[[#This Row],[Fecha Finalización]],3),0))</f>
        <v/>
      </c>
      <c r="BA100" s="40"/>
      <c r="BB100" s="40"/>
      <c r="BC100" s="236"/>
      <c r="BD100" s="234" t="str">
        <f>IF(F100="","",Tabla1[[#This Row],[sem 01]]&amp;Tabla1[[#This Row],[sem 02]]&amp;Tabla1[[#This Row],[sem 03]])</f>
        <v/>
      </c>
      <c r="BE100" s="235" t="str">
        <f>IF(TRIM(F100)="","",$B$1&amp;"-"&amp;SUBSTITUTE(Tabla1[[#This Row],[Mes Inscrito]]," ","")&amp;"-"&amp;SUBSTITUTE(Tabla1[[#This Row],[Dia de clases Inscrito]]," ","")&amp;"-"&amp;SUBSTITUTE(Tabla1[[#This Row],[Horario Inscrito]]," ","")&amp;"-"&amp;Tabla1[[#This Row],[Fecha Inicio grupo]])</f>
        <v/>
      </c>
      <c r="BF100" s="252" t="str">
        <f>IF(F100="","",Tabla1[[#This Row],[Curso]])</f>
        <v/>
      </c>
      <c r="BG100" s="253" t="str">
        <f>+IF(TRIM(F100)="","",$B$1&amp;"-"&amp;TRIM(Tabla1[[#This Row],[Mes Inscrito]])&amp;"-"&amp;TRIM(Tabla1[[#This Row],[Dia de clases Inscrito]])&amp;"-"&amp;TRIM(Tabla1[[#This Row],[Horario Inscrito]])&amp;"-"&amp;TRIM(Tabla1[[#This Row],[Fecha Inicio grupo]])&amp;"-"&amp;TRIM(Tabla1[[#This Row],[Tipo Incrito]]))</f>
        <v/>
      </c>
      <c r="BH100" s="308" t="str">
        <f>IF(F100="","",OR(IFERROR(SEARCH("CG",Tabla1[[#This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 s="309" t="str">
        <f>IF(F100&lt;&gt;"",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 s="309" t="str">
        <f>IF(F100&lt;&gt;"",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 s="309" t="str">
        <f>IF(Tabla1[[#This Row],[Fecha Inicio grupo]]="","",IFERROR(VLOOKUP(Tabla1[[#This Row],[Mes de Alta como miembro]],Parámetros!$AM$2:$AN$16,2,0),"01/01/1900"))</f>
        <v/>
      </c>
    </row>
    <row r="101" spans="1:63" ht="14.45">
      <c r="A101" s="69">
        <v>98</v>
      </c>
      <c r="B101" s="29"/>
      <c r="C101" s="35"/>
      <c r="D101" s="43"/>
      <c r="E101" s="65"/>
      <c r="F101" s="46"/>
      <c r="G101" s="46"/>
      <c r="H101" s="164"/>
      <c r="I101" s="43"/>
      <c r="J101" s="29"/>
      <c r="K101" s="70"/>
      <c r="L101" s="69"/>
      <c r="M101" s="47"/>
      <c r="N101" s="239" t="str">
        <f ca="1">IF(Tabla1[[#This Row],[Fecha de nac]]="","",IF(Tabla1[[#This Row],[Fecha Finalización]] &gt;=TODAY(), DATEDIF(Tabla1[[#This Row],[Fecha de nac]],TODAY(),"y"), ROUNDDOWN((Tabla1[[#This Row],[Fecha Finalización]] -Tabla1[[#This Row],[Fecha de nac]])/365,0)))</f>
        <v/>
      </c>
      <c r="O101" s="170"/>
      <c r="P101" s="35"/>
      <c r="Q101" s="68"/>
      <c r="R101" s="68"/>
      <c r="S101" s="68"/>
      <c r="T101" s="68"/>
      <c r="U101" s="244" t="str">
        <f>IF(F101="","",Tabla1[[#This Row],[Fecha Inicio grupo]]+3*7-7)</f>
        <v/>
      </c>
      <c r="V101" s="245" t="str">
        <f>IF(F101="","",EDATE(Tabla1[[#This Row],[Fecha Inicio grupo]],3))</f>
        <v/>
      </c>
      <c r="W101" s="30"/>
      <c r="X101" s="30"/>
      <c r="Y101" s="77"/>
      <c r="Z101" s="77"/>
      <c r="AA101" s="77"/>
      <c r="AB101" s="77"/>
      <c r="AC101" s="77"/>
      <c r="AD101" s="77"/>
      <c r="AE101" s="77"/>
      <c r="AF101" s="77"/>
      <c r="AG101" s="77"/>
      <c r="AH101" s="77"/>
      <c r="AI101" s="77"/>
      <c r="AJ101" s="77"/>
      <c r="AK101" s="77"/>
      <c r="AL101" s="77"/>
      <c r="AM101" s="77"/>
      <c r="AN101" s="77"/>
      <c r="AO101" s="145"/>
      <c r="AP101" s="247" t="str">
        <f>IF(F101="","",IFERROR(VLOOKUP(SUBSTITUTE(SUBSTITUTE(Tabla1[[#This Row],[Uso Sistemas]],"T","P"),"N","F"),Parámetros!$M$2:$N$17,2,0),"Completar hasta 3ra sem. para evaluar a Probacionista"))</f>
        <v/>
      </c>
      <c r="AQ101" s="40"/>
      <c r="AR101" s="40"/>
      <c r="AS101" s="40"/>
      <c r="AT101" s="29"/>
      <c r="AU101" s="56"/>
      <c r="AV101" s="56"/>
      <c r="AW101" s="56"/>
      <c r="AX101" s="249" t="str">
        <f>IF(V101="","",EOMONTH(EDATE(Tabla1[[#This Row],[Fecha Finalización]],2),0))</f>
        <v/>
      </c>
      <c r="AY101" s="40"/>
      <c r="AZ101" s="250" t="str">
        <f>IF(V101="","",EOMONTH(EDATE(Tabla1[[#This Row],[Fecha Finalización]],3),0))</f>
        <v/>
      </c>
      <c r="BA101" s="40"/>
      <c r="BB101" s="40"/>
      <c r="BC101" s="236"/>
      <c r="BD101" s="234" t="str">
        <f>IF(F101="","",Tabla1[[#This Row],[sem 01]]&amp;Tabla1[[#This Row],[sem 02]]&amp;Tabla1[[#This Row],[sem 03]])</f>
        <v/>
      </c>
      <c r="BE101" s="235" t="str">
        <f>IF(TRIM(F101)="","",$B$1&amp;"-"&amp;SUBSTITUTE(Tabla1[[#This Row],[Mes Inscrito]]," ","")&amp;"-"&amp;SUBSTITUTE(Tabla1[[#This Row],[Dia de clases Inscrito]]," ","")&amp;"-"&amp;SUBSTITUTE(Tabla1[[#This Row],[Horario Inscrito]]," ","")&amp;"-"&amp;Tabla1[[#This Row],[Fecha Inicio grupo]])</f>
        <v/>
      </c>
      <c r="BF101" s="252" t="str">
        <f>IF(F101="","",Tabla1[[#This Row],[Curso]])</f>
        <v/>
      </c>
      <c r="BG101" s="253" t="str">
        <f>+IF(TRIM(F101)="","",$B$1&amp;"-"&amp;TRIM(Tabla1[[#This Row],[Mes Inscrito]])&amp;"-"&amp;TRIM(Tabla1[[#This Row],[Dia de clases Inscrito]])&amp;"-"&amp;TRIM(Tabla1[[#This Row],[Horario Inscrito]])&amp;"-"&amp;TRIM(Tabla1[[#This Row],[Fecha Inicio grupo]])&amp;"-"&amp;TRIM(Tabla1[[#This Row],[Tipo Incrito]]))</f>
        <v/>
      </c>
      <c r="BH101" s="308" t="str">
        <f>IF(F101="","",OR(IFERROR(SEARCH("CG",Tabla1[[#This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 s="309" t="str">
        <f>IF(F101&lt;&gt;"",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 s="309" t="str">
        <f>IF(F101&lt;&gt;"",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 s="309" t="str">
        <f>IF(Tabla1[[#This Row],[Fecha Inicio grupo]]="","",IFERROR(VLOOKUP(Tabla1[[#This Row],[Mes de Alta como miembro]],Parámetros!$AM$2:$AN$16,2,0),"01/01/1900"))</f>
        <v/>
      </c>
    </row>
    <row r="102" spans="1:63" ht="14.45">
      <c r="A102" s="69">
        <v>99</v>
      </c>
      <c r="B102" s="29"/>
      <c r="C102" s="35"/>
      <c r="D102" s="43"/>
      <c r="E102" s="65"/>
      <c r="F102" s="46"/>
      <c r="G102" s="46"/>
      <c r="H102" s="164"/>
      <c r="I102" s="43"/>
      <c r="J102" s="29"/>
      <c r="K102" s="70"/>
      <c r="L102" s="69"/>
      <c r="M102" s="47"/>
      <c r="N102" s="239" t="str">
        <f ca="1">IF(Tabla1[[#This Row],[Fecha de nac]]="","",IF(Tabla1[[#This Row],[Fecha Finalización]] &gt;=TODAY(), DATEDIF(Tabla1[[#This Row],[Fecha de nac]],TODAY(),"y"), ROUNDDOWN((Tabla1[[#This Row],[Fecha Finalización]] -Tabla1[[#This Row],[Fecha de nac]])/365,0)))</f>
        <v/>
      </c>
      <c r="O102" s="170"/>
      <c r="P102" s="35"/>
      <c r="Q102" s="68"/>
      <c r="R102" s="68"/>
      <c r="S102" s="68"/>
      <c r="T102" s="68"/>
      <c r="U102" s="244" t="str">
        <f>IF(F102="","",Tabla1[[#This Row],[Fecha Inicio grupo]]+3*7-7)</f>
        <v/>
      </c>
      <c r="V102" s="245" t="str">
        <f>IF(F102="","",EDATE(Tabla1[[#This Row],[Fecha Inicio grupo]],3))</f>
        <v/>
      </c>
      <c r="W102" s="30"/>
      <c r="X102" s="30"/>
      <c r="Y102" s="77"/>
      <c r="Z102" s="77"/>
      <c r="AA102" s="77"/>
      <c r="AB102" s="77"/>
      <c r="AC102" s="77"/>
      <c r="AD102" s="77"/>
      <c r="AE102" s="77"/>
      <c r="AF102" s="77"/>
      <c r="AG102" s="77"/>
      <c r="AH102" s="77"/>
      <c r="AI102" s="77"/>
      <c r="AJ102" s="77"/>
      <c r="AK102" s="77"/>
      <c r="AL102" s="77"/>
      <c r="AM102" s="77"/>
      <c r="AN102" s="77"/>
      <c r="AO102" s="145"/>
      <c r="AP102" s="247" t="str">
        <f>IF(F102="","",IFERROR(VLOOKUP(SUBSTITUTE(SUBSTITUTE(Tabla1[[#This Row],[Uso Sistemas]],"T","P"),"N","F"),Parámetros!$M$2:$N$17,2,0),"Completar hasta 3ra sem. para evaluar a Probacionista"))</f>
        <v/>
      </c>
      <c r="AQ102" s="40"/>
      <c r="AR102" s="40"/>
      <c r="AS102" s="40"/>
      <c r="AT102" s="29"/>
      <c r="AU102" s="56"/>
      <c r="AV102" s="56"/>
      <c r="AW102" s="56"/>
      <c r="AX102" s="249" t="str">
        <f>IF(V102="","",EOMONTH(EDATE(Tabla1[[#This Row],[Fecha Finalización]],2),0))</f>
        <v/>
      </c>
      <c r="AY102" s="40"/>
      <c r="AZ102" s="250" t="str">
        <f>IF(V102="","",EOMONTH(EDATE(Tabla1[[#This Row],[Fecha Finalización]],3),0))</f>
        <v/>
      </c>
      <c r="BA102" s="40"/>
      <c r="BB102" s="40"/>
      <c r="BC102" s="236"/>
      <c r="BD102" s="234" t="str">
        <f>IF(F102="","",Tabla1[[#This Row],[sem 01]]&amp;Tabla1[[#This Row],[sem 02]]&amp;Tabla1[[#This Row],[sem 03]])</f>
        <v/>
      </c>
      <c r="BE102" s="235" t="str">
        <f>IF(TRIM(F102)="","",$B$1&amp;"-"&amp;SUBSTITUTE(Tabla1[[#This Row],[Mes Inscrito]]," ","")&amp;"-"&amp;SUBSTITUTE(Tabla1[[#This Row],[Dia de clases Inscrito]]," ","")&amp;"-"&amp;SUBSTITUTE(Tabla1[[#This Row],[Horario Inscrito]]," ","")&amp;"-"&amp;Tabla1[[#This Row],[Fecha Inicio grupo]])</f>
        <v/>
      </c>
      <c r="BF102" s="252" t="str">
        <f>IF(F102="","",Tabla1[[#This Row],[Curso]])</f>
        <v/>
      </c>
      <c r="BG102" s="253" t="str">
        <f>+IF(TRIM(F102)="","",$B$1&amp;"-"&amp;TRIM(Tabla1[[#This Row],[Mes Inscrito]])&amp;"-"&amp;TRIM(Tabla1[[#This Row],[Dia de clases Inscrito]])&amp;"-"&amp;TRIM(Tabla1[[#This Row],[Horario Inscrito]])&amp;"-"&amp;TRIM(Tabla1[[#This Row],[Fecha Inicio grupo]])&amp;"-"&amp;TRIM(Tabla1[[#This Row],[Tipo Incrito]]))</f>
        <v/>
      </c>
      <c r="BH102" s="308" t="str">
        <f>IF(F102="","",OR(IFERROR(SEARCH("CG",Tabla1[[#This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 s="309" t="str">
        <f>IF(F102&lt;&gt;"",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 s="309" t="str">
        <f>IF(F102&lt;&gt;"",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 s="309" t="str">
        <f>IF(Tabla1[[#This Row],[Fecha Inicio grupo]]="","",IFERROR(VLOOKUP(Tabla1[[#This Row],[Mes de Alta como miembro]],Parámetros!$AM$2:$AN$16,2,0),"01/01/1900"))</f>
        <v/>
      </c>
    </row>
    <row r="103" spans="1:63" ht="14.45">
      <c r="A103" s="69">
        <v>100</v>
      </c>
      <c r="B103" s="29"/>
      <c r="C103" s="35"/>
      <c r="D103" s="43"/>
      <c r="E103" s="65"/>
      <c r="F103" s="46"/>
      <c r="G103" s="46"/>
      <c r="H103" s="164"/>
      <c r="I103" s="43"/>
      <c r="J103" s="29"/>
      <c r="K103" s="70"/>
      <c r="L103" s="69"/>
      <c r="M103" s="47"/>
      <c r="N103" s="239" t="str">
        <f ca="1">IF(Tabla1[[#This Row],[Fecha de nac]]="","",IF(Tabla1[[#This Row],[Fecha Finalización]] &gt;=TODAY(), DATEDIF(Tabla1[[#This Row],[Fecha de nac]],TODAY(),"y"), ROUNDDOWN((Tabla1[[#This Row],[Fecha Finalización]] -Tabla1[[#This Row],[Fecha de nac]])/365,0)))</f>
        <v/>
      </c>
      <c r="O103" s="170"/>
      <c r="P103" s="35"/>
      <c r="Q103" s="68"/>
      <c r="R103" s="68"/>
      <c r="S103" s="68"/>
      <c r="T103" s="68"/>
      <c r="U103" s="244" t="str">
        <f>IF(F103="","",Tabla1[[#This Row],[Fecha Inicio grupo]]+3*7-7)</f>
        <v/>
      </c>
      <c r="V103" s="245" t="str">
        <f>IF(F103="","",EDATE(Tabla1[[#This Row],[Fecha Inicio grupo]],3))</f>
        <v/>
      </c>
      <c r="W103" s="30"/>
      <c r="X103" s="30"/>
      <c r="Y103" s="77"/>
      <c r="Z103" s="77"/>
      <c r="AA103" s="77"/>
      <c r="AB103" s="77"/>
      <c r="AC103" s="77"/>
      <c r="AD103" s="77"/>
      <c r="AE103" s="77"/>
      <c r="AF103" s="77"/>
      <c r="AG103" s="77"/>
      <c r="AH103" s="77"/>
      <c r="AI103" s="77"/>
      <c r="AJ103" s="77"/>
      <c r="AK103" s="77"/>
      <c r="AL103" s="77"/>
      <c r="AM103" s="77"/>
      <c r="AN103" s="77"/>
      <c r="AO103" s="145"/>
      <c r="AP103" s="247" t="str">
        <f>IF(F103="","",IFERROR(VLOOKUP(SUBSTITUTE(SUBSTITUTE(Tabla1[[#This Row],[Uso Sistemas]],"T","P"),"N","F"),Parámetros!$M$2:$N$17,2,0),"Completar hasta 3ra sem. para evaluar a Probacionista"))</f>
        <v/>
      </c>
      <c r="AQ103" s="40"/>
      <c r="AR103" s="40"/>
      <c r="AS103" s="40"/>
      <c r="AT103" s="29"/>
      <c r="AU103" s="56"/>
      <c r="AV103" s="56"/>
      <c r="AW103" s="56"/>
      <c r="AX103" s="249" t="str">
        <f>IF(V103="","",EOMONTH(EDATE(Tabla1[[#This Row],[Fecha Finalización]],2),0))</f>
        <v/>
      </c>
      <c r="AY103" s="40"/>
      <c r="AZ103" s="250" t="str">
        <f>IF(V103="","",EOMONTH(EDATE(Tabla1[[#This Row],[Fecha Finalización]],3),0))</f>
        <v/>
      </c>
      <c r="BA103" s="40"/>
      <c r="BB103" s="40"/>
      <c r="BC103" s="236"/>
      <c r="BD103" s="234" t="str">
        <f>IF(F103="","",Tabla1[[#This Row],[sem 01]]&amp;Tabla1[[#This Row],[sem 02]]&amp;Tabla1[[#This Row],[sem 03]])</f>
        <v/>
      </c>
      <c r="BE103" s="235" t="str">
        <f>IF(TRIM(F103)="","",$B$1&amp;"-"&amp;SUBSTITUTE(Tabla1[[#This Row],[Mes Inscrito]]," ","")&amp;"-"&amp;SUBSTITUTE(Tabla1[[#This Row],[Dia de clases Inscrito]]," ","")&amp;"-"&amp;SUBSTITUTE(Tabla1[[#This Row],[Horario Inscrito]]," ","")&amp;"-"&amp;Tabla1[[#This Row],[Fecha Inicio grupo]])</f>
        <v/>
      </c>
      <c r="BF103" s="252" t="str">
        <f>IF(F103="","",Tabla1[[#This Row],[Curso]])</f>
        <v/>
      </c>
      <c r="BG103" s="253" t="str">
        <f>+IF(TRIM(F103)="","",$B$1&amp;"-"&amp;TRIM(Tabla1[[#This Row],[Mes Inscrito]])&amp;"-"&amp;TRIM(Tabla1[[#This Row],[Dia de clases Inscrito]])&amp;"-"&amp;TRIM(Tabla1[[#This Row],[Horario Inscrito]])&amp;"-"&amp;TRIM(Tabla1[[#This Row],[Fecha Inicio grupo]])&amp;"-"&amp;TRIM(Tabla1[[#This Row],[Tipo Incrito]]))</f>
        <v/>
      </c>
      <c r="BH103" s="308" t="str">
        <f>IF(F103="","",OR(IFERROR(SEARCH("CG",Tabla1[[#This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 s="309" t="str">
        <f>IF(F103&lt;&gt;"",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 s="309" t="str">
        <f>IF(F103&lt;&gt;"",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 s="309" t="str">
        <f>IF(Tabla1[[#This Row],[Fecha Inicio grupo]]="","",IFERROR(VLOOKUP(Tabla1[[#This Row],[Mes de Alta como miembro]],Parámetros!$AM$2:$AN$16,2,0),"01/01/1900"))</f>
        <v/>
      </c>
    </row>
    <row r="104" spans="1:63" ht="14.45">
      <c r="A104" s="69">
        <v>101</v>
      </c>
      <c r="B104" s="29"/>
      <c r="C104" s="35"/>
      <c r="D104" s="43"/>
      <c r="E104" s="65"/>
      <c r="F104" s="46"/>
      <c r="G104" s="46"/>
      <c r="H104" s="164"/>
      <c r="I104" s="43"/>
      <c r="J104" s="29"/>
      <c r="K104" s="70"/>
      <c r="L104" s="69"/>
      <c r="M104" s="47"/>
      <c r="N104" s="239" t="str">
        <f ca="1">IF(Tabla1[[#This Row],[Fecha de nac]]="","",IF(Tabla1[[#This Row],[Fecha Finalización]] &gt;=TODAY(), DATEDIF(Tabla1[[#This Row],[Fecha de nac]],TODAY(),"y"), ROUNDDOWN((Tabla1[[#This Row],[Fecha Finalización]] -Tabla1[[#This Row],[Fecha de nac]])/365,0)))</f>
        <v/>
      </c>
      <c r="O104" s="170"/>
      <c r="P104" s="35"/>
      <c r="Q104" s="68"/>
      <c r="R104" s="68"/>
      <c r="S104" s="68"/>
      <c r="T104" s="68"/>
      <c r="U104" s="244" t="str">
        <f>IF(F104="","",Tabla1[[#This Row],[Fecha Inicio grupo]]+3*7-7)</f>
        <v/>
      </c>
      <c r="V104" s="245" t="str">
        <f>IF(F104="","",EDATE(Tabla1[[#This Row],[Fecha Inicio grupo]],3))</f>
        <v/>
      </c>
      <c r="W104" s="30"/>
      <c r="X104" s="30"/>
      <c r="Y104" s="77"/>
      <c r="Z104" s="77"/>
      <c r="AA104" s="77"/>
      <c r="AB104" s="77"/>
      <c r="AC104" s="77"/>
      <c r="AD104" s="77"/>
      <c r="AE104" s="77"/>
      <c r="AF104" s="77"/>
      <c r="AG104" s="77"/>
      <c r="AH104" s="77"/>
      <c r="AI104" s="77"/>
      <c r="AJ104" s="77"/>
      <c r="AK104" s="77"/>
      <c r="AL104" s="77"/>
      <c r="AM104" s="77"/>
      <c r="AN104" s="77"/>
      <c r="AO104" s="145"/>
      <c r="AP104" s="247" t="str">
        <f>IF(F104="","",IFERROR(VLOOKUP(SUBSTITUTE(SUBSTITUTE(Tabla1[[#This Row],[Uso Sistemas]],"T","P"),"N","F"),Parámetros!$M$2:$N$17,2,0),"Completar hasta 3ra sem. para evaluar a Probacionista"))</f>
        <v/>
      </c>
      <c r="AQ104" s="40"/>
      <c r="AR104" s="40"/>
      <c r="AS104" s="40"/>
      <c r="AT104" s="29"/>
      <c r="AU104" s="56"/>
      <c r="AV104" s="56"/>
      <c r="AW104" s="56"/>
      <c r="AX104" s="249" t="str">
        <f>IF(V104="","",EOMONTH(EDATE(Tabla1[[#This Row],[Fecha Finalización]],2),0))</f>
        <v/>
      </c>
      <c r="AY104" s="40"/>
      <c r="AZ104" s="250" t="str">
        <f>IF(V104="","",EOMONTH(EDATE(Tabla1[[#This Row],[Fecha Finalización]],3),0))</f>
        <v/>
      </c>
      <c r="BA104" s="40"/>
      <c r="BB104" s="40"/>
      <c r="BC104" s="236"/>
      <c r="BD104" s="234" t="str">
        <f>IF(F104="","",Tabla1[[#This Row],[sem 01]]&amp;Tabla1[[#This Row],[sem 02]]&amp;Tabla1[[#This Row],[sem 03]])</f>
        <v/>
      </c>
      <c r="BE104" s="235" t="str">
        <f>IF(TRIM(F104)="","",$B$1&amp;"-"&amp;SUBSTITUTE(Tabla1[[#This Row],[Mes Inscrito]]," ","")&amp;"-"&amp;SUBSTITUTE(Tabla1[[#This Row],[Dia de clases Inscrito]]," ","")&amp;"-"&amp;SUBSTITUTE(Tabla1[[#This Row],[Horario Inscrito]]," ","")&amp;"-"&amp;Tabla1[[#This Row],[Fecha Inicio grupo]])</f>
        <v/>
      </c>
      <c r="BF104" s="252" t="str">
        <f>IF(F104="","",Tabla1[[#This Row],[Curso]])</f>
        <v/>
      </c>
      <c r="BG104" s="253" t="str">
        <f>+IF(TRIM(F104)="","",$B$1&amp;"-"&amp;TRIM(Tabla1[[#This Row],[Mes Inscrito]])&amp;"-"&amp;TRIM(Tabla1[[#This Row],[Dia de clases Inscrito]])&amp;"-"&amp;TRIM(Tabla1[[#This Row],[Horario Inscrito]])&amp;"-"&amp;TRIM(Tabla1[[#This Row],[Fecha Inicio grupo]])&amp;"-"&amp;TRIM(Tabla1[[#This Row],[Tipo Incrito]]))</f>
        <v/>
      </c>
      <c r="BH104" s="308" t="str">
        <f>IF(F104="","",OR(IFERROR(SEARCH("CG",Tabla1[[#This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 s="309" t="str">
        <f>IF(F104&lt;&gt;"",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 s="309" t="str">
        <f>IF(F104&lt;&gt;"",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 s="309" t="str">
        <f>IF(Tabla1[[#This Row],[Fecha Inicio grupo]]="","",IFERROR(VLOOKUP(Tabla1[[#This Row],[Mes de Alta como miembro]],Parámetros!$AM$2:$AN$16,2,0),"01/01/1900"))</f>
        <v/>
      </c>
    </row>
    <row r="105" spans="1:63" ht="14.45">
      <c r="A105" s="69">
        <v>102</v>
      </c>
      <c r="B105" s="29"/>
      <c r="C105" s="35"/>
      <c r="D105" s="43"/>
      <c r="E105" s="65"/>
      <c r="F105" s="46"/>
      <c r="G105" s="46"/>
      <c r="H105" s="164"/>
      <c r="I105" s="43"/>
      <c r="J105" s="29"/>
      <c r="K105" s="70"/>
      <c r="L105" s="69"/>
      <c r="M105" s="47"/>
      <c r="N105" s="239" t="str">
        <f ca="1">IF(Tabla1[[#This Row],[Fecha de nac]]="","",IF(Tabla1[[#This Row],[Fecha Finalización]] &gt;=TODAY(), DATEDIF(Tabla1[[#This Row],[Fecha de nac]],TODAY(),"y"), ROUNDDOWN((Tabla1[[#This Row],[Fecha Finalización]] -Tabla1[[#This Row],[Fecha de nac]])/365,0)))</f>
        <v/>
      </c>
      <c r="O105" s="170"/>
      <c r="P105" s="35"/>
      <c r="Q105" s="68"/>
      <c r="R105" s="68"/>
      <c r="S105" s="68"/>
      <c r="T105" s="68"/>
      <c r="U105" s="244" t="str">
        <f>IF(F105="","",Tabla1[[#This Row],[Fecha Inicio grupo]]+3*7-7)</f>
        <v/>
      </c>
      <c r="V105" s="245" t="str">
        <f>IF(F105="","",EDATE(Tabla1[[#This Row],[Fecha Inicio grupo]],3))</f>
        <v/>
      </c>
      <c r="W105" s="30"/>
      <c r="X105" s="30"/>
      <c r="Y105" s="77"/>
      <c r="Z105" s="77"/>
      <c r="AA105" s="77"/>
      <c r="AB105" s="77"/>
      <c r="AC105" s="77"/>
      <c r="AD105" s="77"/>
      <c r="AE105" s="77"/>
      <c r="AF105" s="77"/>
      <c r="AG105" s="77"/>
      <c r="AH105" s="77"/>
      <c r="AI105" s="77"/>
      <c r="AJ105" s="77"/>
      <c r="AK105" s="77"/>
      <c r="AL105" s="77"/>
      <c r="AM105" s="77"/>
      <c r="AN105" s="77"/>
      <c r="AO105" s="145"/>
      <c r="AP105" s="247" t="str">
        <f>IF(F105="","",IFERROR(VLOOKUP(SUBSTITUTE(SUBSTITUTE(Tabla1[[#This Row],[Uso Sistemas]],"T","P"),"N","F"),Parámetros!$M$2:$N$17,2,0),"Completar hasta 3ra sem. para evaluar a Probacionista"))</f>
        <v/>
      </c>
      <c r="AQ105" s="40"/>
      <c r="AR105" s="40"/>
      <c r="AS105" s="40"/>
      <c r="AT105" s="29"/>
      <c r="AU105" s="56"/>
      <c r="AV105" s="56"/>
      <c r="AW105" s="56"/>
      <c r="AX105" s="249" t="str">
        <f>IF(V105="","",EOMONTH(EDATE(Tabla1[[#This Row],[Fecha Finalización]],2),0))</f>
        <v/>
      </c>
      <c r="AY105" s="40"/>
      <c r="AZ105" s="250" t="str">
        <f>IF(V105="","",EOMONTH(EDATE(Tabla1[[#This Row],[Fecha Finalización]],3),0))</f>
        <v/>
      </c>
      <c r="BA105" s="40"/>
      <c r="BB105" s="40"/>
      <c r="BC105" s="236"/>
      <c r="BD105" s="234" t="str">
        <f>IF(F105="","",Tabla1[[#This Row],[sem 01]]&amp;Tabla1[[#This Row],[sem 02]]&amp;Tabla1[[#This Row],[sem 03]])</f>
        <v/>
      </c>
      <c r="BE105" s="235" t="str">
        <f>IF(TRIM(F105)="","",$B$1&amp;"-"&amp;SUBSTITUTE(Tabla1[[#This Row],[Mes Inscrito]]," ","")&amp;"-"&amp;SUBSTITUTE(Tabla1[[#This Row],[Dia de clases Inscrito]]," ","")&amp;"-"&amp;SUBSTITUTE(Tabla1[[#This Row],[Horario Inscrito]]," ","")&amp;"-"&amp;Tabla1[[#This Row],[Fecha Inicio grupo]])</f>
        <v/>
      </c>
      <c r="BF105" s="252" t="str">
        <f>IF(F105="","",Tabla1[[#This Row],[Curso]])</f>
        <v/>
      </c>
      <c r="BG105" s="253" t="str">
        <f>+IF(TRIM(F105)="","",$B$1&amp;"-"&amp;TRIM(Tabla1[[#This Row],[Mes Inscrito]])&amp;"-"&amp;TRIM(Tabla1[[#This Row],[Dia de clases Inscrito]])&amp;"-"&amp;TRIM(Tabla1[[#This Row],[Horario Inscrito]])&amp;"-"&amp;TRIM(Tabla1[[#This Row],[Fecha Inicio grupo]])&amp;"-"&amp;TRIM(Tabla1[[#This Row],[Tipo Incrito]]))</f>
        <v/>
      </c>
      <c r="BH105" s="308" t="str">
        <f>IF(F105="","",OR(IFERROR(SEARCH("CG",Tabla1[[#This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 s="309" t="str">
        <f>IF(F105&lt;&gt;"",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 s="309" t="str">
        <f>IF(F105&lt;&gt;"",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 s="309" t="str">
        <f>IF(Tabla1[[#This Row],[Fecha Inicio grupo]]="","",IFERROR(VLOOKUP(Tabla1[[#This Row],[Mes de Alta como miembro]],Parámetros!$AM$2:$AN$16,2,0),"01/01/1900"))</f>
        <v/>
      </c>
    </row>
    <row r="106" spans="1:63" ht="14.45">
      <c r="A106" s="69">
        <v>103</v>
      </c>
      <c r="B106" s="29"/>
      <c r="C106" s="35"/>
      <c r="D106" s="43"/>
      <c r="E106" s="65"/>
      <c r="F106" s="46"/>
      <c r="G106" s="46"/>
      <c r="H106" s="164"/>
      <c r="I106" s="43"/>
      <c r="J106" s="29"/>
      <c r="K106" s="70"/>
      <c r="L106" s="69"/>
      <c r="M106" s="47"/>
      <c r="N106" s="239" t="str">
        <f ca="1">IF(Tabla1[[#This Row],[Fecha de nac]]="","",IF(Tabla1[[#This Row],[Fecha Finalización]] &gt;=TODAY(), DATEDIF(Tabla1[[#This Row],[Fecha de nac]],TODAY(),"y"), ROUNDDOWN((Tabla1[[#This Row],[Fecha Finalización]] -Tabla1[[#This Row],[Fecha de nac]])/365,0)))</f>
        <v/>
      </c>
      <c r="O106" s="170"/>
      <c r="P106" s="35"/>
      <c r="Q106" s="68"/>
      <c r="R106" s="68"/>
      <c r="S106" s="68"/>
      <c r="T106" s="68"/>
      <c r="U106" s="244" t="str">
        <f>IF(F106="","",Tabla1[[#This Row],[Fecha Inicio grupo]]+3*7-7)</f>
        <v/>
      </c>
      <c r="V106" s="245" t="str">
        <f>IF(F106="","",EDATE(Tabla1[[#This Row],[Fecha Inicio grupo]],3))</f>
        <v/>
      </c>
      <c r="W106" s="30"/>
      <c r="X106" s="30"/>
      <c r="Y106" s="77"/>
      <c r="Z106" s="77"/>
      <c r="AA106" s="77"/>
      <c r="AB106" s="77"/>
      <c r="AC106" s="77"/>
      <c r="AD106" s="77"/>
      <c r="AE106" s="77"/>
      <c r="AF106" s="77"/>
      <c r="AG106" s="77"/>
      <c r="AH106" s="77"/>
      <c r="AI106" s="77"/>
      <c r="AJ106" s="77"/>
      <c r="AK106" s="77"/>
      <c r="AL106" s="77"/>
      <c r="AM106" s="77"/>
      <c r="AN106" s="77"/>
      <c r="AO106" s="145"/>
      <c r="AP106" s="247" t="str">
        <f>IF(F106="","",IFERROR(VLOOKUP(SUBSTITUTE(SUBSTITUTE(Tabla1[[#This Row],[Uso Sistemas]],"T","P"),"N","F"),Parámetros!$M$2:$N$17,2,0),"Completar hasta 3ra sem. para evaluar a Probacionista"))</f>
        <v/>
      </c>
      <c r="AQ106" s="40"/>
      <c r="AR106" s="40"/>
      <c r="AS106" s="40"/>
      <c r="AT106" s="29"/>
      <c r="AU106" s="56"/>
      <c r="AV106" s="56"/>
      <c r="AW106" s="56"/>
      <c r="AX106" s="249" t="str">
        <f>IF(V106="","",EOMONTH(EDATE(Tabla1[[#This Row],[Fecha Finalización]],2),0))</f>
        <v/>
      </c>
      <c r="AY106" s="40"/>
      <c r="AZ106" s="250" t="str">
        <f>IF(V106="","",EOMONTH(EDATE(Tabla1[[#This Row],[Fecha Finalización]],3),0))</f>
        <v/>
      </c>
      <c r="BA106" s="40"/>
      <c r="BB106" s="40"/>
      <c r="BC106" s="236"/>
      <c r="BD106" s="234" t="str">
        <f>IF(F106="","",Tabla1[[#This Row],[sem 01]]&amp;Tabla1[[#This Row],[sem 02]]&amp;Tabla1[[#This Row],[sem 03]])</f>
        <v/>
      </c>
      <c r="BE106" s="235" t="str">
        <f>IF(TRIM(F106)="","",$B$1&amp;"-"&amp;SUBSTITUTE(Tabla1[[#This Row],[Mes Inscrito]]," ","")&amp;"-"&amp;SUBSTITUTE(Tabla1[[#This Row],[Dia de clases Inscrito]]," ","")&amp;"-"&amp;SUBSTITUTE(Tabla1[[#This Row],[Horario Inscrito]]," ","")&amp;"-"&amp;Tabla1[[#This Row],[Fecha Inicio grupo]])</f>
        <v/>
      </c>
      <c r="BF106" s="252" t="str">
        <f>IF(F106="","",Tabla1[[#This Row],[Curso]])</f>
        <v/>
      </c>
      <c r="BG106" s="253" t="str">
        <f>+IF(TRIM(F106)="","",$B$1&amp;"-"&amp;TRIM(Tabla1[[#This Row],[Mes Inscrito]])&amp;"-"&amp;TRIM(Tabla1[[#This Row],[Dia de clases Inscrito]])&amp;"-"&amp;TRIM(Tabla1[[#This Row],[Horario Inscrito]])&amp;"-"&amp;TRIM(Tabla1[[#This Row],[Fecha Inicio grupo]])&amp;"-"&amp;TRIM(Tabla1[[#This Row],[Tipo Incrito]]))</f>
        <v/>
      </c>
      <c r="BH106" s="308" t="str">
        <f>IF(F106="","",OR(IFERROR(SEARCH("CG",Tabla1[[#This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 s="309" t="str">
        <f>IF(F106&lt;&gt;"",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 s="309" t="str">
        <f>IF(F106&lt;&gt;"",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 s="309" t="str">
        <f>IF(Tabla1[[#This Row],[Fecha Inicio grupo]]="","",IFERROR(VLOOKUP(Tabla1[[#This Row],[Mes de Alta como miembro]],Parámetros!$AM$2:$AN$16,2,0),"01/01/1900"))</f>
        <v/>
      </c>
    </row>
    <row r="107" spans="1:63" ht="14.45">
      <c r="A107" s="69">
        <v>104</v>
      </c>
      <c r="B107" s="29"/>
      <c r="C107" s="35"/>
      <c r="D107" s="43"/>
      <c r="E107" s="65"/>
      <c r="F107" s="46"/>
      <c r="G107" s="46"/>
      <c r="H107" s="164"/>
      <c r="I107" s="43"/>
      <c r="J107" s="29"/>
      <c r="K107" s="70"/>
      <c r="L107" s="69"/>
      <c r="M107" s="47"/>
      <c r="N107" s="239" t="str">
        <f ca="1">IF(Tabla1[[#This Row],[Fecha de nac]]="","",IF(Tabla1[[#This Row],[Fecha Finalización]] &gt;=TODAY(), DATEDIF(Tabla1[[#This Row],[Fecha de nac]],TODAY(),"y"), ROUNDDOWN((Tabla1[[#This Row],[Fecha Finalización]] -Tabla1[[#This Row],[Fecha de nac]])/365,0)))</f>
        <v/>
      </c>
      <c r="O107" s="170"/>
      <c r="P107" s="35"/>
      <c r="Q107" s="68"/>
      <c r="R107" s="68"/>
      <c r="S107" s="68"/>
      <c r="T107" s="68"/>
      <c r="U107" s="244" t="str">
        <f>IF(F107="","",Tabla1[[#This Row],[Fecha Inicio grupo]]+3*7-7)</f>
        <v/>
      </c>
      <c r="V107" s="245" t="str">
        <f>IF(F107="","",EDATE(Tabla1[[#This Row],[Fecha Inicio grupo]],3))</f>
        <v/>
      </c>
      <c r="W107" s="30"/>
      <c r="X107" s="30"/>
      <c r="Y107" s="77"/>
      <c r="Z107" s="77"/>
      <c r="AA107" s="77"/>
      <c r="AB107" s="77"/>
      <c r="AC107" s="77"/>
      <c r="AD107" s="77"/>
      <c r="AE107" s="77"/>
      <c r="AF107" s="77"/>
      <c r="AG107" s="77"/>
      <c r="AH107" s="77"/>
      <c r="AI107" s="77"/>
      <c r="AJ107" s="77"/>
      <c r="AK107" s="77"/>
      <c r="AL107" s="77"/>
      <c r="AM107" s="77"/>
      <c r="AN107" s="77"/>
      <c r="AO107" s="145"/>
      <c r="AP107" s="247" t="str">
        <f>IF(F107="","",IFERROR(VLOOKUP(SUBSTITUTE(SUBSTITUTE(Tabla1[[#This Row],[Uso Sistemas]],"T","P"),"N","F"),Parámetros!$M$2:$N$17,2,0),"Completar hasta 3ra sem. para evaluar a Probacionista"))</f>
        <v/>
      </c>
      <c r="AQ107" s="40"/>
      <c r="AR107" s="40"/>
      <c r="AS107" s="40"/>
      <c r="AT107" s="29"/>
      <c r="AU107" s="56"/>
      <c r="AV107" s="56"/>
      <c r="AW107" s="56"/>
      <c r="AX107" s="249" t="str">
        <f>IF(V107="","",EOMONTH(EDATE(Tabla1[[#This Row],[Fecha Finalización]],2),0))</f>
        <v/>
      </c>
      <c r="AY107" s="40"/>
      <c r="AZ107" s="250" t="str">
        <f>IF(V107="","",EOMONTH(EDATE(Tabla1[[#This Row],[Fecha Finalización]],3),0))</f>
        <v/>
      </c>
      <c r="BA107" s="40"/>
      <c r="BB107" s="40"/>
      <c r="BC107" s="236"/>
      <c r="BD107" s="234" t="str">
        <f>IF(F107="","",Tabla1[[#This Row],[sem 01]]&amp;Tabla1[[#This Row],[sem 02]]&amp;Tabla1[[#This Row],[sem 03]])</f>
        <v/>
      </c>
      <c r="BE107" s="235" t="str">
        <f>IF(TRIM(F107)="","",$B$1&amp;"-"&amp;SUBSTITUTE(Tabla1[[#This Row],[Mes Inscrito]]," ","")&amp;"-"&amp;SUBSTITUTE(Tabla1[[#This Row],[Dia de clases Inscrito]]," ","")&amp;"-"&amp;SUBSTITUTE(Tabla1[[#This Row],[Horario Inscrito]]," ","")&amp;"-"&amp;Tabla1[[#This Row],[Fecha Inicio grupo]])</f>
        <v/>
      </c>
      <c r="BF107" s="252" t="str">
        <f>IF(F107="","",Tabla1[[#This Row],[Curso]])</f>
        <v/>
      </c>
      <c r="BG107" s="253" t="str">
        <f>+IF(TRIM(F107)="","",$B$1&amp;"-"&amp;TRIM(Tabla1[[#This Row],[Mes Inscrito]])&amp;"-"&amp;TRIM(Tabla1[[#This Row],[Dia de clases Inscrito]])&amp;"-"&amp;TRIM(Tabla1[[#This Row],[Horario Inscrito]])&amp;"-"&amp;TRIM(Tabla1[[#This Row],[Fecha Inicio grupo]])&amp;"-"&amp;TRIM(Tabla1[[#This Row],[Tipo Incrito]]))</f>
        <v/>
      </c>
      <c r="BH107" s="308" t="str">
        <f>IF(F107="","",OR(IFERROR(SEARCH("CG",Tabla1[[#This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 s="309" t="str">
        <f>IF(F107&lt;&gt;"",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 s="309" t="str">
        <f>IF(F107&lt;&gt;"",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 s="309" t="str">
        <f>IF(Tabla1[[#This Row],[Fecha Inicio grupo]]="","",IFERROR(VLOOKUP(Tabla1[[#This Row],[Mes de Alta como miembro]],Parámetros!$AM$2:$AN$16,2,0),"01/01/1900"))</f>
        <v/>
      </c>
    </row>
    <row r="108" spans="1:63" ht="14.45">
      <c r="A108" s="69">
        <v>105</v>
      </c>
      <c r="B108" s="29"/>
      <c r="C108" s="35"/>
      <c r="D108" s="43"/>
      <c r="E108" s="65"/>
      <c r="F108" s="46"/>
      <c r="G108" s="46"/>
      <c r="H108" s="164"/>
      <c r="I108" s="43"/>
      <c r="J108" s="29"/>
      <c r="K108" s="70"/>
      <c r="L108" s="69"/>
      <c r="M108" s="47"/>
      <c r="N108" s="239" t="str">
        <f ca="1">IF(Tabla1[[#This Row],[Fecha de nac]]="","",IF(Tabla1[[#This Row],[Fecha Finalización]] &gt;=TODAY(), DATEDIF(Tabla1[[#This Row],[Fecha de nac]],TODAY(),"y"), ROUNDDOWN((Tabla1[[#This Row],[Fecha Finalización]] -Tabla1[[#This Row],[Fecha de nac]])/365,0)))</f>
        <v/>
      </c>
      <c r="O108" s="170"/>
      <c r="P108" s="35"/>
      <c r="Q108" s="68"/>
      <c r="R108" s="68"/>
      <c r="S108" s="68"/>
      <c r="T108" s="68"/>
      <c r="U108" s="244" t="str">
        <f>IF(F108="","",Tabla1[[#This Row],[Fecha Inicio grupo]]+3*7-7)</f>
        <v/>
      </c>
      <c r="V108" s="245" t="str">
        <f>IF(F108="","",EDATE(Tabla1[[#This Row],[Fecha Inicio grupo]],3))</f>
        <v/>
      </c>
      <c r="W108" s="30"/>
      <c r="X108" s="30"/>
      <c r="Y108" s="77"/>
      <c r="Z108" s="77"/>
      <c r="AA108" s="77"/>
      <c r="AB108" s="77"/>
      <c r="AC108" s="77"/>
      <c r="AD108" s="77"/>
      <c r="AE108" s="77"/>
      <c r="AF108" s="77"/>
      <c r="AG108" s="77"/>
      <c r="AH108" s="77"/>
      <c r="AI108" s="77"/>
      <c r="AJ108" s="77"/>
      <c r="AK108" s="77"/>
      <c r="AL108" s="77"/>
      <c r="AM108" s="77"/>
      <c r="AN108" s="77"/>
      <c r="AO108" s="145"/>
      <c r="AP108" s="247" t="str">
        <f>IF(F108="","",IFERROR(VLOOKUP(SUBSTITUTE(SUBSTITUTE(Tabla1[[#This Row],[Uso Sistemas]],"T","P"),"N","F"),Parámetros!$M$2:$N$17,2,0),"Completar hasta 3ra sem. para evaluar a Probacionista"))</f>
        <v/>
      </c>
      <c r="AQ108" s="40"/>
      <c r="AR108" s="40"/>
      <c r="AS108" s="40"/>
      <c r="AT108" s="29"/>
      <c r="AU108" s="56"/>
      <c r="AV108" s="56"/>
      <c r="AW108" s="56"/>
      <c r="AX108" s="249" t="str">
        <f>IF(V108="","",EOMONTH(EDATE(Tabla1[[#This Row],[Fecha Finalización]],2),0))</f>
        <v/>
      </c>
      <c r="AY108" s="40"/>
      <c r="AZ108" s="250" t="str">
        <f>IF(V108="","",EOMONTH(EDATE(Tabla1[[#This Row],[Fecha Finalización]],3),0))</f>
        <v/>
      </c>
      <c r="BA108" s="40"/>
      <c r="BB108" s="40"/>
      <c r="BC108" s="236"/>
      <c r="BD108" s="234" t="str">
        <f>IF(F108="","",Tabla1[[#This Row],[sem 01]]&amp;Tabla1[[#This Row],[sem 02]]&amp;Tabla1[[#This Row],[sem 03]])</f>
        <v/>
      </c>
      <c r="BE108" s="235" t="str">
        <f>IF(TRIM(F108)="","",$B$1&amp;"-"&amp;SUBSTITUTE(Tabla1[[#This Row],[Mes Inscrito]]," ","")&amp;"-"&amp;SUBSTITUTE(Tabla1[[#This Row],[Dia de clases Inscrito]]," ","")&amp;"-"&amp;SUBSTITUTE(Tabla1[[#This Row],[Horario Inscrito]]," ","")&amp;"-"&amp;Tabla1[[#This Row],[Fecha Inicio grupo]])</f>
        <v/>
      </c>
      <c r="BF108" s="252" t="str">
        <f>IF(F108="","",Tabla1[[#This Row],[Curso]])</f>
        <v/>
      </c>
      <c r="BG108" s="253" t="str">
        <f>+IF(TRIM(F108)="","",$B$1&amp;"-"&amp;TRIM(Tabla1[[#This Row],[Mes Inscrito]])&amp;"-"&amp;TRIM(Tabla1[[#This Row],[Dia de clases Inscrito]])&amp;"-"&amp;TRIM(Tabla1[[#This Row],[Horario Inscrito]])&amp;"-"&amp;TRIM(Tabla1[[#This Row],[Fecha Inicio grupo]])&amp;"-"&amp;TRIM(Tabla1[[#This Row],[Tipo Incrito]]))</f>
        <v/>
      </c>
      <c r="BH108" s="308" t="str">
        <f>IF(F108="","",OR(IFERROR(SEARCH("CG",Tabla1[[#This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 s="309" t="str">
        <f>IF(F108&lt;&gt;"",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 s="309" t="str">
        <f>IF(F108&lt;&gt;"",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 s="309" t="str">
        <f>IF(Tabla1[[#This Row],[Fecha Inicio grupo]]="","",IFERROR(VLOOKUP(Tabla1[[#This Row],[Mes de Alta como miembro]],Parámetros!$AM$2:$AN$16,2,0),"01/01/1900"))</f>
        <v/>
      </c>
    </row>
    <row r="109" spans="1:63" ht="14.45">
      <c r="A109" s="69">
        <v>106</v>
      </c>
      <c r="B109" s="29"/>
      <c r="C109" s="35"/>
      <c r="D109" s="43"/>
      <c r="E109" s="65"/>
      <c r="F109" s="46"/>
      <c r="G109" s="46"/>
      <c r="H109" s="164"/>
      <c r="I109" s="43"/>
      <c r="J109" s="29"/>
      <c r="K109" s="70"/>
      <c r="L109" s="69"/>
      <c r="M109" s="47"/>
      <c r="N109" s="239" t="str">
        <f ca="1">IF(Tabla1[[#This Row],[Fecha de nac]]="","",IF(Tabla1[[#This Row],[Fecha Finalización]] &gt;=TODAY(), DATEDIF(Tabla1[[#This Row],[Fecha de nac]],TODAY(),"y"), ROUNDDOWN((Tabla1[[#This Row],[Fecha Finalización]] -Tabla1[[#This Row],[Fecha de nac]])/365,0)))</f>
        <v/>
      </c>
      <c r="O109" s="170"/>
      <c r="P109" s="35"/>
      <c r="Q109" s="68"/>
      <c r="R109" s="68"/>
      <c r="S109" s="68"/>
      <c r="T109" s="68"/>
      <c r="U109" s="244" t="str">
        <f>IF(F109="","",Tabla1[[#This Row],[Fecha Inicio grupo]]+3*7-7)</f>
        <v/>
      </c>
      <c r="V109" s="245" t="str">
        <f>IF(F109="","",EDATE(Tabla1[[#This Row],[Fecha Inicio grupo]],3))</f>
        <v/>
      </c>
      <c r="W109" s="30"/>
      <c r="X109" s="30"/>
      <c r="Y109" s="77"/>
      <c r="Z109" s="77"/>
      <c r="AA109" s="77"/>
      <c r="AB109" s="77"/>
      <c r="AC109" s="77"/>
      <c r="AD109" s="77"/>
      <c r="AE109" s="77"/>
      <c r="AF109" s="77"/>
      <c r="AG109" s="77"/>
      <c r="AH109" s="77"/>
      <c r="AI109" s="77"/>
      <c r="AJ109" s="77"/>
      <c r="AK109" s="77"/>
      <c r="AL109" s="77"/>
      <c r="AM109" s="77"/>
      <c r="AN109" s="77"/>
      <c r="AO109" s="145"/>
      <c r="AP109" s="247" t="str">
        <f>IF(F109="","",IFERROR(VLOOKUP(SUBSTITUTE(SUBSTITUTE(Tabla1[[#This Row],[Uso Sistemas]],"T","P"),"N","F"),Parámetros!$M$2:$N$17,2,0),"Completar hasta 3ra sem. para evaluar a Probacionista"))</f>
        <v/>
      </c>
      <c r="AQ109" s="40"/>
      <c r="AR109" s="40"/>
      <c r="AS109" s="40"/>
      <c r="AT109" s="29"/>
      <c r="AU109" s="56"/>
      <c r="AV109" s="56"/>
      <c r="AW109" s="56"/>
      <c r="AX109" s="249" t="str">
        <f>IF(V109="","",EOMONTH(EDATE(Tabla1[[#This Row],[Fecha Finalización]],2),0))</f>
        <v/>
      </c>
      <c r="AY109" s="40"/>
      <c r="AZ109" s="250" t="str">
        <f>IF(V109="","",EOMONTH(EDATE(Tabla1[[#This Row],[Fecha Finalización]],3),0))</f>
        <v/>
      </c>
      <c r="BA109" s="40"/>
      <c r="BB109" s="40"/>
      <c r="BC109" s="236"/>
      <c r="BD109" s="234" t="str">
        <f>IF(F109="","",Tabla1[[#This Row],[sem 01]]&amp;Tabla1[[#This Row],[sem 02]]&amp;Tabla1[[#This Row],[sem 03]])</f>
        <v/>
      </c>
      <c r="BE109" s="235" t="str">
        <f>IF(TRIM(F109)="","",$B$1&amp;"-"&amp;SUBSTITUTE(Tabla1[[#This Row],[Mes Inscrito]]," ","")&amp;"-"&amp;SUBSTITUTE(Tabla1[[#This Row],[Dia de clases Inscrito]]," ","")&amp;"-"&amp;SUBSTITUTE(Tabla1[[#This Row],[Horario Inscrito]]," ","")&amp;"-"&amp;Tabla1[[#This Row],[Fecha Inicio grupo]])</f>
        <v/>
      </c>
      <c r="BF109" s="252" t="str">
        <f>IF(F109="","",Tabla1[[#This Row],[Curso]])</f>
        <v/>
      </c>
      <c r="BG109" s="253" t="str">
        <f>+IF(TRIM(F109)="","",$B$1&amp;"-"&amp;TRIM(Tabla1[[#This Row],[Mes Inscrito]])&amp;"-"&amp;TRIM(Tabla1[[#This Row],[Dia de clases Inscrito]])&amp;"-"&amp;TRIM(Tabla1[[#This Row],[Horario Inscrito]])&amp;"-"&amp;TRIM(Tabla1[[#This Row],[Fecha Inicio grupo]])&amp;"-"&amp;TRIM(Tabla1[[#This Row],[Tipo Incrito]]))</f>
        <v/>
      </c>
      <c r="BH109" s="308" t="str">
        <f>IF(F109="","",OR(IFERROR(SEARCH("CG",Tabla1[[#This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 s="309" t="str">
        <f>IF(F109&lt;&gt;"",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 s="309" t="str">
        <f>IF(F109&lt;&gt;"",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 s="309" t="str">
        <f>IF(Tabla1[[#This Row],[Fecha Inicio grupo]]="","",IFERROR(VLOOKUP(Tabla1[[#This Row],[Mes de Alta como miembro]],Parámetros!$AM$2:$AN$16,2,0),"01/01/1900"))</f>
        <v/>
      </c>
    </row>
    <row r="110" spans="1:63" ht="14.45">
      <c r="A110" s="69">
        <v>107</v>
      </c>
      <c r="B110" s="29"/>
      <c r="C110" s="35"/>
      <c r="D110" s="43"/>
      <c r="E110" s="65"/>
      <c r="F110" s="46"/>
      <c r="G110" s="46"/>
      <c r="H110" s="164"/>
      <c r="I110" s="43"/>
      <c r="J110" s="29"/>
      <c r="K110" s="70"/>
      <c r="L110" s="69"/>
      <c r="M110" s="47"/>
      <c r="N110" s="239" t="str">
        <f ca="1">IF(Tabla1[[#This Row],[Fecha de nac]]="","",IF(Tabla1[[#This Row],[Fecha Finalización]] &gt;=TODAY(), DATEDIF(Tabla1[[#This Row],[Fecha de nac]],TODAY(),"y"), ROUNDDOWN((Tabla1[[#This Row],[Fecha Finalización]] -Tabla1[[#This Row],[Fecha de nac]])/365,0)))</f>
        <v/>
      </c>
      <c r="O110" s="170"/>
      <c r="P110" s="35"/>
      <c r="Q110" s="68"/>
      <c r="R110" s="68"/>
      <c r="S110" s="68"/>
      <c r="T110" s="68"/>
      <c r="U110" s="244" t="str">
        <f>IF(F110="","",Tabla1[[#This Row],[Fecha Inicio grupo]]+3*7-7)</f>
        <v/>
      </c>
      <c r="V110" s="245" t="str">
        <f>IF(F110="","",EDATE(Tabla1[[#This Row],[Fecha Inicio grupo]],3))</f>
        <v/>
      </c>
      <c r="W110" s="30"/>
      <c r="X110" s="30"/>
      <c r="Y110" s="77"/>
      <c r="Z110" s="77"/>
      <c r="AA110" s="77"/>
      <c r="AB110" s="77"/>
      <c r="AC110" s="77"/>
      <c r="AD110" s="77"/>
      <c r="AE110" s="77"/>
      <c r="AF110" s="77"/>
      <c r="AG110" s="77"/>
      <c r="AH110" s="77"/>
      <c r="AI110" s="77"/>
      <c r="AJ110" s="77"/>
      <c r="AK110" s="77"/>
      <c r="AL110" s="77"/>
      <c r="AM110" s="77"/>
      <c r="AN110" s="77"/>
      <c r="AO110" s="145"/>
      <c r="AP110" s="247" t="str">
        <f>IF(F110="","",IFERROR(VLOOKUP(SUBSTITUTE(SUBSTITUTE(Tabla1[[#This Row],[Uso Sistemas]],"T","P"),"N","F"),Parámetros!$M$2:$N$17,2,0),"Completar hasta 3ra sem. para evaluar a Probacionista"))</f>
        <v/>
      </c>
      <c r="AQ110" s="40"/>
      <c r="AR110" s="40"/>
      <c r="AS110" s="40"/>
      <c r="AT110" s="29"/>
      <c r="AU110" s="56"/>
      <c r="AV110" s="56"/>
      <c r="AW110" s="56"/>
      <c r="AX110" s="249" t="str">
        <f>IF(V110="","",EOMONTH(EDATE(Tabla1[[#This Row],[Fecha Finalización]],2),0))</f>
        <v/>
      </c>
      <c r="AY110" s="40"/>
      <c r="AZ110" s="250" t="str">
        <f>IF(V110="","",EOMONTH(EDATE(Tabla1[[#This Row],[Fecha Finalización]],3),0))</f>
        <v/>
      </c>
      <c r="BA110" s="40"/>
      <c r="BB110" s="40"/>
      <c r="BC110" s="236"/>
      <c r="BD110" s="234" t="str">
        <f>IF(F110="","",Tabla1[[#This Row],[sem 01]]&amp;Tabla1[[#This Row],[sem 02]]&amp;Tabla1[[#This Row],[sem 03]])</f>
        <v/>
      </c>
      <c r="BE110" s="235" t="str">
        <f>IF(TRIM(F110)="","",$B$1&amp;"-"&amp;SUBSTITUTE(Tabla1[[#This Row],[Mes Inscrito]]," ","")&amp;"-"&amp;SUBSTITUTE(Tabla1[[#This Row],[Dia de clases Inscrito]]," ","")&amp;"-"&amp;SUBSTITUTE(Tabla1[[#This Row],[Horario Inscrito]]," ","")&amp;"-"&amp;Tabla1[[#This Row],[Fecha Inicio grupo]])</f>
        <v/>
      </c>
      <c r="BF110" s="252" t="str">
        <f>IF(F110="","",Tabla1[[#This Row],[Curso]])</f>
        <v/>
      </c>
      <c r="BG110" s="253" t="str">
        <f>+IF(TRIM(F110)="","",$B$1&amp;"-"&amp;TRIM(Tabla1[[#This Row],[Mes Inscrito]])&amp;"-"&amp;TRIM(Tabla1[[#This Row],[Dia de clases Inscrito]])&amp;"-"&amp;TRIM(Tabla1[[#This Row],[Horario Inscrito]])&amp;"-"&amp;TRIM(Tabla1[[#This Row],[Fecha Inicio grupo]])&amp;"-"&amp;TRIM(Tabla1[[#This Row],[Tipo Incrito]]))</f>
        <v/>
      </c>
      <c r="BH110" s="308" t="str">
        <f>IF(F110="","",OR(IFERROR(SEARCH("CG",Tabla1[[#This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0" s="309" t="str">
        <f>IF(F110&lt;&gt;"",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0" s="309" t="str">
        <f>IF(F110&lt;&gt;"",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0" s="309" t="str">
        <f>IF(Tabla1[[#This Row],[Fecha Inicio grupo]]="","",IFERROR(VLOOKUP(Tabla1[[#This Row],[Mes de Alta como miembro]],Parámetros!$AM$2:$AN$16,2,0),"01/01/1900"))</f>
        <v/>
      </c>
    </row>
    <row r="111" spans="1:63" ht="14.45">
      <c r="A111" s="69">
        <v>108</v>
      </c>
      <c r="B111" s="29"/>
      <c r="C111" s="35"/>
      <c r="D111" s="43"/>
      <c r="E111" s="65"/>
      <c r="F111" s="46"/>
      <c r="G111" s="46"/>
      <c r="H111" s="164"/>
      <c r="I111" s="43"/>
      <c r="J111" s="29"/>
      <c r="K111" s="70"/>
      <c r="L111" s="69"/>
      <c r="M111" s="47"/>
      <c r="N111" s="239" t="str">
        <f ca="1">IF(Tabla1[[#This Row],[Fecha de nac]]="","",IF(Tabla1[[#This Row],[Fecha Finalización]] &gt;=TODAY(), DATEDIF(Tabla1[[#This Row],[Fecha de nac]],TODAY(),"y"), ROUNDDOWN((Tabla1[[#This Row],[Fecha Finalización]] -Tabla1[[#This Row],[Fecha de nac]])/365,0)))</f>
        <v/>
      </c>
      <c r="O111" s="170"/>
      <c r="P111" s="35"/>
      <c r="Q111" s="68"/>
      <c r="R111" s="68"/>
      <c r="S111" s="68"/>
      <c r="T111" s="68"/>
      <c r="U111" s="244" t="str">
        <f>IF(F111="","",Tabla1[[#This Row],[Fecha Inicio grupo]]+3*7-7)</f>
        <v/>
      </c>
      <c r="V111" s="245" t="str">
        <f>IF(F111="","",EDATE(Tabla1[[#This Row],[Fecha Inicio grupo]],3))</f>
        <v/>
      </c>
      <c r="W111" s="30"/>
      <c r="X111" s="30"/>
      <c r="Y111" s="77"/>
      <c r="Z111" s="77"/>
      <c r="AA111" s="77"/>
      <c r="AB111" s="77"/>
      <c r="AC111" s="77"/>
      <c r="AD111" s="77"/>
      <c r="AE111" s="77"/>
      <c r="AF111" s="77"/>
      <c r="AG111" s="77"/>
      <c r="AH111" s="77"/>
      <c r="AI111" s="77"/>
      <c r="AJ111" s="77"/>
      <c r="AK111" s="77"/>
      <c r="AL111" s="77"/>
      <c r="AM111" s="77"/>
      <c r="AN111" s="77"/>
      <c r="AO111" s="145"/>
      <c r="AP111" s="247" t="str">
        <f>IF(F111="","",IFERROR(VLOOKUP(SUBSTITUTE(SUBSTITUTE(Tabla1[[#This Row],[Uso Sistemas]],"T","P"),"N","F"),Parámetros!$M$2:$N$17,2,0),"Completar hasta 3ra sem. para evaluar a Probacionista"))</f>
        <v/>
      </c>
      <c r="AQ111" s="40"/>
      <c r="AR111" s="40"/>
      <c r="AS111" s="40"/>
      <c r="AT111" s="29"/>
      <c r="AU111" s="56"/>
      <c r="AV111" s="56"/>
      <c r="AW111" s="56"/>
      <c r="AX111" s="249" t="str">
        <f>IF(V111="","",EOMONTH(EDATE(Tabla1[[#This Row],[Fecha Finalización]],2),0))</f>
        <v/>
      </c>
      <c r="AY111" s="40"/>
      <c r="AZ111" s="250" t="str">
        <f>IF(V111="","",EOMONTH(EDATE(Tabla1[[#This Row],[Fecha Finalización]],3),0))</f>
        <v/>
      </c>
      <c r="BA111" s="40"/>
      <c r="BB111" s="40"/>
      <c r="BC111" s="236"/>
      <c r="BD111" s="234" t="str">
        <f>IF(F111="","",Tabla1[[#This Row],[sem 01]]&amp;Tabla1[[#This Row],[sem 02]]&amp;Tabla1[[#This Row],[sem 03]])</f>
        <v/>
      </c>
      <c r="BE111" s="235" t="str">
        <f>IF(TRIM(F111)="","",$B$1&amp;"-"&amp;SUBSTITUTE(Tabla1[[#This Row],[Mes Inscrito]]," ","")&amp;"-"&amp;SUBSTITUTE(Tabla1[[#This Row],[Dia de clases Inscrito]]," ","")&amp;"-"&amp;SUBSTITUTE(Tabla1[[#This Row],[Horario Inscrito]]," ","")&amp;"-"&amp;Tabla1[[#This Row],[Fecha Inicio grupo]])</f>
        <v/>
      </c>
      <c r="BF111" s="252" t="str">
        <f>IF(F111="","",Tabla1[[#This Row],[Curso]])</f>
        <v/>
      </c>
      <c r="BG111" s="253" t="str">
        <f>+IF(TRIM(F111)="","",$B$1&amp;"-"&amp;TRIM(Tabla1[[#This Row],[Mes Inscrito]])&amp;"-"&amp;TRIM(Tabla1[[#This Row],[Dia de clases Inscrito]])&amp;"-"&amp;TRIM(Tabla1[[#This Row],[Horario Inscrito]])&amp;"-"&amp;TRIM(Tabla1[[#This Row],[Fecha Inicio grupo]])&amp;"-"&amp;TRIM(Tabla1[[#This Row],[Tipo Incrito]]))</f>
        <v/>
      </c>
      <c r="BH111" s="308" t="str">
        <f>IF(F111="","",OR(IFERROR(SEARCH("CG",Tabla1[[#This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1" s="309" t="str">
        <f>IF(F111&lt;&gt;"",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1" s="309" t="str">
        <f>IF(F111&lt;&gt;"",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1" s="309" t="str">
        <f>IF(Tabla1[[#This Row],[Fecha Inicio grupo]]="","",IFERROR(VLOOKUP(Tabla1[[#This Row],[Mes de Alta como miembro]],Parámetros!$AM$2:$AN$16,2,0),"01/01/1900"))</f>
        <v/>
      </c>
    </row>
    <row r="112" spans="1:63" ht="14.45">
      <c r="A112" s="69">
        <v>109</v>
      </c>
      <c r="B112" s="29"/>
      <c r="C112" s="35"/>
      <c r="D112" s="43"/>
      <c r="E112" s="65"/>
      <c r="F112" s="46"/>
      <c r="G112" s="46"/>
      <c r="H112" s="164"/>
      <c r="I112" s="43"/>
      <c r="J112" s="29"/>
      <c r="K112" s="70"/>
      <c r="L112" s="69"/>
      <c r="M112" s="47"/>
      <c r="N112" s="239" t="str">
        <f ca="1">IF(Tabla1[[#This Row],[Fecha de nac]]="","",IF(Tabla1[[#This Row],[Fecha Finalización]] &gt;=TODAY(), DATEDIF(Tabla1[[#This Row],[Fecha de nac]],TODAY(),"y"), ROUNDDOWN((Tabla1[[#This Row],[Fecha Finalización]] -Tabla1[[#This Row],[Fecha de nac]])/365,0)))</f>
        <v/>
      </c>
      <c r="O112" s="170"/>
      <c r="P112" s="35"/>
      <c r="Q112" s="68"/>
      <c r="R112" s="68"/>
      <c r="S112" s="68"/>
      <c r="T112" s="68"/>
      <c r="U112" s="244" t="str">
        <f>IF(F112="","",Tabla1[[#This Row],[Fecha Inicio grupo]]+3*7-7)</f>
        <v/>
      </c>
      <c r="V112" s="245" t="str">
        <f>IF(F112="","",EDATE(Tabla1[[#This Row],[Fecha Inicio grupo]],3))</f>
        <v/>
      </c>
      <c r="W112" s="30"/>
      <c r="X112" s="30"/>
      <c r="Y112" s="77"/>
      <c r="Z112" s="77"/>
      <c r="AA112" s="77"/>
      <c r="AB112" s="77"/>
      <c r="AC112" s="77"/>
      <c r="AD112" s="77"/>
      <c r="AE112" s="77"/>
      <c r="AF112" s="77"/>
      <c r="AG112" s="77"/>
      <c r="AH112" s="77"/>
      <c r="AI112" s="77"/>
      <c r="AJ112" s="77"/>
      <c r="AK112" s="77"/>
      <c r="AL112" s="77"/>
      <c r="AM112" s="77"/>
      <c r="AN112" s="77"/>
      <c r="AO112" s="145"/>
      <c r="AP112" s="247" t="str">
        <f>IF(F112="","",IFERROR(VLOOKUP(SUBSTITUTE(SUBSTITUTE(Tabla1[[#This Row],[Uso Sistemas]],"T","P"),"N","F"),Parámetros!$M$2:$N$17,2,0),"Completar hasta 3ra sem. para evaluar a Probacionista"))</f>
        <v/>
      </c>
      <c r="AQ112" s="40"/>
      <c r="AR112" s="40"/>
      <c r="AS112" s="40"/>
      <c r="AT112" s="29"/>
      <c r="AU112" s="56"/>
      <c r="AV112" s="56"/>
      <c r="AW112" s="56"/>
      <c r="AX112" s="249" t="str">
        <f>IF(V112="","",EOMONTH(EDATE(Tabla1[[#This Row],[Fecha Finalización]],2),0))</f>
        <v/>
      </c>
      <c r="AY112" s="40"/>
      <c r="AZ112" s="250" t="str">
        <f>IF(V112="","",EOMONTH(EDATE(Tabla1[[#This Row],[Fecha Finalización]],3),0))</f>
        <v/>
      </c>
      <c r="BA112" s="40"/>
      <c r="BB112" s="40"/>
      <c r="BC112" s="236"/>
      <c r="BD112" s="234" t="str">
        <f>IF(F112="","",Tabla1[[#This Row],[sem 01]]&amp;Tabla1[[#This Row],[sem 02]]&amp;Tabla1[[#This Row],[sem 03]])</f>
        <v/>
      </c>
      <c r="BE112" s="235" t="str">
        <f>IF(TRIM(F112)="","",$B$1&amp;"-"&amp;SUBSTITUTE(Tabla1[[#This Row],[Mes Inscrito]]," ","")&amp;"-"&amp;SUBSTITUTE(Tabla1[[#This Row],[Dia de clases Inscrito]]," ","")&amp;"-"&amp;SUBSTITUTE(Tabla1[[#This Row],[Horario Inscrito]]," ","")&amp;"-"&amp;Tabla1[[#This Row],[Fecha Inicio grupo]])</f>
        <v/>
      </c>
      <c r="BF112" s="252" t="str">
        <f>IF(F112="","",Tabla1[[#This Row],[Curso]])</f>
        <v/>
      </c>
      <c r="BG112" s="253" t="str">
        <f>+IF(TRIM(F112)="","",$B$1&amp;"-"&amp;TRIM(Tabla1[[#This Row],[Mes Inscrito]])&amp;"-"&amp;TRIM(Tabla1[[#This Row],[Dia de clases Inscrito]])&amp;"-"&amp;TRIM(Tabla1[[#This Row],[Horario Inscrito]])&amp;"-"&amp;TRIM(Tabla1[[#This Row],[Fecha Inicio grupo]])&amp;"-"&amp;TRIM(Tabla1[[#This Row],[Tipo Incrito]]))</f>
        <v/>
      </c>
      <c r="BH112" s="308" t="str">
        <f>IF(F112="","",OR(IFERROR(SEARCH("CG",Tabla1[[#This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2" s="309" t="str">
        <f>IF(F112&lt;&gt;"",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2" s="309" t="str">
        <f>IF(F112&lt;&gt;"",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2" s="309" t="str">
        <f>IF(Tabla1[[#This Row],[Fecha Inicio grupo]]="","",IFERROR(VLOOKUP(Tabla1[[#This Row],[Mes de Alta como miembro]],Parámetros!$AM$2:$AN$16,2,0),"01/01/1900"))</f>
        <v/>
      </c>
    </row>
    <row r="113" spans="1:63" ht="14.45">
      <c r="A113" s="69">
        <v>110</v>
      </c>
      <c r="B113" s="29"/>
      <c r="C113" s="35"/>
      <c r="D113" s="43"/>
      <c r="E113" s="65"/>
      <c r="F113" s="46"/>
      <c r="G113" s="46"/>
      <c r="H113" s="164"/>
      <c r="I113" s="43"/>
      <c r="J113" s="29"/>
      <c r="K113" s="70"/>
      <c r="L113" s="69"/>
      <c r="M113" s="47"/>
      <c r="N113" s="239" t="str">
        <f ca="1">IF(Tabla1[[#This Row],[Fecha de nac]]="","",IF(Tabla1[[#This Row],[Fecha Finalización]] &gt;=TODAY(), DATEDIF(Tabla1[[#This Row],[Fecha de nac]],TODAY(),"y"), ROUNDDOWN((Tabla1[[#This Row],[Fecha Finalización]] -Tabla1[[#This Row],[Fecha de nac]])/365,0)))</f>
        <v/>
      </c>
      <c r="O113" s="170"/>
      <c r="P113" s="35"/>
      <c r="Q113" s="68"/>
      <c r="R113" s="68"/>
      <c r="S113" s="68"/>
      <c r="T113" s="68"/>
      <c r="U113" s="244" t="str">
        <f>IF(F113="","",Tabla1[[#This Row],[Fecha Inicio grupo]]+3*7-7)</f>
        <v/>
      </c>
      <c r="V113" s="245" t="str">
        <f>IF(F113="","",EDATE(Tabla1[[#This Row],[Fecha Inicio grupo]],3))</f>
        <v/>
      </c>
      <c r="W113" s="30"/>
      <c r="X113" s="30"/>
      <c r="Y113" s="77"/>
      <c r="Z113" s="77"/>
      <c r="AA113" s="77"/>
      <c r="AB113" s="77"/>
      <c r="AC113" s="77"/>
      <c r="AD113" s="77"/>
      <c r="AE113" s="77"/>
      <c r="AF113" s="77"/>
      <c r="AG113" s="77"/>
      <c r="AH113" s="77"/>
      <c r="AI113" s="77"/>
      <c r="AJ113" s="77"/>
      <c r="AK113" s="77"/>
      <c r="AL113" s="77"/>
      <c r="AM113" s="77"/>
      <c r="AN113" s="77"/>
      <c r="AO113" s="145"/>
      <c r="AP113" s="247" t="str">
        <f>IF(F113="","",IFERROR(VLOOKUP(SUBSTITUTE(SUBSTITUTE(Tabla1[[#This Row],[Uso Sistemas]],"T","P"),"N","F"),Parámetros!$M$2:$N$17,2,0),"Completar hasta 3ra sem. para evaluar a Probacionista"))</f>
        <v/>
      </c>
      <c r="AQ113" s="40"/>
      <c r="AR113" s="40"/>
      <c r="AS113" s="40"/>
      <c r="AT113" s="29"/>
      <c r="AU113" s="56"/>
      <c r="AV113" s="56"/>
      <c r="AW113" s="56"/>
      <c r="AX113" s="249" t="str">
        <f>IF(V113="","",EOMONTH(EDATE(Tabla1[[#This Row],[Fecha Finalización]],2),0))</f>
        <v/>
      </c>
      <c r="AY113" s="40"/>
      <c r="AZ113" s="250" t="str">
        <f>IF(V113="","",EOMONTH(EDATE(Tabla1[[#This Row],[Fecha Finalización]],3),0))</f>
        <v/>
      </c>
      <c r="BA113" s="40"/>
      <c r="BB113" s="40"/>
      <c r="BC113" s="236"/>
      <c r="BD113" s="234" t="str">
        <f>IF(F113="","",Tabla1[[#This Row],[sem 01]]&amp;Tabla1[[#This Row],[sem 02]]&amp;Tabla1[[#This Row],[sem 03]])</f>
        <v/>
      </c>
      <c r="BE113" s="235" t="str">
        <f>IF(TRIM(F113)="","",$B$1&amp;"-"&amp;SUBSTITUTE(Tabla1[[#This Row],[Mes Inscrito]]," ","")&amp;"-"&amp;SUBSTITUTE(Tabla1[[#This Row],[Dia de clases Inscrito]]," ","")&amp;"-"&amp;SUBSTITUTE(Tabla1[[#This Row],[Horario Inscrito]]," ","")&amp;"-"&amp;Tabla1[[#This Row],[Fecha Inicio grupo]])</f>
        <v/>
      </c>
      <c r="BF113" s="252" t="str">
        <f>IF(F113="","",Tabla1[[#This Row],[Curso]])</f>
        <v/>
      </c>
      <c r="BG113" s="253" t="str">
        <f>+IF(TRIM(F113)="","",$B$1&amp;"-"&amp;TRIM(Tabla1[[#This Row],[Mes Inscrito]])&amp;"-"&amp;TRIM(Tabla1[[#This Row],[Dia de clases Inscrito]])&amp;"-"&amp;TRIM(Tabla1[[#This Row],[Horario Inscrito]])&amp;"-"&amp;TRIM(Tabla1[[#This Row],[Fecha Inicio grupo]])&amp;"-"&amp;TRIM(Tabla1[[#This Row],[Tipo Incrito]]))</f>
        <v/>
      </c>
      <c r="BH113" s="308" t="str">
        <f>IF(F113="","",OR(IFERROR(SEARCH("CG",Tabla1[[#This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3" s="309" t="str">
        <f>IF(F113&lt;&gt;"",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3" s="309" t="str">
        <f>IF(F113&lt;&gt;"",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3" s="309" t="str">
        <f>IF(Tabla1[[#This Row],[Fecha Inicio grupo]]="","",IFERROR(VLOOKUP(Tabla1[[#This Row],[Mes de Alta como miembro]],Parámetros!$AM$2:$AN$16,2,0),"01/01/1900"))</f>
        <v/>
      </c>
    </row>
    <row r="114" spans="1:63" ht="14.45">
      <c r="A114" s="69">
        <v>111</v>
      </c>
      <c r="B114" s="29"/>
      <c r="C114" s="35"/>
      <c r="D114" s="43"/>
      <c r="E114" s="65"/>
      <c r="F114" s="46"/>
      <c r="G114" s="46"/>
      <c r="H114" s="164"/>
      <c r="I114" s="43"/>
      <c r="J114" s="29"/>
      <c r="K114" s="70"/>
      <c r="L114" s="69"/>
      <c r="M114" s="47"/>
      <c r="N114" s="239" t="str">
        <f ca="1">IF(Tabla1[[#This Row],[Fecha de nac]]="","",IF(Tabla1[[#This Row],[Fecha Finalización]] &gt;=TODAY(), DATEDIF(Tabla1[[#This Row],[Fecha de nac]],TODAY(),"y"), ROUNDDOWN((Tabla1[[#This Row],[Fecha Finalización]] -Tabla1[[#This Row],[Fecha de nac]])/365,0)))</f>
        <v/>
      </c>
      <c r="O114" s="170"/>
      <c r="P114" s="35"/>
      <c r="Q114" s="68"/>
      <c r="R114" s="68"/>
      <c r="S114" s="68"/>
      <c r="T114" s="68"/>
      <c r="U114" s="244" t="str">
        <f>IF(F114="","",Tabla1[[#This Row],[Fecha Inicio grupo]]+3*7-7)</f>
        <v/>
      </c>
      <c r="V114" s="245" t="str">
        <f>IF(F114="","",EDATE(Tabla1[[#This Row],[Fecha Inicio grupo]],3))</f>
        <v/>
      </c>
      <c r="W114" s="30"/>
      <c r="X114" s="30"/>
      <c r="Y114" s="77"/>
      <c r="Z114" s="77"/>
      <c r="AA114" s="77"/>
      <c r="AB114" s="77"/>
      <c r="AC114" s="77"/>
      <c r="AD114" s="77"/>
      <c r="AE114" s="77"/>
      <c r="AF114" s="77"/>
      <c r="AG114" s="77"/>
      <c r="AH114" s="77"/>
      <c r="AI114" s="77"/>
      <c r="AJ114" s="77"/>
      <c r="AK114" s="77"/>
      <c r="AL114" s="77"/>
      <c r="AM114" s="77"/>
      <c r="AN114" s="77"/>
      <c r="AO114" s="145"/>
      <c r="AP114" s="247" t="str">
        <f>IF(F114="","",IFERROR(VLOOKUP(SUBSTITUTE(SUBSTITUTE(Tabla1[[#This Row],[Uso Sistemas]],"T","P"),"N","F"),Parámetros!$M$2:$N$17,2,0),"Completar hasta 3ra sem. para evaluar a Probacionista"))</f>
        <v/>
      </c>
      <c r="AQ114" s="40"/>
      <c r="AR114" s="40"/>
      <c r="AS114" s="40"/>
      <c r="AT114" s="29"/>
      <c r="AU114" s="56"/>
      <c r="AV114" s="56"/>
      <c r="AW114" s="56"/>
      <c r="AX114" s="249" t="str">
        <f>IF(V114="","",EOMONTH(EDATE(Tabla1[[#This Row],[Fecha Finalización]],2),0))</f>
        <v/>
      </c>
      <c r="AY114" s="40"/>
      <c r="AZ114" s="250" t="str">
        <f>IF(V114="","",EOMONTH(EDATE(Tabla1[[#This Row],[Fecha Finalización]],3),0))</f>
        <v/>
      </c>
      <c r="BA114" s="40"/>
      <c r="BB114" s="40"/>
      <c r="BC114" s="236"/>
      <c r="BD114" s="234" t="str">
        <f>IF(F114="","",Tabla1[[#This Row],[sem 01]]&amp;Tabla1[[#This Row],[sem 02]]&amp;Tabla1[[#This Row],[sem 03]])</f>
        <v/>
      </c>
      <c r="BE114" s="235" t="str">
        <f>IF(TRIM(F114)="","",$B$1&amp;"-"&amp;SUBSTITUTE(Tabla1[[#This Row],[Mes Inscrito]]," ","")&amp;"-"&amp;SUBSTITUTE(Tabla1[[#This Row],[Dia de clases Inscrito]]," ","")&amp;"-"&amp;SUBSTITUTE(Tabla1[[#This Row],[Horario Inscrito]]," ","")&amp;"-"&amp;Tabla1[[#This Row],[Fecha Inicio grupo]])</f>
        <v/>
      </c>
      <c r="BF114" s="252" t="str">
        <f>IF(F114="","",Tabla1[[#This Row],[Curso]])</f>
        <v/>
      </c>
      <c r="BG114" s="253" t="str">
        <f>+IF(TRIM(F114)="","",$B$1&amp;"-"&amp;TRIM(Tabla1[[#This Row],[Mes Inscrito]])&amp;"-"&amp;TRIM(Tabla1[[#This Row],[Dia de clases Inscrito]])&amp;"-"&amp;TRIM(Tabla1[[#This Row],[Horario Inscrito]])&amp;"-"&amp;TRIM(Tabla1[[#This Row],[Fecha Inicio grupo]])&amp;"-"&amp;TRIM(Tabla1[[#This Row],[Tipo Incrito]]))</f>
        <v/>
      </c>
      <c r="BH114" s="308" t="str">
        <f>IF(F114="","",OR(IFERROR(SEARCH("CG",Tabla1[[#This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4" s="309" t="str">
        <f>IF(F114&lt;&gt;"",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4" s="309" t="str">
        <f>IF(F114&lt;&gt;"",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4" s="309" t="str">
        <f>IF(Tabla1[[#This Row],[Fecha Inicio grupo]]="","",IFERROR(VLOOKUP(Tabla1[[#This Row],[Mes de Alta como miembro]],Parámetros!$AM$2:$AN$16,2,0),"01/01/1900"))</f>
        <v/>
      </c>
    </row>
    <row r="115" spans="1:63" ht="14.45">
      <c r="A115" s="69">
        <v>112</v>
      </c>
      <c r="B115" s="29"/>
      <c r="C115" s="35"/>
      <c r="D115" s="43"/>
      <c r="E115" s="65"/>
      <c r="F115" s="46"/>
      <c r="G115" s="46"/>
      <c r="H115" s="164"/>
      <c r="I115" s="43"/>
      <c r="J115" s="29"/>
      <c r="K115" s="70"/>
      <c r="L115" s="69"/>
      <c r="M115" s="47"/>
      <c r="N115" s="239" t="str">
        <f ca="1">IF(Tabla1[[#This Row],[Fecha de nac]]="","",IF(Tabla1[[#This Row],[Fecha Finalización]] &gt;=TODAY(), DATEDIF(Tabla1[[#This Row],[Fecha de nac]],TODAY(),"y"), ROUNDDOWN((Tabla1[[#This Row],[Fecha Finalización]] -Tabla1[[#This Row],[Fecha de nac]])/365,0)))</f>
        <v/>
      </c>
      <c r="O115" s="170"/>
      <c r="P115" s="35"/>
      <c r="Q115" s="68"/>
      <c r="R115" s="68"/>
      <c r="S115" s="68"/>
      <c r="T115" s="68"/>
      <c r="U115" s="244" t="str">
        <f>IF(F115="","",Tabla1[[#This Row],[Fecha Inicio grupo]]+3*7-7)</f>
        <v/>
      </c>
      <c r="V115" s="245" t="str">
        <f>IF(F115="","",EDATE(Tabla1[[#This Row],[Fecha Inicio grupo]],3))</f>
        <v/>
      </c>
      <c r="W115" s="30"/>
      <c r="X115" s="30"/>
      <c r="Y115" s="77"/>
      <c r="Z115" s="77"/>
      <c r="AA115" s="77"/>
      <c r="AB115" s="77"/>
      <c r="AC115" s="77"/>
      <c r="AD115" s="77"/>
      <c r="AE115" s="77"/>
      <c r="AF115" s="77"/>
      <c r="AG115" s="77"/>
      <c r="AH115" s="77"/>
      <c r="AI115" s="77"/>
      <c r="AJ115" s="77"/>
      <c r="AK115" s="77"/>
      <c r="AL115" s="77"/>
      <c r="AM115" s="77"/>
      <c r="AN115" s="77"/>
      <c r="AO115" s="145"/>
      <c r="AP115" s="247" t="str">
        <f>IF(F115="","",IFERROR(VLOOKUP(SUBSTITUTE(SUBSTITUTE(Tabla1[[#This Row],[Uso Sistemas]],"T","P"),"N","F"),Parámetros!$M$2:$N$17,2,0),"Completar hasta 3ra sem. para evaluar a Probacionista"))</f>
        <v/>
      </c>
      <c r="AQ115" s="40"/>
      <c r="AR115" s="40"/>
      <c r="AS115" s="40"/>
      <c r="AT115" s="29"/>
      <c r="AU115" s="56"/>
      <c r="AV115" s="56"/>
      <c r="AW115" s="56"/>
      <c r="AX115" s="249" t="str">
        <f>IF(V115="","",EOMONTH(EDATE(Tabla1[[#This Row],[Fecha Finalización]],2),0))</f>
        <v/>
      </c>
      <c r="AY115" s="40"/>
      <c r="AZ115" s="250" t="str">
        <f>IF(V115="","",EOMONTH(EDATE(Tabla1[[#This Row],[Fecha Finalización]],3),0))</f>
        <v/>
      </c>
      <c r="BA115" s="40"/>
      <c r="BB115" s="40"/>
      <c r="BC115" s="236"/>
      <c r="BD115" s="234" t="str">
        <f>IF(F115="","",Tabla1[[#This Row],[sem 01]]&amp;Tabla1[[#This Row],[sem 02]]&amp;Tabla1[[#This Row],[sem 03]])</f>
        <v/>
      </c>
      <c r="BE115" s="235" t="str">
        <f>IF(TRIM(F115)="","",$B$1&amp;"-"&amp;SUBSTITUTE(Tabla1[[#This Row],[Mes Inscrito]]," ","")&amp;"-"&amp;SUBSTITUTE(Tabla1[[#This Row],[Dia de clases Inscrito]]," ","")&amp;"-"&amp;SUBSTITUTE(Tabla1[[#This Row],[Horario Inscrito]]," ","")&amp;"-"&amp;Tabla1[[#This Row],[Fecha Inicio grupo]])</f>
        <v/>
      </c>
      <c r="BF115" s="252" t="str">
        <f>IF(F115="","",Tabla1[[#This Row],[Curso]])</f>
        <v/>
      </c>
      <c r="BG115" s="253" t="str">
        <f>+IF(TRIM(F115)="","",$B$1&amp;"-"&amp;TRIM(Tabla1[[#This Row],[Mes Inscrito]])&amp;"-"&amp;TRIM(Tabla1[[#This Row],[Dia de clases Inscrito]])&amp;"-"&amp;TRIM(Tabla1[[#This Row],[Horario Inscrito]])&amp;"-"&amp;TRIM(Tabla1[[#This Row],[Fecha Inicio grupo]])&amp;"-"&amp;TRIM(Tabla1[[#This Row],[Tipo Incrito]]))</f>
        <v/>
      </c>
      <c r="BH115" s="308" t="str">
        <f>IF(F115="","",OR(IFERROR(SEARCH("CG",Tabla1[[#This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5" s="309" t="str">
        <f>IF(F115&lt;&gt;"",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5" s="309" t="str">
        <f>IF(F115&lt;&gt;"",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5" s="309" t="str">
        <f>IF(Tabla1[[#This Row],[Fecha Inicio grupo]]="","",IFERROR(VLOOKUP(Tabla1[[#This Row],[Mes de Alta como miembro]],Parámetros!$AM$2:$AN$16,2,0),"01/01/1900"))</f>
        <v/>
      </c>
    </row>
    <row r="116" spans="1:63" ht="14.45">
      <c r="A116" s="69">
        <v>113</v>
      </c>
      <c r="B116" s="29"/>
      <c r="C116" s="35"/>
      <c r="D116" s="43"/>
      <c r="E116" s="65"/>
      <c r="F116" s="46"/>
      <c r="G116" s="46"/>
      <c r="H116" s="164"/>
      <c r="I116" s="43"/>
      <c r="J116" s="29"/>
      <c r="K116" s="70"/>
      <c r="L116" s="69"/>
      <c r="M116" s="47"/>
      <c r="N116" s="239" t="str">
        <f ca="1">IF(Tabla1[[#This Row],[Fecha de nac]]="","",IF(Tabla1[[#This Row],[Fecha Finalización]] &gt;=TODAY(), DATEDIF(Tabla1[[#This Row],[Fecha de nac]],TODAY(),"y"), ROUNDDOWN((Tabla1[[#This Row],[Fecha Finalización]] -Tabla1[[#This Row],[Fecha de nac]])/365,0)))</f>
        <v/>
      </c>
      <c r="O116" s="170"/>
      <c r="P116" s="35"/>
      <c r="Q116" s="68"/>
      <c r="R116" s="68"/>
      <c r="S116" s="68"/>
      <c r="T116" s="68"/>
      <c r="U116" s="244" t="str">
        <f>IF(F116="","",Tabla1[[#This Row],[Fecha Inicio grupo]]+3*7-7)</f>
        <v/>
      </c>
      <c r="V116" s="245" t="str">
        <f>IF(F116="","",EDATE(Tabla1[[#This Row],[Fecha Inicio grupo]],3))</f>
        <v/>
      </c>
      <c r="W116" s="30"/>
      <c r="X116" s="30"/>
      <c r="Y116" s="77"/>
      <c r="Z116" s="77"/>
      <c r="AA116" s="77"/>
      <c r="AB116" s="77"/>
      <c r="AC116" s="77"/>
      <c r="AD116" s="77"/>
      <c r="AE116" s="77"/>
      <c r="AF116" s="77"/>
      <c r="AG116" s="77"/>
      <c r="AH116" s="77"/>
      <c r="AI116" s="77"/>
      <c r="AJ116" s="77"/>
      <c r="AK116" s="77"/>
      <c r="AL116" s="77"/>
      <c r="AM116" s="77"/>
      <c r="AN116" s="77"/>
      <c r="AO116" s="145"/>
      <c r="AP116" s="247" t="str">
        <f>IF(F116="","",IFERROR(VLOOKUP(SUBSTITUTE(SUBSTITUTE(Tabla1[[#This Row],[Uso Sistemas]],"T","P"),"N","F"),Parámetros!$M$2:$N$17,2,0),"Completar hasta 3ra sem. para evaluar a Probacionista"))</f>
        <v/>
      </c>
      <c r="AQ116" s="40"/>
      <c r="AR116" s="40"/>
      <c r="AS116" s="40"/>
      <c r="AT116" s="29"/>
      <c r="AU116" s="56"/>
      <c r="AV116" s="56"/>
      <c r="AW116" s="56"/>
      <c r="AX116" s="249" t="str">
        <f>IF(V116="","",EOMONTH(EDATE(Tabla1[[#This Row],[Fecha Finalización]],2),0))</f>
        <v/>
      </c>
      <c r="AY116" s="40"/>
      <c r="AZ116" s="250" t="str">
        <f>IF(V116="","",EOMONTH(EDATE(Tabla1[[#This Row],[Fecha Finalización]],3),0))</f>
        <v/>
      </c>
      <c r="BA116" s="40"/>
      <c r="BB116" s="40"/>
      <c r="BC116" s="236"/>
      <c r="BD116" s="234" t="str">
        <f>IF(F116="","",Tabla1[[#This Row],[sem 01]]&amp;Tabla1[[#This Row],[sem 02]]&amp;Tabla1[[#This Row],[sem 03]])</f>
        <v/>
      </c>
      <c r="BE116" s="235" t="str">
        <f>IF(TRIM(F116)="","",$B$1&amp;"-"&amp;SUBSTITUTE(Tabla1[[#This Row],[Mes Inscrito]]," ","")&amp;"-"&amp;SUBSTITUTE(Tabla1[[#This Row],[Dia de clases Inscrito]]," ","")&amp;"-"&amp;SUBSTITUTE(Tabla1[[#This Row],[Horario Inscrito]]," ","")&amp;"-"&amp;Tabla1[[#This Row],[Fecha Inicio grupo]])</f>
        <v/>
      </c>
      <c r="BF116" s="252" t="str">
        <f>IF(F116="","",Tabla1[[#This Row],[Curso]])</f>
        <v/>
      </c>
      <c r="BG116" s="253" t="str">
        <f>+IF(TRIM(F116)="","",$B$1&amp;"-"&amp;TRIM(Tabla1[[#This Row],[Mes Inscrito]])&amp;"-"&amp;TRIM(Tabla1[[#This Row],[Dia de clases Inscrito]])&amp;"-"&amp;TRIM(Tabla1[[#This Row],[Horario Inscrito]])&amp;"-"&amp;TRIM(Tabla1[[#This Row],[Fecha Inicio grupo]])&amp;"-"&amp;TRIM(Tabla1[[#This Row],[Tipo Incrito]]))</f>
        <v/>
      </c>
      <c r="BH116" s="308" t="str">
        <f>IF(F116="","",OR(IFERROR(SEARCH("CG",Tabla1[[#This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6" s="309" t="str">
        <f>IF(F116&lt;&gt;"",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6" s="309" t="str">
        <f>IF(F116&lt;&gt;"",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6" s="309" t="str">
        <f>IF(Tabla1[[#This Row],[Fecha Inicio grupo]]="","",IFERROR(VLOOKUP(Tabla1[[#This Row],[Mes de Alta como miembro]],Parámetros!$AM$2:$AN$16,2,0),"01/01/1900"))</f>
        <v/>
      </c>
    </row>
    <row r="117" spans="1:63" ht="14.45">
      <c r="A117" s="69">
        <v>114</v>
      </c>
      <c r="B117" s="29"/>
      <c r="C117" s="35"/>
      <c r="D117" s="43"/>
      <c r="E117" s="65"/>
      <c r="F117" s="46"/>
      <c r="G117" s="46"/>
      <c r="H117" s="164"/>
      <c r="I117" s="43"/>
      <c r="J117" s="29"/>
      <c r="K117" s="70"/>
      <c r="L117" s="69"/>
      <c r="M117" s="47"/>
      <c r="N117" s="239" t="str">
        <f ca="1">IF(Tabla1[[#This Row],[Fecha de nac]]="","",IF(Tabla1[[#This Row],[Fecha Finalización]] &gt;=TODAY(), DATEDIF(Tabla1[[#This Row],[Fecha de nac]],TODAY(),"y"), ROUNDDOWN((Tabla1[[#This Row],[Fecha Finalización]] -Tabla1[[#This Row],[Fecha de nac]])/365,0)))</f>
        <v/>
      </c>
      <c r="O117" s="170"/>
      <c r="P117" s="35"/>
      <c r="Q117" s="68"/>
      <c r="R117" s="68"/>
      <c r="S117" s="68"/>
      <c r="T117" s="68"/>
      <c r="U117" s="244" t="str">
        <f>IF(F117="","",Tabla1[[#This Row],[Fecha Inicio grupo]]+3*7-7)</f>
        <v/>
      </c>
      <c r="V117" s="245" t="str">
        <f>IF(F117="","",EDATE(Tabla1[[#This Row],[Fecha Inicio grupo]],3))</f>
        <v/>
      </c>
      <c r="W117" s="30"/>
      <c r="X117" s="30"/>
      <c r="Y117" s="77"/>
      <c r="Z117" s="77"/>
      <c r="AA117" s="77"/>
      <c r="AB117" s="77"/>
      <c r="AC117" s="77"/>
      <c r="AD117" s="77"/>
      <c r="AE117" s="77"/>
      <c r="AF117" s="77"/>
      <c r="AG117" s="77"/>
      <c r="AH117" s="77"/>
      <c r="AI117" s="77"/>
      <c r="AJ117" s="77"/>
      <c r="AK117" s="77"/>
      <c r="AL117" s="77"/>
      <c r="AM117" s="77"/>
      <c r="AN117" s="77"/>
      <c r="AO117" s="145"/>
      <c r="AP117" s="247" t="str">
        <f>IF(F117="","",IFERROR(VLOOKUP(SUBSTITUTE(SUBSTITUTE(Tabla1[[#This Row],[Uso Sistemas]],"T","P"),"N","F"),Parámetros!$M$2:$N$17,2,0),"Completar hasta 3ra sem. para evaluar a Probacionista"))</f>
        <v/>
      </c>
      <c r="AQ117" s="40"/>
      <c r="AR117" s="40"/>
      <c r="AS117" s="40"/>
      <c r="AT117" s="29"/>
      <c r="AU117" s="56"/>
      <c r="AV117" s="56"/>
      <c r="AW117" s="56"/>
      <c r="AX117" s="249" t="str">
        <f>IF(V117="","",EOMONTH(EDATE(Tabla1[[#This Row],[Fecha Finalización]],2),0))</f>
        <v/>
      </c>
      <c r="AY117" s="40"/>
      <c r="AZ117" s="250" t="str">
        <f>IF(V117="","",EOMONTH(EDATE(Tabla1[[#This Row],[Fecha Finalización]],3),0))</f>
        <v/>
      </c>
      <c r="BA117" s="40"/>
      <c r="BB117" s="40"/>
      <c r="BC117" s="236"/>
      <c r="BD117" s="234" t="str">
        <f>IF(F117="","",Tabla1[[#This Row],[sem 01]]&amp;Tabla1[[#This Row],[sem 02]]&amp;Tabla1[[#This Row],[sem 03]])</f>
        <v/>
      </c>
      <c r="BE117" s="235" t="str">
        <f>IF(TRIM(F117)="","",$B$1&amp;"-"&amp;SUBSTITUTE(Tabla1[[#This Row],[Mes Inscrito]]," ","")&amp;"-"&amp;SUBSTITUTE(Tabla1[[#This Row],[Dia de clases Inscrito]]," ","")&amp;"-"&amp;SUBSTITUTE(Tabla1[[#This Row],[Horario Inscrito]]," ","")&amp;"-"&amp;Tabla1[[#This Row],[Fecha Inicio grupo]])</f>
        <v/>
      </c>
      <c r="BF117" s="252" t="str">
        <f>IF(F117="","",Tabla1[[#This Row],[Curso]])</f>
        <v/>
      </c>
      <c r="BG117" s="253" t="str">
        <f>+IF(TRIM(F117)="","",$B$1&amp;"-"&amp;TRIM(Tabla1[[#This Row],[Mes Inscrito]])&amp;"-"&amp;TRIM(Tabla1[[#This Row],[Dia de clases Inscrito]])&amp;"-"&amp;TRIM(Tabla1[[#This Row],[Horario Inscrito]])&amp;"-"&amp;TRIM(Tabla1[[#This Row],[Fecha Inicio grupo]])&amp;"-"&amp;TRIM(Tabla1[[#This Row],[Tipo Incrito]]))</f>
        <v/>
      </c>
      <c r="BH117" s="308" t="str">
        <f>IF(F117="","",OR(IFERROR(SEARCH("CG",Tabla1[[#This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7" s="309" t="str">
        <f>IF(F117&lt;&gt;"",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7" s="309" t="str">
        <f>IF(F117&lt;&gt;"",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7" s="309" t="str">
        <f>IF(Tabla1[[#This Row],[Fecha Inicio grupo]]="","",IFERROR(VLOOKUP(Tabla1[[#This Row],[Mes de Alta como miembro]],Parámetros!$AM$2:$AN$16,2,0),"01/01/1900"))</f>
        <v/>
      </c>
    </row>
    <row r="118" spans="1:63" ht="14.45">
      <c r="A118" s="69">
        <v>115</v>
      </c>
      <c r="B118" s="29"/>
      <c r="C118" s="35"/>
      <c r="D118" s="43"/>
      <c r="E118" s="65"/>
      <c r="F118" s="46"/>
      <c r="G118" s="46"/>
      <c r="H118" s="164"/>
      <c r="I118" s="43"/>
      <c r="J118" s="29"/>
      <c r="K118" s="70"/>
      <c r="L118" s="69"/>
      <c r="M118" s="47"/>
      <c r="N118" s="239" t="str">
        <f ca="1">IF(Tabla1[[#This Row],[Fecha de nac]]="","",IF(Tabla1[[#This Row],[Fecha Finalización]] &gt;=TODAY(), DATEDIF(Tabla1[[#This Row],[Fecha de nac]],TODAY(),"y"), ROUNDDOWN((Tabla1[[#This Row],[Fecha Finalización]] -Tabla1[[#This Row],[Fecha de nac]])/365,0)))</f>
        <v/>
      </c>
      <c r="O118" s="170"/>
      <c r="P118" s="35"/>
      <c r="Q118" s="68"/>
      <c r="R118" s="68"/>
      <c r="S118" s="68"/>
      <c r="T118" s="68"/>
      <c r="U118" s="244" t="str">
        <f>IF(F118="","",Tabla1[[#This Row],[Fecha Inicio grupo]]+3*7-7)</f>
        <v/>
      </c>
      <c r="V118" s="245" t="str">
        <f>IF(F118="","",EDATE(Tabla1[[#This Row],[Fecha Inicio grupo]],3))</f>
        <v/>
      </c>
      <c r="W118" s="30"/>
      <c r="X118" s="30"/>
      <c r="Y118" s="77"/>
      <c r="Z118" s="77"/>
      <c r="AA118" s="77"/>
      <c r="AB118" s="77"/>
      <c r="AC118" s="77"/>
      <c r="AD118" s="77"/>
      <c r="AE118" s="77"/>
      <c r="AF118" s="77"/>
      <c r="AG118" s="77"/>
      <c r="AH118" s="77"/>
      <c r="AI118" s="77"/>
      <c r="AJ118" s="77"/>
      <c r="AK118" s="77"/>
      <c r="AL118" s="77"/>
      <c r="AM118" s="77"/>
      <c r="AN118" s="77"/>
      <c r="AO118" s="145"/>
      <c r="AP118" s="247" t="str">
        <f>IF(F118="","",IFERROR(VLOOKUP(SUBSTITUTE(SUBSTITUTE(Tabla1[[#This Row],[Uso Sistemas]],"T","P"),"N","F"),Parámetros!$M$2:$N$17,2,0),"Completar hasta 3ra sem. para evaluar a Probacionista"))</f>
        <v/>
      </c>
      <c r="AQ118" s="40"/>
      <c r="AR118" s="40"/>
      <c r="AS118" s="40"/>
      <c r="AT118" s="29"/>
      <c r="AU118" s="56"/>
      <c r="AV118" s="56"/>
      <c r="AW118" s="56"/>
      <c r="AX118" s="249" t="str">
        <f>IF(V118="","",EOMONTH(EDATE(Tabla1[[#This Row],[Fecha Finalización]],2),0))</f>
        <v/>
      </c>
      <c r="AY118" s="40"/>
      <c r="AZ118" s="250" t="str">
        <f>IF(V118="","",EOMONTH(EDATE(Tabla1[[#This Row],[Fecha Finalización]],3),0))</f>
        <v/>
      </c>
      <c r="BA118" s="40"/>
      <c r="BB118" s="40"/>
      <c r="BC118" s="236"/>
      <c r="BD118" s="234" t="str">
        <f>IF(F118="","",Tabla1[[#This Row],[sem 01]]&amp;Tabla1[[#This Row],[sem 02]]&amp;Tabla1[[#This Row],[sem 03]])</f>
        <v/>
      </c>
      <c r="BE118" s="235" t="str">
        <f>IF(TRIM(F118)="","",$B$1&amp;"-"&amp;SUBSTITUTE(Tabla1[[#This Row],[Mes Inscrito]]," ","")&amp;"-"&amp;SUBSTITUTE(Tabla1[[#This Row],[Dia de clases Inscrito]]," ","")&amp;"-"&amp;SUBSTITUTE(Tabla1[[#This Row],[Horario Inscrito]]," ","")&amp;"-"&amp;Tabla1[[#This Row],[Fecha Inicio grupo]])</f>
        <v/>
      </c>
      <c r="BF118" s="252" t="str">
        <f>IF(F118="","",Tabla1[[#This Row],[Curso]])</f>
        <v/>
      </c>
      <c r="BG118" s="253" t="str">
        <f>+IF(TRIM(F118)="","",$B$1&amp;"-"&amp;TRIM(Tabla1[[#This Row],[Mes Inscrito]])&amp;"-"&amp;TRIM(Tabla1[[#This Row],[Dia de clases Inscrito]])&amp;"-"&amp;TRIM(Tabla1[[#This Row],[Horario Inscrito]])&amp;"-"&amp;TRIM(Tabla1[[#This Row],[Fecha Inicio grupo]])&amp;"-"&amp;TRIM(Tabla1[[#This Row],[Tipo Incrito]]))</f>
        <v/>
      </c>
      <c r="BH118" s="308" t="str">
        <f>IF(F118="","",OR(IFERROR(SEARCH("CG",Tabla1[[#This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8" s="309" t="str">
        <f>IF(F118&lt;&gt;"",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8" s="309" t="str">
        <f>IF(F118&lt;&gt;"",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8" s="309" t="str">
        <f>IF(Tabla1[[#This Row],[Fecha Inicio grupo]]="","",IFERROR(VLOOKUP(Tabla1[[#This Row],[Mes de Alta como miembro]],Parámetros!$AM$2:$AN$16,2,0),"01/01/1900"))</f>
        <v/>
      </c>
    </row>
    <row r="119" spans="1:63" ht="14.45">
      <c r="A119" s="69">
        <v>116</v>
      </c>
      <c r="B119" s="29"/>
      <c r="C119" s="35"/>
      <c r="D119" s="43"/>
      <c r="E119" s="65"/>
      <c r="F119" s="46"/>
      <c r="G119" s="46"/>
      <c r="H119" s="164"/>
      <c r="I119" s="43"/>
      <c r="J119" s="29"/>
      <c r="K119" s="70"/>
      <c r="L119" s="69"/>
      <c r="M119" s="47"/>
      <c r="N119" s="239" t="str">
        <f ca="1">IF(Tabla1[[#This Row],[Fecha de nac]]="","",IF(Tabla1[[#This Row],[Fecha Finalización]] &gt;=TODAY(), DATEDIF(Tabla1[[#This Row],[Fecha de nac]],TODAY(),"y"), ROUNDDOWN((Tabla1[[#This Row],[Fecha Finalización]] -Tabla1[[#This Row],[Fecha de nac]])/365,0)))</f>
        <v/>
      </c>
      <c r="O119" s="170"/>
      <c r="P119" s="35"/>
      <c r="Q119" s="68"/>
      <c r="R119" s="68"/>
      <c r="S119" s="68"/>
      <c r="T119" s="68"/>
      <c r="U119" s="244" t="str">
        <f>IF(F119="","",Tabla1[[#This Row],[Fecha Inicio grupo]]+3*7-7)</f>
        <v/>
      </c>
      <c r="V119" s="245" t="str">
        <f>IF(F119="","",EDATE(Tabla1[[#This Row],[Fecha Inicio grupo]],3))</f>
        <v/>
      </c>
      <c r="W119" s="30"/>
      <c r="X119" s="30"/>
      <c r="Y119" s="77"/>
      <c r="Z119" s="77"/>
      <c r="AA119" s="77"/>
      <c r="AB119" s="77"/>
      <c r="AC119" s="77"/>
      <c r="AD119" s="77"/>
      <c r="AE119" s="77"/>
      <c r="AF119" s="77"/>
      <c r="AG119" s="77"/>
      <c r="AH119" s="77"/>
      <c r="AI119" s="77"/>
      <c r="AJ119" s="77"/>
      <c r="AK119" s="77"/>
      <c r="AL119" s="77"/>
      <c r="AM119" s="77"/>
      <c r="AN119" s="77"/>
      <c r="AO119" s="145"/>
      <c r="AP119" s="247" t="str">
        <f>IF(F119="","",IFERROR(VLOOKUP(SUBSTITUTE(SUBSTITUTE(Tabla1[[#This Row],[Uso Sistemas]],"T","P"),"N","F"),Parámetros!$M$2:$N$17,2,0),"Completar hasta 3ra sem. para evaluar a Probacionista"))</f>
        <v/>
      </c>
      <c r="AQ119" s="40"/>
      <c r="AR119" s="40"/>
      <c r="AS119" s="40"/>
      <c r="AT119" s="29"/>
      <c r="AU119" s="56"/>
      <c r="AV119" s="56"/>
      <c r="AW119" s="56"/>
      <c r="AX119" s="249" t="str">
        <f>IF(V119="","",EOMONTH(EDATE(Tabla1[[#This Row],[Fecha Finalización]],2),0))</f>
        <v/>
      </c>
      <c r="AY119" s="40"/>
      <c r="AZ119" s="250" t="str">
        <f>IF(V119="","",EOMONTH(EDATE(Tabla1[[#This Row],[Fecha Finalización]],3),0))</f>
        <v/>
      </c>
      <c r="BA119" s="40"/>
      <c r="BB119" s="40"/>
      <c r="BC119" s="236"/>
      <c r="BD119" s="234" t="str">
        <f>IF(F119="","",Tabla1[[#This Row],[sem 01]]&amp;Tabla1[[#This Row],[sem 02]]&amp;Tabla1[[#This Row],[sem 03]])</f>
        <v/>
      </c>
      <c r="BE119" s="235" t="str">
        <f>IF(TRIM(F119)="","",$B$1&amp;"-"&amp;SUBSTITUTE(Tabla1[[#This Row],[Mes Inscrito]]," ","")&amp;"-"&amp;SUBSTITUTE(Tabla1[[#This Row],[Dia de clases Inscrito]]," ","")&amp;"-"&amp;SUBSTITUTE(Tabla1[[#This Row],[Horario Inscrito]]," ","")&amp;"-"&amp;Tabla1[[#This Row],[Fecha Inicio grupo]])</f>
        <v/>
      </c>
      <c r="BF119" s="252" t="str">
        <f>IF(F119="","",Tabla1[[#This Row],[Curso]])</f>
        <v/>
      </c>
      <c r="BG119" s="253" t="str">
        <f>+IF(TRIM(F119)="","",$B$1&amp;"-"&amp;TRIM(Tabla1[[#This Row],[Mes Inscrito]])&amp;"-"&amp;TRIM(Tabla1[[#This Row],[Dia de clases Inscrito]])&amp;"-"&amp;TRIM(Tabla1[[#This Row],[Horario Inscrito]])&amp;"-"&amp;TRIM(Tabla1[[#This Row],[Fecha Inicio grupo]])&amp;"-"&amp;TRIM(Tabla1[[#This Row],[Tipo Incrito]]))</f>
        <v/>
      </c>
      <c r="BH119" s="308" t="str">
        <f>IF(F119="","",OR(IFERROR(SEARCH("CG",Tabla1[[#This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9" s="309" t="str">
        <f>IF(F119&lt;&gt;"",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9" s="309" t="str">
        <f>IF(F119&lt;&gt;"",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9" s="309" t="str">
        <f>IF(Tabla1[[#This Row],[Fecha Inicio grupo]]="","",IFERROR(VLOOKUP(Tabla1[[#This Row],[Mes de Alta como miembro]],Parámetros!$AM$2:$AN$16,2,0),"01/01/1900"))</f>
        <v/>
      </c>
    </row>
    <row r="120" spans="1:63" ht="14.45">
      <c r="A120" s="69">
        <v>117</v>
      </c>
      <c r="B120" s="29"/>
      <c r="C120" s="35"/>
      <c r="D120" s="43"/>
      <c r="E120" s="65"/>
      <c r="F120" s="46"/>
      <c r="G120" s="46"/>
      <c r="H120" s="164"/>
      <c r="I120" s="43"/>
      <c r="J120" s="29"/>
      <c r="K120" s="70"/>
      <c r="L120" s="69"/>
      <c r="M120" s="47"/>
      <c r="N120" s="239" t="str">
        <f ca="1">IF(Tabla1[[#This Row],[Fecha de nac]]="","",IF(Tabla1[[#This Row],[Fecha Finalización]] &gt;=TODAY(), DATEDIF(Tabla1[[#This Row],[Fecha de nac]],TODAY(),"y"), ROUNDDOWN((Tabla1[[#This Row],[Fecha Finalización]] -Tabla1[[#This Row],[Fecha de nac]])/365,0)))</f>
        <v/>
      </c>
      <c r="O120" s="170"/>
      <c r="P120" s="35"/>
      <c r="Q120" s="68"/>
      <c r="R120" s="68"/>
      <c r="S120" s="68"/>
      <c r="T120" s="68"/>
      <c r="U120" s="244" t="str">
        <f>IF(F120="","",Tabla1[[#This Row],[Fecha Inicio grupo]]+3*7-7)</f>
        <v/>
      </c>
      <c r="V120" s="245" t="str">
        <f>IF(F120="","",EDATE(Tabla1[[#This Row],[Fecha Inicio grupo]],3))</f>
        <v/>
      </c>
      <c r="W120" s="30"/>
      <c r="X120" s="30"/>
      <c r="Y120" s="77"/>
      <c r="Z120" s="77"/>
      <c r="AA120" s="77"/>
      <c r="AB120" s="77"/>
      <c r="AC120" s="77"/>
      <c r="AD120" s="77"/>
      <c r="AE120" s="77"/>
      <c r="AF120" s="77"/>
      <c r="AG120" s="77"/>
      <c r="AH120" s="77"/>
      <c r="AI120" s="77"/>
      <c r="AJ120" s="77"/>
      <c r="AK120" s="77"/>
      <c r="AL120" s="77"/>
      <c r="AM120" s="77"/>
      <c r="AN120" s="77"/>
      <c r="AO120" s="145"/>
      <c r="AP120" s="247" t="str">
        <f>IF(F120="","",IFERROR(VLOOKUP(SUBSTITUTE(SUBSTITUTE(Tabla1[[#This Row],[Uso Sistemas]],"T","P"),"N","F"),Parámetros!$M$2:$N$17,2,0),"Completar hasta 3ra sem. para evaluar a Probacionista"))</f>
        <v/>
      </c>
      <c r="AQ120" s="40"/>
      <c r="AR120" s="40"/>
      <c r="AS120" s="40"/>
      <c r="AT120" s="29"/>
      <c r="AU120" s="56"/>
      <c r="AV120" s="56"/>
      <c r="AW120" s="56"/>
      <c r="AX120" s="249" t="str">
        <f>IF(V120="","",EOMONTH(EDATE(Tabla1[[#This Row],[Fecha Finalización]],2),0))</f>
        <v/>
      </c>
      <c r="AY120" s="40"/>
      <c r="AZ120" s="250" t="str">
        <f>IF(V120="","",EOMONTH(EDATE(Tabla1[[#This Row],[Fecha Finalización]],3),0))</f>
        <v/>
      </c>
      <c r="BA120" s="40"/>
      <c r="BB120" s="40"/>
      <c r="BC120" s="236"/>
      <c r="BD120" s="234" t="str">
        <f>IF(F120="","",Tabla1[[#This Row],[sem 01]]&amp;Tabla1[[#This Row],[sem 02]]&amp;Tabla1[[#This Row],[sem 03]])</f>
        <v/>
      </c>
      <c r="BE120" s="235" t="str">
        <f>IF(TRIM(F120)="","",$B$1&amp;"-"&amp;SUBSTITUTE(Tabla1[[#This Row],[Mes Inscrito]]," ","")&amp;"-"&amp;SUBSTITUTE(Tabla1[[#This Row],[Dia de clases Inscrito]]," ","")&amp;"-"&amp;SUBSTITUTE(Tabla1[[#This Row],[Horario Inscrito]]," ","")&amp;"-"&amp;Tabla1[[#This Row],[Fecha Inicio grupo]])</f>
        <v/>
      </c>
      <c r="BF120" s="252" t="str">
        <f>IF(F120="","",Tabla1[[#This Row],[Curso]])</f>
        <v/>
      </c>
      <c r="BG120" s="253" t="str">
        <f>+IF(TRIM(F120)="","",$B$1&amp;"-"&amp;TRIM(Tabla1[[#This Row],[Mes Inscrito]])&amp;"-"&amp;TRIM(Tabla1[[#This Row],[Dia de clases Inscrito]])&amp;"-"&amp;TRIM(Tabla1[[#This Row],[Horario Inscrito]])&amp;"-"&amp;TRIM(Tabla1[[#This Row],[Fecha Inicio grupo]])&amp;"-"&amp;TRIM(Tabla1[[#This Row],[Tipo Incrito]]))</f>
        <v/>
      </c>
      <c r="BH120" s="308" t="str">
        <f>IF(F120="","",OR(IFERROR(SEARCH("CG",Tabla1[[#This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0" s="309" t="str">
        <f>IF(F120&lt;&gt;"",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0" s="309" t="str">
        <f>IF(F120&lt;&gt;"",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0" s="309" t="str">
        <f>IF(Tabla1[[#This Row],[Fecha Inicio grupo]]="","",IFERROR(VLOOKUP(Tabla1[[#This Row],[Mes de Alta como miembro]],Parámetros!$AM$2:$AN$16,2,0),"01/01/1900"))</f>
        <v/>
      </c>
    </row>
    <row r="121" spans="1:63" ht="14.45">
      <c r="A121" s="69">
        <v>118</v>
      </c>
      <c r="B121" s="29"/>
      <c r="C121" s="35"/>
      <c r="D121" s="43"/>
      <c r="E121" s="65"/>
      <c r="F121" s="46"/>
      <c r="G121" s="46"/>
      <c r="H121" s="164"/>
      <c r="I121" s="43"/>
      <c r="J121" s="29"/>
      <c r="K121" s="70"/>
      <c r="L121" s="69"/>
      <c r="M121" s="47"/>
      <c r="N121" s="239" t="str">
        <f ca="1">IF(Tabla1[[#This Row],[Fecha de nac]]="","",IF(Tabla1[[#This Row],[Fecha Finalización]] &gt;=TODAY(), DATEDIF(Tabla1[[#This Row],[Fecha de nac]],TODAY(),"y"), ROUNDDOWN((Tabla1[[#This Row],[Fecha Finalización]] -Tabla1[[#This Row],[Fecha de nac]])/365,0)))</f>
        <v/>
      </c>
      <c r="O121" s="170"/>
      <c r="P121" s="35"/>
      <c r="Q121" s="68"/>
      <c r="R121" s="68"/>
      <c r="S121" s="68"/>
      <c r="T121" s="68"/>
      <c r="U121" s="244" t="str">
        <f>IF(F121="","",Tabla1[[#This Row],[Fecha Inicio grupo]]+3*7-7)</f>
        <v/>
      </c>
      <c r="V121" s="245" t="str">
        <f>IF(F121="","",EDATE(Tabla1[[#This Row],[Fecha Inicio grupo]],3))</f>
        <v/>
      </c>
      <c r="W121" s="30"/>
      <c r="X121" s="30"/>
      <c r="Y121" s="77"/>
      <c r="Z121" s="77"/>
      <c r="AA121" s="77"/>
      <c r="AB121" s="77"/>
      <c r="AC121" s="77"/>
      <c r="AD121" s="77"/>
      <c r="AE121" s="77"/>
      <c r="AF121" s="77"/>
      <c r="AG121" s="77"/>
      <c r="AH121" s="77"/>
      <c r="AI121" s="77"/>
      <c r="AJ121" s="77"/>
      <c r="AK121" s="77"/>
      <c r="AL121" s="77"/>
      <c r="AM121" s="77"/>
      <c r="AN121" s="77"/>
      <c r="AO121" s="145"/>
      <c r="AP121" s="247" t="str">
        <f>IF(F121="","",IFERROR(VLOOKUP(SUBSTITUTE(SUBSTITUTE(Tabla1[[#This Row],[Uso Sistemas]],"T","P"),"N","F"),Parámetros!$M$2:$N$17,2,0),"Completar hasta 3ra sem. para evaluar a Probacionista"))</f>
        <v/>
      </c>
      <c r="AQ121" s="40"/>
      <c r="AR121" s="40"/>
      <c r="AS121" s="40"/>
      <c r="AT121" s="29"/>
      <c r="AU121" s="56"/>
      <c r="AV121" s="56"/>
      <c r="AW121" s="56"/>
      <c r="AX121" s="249" t="str">
        <f>IF(V121="","",EOMONTH(EDATE(Tabla1[[#This Row],[Fecha Finalización]],2),0))</f>
        <v/>
      </c>
      <c r="AY121" s="40"/>
      <c r="AZ121" s="250" t="str">
        <f>IF(V121="","",EOMONTH(EDATE(Tabla1[[#This Row],[Fecha Finalización]],3),0))</f>
        <v/>
      </c>
      <c r="BA121" s="40"/>
      <c r="BB121" s="40"/>
      <c r="BC121" s="236"/>
      <c r="BD121" s="234" t="str">
        <f>IF(F121="","",Tabla1[[#This Row],[sem 01]]&amp;Tabla1[[#This Row],[sem 02]]&amp;Tabla1[[#This Row],[sem 03]])</f>
        <v/>
      </c>
      <c r="BE121" s="235" t="str">
        <f>IF(TRIM(F121)="","",$B$1&amp;"-"&amp;SUBSTITUTE(Tabla1[[#This Row],[Mes Inscrito]]," ","")&amp;"-"&amp;SUBSTITUTE(Tabla1[[#This Row],[Dia de clases Inscrito]]," ","")&amp;"-"&amp;SUBSTITUTE(Tabla1[[#This Row],[Horario Inscrito]]," ","")&amp;"-"&amp;Tabla1[[#This Row],[Fecha Inicio grupo]])</f>
        <v/>
      </c>
      <c r="BF121" s="252" t="str">
        <f>IF(F121="","",Tabla1[[#This Row],[Curso]])</f>
        <v/>
      </c>
      <c r="BG121" s="253" t="str">
        <f>+IF(TRIM(F121)="","",$B$1&amp;"-"&amp;TRIM(Tabla1[[#This Row],[Mes Inscrito]])&amp;"-"&amp;TRIM(Tabla1[[#This Row],[Dia de clases Inscrito]])&amp;"-"&amp;TRIM(Tabla1[[#This Row],[Horario Inscrito]])&amp;"-"&amp;TRIM(Tabla1[[#This Row],[Fecha Inicio grupo]])&amp;"-"&amp;TRIM(Tabla1[[#This Row],[Tipo Incrito]]))</f>
        <v/>
      </c>
      <c r="BH121" s="308" t="str">
        <f>IF(F121="","",OR(IFERROR(SEARCH("CG",Tabla1[[#This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1" s="309" t="str">
        <f>IF(F121&lt;&gt;"",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1" s="309" t="str">
        <f>IF(F121&lt;&gt;"",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1" s="309" t="str">
        <f>IF(Tabla1[[#This Row],[Fecha Inicio grupo]]="","",IFERROR(VLOOKUP(Tabla1[[#This Row],[Mes de Alta como miembro]],Parámetros!$AM$2:$AN$16,2,0),"01/01/1900"))</f>
        <v/>
      </c>
    </row>
    <row r="122" spans="1:63" ht="14.45">
      <c r="A122" s="69">
        <v>119</v>
      </c>
      <c r="B122" s="30"/>
      <c r="C122" s="35"/>
      <c r="D122" s="43"/>
      <c r="E122" s="65"/>
      <c r="F122" s="46"/>
      <c r="G122" s="46"/>
      <c r="H122" s="164"/>
      <c r="I122" s="43"/>
      <c r="J122" s="29"/>
      <c r="K122" s="70"/>
      <c r="L122" s="69"/>
      <c r="M122" s="47"/>
      <c r="N122" s="239" t="str">
        <f ca="1">IF(Tabla1[[#This Row],[Fecha de nac]]="","",IF(Tabla1[[#This Row],[Fecha Finalización]] &gt;=TODAY(), DATEDIF(Tabla1[[#This Row],[Fecha de nac]],TODAY(),"y"), ROUNDDOWN((Tabla1[[#This Row],[Fecha Finalización]] -Tabla1[[#This Row],[Fecha de nac]])/365,0)))</f>
        <v/>
      </c>
      <c r="O122" s="170"/>
      <c r="P122" s="35"/>
      <c r="Q122" s="68"/>
      <c r="R122" s="68"/>
      <c r="S122" s="68"/>
      <c r="T122" s="68"/>
      <c r="U122" s="244" t="str">
        <f>IF(F122="","",Tabla1[[#This Row],[Fecha Inicio grupo]]+3*7-7)</f>
        <v/>
      </c>
      <c r="V122" s="245" t="str">
        <f>IF(F122="","",EDATE(Tabla1[[#This Row],[Fecha Inicio grupo]],3))</f>
        <v/>
      </c>
      <c r="W122" s="30"/>
      <c r="X122" s="30"/>
      <c r="Y122" s="77"/>
      <c r="Z122" s="77"/>
      <c r="AA122" s="77"/>
      <c r="AB122" s="77"/>
      <c r="AC122" s="77"/>
      <c r="AD122" s="77"/>
      <c r="AE122" s="77"/>
      <c r="AF122" s="77"/>
      <c r="AG122" s="77"/>
      <c r="AH122" s="77"/>
      <c r="AI122" s="77"/>
      <c r="AJ122" s="77"/>
      <c r="AK122" s="77"/>
      <c r="AL122" s="77"/>
      <c r="AM122" s="77"/>
      <c r="AN122" s="77"/>
      <c r="AO122" s="145"/>
      <c r="AP122" s="247" t="str">
        <f>IF(F122="","",IFERROR(VLOOKUP(SUBSTITUTE(SUBSTITUTE(Tabla1[[#This Row],[Uso Sistemas]],"T","P"),"N","F"),Parámetros!$M$2:$N$17,2,0),"Completar hasta 3ra sem. para evaluar a Probacionista"))</f>
        <v/>
      </c>
      <c r="AQ122" s="40"/>
      <c r="AR122" s="40"/>
      <c r="AS122" s="40"/>
      <c r="AT122" s="29"/>
      <c r="AU122" s="56"/>
      <c r="AV122" s="56"/>
      <c r="AW122" s="56"/>
      <c r="AX122" s="249" t="str">
        <f>IF(V122="","",EOMONTH(EDATE(Tabla1[[#This Row],[Fecha Finalización]],2),0))</f>
        <v/>
      </c>
      <c r="AY122" s="40"/>
      <c r="AZ122" s="250" t="str">
        <f>IF(V122="","",EOMONTH(EDATE(Tabla1[[#This Row],[Fecha Finalización]],3),0))</f>
        <v/>
      </c>
      <c r="BA122" s="40"/>
      <c r="BB122" s="40"/>
      <c r="BC122" s="236"/>
      <c r="BD122" s="234" t="str">
        <f>IF(F122="","",Tabla1[[#This Row],[sem 01]]&amp;Tabla1[[#This Row],[sem 02]]&amp;Tabla1[[#This Row],[sem 03]])</f>
        <v/>
      </c>
      <c r="BE122" s="235" t="str">
        <f>IF(TRIM(F122)="","",$B$1&amp;"-"&amp;SUBSTITUTE(Tabla1[[#This Row],[Mes Inscrito]]," ","")&amp;"-"&amp;SUBSTITUTE(Tabla1[[#This Row],[Dia de clases Inscrito]]," ","")&amp;"-"&amp;SUBSTITUTE(Tabla1[[#This Row],[Horario Inscrito]]," ","")&amp;"-"&amp;Tabla1[[#This Row],[Fecha Inicio grupo]])</f>
        <v/>
      </c>
      <c r="BF122" s="252" t="str">
        <f>IF(F122="","",Tabla1[[#This Row],[Curso]])</f>
        <v/>
      </c>
      <c r="BG122" s="253" t="str">
        <f>+IF(TRIM(F122)="","",$B$1&amp;"-"&amp;TRIM(Tabla1[[#This Row],[Mes Inscrito]])&amp;"-"&amp;TRIM(Tabla1[[#This Row],[Dia de clases Inscrito]])&amp;"-"&amp;TRIM(Tabla1[[#This Row],[Horario Inscrito]])&amp;"-"&amp;TRIM(Tabla1[[#This Row],[Fecha Inicio grupo]])&amp;"-"&amp;TRIM(Tabla1[[#This Row],[Tipo Incrito]]))</f>
        <v/>
      </c>
      <c r="BH122" s="308" t="str">
        <f>IF(F122="","",OR(IFERROR(SEARCH("CG",Tabla1[[#This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2" s="309" t="str">
        <f>IF(F122&lt;&gt;"",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2" s="309" t="str">
        <f>IF(F122&lt;&gt;"",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2" s="309" t="str">
        <f>IF(Tabla1[[#This Row],[Fecha Inicio grupo]]="","",IFERROR(VLOOKUP(Tabla1[[#This Row],[Mes de Alta como miembro]],Parámetros!$AM$2:$AN$16,2,0),"01/01/1900"))</f>
        <v/>
      </c>
    </row>
    <row r="123" spans="1:63" ht="14.45">
      <c r="A123" s="69">
        <v>120</v>
      </c>
      <c r="B123" s="30"/>
      <c r="C123" s="35"/>
      <c r="D123" s="43"/>
      <c r="E123" s="65"/>
      <c r="F123" s="46"/>
      <c r="G123" s="46"/>
      <c r="H123" s="164"/>
      <c r="I123" s="43"/>
      <c r="J123" s="29"/>
      <c r="K123" s="70"/>
      <c r="L123" s="69"/>
      <c r="M123" s="47"/>
      <c r="N123" s="239" t="str">
        <f ca="1">IF(Tabla1[[#This Row],[Fecha de nac]]="","",IF(Tabla1[[#This Row],[Fecha Finalización]] &gt;=TODAY(), DATEDIF(Tabla1[[#This Row],[Fecha de nac]],TODAY(),"y"), ROUNDDOWN((Tabla1[[#This Row],[Fecha Finalización]] -Tabla1[[#This Row],[Fecha de nac]])/365,0)))</f>
        <v/>
      </c>
      <c r="O123" s="170"/>
      <c r="P123" s="35"/>
      <c r="Q123" s="68"/>
      <c r="R123" s="68"/>
      <c r="S123" s="68"/>
      <c r="T123" s="68"/>
      <c r="U123" s="244" t="str">
        <f>IF(F123="","",Tabla1[[#This Row],[Fecha Inicio grupo]]+3*7-7)</f>
        <v/>
      </c>
      <c r="V123" s="245" t="str">
        <f>IF(F123="","",EDATE(Tabla1[[#This Row],[Fecha Inicio grupo]],3))</f>
        <v/>
      </c>
      <c r="W123" s="30"/>
      <c r="X123" s="30"/>
      <c r="Y123" s="77"/>
      <c r="Z123" s="77"/>
      <c r="AA123" s="77"/>
      <c r="AB123" s="77"/>
      <c r="AC123" s="77"/>
      <c r="AD123" s="77"/>
      <c r="AE123" s="77"/>
      <c r="AF123" s="77"/>
      <c r="AG123" s="77"/>
      <c r="AH123" s="77"/>
      <c r="AI123" s="77"/>
      <c r="AJ123" s="77"/>
      <c r="AK123" s="77"/>
      <c r="AL123" s="77"/>
      <c r="AM123" s="77"/>
      <c r="AN123" s="77"/>
      <c r="AO123" s="145"/>
      <c r="AP123" s="247" t="str">
        <f>IF(F123="","",IFERROR(VLOOKUP(SUBSTITUTE(SUBSTITUTE(Tabla1[[#This Row],[Uso Sistemas]],"T","P"),"N","F"),Parámetros!$M$2:$N$17,2,0),"Completar hasta 3ra sem. para evaluar a Probacionista"))</f>
        <v/>
      </c>
      <c r="AQ123" s="40"/>
      <c r="AR123" s="40"/>
      <c r="AS123" s="40"/>
      <c r="AT123" s="29"/>
      <c r="AU123" s="56"/>
      <c r="AV123" s="56"/>
      <c r="AW123" s="56"/>
      <c r="AX123" s="249" t="str">
        <f>IF(V123="","",EOMONTH(EDATE(Tabla1[[#This Row],[Fecha Finalización]],2),0))</f>
        <v/>
      </c>
      <c r="AY123" s="40"/>
      <c r="AZ123" s="250" t="str">
        <f>IF(V123="","",EOMONTH(EDATE(Tabla1[[#This Row],[Fecha Finalización]],3),0))</f>
        <v/>
      </c>
      <c r="BA123" s="40"/>
      <c r="BB123" s="40"/>
      <c r="BC123" s="236"/>
      <c r="BD123" s="234" t="str">
        <f>IF(F123="","",Tabla1[[#This Row],[sem 01]]&amp;Tabla1[[#This Row],[sem 02]]&amp;Tabla1[[#This Row],[sem 03]])</f>
        <v/>
      </c>
      <c r="BE123" s="235" t="str">
        <f>IF(TRIM(F123)="","",$B$1&amp;"-"&amp;SUBSTITUTE(Tabla1[[#This Row],[Mes Inscrito]]," ","")&amp;"-"&amp;SUBSTITUTE(Tabla1[[#This Row],[Dia de clases Inscrito]]," ","")&amp;"-"&amp;SUBSTITUTE(Tabla1[[#This Row],[Horario Inscrito]]," ","")&amp;"-"&amp;Tabla1[[#This Row],[Fecha Inicio grupo]])</f>
        <v/>
      </c>
      <c r="BF123" s="252" t="str">
        <f>IF(F123="","",Tabla1[[#This Row],[Curso]])</f>
        <v/>
      </c>
      <c r="BG123" s="253" t="str">
        <f>+IF(TRIM(F123)="","",$B$1&amp;"-"&amp;TRIM(Tabla1[[#This Row],[Mes Inscrito]])&amp;"-"&amp;TRIM(Tabla1[[#This Row],[Dia de clases Inscrito]])&amp;"-"&amp;TRIM(Tabla1[[#This Row],[Horario Inscrito]])&amp;"-"&amp;TRIM(Tabla1[[#This Row],[Fecha Inicio grupo]])&amp;"-"&amp;TRIM(Tabla1[[#This Row],[Tipo Incrito]]))</f>
        <v/>
      </c>
      <c r="BH123" s="308" t="str">
        <f>IF(F123="","",OR(IFERROR(SEARCH("CG",Tabla1[[#This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3" s="309" t="str">
        <f>IF(F123&lt;&gt;"",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3" s="309" t="str">
        <f>IF(F123&lt;&gt;"",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3" s="309" t="str">
        <f>IF(Tabla1[[#This Row],[Fecha Inicio grupo]]="","",IFERROR(VLOOKUP(Tabla1[[#This Row],[Mes de Alta como miembro]],Parámetros!$AM$2:$AN$16,2,0),"01/01/1900"))</f>
        <v/>
      </c>
    </row>
    <row r="124" spans="1:63" ht="14.45">
      <c r="A124" s="69">
        <v>121</v>
      </c>
      <c r="B124" s="30"/>
      <c r="C124" s="35"/>
      <c r="D124" s="43"/>
      <c r="E124" s="65"/>
      <c r="F124" s="46"/>
      <c r="G124" s="46"/>
      <c r="H124" s="164"/>
      <c r="I124" s="43"/>
      <c r="J124" s="29"/>
      <c r="K124" s="70"/>
      <c r="L124" s="69"/>
      <c r="M124" s="47"/>
      <c r="N124" s="239" t="str">
        <f ca="1">IF(Tabla1[[#This Row],[Fecha de nac]]="","",IF(Tabla1[[#This Row],[Fecha Finalización]] &gt;=TODAY(), DATEDIF(Tabla1[[#This Row],[Fecha de nac]],TODAY(),"y"), ROUNDDOWN((Tabla1[[#This Row],[Fecha Finalización]] -Tabla1[[#This Row],[Fecha de nac]])/365,0)))</f>
        <v/>
      </c>
      <c r="O124" s="170"/>
      <c r="P124" s="35"/>
      <c r="Q124" s="68"/>
      <c r="R124" s="68"/>
      <c r="S124" s="68"/>
      <c r="T124" s="68"/>
      <c r="U124" s="244" t="str">
        <f>IF(F124="","",Tabla1[[#This Row],[Fecha Inicio grupo]]+3*7-7)</f>
        <v/>
      </c>
      <c r="V124" s="245" t="str">
        <f>IF(F124="","",EDATE(Tabla1[[#This Row],[Fecha Inicio grupo]],3))</f>
        <v/>
      </c>
      <c r="W124" s="30"/>
      <c r="X124" s="30"/>
      <c r="Y124" s="77"/>
      <c r="Z124" s="77"/>
      <c r="AA124" s="77"/>
      <c r="AB124" s="77"/>
      <c r="AC124" s="77"/>
      <c r="AD124" s="77"/>
      <c r="AE124" s="77"/>
      <c r="AF124" s="77"/>
      <c r="AG124" s="77"/>
      <c r="AH124" s="77"/>
      <c r="AI124" s="77"/>
      <c r="AJ124" s="77"/>
      <c r="AK124" s="77"/>
      <c r="AL124" s="77"/>
      <c r="AM124" s="77"/>
      <c r="AN124" s="77"/>
      <c r="AO124" s="145"/>
      <c r="AP124" s="247" t="str">
        <f>IF(F124="","",IFERROR(VLOOKUP(SUBSTITUTE(SUBSTITUTE(Tabla1[[#This Row],[Uso Sistemas]],"T","P"),"N","F"),Parámetros!$M$2:$N$17,2,0),"Completar hasta 3ra sem. para evaluar a Probacionista"))</f>
        <v/>
      </c>
      <c r="AQ124" s="40"/>
      <c r="AR124" s="40"/>
      <c r="AS124" s="40"/>
      <c r="AT124" s="29"/>
      <c r="AU124" s="56"/>
      <c r="AV124" s="56"/>
      <c r="AW124" s="56"/>
      <c r="AX124" s="249" t="str">
        <f>IF(V124="","",EOMONTH(EDATE(Tabla1[[#This Row],[Fecha Finalización]],2),0))</f>
        <v/>
      </c>
      <c r="AY124" s="40"/>
      <c r="AZ124" s="250" t="str">
        <f>IF(V124="","",EOMONTH(EDATE(Tabla1[[#This Row],[Fecha Finalización]],3),0))</f>
        <v/>
      </c>
      <c r="BA124" s="40"/>
      <c r="BB124" s="40"/>
      <c r="BC124" s="236"/>
      <c r="BD124" s="234" t="str">
        <f>IF(F124="","",Tabla1[[#This Row],[sem 01]]&amp;Tabla1[[#This Row],[sem 02]]&amp;Tabla1[[#This Row],[sem 03]])</f>
        <v/>
      </c>
      <c r="BE124" s="235" t="str">
        <f>IF(TRIM(F124)="","",$B$1&amp;"-"&amp;SUBSTITUTE(Tabla1[[#This Row],[Mes Inscrito]]," ","")&amp;"-"&amp;SUBSTITUTE(Tabla1[[#This Row],[Dia de clases Inscrito]]," ","")&amp;"-"&amp;SUBSTITUTE(Tabla1[[#This Row],[Horario Inscrito]]," ","")&amp;"-"&amp;Tabla1[[#This Row],[Fecha Inicio grupo]])</f>
        <v/>
      </c>
      <c r="BF124" s="252" t="str">
        <f>IF(F124="","",Tabla1[[#This Row],[Curso]])</f>
        <v/>
      </c>
      <c r="BG124" s="253" t="str">
        <f>+IF(TRIM(F124)="","",$B$1&amp;"-"&amp;TRIM(Tabla1[[#This Row],[Mes Inscrito]])&amp;"-"&amp;TRIM(Tabla1[[#This Row],[Dia de clases Inscrito]])&amp;"-"&amp;TRIM(Tabla1[[#This Row],[Horario Inscrito]])&amp;"-"&amp;TRIM(Tabla1[[#This Row],[Fecha Inicio grupo]])&amp;"-"&amp;TRIM(Tabla1[[#This Row],[Tipo Incrito]]))</f>
        <v/>
      </c>
      <c r="BH124" s="308" t="str">
        <f>IF(F124="","",OR(IFERROR(SEARCH("CG",Tabla1[[#This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4" s="309" t="str">
        <f>IF(F124&lt;&gt;"",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4" s="309" t="str">
        <f>IF(F124&lt;&gt;"",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4" s="309" t="str">
        <f>IF(Tabla1[[#This Row],[Fecha Inicio grupo]]="","",IFERROR(VLOOKUP(Tabla1[[#This Row],[Mes de Alta como miembro]],Parámetros!$AM$2:$AN$16,2,0),"01/01/1900"))</f>
        <v/>
      </c>
    </row>
    <row r="125" spans="1:63" ht="14.45">
      <c r="A125" s="69">
        <v>122</v>
      </c>
      <c r="B125" s="30"/>
      <c r="C125" s="35"/>
      <c r="D125" s="43"/>
      <c r="E125" s="65"/>
      <c r="F125" s="46"/>
      <c r="G125" s="46"/>
      <c r="H125" s="164"/>
      <c r="I125" s="43"/>
      <c r="J125" s="29"/>
      <c r="K125" s="70"/>
      <c r="L125" s="69"/>
      <c r="M125" s="47"/>
      <c r="N125" s="239" t="str">
        <f ca="1">IF(Tabla1[[#This Row],[Fecha de nac]]="","",IF(Tabla1[[#This Row],[Fecha Finalización]] &gt;=TODAY(), DATEDIF(Tabla1[[#This Row],[Fecha de nac]],TODAY(),"y"), ROUNDDOWN((Tabla1[[#This Row],[Fecha Finalización]] -Tabla1[[#This Row],[Fecha de nac]])/365,0)))</f>
        <v/>
      </c>
      <c r="O125" s="170"/>
      <c r="P125" s="35"/>
      <c r="Q125" s="68"/>
      <c r="R125" s="68"/>
      <c r="S125" s="68"/>
      <c r="T125" s="68"/>
      <c r="U125" s="244" t="str">
        <f>IF(F125="","",Tabla1[[#This Row],[Fecha Inicio grupo]]+3*7-7)</f>
        <v/>
      </c>
      <c r="V125" s="245" t="str">
        <f>IF(F125="","",EDATE(Tabla1[[#This Row],[Fecha Inicio grupo]],3))</f>
        <v/>
      </c>
      <c r="W125" s="30"/>
      <c r="X125" s="30"/>
      <c r="Y125" s="77"/>
      <c r="Z125" s="77"/>
      <c r="AA125" s="77"/>
      <c r="AB125" s="77"/>
      <c r="AC125" s="77"/>
      <c r="AD125" s="77"/>
      <c r="AE125" s="77"/>
      <c r="AF125" s="77"/>
      <c r="AG125" s="77"/>
      <c r="AH125" s="77"/>
      <c r="AI125" s="77"/>
      <c r="AJ125" s="77"/>
      <c r="AK125" s="77"/>
      <c r="AL125" s="77"/>
      <c r="AM125" s="77"/>
      <c r="AN125" s="77"/>
      <c r="AO125" s="145"/>
      <c r="AP125" s="247" t="str">
        <f>IF(F125="","",IFERROR(VLOOKUP(SUBSTITUTE(SUBSTITUTE(Tabla1[[#This Row],[Uso Sistemas]],"T","P"),"N","F"),Parámetros!$M$2:$N$17,2,0),"Completar hasta 3ra sem. para evaluar a Probacionista"))</f>
        <v/>
      </c>
      <c r="AQ125" s="40"/>
      <c r="AR125" s="40"/>
      <c r="AS125" s="40"/>
      <c r="AT125" s="29"/>
      <c r="AU125" s="56"/>
      <c r="AV125" s="56"/>
      <c r="AW125" s="56"/>
      <c r="AX125" s="249" t="str">
        <f>IF(V125="","",EOMONTH(EDATE(Tabla1[[#This Row],[Fecha Finalización]],2),0))</f>
        <v/>
      </c>
      <c r="AY125" s="40"/>
      <c r="AZ125" s="250" t="str">
        <f>IF(V125="","",EOMONTH(EDATE(Tabla1[[#This Row],[Fecha Finalización]],3),0))</f>
        <v/>
      </c>
      <c r="BA125" s="40"/>
      <c r="BB125" s="40"/>
      <c r="BC125" s="236"/>
      <c r="BD125" s="234" t="str">
        <f>IF(F125="","",Tabla1[[#This Row],[sem 01]]&amp;Tabla1[[#This Row],[sem 02]]&amp;Tabla1[[#This Row],[sem 03]])</f>
        <v/>
      </c>
      <c r="BE125" s="235" t="str">
        <f>IF(TRIM(F125)="","",$B$1&amp;"-"&amp;SUBSTITUTE(Tabla1[[#This Row],[Mes Inscrito]]," ","")&amp;"-"&amp;SUBSTITUTE(Tabla1[[#This Row],[Dia de clases Inscrito]]," ","")&amp;"-"&amp;SUBSTITUTE(Tabla1[[#This Row],[Horario Inscrito]]," ","")&amp;"-"&amp;Tabla1[[#This Row],[Fecha Inicio grupo]])</f>
        <v/>
      </c>
      <c r="BF125" s="252" t="str">
        <f>IF(F125="","",Tabla1[[#This Row],[Curso]])</f>
        <v/>
      </c>
      <c r="BG125" s="253" t="str">
        <f>+IF(TRIM(F125)="","",$B$1&amp;"-"&amp;TRIM(Tabla1[[#This Row],[Mes Inscrito]])&amp;"-"&amp;TRIM(Tabla1[[#This Row],[Dia de clases Inscrito]])&amp;"-"&amp;TRIM(Tabla1[[#This Row],[Horario Inscrito]])&amp;"-"&amp;TRIM(Tabla1[[#This Row],[Fecha Inicio grupo]])&amp;"-"&amp;TRIM(Tabla1[[#This Row],[Tipo Incrito]]))</f>
        <v/>
      </c>
      <c r="BH125" s="308" t="str">
        <f>IF(F125="","",OR(IFERROR(SEARCH("CG",Tabla1[[#This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5" s="309" t="str">
        <f>IF(F125&lt;&gt;"",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5" s="309" t="str">
        <f>IF(F125&lt;&gt;"",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5" s="309" t="str">
        <f>IF(Tabla1[[#This Row],[Fecha Inicio grupo]]="","",IFERROR(VLOOKUP(Tabla1[[#This Row],[Mes de Alta como miembro]],Parámetros!$AM$2:$AN$16,2,0),"01/01/1900"))</f>
        <v/>
      </c>
    </row>
    <row r="126" spans="1:63" ht="14.45">
      <c r="A126" s="69">
        <v>123</v>
      </c>
      <c r="B126" s="30"/>
      <c r="C126" s="35"/>
      <c r="D126" s="43"/>
      <c r="E126" s="65"/>
      <c r="F126" s="46"/>
      <c r="G126" s="46"/>
      <c r="H126" s="164"/>
      <c r="I126" s="43"/>
      <c r="J126" s="29"/>
      <c r="K126" s="70"/>
      <c r="L126" s="69"/>
      <c r="M126" s="47"/>
      <c r="N126" s="239" t="str">
        <f ca="1">IF(Tabla1[[#This Row],[Fecha de nac]]="","",IF(Tabla1[[#This Row],[Fecha Finalización]] &gt;=TODAY(), DATEDIF(Tabla1[[#This Row],[Fecha de nac]],TODAY(),"y"), ROUNDDOWN((Tabla1[[#This Row],[Fecha Finalización]] -Tabla1[[#This Row],[Fecha de nac]])/365,0)))</f>
        <v/>
      </c>
      <c r="O126" s="170"/>
      <c r="P126" s="35"/>
      <c r="Q126" s="68"/>
      <c r="R126" s="68"/>
      <c r="S126" s="68"/>
      <c r="T126" s="68"/>
      <c r="U126" s="244" t="str">
        <f>IF(F126="","",Tabla1[[#This Row],[Fecha Inicio grupo]]+3*7-7)</f>
        <v/>
      </c>
      <c r="V126" s="245" t="str">
        <f>IF(F126="","",EDATE(Tabla1[[#This Row],[Fecha Inicio grupo]],3))</f>
        <v/>
      </c>
      <c r="W126" s="30"/>
      <c r="X126" s="30"/>
      <c r="Y126" s="77"/>
      <c r="Z126" s="77"/>
      <c r="AA126" s="77"/>
      <c r="AB126" s="77"/>
      <c r="AC126" s="77"/>
      <c r="AD126" s="77"/>
      <c r="AE126" s="77"/>
      <c r="AF126" s="77"/>
      <c r="AG126" s="77"/>
      <c r="AH126" s="77"/>
      <c r="AI126" s="77"/>
      <c r="AJ126" s="77"/>
      <c r="AK126" s="77"/>
      <c r="AL126" s="77"/>
      <c r="AM126" s="77"/>
      <c r="AN126" s="77"/>
      <c r="AO126" s="145"/>
      <c r="AP126" s="247" t="str">
        <f>IF(F126="","",IFERROR(VLOOKUP(SUBSTITUTE(SUBSTITUTE(Tabla1[[#This Row],[Uso Sistemas]],"T","P"),"N","F"),Parámetros!$M$2:$N$17,2,0),"Completar hasta 3ra sem. para evaluar a Probacionista"))</f>
        <v/>
      </c>
      <c r="AQ126" s="40"/>
      <c r="AR126" s="40"/>
      <c r="AS126" s="40"/>
      <c r="AT126" s="29"/>
      <c r="AU126" s="56"/>
      <c r="AV126" s="56"/>
      <c r="AW126" s="56"/>
      <c r="AX126" s="249" t="str">
        <f>IF(V126="","",EOMONTH(EDATE(Tabla1[[#This Row],[Fecha Finalización]],2),0))</f>
        <v/>
      </c>
      <c r="AY126" s="40"/>
      <c r="AZ126" s="250" t="str">
        <f>IF(V126="","",EOMONTH(EDATE(Tabla1[[#This Row],[Fecha Finalización]],3),0))</f>
        <v/>
      </c>
      <c r="BA126" s="40"/>
      <c r="BB126" s="40"/>
      <c r="BC126" s="236"/>
      <c r="BD126" s="234" t="str">
        <f>IF(F126="","",Tabla1[[#This Row],[sem 01]]&amp;Tabla1[[#This Row],[sem 02]]&amp;Tabla1[[#This Row],[sem 03]])</f>
        <v/>
      </c>
      <c r="BE126" s="235" t="str">
        <f>IF(TRIM(F126)="","",$B$1&amp;"-"&amp;SUBSTITUTE(Tabla1[[#This Row],[Mes Inscrito]]," ","")&amp;"-"&amp;SUBSTITUTE(Tabla1[[#This Row],[Dia de clases Inscrito]]," ","")&amp;"-"&amp;SUBSTITUTE(Tabla1[[#This Row],[Horario Inscrito]]," ","")&amp;"-"&amp;Tabla1[[#This Row],[Fecha Inicio grupo]])</f>
        <v/>
      </c>
      <c r="BF126" s="252" t="str">
        <f>IF(F126="","",Tabla1[[#This Row],[Curso]])</f>
        <v/>
      </c>
      <c r="BG126" s="253" t="str">
        <f>+IF(TRIM(F126)="","",$B$1&amp;"-"&amp;TRIM(Tabla1[[#This Row],[Mes Inscrito]])&amp;"-"&amp;TRIM(Tabla1[[#This Row],[Dia de clases Inscrito]])&amp;"-"&amp;TRIM(Tabla1[[#This Row],[Horario Inscrito]])&amp;"-"&amp;TRIM(Tabla1[[#This Row],[Fecha Inicio grupo]])&amp;"-"&amp;TRIM(Tabla1[[#This Row],[Tipo Incrito]]))</f>
        <v/>
      </c>
      <c r="BH126" s="308" t="str">
        <f>IF(F126="","",OR(IFERROR(SEARCH("CG",Tabla1[[#This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6" s="309" t="str">
        <f>IF(F126&lt;&gt;"",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6" s="309" t="str">
        <f>IF(F126&lt;&gt;"",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6" s="309" t="str">
        <f>IF(Tabla1[[#This Row],[Fecha Inicio grupo]]="","",IFERROR(VLOOKUP(Tabla1[[#This Row],[Mes de Alta como miembro]],Parámetros!$AM$2:$AN$16,2,0),"01/01/1900"))</f>
        <v/>
      </c>
    </row>
    <row r="127" spans="1:63" ht="14.45">
      <c r="A127" s="69">
        <v>124</v>
      </c>
      <c r="B127" s="30"/>
      <c r="C127" s="35"/>
      <c r="D127" s="43"/>
      <c r="E127" s="65"/>
      <c r="F127" s="46"/>
      <c r="G127" s="46"/>
      <c r="H127" s="164"/>
      <c r="I127" s="43"/>
      <c r="J127" s="29"/>
      <c r="K127" s="70"/>
      <c r="L127" s="69"/>
      <c r="M127" s="47"/>
      <c r="N127" s="239" t="str">
        <f ca="1">IF(Tabla1[[#This Row],[Fecha de nac]]="","",IF(Tabla1[[#This Row],[Fecha Finalización]] &gt;=TODAY(), DATEDIF(Tabla1[[#This Row],[Fecha de nac]],TODAY(),"y"), ROUNDDOWN((Tabla1[[#This Row],[Fecha Finalización]] -Tabla1[[#This Row],[Fecha de nac]])/365,0)))</f>
        <v/>
      </c>
      <c r="O127" s="170"/>
      <c r="P127" s="35"/>
      <c r="Q127" s="68"/>
      <c r="R127" s="68"/>
      <c r="S127" s="68"/>
      <c r="T127" s="68"/>
      <c r="U127" s="244" t="str">
        <f>IF(F127="","",Tabla1[[#This Row],[Fecha Inicio grupo]]+3*7-7)</f>
        <v/>
      </c>
      <c r="V127" s="245" t="str">
        <f>IF(F127="","",EDATE(Tabla1[[#This Row],[Fecha Inicio grupo]],3))</f>
        <v/>
      </c>
      <c r="W127" s="30"/>
      <c r="X127" s="30"/>
      <c r="Y127" s="77"/>
      <c r="Z127" s="77"/>
      <c r="AA127" s="77"/>
      <c r="AB127" s="77"/>
      <c r="AC127" s="77"/>
      <c r="AD127" s="77"/>
      <c r="AE127" s="77"/>
      <c r="AF127" s="77"/>
      <c r="AG127" s="77"/>
      <c r="AH127" s="77"/>
      <c r="AI127" s="77"/>
      <c r="AJ127" s="77"/>
      <c r="AK127" s="77"/>
      <c r="AL127" s="77"/>
      <c r="AM127" s="77"/>
      <c r="AN127" s="77"/>
      <c r="AO127" s="145"/>
      <c r="AP127" s="247" t="str">
        <f>IF(F127="","",IFERROR(VLOOKUP(SUBSTITUTE(SUBSTITUTE(Tabla1[[#This Row],[Uso Sistemas]],"T","P"),"N","F"),Parámetros!$M$2:$N$17,2,0),"Completar hasta 3ra sem. para evaluar a Probacionista"))</f>
        <v/>
      </c>
      <c r="AQ127" s="40"/>
      <c r="AR127" s="40"/>
      <c r="AS127" s="40"/>
      <c r="AT127" s="29"/>
      <c r="AU127" s="56"/>
      <c r="AV127" s="56"/>
      <c r="AW127" s="56"/>
      <c r="AX127" s="249" t="str">
        <f>IF(V127="","",EOMONTH(EDATE(Tabla1[[#This Row],[Fecha Finalización]],2),0))</f>
        <v/>
      </c>
      <c r="AY127" s="40"/>
      <c r="AZ127" s="250" t="str">
        <f>IF(V127="","",EOMONTH(EDATE(Tabla1[[#This Row],[Fecha Finalización]],3),0))</f>
        <v/>
      </c>
      <c r="BA127" s="40"/>
      <c r="BB127" s="40"/>
      <c r="BC127" s="236"/>
      <c r="BD127" s="234" t="str">
        <f>IF(F127="","",Tabla1[[#This Row],[sem 01]]&amp;Tabla1[[#This Row],[sem 02]]&amp;Tabla1[[#This Row],[sem 03]])</f>
        <v/>
      </c>
      <c r="BE127" s="235" t="str">
        <f>IF(TRIM(F127)="","",$B$1&amp;"-"&amp;SUBSTITUTE(Tabla1[[#This Row],[Mes Inscrito]]," ","")&amp;"-"&amp;SUBSTITUTE(Tabla1[[#This Row],[Dia de clases Inscrito]]," ","")&amp;"-"&amp;SUBSTITUTE(Tabla1[[#This Row],[Horario Inscrito]]," ","")&amp;"-"&amp;Tabla1[[#This Row],[Fecha Inicio grupo]])</f>
        <v/>
      </c>
      <c r="BF127" s="252" t="str">
        <f>IF(F127="","",Tabla1[[#This Row],[Curso]])</f>
        <v/>
      </c>
      <c r="BG127" s="253" t="str">
        <f>+IF(TRIM(F127)="","",$B$1&amp;"-"&amp;TRIM(Tabla1[[#This Row],[Mes Inscrito]])&amp;"-"&amp;TRIM(Tabla1[[#This Row],[Dia de clases Inscrito]])&amp;"-"&amp;TRIM(Tabla1[[#This Row],[Horario Inscrito]])&amp;"-"&amp;TRIM(Tabla1[[#This Row],[Fecha Inicio grupo]])&amp;"-"&amp;TRIM(Tabla1[[#This Row],[Tipo Incrito]]))</f>
        <v/>
      </c>
      <c r="BH127" s="308" t="str">
        <f>IF(F127="","",OR(IFERROR(SEARCH("CG",Tabla1[[#This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7" s="309" t="str">
        <f>IF(F127&lt;&gt;"",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7" s="309" t="str">
        <f>IF(F127&lt;&gt;"",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7" s="309" t="str">
        <f>IF(Tabla1[[#This Row],[Fecha Inicio grupo]]="","",IFERROR(VLOOKUP(Tabla1[[#This Row],[Mes de Alta como miembro]],Parámetros!$AM$2:$AN$16,2,0),"01/01/1900"))</f>
        <v/>
      </c>
    </row>
    <row r="128" spans="1:63" ht="14.45">
      <c r="A128" s="69">
        <v>125</v>
      </c>
      <c r="B128" s="30"/>
      <c r="C128" s="35"/>
      <c r="D128" s="43"/>
      <c r="E128" s="65"/>
      <c r="F128" s="46"/>
      <c r="G128" s="46"/>
      <c r="H128" s="164"/>
      <c r="I128" s="43"/>
      <c r="J128" s="29"/>
      <c r="K128" s="70"/>
      <c r="L128" s="69"/>
      <c r="M128" s="47"/>
      <c r="N128" s="239" t="str">
        <f ca="1">IF(Tabla1[[#This Row],[Fecha de nac]]="","",IF(Tabla1[[#This Row],[Fecha Finalización]] &gt;=TODAY(), DATEDIF(Tabla1[[#This Row],[Fecha de nac]],TODAY(),"y"), ROUNDDOWN((Tabla1[[#This Row],[Fecha Finalización]] -Tabla1[[#This Row],[Fecha de nac]])/365,0)))</f>
        <v/>
      </c>
      <c r="O128" s="170"/>
      <c r="P128" s="35"/>
      <c r="Q128" s="68"/>
      <c r="R128" s="68"/>
      <c r="S128" s="68"/>
      <c r="T128" s="68"/>
      <c r="U128" s="244" t="str">
        <f>IF(F128="","",Tabla1[[#This Row],[Fecha Inicio grupo]]+3*7-7)</f>
        <v/>
      </c>
      <c r="V128" s="245" t="str">
        <f>IF(F128="","",EDATE(Tabla1[[#This Row],[Fecha Inicio grupo]],3))</f>
        <v/>
      </c>
      <c r="W128" s="30"/>
      <c r="X128" s="30"/>
      <c r="Y128" s="77"/>
      <c r="Z128" s="77"/>
      <c r="AA128" s="77"/>
      <c r="AB128" s="77"/>
      <c r="AC128" s="77"/>
      <c r="AD128" s="77"/>
      <c r="AE128" s="77"/>
      <c r="AF128" s="77"/>
      <c r="AG128" s="77"/>
      <c r="AH128" s="77"/>
      <c r="AI128" s="77"/>
      <c r="AJ128" s="77"/>
      <c r="AK128" s="77"/>
      <c r="AL128" s="77"/>
      <c r="AM128" s="77"/>
      <c r="AN128" s="77"/>
      <c r="AO128" s="145"/>
      <c r="AP128" s="247" t="str">
        <f>IF(F128="","",IFERROR(VLOOKUP(SUBSTITUTE(SUBSTITUTE(Tabla1[[#This Row],[Uso Sistemas]],"T","P"),"N","F"),Parámetros!$M$2:$N$17,2,0),"Completar hasta 3ra sem. para evaluar a Probacionista"))</f>
        <v/>
      </c>
      <c r="AQ128" s="40"/>
      <c r="AR128" s="40"/>
      <c r="AS128" s="40"/>
      <c r="AT128" s="29"/>
      <c r="AU128" s="56"/>
      <c r="AV128" s="56"/>
      <c r="AW128" s="56"/>
      <c r="AX128" s="249" t="str">
        <f>IF(V128="","",EOMONTH(EDATE(Tabla1[[#This Row],[Fecha Finalización]],2),0))</f>
        <v/>
      </c>
      <c r="AY128" s="40"/>
      <c r="AZ128" s="250" t="str">
        <f>IF(V128="","",EOMONTH(EDATE(Tabla1[[#This Row],[Fecha Finalización]],3),0))</f>
        <v/>
      </c>
      <c r="BA128" s="40"/>
      <c r="BB128" s="40"/>
      <c r="BC128" s="236"/>
      <c r="BD128" s="234" t="str">
        <f>IF(F128="","",Tabla1[[#This Row],[sem 01]]&amp;Tabla1[[#This Row],[sem 02]]&amp;Tabla1[[#This Row],[sem 03]])</f>
        <v/>
      </c>
      <c r="BE128" s="235" t="str">
        <f>IF(TRIM(F128)="","",$B$1&amp;"-"&amp;SUBSTITUTE(Tabla1[[#This Row],[Mes Inscrito]]," ","")&amp;"-"&amp;SUBSTITUTE(Tabla1[[#This Row],[Dia de clases Inscrito]]," ","")&amp;"-"&amp;SUBSTITUTE(Tabla1[[#This Row],[Horario Inscrito]]," ","")&amp;"-"&amp;Tabla1[[#This Row],[Fecha Inicio grupo]])</f>
        <v/>
      </c>
      <c r="BF128" s="252" t="str">
        <f>IF(F128="","",Tabla1[[#This Row],[Curso]])</f>
        <v/>
      </c>
      <c r="BG128" s="253" t="str">
        <f>+IF(TRIM(F128)="","",$B$1&amp;"-"&amp;TRIM(Tabla1[[#This Row],[Mes Inscrito]])&amp;"-"&amp;TRIM(Tabla1[[#This Row],[Dia de clases Inscrito]])&amp;"-"&amp;TRIM(Tabla1[[#This Row],[Horario Inscrito]])&amp;"-"&amp;TRIM(Tabla1[[#This Row],[Fecha Inicio grupo]])&amp;"-"&amp;TRIM(Tabla1[[#This Row],[Tipo Incrito]]))</f>
        <v/>
      </c>
      <c r="BH128" s="308" t="str">
        <f>IF(F128="","",OR(IFERROR(SEARCH("CG",Tabla1[[#This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8" s="309" t="str">
        <f>IF(F128&lt;&gt;"",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8" s="309" t="str">
        <f>IF(F128&lt;&gt;"",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8" s="309" t="str">
        <f>IF(Tabla1[[#This Row],[Fecha Inicio grupo]]="","",IFERROR(VLOOKUP(Tabla1[[#This Row],[Mes de Alta como miembro]],Parámetros!$AM$2:$AN$16,2,0),"01/01/1900"))</f>
        <v/>
      </c>
    </row>
    <row r="129" spans="1:63" ht="14.45">
      <c r="A129" s="69">
        <v>126</v>
      </c>
      <c r="B129" s="30"/>
      <c r="C129" s="35"/>
      <c r="D129" s="43"/>
      <c r="E129" s="65"/>
      <c r="F129" s="46"/>
      <c r="G129" s="46"/>
      <c r="H129" s="164"/>
      <c r="I129" s="43"/>
      <c r="J129" s="29"/>
      <c r="K129" s="70"/>
      <c r="L129" s="69"/>
      <c r="M129" s="47"/>
      <c r="N129" s="239" t="str">
        <f ca="1">IF(Tabla1[[#This Row],[Fecha de nac]]="","",IF(Tabla1[[#This Row],[Fecha Finalización]] &gt;=TODAY(), DATEDIF(Tabla1[[#This Row],[Fecha de nac]],TODAY(),"y"), ROUNDDOWN((Tabla1[[#This Row],[Fecha Finalización]] -Tabla1[[#This Row],[Fecha de nac]])/365,0)))</f>
        <v/>
      </c>
      <c r="O129" s="170"/>
      <c r="P129" s="35"/>
      <c r="Q129" s="68"/>
      <c r="R129" s="68"/>
      <c r="S129" s="68"/>
      <c r="T129" s="68"/>
      <c r="U129" s="244" t="str">
        <f>IF(F129="","",Tabla1[[#This Row],[Fecha Inicio grupo]]+3*7-7)</f>
        <v/>
      </c>
      <c r="V129" s="245" t="str">
        <f>IF(F129="","",EDATE(Tabla1[[#This Row],[Fecha Inicio grupo]],3))</f>
        <v/>
      </c>
      <c r="W129" s="30"/>
      <c r="X129" s="30"/>
      <c r="Y129" s="77"/>
      <c r="Z129" s="77"/>
      <c r="AA129" s="77"/>
      <c r="AB129" s="77"/>
      <c r="AC129" s="77"/>
      <c r="AD129" s="77"/>
      <c r="AE129" s="77"/>
      <c r="AF129" s="77"/>
      <c r="AG129" s="77"/>
      <c r="AH129" s="77"/>
      <c r="AI129" s="77"/>
      <c r="AJ129" s="77"/>
      <c r="AK129" s="77"/>
      <c r="AL129" s="77"/>
      <c r="AM129" s="77"/>
      <c r="AN129" s="77"/>
      <c r="AO129" s="145"/>
      <c r="AP129" s="247" t="str">
        <f>IF(F129="","",IFERROR(VLOOKUP(SUBSTITUTE(SUBSTITUTE(Tabla1[[#This Row],[Uso Sistemas]],"T","P"),"N","F"),Parámetros!$M$2:$N$17,2,0),"Completar hasta 3ra sem. para evaluar a Probacionista"))</f>
        <v/>
      </c>
      <c r="AQ129" s="40"/>
      <c r="AR129" s="40"/>
      <c r="AS129" s="40"/>
      <c r="AT129" s="29"/>
      <c r="AU129" s="56"/>
      <c r="AV129" s="56"/>
      <c r="AW129" s="56"/>
      <c r="AX129" s="249" t="str">
        <f>IF(V129="","",EOMONTH(EDATE(Tabla1[[#This Row],[Fecha Finalización]],2),0))</f>
        <v/>
      </c>
      <c r="AY129" s="40"/>
      <c r="AZ129" s="250" t="str">
        <f>IF(V129="","",EOMONTH(EDATE(Tabla1[[#This Row],[Fecha Finalización]],3),0))</f>
        <v/>
      </c>
      <c r="BA129" s="40"/>
      <c r="BB129" s="40"/>
      <c r="BC129" s="236"/>
      <c r="BD129" s="234" t="str">
        <f>IF(F129="","",Tabla1[[#This Row],[sem 01]]&amp;Tabla1[[#This Row],[sem 02]]&amp;Tabla1[[#This Row],[sem 03]])</f>
        <v/>
      </c>
      <c r="BE129" s="235" t="str">
        <f>IF(TRIM(F129)="","",$B$1&amp;"-"&amp;SUBSTITUTE(Tabla1[[#This Row],[Mes Inscrito]]," ","")&amp;"-"&amp;SUBSTITUTE(Tabla1[[#This Row],[Dia de clases Inscrito]]," ","")&amp;"-"&amp;SUBSTITUTE(Tabla1[[#This Row],[Horario Inscrito]]," ","")&amp;"-"&amp;Tabla1[[#This Row],[Fecha Inicio grupo]])</f>
        <v/>
      </c>
      <c r="BF129" s="252" t="str">
        <f>IF(F129="","",Tabla1[[#This Row],[Curso]])</f>
        <v/>
      </c>
      <c r="BG129" s="253" t="str">
        <f>+IF(TRIM(F129)="","",$B$1&amp;"-"&amp;TRIM(Tabla1[[#This Row],[Mes Inscrito]])&amp;"-"&amp;TRIM(Tabla1[[#This Row],[Dia de clases Inscrito]])&amp;"-"&amp;TRIM(Tabla1[[#This Row],[Horario Inscrito]])&amp;"-"&amp;TRIM(Tabla1[[#This Row],[Fecha Inicio grupo]])&amp;"-"&amp;TRIM(Tabla1[[#This Row],[Tipo Incrito]]))</f>
        <v/>
      </c>
      <c r="BH129" s="308" t="str">
        <f>IF(F129="","",OR(IFERROR(SEARCH("CG",Tabla1[[#This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9" s="309" t="str">
        <f>IF(F129&lt;&gt;"",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9" s="309" t="str">
        <f>IF(F129&lt;&gt;"",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9" s="309" t="str">
        <f>IF(Tabla1[[#This Row],[Fecha Inicio grupo]]="","",IFERROR(VLOOKUP(Tabla1[[#This Row],[Mes de Alta como miembro]],Parámetros!$AM$2:$AN$16,2,0),"01/01/1900"))</f>
        <v/>
      </c>
    </row>
    <row r="130" spans="1:63" ht="14.45">
      <c r="A130" s="69">
        <v>127</v>
      </c>
      <c r="B130" s="30"/>
      <c r="C130" s="35"/>
      <c r="D130" s="43"/>
      <c r="E130" s="65"/>
      <c r="F130" s="46"/>
      <c r="G130" s="46"/>
      <c r="H130" s="164"/>
      <c r="I130" s="43"/>
      <c r="J130" s="29"/>
      <c r="K130" s="70"/>
      <c r="L130" s="69"/>
      <c r="M130" s="47"/>
      <c r="N130" s="239" t="str">
        <f ca="1">IF(Tabla1[[#This Row],[Fecha de nac]]="","",IF(Tabla1[[#This Row],[Fecha Finalización]] &gt;=TODAY(), DATEDIF(Tabla1[[#This Row],[Fecha de nac]],TODAY(),"y"), ROUNDDOWN((Tabla1[[#This Row],[Fecha Finalización]] -Tabla1[[#This Row],[Fecha de nac]])/365,0)))</f>
        <v/>
      </c>
      <c r="O130" s="170"/>
      <c r="P130" s="35"/>
      <c r="Q130" s="68"/>
      <c r="R130" s="68"/>
      <c r="S130" s="68"/>
      <c r="T130" s="68"/>
      <c r="U130" s="244" t="str">
        <f>IF(F130="","",Tabla1[[#This Row],[Fecha Inicio grupo]]+3*7-7)</f>
        <v/>
      </c>
      <c r="V130" s="245" t="str">
        <f>IF(F130="","",EDATE(Tabla1[[#This Row],[Fecha Inicio grupo]],3))</f>
        <v/>
      </c>
      <c r="W130" s="30"/>
      <c r="X130" s="30"/>
      <c r="Y130" s="77"/>
      <c r="Z130" s="77"/>
      <c r="AA130" s="77"/>
      <c r="AB130" s="77"/>
      <c r="AC130" s="77"/>
      <c r="AD130" s="77"/>
      <c r="AE130" s="77"/>
      <c r="AF130" s="77"/>
      <c r="AG130" s="77"/>
      <c r="AH130" s="77"/>
      <c r="AI130" s="77"/>
      <c r="AJ130" s="77"/>
      <c r="AK130" s="77"/>
      <c r="AL130" s="77"/>
      <c r="AM130" s="77"/>
      <c r="AN130" s="77"/>
      <c r="AO130" s="145"/>
      <c r="AP130" s="247" t="str">
        <f>IF(F130="","",IFERROR(VLOOKUP(SUBSTITUTE(SUBSTITUTE(Tabla1[[#This Row],[Uso Sistemas]],"T","P"),"N","F"),Parámetros!$M$2:$N$17,2,0),"Completar hasta 3ra sem. para evaluar a Probacionista"))</f>
        <v/>
      </c>
      <c r="AQ130" s="40"/>
      <c r="AR130" s="40"/>
      <c r="AS130" s="40"/>
      <c r="AT130" s="29"/>
      <c r="AU130" s="56"/>
      <c r="AV130" s="56"/>
      <c r="AW130" s="56"/>
      <c r="AX130" s="249" t="str">
        <f>IF(V130="","",EOMONTH(EDATE(Tabla1[[#This Row],[Fecha Finalización]],2),0))</f>
        <v/>
      </c>
      <c r="AY130" s="40"/>
      <c r="AZ130" s="250" t="str">
        <f>IF(V130="","",EOMONTH(EDATE(Tabla1[[#This Row],[Fecha Finalización]],3),0))</f>
        <v/>
      </c>
      <c r="BA130" s="40"/>
      <c r="BB130" s="40"/>
      <c r="BC130" s="236"/>
      <c r="BD130" s="234" t="str">
        <f>IF(F130="","",Tabla1[[#This Row],[sem 01]]&amp;Tabla1[[#This Row],[sem 02]]&amp;Tabla1[[#This Row],[sem 03]])</f>
        <v/>
      </c>
      <c r="BE130" s="235" t="str">
        <f>IF(TRIM(F130)="","",$B$1&amp;"-"&amp;SUBSTITUTE(Tabla1[[#This Row],[Mes Inscrito]]," ","")&amp;"-"&amp;SUBSTITUTE(Tabla1[[#This Row],[Dia de clases Inscrito]]," ","")&amp;"-"&amp;SUBSTITUTE(Tabla1[[#This Row],[Horario Inscrito]]," ","")&amp;"-"&amp;Tabla1[[#This Row],[Fecha Inicio grupo]])</f>
        <v/>
      </c>
      <c r="BF130" s="252" t="str">
        <f>IF(F130="","",Tabla1[[#This Row],[Curso]])</f>
        <v/>
      </c>
      <c r="BG130" s="253" t="str">
        <f>+IF(TRIM(F130)="","",$B$1&amp;"-"&amp;TRIM(Tabla1[[#This Row],[Mes Inscrito]])&amp;"-"&amp;TRIM(Tabla1[[#This Row],[Dia de clases Inscrito]])&amp;"-"&amp;TRIM(Tabla1[[#This Row],[Horario Inscrito]])&amp;"-"&amp;TRIM(Tabla1[[#This Row],[Fecha Inicio grupo]])&amp;"-"&amp;TRIM(Tabla1[[#This Row],[Tipo Incrito]]))</f>
        <v/>
      </c>
      <c r="BH130" s="308" t="str">
        <f>IF(F130="","",OR(IFERROR(SEARCH("CG",Tabla1[[#This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0" s="309" t="str">
        <f>IF(F130&lt;&gt;"",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0" s="309" t="str">
        <f>IF(F130&lt;&gt;"",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0" s="309" t="str">
        <f>IF(Tabla1[[#This Row],[Fecha Inicio grupo]]="","",IFERROR(VLOOKUP(Tabla1[[#This Row],[Mes de Alta como miembro]],Parámetros!$AM$2:$AN$16,2,0),"01/01/1900"))</f>
        <v/>
      </c>
    </row>
    <row r="131" spans="1:63" ht="14.45">
      <c r="A131" s="69">
        <v>128</v>
      </c>
      <c r="B131" s="30"/>
      <c r="C131" s="35"/>
      <c r="D131" s="43"/>
      <c r="E131" s="65"/>
      <c r="F131" s="46"/>
      <c r="G131" s="46"/>
      <c r="H131" s="164"/>
      <c r="I131" s="43"/>
      <c r="J131" s="29"/>
      <c r="K131" s="70"/>
      <c r="L131" s="69"/>
      <c r="M131" s="47"/>
      <c r="N131" s="239" t="str">
        <f ca="1">IF(Tabla1[[#This Row],[Fecha de nac]]="","",IF(Tabla1[[#This Row],[Fecha Finalización]] &gt;=TODAY(), DATEDIF(Tabla1[[#This Row],[Fecha de nac]],TODAY(),"y"), ROUNDDOWN((Tabla1[[#This Row],[Fecha Finalización]] -Tabla1[[#This Row],[Fecha de nac]])/365,0)))</f>
        <v/>
      </c>
      <c r="O131" s="170"/>
      <c r="P131" s="35"/>
      <c r="Q131" s="68"/>
      <c r="R131" s="68"/>
      <c r="S131" s="68"/>
      <c r="T131" s="68"/>
      <c r="U131" s="244" t="str">
        <f>IF(F131="","",Tabla1[[#This Row],[Fecha Inicio grupo]]+3*7-7)</f>
        <v/>
      </c>
      <c r="V131" s="245" t="str">
        <f>IF(F131="","",EDATE(Tabla1[[#This Row],[Fecha Inicio grupo]],3))</f>
        <v/>
      </c>
      <c r="W131" s="30"/>
      <c r="X131" s="30"/>
      <c r="Y131" s="77"/>
      <c r="Z131" s="77"/>
      <c r="AA131" s="77"/>
      <c r="AB131" s="77"/>
      <c r="AC131" s="77"/>
      <c r="AD131" s="77"/>
      <c r="AE131" s="77"/>
      <c r="AF131" s="77"/>
      <c r="AG131" s="77"/>
      <c r="AH131" s="77"/>
      <c r="AI131" s="77"/>
      <c r="AJ131" s="77"/>
      <c r="AK131" s="77"/>
      <c r="AL131" s="77"/>
      <c r="AM131" s="77"/>
      <c r="AN131" s="77"/>
      <c r="AO131" s="145"/>
      <c r="AP131" s="247" t="str">
        <f>IF(F131="","",IFERROR(VLOOKUP(SUBSTITUTE(SUBSTITUTE(Tabla1[[#This Row],[Uso Sistemas]],"T","P"),"N","F"),Parámetros!$M$2:$N$17,2,0),"Completar hasta 3ra sem. para evaluar a Probacionista"))</f>
        <v/>
      </c>
      <c r="AQ131" s="40"/>
      <c r="AR131" s="40"/>
      <c r="AS131" s="40"/>
      <c r="AT131" s="29"/>
      <c r="AU131" s="56"/>
      <c r="AV131" s="56"/>
      <c r="AW131" s="56"/>
      <c r="AX131" s="249" t="str">
        <f>IF(V131="","",EOMONTH(EDATE(Tabla1[[#This Row],[Fecha Finalización]],2),0))</f>
        <v/>
      </c>
      <c r="AY131" s="40"/>
      <c r="AZ131" s="250" t="str">
        <f>IF(V131="","",EOMONTH(EDATE(Tabla1[[#This Row],[Fecha Finalización]],3),0))</f>
        <v/>
      </c>
      <c r="BA131" s="40"/>
      <c r="BB131" s="40"/>
      <c r="BC131" s="236"/>
      <c r="BD131" s="234" t="str">
        <f>IF(F131="","",Tabla1[[#This Row],[sem 01]]&amp;Tabla1[[#This Row],[sem 02]]&amp;Tabla1[[#This Row],[sem 03]])</f>
        <v/>
      </c>
      <c r="BE131" s="235" t="str">
        <f>IF(TRIM(F131)="","",$B$1&amp;"-"&amp;SUBSTITUTE(Tabla1[[#This Row],[Mes Inscrito]]," ","")&amp;"-"&amp;SUBSTITUTE(Tabla1[[#This Row],[Dia de clases Inscrito]]," ","")&amp;"-"&amp;SUBSTITUTE(Tabla1[[#This Row],[Horario Inscrito]]," ","")&amp;"-"&amp;Tabla1[[#This Row],[Fecha Inicio grupo]])</f>
        <v/>
      </c>
      <c r="BF131" s="252" t="str">
        <f>IF(F131="","",Tabla1[[#This Row],[Curso]])</f>
        <v/>
      </c>
      <c r="BG131" s="253" t="str">
        <f>+IF(TRIM(F131)="","",$B$1&amp;"-"&amp;TRIM(Tabla1[[#This Row],[Mes Inscrito]])&amp;"-"&amp;TRIM(Tabla1[[#This Row],[Dia de clases Inscrito]])&amp;"-"&amp;TRIM(Tabla1[[#This Row],[Horario Inscrito]])&amp;"-"&amp;TRIM(Tabla1[[#This Row],[Fecha Inicio grupo]])&amp;"-"&amp;TRIM(Tabla1[[#This Row],[Tipo Incrito]]))</f>
        <v/>
      </c>
      <c r="BH131" s="308" t="str">
        <f>IF(F131="","",OR(IFERROR(SEARCH("CG",Tabla1[[#This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1" s="309" t="str">
        <f>IF(F131&lt;&gt;"",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1" s="309" t="str">
        <f>IF(F131&lt;&gt;"",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1" s="309" t="str">
        <f>IF(Tabla1[[#This Row],[Fecha Inicio grupo]]="","",IFERROR(VLOOKUP(Tabla1[[#This Row],[Mes de Alta como miembro]],Parámetros!$AM$2:$AN$16,2,0),"01/01/1900"))</f>
        <v/>
      </c>
    </row>
    <row r="132" spans="1:63" ht="14.45">
      <c r="A132" s="69">
        <v>129</v>
      </c>
      <c r="B132" s="30"/>
      <c r="C132" s="35"/>
      <c r="D132" s="43"/>
      <c r="E132" s="65"/>
      <c r="F132" s="46"/>
      <c r="G132" s="46"/>
      <c r="H132" s="164"/>
      <c r="I132" s="43"/>
      <c r="J132" s="29"/>
      <c r="K132" s="70"/>
      <c r="L132" s="69"/>
      <c r="M132" s="47"/>
      <c r="N132" s="239" t="str">
        <f ca="1">IF(Tabla1[[#This Row],[Fecha de nac]]="","",IF(Tabla1[[#This Row],[Fecha Finalización]] &gt;=TODAY(), DATEDIF(Tabla1[[#This Row],[Fecha de nac]],TODAY(),"y"), ROUNDDOWN((Tabla1[[#This Row],[Fecha Finalización]] -Tabla1[[#This Row],[Fecha de nac]])/365,0)))</f>
        <v/>
      </c>
      <c r="O132" s="170"/>
      <c r="P132" s="35"/>
      <c r="Q132" s="68"/>
      <c r="R132" s="68"/>
      <c r="S132" s="68"/>
      <c r="T132" s="68"/>
      <c r="U132" s="244" t="str">
        <f>IF(F132="","",Tabla1[[#This Row],[Fecha Inicio grupo]]+3*7-7)</f>
        <v/>
      </c>
      <c r="V132" s="245" t="str">
        <f>IF(F132="","",EDATE(Tabla1[[#This Row],[Fecha Inicio grupo]],3))</f>
        <v/>
      </c>
      <c r="W132" s="30"/>
      <c r="X132" s="30"/>
      <c r="Y132" s="77"/>
      <c r="Z132" s="77"/>
      <c r="AA132" s="77"/>
      <c r="AB132" s="77"/>
      <c r="AC132" s="77"/>
      <c r="AD132" s="77"/>
      <c r="AE132" s="77"/>
      <c r="AF132" s="77"/>
      <c r="AG132" s="77"/>
      <c r="AH132" s="77"/>
      <c r="AI132" s="77"/>
      <c r="AJ132" s="77"/>
      <c r="AK132" s="77"/>
      <c r="AL132" s="77"/>
      <c r="AM132" s="77"/>
      <c r="AN132" s="77"/>
      <c r="AO132" s="145"/>
      <c r="AP132" s="247" t="str">
        <f>IF(F132="","",IFERROR(VLOOKUP(SUBSTITUTE(SUBSTITUTE(Tabla1[[#This Row],[Uso Sistemas]],"T","P"),"N","F"),Parámetros!$M$2:$N$17,2,0),"Completar hasta 3ra sem. para evaluar a Probacionista"))</f>
        <v/>
      </c>
      <c r="AQ132" s="40"/>
      <c r="AR132" s="40"/>
      <c r="AS132" s="40"/>
      <c r="AT132" s="29"/>
      <c r="AU132" s="56"/>
      <c r="AV132" s="56"/>
      <c r="AW132" s="56"/>
      <c r="AX132" s="249" t="str">
        <f>IF(V132="","",EOMONTH(EDATE(Tabla1[[#This Row],[Fecha Finalización]],2),0))</f>
        <v/>
      </c>
      <c r="AY132" s="40"/>
      <c r="AZ132" s="250" t="str">
        <f>IF(V132="","",EOMONTH(EDATE(Tabla1[[#This Row],[Fecha Finalización]],3),0))</f>
        <v/>
      </c>
      <c r="BA132" s="40"/>
      <c r="BB132" s="40"/>
      <c r="BC132" s="236"/>
      <c r="BD132" s="234" t="str">
        <f>IF(F132="","",Tabla1[[#This Row],[sem 01]]&amp;Tabla1[[#This Row],[sem 02]]&amp;Tabla1[[#This Row],[sem 03]])</f>
        <v/>
      </c>
      <c r="BE132" s="235" t="str">
        <f>IF(TRIM(F132)="","",$B$1&amp;"-"&amp;SUBSTITUTE(Tabla1[[#This Row],[Mes Inscrito]]," ","")&amp;"-"&amp;SUBSTITUTE(Tabla1[[#This Row],[Dia de clases Inscrito]]," ","")&amp;"-"&amp;SUBSTITUTE(Tabla1[[#This Row],[Horario Inscrito]]," ","")&amp;"-"&amp;Tabla1[[#This Row],[Fecha Inicio grupo]])</f>
        <v/>
      </c>
      <c r="BF132" s="252" t="str">
        <f>IF(F132="","",Tabla1[[#This Row],[Curso]])</f>
        <v/>
      </c>
      <c r="BG132" s="253" t="str">
        <f>+IF(TRIM(F132)="","",$B$1&amp;"-"&amp;TRIM(Tabla1[[#This Row],[Mes Inscrito]])&amp;"-"&amp;TRIM(Tabla1[[#This Row],[Dia de clases Inscrito]])&amp;"-"&amp;TRIM(Tabla1[[#This Row],[Horario Inscrito]])&amp;"-"&amp;TRIM(Tabla1[[#This Row],[Fecha Inicio grupo]])&amp;"-"&amp;TRIM(Tabla1[[#This Row],[Tipo Incrito]]))</f>
        <v/>
      </c>
      <c r="BH132" s="308" t="str">
        <f>IF(F132="","",OR(IFERROR(SEARCH("CG",Tabla1[[#This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2" s="309" t="str">
        <f>IF(F132&lt;&gt;"",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2" s="309" t="str">
        <f>IF(F132&lt;&gt;"",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2" s="309" t="str">
        <f>IF(Tabla1[[#This Row],[Fecha Inicio grupo]]="","",IFERROR(VLOOKUP(Tabla1[[#This Row],[Mes de Alta como miembro]],Parámetros!$AM$2:$AN$16,2,0),"01/01/1900"))</f>
        <v/>
      </c>
    </row>
    <row r="133" spans="1:63" ht="14.45">
      <c r="A133" s="69">
        <v>130</v>
      </c>
      <c r="B133" s="30"/>
      <c r="C133" s="35"/>
      <c r="D133" s="43"/>
      <c r="E133" s="65"/>
      <c r="F133" s="46"/>
      <c r="G133" s="46"/>
      <c r="H133" s="164"/>
      <c r="I133" s="43"/>
      <c r="J133" s="29"/>
      <c r="K133" s="70"/>
      <c r="L133" s="69"/>
      <c r="M133" s="47"/>
      <c r="N133" s="239" t="str">
        <f ca="1">IF(Tabla1[[#This Row],[Fecha de nac]]="","",IF(Tabla1[[#This Row],[Fecha Finalización]] &gt;=TODAY(), DATEDIF(Tabla1[[#This Row],[Fecha de nac]],TODAY(),"y"), ROUNDDOWN((Tabla1[[#This Row],[Fecha Finalización]] -Tabla1[[#This Row],[Fecha de nac]])/365,0)))</f>
        <v/>
      </c>
      <c r="O133" s="170"/>
      <c r="P133" s="35"/>
      <c r="Q133" s="68"/>
      <c r="R133" s="68"/>
      <c r="S133" s="68"/>
      <c r="T133" s="68"/>
      <c r="U133" s="244" t="str">
        <f>IF(F133="","",Tabla1[[#This Row],[Fecha Inicio grupo]]+3*7-7)</f>
        <v/>
      </c>
      <c r="V133" s="245" t="str">
        <f>IF(F133="","",EDATE(Tabla1[[#This Row],[Fecha Inicio grupo]],3))</f>
        <v/>
      </c>
      <c r="W133" s="30"/>
      <c r="X133" s="30"/>
      <c r="Y133" s="77"/>
      <c r="Z133" s="77"/>
      <c r="AA133" s="77"/>
      <c r="AB133" s="77"/>
      <c r="AC133" s="77"/>
      <c r="AD133" s="77"/>
      <c r="AE133" s="77"/>
      <c r="AF133" s="77"/>
      <c r="AG133" s="77"/>
      <c r="AH133" s="77"/>
      <c r="AI133" s="77"/>
      <c r="AJ133" s="77"/>
      <c r="AK133" s="77"/>
      <c r="AL133" s="77"/>
      <c r="AM133" s="77"/>
      <c r="AN133" s="77"/>
      <c r="AO133" s="145"/>
      <c r="AP133" s="247" t="str">
        <f>IF(F133="","",IFERROR(VLOOKUP(SUBSTITUTE(SUBSTITUTE(Tabla1[[#This Row],[Uso Sistemas]],"T","P"),"N","F"),Parámetros!$M$2:$N$17,2,0),"Completar hasta 3ra sem. para evaluar a Probacionista"))</f>
        <v/>
      </c>
      <c r="AQ133" s="40"/>
      <c r="AR133" s="40"/>
      <c r="AS133" s="40"/>
      <c r="AT133" s="29"/>
      <c r="AU133" s="56"/>
      <c r="AV133" s="56"/>
      <c r="AW133" s="56"/>
      <c r="AX133" s="249" t="str">
        <f>IF(V133="","",EOMONTH(EDATE(Tabla1[[#This Row],[Fecha Finalización]],2),0))</f>
        <v/>
      </c>
      <c r="AY133" s="40"/>
      <c r="AZ133" s="250" t="str">
        <f>IF(V133="","",EOMONTH(EDATE(Tabla1[[#This Row],[Fecha Finalización]],3),0))</f>
        <v/>
      </c>
      <c r="BA133" s="40"/>
      <c r="BB133" s="40"/>
      <c r="BC133" s="236"/>
      <c r="BD133" s="234" t="str">
        <f>IF(F133="","",Tabla1[[#This Row],[sem 01]]&amp;Tabla1[[#This Row],[sem 02]]&amp;Tabla1[[#This Row],[sem 03]])</f>
        <v/>
      </c>
      <c r="BE133" s="235" t="str">
        <f>IF(TRIM(F133)="","",$B$1&amp;"-"&amp;SUBSTITUTE(Tabla1[[#This Row],[Mes Inscrito]]," ","")&amp;"-"&amp;SUBSTITUTE(Tabla1[[#This Row],[Dia de clases Inscrito]]," ","")&amp;"-"&amp;SUBSTITUTE(Tabla1[[#This Row],[Horario Inscrito]]," ","")&amp;"-"&amp;Tabla1[[#This Row],[Fecha Inicio grupo]])</f>
        <v/>
      </c>
      <c r="BF133" s="252" t="str">
        <f>IF(F133="","",Tabla1[[#This Row],[Curso]])</f>
        <v/>
      </c>
      <c r="BG133" s="253" t="str">
        <f>+IF(TRIM(F133)="","",$B$1&amp;"-"&amp;TRIM(Tabla1[[#This Row],[Mes Inscrito]])&amp;"-"&amp;TRIM(Tabla1[[#This Row],[Dia de clases Inscrito]])&amp;"-"&amp;TRIM(Tabla1[[#This Row],[Horario Inscrito]])&amp;"-"&amp;TRIM(Tabla1[[#This Row],[Fecha Inicio grupo]])&amp;"-"&amp;TRIM(Tabla1[[#This Row],[Tipo Incrito]]))</f>
        <v/>
      </c>
      <c r="BH133" s="308" t="str">
        <f>IF(F133="","",OR(IFERROR(SEARCH("CG",Tabla1[[#This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3" s="309" t="str">
        <f>IF(F133&lt;&gt;"",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3" s="309" t="str">
        <f>IF(F133&lt;&gt;"",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3" s="309" t="str">
        <f>IF(Tabla1[[#This Row],[Fecha Inicio grupo]]="","",IFERROR(VLOOKUP(Tabla1[[#This Row],[Mes de Alta como miembro]],Parámetros!$AM$2:$AN$16,2,0),"01/01/1900"))</f>
        <v/>
      </c>
    </row>
    <row r="134" spans="1:63" ht="14.45">
      <c r="A134" s="69">
        <v>131</v>
      </c>
      <c r="B134" s="30"/>
      <c r="C134" s="35"/>
      <c r="D134" s="43"/>
      <c r="E134" s="65"/>
      <c r="F134" s="46"/>
      <c r="G134" s="46"/>
      <c r="H134" s="164"/>
      <c r="I134" s="43"/>
      <c r="J134" s="29"/>
      <c r="K134" s="70"/>
      <c r="L134" s="69"/>
      <c r="M134" s="47"/>
      <c r="N134" s="239" t="str">
        <f ca="1">IF(Tabla1[[#This Row],[Fecha de nac]]="","",IF(Tabla1[[#This Row],[Fecha Finalización]] &gt;=TODAY(), DATEDIF(Tabla1[[#This Row],[Fecha de nac]],TODAY(),"y"), ROUNDDOWN((Tabla1[[#This Row],[Fecha Finalización]] -Tabla1[[#This Row],[Fecha de nac]])/365,0)))</f>
        <v/>
      </c>
      <c r="O134" s="170"/>
      <c r="P134" s="35"/>
      <c r="Q134" s="68"/>
      <c r="R134" s="68"/>
      <c r="S134" s="68"/>
      <c r="T134" s="68"/>
      <c r="U134" s="244" t="str">
        <f>IF(F134="","",Tabla1[[#This Row],[Fecha Inicio grupo]]+3*7-7)</f>
        <v/>
      </c>
      <c r="V134" s="245" t="str">
        <f>IF(F134="","",EDATE(Tabla1[[#This Row],[Fecha Inicio grupo]],3))</f>
        <v/>
      </c>
      <c r="W134" s="30"/>
      <c r="X134" s="30"/>
      <c r="Y134" s="77"/>
      <c r="Z134" s="77"/>
      <c r="AA134" s="77"/>
      <c r="AB134" s="77"/>
      <c r="AC134" s="77"/>
      <c r="AD134" s="77"/>
      <c r="AE134" s="77"/>
      <c r="AF134" s="77"/>
      <c r="AG134" s="77"/>
      <c r="AH134" s="77"/>
      <c r="AI134" s="77"/>
      <c r="AJ134" s="77"/>
      <c r="AK134" s="77"/>
      <c r="AL134" s="77"/>
      <c r="AM134" s="77"/>
      <c r="AN134" s="77"/>
      <c r="AO134" s="145"/>
      <c r="AP134" s="247" t="str">
        <f>IF(F134="","",IFERROR(VLOOKUP(SUBSTITUTE(SUBSTITUTE(Tabla1[[#This Row],[Uso Sistemas]],"T","P"),"N","F"),Parámetros!$M$2:$N$17,2,0),"Completar hasta 3ra sem. para evaluar a Probacionista"))</f>
        <v/>
      </c>
      <c r="AQ134" s="40"/>
      <c r="AR134" s="40"/>
      <c r="AS134" s="40"/>
      <c r="AT134" s="29"/>
      <c r="AU134" s="56"/>
      <c r="AV134" s="56"/>
      <c r="AW134" s="56"/>
      <c r="AX134" s="249" t="str">
        <f>IF(V134="","",EOMONTH(EDATE(Tabla1[[#This Row],[Fecha Finalización]],2),0))</f>
        <v/>
      </c>
      <c r="AY134" s="40"/>
      <c r="AZ134" s="250" t="str">
        <f>IF(V134="","",EOMONTH(EDATE(Tabla1[[#This Row],[Fecha Finalización]],3),0))</f>
        <v/>
      </c>
      <c r="BA134" s="40"/>
      <c r="BB134" s="40"/>
      <c r="BC134" s="236"/>
      <c r="BD134" s="234" t="str">
        <f>IF(F134="","",Tabla1[[#This Row],[sem 01]]&amp;Tabla1[[#This Row],[sem 02]]&amp;Tabla1[[#This Row],[sem 03]])</f>
        <v/>
      </c>
      <c r="BE134" s="235" t="str">
        <f>IF(TRIM(F134)="","",$B$1&amp;"-"&amp;SUBSTITUTE(Tabla1[[#This Row],[Mes Inscrito]]," ","")&amp;"-"&amp;SUBSTITUTE(Tabla1[[#This Row],[Dia de clases Inscrito]]," ","")&amp;"-"&amp;SUBSTITUTE(Tabla1[[#This Row],[Horario Inscrito]]," ","")&amp;"-"&amp;Tabla1[[#This Row],[Fecha Inicio grupo]])</f>
        <v/>
      </c>
      <c r="BF134" s="252" t="str">
        <f>IF(F134="","",Tabla1[[#This Row],[Curso]])</f>
        <v/>
      </c>
      <c r="BG134" s="253" t="str">
        <f>+IF(TRIM(F134)="","",$B$1&amp;"-"&amp;TRIM(Tabla1[[#This Row],[Mes Inscrito]])&amp;"-"&amp;TRIM(Tabla1[[#This Row],[Dia de clases Inscrito]])&amp;"-"&amp;TRIM(Tabla1[[#This Row],[Horario Inscrito]])&amp;"-"&amp;TRIM(Tabla1[[#This Row],[Fecha Inicio grupo]])&amp;"-"&amp;TRIM(Tabla1[[#This Row],[Tipo Incrito]]))</f>
        <v/>
      </c>
      <c r="BH134" s="308" t="str">
        <f>IF(F134="","",OR(IFERROR(SEARCH("CG",Tabla1[[#This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4" s="309" t="str">
        <f>IF(F134&lt;&gt;"",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4" s="309" t="str">
        <f>IF(F134&lt;&gt;"",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4" s="309" t="str">
        <f>IF(Tabla1[[#This Row],[Fecha Inicio grupo]]="","",IFERROR(VLOOKUP(Tabla1[[#This Row],[Mes de Alta como miembro]],Parámetros!$AM$2:$AN$16,2,0),"01/01/1900"))</f>
        <v/>
      </c>
    </row>
    <row r="135" spans="1:63" ht="14.45">
      <c r="A135" s="69">
        <v>132</v>
      </c>
      <c r="B135" s="30"/>
      <c r="C135" s="35"/>
      <c r="D135" s="43"/>
      <c r="E135" s="65"/>
      <c r="F135" s="46"/>
      <c r="G135" s="46"/>
      <c r="H135" s="164"/>
      <c r="I135" s="43"/>
      <c r="J135" s="29"/>
      <c r="K135" s="70"/>
      <c r="L135" s="69"/>
      <c r="M135" s="47"/>
      <c r="N135" s="239" t="str">
        <f ca="1">IF(Tabla1[[#This Row],[Fecha de nac]]="","",IF(Tabla1[[#This Row],[Fecha Finalización]] &gt;=TODAY(), DATEDIF(Tabla1[[#This Row],[Fecha de nac]],TODAY(),"y"), ROUNDDOWN((Tabla1[[#This Row],[Fecha Finalización]] -Tabla1[[#This Row],[Fecha de nac]])/365,0)))</f>
        <v/>
      </c>
      <c r="O135" s="170"/>
      <c r="P135" s="35"/>
      <c r="Q135" s="68"/>
      <c r="R135" s="68"/>
      <c r="S135" s="68"/>
      <c r="T135" s="68"/>
      <c r="U135" s="244" t="str">
        <f>IF(F135="","",Tabla1[[#This Row],[Fecha Inicio grupo]]+3*7-7)</f>
        <v/>
      </c>
      <c r="V135" s="245" t="str">
        <f>IF(F135="","",EDATE(Tabla1[[#This Row],[Fecha Inicio grupo]],3))</f>
        <v/>
      </c>
      <c r="W135" s="30"/>
      <c r="X135" s="30"/>
      <c r="Y135" s="77"/>
      <c r="Z135" s="77"/>
      <c r="AA135" s="77"/>
      <c r="AB135" s="77"/>
      <c r="AC135" s="77"/>
      <c r="AD135" s="77"/>
      <c r="AE135" s="77"/>
      <c r="AF135" s="77"/>
      <c r="AG135" s="77"/>
      <c r="AH135" s="77"/>
      <c r="AI135" s="77"/>
      <c r="AJ135" s="77"/>
      <c r="AK135" s="77"/>
      <c r="AL135" s="77"/>
      <c r="AM135" s="77"/>
      <c r="AN135" s="77"/>
      <c r="AO135" s="145"/>
      <c r="AP135" s="247" t="str">
        <f>IF(F135="","",IFERROR(VLOOKUP(SUBSTITUTE(SUBSTITUTE(Tabla1[[#This Row],[Uso Sistemas]],"T","P"),"N","F"),Parámetros!$M$2:$N$17,2,0),"Completar hasta 3ra sem. para evaluar a Probacionista"))</f>
        <v/>
      </c>
      <c r="AQ135" s="40"/>
      <c r="AR135" s="40"/>
      <c r="AS135" s="40"/>
      <c r="AT135" s="29"/>
      <c r="AU135" s="56"/>
      <c r="AV135" s="56"/>
      <c r="AW135" s="56"/>
      <c r="AX135" s="249" t="str">
        <f>IF(V135="","",EOMONTH(EDATE(Tabla1[[#This Row],[Fecha Finalización]],2),0))</f>
        <v/>
      </c>
      <c r="AY135" s="40"/>
      <c r="AZ135" s="250" t="str">
        <f>IF(V135="","",EOMONTH(EDATE(Tabla1[[#This Row],[Fecha Finalización]],3),0))</f>
        <v/>
      </c>
      <c r="BA135" s="40"/>
      <c r="BB135" s="40"/>
      <c r="BC135" s="236"/>
      <c r="BD135" s="234" t="str">
        <f>IF(F135="","",Tabla1[[#This Row],[sem 01]]&amp;Tabla1[[#This Row],[sem 02]]&amp;Tabla1[[#This Row],[sem 03]])</f>
        <v/>
      </c>
      <c r="BE135" s="235" t="str">
        <f>IF(TRIM(F135)="","",$B$1&amp;"-"&amp;SUBSTITUTE(Tabla1[[#This Row],[Mes Inscrito]]," ","")&amp;"-"&amp;SUBSTITUTE(Tabla1[[#This Row],[Dia de clases Inscrito]]," ","")&amp;"-"&amp;SUBSTITUTE(Tabla1[[#This Row],[Horario Inscrito]]," ","")&amp;"-"&amp;Tabla1[[#This Row],[Fecha Inicio grupo]])</f>
        <v/>
      </c>
      <c r="BF135" s="252" t="str">
        <f>IF(F135="","",Tabla1[[#This Row],[Curso]])</f>
        <v/>
      </c>
      <c r="BG135" s="253" t="str">
        <f>+IF(TRIM(F135)="","",$B$1&amp;"-"&amp;TRIM(Tabla1[[#This Row],[Mes Inscrito]])&amp;"-"&amp;TRIM(Tabla1[[#This Row],[Dia de clases Inscrito]])&amp;"-"&amp;TRIM(Tabla1[[#This Row],[Horario Inscrito]])&amp;"-"&amp;TRIM(Tabla1[[#This Row],[Fecha Inicio grupo]])&amp;"-"&amp;TRIM(Tabla1[[#This Row],[Tipo Incrito]]))</f>
        <v/>
      </c>
      <c r="BH135" s="308" t="str">
        <f>IF(F135="","",OR(IFERROR(SEARCH("CG",Tabla1[[#This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5" s="309" t="str">
        <f>IF(F135&lt;&gt;"",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5" s="309" t="str">
        <f>IF(F135&lt;&gt;"",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5" s="309" t="str">
        <f>IF(Tabla1[[#This Row],[Fecha Inicio grupo]]="","",IFERROR(VLOOKUP(Tabla1[[#This Row],[Mes de Alta como miembro]],Parámetros!$AM$2:$AN$16,2,0),"01/01/1900"))</f>
        <v/>
      </c>
    </row>
    <row r="136" spans="1:63" ht="14.45">
      <c r="A136" s="69">
        <v>133</v>
      </c>
      <c r="B136" s="30"/>
      <c r="C136" s="35"/>
      <c r="D136" s="43"/>
      <c r="E136" s="65"/>
      <c r="F136" s="46"/>
      <c r="G136" s="46"/>
      <c r="H136" s="164"/>
      <c r="I136" s="43"/>
      <c r="J136" s="29"/>
      <c r="K136" s="70"/>
      <c r="L136" s="69"/>
      <c r="M136" s="47"/>
      <c r="N136" s="239" t="str">
        <f ca="1">IF(Tabla1[[#This Row],[Fecha de nac]]="","",IF(Tabla1[[#This Row],[Fecha Finalización]] &gt;=TODAY(), DATEDIF(Tabla1[[#This Row],[Fecha de nac]],TODAY(),"y"), ROUNDDOWN((Tabla1[[#This Row],[Fecha Finalización]] -Tabla1[[#This Row],[Fecha de nac]])/365,0)))</f>
        <v/>
      </c>
      <c r="O136" s="170"/>
      <c r="P136" s="35"/>
      <c r="Q136" s="68"/>
      <c r="R136" s="68"/>
      <c r="S136" s="68"/>
      <c r="T136" s="68"/>
      <c r="U136" s="244" t="str">
        <f>IF(F136="","",Tabla1[[#This Row],[Fecha Inicio grupo]]+3*7-7)</f>
        <v/>
      </c>
      <c r="V136" s="245" t="str">
        <f>IF(F136="","",EDATE(Tabla1[[#This Row],[Fecha Inicio grupo]],3))</f>
        <v/>
      </c>
      <c r="W136" s="30"/>
      <c r="X136" s="30"/>
      <c r="Y136" s="77"/>
      <c r="Z136" s="77"/>
      <c r="AA136" s="77"/>
      <c r="AB136" s="77"/>
      <c r="AC136" s="77"/>
      <c r="AD136" s="77"/>
      <c r="AE136" s="77"/>
      <c r="AF136" s="77"/>
      <c r="AG136" s="77"/>
      <c r="AH136" s="77"/>
      <c r="AI136" s="77"/>
      <c r="AJ136" s="77"/>
      <c r="AK136" s="77"/>
      <c r="AL136" s="77"/>
      <c r="AM136" s="77"/>
      <c r="AN136" s="77"/>
      <c r="AO136" s="145"/>
      <c r="AP136" s="247" t="str">
        <f>IF(F136="","",IFERROR(VLOOKUP(SUBSTITUTE(SUBSTITUTE(Tabla1[[#This Row],[Uso Sistemas]],"T","P"),"N","F"),Parámetros!$M$2:$N$17,2,0),"Completar hasta 3ra sem. para evaluar a Probacionista"))</f>
        <v/>
      </c>
      <c r="AQ136" s="40"/>
      <c r="AR136" s="40"/>
      <c r="AS136" s="40"/>
      <c r="AT136" s="29"/>
      <c r="AU136" s="56"/>
      <c r="AV136" s="56"/>
      <c r="AW136" s="56"/>
      <c r="AX136" s="249" t="str">
        <f>IF(V136="","",EOMONTH(EDATE(Tabla1[[#This Row],[Fecha Finalización]],2),0))</f>
        <v/>
      </c>
      <c r="AY136" s="40"/>
      <c r="AZ136" s="250" t="str">
        <f>IF(V136="","",EOMONTH(EDATE(Tabla1[[#This Row],[Fecha Finalización]],3),0))</f>
        <v/>
      </c>
      <c r="BA136" s="40"/>
      <c r="BB136" s="40"/>
      <c r="BC136" s="236"/>
      <c r="BD136" s="234" t="str">
        <f>IF(F136="","",Tabla1[[#This Row],[sem 01]]&amp;Tabla1[[#This Row],[sem 02]]&amp;Tabla1[[#This Row],[sem 03]])</f>
        <v/>
      </c>
      <c r="BE136" s="235" t="str">
        <f>IF(TRIM(F136)="","",$B$1&amp;"-"&amp;SUBSTITUTE(Tabla1[[#This Row],[Mes Inscrito]]," ","")&amp;"-"&amp;SUBSTITUTE(Tabla1[[#This Row],[Dia de clases Inscrito]]," ","")&amp;"-"&amp;SUBSTITUTE(Tabla1[[#This Row],[Horario Inscrito]]," ","")&amp;"-"&amp;Tabla1[[#This Row],[Fecha Inicio grupo]])</f>
        <v/>
      </c>
      <c r="BF136" s="252" t="str">
        <f>IF(F136="","",Tabla1[[#This Row],[Curso]])</f>
        <v/>
      </c>
      <c r="BG136" s="253" t="str">
        <f>+IF(TRIM(F136)="","",$B$1&amp;"-"&amp;TRIM(Tabla1[[#This Row],[Mes Inscrito]])&amp;"-"&amp;TRIM(Tabla1[[#This Row],[Dia de clases Inscrito]])&amp;"-"&amp;TRIM(Tabla1[[#This Row],[Horario Inscrito]])&amp;"-"&amp;TRIM(Tabla1[[#This Row],[Fecha Inicio grupo]])&amp;"-"&amp;TRIM(Tabla1[[#This Row],[Tipo Incrito]]))</f>
        <v/>
      </c>
      <c r="BH136" s="308" t="str">
        <f>IF(F136="","",OR(IFERROR(SEARCH("CG",Tabla1[[#This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6" s="309" t="str">
        <f>IF(F136&lt;&gt;"",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6" s="309" t="str">
        <f>IF(F136&lt;&gt;"",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6" s="309" t="str">
        <f>IF(Tabla1[[#This Row],[Fecha Inicio grupo]]="","",IFERROR(VLOOKUP(Tabla1[[#This Row],[Mes de Alta como miembro]],Parámetros!$AM$2:$AN$16,2,0),"01/01/1900"))</f>
        <v/>
      </c>
    </row>
    <row r="137" spans="1:63" ht="14.45">
      <c r="A137" s="69">
        <v>134</v>
      </c>
      <c r="B137" s="30"/>
      <c r="C137" s="35"/>
      <c r="D137" s="43"/>
      <c r="E137" s="65"/>
      <c r="F137" s="46"/>
      <c r="G137" s="46"/>
      <c r="H137" s="164"/>
      <c r="I137" s="43"/>
      <c r="J137" s="29"/>
      <c r="K137" s="70"/>
      <c r="L137" s="69"/>
      <c r="M137" s="47"/>
      <c r="N137" s="239" t="str">
        <f ca="1">IF(Tabla1[[#This Row],[Fecha de nac]]="","",IF(Tabla1[[#This Row],[Fecha Finalización]] &gt;=TODAY(), DATEDIF(Tabla1[[#This Row],[Fecha de nac]],TODAY(),"y"), ROUNDDOWN((Tabla1[[#This Row],[Fecha Finalización]] -Tabla1[[#This Row],[Fecha de nac]])/365,0)))</f>
        <v/>
      </c>
      <c r="O137" s="170"/>
      <c r="P137" s="35"/>
      <c r="Q137" s="68"/>
      <c r="R137" s="68"/>
      <c r="S137" s="68"/>
      <c r="T137" s="68"/>
      <c r="U137" s="244" t="str">
        <f>IF(F137="","",Tabla1[[#This Row],[Fecha Inicio grupo]]+3*7-7)</f>
        <v/>
      </c>
      <c r="V137" s="245" t="str">
        <f>IF(F137="","",EDATE(Tabla1[[#This Row],[Fecha Inicio grupo]],3))</f>
        <v/>
      </c>
      <c r="W137" s="30"/>
      <c r="X137" s="30"/>
      <c r="Y137" s="77"/>
      <c r="Z137" s="77"/>
      <c r="AA137" s="77"/>
      <c r="AB137" s="77"/>
      <c r="AC137" s="77"/>
      <c r="AD137" s="77"/>
      <c r="AE137" s="77"/>
      <c r="AF137" s="77"/>
      <c r="AG137" s="77"/>
      <c r="AH137" s="77"/>
      <c r="AI137" s="77"/>
      <c r="AJ137" s="77"/>
      <c r="AK137" s="77"/>
      <c r="AL137" s="77"/>
      <c r="AM137" s="77"/>
      <c r="AN137" s="77"/>
      <c r="AO137" s="145"/>
      <c r="AP137" s="247" t="str">
        <f>IF(F137="","",IFERROR(VLOOKUP(SUBSTITUTE(SUBSTITUTE(Tabla1[[#This Row],[Uso Sistemas]],"T","P"),"N","F"),Parámetros!$M$2:$N$17,2,0),"Completar hasta 3ra sem. para evaluar a Probacionista"))</f>
        <v/>
      </c>
      <c r="AQ137" s="40"/>
      <c r="AR137" s="40"/>
      <c r="AS137" s="40"/>
      <c r="AT137" s="29"/>
      <c r="AU137" s="56"/>
      <c r="AV137" s="56"/>
      <c r="AW137" s="56"/>
      <c r="AX137" s="249" t="str">
        <f>IF(V137="","",EOMONTH(EDATE(Tabla1[[#This Row],[Fecha Finalización]],2),0))</f>
        <v/>
      </c>
      <c r="AY137" s="40"/>
      <c r="AZ137" s="250" t="str">
        <f>IF(V137="","",EOMONTH(EDATE(Tabla1[[#This Row],[Fecha Finalización]],3),0))</f>
        <v/>
      </c>
      <c r="BA137" s="40"/>
      <c r="BB137" s="40"/>
      <c r="BC137" s="236"/>
      <c r="BD137" s="234" t="str">
        <f>IF(F137="","",Tabla1[[#This Row],[sem 01]]&amp;Tabla1[[#This Row],[sem 02]]&amp;Tabla1[[#This Row],[sem 03]])</f>
        <v/>
      </c>
      <c r="BE137" s="235" t="str">
        <f>IF(TRIM(F137)="","",$B$1&amp;"-"&amp;SUBSTITUTE(Tabla1[[#This Row],[Mes Inscrito]]," ","")&amp;"-"&amp;SUBSTITUTE(Tabla1[[#This Row],[Dia de clases Inscrito]]," ","")&amp;"-"&amp;SUBSTITUTE(Tabla1[[#This Row],[Horario Inscrito]]," ","")&amp;"-"&amp;Tabla1[[#This Row],[Fecha Inicio grupo]])</f>
        <v/>
      </c>
      <c r="BF137" s="252" t="str">
        <f>IF(F137="","",Tabla1[[#This Row],[Curso]])</f>
        <v/>
      </c>
      <c r="BG137" s="253" t="str">
        <f>+IF(TRIM(F137)="","",$B$1&amp;"-"&amp;TRIM(Tabla1[[#This Row],[Mes Inscrito]])&amp;"-"&amp;TRIM(Tabla1[[#This Row],[Dia de clases Inscrito]])&amp;"-"&amp;TRIM(Tabla1[[#This Row],[Horario Inscrito]])&amp;"-"&amp;TRIM(Tabla1[[#This Row],[Fecha Inicio grupo]])&amp;"-"&amp;TRIM(Tabla1[[#This Row],[Tipo Incrito]]))</f>
        <v/>
      </c>
      <c r="BH137" s="308" t="str">
        <f>IF(F137="","",OR(IFERROR(SEARCH("CG",Tabla1[[#This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7" s="309" t="str">
        <f>IF(F137&lt;&gt;"",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7" s="309" t="str">
        <f>IF(F137&lt;&gt;"",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7" s="309" t="str">
        <f>IF(Tabla1[[#This Row],[Fecha Inicio grupo]]="","",IFERROR(VLOOKUP(Tabla1[[#This Row],[Mes de Alta como miembro]],Parámetros!$AM$2:$AN$16,2,0),"01/01/1900"))</f>
        <v/>
      </c>
    </row>
    <row r="138" spans="1:63" ht="14.45">
      <c r="A138" s="69">
        <v>135</v>
      </c>
      <c r="B138" s="30"/>
      <c r="C138" s="35"/>
      <c r="D138" s="43"/>
      <c r="E138" s="65"/>
      <c r="F138" s="46"/>
      <c r="G138" s="46"/>
      <c r="H138" s="164"/>
      <c r="I138" s="43"/>
      <c r="J138" s="29"/>
      <c r="K138" s="70"/>
      <c r="L138" s="69"/>
      <c r="M138" s="47"/>
      <c r="N138" s="239" t="str">
        <f ca="1">IF(Tabla1[[#This Row],[Fecha de nac]]="","",IF(Tabla1[[#This Row],[Fecha Finalización]] &gt;=TODAY(), DATEDIF(Tabla1[[#This Row],[Fecha de nac]],TODAY(),"y"), ROUNDDOWN((Tabla1[[#This Row],[Fecha Finalización]] -Tabla1[[#This Row],[Fecha de nac]])/365,0)))</f>
        <v/>
      </c>
      <c r="O138" s="170"/>
      <c r="P138" s="35"/>
      <c r="Q138" s="68"/>
      <c r="R138" s="68"/>
      <c r="S138" s="68"/>
      <c r="T138" s="68"/>
      <c r="U138" s="244" t="str">
        <f>IF(F138="","",Tabla1[[#This Row],[Fecha Inicio grupo]]+3*7-7)</f>
        <v/>
      </c>
      <c r="V138" s="245" t="str">
        <f>IF(F138="","",EDATE(Tabla1[[#This Row],[Fecha Inicio grupo]],3))</f>
        <v/>
      </c>
      <c r="W138" s="30"/>
      <c r="X138" s="30"/>
      <c r="Y138" s="77"/>
      <c r="Z138" s="77"/>
      <c r="AA138" s="77"/>
      <c r="AB138" s="77"/>
      <c r="AC138" s="77"/>
      <c r="AD138" s="77"/>
      <c r="AE138" s="77"/>
      <c r="AF138" s="77"/>
      <c r="AG138" s="77"/>
      <c r="AH138" s="77"/>
      <c r="AI138" s="77"/>
      <c r="AJ138" s="77"/>
      <c r="AK138" s="77"/>
      <c r="AL138" s="77"/>
      <c r="AM138" s="77"/>
      <c r="AN138" s="77"/>
      <c r="AO138" s="145"/>
      <c r="AP138" s="247" t="str">
        <f>IF(F138="","",IFERROR(VLOOKUP(SUBSTITUTE(SUBSTITUTE(Tabla1[[#This Row],[Uso Sistemas]],"T","P"),"N","F"),Parámetros!$M$2:$N$17,2,0),"Completar hasta 3ra sem. para evaluar a Probacionista"))</f>
        <v/>
      </c>
      <c r="AQ138" s="40"/>
      <c r="AR138" s="40"/>
      <c r="AS138" s="40"/>
      <c r="AT138" s="29"/>
      <c r="AU138" s="56"/>
      <c r="AV138" s="56"/>
      <c r="AW138" s="56"/>
      <c r="AX138" s="249" t="str">
        <f>IF(V138="","",EOMONTH(EDATE(Tabla1[[#This Row],[Fecha Finalización]],2),0))</f>
        <v/>
      </c>
      <c r="AY138" s="40"/>
      <c r="AZ138" s="250" t="str">
        <f>IF(V138="","",EOMONTH(EDATE(Tabla1[[#This Row],[Fecha Finalización]],3),0))</f>
        <v/>
      </c>
      <c r="BA138" s="40"/>
      <c r="BB138" s="40"/>
      <c r="BC138" s="236"/>
      <c r="BD138" s="234" t="str">
        <f>IF(F138="","",Tabla1[[#This Row],[sem 01]]&amp;Tabla1[[#This Row],[sem 02]]&amp;Tabla1[[#This Row],[sem 03]])</f>
        <v/>
      </c>
      <c r="BE138" s="235" t="str">
        <f>IF(TRIM(F138)="","",$B$1&amp;"-"&amp;SUBSTITUTE(Tabla1[[#This Row],[Mes Inscrito]]," ","")&amp;"-"&amp;SUBSTITUTE(Tabla1[[#This Row],[Dia de clases Inscrito]]," ","")&amp;"-"&amp;SUBSTITUTE(Tabla1[[#This Row],[Horario Inscrito]]," ","")&amp;"-"&amp;Tabla1[[#This Row],[Fecha Inicio grupo]])</f>
        <v/>
      </c>
      <c r="BF138" s="252" t="str">
        <f>IF(F138="","",Tabla1[[#This Row],[Curso]])</f>
        <v/>
      </c>
      <c r="BG138" s="253" t="str">
        <f>+IF(TRIM(F138)="","",$B$1&amp;"-"&amp;TRIM(Tabla1[[#This Row],[Mes Inscrito]])&amp;"-"&amp;TRIM(Tabla1[[#This Row],[Dia de clases Inscrito]])&amp;"-"&amp;TRIM(Tabla1[[#This Row],[Horario Inscrito]])&amp;"-"&amp;TRIM(Tabla1[[#This Row],[Fecha Inicio grupo]])&amp;"-"&amp;TRIM(Tabla1[[#This Row],[Tipo Incrito]]))</f>
        <v/>
      </c>
      <c r="BH138" s="308" t="str">
        <f>IF(F138="","",OR(IFERROR(SEARCH("CG",Tabla1[[#This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8" s="309" t="str">
        <f>IF(F138&lt;&gt;"",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8" s="309" t="str">
        <f>IF(F138&lt;&gt;"",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8" s="309" t="str">
        <f>IF(Tabla1[[#This Row],[Fecha Inicio grupo]]="","",IFERROR(VLOOKUP(Tabla1[[#This Row],[Mes de Alta como miembro]],Parámetros!$AM$2:$AN$16,2,0),"01/01/1900"))</f>
        <v/>
      </c>
    </row>
    <row r="139" spans="1:63" ht="14.45">
      <c r="A139" s="69">
        <v>136</v>
      </c>
      <c r="B139" s="30"/>
      <c r="C139" s="35"/>
      <c r="D139" s="43"/>
      <c r="E139" s="65"/>
      <c r="F139" s="46"/>
      <c r="G139" s="46"/>
      <c r="H139" s="164"/>
      <c r="I139" s="43"/>
      <c r="J139" s="29"/>
      <c r="K139" s="70"/>
      <c r="L139" s="69"/>
      <c r="M139" s="47"/>
      <c r="N139" s="239" t="str">
        <f ca="1">IF(Tabla1[[#This Row],[Fecha de nac]]="","",IF(Tabla1[[#This Row],[Fecha Finalización]] &gt;=TODAY(), DATEDIF(Tabla1[[#This Row],[Fecha de nac]],TODAY(),"y"), ROUNDDOWN((Tabla1[[#This Row],[Fecha Finalización]] -Tabla1[[#This Row],[Fecha de nac]])/365,0)))</f>
        <v/>
      </c>
      <c r="O139" s="170"/>
      <c r="P139" s="35"/>
      <c r="Q139" s="68"/>
      <c r="R139" s="68"/>
      <c r="S139" s="68"/>
      <c r="T139" s="68"/>
      <c r="U139" s="244" t="str">
        <f>IF(F139="","",Tabla1[[#This Row],[Fecha Inicio grupo]]+3*7-7)</f>
        <v/>
      </c>
      <c r="V139" s="245" t="str">
        <f>IF(F139="","",EDATE(Tabla1[[#This Row],[Fecha Inicio grupo]],3))</f>
        <v/>
      </c>
      <c r="W139" s="30"/>
      <c r="X139" s="30"/>
      <c r="Y139" s="77"/>
      <c r="Z139" s="77"/>
      <c r="AA139" s="77"/>
      <c r="AB139" s="77"/>
      <c r="AC139" s="77"/>
      <c r="AD139" s="77"/>
      <c r="AE139" s="77"/>
      <c r="AF139" s="77"/>
      <c r="AG139" s="77"/>
      <c r="AH139" s="77"/>
      <c r="AI139" s="77"/>
      <c r="AJ139" s="77"/>
      <c r="AK139" s="77"/>
      <c r="AL139" s="77"/>
      <c r="AM139" s="77"/>
      <c r="AN139" s="77"/>
      <c r="AO139" s="145"/>
      <c r="AP139" s="247" t="str">
        <f>IF(F139="","",IFERROR(VLOOKUP(SUBSTITUTE(SUBSTITUTE(Tabla1[[#This Row],[Uso Sistemas]],"T","P"),"N","F"),Parámetros!$M$2:$N$17,2,0),"Completar hasta 3ra sem. para evaluar a Probacionista"))</f>
        <v/>
      </c>
      <c r="AQ139" s="40"/>
      <c r="AR139" s="40"/>
      <c r="AS139" s="40"/>
      <c r="AT139" s="29"/>
      <c r="AU139" s="56"/>
      <c r="AV139" s="56"/>
      <c r="AW139" s="56"/>
      <c r="AX139" s="249" t="str">
        <f>IF(V139="","",EOMONTH(EDATE(Tabla1[[#This Row],[Fecha Finalización]],2),0))</f>
        <v/>
      </c>
      <c r="AY139" s="40"/>
      <c r="AZ139" s="250" t="str">
        <f>IF(V139="","",EOMONTH(EDATE(Tabla1[[#This Row],[Fecha Finalización]],3),0))</f>
        <v/>
      </c>
      <c r="BA139" s="40"/>
      <c r="BB139" s="40"/>
      <c r="BC139" s="236"/>
      <c r="BD139" s="234" t="str">
        <f>IF(F139="","",Tabla1[[#This Row],[sem 01]]&amp;Tabla1[[#This Row],[sem 02]]&amp;Tabla1[[#This Row],[sem 03]])</f>
        <v/>
      </c>
      <c r="BE139" s="235" t="str">
        <f>IF(TRIM(F139)="","",$B$1&amp;"-"&amp;SUBSTITUTE(Tabla1[[#This Row],[Mes Inscrito]]," ","")&amp;"-"&amp;SUBSTITUTE(Tabla1[[#This Row],[Dia de clases Inscrito]]," ","")&amp;"-"&amp;SUBSTITUTE(Tabla1[[#This Row],[Horario Inscrito]]," ","")&amp;"-"&amp;Tabla1[[#This Row],[Fecha Inicio grupo]])</f>
        <v/>
      </c>
      <c r="BF139" s="252" t="str">
        <f>IF(F139="","",Tabla1[[#This Row],[Curso]])</f>
        <v/>
      </c>
      <c r="BG139" s="253" t="str">
        <f>+IF(TRIM(F139)="","",$B$1&amp;"-"&amp;TRIM(Tabla1[[#This Row],[Mes Inscrito]])&amp;"-"&amp;TRIM(Tabla1[[#This Row],[Dia de clases Inscrito]])&amp;"-"&amp;TRIM(Tabla1[[#This Row],[Horario Inscrito]])&amp;"-"&amp;TRIM(Tabla1[[#This Row],[Fecha Inicio grupo]])&amp;"-"&amp;TRIM(Tabla1[[#This Row],[Tipo Incrito]]))</f>
        <v/>
      </c>
      <c r="BH139" s="308" t="str">
        <f>IF(F139="","",OR(IFERROR(SEARCH("CG",Tabla1[[#This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9" s="309" t="str">
        <f>IF(F139&lt;&gt;"",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9" s="309" t="str">
        <f>IF(F139&lt;&gt;"",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9" s="309" t="str">
        <f>IF(Tabla1[[#This Row],[Fecha Inicio grupo]]="","",IFERROR(VLOOKUP(Tabla1[[#This Row],[Mes de Alta como miembro]],Parámetros!$AM$2:$AN$16,2,0),"01/01/1900"))</f>
        <v/>
      </c>
    </row>
    <row r="140" spans="1:63" ht="14.45">
      <c r="A140" s="69">
        <v>137</v>
      </c>
      <c r="B140" s="30"/>
      <c r="C140" s="35"/>
      <c r="D140" s="43"/>
      <c r="E140" s="65"/>
      <c r="F140" s="46"/>
      <c r="G140" s="46"/>
      <c r="H140" s="164"/>
      <c r="I140" s="43"/>
      <c r="J140" s="29"/>
      <c r="K140" s="70"/>
      <c r="L140" s="69"/>
      <c r="M140" s="47"/>
      <c r="N140" s="239" t="str">
        <f ca="1">IF(Tabla1[[#This Row],[Fecha de nac]]="","",IF(Tabla1[[#This Row],[Fecha Finalización]] &gt;=TODAY(), DATEDIF(Tabla1[[#This Row],[Fecha de nac]],TODAY(),"y"), ROUNDDOWN((Tabla1[[#This Row],[Fecha Finalización]] -Tabla1[[#This Row],[Fecha de nac]])/365,0)))</f>
        <v/>
      </c>
      <c r="O140" s="170"/>
      <c r="P140" s="35"/>
      <c r="Q140" s="68"/>
      <c r="R140" s="68"/>
      <c r="S140" s="68"/>
      <c r="T140" s="68"/>
      <c r="U140" s="244" t="str">
        <f>IF(F140="","",Tabla1[[#This Row],[Fecha Inicio grupo]]+3*7-7)</f>
        <v/>
      </c>
      <c r="V140" s="245" t="str">
        <f>IF(F140="","",EDATE(Tabla1[[#This Row],[Fecha Inicio grupo]],3))</f>
        <v/>
      </c>
      <c r="W140" s="30"/>
      <c r="X140" s="30"/>
      <c r="Y140" s="77"/>
      <c r="Z140" s="77"/>
      <c r="AA140" s="77"/>
      <c r="AB140" s="77"/>
      <c r="AC140" s="77"/>
      <c r="AD140" s="77"/>
      <c r="AE140" s="77"/>
      <c r="AF140" s="77"/>
      <c r="AG140" s="77"/>
      <c r="AH140" s="77"/>
      <c r="AI140" s="77"/>
      <c r="AJ140" s="77"/>
      <c r="AK140" s="77"/>
      <c r="AL140" s="77"/>
      <c r="AM140" s="77"/>
      <c r="AN140" s="77"/>
      <c r="AO140" s="145"/>
      <c r="AP140" s="247" t="str">
        <f>IF(F140="","",IFERROR(VLOOKUP(SUBSTITUTE(SUBSTITUTE(Tabla1[[#This Row],[Uso Sistemas]],"T","P"),"N","F"),Parámetros!$M$2:$N$17,2,0),"Completar hasta 3ra sem. para evaluar a Probacionista"))</f>
        <v/>
      </c>
      <c r="AQ140" s="40"/>
      <c r="AR140" s="40"/>
      <c r="AS140" s="40"/>
      <c r="AT140" s="29"/>
      <c r="AU140" s="56"/>
      <c r="AV140" s="56"/>
      <c r="AW140" s="56"/>
      <c r="AX140" s="249" t="str">
        <f>IF(V140="","",EOMONTH(EDATE(Tabla1[[#This Row],[Fecha Finalización]],2),0))</f>
        <v/>
      </c>
      <c r="AY140" s="40"/>
      <c r="AZ140" s="250" t="str">
        <f>IF(V140="","",EOMONTH(EDATE(Tabla1[[#This Row],[Fecha Finalización]],3),0))</f>
        <v/>
      </c>
      <c r="BA140" s="40"/>
      <c r="BB140" s="40"/>
      <c r="BC140" s="236"/>
      <c r="BD140" s="234" t="str">
        <f>IF(F140="","",Tabla1[[#This Row],[sem 01]]&amp;Tabla1[[#This Row],[sem 02]]&amp;Tabla1[[#This Row],[sem 03]])</f>
        <v/>
      </c>
      <c r="BE140" s="235" t="str">
        <f>IF(TRIM(F140)="","",$B$1&amp;"-"&amp;SUBSTITUTE(Tabla1[[#This Row],[Mes Inscrito]]," ","")&amp;"-"&amp;SUBSTITUTE(Tabla1[[#This Row],[Dia de clases Inscrito]]," ","")&amp;"-"&amp;SUBSTITUTE(Tabla1[[#This Row],[Horario Inscrito]]," ","")&amp;"-"&amp;Tabla1[[#This Row],[Fecha Inicio grupo]])</f>
        <v/>
      </c>
      <c r="BF140" s="252" t="str">
        <f>IF(F140="","",Tabla1[[#This Row],[Curso]])</f>
        <v/>
      </c>
      <c r="BG140" s="253" t="str">
        <f>+IF(TRIM(F140)="","",$B$1&amp;"-"&amp;TRIM(Tabla1[[#This Row],[Mes Inscrito]])&amp;"-"&amp;TRIM(Tabla1[[#This Row],[Dia de clases Inscrito]])&amp;"-"&amp;TRIM(Tabla1[[#This Row],[Horario Inscrito]])&amp;"-"&amp;TRIM(Tabla1[[#This Row],[Fecha Inicio grupo]])&amp;"-"&amp;TRIM(Tabla1[[#This Row],[Tipo Incrito]]))</f>
        <v/>
      </c>
      <c r="BH140" s="308" t="str">
        <f>IF(F140="","",OR(IFERROR(SEARCH("CG",Tabla1[[#This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0" s="309" t="str">
        <f>IF(F140&lt;&gt;"",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0" s="309" t="str">
        <f>IF(F140&lt;&gt;"",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0" s="309" t="str">
        <f>IF(Tabla1[[#This Row],[Fecha Inicio grupo]]="","",IFERROR(VLOOKUP(Tabla1[[#This Row],[Mes de Alta como miembro]],Parámetros!$AM$2:$AN$16,2,0),"01/01/1900"))</f>
        <v/>
      </c>
    </row>
    <row r="141" spans="1:63" ht="14.45">
      <c r="A141" s="69">
        <v>138</v>
      </c>
      <c r="B141" s="30"/>
      <c r="C141" s="35"/>
      <c r="D141" s="43"/>
      <c r="E141" s="65"/>
      <c r="F141" s="46"/>
      <c r="G141" s="46"/>
      <c r="H141" s="164"/>
      <c r="I141" s="43"/>
      <c r="J141" s="29"/>
      <c r="K141" s="70"/>
      <c r="L141" s="69"/>
      <c r="M141" s="47"/>
      <c r="N141" s="239" t="str">
        <f ca="1">IF(Tabla1[[#This Row],[Fecha de nac]]="","",IF(Tabla1[[#This Row],[Fecha Finalización]] &gt;=TODAY(), DATEDIF(Tabla1[[#This Row],[Fecha de nac]],TODAY(),"y"), ROUNDDOWN((Tabla1[[#This Row],[Fecha Finalización]] -Tabla1[[#This Row],[Fecha de nac]])/365,0)))</f>
        <v/>
      </c>
      <c r="O141" s="170"/>
      <c r="P141" s="35"/>
      <c r="Q141" s="68"/>
      <c r="R141" s="68"/>
      <c r="S141" s="68"/>
      <c r="T141" s="68"/>
      <c r="U141" s="244" t="str">
        <f>IF(F141="","",Tabla1[[#This Row],[Fecha Inicio grupo]]+3*7-7)</f>
        <v/>
      </c>
      <c r="V141" s="245" t="str">
        <f>IF(F141="","",EDATE(Tabla1[[#This Row],[Fecha Inicio grupo]],3))</f>
        <v/>
      </c>
      <c r="W141" s="30"/>
      <c r="X141" s="30"/>
      <c r="Y141" s="77"/>
      <c r="Z141" s="77"/>
      <c r="AA141" s="77"/>
      <c r="AB141" s="77"/>
      <c r="AC141" s="77"/>
      <c r="AD141" s="77"/>
      <c r="AE141" s="77"/>
      <c r="AF141" s="77"/>
      <c r="AG141" s="77"/>
      <c r="AH141" s="77"/>
      <c r="AI141" s="77"/>
      <c r="AJ141" s="77"/>
      <c r="AK141" s="77"/>
      <c r="AL141" s="77"/>
      <c r="AM141" s="77"/>
      <c r="AN141" s="77"/>
      <c r="AO141" s="145"/>
      <c r="AP141" s="247" t="str">
        <f>IF(F141="","",IFERROR(VLOOKUP(SUBSTITUTE(SUBSTITUTE(Tabla1[[#This Row],[Uso Sistemas]],"T","P"),"N","F"),Parámetros!$M$2:$N$17,2,0),"Completar hasta 3ra sem. para evaluar a Probacionista"))</f>
        <v/>
      </c>
      <c r="AQ141" s="40"/>
      <c r="AR141" s="40"/>
      <c r="AS141" s="40"/>
      <c r="AT141" s="29"/>
      <c r="AU141" s="56"/>
      <c r="AV141" s="56"/>
      <c r="AW141" s="56"/>
      <c r="AX141" s="249" t="str">
        <f>IF(V141="","",EOMONTH(EDATE(Tabla1[[#This Row],[Fecha Finalización]],2),0))</f>
        <v/>
      </c>
      <c r="AY141" s="40"/>
      <c r="AZ141" s="250" t="str">
        <f>IF(V141="","",EOMONTH(EDATE(Tabla1[[#This Row],[Fecha Finalización]],3),0))</f>
        <v/>
      </c>
      <c r="BA141" s="40"/>
      <c r="BB141" s="40"/>
      <c r="BC141" s="236"/>
      <c r="BD141" s="234" t="str">
        <f>IF(F141="","",Tabla1[[#This Row],[sem 01]]&amp;Tabla1[[#This Row],[sem 02]]&amp;Tabla1[[#This Row],[sem 03]])</f>
        <v/>
      </c>
      <c r="BE141" s="235" t="str">
        <f>IF(TRIM(F141)="","",$B$1&amp;"-"&amp;SUBSTITUTE(Tabla1[[#This Row],[Mes Inscrito]]," ","")&amp;"-"&amp;SUBSTITUTE(Tabla1[[#This Row],[Dia de clases Inscrito]]," ","")&amp;"-"&amp;SUBSTITUTE(Tabla1[[#This Row],[Horario Inscrito]]," ","")&amp;"-"&amp;Tabla1[[#This Row],[Fecha Inicio grupo]])</f>
        <v/>
      </c>
      <c r="BF141" s="252" t="str">
        <f>IF(F141="","",Tabla1[[#This Row],[Curso]])</f>
        <v/>
      </c>
      <c r="BG141" s="253" t="str">
        <f>+IF(TRIM(F141)="","",$B$1&amp;"-"&amp;TRIM(Tabla1[[#This Row],[Mes Inscrito]])&amp;"-"&amp;TRIM(Tabla1[[#This Row],[Dia de clases Inscrito]])&amp;"-"&amp;TRIM(Tabla1[[#This Row],[Horario Inscrito]])&amp;"-"&amp;TRIM(Tabla1[[#This Row],[Fecha Inicio grupo]])&amp;"-"&amp;TRIM(Tabla1[[#This Row],[Tipo Incrito]]))</f>
        <v/>
      </c>
      <c r="BH141" s="308" t="str">
        <f>IF(F141="","",OR(IFERROR(SEARCH("CG",Tabla1[[#This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1" s="309" t="str">
        <f>IF(F141&lt;&gt;"",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1" s="309" t="str">
        <f>IF(F141&lt;&gt;"",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1" s="309" t="str">
        <f>IF(Tabla1[[#This Row],[Fecha Inicio grupo]]="","",IFERROR(VLOOKUP(Tabla1[[#This Row],[Mes de Alta como miembro]],Parámetros!$AM$2:$AN$16,2,0),"01/01/1900"))</f>
        <v/>
      </c>
    </row>
    <row r="142" spans="1:63" ht="14.45">
      <c r="A142" s="69">
        <v>139</v>
      </c>
      <c r="B142" s="30"/>
      <c r="C142" s="35"/>
      <c r="D142" s="43"/>
      <c r="E142" s="65"/>
      <c r="F142" s="46"/>
      <c r="G142" s="46"/>
      <c r="H142" s="164"/>
      <c r="I142" s="43"/>
      <c r="J142" s="29"/>
      <c r="K142" s="70"/>
      <c r="L142" s="69"/>
      <c r="M142" s="47"/>
      <c r="N142" s="239" t="str">
        <f ca="1">IF(Tabla1[[#This Row],[Fecha de nac]]="","",IF(Tabla1[[#This Row],[Fecha Finalización]] &gt;=TODAY(), DATEDIF(Tabla1[[#This Row],[Fecha de nac]],TODAY(),"y"), ROUNDDOWN((Tabla1[[#This Row],[Fecha Finalización]] -Tabla1[[#This Row],[Fecha de nac]])/365,0)))</f>
        <v/>
      </c>
      <c r="O142" s="170"/>
      <c r="P142" s="35"/>
      <c r="Q142" s="68"/>
      <c r="R142" s="68"/>
      <c r="S142" s="68"/>
      <c r="T142" s="68"/>
      <c r="U142" s="244" t="str">
        <f>IF(F142="","",Tabla1[[#This Row],[Fecha Inicio grupo]]+3*7-7)</f>
        <v/>
      </c>
      <c r="V142" s="245" t="str">
        <f>IF(F142="","",EDATE(Tabla1[[#This Row],[Fecha Inicio grupo]],3))</f>
        <v/>
      </c>
      <c r="W142" s="30"/>
      <c r="X142" s="30"/>
      <c r="Y142" s="77"/>
      <c r="Z142" s="77"/>
      <c r="AA142" s="77"/>
      <c r="AB142" s="77"/>
      <c r="AC142" s="77"/>
      <c r="AD142" s="77"/>
      <c r="AE142" s="77"/>
      <c r="AF142" s="77"/>
      <c r="AG142" s="77"/>
      <c r="AH142" s="77"/>
      <c r="AI142" s="77"/>
      <c r="AJ142" s="77"/>
      <c r="AK142" s="77"/>
      <c r="AL142" s="77"/>
      <c r="AM142" s="77"/>
      <c r="AN142" s="77"/>
      <c r="AO142" s="145"/>
      <c r="AP142" s="247" t="str">
        <f>IF(F142="","",IFERROR(VLOOKUP(SUBSTITUTE(SUBSTITUTE(Tabla1[[#This Row],[Uso Sistemas]],"T","P"),"N","F"),Parámetros!$M$2:$N$17,2,0),"Completar hasta 3ra sem. para evaluar a Probacionista"))</f>
        <v/>
      </c>
      <c r="AQ142" s="40"/>
      <c r="AR142" s="40"/>
      <c r="AS142" s="40"/>
      <c r="AT142" s="29"/>
      <c r="AU142" s="56"/>
      <c r="AV142" s="56"/>
      <c r="AW142" s="56"/>
      <c r="AX142" s="249" t="str">
        <f>IF(V142="","",EOMONTH(EDATE(Tabla1[[#This Row],[Fecha Finalización]],2),0))</f>
        <v/>
      </c>
      <c r="AY142" s="40"/>
      <c r="AZ142" s="250" t="str">
        <f>IF(V142="","",EOMONTH(EDATE(Tabla1[[#This Row],[Fecha Finalización]],3),0))</f>
        <v/>
      </c>
      <c r="BA142" s="40"/>
      <c r="BB142" s="40"/>
      <c r="BC142" s="236"/>
      <c r="BD142" s="234" t="str">
        <f>IF(F142="","",Tabla1[[#This Row],[sem 01]]&amp;Tabla1[[#This Row],[sem 02]]&amp;Tabla1[[#This Row],[sem 03]])</f>
        <v/>
      </c>
      <c r="BE142" s="235" t="str">
        <f>IF(TRIM(F142)="","",$B$1&amp;"-"&amp;SUBSTITUTE(Tabla1[[#This Row],[Mes Inscrito]]," ","")&amp;"-"&amp;SUBSTITUTE(Tabla1[[#This Row],[Dia de clases Inscrito]]," ","")&amp;"-"&amp;SUBSTITUTE(Tabla1[[#This Row],[Horario Inscrito]]," ","")&amp;"-"&amp;Tabla1[[#This Row],[Fecha Inicio grupo]])</f>
        <v/>
      </c>
      <c r="BF142" s="252" t="str">
        <f>IF(F142="","",Tabla1[[#This Row],[Curso]])</f>
        <v/>
      </c>
      <c r="BG142" s="253" t="str">
        <f>+IF(TRIM(F142)="","",$B$1&amp;"-"&amp;TRIM(Tabla1[[#This Row],[Mes Inscrito]])&amp;"-"&amp;TRIM(Tabla1[[#This Row],[Dia de clases Inscrito]])&amp;"-"&amp;TRIM(Tabla1[[#This Row],[Horario Inscrito]])&amp;"-"&amp;TRIM(Tabla1[[#This Row],[Fecha Inicio grupo]])&amp;"-"&amp;TRIM(Tabla1[[#This Row],[Tipo Incrito]]))</f>
        <v/>
      </c>
      <c r="BH142" s="308" t="str">
        <f>IF(F142="","",OR(IFERROR(SEARCH("CG",Tabla1[[#This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2" s="309" t="str">
        <f>IF(F142&lt;&gt;"",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2" s="309" t="str">
        <f>IF(F142&lt;&gt;"",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2" s="309" t="str">
        <f>IF(Tabla1[[#This Row],[Fecha Inicio grupo]]="","",IFERROR(VLOOKUP(Tabla1[[#This Row],[Mes de Alta como miembro]],Parámetros!$AM$2:$AN$16,2,0),"01/01/1900"))</f>
        <v/>
      </c>
    </row>
    <row r="143" spans="1:63" ht="14.45">
      <c r="A143" s="69">
        <v>140</v>
      </c>
      <c r="B143" s="30"/>
      <c r="C143" s="35"/>
      <c r="D143" s="43"/>
      <c r="E143" s="65"/>
      <c r="F143" s="46"/>
      <c r="G143" s="46"/>
      <c r="H143" s="164"/>
      <c r="I143" s="43"/>
      <c r="J143" s="29"/>
      <c r="K143" s="70"/>
      <c r="L143" s="69"/>
      <c r="M143" s="47"/>
      <c r="N143" s="239" t="str">
        <f ca="1">IF(Tabla1[[#This Row],[Fecha de nac]]="","",IF(Tabla1[[#This Row],[Fecha Finalización]] &gt;=TODAY(), DATEDIF(Tabla1[[#This Row],[Fecha de nac]],TODAY(),"y"), ROUNDDOWN((Tabla1[[#This Row],[Fecha Finalización]] -Tabla1[[#This Row],[Fecha de nac]])/365,0)))</f>
        <v/>
      </c>
      <c r="O143" s="170"/>
      <c r="P143" s="35"/>
      <c r="Q143" s="68"/>
      <c r="R143" s="68"/>
      <c r="S143" s="68"/>
      <c r="T143" s="68"/>
      <c r="U143" s="244" t="str">
        <f>IF(F143="","",Tabla1[[#This Row],[Fecha Inicio grupo]]+3*7-7)</f>
        <v/>
      </c>
      <c r="V143" s="245" t="str">
        <f>IF(F143="","",EDATE(Tabla1[[#This Row],[Fecha Inicio grupo]],3))</f>
        <v/>
      </c>
      <c r="W143" s="30"/>
      <c r="X143" s="30"/>
      <c r="Y143" s="77"/>
      <c r="Z143" s="77"/>
      <c r="AA143" s="77"/>
      <c r="AB143" s="77"/>
      <c r="AC143" s="77"/>
      <c r="AD143" s="77"/>
      <c r="AE143" s="77"/>
      <c r="AF143" s="77"/>
      <c r="AG143" s="77"/>
      <c r="AH143" s="77"/>
      <c r="AI143" s="77"/>
      <c r="AJ143" s="77"/>
      <c r="AK143" s="77"/>
      <c r="AL143" s="77"/>
      <c r="AM143" s="77"/>
      <c r="AN143" s="77"/>
      <c r="AO143" s="145"/>
      <c r="AP143" s="247" t="str">
        <f>IF(F143="","",IFERROR(VLOOKUP(SUBSTITUTE(SUBSTITUTE(Tabla1[[#This Row],[Uso Sistemas]],"T","P"),"N","F"),Parámetros!$M$2:$N$17,2,0),"Completar hasta 3ra sem. para evaluar a Probacionista"))</f>
        <v/>
      </c>
      <c r="AQ143" s="40"/>
      <c r="AR143" s="40"/>
      <c r="AS143" s="40"/>
      <c r="AT143" s="29"/>
      <c r="AU143" s="56"/>
      <c r="AV143" s="56"/>
      <c r="AW143" s="56"/>
      <c r="AX143" s="249" t="str">
        <f>IF(V143="","",EOMONTH(EDATE(Tabla1[[#This Row],[Fecha Finalización]],2),0))</f>
        <v/>
      </c>
      <c r="AY143" s="40"/>
      <c r="AZ143" s="250" t="str">
        <f>IF(V143="","",EOMONTH(EDATE(Tabla1[[#This Row],[Fecha Finalización]],3),0))</f>
        <v/>
      </c>
      <c r="BA143" s="40"/>
      <c r="BB143" s="40"/>
      <c r="BC143" s="236"/>
      <c r="BD143" s="234" t="str">
        <f>IF(F143="","",Tabla1[[#This Row],[sem 01]]&amp;Tabla1[[#This Row],[sem 02]]&amp;Tabla1[[#This Row],[sem 03]])</f>
        <v/>
      </c>
      <c r="BE143" s="235" t="str">
        <f>IF(TRIM(F143)="","",$B$1&amp;"-"&amp;SUBSTITUTE(Tabla1[[#This Row],[Mes Inscrito]]," ","")&amp;"-"&amp;SUBSTITUTE(Tabla1[[#This Row],[Dia de clases Inscrito]]," ","")&amp;"-"&amp;SUBSTITUTE(Tabla1[[#This Row],[Horario Inscrito]]," ","")&amp;"-"&amp;Tabla1[[#This Row],[Fecha Inicio grupo]])</f>
        <v/>
      </c>
      <c r="BF143" s="252" t="str">
        <f>IF(F143="","",Tabla1[[#This Row],[Curso]])</f>
        <v/>
      </c>
      <c r="BG143" s="253" t="str">
        <f>+IF(TRIM(F143)="","",$B$1&amp;"-"&amp;TRIM(Tabla1[[#This Row],[Mes Inscrito]])&amp;"-"&amp;TRIM(Tabla1[[#This Row],[Dia de clases Inscrito]])&amp;"-"&amp;TRIM(Tabla1[[#This Row],[Horario Inscrito]])&amp;"-"&amp;TRIM(Tabla1[[#This Row],[Fecha Inicio grupo]])&amp;"-"&amp;TRIM(Tabla1[[#This Row],[Tipo Incrito]]))</f>
        <v/>
      </c>
      <c r="BH143" s="308" t="str">
        <f>IF(F143="","",OR(IFERROR(SEARCH("CG",Tabla1[[#This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3" s="309" t="str">
        <f>IF(F143&lt;&gt;"",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3" s="309" t="str">
        <f>IF(F143&lt;&gt;"",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3" s="309" t="str">
        <f>IF(Tabla1[[#This Row],[Fecha Inicio grupo]]="","",IFERROR(VLOOKUP(Tabla1[[#This Row],[Mes de Alta como miembro]],Parámetros!$AM$2:$AN$16,2,0),"01/01/1900"))</f>
        <v/>
      </c>
    </row>
    <row r="144" spans="1:63" ht="14.45">
      <c r="A144" s="69">
        <v>141</v>
      </c>
      <c r="B144" s="30"/>
      <c r="C144" s="35"/>
      <c r="D144" s="43"/>
      <c r="E144" s="65"/>
      <c r="F144" s="46"/>
      <c r="G144" s="46"/>
      <c r="H144" s="164"/>
      <c r="I144" s="43"/>
      <c r="J144" s="29"/>
      <c r="K144" s="70"/>
      <c r="L144" s="69"/>
      <c r="M144" s="47"/>
      <c r="N144" s="239" t="str">
        <f ca="1">IF(Tabla1[[#This Row],[Fecha de nac]]="","",IF(Tabla1[[#This Row],[Fecha Finalización]] &gt;=TODAY(), DATEDIF(Tabla1[[#This Row],[Fecha de nac]],TODAY(),"y"), ROUNDDOWN((Tabla1[[#This Row],[Fecha Finalización]] -Tabla1[[#This Row],[Fecha de nac]])/365,0)))</f>
        <v/>
      </c>
      <c r="O144" s="170"/>
      <c r="P144" s="35"/>
      <c r="Q144" s="68"/>
      <c r="R144" s="68"/>
      <c r="S144" s="68"/>
      <c r="T144" s="68"/>
      <c r="U144" s="244" t="str">
        <f>IF(F144="","",Tabla1[[#This Row],[Fecha Inicio grupo]]+3*7-7)</f>
        <v/>
      </c>
      <c r="V144" s="245" t="str">
        <f>IF(F144="","",EDATE(Tabla1[[#This Row],[Fecha Inicio grupo]],3))</f>
        <v/>
      </c>
      <c r="W144" s="30"/>
      <c r="X144" s="30"/>
      <c r="Y144" s="77"/>
      <c r="Z144" s="77"/>
      <c r="AA144" s="77"/>
      <c r="AB144" s="77"/>
      <c r="AC144" s="77"/>
      <c r="AD144" s="77"/>
      <c r="AE144" s="77"/>
      <c r="AF144" s="77"/>
      <c r="AG144" s="77"/>
      <c r="AH144" s="77"/>
      <c r="AI144" s="77"/>
      <c r="AJ144" s="77"/>
      <c r="AK144" s="77"/>
      <c r="AL144" s="77"/>
      <c r="AM144" s="77"/>
      <c r="AN144" s="77"/>
      <c r="AO144" s="145"/>
      <c r="AP144" s="247" t="str">
        <f>IF(F144="","",IFERROR(VLOOKUP(SUBSTITUTE(SUBSTITUTE(Tabla1[[#This Row],[Uso Sistemas]],"T","P"),"N","F"),Parámetros!$M$2:$N$17,2,0),"Completar hasta 3ra sem. para evaluar a Probacionista"))</f>
        <v/>
      </c>
      <c r="AQ144" s="40"/>
      <c r="AR144" s="40"/>
      <c r="AS144" s="40"/>
      <c r="AT144" s="29"/>
      <c r="AU144" s="56"/>
      <c r="AV144" s="56"/>
      <c r="AW144" s="56"/>
      <c r="AX144" s="249" t="str">
        <f>IF(V144="","",EOMONTH(EDATE(Tabla1[[#This Row],[Fecha Finalización]],2),0))</f>
        <v/>
      </c>
      <c r="AY144" s="40"/>
      <c r="AZ144" s="250" t="str">
        <f>IF(V144="","",EOMONTH(EDATE(Tabla1[[#This Row],[Fecha Finalización]],3),0))</f>
        <v/>
      </c>
      <c r="BA144" s="40"/>
      <c r="BB144" s="40"/>
      <c r="BC144" s="236"/>
      <c r="BD144" s="234" t="str">
        <f>IF(F144="","",Tabla1[[#This Row],[sem 01]]&amp;Tabla1[[#This Row],[sem 02]]&amp;Tabla1[[#This Row],[sem 03]])</f>
        <v/>
      </c>
      <c r="BE144" s="235" t="str">
        <f>IF(TRIM(F144)="","",$B$1&amp;"-"&amp;SUBSTITUTE(Tabla1[[#This Row],[Mes Inscrito]]," ","")&amp;"-"&amp;SUBSTITUTE(Tabla1[[#This Row],[Dia de clases Inscrito]]," ","")&amp;"-"&amp;SUBSTITUTE(Tabla1[[#This Row],[Horario Inscrito]]," ","")&amp;"-"&amp;Tabla1[[#This Row],[Fecha Inicio grupo]])</f>
        <v/>
      </c>
      <c r="BF144" s="252" t="str">
        <f>IF(F144="","",Tabla1[[#This Row],[Curso]])</f>
        <v/>
      </c>
      <c r="BG144" s="253" t="str">
        <f>+IF(TRIM(F144)="","",$B$1&amp;"-"&amp;TRIM(Tabla1[[#This Row],[Mes Inscrito]])&amp;"-"&amp;TRIM(Tabla1[[#This Row],[Dia de clases Inscrito]])&amp;"-"&amp;TRIM(Tabla1[[#This Row],[Horario Inscrito]])&amp;"-"&amp;TRIM(Tabla1[[#This Row],[Fecha Inicio grupo]])&amp;"-"&amp;TRIM(Tabla1[[#This Row],[Tipo Incrito]]))</f>
        <v/>
      </c>
      <c r="BH144" s="308" t="str">
        <f>IF(F144="","",OR(IFERROR(SEARCH("CG",Tabla1[[#This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4" s="309" t="str">
        <f>IF(F144&lt;&gt;"",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4" s="309" t="str">
        <f>IF(F144&lt;&gt;"",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4" s="309" t="str">
        <f>IF(Tabla1[[#This Row],[Fecha Inicio grupo]]="","",IFERROR(VLOOKUP(Tabla1[[#This Row],[Mes de Alta como miembro]],Parámetros!$AM$2:$AN$16,2,0),"01/01/1900"))</f>
        <v/>
      </c>
    </row>
    <row r="145" spans="1:63" ht="14.45">
      <c r="A145" s="69">
        <v>142</v>
      </c>
      <c r="B145" s="30"/>
      <c r="C145" s="35"/>
      <c r="D145" s="43"/>
      <c r="E145" s="65"/>
      <c r="F145" s="46"/>
      <c r="G145" s="46"/>
      <c r="H145" s="164"/>
      <c r="I145" s="43"/>
      <c r="J145" s="29"/>
      <c r="K145" s="70"/>
      <c r="L145" s="69"/>
      <c r="M145" s="47"/>
      <c r="N145" s="239" t="str">
        <f ca="1">IF(Tabla1[[#This Row],[Fecha de nac]]="","",IF(Tabla1[[#This Row],[Fecha Finalización]] &gt;=TODAY(), DATEDIF(Tabla1[[#This Row],[Fecha de nac]],TODAY(),"y"), ROUNDDOWN((Tabla1[[#This Row],[Fecha Finalización]] -Tabla1[[#This Row],[Fecha de nac]])/365,0)))</f>
        <v/>
      </c>
      <c r="O145" s="170"/>
      <c r="P145" s="35"/>
      <c r="Q145" s="68"/>
      <c r="R145" s="68"/>
      <c r="S145" s="68"/>
      <c r="T145" s="68"/>
      <c r="U145" s="244" t="str">
        <f>IF(F145="","",Tabla1[[#This Row],[Fecha Inicio grupo]]+3*7-7)</f>
        <v/>
      </c>
      <c r="V145" s="245" t="str">
        <f>IF(F145="","",EDATE(Tabla1[[#This Row],[Fecha Inicio grupo]],3))</f>
        <v/>
      </c>
      <c r="W145" s="30"/>
      <c r="X145" s="30"/>
      <c r="Y145" s="77"/>
      <c r="Z145" s="77"/>
      <c r="AA145" s="77"/>
      <c r="AB145" s="77"/>
      <c r="AC145" s="77"/>
      <c r="AD145" s="77"/>
      <c r="AE145" s="77"/>
      <c r="AF145" s="77"/>
      <c r="AG145" s="77"/>
      <c r="AH145" s="77"/>
      <c r="AI145" s="77"/>
      <c r="AJ145" s="77"/>
      <c r="AK145" s="77"/>
      <c r="AL145" s="77"/>
      <c r="AM145" s="77"/>
      <c r="AN145" s="77"/>
      <c r="AO145" s="145"/>
      <c r="AP145" s="247" t="str">
        <f>IF(F145="","",IFERROR(VLOOKUP(SUBSTITUTE(SUBSTITUTE(Tabla1[[#This Row],[Uso Sistemas]],"T","P"),"N","F"),Parámetros!$M$2:$N$17,2,0),"Completar hasta 3ra sem. para evaluar a Probacionista"))</f>
        <v/>
      </c>
      <c r="AQ145" s="40"/>
      <c r="AR145" s="40"/>
      <c r="AS145" s="40"/>
      <c r="AT145" s="29"/>
      <c r="AU145" s="56"/>
      <c r="AV145" s="56"/>
      <c r="AW145" s="56"/>
      <c r="AX145" s="249" t="str">
        <f>IF(V145="","",EOMONTH(EDATE(Tabla1[[#This Row],[Fecha Finalización]],2),0))</f>
        <v/>
      </c>
      <c r="AY145" s="40"/>
      <c r="AZ145" s="250" t="str">
        <f>IF(V145="","",EOMONTH(EDATE(Tabla1[[#This Row],[Fecha Finalización]],3),0))</f>
        <v/>
      </c>
      <c r="BA145" s="40"/>
      <c r="BB145" s="40"/>
      <c r="BC145" s="236"/>
      <c r="BD145" s="234" t="str">
        <f>IF(F145="","",Tabla1[[#This Row],[sem 01]]&amp;Tabla1[[#This Row],[sem 02]]&amp;Tabla1[[#This Row],[sem 03]])</f>
        <v/>
      </c>
      <c r="BE145" s="235" t="str">
        <f>IF(TRIM(F145)="","",$B$1&amp;"-"&amp;SUBSTITUTE(Tabla1[[#This Row],[Mes Inscrito]]," ","")&amp;"-"&amp;SUBSTITUTE(Tabla1[[#This Row],[Dia de clases Inscrito]]," ","")&amp;"-"&amp;SUBSTITUTE(Tabla1[[#This Row],[Horario Inscrito]]," ","")&amp;"-"&amp;Tabla1[[#This Row],[Fecha Inicio grupo]])</f>
        <v/>
      </c>
      <c r="BF145" s="252" t="str">
        <f>IF(F145="","",Tabla1[[#This Row],[Curso]])</f>
        <v/>
      </c>
      <c r="BG145" s="253" t="str">
        <f>+IF(TRIM(F145)="","",$B$1&amp;"-"&amp;TRIM(Tabla1[[#This Row],[Mes Inscrito]])&amp;"-"&amp;TRIM(Tabla1[[#This Row],[Dia de clases Inscrito]])&amp;"-"&amp;TRIM(Tabla1[[#This Row],[Horario Inscrito]])&amp;"-"&amp;TRIM(Tabla1[[#This Row],[Fecha Inicio grupo]])&amp;"-"&amp;TRIM(Tabla1[[#This Row],[Tipo Incrito]]))</f>
        <v/>
      </c>
      <c r="BH145" s="308" t="str">
        <f>IF(F145="","",OR(IFERROR(SEARCH("CG",Tabla1[[#This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5" s="309" t="str">
        <f>IF(F145&lt;&gt;"",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5" s="309" t="str">
        <f>IF(F145&lt;&gt;"",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5" s="309" t="str">
        <f>IF(Tabla1[[#This Row],[Fecha Inicio grupo]]="","",IFERROR(VLOOKUP(Tabla1[[#This Row],[Mes de Alta como miembro]],Parámetros!$AM$2:$AN$16,2,0),"01/01/1900"))</f>
        <v/>
      </c>
    </row>
    <row r="146" spans="1:63" ht="14.45">
      <c r="A146" s="69">
        <v>143</v>
      </c>
      <c r="B146" s="30"/>
      <c r="C146" s="35"/>
      <c r="D146" s="43"/>
      <c r="E146" s="65"/>
      <c r="F146" s="46"/>
      <c r="G146" s="46"/>
      <c r="H146" s="164"/>
      <c r="I146" s="43"/>
      <c r="J146" s="29"/>
      <c r="K146" s="70"/>
      <c r="L146" s="69"/>
      <c r="M146" s="47"/>
      <c r="N146" s="239" t="str">
        <f ca="1">IF(Tabla1[[#This Row],[Fecha de nac]]="","",IF(Tabla1[[#This Row],[Fecha Finalización]] &gt;=TODAY(), DATEDIF(Tabla1[[#This Row],[Fecha de nac]],TODAY(),"y"), ROUNDDOWN((Tabla1[[#This Row],[Fecha Finalización]] -Tabla1[[#This Row],[Fecha de nac]])/365,0)))</f>
        <v/>
      </c>
      <c r="O146" s="170"/>
      <c r="P146" s="35"/>
      <c r="Q146" s="68"/>
      <c r="R146" s="68"/>
      <c r="S146" s="68"/>
      <c r="T146" s="68"/>
      <c r="U146" s="244" t="str">
        <f>IF(F146="","",Tabla1[[#This Row],[Fecha Inicio grupo]]+3*7-7)</f>
        <v/>
      </c>
      <c r="V146" s="245" t="str">
        <f>IF(F146="","",EDATE(Tabla1[[#This Row],[Fecha Inicio grupo]],3))</f>
        <v/>
      </c>
      <c r="W146" s="30"/>
      <c r="X146" s="30"/>
      <c r="Y146" s="77"/>
      <c r="Z146" s="77"/>
      <c r="AA146" s="77"/>
      <c r="AB146" s="77"/>
      <c r="AC146" s="77"/>
      <c r="AD146" s="77"/>
      <c r="AE146" s="77"/>
      <c r="AF146" s="77"/>
      <c r="AG146" s="77"/>
      <c r="AH146" s="77"/>
      <c r="AI146" s="77"/>
      <c r="AJ146" s="77"/>
      <c r="AK146" s="77"/>
      <c r="AL146" s="77"/>
      <c r="AM146" s="77"/>
      <c r="AN146" s="77"/>
      <c r="AO146" s="145"/>
      <c r="AP146" s="247" t="str">
        <f>IF(F146="","",IFERROR(VLOOKUP(SUBSTITUTE(SUBSTITUTE(Tabla1[[#This Row],[Uso Sistemas]],"T","P"),"N","F"),Parámetros!$M$2:$N$17,2,0),"Completar hasta 3ra sem. para evaluar a Probacionista"))</f>
        <v/>
      </c>
      <c r="AQ146" s="40"/>
      <c r="AR146" s="40"/>
      <c r="AS146" s="40"/>
      <c r="AT146" s="29"/>
      <c r="AU146" s="56"/>
      <c r="AV146" s="56"/>
      <c r="AW146" s="56"/>
      <c r="AX146" s="249" t="str">
        <f>IF(V146="","",EOMONTH(EDATE(Tabla1[[#This Row],[Fecha Finalización]],2),0))</f>
        <v/>
      </c>
      <c r="AY146" s="40"/>
      <c r="AZ146" s="250" t="str">
        <f>IF(V146="","",EOMONTH(EDATE(Tabla1[[#This Row],[Fecha Finalización]],3),0))</f>
        <v/>
      </c>
      <c r="BA146" s="40"/>
      <c r="BB146" s="40"/>
      <c r="BC146" s="236"/>
      <c r="BD146" s="234" t="str">
        <f>IF(F146="","",Tabla1[[#This Row],[sem 01]]&amp;Tabla1[[#This Row],[sem 02]]&amp;Tabla1[[#This Row],[sem 03]])</f>
        <v/>
      </c>
      <c r="BE146" s="235" t="str">
        <f>IF(TRIM(F146)="","",$B$1&amp;"-"&amp;SUBSTITUTE(Tabla1[[#This Row],[Mes Inscrito]]," ","")&amp;"-"&amp;SUBSTITUTE(Tabla1[[#This Row],[Dia de clases Inscrito]]," ","")&amp;"-"&amp;SUBSTITUTE(Tabla1[[#This Row],[Horario Inscrito]]," ","")&amp;"-"&amp;Tabla1[[#This Row],[Fecha Inicio grupo]])</f>
        <v/>
      </c>
      <c r="BF146" s="252" t="str">
        <f>IF(F146="","",Tabla1[[#This Row],[Curso]])</f>
        <v/>
      </c>
      <c r="BG146" s="253" t="str">
        <f>+IF(TRIM(F146)="","",$B$1&amp;"-"&amp;TRIM(Tabla1[[#This Row],[Mes Inscrito]])&amp;"-"&amp;TRIM(Tabla1[[#This Row],[Dia de clases Inscrito]])&amp;"-"&amp;TRIM(Tabla1[[#This Row],[Horario Inscrito]])&amp;"-"&amp;TRIM(Tabla1[[#This Row],[Fecha Inicio grupo]])&amp;"-"&amp;TRIM(Tabla1[[#This Row],[Tipo Incrito]]))</f>
        <v/>
      </c>
      <c r="BH146" s="308" t="str">
        <f>IF(F146="","",OR(IFERROR(SEARCH("CG",Tabla1[[#This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6" s="309" t="str">
        <f>IF(F146&lt;&gt;"",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6" s="309" t="str">
        <f>IF(F146&lt;&gt;"",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6" s="309" t="str">
        <f>IF(Tabla1[[#This Row],[Fecha Inicio grupo]]="","",IFERROR(VLOOKUP(Tabla1[[#This Row],[Mes de Alta como miembro]],Parámetros!$AM$2:$AN$16,2,0),"01/01/1900"))</f>
        <v/>
      </c>
    </row>
    <row r="147" spans="1:63" ht="14.45">
      <c r="A147" s="69">
        <v>144</v>
      </c>
      <c r="B147" s="30"/>
      <c r="C147" s="35"/>
      <c r="D147" s="43"/>
      <c r="E147" s="65"/>
      <c r="F147" s="46"/>
      <c r="G147" s="46"/>
      <c r="H147" s="164"/>
      <c r="I147" s="43"/>
      <c r="J147" s="29"/>
      <c r="K147" s="70"/>
      <c r="L147" s="69"/>
      <c r="M147" s="47"/>
      <c r="N147" s="239" t="str">
        <f ca="1">IF(Tabla1[[#This Row],[Fecha de nac]]="","",IF(Tabla1[[#This Row],[Fecha Finalización]] &gt;=TODAY(), DATEDIF(Tabla1[[#This Row],[Fecha de nac]],TODAY(),"y"), ROUNDDOWN((Tabla1[[#This Row],[Fecha Finalización]] -Tabla1[[#This Row],[Fecha de nac]])/365,0)))</f>
        <v/>
      </c>
      <c r="O147" s="170"/>
      <c r="P147" s="35"/>
      <c r="Q147" s="68"/>
      <c r="R147" s="68"/>
      <c r="S147" s="68"/>
      <c r="T147" s="68"/>
      <c r="U147" s="244" t="str">
        <f>IF(F147="","",Tabla1[[#This Row],[Fecha Inicio grupo]]+3*7-7)</f>
        <v/>
      </c>
      <c r="V147" s="245" t="str">
        <f>IF(F147="","",EDATE(Tabla1[[#This Row],[Fecha Inicio grupo]],3))</f>
        <v/>
      </c>
      <c r="W147" s="30"/>
      <c r="X147" s="30"/>
      <c r="Y147" s="77"/>
      <c r="Z147" s="77"/>
      <c r="AA147" s="77"/>
      <c r="AB147" s="77"/>
      <c r="AC147" s="77"/>
      <c r="AD147" s="77"/>
      <c r="AE147" s="77"/>
      <c r="AF147" s="77"/>
      <c r="AG147" s="77"/>
      <c r="AH147" s="77"/>
      <c r="AI147" s="77"/>
      <c r="AJ147" s="77"/>
      <c r="AK147" s="77"/>
      <c r="AL147" s="77"/>
      <c r="AM147" s="77"/>
      <c r="AN147" s="77"/>
      <c r="AO147" s="145"/>
      <c r="AP147" s="247" t="str">
        <f>IF(F147="","",IFERROR(VLOOKUP(SUBSTITUTE(SUBSTITUTE(Tabla1[[#This Row],[Uso Sistemas]],"T","P"),"N","F"),Parámetros!$M$2:$N$17,2,0),"Completar hasta 3ra sem. para evaluar a Probacionista"))</f>
        <v/>
      </c>
      <c r="AQ147" s="40"/>
      <c r="AR147" s="40"/>
      <c r="AS147" s="40"/>
      <c r="AT147" s="29"/>
      <c r="AU147" s="56"/>
      <c r="AV147" s="56"/>
      <c r="AW147" s="56"/>
      <c r="AX147" s="249" t="str">
        <f>IF(V147="","",EOMONTH(EDATE(Tabla1[[#This Row],[Fecha Finalización]],2),0))</f>
        <v/>
      </c>
      <c r="AY147" s="40"/>
      <c r="AZ147" s="250" t="str">
        <f>IF(V147="","",EOMONTH(EDATE(Tabla1[[#This Row],[Fecha Finalización]],3),0))</f>
        <v/>
      </c>
      <c r="BA147" s="40"/>
      <c r="BB147" s="40"/>
      <c r="BC147" s="236"/>
      <c r="BD147" s="234" t="str">
        <f>IF(F147="","",Tabla1[[#This Row],[sem 01]]&amp;Tabla1[[#This Row],[sem 02]]&amp;Tabla1[[#This Row],[sem 03]])</f>
        <v/>
      </c>
      <c r="BE147" s="235" t="str">
        <f>IF(TRIM(F147)="","",$B$1&amp;"-"&amp;SUBSTITUTE(Tabla1[[#This Row],[Mes Inscrito]]," ","")&amp;"-"&amp;SUBSTITUTE(Tabla1[[#This Row],[Dia de clases Inscrito]]," ","")&amp;"-"&amp;SUBSTITUTE(Tabla1[[#This Row],[Horario Inscrito]]," ","")&amp;"-"&amp;Tabla1[[#This Row],[Fecha Inicio grupo]])</f>
        <v/>
      </c>
      <c r="BF147" s="252" t="str">
        <f>IF(F147="","",Tabla1[[#This Row],[Curso]])</f>
        <v/>
      </c>
      <c r="BG147" s="253" t="str">
        <f>+IF(TRIM(F147)="","",$B$1&amp;"-"&amp;TRIM(Tabla1[[#This Row],[Mes Inscrito]])&amp;"-"&amp;TRIM(Tabla1[[#This Row],[Dia de clases Inscrito]])&amp;"-"&amp;TRIM(Tabla1[[#This Row],[Horario Inscrito]])&amp;"-"&amp;TRIM(Tabla1[[#This Row],[Fecha Inicio grupo]])&amp;"-"&amp;TRIM(Tabla1[[#This Row],[Tipo Incrito]]))</f>
        <v/>
      </c>
      <c r="BH147" s="308" t="str">
        <f>IF(F147="","",OR(IFERROR(SEARCH("CG",Tabla1[[#This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7" s="309" t="str">
        <f>IF(F147&lt;&gt;"",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7" s="309" t="str">
        <f>IF(F147&lt;&gt;"",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7" s="309" t="str">
        <f>IF(Tabla1[[#This Row],[Fecha Inicio grupo]]="","",IFERROR(VLOOKUP(Tabla1[[#This Row],[Mes de Alta como miembro]],Parámetros!$AM$2:$AN$16,2,0),"01/01/1900"))</f>
        <v/>
      </c>
    </row>
    <row r="148" spans="1:63" ht="14.45">
      <c r="A148" s="69">
        <v>145</v>
      </c>
      <c r="B148" s="30"/>
      <c r="C148" s="35"/>
      <c r="D148" s="43"/>
      <c r="E148" s="65"/>
      <c r="F148" s="46"/>
      <c r="G148" s="46"/>
      <c r="H148" s="164"/>
      <c r="I148" s="43"/>
      <c r="J148" s="29"/>
      <c r="K148" s="70"/>
      <c r="L148" s="69"/>
      <c r="M148" s="47"/>
      <c r="N148" s="239" t="str">
        <f ca="1">IF(Tabla1[[#This Row],[Fecha de nac]]="","",IF(Tabla1[[#This Row],[Fecha Finalización]] &gt;=TODAY(), DATEDIF(Tabla1[[#This Row],[Fecha de nac]],TODAY(),"y"), ROUNDDOWN((Tabla1[[#This Row],[Fecha Finalización]] -Tabla1[[#This Row],[Fecha de nac]])/365,0)))</f>
        <v/>
      </c>
      <c r="O148" s="170"/>
      <c r="P148" s="35"/>
      <c r="Q148" s="68"/>
      <c r="R148" s="68"/>
      <c r="S148" s="68"/>
      <c r="T148" s="68"/>
      <c r="U148" s="244" t="str">
        <f>IF(F148="","",Tabla1[[#This Row],[Fecha Inicio grupo]]+3*7-7)</f>
        <v/>
      </c>
      <c r="V148" s="245" t="str">
        <f>IF(F148="","",EDATE(Tabla1[[#This Row],[Fecha Inicio grupo]],3))</f>
        <v/>
      </c>
      <c r="W148" s="30"/>
      <c r="X148" s="30"/>
      <c r="Y148" s="77"/>
      <c r="Z148" s="77"/>
      <c r="AA148" s="77"/>
      <c r="AB148" s="77"/>
      <c r="AC148" s="77"/>
      <c r="AD148" s="77"/>
      <c r="AE148" s="77"/>
      <c r="AF148" s="77"/>
      <c r="AG148" s="77"/>
      <c r="AH148" s="77"/>
      <c r="AI148" s="77"/>
      <c r="AJ148" s="77"/>
      <c r="AK148" s="77"/>
      <c r="AL148" s="77"/>
      <c r="AM148" s="77"/>
      <c r="AN148" s="77"/>
      <c r="AO148" s="145"/>
      <c r="AP148" s="247" t="str">
        <f>IF(F148="","",IFERROR(VLOOKUP(SUBSTITUTE(SUBSTITUTE(Tabla1[[#This Row],[Uso Sistemas]],"T","P"),"N","F"),Parámetros!$M$2:$N$17,2,0),"Completar hasta 3ra sem. para evaluar a Probacionista"))</f>
        <v/>
      </c>
      <c r="AQ148" s="40"/>
      <c r="AR148" s="40"/>
      <c r="AS148" s="40"/>
      <c r="AT148" s="29"/>
      <c r="AU148" s="56"/>
      <c r="AV148" s="56"/>
      <c r="AW148" s="56"/>
      <c r="AX148" s="249" t="str">
        <f>IF(V148="","",EOMONTH(EDATE(Tabla1[[#This Row],[Fecha Finalización]],2),0))</f>
        <v/>
      </c>
      <c r="AY148" s="40"/>
      <c r="AZ148" s="250" t="str">
        <f>IF(V148="","",EOMONTH(EDATE(Tabla1[[#This Row],[Fecha Finalización]],3),0))</f>
        <v/>
      </c>
      <c r="BA148" s="40"/>
      <c r="BB148" s="40"/>
      <c r="BC148" s="236"/>
      <c r="BD148" s="234" t="str">
        <f>IF(F148="","",Tabla1[[#This Row],[sem 01]]&amp;Tabla1[[#This Row],[sem 02]]&amp;Tabla1[[#This Row],[sem 03]])</f>
        <v/>
      </c>
      <c r="BE148" s="235" t="str">
        <f>IF(TRIM(F148)="","",$B$1&amp;"-"&amp;SUBSTITUTE(Tabla1[[#This Row],[Mes Inscrito]]," ","")&amp;"-"&amp;SUBSTITUTE(Tabla1[[#This Row],[Dia de clases Inscrito]]," ","")&amp;"-"&amp;SUBSTITUTE(Tabla1[[#This Row],[Horario Inscrito]]," ","")&amp;"-"&amp;Tabla1[[#This Row],[Fecha Inicio grupo]])</f>
        <v/>
      </c>
      <c r="BF148" s="252" t="str">
        <f>IF(F148="","",Tabla1[[#This Row],[Curso]])</f>
        <v/>
      </c>
      <c r="BG148" s="253" t="str">
        <f>+IF(TRIM(F148)="","",$B$1&amp;"-"&amp;TRIM(Tabla1[[#This Row],[Mes Inscrito]])&amp;"-"&amp;TRIM(Tabla1[[#This Row],[Dia de clases Inscrito]])&amp;"-"&amp;TRIM(Tabla1[[#This Row],[Horario Inscrito]])&amp;"-"&amp;TRIM(Tabla1[[#This Row],[Fecha Inicio grupo]])&amp;"-"&amp;TRIM(Tabla1[[#This Row],[Tipo Incrito]]))</f>
        <v/>
      </c>
      <c r="BH148" s="308" t="str">
        <f>IF(F148="","",OR(IFERROR(SEARCH("CG",Tabla1[[#This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8" s="309" t="str">
        <f>IF(F148&lt;&gt;"",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8" s="309" t="str">
        <f>IF(F148&lt;&gt;"",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8" s="309" t="str">
        <f>IF(Tabla1[[#This Row],[Fecha Inicio grupo]]="","",IFERROR(VLOOKUP(Tabla1[[#This Row],[Mes de Alta como miembro]],Parámetros!$AM$2:$AN$16,2,0),"01/01/1900"))</f>
        <v/>
      </c>
    </row>
    <row r="149" spans="1:63" ht="14.45">
      <c r="A149" s="69">
        <v>146</v>
      </c>
      <c r="B149" s="30"/>
      <c r="C149" s="35"/>
      <c r="D149" s="43"/>
      <c r="E149" s="65"/>
      <c r="F149" s="46"/>
      <c r="G149" s="46"/>
      <c r="H149" s="164"/>
      <c r="I149" s="43"/>
      <c r="J149" s="29"/>
      <c r="K149" s="70"/>
      <c r="L149" s="69"/>
      <c r="M149" s="47"/>
      <c r="N149" s="239" t="str">
        <f ca="1">IF(Tabla1[[#This Row],[Fecha de nac]]="","",IF(Tabla1[[#This Row],[Fecha Finalización]] &gt;=TODAY(), DATEDIF(Tabla1[[#This Row],[Fecha de nac]],TODAY(),"y"), ROUNDDOWN((Tabla1[[#This Row],[Fecha Finalización]] -Tabla1[[#This Row],[Fecha de nac]])/365,0)))</f>
        <v/>
      </c>
      <c r="O149" s="170"/>
      <c r="P149" s="35"/>
      <c r="Q149" s="68"/>
      <c r="R149" s="68"/>
      <c r="S149" s="68"/>
      <c r="T149" s="68"/>
      <c r="U149" s="244" t="str">
        <f>IF(F149="","",Tabla1[[#This Row],[Fecha Inicio grupo]]+3*7-7)</f>
        <v/>
      </c>
      <c r="V149" s="245" t="str">
        <f>IF(F149="","",EDATE(Tabla1[[#This Row],[Fecha Inicio grupo]],3))</f>
        <v/>
      </c>
      <c r="W149" s="30"/>
      <c r="X149" s="30"/>
      <c r="Y149" s="77"/>
      <c r="Z149" s="77"/>
      <c r="AA149" s="77"/>
      <c r="AB149" s="77"/>
      <c r="AC149" s="77"/>
      <c r="AD149" s="77"/>
      <c r="AE149" s="77"/>
      <c r="AF149" s="77"/>
      <c r="AG149" s="77"/>
      <c r="AH149" s="77"/>
      <c r="AI149" s="77"/>
      <c r="AJ149" s="77"/>
      <c r="AK149" s="77"/>
      <c r="AL149" s="77"/>
      <c r="AM149" s="77"/>
      <c r="AN149" s="77"/>
      <c r="AO149" s="145"/>
      <c r="AP149" s="247" t="str">
        <f>IF(F149="","",IFERROR(VLOOKUP(SUBSTITUTE(SUBSTITUTE(Tabla1[[#This Row],[Uso Sistemas]],"T","P"),"N","F"),Parámetros!$M$2:$N$17,2,0),"Completar hasta 3ra sem. para evaluar a Probacionista"))</f>
        <v/>
      </c>
      <c r="AQ149" s="40"/>
      <c r="AR149" s="40"/>
      <c r="AS149" s="40"/>
      <c r="AT149" s="29"/>
      <c r="AU149" s="56"/>
      <c r="AV149" s="56"/>
      <c r="AW149" s="56"/>
      <c r="AX149" s="249" t="str">
        <f>IF(V149="","",EOMONTH(EDATE(Tabla1[[#This Row],[Fecha Finalización]],2),0))</f>
        <v/>
      </c>
      <c r="AY149" s="40"/>
      <c r="AZ149" s="250" t="str">
        <f>IF(V149="","",EOMONTH(EDATE(Tabla1[[#This Row],[Fecha Finalización]],3),0))</f>
        <v/>
      </c>
      <c r="BA149" s="40"/>
      <c r="BB149" s="40"/>
      <c r="BC149" s="236"/>
      <c r="BD149" s="234" t="str">
        <f>IF(F149="","",Tabla1[[#This Row],[sem 01]]&amp;Tabla1[[#This Row],[sem 02]]&amp;Tabla1[[#This Row],[sem 03]])</f>
        <v/>
      </c>
      <c r="BE149" s="235" t="str">
        <f>IF(TRIM(F149)="","",$B$1&amp;"-"&amp;SUBSTITUTE(Tabla1[[#This Row],[Mes Inscrito]]," ","")&amp;"-"&amp;SUBSTITUTE(Tabla1[[#This Row],[Dia de clases Inscrito]]," ","")&amp;"-"&amp;SUBSTITUTE(Tabla1[[#This Row],[Horario Inscrito]]," ","")&amp;"-"&amp;Tabla1[[#This Row],[Fecha Inicio grupo]])</f>
        <v/>
      </c>
      <c r="BF149" s="252" t="str">
        <f>IF(F149="","",Tabla1[[#This Row],[Curso]])</f>
        <v/>
      </c>
      <c r="BG149" s="253" t="str">
        <f>+IF(TRIM(F149)="","",$B$1&amp;"-"&amp;TRIM(Tabla1[[#This Row],[Mes Inscrito]])&amp;"-"&amp;TRIM(Tabla1[[#This Row],[Dia de clases Inscrito]])&amp;"-"&amp;TRIM(Tabla1[[#This Row],[Horario Inscrito]])&amp;"-"&amp;TRIM(Tabla1[[#This Row],[Fecha Inicio grupo]])&amp;"-"&amp;TRIM(Tabla1[[#This Row],[Tipo Incrito]]))</f>
        <v/>
      </c>
      <c r="BH149" s="308" t="str">
        <f>IF(F149="","",OR(IFERROR(SEARCH("CG",Tabla1[[#This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9" s="309" t="str">
        <f>IF(F149&lt;&gt;"",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9" s="309" t="str">
        <f>IF(F149&lt;&gt;"",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9" s="309" t="str">
        <f>IF(Tabla1[[#This Row],[Fecha Inicio grupo]]="","",IFERROR(VLOOKUP(Tabla1[[#This Row],[Mes de Alta como miembro]],Parámetros!$AM$2:$AN$16,2,0),"01/01/1900"))</f>
        <v/>
      </c>
    </row>
    <row r="150" spans="1:63" ht="14.45">
      <c r="A150" s="69">
        <v>147</v>
      </c>
      <c r="B150" s="30"/>
      <c r="C150" s="35"/>
      <c r="D150" s="43"/>
      <c r="E150" s="65"/>
      <c r="F150" s="46"/>
      <c r="G150" s="46"/>
      <c r="H150" s="164"/>
      <c r="I150" s="43"/>
      <c r="J150" s="29"/>
      <c r="K150" s="70"/>
      <c r="L150" s="69"/>
      <c r="M150" s="47"/>
      <c r="N150" s="239" t="str">
        <f ca="1">IF(Tabla1[[#This Row],[Fecha de nac]]="","",IF(Tabla1[[#This Row],[Fecha Finalización]] &gt;=TODAY(), DATEDIF(Tabla1[[#This Row],[Fecha de nac]],TODAY(),"y"), ROUNDDOWN((Tabla1[[#This Row],[Fecha Finalización]] -Tabla1[[#This Row],[Fecha de nac]])/365,0)))</f>
        <v/>
      </c>
      <c r="O150" s="170"/>
      <c r="P150" s="35"/>
      <c r="Q150" s="68"/>
      <c r="R150" s="68"/>
      <c r="S150" s="68"/>
      <c r="T150" s="68"/>
      <c r="U150" s="244" t="str">
        <f>IF(F150="","",Tabla1[[#This Row],[Fecha Inicio grupo]]+3*7-7)</f>
        <v/>
      </c>
      <c r="V150" s="245" t="str">
        <f>IF(F150="","",EDATE(Tabla1[[#This Row],[Fecha Inicio grupo]],3))</f>
        <v/>
      </c>
      <c r="W150" s="30"/>
      <c r="X150" s="30"/>
      <c r="Y150" s="77"/>
      <c r="Z150" s="77"/>
      <c r="AA150" s="77"/>
      <c r="AB150" s="77"/>
      <c r="AC150" s="77"/>
      <c r="AD150" s="77"/>
      <c r="AE150" s="77"/>
      <c r="AF150" s="77"/>
      <c r="AG150" s="77"/>
      <c r="AH150" s="77"/>
      <c r="AI150" s="77"/>
      <c r="AJ150" s="77"/>
      <c r="AK150" s="77"/>
      <c r="AL150" s="77"/>
      <c r="AM150" s="77"/>
      <c r="AN150" s="77"/>
      <c r="AO150" s="145"/>
      <c r="AP150" s="247" t="str">
        <f>IF(F150="","",IFERROR(VLOOKUP(SUBSTITUTE(SUBSTITUTE(Tabla1[[#This Row],[Uso Sistemas]],"T","P"),"N","F"),Parámetros!$M$2:$N$17,2,0),"Completar hasta 3ra sem. para evaluar a Probacionista"))</f>
        <v/>
      </c>
      <c r="AQ150" s="40"/>
      <c r="AR150" s="40"/>
      <c r="AS150" s="40"/>
      <c r="AT150" s="29"/>
      <c r="AU150" s="56"/>
      <c r="AV150" s="56"/>
      <c r="AW150" s="56"/>
      <c r="AX150" s="249" t="str">
        <f>IF(V150="","",EOMONTH(EDATE(Tabla1[[#This Row],[Fecha Finalización]],2),0))</f>
        <v/>
      </c>
      <c r="AY150" s="40"/>
      <c r="AZ150" s="250" t="str">
        <f>IF(V150="","",EOMONTH(EDATE(Tabla1[[#This Row],[Fecha Finalización]],3),0))</f>
        <v/>
      </c>
      <c r="BA150" s="40"/>
      <c r="BB150" s="40"/>
      <c r="BC150" s="236"/>
      <c r="BD150" s="234" t="str">
        <f>IF(F150="","",Tabla1[[#This Row],[sem 01]]&amp;Tabla1[[#This Row],[sem 02]]&amp;Tabla1[[#This Row],[sem 03]])</f>
        <v/>
      </c>
      <c r="BE150" s="235" t="str">
        <f>IF(TRIM(F150)="","",$B$1&amp;"-"&amp;SUBSTITUTE(Tabla1[[#This Row],[Mes Inscrito]]," ","")&amp;"-"&amp;SUBSTITUTE(Tabla1[[#This Row],[Dia de clases Inscrito]]," ","")&amp;"-"&amp;SUBSTITUTE(Tabla1[[#This Row],[Horario Inscrito]]," ","")&amp;"-"&amp;Tabla1[[#This Row],[Fecha Inicio grupo]])</f>
        <v/>
      </c>
      <c r="BF150" s="252" t="str">
        <f>IF(F150="","",Tabla1[[#This Row],[Curso]])</f>
        <v/>
      </c>
      <c r="BG150" s="253" t="str">
        <f>+IF(TRIM(F150)="","",$B$1&amp;"-"&amp;TRIM(Tabla1[[#This Row],[Mes Inscrito]])&amp;"-"&amp;TRIM(Tabla1[[#This Row],[Dia de clases Inscrito]])&amp;"-"&amp;TRIM(Tabla1[[#This Row],[Horario Inscrito]])&amp;"-"&amp;TRIM(Tabla1[[#This Row],[Fecha Inicio grupo]])&amp;"-"&amp;TRIM(Tabla1[[#This Row],[Tipo Incrito]]))</f>
        <v/>
      </c>
      <c r="BH150" s="308" t="str">
        <f>IF(F150="","",OR(IFERROR(SEARCH("CG",Tabla1[[#This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0" s="309" t="str">
        <f>IF(F150&lt;&gt;"",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0" s="309" t="str">
        <f>IF(F150&lt;&gt;"",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0" s="309" t="str">
        <f>IF(Tabla1[[#This Row],[Fecha Inicio grupo]]="","",IFERROR(VLOOKUP(Tabla1[[#This Row],[Mes de Alta como miembro]],Parámetros!$AM$2:$AN$16,2,0),"01/01/1900"))</f>
        <v/>
      </c>
    </row>
    <row r="151" spans="1:63" ht="14.45">
      <c r="A151" s="69">
        <v>148</v>
      </c>
      <c r="B151" s="30"/>
      <c r="C151" s="35"/>
      <c r="D151" s="43"/>
      <c r="E151" s="65"/>
      <c r="F151" s="46"/>
      <c r="G151" s="46"/>
      <c r="H151" s="164"/>
      <c r="I151" s="43"/>
      <c r="J151" s="29"/>
      <c r="K151" s="70"/>
      <c r="L151" s="69"/>
      <c r="M151" s="47"/>
      <c r="N151" s="239" t="str">
        <f ca="1">IF(Tabla1[[#This Row],[Fecha de nac]]="","",IF(Tabla1[[#This Row],[Fecha Finalización]] &gt;=TODAY(), DATEDIF(Tabla1[[#This Row],[Fecha de nac]],TODAY(),"y"), ROUNDDOWN((Tabla1[[#This Row],[Fecha Finalización]] -Tabla1[[#This Row],[Fecha de nac]])/365,0)))</f>
        <v/>
      </c>
      <c r="O151" s="170"/>
      <c r="P151" s="35"/>
      <c r="Q151" s="68"/>
      <c r="R151" s="68"/>
      <c r="S151" s="68"/>
      <c r="T151" s="68"/>
      <c r="U151" s="244" t="str">
        <f>IF(F151="","",Tabla1[[#This Row],[Fecha Inicio grupo]]+3*7-7)</f>
        <v/>
      </c>
      <c r="V151" s="245" t="str">
        <f>IF(F151="","",EDATE(Tabla1[[#This Row],[Fecha Inicio grupo]],3))</f>
        <v/>
      </c>
      <c r="W151" s="30"/>
      <c r="X151" s="30"/>
      <c r="Y151" s="77"/>
      <c r="Z151" s="77"/>
      <c r="AA151" s="77"/>
      <c r="AB151" s="77"/>
      <c r="AC151" s="77"/>
      <c r="AD151" s="77"/>
      <c r="AE151" s="77"/>
      <c r="AF151" s="77"/>
      <c r="AG151" s="77"/>
      <c r="AH151" s="77"/>
      <c r="AI151" s="77"/>
      <c r="AJ151" s="77"/>
      <c r="AK151" s="77"/>
      <c r="AL151" s="77"/>
      <c r="AM151" s="77"/>
      <c r="AN151" s="77"/>
      <c r="AO151" s="145"/>
      <c r="AP151" s="247" t="str">
        <f>IF(F151="","",IFERROR(VLOOKUP(SUBSTITUTE(SUBSTITUTE(Tabla1[[#This Row],[Uso Sistemas]],"T","P"),"N","F"),Parámetros!$M$2:$N$17,2,0),"Completar hasta 3ra sem. para evaluar a Probacionista"))</f>
        <v/>
      </c>
      <c r="AQ151" s="40"/>
      <c r="AR151" s="40"/>
      <c r="AS151" s="40"/>
      <c r="AT151" s="29"/>
      <c r="AU151" s="56"/>
      <c r="AV151" s="56"/>
      <c r="AW151" s="56"/>
      <c r="AX151" s="249" t="str">
        <f>IF(V151="","",EOMONTH(EDATE(Tabla1[[#This Row],[Fecha Finalización]],2),0))</f>
        <v/>
      </c>
      <c r="AY151" s="40"/>
      <c r="AZ151" s="250" t="str">
        <f>IF(V151="","",EOMONTH(EDATE(Tabla1[[#This Row],[Fecha Finalización]],3),0))</f>
        <v/>
      </c>
      <c r="BA151" s="40"/>
      <c r="BB151" s="40"/>
      <c r="BC151" s="236"/>
      <c r="BD151" s="234" t="str">
        <f>IF(F151="","",Tabla1[[#This Row],[sem 01]]&amp;Tabla1[[#This Row],[sem 02]]&amp;Tabla1[[#This Row],[sem 03]])</f>
        <v/>
      </c>
      <c r="BE151" s="235" t="str">
        <f>IF(TRIM(F151)="","",$B$1&amp;"-"&amp;SUBSTITUTE(Tabla1[[#This Row],[Mes Inscrito]]," ","")&amp;"-"&amp;SUBSTITUTE(Tabla1[[#This Row],[Dia de clases Inscrito]]," ","")&amp;"-"&amp;SUBSTITUTE(Tabla1[[#This Row],[Horario Inscrito]]," ","")&amp;"-"&amp;Tabla1[[#This Row],[Fecha Inicio grupo]])</f>
        <v/>
      </c>
      <c r="BF151" s="252" t="str">
        <f>IF(F151="","",Tabla1[[#This Row],[Curso]])</f>
        <v/>
      </c>
      <c r="BG151" s="253" t="str">
        <f>+IF(TRIM(F151)="","",$B$1&amp;"-"&amp;TRIM(Tabla1[[#This Row],[Mes Inscrito]])&amp;"-"&amp;TRIM(Tabla1[[#This Row],[Dia de clases Inscrito]])&amp;"-"&amp;TRIM(Tabla1[[#This Row],[Horario Inscrito]])&amp;"-"&amp;TRIM(Tabla1[[#This Row],[Fecha Inicio grupo]])&amp;"-"&amp;TRIM(Tabla1[[#This Row],[Tipo Incrito]]))</f>
        <v/>
      </c>
      <c r="BH151" s="308" t="str">
        <f>IF(F151="","",OR(IFERROR(SEARCH("CG",Tabla1[[#This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1" s="309" t="str">
        <f>IF(F151&lt;&gt;"",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1" s="309" t="str">
        <f>IF(F151&lt;&gt;"",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1" s="309" t="str">
        <f>IF(Tabla1[[#This Row],[Fecha Inicio grupo]]="","",IFERROR(VLOOKUP(Tabla1[[#This Row],[Mes de Alta como miembro]],Parámetros!$AM$2:$AN$16,2,0),"01/01/1900"))</f>
        <v/>
      </c>
    </row>
    <row r="152" spans="1:63" ht="14.45">
      <c r="A152" s="69">
        <v>149</v>
      </c>
      <c r="B152" s="30"/>
      <c r="C152" s="35"/>
      <c r="D152" s="43"/>
      <c r="E152" s="65"/>
      <c r="F152" s="46"/>
      <c r="G152" s="46"/>
      <c r="H152" s="164"/>
      <c r="I152" s="43"/>
      <c r="J152" s="29"/>
      <c r="K152" s="70"/>
      <c r="L152" s="69"/>
      <c r="M152" s="47"/>
      <c r="N152" s="239" t="str">
        <f ca="1">IF(Tabla1[[#This Row],[Fecha de nac]]="","",IF(Tabla1[[#This Row],[Fecha Finalización]] &gt;=TODAY(), DATEDIF(Tabla1[[#This Row],[Fecha de nac]],TODAY(),"y"), ROUNDDOWN((Tabla1[[#This Row],[Fecha Finalización]] -Tabla1[[#This Row],[Fecha de nac]])/365,0)))</f>
        <v/>
      </c>
      <c r="O152" s="170"/>
      <c r="P152" s="35"/>
      <c r="Q152" s="68"/>
      <c r="R152" s="68"/>
      <c r="S152" s="68"/>
      <c r="T152" s="68"/>
      <c r="U152" s="244" t="str">
        <f>IF(F152="","",Tabla1[[#This Row],[Fecha Inicio grupo]]+3*7-7)</f>
        <v/>
      </c>
      <c r="V152" s="245" t="str">
        <f>IF(F152="","",EDATE(Tabla1[[#This Row],[Fecha Inicio grupo]],3))</f>
        <v/>
      </c>
      <c r="W152" s="30"/>
      <c r="X152" s="30"/>
      <c r="Y152" s="77"/>
      <c r="Z152" s="77"/>
      <c r="AA152" s="77"/>
      <c r="AB152" s="77"/>
      <c r="AC152" s="77"/>
      <c r="AD152" s="77"/>
      <c r="AE152" s="77"/>
      <c r="AF152" s="77"/>
      <c r="AG152" s="77"/>
      <c r="AH152" s="77"/>
      <c r="AI152" s="77"/>
      <c r="AJ152" s="77"/>
      <c r="AK152" s="77"/>
      <c r="AL152" s="77"/>
      <c r="AM152" s="77"/>
      <c r="AN152" s="77"/>
      <c r="AO152" s="145"/>
      <c r="AP152" s="247" t="str">
        <f>IF(F152="","",IFERROR(VLOOKUP(SUBSTITUTE(SUBSTITUTE(Tabla1[[#This Row],[Uso Sistemas]],"T","P"),"N","F"),Parámetros!$M$2:$N$17,2,0),"Completar hasta 3ra sem. para evaluar a Probacionista"))</f>
        <v/>
      </c>
      <c r="AQ152" s="40"/>
      <c r="AR152" s="40"/>
      <c r="AS152" s="40"/>
      <c r="AT152" s="29"/>
      <c r="AU152" s="56"/>
      <c r="AV152" s="56"/>
      <c r="AW152" s="56"/>
      <c r="AX152" s="249" t="str">
        <f>IF(V152="","",EOMONTH(EDATE(Tabla1[[#This Row],[Fecha Finalización]],2),0))</f>
        <v/>
      </c>
      <c r="AY152" s="40"/>
      <c r="AZ152" s="250" t="str">
        <f>IF(V152="","",EOMONTH(EDATE(Tabla1[[#This Row],[Fecha Finalización]],3),0))</f>
        <v/>
      </c>
      <c r="BA152" s="40"/>
      <c r="BB152" s="40"/>
      <c r="BC152" s="236"/>
      <c r="BD152" s="234" t="str">
        <f>IF(F152="","",Tabla1[[#This Row],[sem 01]]&amp;Tabla1[[#This Row],[sem 02]]&amp;Tabla1[[#This Row],[sem 03]])</f>
        <v/>
      </c>
      <c r="BE152" s="235" t="str">
        <f>IF(TRIM(F152)="","",$B$1&amp;"-"&amp;SUBSTITUTE(Tabla1[[#This Row],[Mes Inscrito]]," ","")&amp;"-"&amp;SUBSTITUTE(Tabla1[[#This Row],[Dia de clases Inscrito]]," ","")&amp;"-"&amp;SUBSTITUTE(Tabla1[[#This Row],[Horario Inscrito]]," ","")&amp;"-"&amp;Tabla1[[#This Row],[Fecha Inicio grupo]])</f>
        <v/>
      </c>
      <c r="BF152" s="252" t="str">
        <f>IF(F152="","",Tabla1[[#This Row],[Curso]])</f>
        <v/>
      </c>
      <c r="BG152" s="253" t="str">
        <f>+IF(TRIM(F152)="","",$B$1&amp;"-"&amp;TRIM(Tabla1[[#This Row],[Mes Inscrito]])&amp;"-"&amp;TRIM(Tabla1[[#This Row],[Dia de clases Inscrito]])&amp;"-"&amp;TRIM(Tabla1[[#This Row],[Horario Inscrito]])&amp;"-"&amp;TRIM(Tabla1[[#This Row],[Fecha Inicio grupo]])&amp;"-"&amp;TRIM(Tabla1[[#This Row],[Tipo Incrito]]))</f>
        <v/>
      </c>
      <c r="BH152" s="308" t="str">
        <f>IF(F152="","",OR(IFERROR(SEARCH("CG",Tabla1[[#This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2" s="309" t="str">
        <f>IF(F152&lt;&gt;"",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2" s="309" t="str">
        <f>IF(F152&lt;&gt;"",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2" s="309" t="str">
        <f>IF(Tabla1[[#This Row],[Fecha Inicio grupo]]="","",IFERROR(VLOOKUP(Tabla1[[#This Row],[Mes de Alta como miembro]],Parámetros!$AM$2:$AN$16,2,0),"01/01/1900"))</f>
        <v/>
      </c>
    </row>
    <row r="153" spans="1:63" ht="14.45">
      <c r="A153" s="69">
        <v>150</v>
      </c>
      <c r="B153" s="30"/>
      <c r="C153" s="35"/>
      <c r="D153" s="43"/>
      <c r="E153" s="65"/>
      <c r="F153" s="46"/>
      <c r="G153" s="46"/>
      <c r="H153" s="164"/>
      <c r="I153" s="43"/>
      <c r="J153" s="29"/>
      <c r="K153" s="70"/>
      <c r="L153" s="69"/>
      <c r="M153" s="47"/>
      <c r="N153" s="239" t="str">
        <f ca="1">IF(Tabla1[[#This Row],[Fecha de nac]]="","",IF(Tabla1[[#This Row],[Fecha Finalización]] &gt;=TODAY(), DATEDIF(Tabla1[[#This Row],[Fecha de nac]],TODAY(),"y"), ROUNDDOWN((Tabla1[[#This Row],[Fecha Finalización]] -Tabla1[[#This Row],[Fecha de nac]])/365,0)))</f>
        <v/>
      </c>
      <c r="O153" s="170"/>
      <c r="P153" s="35"/>
      <c r="Q153" s="68"/>
      <c r="R153" s="68"/>
      <c r="S153" s="68"/>
      <c r="T153" s="68"/>
      <c r="U153" s="244" t="str">
        <f>IF(F153="","",Tabla1[[#This Row],[Fecha Inicio grupo]]+3*7-7)</f>
        <v/>
      </c>
      <c r="V153" s="245" t="str">
        <f>IF(F153="","",EDATE(Tabla1[[#This Row],[Fecha Inicio grupo]],3))</f>
        <v/>
      </c>
      <c r="W153" s="30"/>
      <c r="X153" s="30"/>
      <c r="Y153" s="77"/>
      <c r="Z153" s="77"/>
      <c r="AA153" s="77"/>
      <c r="AB153" s="77"/>
      <c r="AC153" s="77"/>
      <c r="AD153" s="77"/>
      <c r="AE153" s="77"/>
      <c r="AF153" s="77"/>
      <c r="AG153" s="77"/>
      <c r="AH153" s="77"/>
      <c r="AI153" s="77"/>
      <c r="AJ153" s="77"/>
      <c r="AK153" s="77"/>
      <c r="AL153" s="77"/>
      <c r="AM153" s="77"/>
      <c r="AN153" s="77"/>
      <c r="AO153" s="145"/>
      <c r="AP153" s="247" t="str">
        <f>IF(F153="","",IFERROR(VLOOKUP(SUBSTITUTE(SUBSTITUTE(Tabla1[[#This Row],[Uso Sistemas]],"T","P"),"N","F"),Parámetros!$M$2:$N$17,2,0),"Completar hasta 3ra sem. para evaluar a Probacionista"))</f>
        <v/>
      </c>
      <c r="AQ153" s="40"/>
      <c r="AR153" s="40"/>
      <c r="AS153" s="40"/>
      <c r="AT153" s="29"/>
      <c r="AU153" s="56"/>
      <c r="AV153" s="56"/>
      <c r="AW153" s="56"/>
      <c r="AX153" s="249" t="str">
        <f>IF(V153="","",EOMONTH(EDATE(Tabla1[[#This Row],[Fecha Finalización]],2),0))</f>
        <v/>
      </c>
      <c r="AY153" s="40"/>
      <c r="AZ153" s="250" t="str">
        <f>IF(V153="","",EOMONTH(EDATE(Tabla1[[#This Row],[Fecha Finalización]],3),0))</f>
        <v/>
      </c>
      <c r="BA153" s="40"/>
      <c r="BB153" s="40"/>
      <c r="BC153" s="236"/>
      <c r="BD153" s="234" t="str">
        <f>IF(F153="","",Tabla1[[#This Row],[sem 01]]&amp;Tabla1[[#This Row],[sem 02]]&amp;Tabla1[[#This Row],[sem 03]])</f>
        <v/>
      </c>
      <c r="BE153" s="235" t="str">
        <f>IF(TRIM(F153)="","",$B$1&amp;"-"&amp;SUBSTITUTE(Tabla1[[#This Row],[Mes Inscrito]]," ","")&amp;"-"&amp;SUBSTITUTE(Tabla1[[#This Row],[Dia de clases Inscrito]]," ","")&amp;"-"&amp;SUBSTITUTE(Tabla1[[#This Row],[Horario Inscrito]]," ","")&amp;"-"&amp;Tabla1[[#This Row],[Fecha Inicio grupo]])</f>
        <v/>
      </c>
      <c r="BF153" s="252" t="str">
        <f>IF(F153="","",Tabla1[[#This Row],[Curso]])</f>
        <v/>
      </c>
      <c r="BG153" s="253" t="str">
        <f>+IF(TRIM(F153)="","",$B$1&amp;"-"&amp;TRIM(Tabla1[[#This Row],[Mes Inscrito]])&amp;"-"&amp;TRIM(Tabla1[[#This Row],[Dia de clases Inscrito]])&amp;"-"&amp;TRIM(Tabla1[[#This Row],[Horario Inscrito]])&amp;"-"&amp;TRIM(Tabla1[[#This Row],[Fecha Inicio grupo]])&amp;"-"&amp;TRIM(Tabla1[[#This Row],[Tipo Incrito]]))</f>
        <v/>
      </c>
      <c r="BH153" s="308" t="str">
        <f>IF(F153="","",OR(IFERROR(SEARCH("CG",Tabla1[[#This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3" s="309" t="str">
        <f>IF(F153&lt;&gt;"",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3" s="309" t="str">
        <f>IF(F153&lt;&gt;"",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3" s="309" t="str">
        <f>IF(Tabla1[[#This Row],[Fecha Inicio grupo]]="","",IFERROR(VLOOKUP(Tabla1[[#This Row],[Mes de Alta como miembro]],Parámetros!$AM$2:$AN$16,2,0),"01/01/1900"))</f>
        <v/>
      </c>
    </row>
    <row r="154" spans="1:63" ht="14.45">
      <c r="A154" s="69">
        <v>151</v>
      </c>
      <c r="B154" s="30"/>
      <c r="C154" s="35"/>
      <c r="D154" s="43"/>
      <c r="E154" s="65"/>
      <c r="F154" s="46"/>
      <c r="G154" s="46"/>
      <c r="H154" s="164"/>
      <c r="I154" s="43"/>
      <c r="J154" s="29"/>
      <c r="K154" s="70"/>
      <c r="L154" s="69"/>
      <c r="M154" s="47"/>
      <c r="N154" s="239" t="str">
        <f ca="1">IF(Tabla1[[#This Row],[Fecha de nac]]="","",IF(Tabla1[[#This Row],[Fecha Finalización]] &gt;=TODAY(), DATEDIF(Tabla1[[#This Row],[Fecha de nac]],TODAY(),"y"), ROUNDDOWN((Tabla1[[#This Row],[Fecha Finalización]] -Tabla1[[#This Row],[Fecha de nac]])/365,0)))</f>
        <v/>
      </c>
      <c r="O154" s="170"/>
      <c r="P154" s="35"/>
      <c r="Q154" s="68"/>
      <c r="R154" s="68"/>
      <c r="S154" s="68"/>
      <c r="T154" s="68"/>
      <c r="U154" s="244" t="str">
        <f>IF(F154="","",Tabla1[[#This Row],[Fecha Inicio grupo]]+3*7-7)</f>
        <v/>
      </c>
      <c r="V154" s="245" t="str">
        <f>IF(F154="","",EDATE(Tabla1[[#This Row],[Fecha Inicio grupo]],3))</f>
        <v/>
      </c>
      <c r="W154" s="30"/>
      <c r="X154" s="30"/>
      <c r="Y154" s="77"/>
      <c r="Z154" s="77"/>
      <c r="AA154" s="77"/>
      <c r="AB154" s="77"/>
      <c r="AC154" s="77"/>
      <c r="AD154" s="77"/>
      <c r="AE154" s="77"/>
      <c r="AF154" s="77"/>
      <c r="AG154" s="77"/>
      <c r="AH154" s="77"/>
      <c r="AI154" s="77"/>
      <c r="AJ154" s="77"/>
      <c r="AK154" s="77"/>
      <c r="AL154" s="77"/>
      <c r="AM154" s="77"/>
      <c r="AN154" s="77"/>
      <c r="AO154" s="145"/>
      <c r="AP154" s="247" t="str">
        <f>IF(F154="","",IFERROR(VLOOKUP(SUBSTITUTE(SUBSTITUTE(Tabla1[[#This Row],[Uso Sistemas]],"T","P"),"N","F"),Parámetros!$M$2:$N$17,2,0),"Completar hasta 3ra sem. para evaluar a Probacionista"))</f>
        <v/>
      </c>
      <c r="AQ154" s="40"/>
      <c r="AR154" s="40"/>
      <c r="AS154" s="40"/>
      <c r="AT154" s="29"/>
      <c r="AU154" s="56"/>
      <c r="AV154" s="56"/>
      <c r="AW154" s="56"/>
      <c r="AX154" s="249" t="str">
        <f>IF(V154="","",EOMONTH(EDATE(Tabla1[[#This Row],[Fecha Finalización]],2),0))</f>
        <v/>
      </c>
      <c r="AY154" s="40"/>
      <c r="AZ154" s="250" t="str">
        <f>IF(V154="","",EOMONTH(EDATE(Tabla1[[#This Row],[Fecha Finalización]],3),0))</f>
        <v/>
      </c>
      <c r="BA154" s="40"/>
      <c r="BB154" s="40"/>
      <c r="BC154" s="236"/>
      <c r="BD154" s="234" t="str">
        <f>IF(F154="","",Tabla1[[#This Row],[sem 01]]&amp;Tabla1[[#This Row],[sem 02]]&amp;Tabla1[[#This Row],[sem 03]])</f>
        <v/>
      </c>
      <c r="BE154" s="235" t="str">
        <f>IF(TRIM(F154)="","",$B$1&amp;"-"&amp;SUBSTITUTE(Tabla1[[#This Row],[Mes Inscrito]]," ","")&amp;"-"&amp;SUBSTITUTE(Tabla1[[#This Row],[Dia de clases Inscrito]]," ","")&amp;"-"&amp;SUBSTITUTE(Tabla1[[#This Row],[Horario Inscrito]]," ","")&amp;"-"&amp;Tabla1[[#This Row],[Fecha Inicio grupo]])</f>
        <v/>
      </c>
      <c r="BF154" s="252" t="str">
        <f>IF(F154="","",Tabla1[[#This Row],[Curso]])</f>
        <v/>
      </c>
      <c r="BG154" s="253" t="str">
        <f>+IF(TRIM(F154)="","",$B$1&amp;"-"&amp;TRIM(Tabla1[[#This Row],[Mes Inscrito]])&amp;"-"&amp;TRIM(Tabla1[[#This Row],[Dia de clases Inscrito]])&amp;"-"&amp;TRIM(Tabla1[[#This Row],[Horario Inscrito]])&amp;"-"&amp;TRIM(Tabla1[[#This Row],[Fecha Inicio grupo]])&amp;"-"&amp;TRIM(Tabla1[[#This Row],[Tipo Incrito]]))</f>
        <v/>
      </c>
      <c r="BH154" s="308" t="str">
        <f>IF(F154="","",OR(IFERROR(SEARCH("CG",Tabla1[[#This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4" s="309" t="str">
        <f>IF(F154&lt;&gt;"",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4" s="309" t="str">
        <f>IF(F154&lt;&gt;"",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4" s="309" t="str">
        <f>IF(Tabla1[[#This Row],[Fecha Inicio grupo]]="","",IFERROR(VLOOKUP(Tabla1[[#This Row],[Mes de Alta como miembro]],Parámetros!$AM$2:$AN$16,2,0),"01/01/1900"))</f>
        <v/>
      </c>
    </row>
    <row r="155" spans="1:63" ht="14.45">
      <c r="A155" s="69">
        <v>152</v>
      </c>
      <c r="B155" s="30"/>
      <c r="C155" s="35"/>
      <c r="D155" s="43"/>
      <c r="E155" s="65"/>
      <c r="F155" s="46"/>
      <c r="G155" s="46"/>
      <c r="H155" s="164"/>
      <c r="I155" s="43"/>
      <c r="J155" s="29"/>
      <c r="K155" s="70"/>
      <c r="L155" s="69"/>
      <c r="M155" s="47"/>
      <c r="N155" s="239" t="str">
        <f ca="1">IF(Tabla1[[#This Row],[Fecha de nac]]="","",IF(Tabla1[[#This Row],[Fecha Finalización]] &gt;=TODAY(), DATEDIF(Tabla1[[#This Row],[Fecha de nac]],TODAY(),"y"), ROUNDDOWN((Tabla1[[#This Row],[Fecha Finalización]] -Tabla1[[#This Row],[Fecha de nac]])/365,0)))</f>
        <v/>
      </c>
      <c r="O155" s="170"/>
      <c r="P155" s="35"/>
      <c r="Q155" s="68"/>
      <c r="R155" s="68"/>
      <c r="S155" s="68"/>
      <c r="T155" s="68"/>
      <c r="U155" s="244" t="str">
        <f>IF(F155="","",Tabla1[[#This Row],[Fecha Inicio grupo]]+3*7-7)</f>
        <v/>
      </c>
      <c r="V155" s="245" t="str">
        <f>IF(F155="","",EDATE(Tabla1[[#This Row],[Fecha Inicio grupo]],3))</f>
        <v/>
      </c>
      <c r="W155" s="30"/>
      <c r="X155" s="30"/>
      <c r="Y155" s="77"/>
      <c r="Z155" s="77"/>
      <c r="AA155" s="77"/>
      <c r="AB155" s="77"/>
      <c r="AC155" s="77"/>
      <c r="AD155" s="77"/>
      <c r="AE155" s="77"/>
      <c r="AF155" s="77"/>
      <c r="AG155" s="77"/>
      <c r="AH155" s="77"/>
      <c r="AI155" s="77"/>
      <c r="AJ155" s="77"/>
      <c r="AK155" s="77"/>
      <c r="AL155" s="77"/>
      <c r="AM155" s="77"/>
      <c r="AN155" s="77"/>
      <c r="AO155" s="145"/>
      <c r="AP155" s="247" t="str">
        <f>IF(F155="","",IFERROR(VLOOKUP(SUBSTITUTE(SUBSTITUTE(Tabla1[[#This Row],[Uso Sistemas]],"T","P"),"N","F"),Parámetros!$M$2:$N$17,2,0),"Completar hasta 3ra sem. para evaluar a Probacionista"))</f>
        <v/>
      </c>
      <c r="AQ155" s="40"/>
      <c r="AR155" s="40"/>
      <c r="AS155" s="40"/>
      <c r="AT155" s="29"/>
      <c r="AU155" s="56"/>
      <c r="AV155" s="56"/>
      <c r="AW155" s="56"/>
      <c r="AX155" s="249" t="str">
        <f>IF(V155="","",EOMONTH(EDATE(Tabla1[[#This Row],[Fecha Finalización]],2),0))</f>
        <v/>
      </c>
      <c r="AY155" s="40"/>
      <c r="AZ155" s="250" t="str">
        <f>IF(V155="","",EOMONTH(EDATE(Tabla1[[#This Row],[Fecha Finalización]],3),0))</f>
        <v/>
      </c>
      <c r="BA155" s="40"/>
      <c r="BB155" s="40"/>
      <c r="BC155" s="236"/>
      <c r="BD155" s="234" t="str">
        <f>IF(F155="","",Tabla1[[#This Row],[sem 01]]&amp;Tabla1[[#This Row],[sem 02]]&amp;Tabla1[[#This Row],[sem 03]])</f>
        <v/>
      </c>
      <c r="BE155" s="235" t="str">
        <f>IF(TRIM(F155)="","",$B$1&amp;"-"&amp;SUBSTITUTE(Tabla1[[#This Row],[Mes Inscrito]]," ","")&amp;"-"&amp;SUBSTITUTE(Tabla1[[#This Row],[Dia de clases Inscrito]]," ","")&amp;"-"&amp;SUBSTITUTE(Tabla1[[#This Row],[Horario Inscrito]]," ","")&amp;"-"&amp;Tabla1[[#This Row],[Fecha Inicio grupo]])</f>
        <v/>
      </c>
      <c r="BF155" s="252" t="str">
        <f>IF(F155="","",Tabla1[[#This Row],[Curso]])</f>
        <v/>
      </c>
      <c r="BG155" s="253" t="str">
        <f>+IF(TRIM(F155)="","",$B$1&amp;"-"&amp;TRIM(Tabla1[[#This Row],[Mes Inscrito]])&amp;"-"&amp;TRIM(Tabla1[[#This Row],[Dia de clases Inscrito]])&amp;"-"&amp;TRIM(Tabla1[[#This Row],[Horario Inscrito]])&amp;"-"&amp;TRIM(Tabla1[[#This Row],[Fecha Inicio grupo]])&amp;"-"&amp;TRIM(Tabla1[[#This Row],[Tipo Incrito]]))</f>
        <v/>
      </c>
      <c r="BH155" s="308" t="str">
        <f>IF(F155="","",OR(IFERROR(SEARCH("CG",Tabla1[[#This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5" s="309" t="str">
        <f>IF(F155&lt;&gt;"",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5" s="309" t="str">
        <f>IF(F155&lt;&gt;"",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5" s="309" t="str">
        <f>IF(Tabla1[[#This Row],[Fecha Inicio grupo]]="","",IFERROR(VLOOKUP(Tabla1[[#This Row],[Mes de Alta como miembro]],Parámetros!$AM$2:$AN$16,2,0),"01/01/1900"))</f>
        <v/>
      </c>
    </row>
    <row r="156" spans="1:63" ht="14.45">
      <c r="A156" s="69">
        <v>153</v>
      </c>
      <c r="B156" s="30"/>
      <c r="C156" s="35"/>
      <c r="D156" s="43"/>
      <c r="E156" s="65"/>
      <c r="F156" s="46"/>
      <c r="G156" s="46"/>
      <c r="H156" s="164"/>
      <c r="I156" s="43"/>
      <c r="J156" s="29"/>
      <c r="K156" s="70"/>
      <c r="L156" s="69"/>
      <c r="M156" s="47"/>
      <c r="N156" s="239" t="str">
        <f ca="1">IF(Tabla1[[#This Row],[Fecha de nac]]="","",IF(Tabla1[[#This Row],[Fecha Finalización]] &gt;=TODAY(), DATEDIF(Tabla1[[#This Row],[Fecha de nac]],TODAY(),"y"), ROUNDDOWN((Tabla1[[#This Row],[Fecha Finalización]] -Tabla1[[#This Row],[Fecha de nac]])/365,0)))</f>
        <v/>
      </c>
      <c r="O156" s="170"/>
      <c r="P156" s="35"/>
      <c r="Q156" s="68"/>
      <c r="R156" s="68"/>
      <c r="S156" s="68"/>
      <c r="T156" s="68"/>
      <c r="U156" s="244" t="str">
        <f>IF(F156="","",Tabla1[[#This Row],[Fecha Inicio grupo]]+3*7-7)</f>
        <v/>
      </c>
      <c r="V156" s="245" t="str">
        <f>IF(F156="","",EDATE(Tabla1[[#This Row],[Fecha Inicio grupo]],3))</f>
        <v/>
      </c>
      <c r="W156" s="30"/>
      <c r="X156" s="30"/>
      <c r="Y156" s="77"/>
      <c r="Z156" s="77"/>
      <c r="AA156" s="77"/>
      <c r="AB156" s="77"/>
      <c r="AC156" s="77"/>
      <c r="AD156" s="77"/>
      <c r="AE156" s="77"/>
      <c r="AF156" s="77"/>
      <c r="AG156" s="77"/>
      <c r="AH156" s="77"/>
      <c r="AI156" s="77"/>
      <c r="AJ156" s="77"/>
      <c r="AK156" s="77"/>
      <c r="AL156" s="77"/>
      <c r="AM156" s="77"/>
      <c r="AN156" s="77"/>
      <c r="AO156" s="145"/>
      <c r="AP156" s="247" t="str">
        <f>IF(F156="","",IFERROR(VLOOKUP(SUBSTITUTE(SUBSTITUTE(Tabla1[[#This Row],[Uso Sistemas]],"T","P"),"N","F"),Parámetros!$M$2:$N$17,2,0),"Completar hasta 3ra sem. para evaluar a Probacionista"))</f>
        <v/>
      </c>
      <c r="AQ156" s="40"/>
      <c r="AR156" s="40"/>
      <c r="AS156" s="40"/>
      <c r="AT156" s="29"/>
      <c r="AU156" s="56"/>
      <c r="AV156" s="56"/>
      <c r="AW156" s="56"/>
      <c r="AX156" s="249" t="str">
        <f>IF(V156="","",EOMONTH(EDATE(Tabla1[[#This Row],[Fecha Finalización]],2),0))</f>
        <v/>
      </c>
      <c r="AY156" s="40"/>
      <c r="AZ156" s="250" t="str">
        <f>IF(V156="","",EOMONTH(EDATE(Tabla1[[#This Row],[Fecha Finalización]],3),0))</f>
        <v/>
      </c>
      <c r="BA156" s="40"/>
      <c r="BB156" s="40"/>
      <c r="BC156" s="236"/>
      <c r="BD156" s="234" t="str">
        <f>IF(F156="","",Tabla1[[#This Row],[sem 01]]&amp;Tabla1[[#This Row],[sem 02]]&amp;Tabla1[[#This Row],[sem 03]])</f>
        <v/>
      </c>
      <c r="BE156" s="235" t="str">
        <f>IF(TRIM(F156)="","",$B$1&amp;"-"&amp;SUBSTITUTE(Tabla1[[#This Row],[Mes Inscrito]]," ","")&amp;"-"&amp;SUBSTITUTE(Tabla1[[#This Row],[Dia de clases Inscrito]]," ","")&amp;"-"&amp;SUBSTITUTE(Tabla1[[#This Row],[Horario Inscrito]]," ","")&amp;"-"&amp;Tabla1[[#This Row],[Fecha Inicio grupo]])</f>
        <v/>
      </c>
      <c r="BF156" s="252" t="str">
        <f>IF(F156="","",Tabla1[[#This Row],[Curso]])</f>
        <v/>
      </c>
      <c r="BG156" s="253" t="str">
        <f>+IF(TRIM(F156)="","",$B$1&amp;"-"&amp;TRIM(Tabla1[[#This Row],[Mes Inscrito]])&amp;"-"&amp;TRIM(Tabla1[[#This Row],[Dia de clases Inscrito]])&amp;"-"&amp;TRIM(Tabla1[[#This Row],[Horario Inscrito]])&amp;"-"&amp;TRIM(Tabla1[[#This Row],[Fecha Inicio grupo]])&amp;"-"&amp;TRIM(Tabla1[[#This Row],[Tipo Incrito]]))</f>
        <v/>
      </c>
      <c r="BH156" s="308" t="str">
        <f>IF(F156="","",OR(IFERROR(SEARCH("CG",Tabla1[[#This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6" s="309" t="str">
        <f>IF(F156&lt;&gt;"",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6" s="309" t="str">
        <f>IF(F156&lt;&gt;"",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6" s="309" t="str">
        <f>IF(Tabla1[[#This Row],[Fecha Inicio grupo]]="","",IFERROR(VLOOKUP(Tabla1[[#This Row],[Mes de Alta como miembro]],Parámetros!$AM$2:$AN$16,2,0),"01/01/1900"))</f>
        <v/>
      </c>
    </row>
    <row r="157" spans="1:63" ht="14.45">
      <c r="A157" s="69">
        <v>154</v>
      </c>
      <c r="B157" s="30"/>
      <c r="C157" s="35"/>
      <c r="D157" s="43"/>
      <c r="E157" s="65"/>
      <c r="F157" s="46"/>
      <c r="G157" s="46"/>
      <c r="H157" s="164"/>
      <c r="I157" s="43"/>
      <c r="J157" s="29"/>
      <c r="K157" s="70"/>
      <c r="L157" s="69"/>
      <c r="M157" s="47"/>
      <c r="N157" s="239" t="str">
        <f ca="1">IF(Tabla1[[#This Row],[Fecha de nac]]="","",IF(Tabla1[[#This Row],[Fecha Finalización]] &gt;=TODAY(), DATEDIF(Tabla1[[#This Row],[Fecha de nac]],TODAY(),"y"), ROUNDDOWN((Tabla1[[#This Row],[Fecha Finalización]] -Tabla1[[#This Row],[Fecha de nac]])/365,0)))</f>
        <v/>
      </c>
      <c r="O157" s="170"/>
      <c r="P157" s="35"/>
      <c r="Q157" s="68"/>
      <c r="R157" s="68"/>
      <c r="S157" s="68"/>
      <c r="T157" s="68"/>
      <c r="U157" s="244" t="str">
        <f>IF(F157="","",Tabla1[[#This Row],[Fecha Inicio grupo]]+3*7-7)</f>
        <v/>
      </c>
      <c r="V157" s="245" t="str">
        <f>IF(F157="","",EDATE(Tabla1[[#This Row],[Fecha Inicio grupo]],3))</f>
        <v/>
      </c>
      <c r="W157" s="30"/>
      <c r="X157" s="30"/>
      <c r="Y157" s="77"/>
      <c r="Z157" s="77"/>
      <c r="AA157" s="77"/>
      <c r="AB157" s="77"/>
      <c r="AC157" s="77"/>
      <c r="AD157" s="77"/>
      <c r="AE157" s="77"/>
      <c r="AF157" s="77"/>
      <c r="AG157" s="77"/>
      <c r="AH157" s="77"/>
      <c r="AI157" s="77"/>
      <c r="AJ157" s="77"/>
      <c r="AK157" s="77"/>
      <c r="AL157" s="77"/>
      <c r="AM157" s="77"/>
      <c r="AN157" s="77"/>
      <c r="AO157" s="145"/>
      <c r="AP157" s="247" t="str">
        <f>IF(F157="","",IFERROR(VLOOKUP(SUBSTITUTE(SUBSTITUTE(Tabla1[[#This Row],[Uso Sistemas]],"T","P"),"N","F"),Parámetros!$M$2:$N$17,2,0),"Completar hasta 3ra sem. para evaluar a Probacionista"))</f>
        <v/>
      </c>
      <c r="AQ157" s="40"/>
      <c r="AR157" s="40"/>
      <c r="AS157" s="40"/>
      <c r="AT157" s="29"/>
      <c r="AU157" s="56"/>
      <c r="AV157" s="56"/>
      <c r="AW157" s="56"/>
      <c r="AX157" s="249" t="str">
        <f>IF(V157="","",EOMONTH(EDATE(Tabla1[[#This Row],[Fecha Finalización]],2),0))</f>
        <v/>
      </c>
      <c r="AY157" s="40"/>
      <c r="AZ157" s="250" t="str">
        <f>IF(V157="","",EOMONTH(EDATE(Tabla1[[#This Row],[Fecha Finalización]],3),0))</f>
        <v/>
      </c>
      <c r="BA157" s="40"/>
      <c r="BB157" s="40"/>
      <c r="BC157" s="236"/>
      <c r="BD157" s="234" t="str">
        <f>IF(F157="","",Tabla1[[#This Row],[sem 01]]&amp;Tabla1[[#This Row],[sem 02]]&amp;Tabla1[[#This Row],[sem 03]])</f>
        <v/>
      </c>
      <c r="BE157" s="235" t="str">
        <f>IF(TRIM(F157)="","",$B$1&amp;"-"&amp;SUBSTITUTE(Tabla1[[#This Row],[Mes Inscrito]]," ","")&amp;"-"&amp;SUBSTITUTE(Tabla1[[#This Row],[Dia de clases Inscrito]]," ","")&amp;"-"&amp;SUBSTITUTE(Tabla1[[#This Row],[Horario Inscrito]]," ","")&amp;"-"&amp;Tabla1[[#This Row],[Fecha Inicio grupo]])</f>
        <v/>
      </c>
      <c r="BF157" s="252" t="str">
        <f>IF(F157="","",Tabla1[[#This Row],[Curso]])</f>
        <v/>
      </c>
      <c r="BG157" s="253" t="str">
        <f>+IF(TRIM(F157)="","",$B$1&amp;"-"&amp;TRIM(Tabla1[[#This Row],[Mes Inscrito]])&amp;"-"&amp;TRIM(Tabla1[[#This Row],[Dia de clases Inscrito]])&amp;"-"&amp;TRIM(Tabla1[[#This Row],[Horario Inscrito]])&amp;"-"&amp;TRIM(Tabla1[[#This Row],[Fecha Inicio grupo]])&amp;"-"&amp;TRIM(Tabla1[[#This Row],[Tipo Incrito]]))</f>
        <v/>
      </c>
      <c r="BH157" s="308" t="str">
        <f>IF(F157="","",OR(IFERROR(SEARCH("CG",Tabla1[[#This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7" s="309" t="str">
        <f>IF(F157&lt;&gt;"",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7" s="309" t="str">
        <f>IF(F157&lt;&gt;"",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7" s="309" t="str">
        <f>IF(Tabla1[[#This Row],[Fecha Inicio grupo]]="","",IFERROR(VLOOKUP(Tabla1[[#This Row],[Mes de Alta como miembro]],Parámetros!$AM$2:$AN$16,2,0),"01/01/1900"))</f>
        <v/>
      </c>
    </row>
    <row r="158" spans="1:63" ht="14.45">
      <c r="A158" s="69">
        <v>155</v>
      </c>
      <c r="B158" s="30"/>
      <c r="C158" s="35"/>
      <c r="D158" s="43"/>
      <c r="E158" s="65"/>
      <c r="F158" s="46"/>
      <c r="G158" s="46"/>
      <c r="H158" s="164"/>
      <c r="I158" s="43"/>
      <c r="J158" s="29"/>
      <c r="K158" s="70"/>
      <c r="L158" s="69"/>
      <c r="M158" s="47"/>
      <c r="N158" s="239" t="str">
        <f ca="1">IF(Tabla1[[#This Row],[Fecha de nac]]="","",IF(Tabla1[[#This Row],[Fecha Finalización]] &gt;=TODAY(), DATEDIF(Tabla1[[#This Row],[Fecha de nac]],TODAY(),"y"), ROUNDDOWN((Tabla1[[#This Row],[Fecha Finalización]] -Tabla1[[#This Row],[Fecha de nac]])/365,0)))</f>
        <v/>
      </c>
      <c r="O158" s="170"/>
      <c r="P158" s="35"/>
      <c r="Q158" s="68"/>
      <c r="R158" s="68"/>
      <c r="S158" s="68"/>
      <c r="T158" s="68"/>
      <c r="U158" s="244" t="str">
        <f>IF(F158="","",Tabla1[[#This Row],[Fecha Inicio grupo]]+3*7-7)</f>
        <v/>
      </c>
      <c r="V158" s="245" t="str">
        <f>IF(F158="","",EDATE(Tabla1[[#This Row],[Fecha Inicio grupo]],3))</f>
        <v/>
      </c>
      <c r="W158" s="30"/>
      <c r="X158" s="30"/>
      <c r="Y158" s="77"/>
      <c r="Z158" s="77"/>
      <c r="AA158" s="77"/>
      <c r="AB158" s="77"/>
      <c r="AC158" s="77"/>
      <c r="AD158" s="77"/>
      <c r="AE158" s="77"/>
      <c r="AF158" s="77"/>
      <c r="AG158" s="77"/>
      <c r="AH158" s="77"/>
      <c r="AI158" s="77"/>
      <c r="AJ158" s="77"/>
      <c r="AK158" s="77"/>
      <c r="AL158" s="77"/>
      <c r="AM158" s="77"/>
      <c r="AN158" s="77"/>
      <c r="AO158" s="145"/>
      <c r="AP158" s="247" t="str">
        <f>IF(F158="","",IFERROR(VLOOKUP(SUBSTITUTE(SUBSTITUTE(Tabla1[[#This Row],[Uso Sistemas]],"T","P"),"N","F"),Parámetros!$M$2:$N$17,2,0),"Completar hasta 3ra sem. para evaluar a Probacionista"))</f>
        <v/>
      </c>
      <c r="AQ158" s="40"/>
      <c r="AR158" s="40"/>
      <c r="AS158" s="40"/>
      <c r="AT158" s="29"/>
      <c r="AU158" s="56"/>
      <c r="AV158" s="56"/>
      <c r="AW158" s="56"/>
      <c r="AX158" s="249" t="str">
        <f>IF(V158="","",EOMONTH(EDATE(Tabla1[[#This Row],[Fecha Finalización]],2),0))</f>
        <v/>
      </c>
      <c r="AY158" s="40"/>
      <c r="AZ158" s="250" t="str">
        <f>IF(V158="","",EOMONTH(EDATE(Tabla1[[#This Row],[Fecha Finalización]],3),0))</f>
        <v/>
      </c>
      <c r="BA158" s="40"/>
      <c r="BB158" s="40"/>
      <c r="BC158" s="236"/>
      <c r="BD158" s="234" t="str">
        <f>IF(F158="","",Tabla1[[#This Row],[sem 01]]&amp;Tabla1[[#This Row],[sem 02]]&amp;Tabla1[[#This Row],[sem 03]])</f>
        <v/>
      </c>
      <c r="BE158" s="235" t="str">
        <f>IF(TRIM(F158)="","",$B$1&amp;"-"&amp;SUBSTITUTE(Tabla1[[#This Row],[Mes Inscrito]]," ","")&amp;"-"&amp;SUBSTITUTE(Tabla1[[#This Row],[Dia de clases Inscrito]]," ","")&amp;"-"&amp;SUBSTITUTE(Tabla1[[#This Row],[Horario Inscrito]]," ","")&amp;"-"&amp;Tabla1[[#This Row],[Fecha Inicio grupo]])</f>
        <v/>
      </c>
      <c r="BF158" s="252" t="str">
        <f>IF(F158="","",Tabla1[[#This Row],[Curso]])</f>
        <v/>
      </c>
      <c r="BG158" s="253" t="str">
        <f>+IF(TRIM(F158)="","",$B$1&amp;"-"&amp;TRIM(Tabla1[[#This Row],[Mes Inscrito]])&amp;"-"&amp;TRIM(Tabla1[[#This Row],[Dia de clases Inscrito]])&amp;"-"&amp;TRIM(Tabla1[[#This Row],[Horario Inscrito]])&amp;"-"&amp;TRIM(Tabla1[[#This Row],[Fecha Inicio grupo]])&amp;"-"&amp;TRIM(Tabla1[[#This Row],[Tipo Incrito]]))</f>
        <v/>
      </c>
      <c r="BH158" s="308" t="str">
        <f>IF(F158="","",OR(IFERROR(SEARCH("CG",Tabla1[[#This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8" s="309" t="str">
        <f>IF(F158&lt;&gt;"",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8" s="309" t="str">
        <f>IF(F158&lt;&gt;"",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8" s="309" t="str">
        <f>IF(Tabla1[[#This Row],[Fecha Inicio grupo]]="","",IFERROR(VLOOKUP(Tabla1[[#This Row],[Mes de Alta como miembro]],Parámetros!$AM$2:$AN$16,2,0),"01/01/1900"))</f>
        <v/>
      </c>
    </row>
    <row r="159" spans="1:63" ht="14.45">
      <c r="A159" s="69">
        <v>156</v>
      </c>
      <c r="B159" s="30"/>
      <c r="C159" s="35"/>
      <c r="D159" s="43"/>
      <c r="E159" s="65"/>
      <c r="F159" s="46"/>
      <c r="G159" s="46"/>
      <c r="H159" s="164"/>
      <c r="I159" s="43"/>
      <c r="J159" s="29"/>
      <c r="K159" s="70"/>
      <c r="L159" s="69"/>
      <c r="M159" s="47"/>
      <c r="N159" s="239" t="str">
        <f ca="1">IF(Tabla1[[#This Row],[Fecha de nac]]="","",IF(Tabla1[[#This Row],[Fecha Finalización]] &gt;=TODAY(), DATEDIF(Tabla1[[#This Row],[Fecha de nac]],TODAY(),"y"), ROUNDDOWN((Tabla1[[#This Row],[Fecha Finalización]] -Tabla1[[#This Row],[Fecha de nac]])/365,0)))</f>
        <v/>
      </c>
      <c r="O159" s="170"/>
      <c r="P159" s="35"/>
      <c r="Q159" s="68"/>
      <c r="R159" s="68"/>
      <c r="S159" s="68"/>
      <c r="T159" s="68"/>
      <c r="U159" s="244" t="str">
        <f>IF(F159="","",Tabla1[[#This Row],[Fecha Inicio grupo]]+3*7-7)</f>
        <v/>
      </c>
      <c r="V159" s="245" t="str">
        <f>IF(F159="","",EDATE(Tabla1[[#This Row],[Fecha Inicio grupo]],3))</f>
        <v/>
      </c>
      <c r="W159" s="30"/>
      <c r="X159" s="30"/>
      <c r="Y159" s="77"/>
      <c r="Z159" s="77"/>
      <c r="AA159" s="77"/>
      <c r="AB159" s="77"/>
      <c r="AC159" s="77"/>
      <c r="AD159" s="77"/>
      <c r="AE159" s="77"/>
      <c r="AF159" s="77"/>
      <c r="AG159" s="77"/>
      <c r="AH159" s="77"/>
      <c r="AI159" s="77"/>
      <c r="AJ159" s="77"/>
      <c r="AK159" s="77"/>
      <c r="AL159" s="77"/>
      <c r="AM159" s="77"/>
      <c r="AN159" s="77"/>
      <c r="AO159" s="145"/>
      <c r="AP159" s="247" t="str">
        <f>IF(F159="","",IFERROR(VLOOKUP(SUBSTITUTE(SUBSTITUTE(Tabla1[[#This Row],[Uso Sistemas]],"T","P"),"N","F"),Parámetros!$M$2:$N$17,2,0),"Completar hasta 3ra sem. para evaluar a Probacionista"))</f>
        <v/>
      </c>
      <c r="AQ159" s="40"/>
      <c r="AR159" s="40"/>
      <c r="AS159" s="40"/>
      <c r="AT159" s="29"/>
      <c r="AU159" s="56"/>
      <c r="AV159" s="56"/>
      <c r="AW159" s="56"/>
      <c r="AX159" s="249" t="str">
        <f>IF(V159="","",EOMONTH(EDATE(Tabla1[[#This Row],[Fecha Finalización]],2),0))</f>
        <v/>
      </c>
      <c r="AY159" s="40"/>
      <c r="AZ159" s="250" t="str">
        <f>IF(V159="","",EOMONTH(EDATE(Tabla1[[#This Row],[Fecha Finalización]],3),0))</f>
        <v/>
      </c>
      <c r="BA159" s="40"/>
      <c r="BB159" s="40"/>
      <c r="BC159" s="236"/>
      <c r="BD159" s="234" t="str">
        <f>IF(F159="","",Tabla1[[#This Row],[sem 01]]&amp;Tabla1[[#This Row],[sem 02]]&amp;Tabla1[[#This Row],[sem 03]])</f>
        <v/>
      </c>
      <c r="BE159" s="235" t="str">
        <f>IF(TRIM(F159)="","",$B$1&amp;"-"&amp;SUBSTITUTE(Tabla1[[#This Row],[Mes Inscrito]]," ","")&amp;"-"&amp;SUBSTITUTE(Tabla1[[#This Row],[Dia de clases Inscrito]]," ","")&amp;"-"&amp;SUBSTITUTE(Tabla1[[#This Row],[Horario Inscrito]]," ","")&amp;"-"&amp;Tabla1[[#This Row],[Fecha Inicio grupo]])</f>
        <v/>
      </c>
      <c r="BF159" s="252" t="str">
        <f>IF(F159="","",Tabla1[[#This Row],[Curso]])</f>
        <v/>
      </c>
      <c r="BG159" s="253" t="str">
        <f>+IF(TRIM(F159)="","",$B$1&amp;"-"&amp;TRIM(Tabla1[[#This Row],[Mes Inscrito]])&amp;"-"&amp;TRIM(Tabla1[[#This Row],[Dia de clases Inscrito]])&amp;"-"&amp;TRIM(Tabla1[[#This Row],[Horario Inscrito]])&amp;"-"&amp;TRIM(Tabla1[[#This Row],[Fecha Inicio grupo]])&amp;"-"&amp;TRIM(Tabla1[[#This Row],[Tipo Incrito]]))</f>
        <v/>
      </c>
      <c r="BH159" s="308" t="str">
        <f>IF(F159="","",OR(IFERROR(SEARCH("CG",Tabla1[[#This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9" s="309" t="str">
        <f>IF(F159&lt;&gt;"",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9" s="309" t="str">
        <f>IF(F159&lt;&gt;"",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9" s="309" t="str">
        <f>IF(Tabla1[[#This Row],[Fecha Inicio grupo]]="","",IFERROR(VLOOKUP(Tabla1[[#This Row],[Mes de Alta como miembro]],Parámetros!$AM$2:$AN$16,2,0),"01/01/1900"))</f>
        <v/>
      </c>
    </row>
    <row r="160" spans="1:63" ht="14.45">
      <c r="A160" s="69">
        <v>157</v>
      </c>
      <c r="B160" s="30"/>
      <c r="C160" s="35"/>
      <c r="D160" s="43"/>
      <c r="E160" s="65"/>
      <c r="F160" s="46"/>
      <c r="G160" s="46"/>
      <c r="H160" s="164"/>
      <c r="I160" s="43"/>
      <c r="J160" s="29"/>
      <c r="K160" s="70"/>
      <c r="L160" s="69"/>
      <c r="M160" s="47"/>
      <c r="N160" s="239" t="str">
        <f ca="1">IF(Tabla1[[#This Row],[Fecha de nac]]="","",IF(Tabla1[[#This Row],[Fecha Finalización]] &gt;=TODAY(), DATEDIF(Tabla1[[#This Row],[Fecha de nac]],TODAY(),"y"), ROUNDDOWN((Tabla1[[#This Row],[Fecha Finalización]] -Tabla1[[#This Row],[Fecha de nac]])/365,0)))</f>
        <v/>
      </c>
      <c r="O160" s="170"/>
      <c r="P160" s="35"/>
      <c r="Q160" s="68"/>
      <c r="R160" s="68"/>
      <c r="S160" s="68"/>
      <c r="T160" s="68"/>
      <c r="U160" s="244" t="str">
        <f>IF(F160="","",Tabla1[[#This Row],[Fecha Inicio grupo]]+3*7-7)</f>
        <v/>
      </c>
      <c r="V160" s="245" t="str">
        <f>IF(F160="","",EDATE(Tabla1[[#This Row],[Fecha Inicio grupo]],3))</f>
        <v/>
      </c>
      <c r="W160" s="30"/>
      <c r="X160" s="30"/>
      <c r="Y160" s="77"/>
      <c r="Z160" s="77"/>
      <c r="AA160" s="77"/>
      <c r="AB160" s="77"/>
      <c r="AC160" s="77"/>
      <c r="AD160" s="77"/>
      <c r="AE160" s="77"/>
      <c r="AF160" s="77"/>
      <c r="AG160" s="77"/>
      <c r="AH160" s="77"/>
      <c r="AI160" s="77"/>
      <c r="AJ160" s="77"/>
      <c r="AK160" s="77"/>
      <c r="AL160" s="77"/>
      <c r="AM160" s="77"/>
      <c r="AN160" s="77"/>
      <c r="AO160" s="145"/>
      <c r="AP160" s="247" t="str">
        <f>IF(F160="","",IFERROR(VLOOKUP(SUBSTITUTE(SUBSTITUTE(Tabla1[[#This Row],[Uso Sistemas]],"T","P"),"N","F"),Parámetros!$M$2:$N$17,2,0),"Completar hasta 3ra sem. para evaluar a Probacionista"))</f>
        <v/>
      </c>
      <c r="AQ160" s="40"/>
      <c r="AR160" s="40"/>
      <c r="AS160" s="40"/>
      <c r="AT160" s="29"/>
      <c r="AU160" s="56"/>
      <c r="AV160" s="56"/>
      <c r="AW160" s="56"/>
      <c r="AX160" s="249" t="str">
        <f>IF(V160="","",EOMONTH(EDATE(Tabla1[[#This Row],[Fecha Finalización]],2),0))</f>
        <v/>
      </c>
      <c r="AY160" s="40"/>
      <c r="AZ160" s="250" t="str">
        <f>IF(V160="","",EOMONTH(EDATE(Tabla1[[#This Row],[Fecha Finalización]],3),0))</f>
        <v/>
      </c>
      <c r="BA160" s="40"/>
      <c r="BB160" s="40"/>
      <c r="BC160" s="236"/>
      <c r="BD160" s="234" t="str">
        <f>IF(F160="","",Tabla1[[#This Row],[sem 01]]&amp;Tabla1[[#This Row],[sem 02]]&amp;Tabla1[[#This Row],[sem 03]])</f>
        <v/>
      </c>
      <c r="BE160" s="235" t="str">
        <f>IF(TRIM(F160)="","",$B$1&amp;"-"&amp;SUBSTITUTE(Tabla1[[#This Row],[Mes Inscrito]]," ","")&amp;"-"&amp;SUBSTITUTE(Tabla1[[#This Row],[Dia de clases Inscrito]]," ","")&amp;"-"&amp;SUBSTITUTE(Tabla1[[#This Row],[Horario Inscrito]]," ","")&amp;"-"&amp;Tabla1[[#This Row],[Fecha Inicio grupo]])</f>
        <v/>
      </c>
      <c r="BF160" s="252" t="str">
        <f>IF(F160="","",Tabla1[[#This Row],[Curso]])</f>
        <v/>
      </c>
      <c r="BG160" s="253" t="str">
        <f>+IF(TRIM(F160)="","",$B$1&amp;"-"&amp;TRIM(Tabla1[[#This Row],[Mes Inscrito]])&amp;"-"&amp;TRIM(Tabla1[[#This Row],[Dia de clases Inscrito]])&amp;"-"&amp;TRIM(Tabla1[[#This Row],[Horario Inscrito]])&amp;"-"&amp;TRIM(Tabla1[[#This Row],[Fecha Inicio grupo]])&amp;"-"&amp;TRIM(Tabla1[[#This Row],[Tipo Incrito]]))</f>
        <v/>
      </c>
      <c r="BH160" s="308" t="str">
        <f>IF(F160="","",OR(IFERROR(SEARCH("CG",Tabla1[[#This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0" s="309" t="str">
        <f>IF(F160&lt;&gt;"",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0" s="309" t="str">
        <f>IF(F160&lt;&gt;"",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0" s="309" t="str">
        <f>IF(Tabla1[[#This Row],[Fecha Inicio grupo]]="","",IFERROR(VLOOKUP(Tabla1[[#This Row],[Mes de Alta como miembro]],Parámetros!$AM$2:$AN$16,2,0),"01/01/1900"))</f>
        <v/>
      </c>
    </row>
    <row r="161" spans="1:63" ht="14.45">
      <c r="A161" s="69">
        <v>158</v>
      </c>
      <c r="B161" s="30"/>
      <c r="C161" s="35"/>
      <c r="D161" s="43"/>
      <c r="E161" s="65"/>
      <c r="F161" s="46"/>
      <c r="G161" s="46"/>
      <c r="H161" s="164"/>
      <c r="I161" s="43"/>
      <c r="J161" s="29"/>
      <c r="K161" s="70"/>
      <c r="L161" s="69"/>
      <c r="M161" s="47"/>
      <c r="N161" s="239" t="str">
        <f ca="1">IF(Tabla1[[#This Row],[Fecha de nac]]="","",IF(Tabla1[[#This Row],[Fecha Finalización]] &gt;=TODAY(), DATEDIF(Tabla1[[#This Row],[Fecha de nac]],TODAY(),"y"), ROUNDDOWN((Tabla1[[#This Row],[Fecha Finalización]] -Tabla1[[#This Row],[Fecha de nac]])/365,0)))</f>
        <v/>
      </c>
      <c r="O161" s="170"/>
      <c r="P161" s="35"/>
      <c r="Q161" s="68"/>
      <c r="R161" s="68"/>
      <c r="S161" s="68"/>
      <c r="T161" s="68"/>
      <c r="U161" s="244" t="str">
        <f>IF(F161="","",Tabla1[[#This Row],[Fecha Inicio grupo]]+3*7-7)</f>
        <v/>
      </c>
      <c r="V161" s="245" t="str">
        <f>IF(F161="","",EDATE(Tabla1[[#This Row],[Fecha Inicio grupo]],3))</f>
        <v/>
      </c>
      <c r="W161" s="30"/>
      <c r="X161" s="30"/>
      <c r="Y161" s="77"/>
      <c r="Z161" s="77"/>
      <c r="AA161" s="77"/>
      <c r="AB161" s="77"/>
      <c r="AC161" s="77"/>
      <c r="AD161" s="77"/>
      <c r="AE161" s="77"/>
      <c r="AF161" s="77"/>
      <c r="AG161" s="77"/>
      <c r="AH161" s="77"/>
      <c r="AI161" s="77"/>
      <c r="AJ161" s="77"/>
      <c r="AK161" s="77"/>
      <c r="AL161" s="77"/>
      <c r="AM161" s="77"/>
      <c r="AN161" s="77"/>
      <c r="AO161" s="145"/>
      <c r="AP161" s="247" t="str">
        <f>IF(F161="","",IFERROR(VLOOKUP(SUBSTITUTE(SUBSTITUTE(Tabla1[[#This Row],[Uso Sistemas]],"T","P"),"N","F"),Parámetros!$M$2:$N$17,2,0),"Completar hasta 3ra sem. para evaluar a Probacionista"))</f>
        <v/>
      </c>
      <c r="AQ161" s="40"/>
      <c r="AR161" s="40"/>
      <c r="AS161" s="40"/>
      <c r="AT161" s="29"/>
      <c r="AU161" s="56"/>
      <c r="AV161" s="56"/>
      <c r="AW161" s="56"/>
      <c r="AX161" s="249" t="str">
        <f>IF(V161="","",EOMONTH(EDATE(Tabla1[[#This Row],[Fecha Finalización]],2),0))</f>
        <v/>
      </c>
      <c r="AY161" s="40"/>
      <c r="AZ161" s="250" t="str">
        <f>IF(V161="","",EOMONTH(EDATE(Tabla1[[#This Row],[Fecha Finalización]],3),0))</f>
        <v/>
      </c>
      <c r="BA161" s="40"/>
      <c r="BB161" s="40"/>
      <c r="BC161" s="236"/>
      <c r="BD161" s="234" t="str">
        <f>IF(F161="","",Tabla1[[#This Row],[sem 01]]&amp;Tabla1[[#This Row],[sem 02]]&amp;Tabla1[[#This Row],[sem 03]])</f>
        <v/>
      </c>
      <c r="BE161" s="235" t="str">
        <f>IF(TRIM(F161)="","",$B$1&amp;"-"&amp;SUBSTITUTE(Tabla1[[#This Row],[Mes Inscrito]]," ","")&amp;"-"&amp;SUBSTITUTE(Tabla1[[#This Row],[Dia de clases Inscrito]]," ","")&amp;"-"&amp;SUBSTITUTE(Tabla1[[#This Row],[Horario Inscrito]]," ","")&amp;"-"&amp;Tabla1[[#This Row],[Fecha Inicio grupo]])</f>
        <v/>
      </c>
      <c r="BF161" s="252" t="str">
        <f>IF(F161="","",Tabla1[[#This Row],[Curso]])</f>
        <v/>
      </c>
      <c r="BG161" s="253" t="str">
        <f>+IF(TRIM(F161)="","",$B$1&amp;"-"&amp;TRIM(Tabla1[[#This Row],[Mes Inscrito]])&amp;"-"&amp;TRIM(Tabla1[[#This Row],[Dia de clases Inscrito]])&amp;"-"&amp;TRIM(Tabla1[[#This Row],[Horario Inscrito]])&amp;"-"&amp;TRIM(Tabla1[[#This Row],[Fecha Inicio grupo]])&amp;"-"&amp;TRIM(Tabla1[[#This Row],[Tipo Incrito]]))</f>
        <v/>
      </c>
      <c r="BH161" s="308" t="str">
        <f>IF(F161="","",OR(IFERROR(SEARCH("CG",Tabla1[[#This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1" s="309" t="str">
        <f>IF(F161&lt;&gt;"",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1" s="309" t="str">
        <f>IF(F161&lt;&gt;"",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1" s="309" t="str">
        <f>IF(Tabla1[[#This Row],[Fecha Inicio grupo]]="","",IFERROR(VLOOKUP(Tabla1[[#This Row],[Mes de Alta como miembro]],Parámetros!$AM$2:$AN$16,2,0),"01/01/1900"))</f>
        <v/>
      </c>
    </row>
    <row r="162" spans="1:63" ht="14.45">
      <c r="A162" s="69">
        <v>159</v>
      </c>
      <c r="B162" s="30"/>
      <c r="C162" s="35"/>
      <c r="D162" s="43"/>
      <c r="E162" s="65"/>
      <c r="F162" s="46"/>
      <c r="G162" s="46"/>
      <c r="H162" s="164"/>
      <c r="I162" s="43"/>
      <c r="J162" s="29"/>
      <c r="K162" s="70"/>
      <c r="L162" s="69"/>
      <c r="M162" s="47"/>
      <c r="N162" s="239" t="str">
        <f ca="1">IF(Tabla1[[#This Row],[Fecha de nac]]="","",IF(Tabla1[[#This Row],[Fecha Finalización]] &gt;=TODAY(), DATEDIF(Tabla1[[#This Row],[Fecha de nac]],TODAY(),"y"), ROUNDDOWN((Tabla1[[#This Row],[Fecha Finalización]] -Tabla1[[#This Row],[Fecha de nac]])/365,0)))</f>
        <v/>
      </c>
      <c r="O162" s="170"/>
      <c r="P162" s="35"/>
      <c r="Q162" s="68"/>
      <c r="R162" s="68"/>
      <c r="S162" s="68"/>
      <c r="T162" s="68"/>
      <c r="U162" s="244" t="str">
        <f>IF(F162="","",Tabla1[[#This Row],[Fecha Inicio grupo]]+3*7-7)</f>
        <v/>
      </c>
      <c r="V162" s="245" t="str">
        <f>IF(F162="","",EDATE(Tabla1[[#This Row],[Fecha Inicio grupo]],3))</f>
        <v/>
      </c>
      <c r="W162" s="30"/>
      <c r="X162" s="30"/>
      <c r="Y162" s="77"/>
      <c r="Z162" s="77"/>
      <c r="AA162" s="77"/>
      <c r="AB162" s="77"/>
      <c r="AC162" s="77"/>
      <c r="AD162" s="77"/>
      <c r="AE162" s="77"/>
      <c r="AF162" s="77"/>
      <c r="AG162" s="77"/>
      <c r="AH162" s="77"/>
      <c r="AI162" s="77"/>
      <c r="AJ162" s="77"/>
      <c r="AK162" s="77"/>
      <c r="AL162" s="77"/>
      <c r="AM162" s="77"/>
      <c r="AN162" s="77"/>
      <c r="AO162" s="145"/>
      <c r="AP162" s="247" t="str">
        <f>IF(F162="","",IFERROR(VLOOKUP(SUBSTITUTE(SUBSTITUTE(Tabla1[[#This Row],[Uso Sistemas]],"T","P"),"N","F"),Parámetros!$M$2:$N$17,2,0),"Completar hasta 3ra sem. para evaluar a Probacionista"))</f>
        <v/>
      </c>
      <c r="AQ162" s="40"/>
      <c r="AR162" s="40"/>
      <c r="AS162" s="40"/>
      <c r="AT162" s="29"/>
      <c r="AU162" s="56"/>
      <c r="AV162" s="56"/>
      <c r="AW162" s="56"/>
      <c r="AX162" s="249" t="str">
        <f>IF(V162="","",EOMONTH(EDATE(Tabla1[[#This Row],[Fecha Finalización]],2),0))</f>
        <v/>
      </c>
      <c r="AY162" s="40"/>
      <c r="AZ162" s="250" t="str">
        <f>IF(V162="","",EOMONTH(EDATE(Tabla1[[#This Row],[Fecha Finalización]],3),0))</f>
        <v/>
      </c>
      <c r="BA162" s="40"/>
      <c r="BB162" s="40"/>
      <c r="BC162" s="236"/>
      <c r="BD162" s="234" t="str">
        <f>IF(F162="","",Tabla1[[#This Row],[sem 01]]&amp;Tabla1[[#This Row],[sem 02]]&amp;Tabla1[[#This Row],[sem 03]])</f>
        <v/>
      </c>
      <c r="BE162" s="235" t="str">
        <f>IF(TRIM(F162)="","",$B$1&amp;"-"&amp;SUBSTITUTE(Tabla1[[#This Row],[Mes Inscrito]]," ","")&amp;"-"&amp;SUBSTITUTE(Tabla1[[#This Row],[Dia de clases Inscrito]]," ","")&amp;"-"&amp;SUBSTITUTE(Tabla1[[#This Row],[Horario Inscrito]]," ","")&amp;"-"&amp;Tabla1[[#This Row],[Fecha Inicio grupo]])</f>
        <v/>
      </c>
      <c r="BF162" s="252" t="str">
        <f>IF(F162="","",Tabla1[[#This Row],[Curso]])</f>
        <v/>
      </c>
      <c r="BG162" s="253" t="str">
        <f>+IF(TRIM(F162)="","",$B$1&amp;"-"&amp;TRIM(Tabla1[[#This Row],[Mes Inscrito]])&amp;"-"&amp;TRIM(Tabla1[[#This Row],[Dia de clases Inscrito]])&amp;"-"&amp;TRIM(Tabla1[[#This Row],[Horario Inscrito]])&amp;"-"&amp;TRIM(Tabla1[[#This Row],[Fecha Inicio grupo]])&amp;"-"&amp;TRIM(Tabla1[[#This Row],[Tipo Incrito]]))</f>
        <v/>
      </c>
      <c r="BH162" s="308" t="str">
        <f>IF(F162="","",OR(IFERROR(SEARCH("CG",Tabla1[[#This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2" s="309" t="str">
        <f>IF(F162&lt;&gt;"",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2" s="309" t="str">
        <f>IF(F162&lt;&gt;"",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2" s="309" t="str">
        <f>IF(Tabla1[[#This Row],[Fecha Inicio grupo]]="","",IFERROR(VLOOKUP(Tabla1[[#This Row],[Mes de Alta como miembro]],Parámetros!$AM$2:$AN$16,2,0),"01/01/1900"))</f>
        <v/>
      </c>
    </row>
    <row r="163" spans="1:63" ht="14.45">
      <c r="A163" s="69">
        <v>160</v>
      </c>
      <c r="B163" s="30"/>
      <c r="C163" s="35"/>
      <c r="D163" s="43"/>
      <c r="E163" s="65"/>
      <c r="F163" s="46"/>
      <c r="G163" s="46"/>
      <c r="H163" s="164"/>
      <c r="I163" s="43"/>
      <c r="J163" s="29"/>
      <c r="K163" s="70"/>
      <c r="L163" s="69"/>
      <c r="M163" s="47"/>
      <c r="N163" s="239" t="str">
        <f ca="1">IF(Tabla1[[#This Row],[Fecha de nac]]="","",IF(Tabla1[[#This Row],[Fecha Finalización]] &gt;=TODAY(), DATEDIF(Tabla1[[#This Row],[Fecha de nac]],TODAY(),"y"), ROUNDDOWN((Tabla1[[#This Row],[Fecha Finalización]] -Tabla1[[#This Row],[Fecha de nac]])/365,0)))</f>
        <v/>
      </c>
      <c r="O163" s="170"/>
      <c r="P163" s="35"/>
      <c r="Q163" s="68"/>
      <c r="R163" s="68"/>
      <c r="S163" s="68"/>
      <c r="T163" s="68"/>
      <c r="U163" s="244" t="str">
        <f>IF(F163="","",Tabla1[[#This Row],[Fecha Inicio grupo]]+3*7-7)</f>
        <v/>
      </c>
      <c r="V163" s="245" t="str">
        <f>IF(F163="","",EDATE(Tabla1[[#This Row],[Fecha Inicio grupo]],3))</f>
        <v/>
      </c>
      <c r="W163" s="30"/>
      <c r="X163" s="30"/>
      <c r="Y163" s="77"/>
      <c r="Z163" s="77"/>
      <c r="AA163" s="77"/>
      <c r="AB163" s="77"/>
      <c r="AC163" s="77"/>
      <c r="AD163" s="77"/>
      <c r="AE163" s="77"/>
      <c r="AF163" s="77"/>
      <c r="AG163" s="77"/>
      <c r="AH163" s="77"/>
      <c r="AI163" s="77"/>
      <c r="AJ163" s="77"/>
      <c r="AK163" s="77"/>
      <c r="AL163" s="77"/>
      <c r="AM163" s="77"/>
      <c r="AN163" s="77"/>
      <c r="AO163" s="145"/>
      <c r="AP163" s="247" t="str">
        <f>IF(F163="","",IFERROR(VLOOKUP(SUBSTITUTE(SUBSTITUTE(Tabla1[[#This Row],[Uso Sistemas]],"T","P"),"N","F"),Parámetros!$M$2:$N$17,2,0),"Completar hasta 3ra sem. para evaluar a Probacionista"))</f>
        <v/>
      </c>
      <c r="AQ163" s="40"/>
      <c r="AR163" s="40"/>
      <c r="AS163" s="40"/>
      <c r="AT163" s="29"/>
      <c r="AU163" s="56"/>
      <c r="AV163" s="56"/>
      <c r="AW163" s="56"/>
      <c r="AX163" s="249" t="str">
        <f>IF(V163="","",EOMONTH(EDATE(Tabla1[[#This Row],[Fecha Finalización]],2),0))</f>
        <v/>
      </c>
      <c r="AY163" s="40"/>
      <c r="AZ163" s="250" t="str">
        <f>IF(V163="","",EOMONTH(EDATE(Tabla1[[#This Row],[Fecha Finalización]],3),0))</f>
        <v/>
      </c>
      <c r="BA163" s="40"/>
      <c r="BB163" s="40"/>
      <c r="BC163" s="236"/>
      <c r="BD163" s="234" t="str">
        <f>IF(F163="","",Tabla1[[#This Row],[sem 01]]&amp;Tabla1[[#This Row],[sem 02]]&amp;Tabla1[[#This Row],[sem 03]])</f>
        <v/>
      </c>
      <c r="BE163" s="235" t="str">
        <f>IF(TRIM(F163)="","",$B$1&amp;"-"&amp;SUBSTITUTE(Tabla1[[#This Row],[Mes Inscrito]]," ","")&amp;"-"&amp;SUBSTITUTE(Tabla1[[#This Row],[Dia de clases Inscrito]]," ","")&amp;"-"&amp;SUBSTITUTE(Tabla1[[#This Row],[Horario Inscrito]]," ","")&amp;"-"&amp;Tabla1[[#This Row],[Fecha Inicio grupo]])</f>
        <v/>
      </c>
      <c r="BF163" s="252" t="str">
        <f>IF(F163="","",Tabla1[[#This Row],[Curso]])</f>
        <v/>
      </c>
      <c r="BG163" s="253" t="str">
        <f>+IF(TRIM(F163)="","",$B$1&amp;"-"&amp;TRIM(Tabla1[[#This Row],[Mes Inscrito]])&amp;"-"&amp;TRIM(Tabla1[[#This Row],[Dia de clases Inscrito]])&amp;"-"&amp;TRIM(Tabla1[[#This Row],[Horario Inscrito]])&amp;"-"&amp;TRIM(Tabla1[[#This Row],[Fecha Inicio grupo]])&amp;"-"&amp;TRIM(Tabla1[[#This Row],[Tipo Incrito]]))</f>
        <v/>
      </c>
      <c r="BH163" s="308" t="str">
        <f>IF(F163="","",OR(IFERROR(SEARCH("CG",Tabla1[[#This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3" s="309" t="str">
        <f>IF(F163&lt;&gt;"",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3" s="309" t="str">
        <f>IF(F163&lt;&gt;"",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3" s="309" t="str">
        <f>IF(Tabla1[[#This Row],[Fecha Inicio grupo]]="","",IFERROR(VLOOKUP(Tabla1[[#This Row],[Mes de Alta como miembro]],Parámetros!$AM$2:$AN$16,2,0),"01/01/1900"))</f>
        <v/>
      </c>
    </row>
    <row r="164" spans="1:63" ht="14.45">
      <c r="A164" s="69">
        <v>161</v>
      </c>
      <c r="B164" s="30"/>
      <c r="C164" s="35"/>
      <c r="D164" s="43"/>
      <c r="E164" s="65"/>
      <c r="F164" s="46"/>
      <c r="G164" s="46"/>
      <c r="H164" s="164"/>
      <c r="I164" s="43"/>
      <c r="J164" s="29"/>
      <c r="K164" s="70"/>
      <c r="L164" s="69"/>
      <c r="M164" s="47"/>
      <c r="N164" s="239" t="str">
        <f ca="1">IF(Tabla1[[#This Row],[Fecha de nac]]="","",IF(Tabla1[[#This Row],[Fecha Finalización]] &gt;=TODAY(), DATEDIF(Tabla1[[#This Row],[Fecha de nac]],TODAY(),"y"), ROUNDDOWN((Tabla1[[#This Row],[Fecha Finalización]] -Tabla1[[#This Row],[Fecha de nac]])/365,0)))</f>
        <v/>
      </c>
      <c r="O164" s="170"/>
      <c r="P164" s="35"/>
      <c r="Q164" s="68"/>
      <c r="R164" s="68"/>
      <c r="S164" s="68"/>
      <c r="T164" s="68"/>
      <c r="U164" s="244" t="str">
        <f>IF(F164="","",Tabla1[[#This Row],[Fecha Inicio grupo]]+3*7-7)</f>
        <v/>
      </c>
      <c r="V164" s="245" t="str">
        <f>IF(F164="","",EDATE(Tabla1[[#This Row],[Fecha Inicio grupo]],3))</f>
        <v/>
      </c>
      <c r="W164" s="30"/>
      <c r="X164" s="30"/>
      <c r="Y164" s="77"/>
      <c r="Z164" s="77"/>
      <c r="AA164" s="77"/>
      <c r="AB164" s="77"/>
      <c r="AC164" s="77"/>
      <c r="AD164" s="77"/>
      <c r="AE164" s="77"/>
      <c r="AF164" s="77"/>
      <c r="AG164" s="77"/>
      <c r="AH164" s="77"/>
      <c r="AI164" s="77"/>
      <c r="AJ164" s="77"/>
      <c r="AK164" s="77"/>
      <c r="AL164" s="77"/>
      <c r="AM164" s="77"/>
      <c r="AN164" s="77"/>
      <c r="AO164" s="145"/>
      <c r="AP164" s="247" t="str">
        <f>IF(F164="","",IFERROR(VLOOKUP(SUBSTITUTE(SUBSTITUTE(Tabla1[[#This Row],[Uso Sistemas]],"T","P"),"N","F"),Parámetros!$M$2:$N$17,2,0),"Completar hasta 3ra sem. para evaluar a Probacionista"))</f>
        <v/>
      </c>
      <c r="AQ164" s="40"/>
      <c r="AR164" s="40"/>
      <c r="AS164" s="40"/>
      <c r="AT164" s="29"/>
      <c r="AU164" s="56"/>
      <c r="AV164" s="56"/>
      <c r="AW164" s="56"/>
      <c r="AX164" s="249" t="str">
        <f>IF(V164="","",EOMONTH(EDATE(Tabla1[[#This Row],[Fecha Finalización]],2),0))</f>
        <v/>
      </c>
      <c r="AY164" s="40"/>
      <c r="AZ164" s="250" t="str">
        <f>IF(V164="","",EOMONTH(EDATE(Tabla1[[#This Row],[Fecha Finalización]],3),0))</f>
        <v/>
      </c>
      <c r="BA164" s="40"/>
      <c r="BB164" s="40"/>
      <c r="BC164" s="236"/>
      <c r="BD164" s="234" t="str">
        <f>IF(F164="","",Tabla1[[#This Row],[sem 01]]&amp;Tabla1[[#This Row],[sem 02]]&amp;Tabla1[[#This Row],[sem 03]])</f>
        <v/>
      </c>
      <c r="BE164" s="235" t="str">
        <f>IF(TRIM(F164)="","",$B$1&amp;"-"&amp;SUBSTITUTE(Tabla1[[#This Row],[Mes Inscrito]]," ","")&amp;"-"&amp;SUBSTITUTE(Tabla1[[#This Row],[Dia de clases Inscrito]]," ","")&amp;"-"&amp;SUBSTITUTE(Tabla1[[#This Row],[Horario Inscrito]]," ","")&amp;"-"&amp;Tabla1[[#This Row],[Fecha Inicio grupo]])</f>
        <v/>
      </c>
      <c r="BF164" s="252" t="str">
        <f>IF(F164="","",Tabla1[[#This Row],[Curso]])</f>
        <v/>
      </c>
      <c r="BG164" s="253" t="str">
        <f>+IF(TRIM(F164)="","",$B$1&amp;"-"&amp;TRIM(Tabla1[[#This Row],[Mes Inscrito]])&amp;"-"&amp;TRIM(Tabla1[[#This Row],[Dia de clases Inscrito]])&amp;"-"&amp;TRIM(Tabla1[[#This Row],[Horario Inscrito]])&amp;"-"&amp;TRIM(Tabla1[[#This Row],[Fecha Inicio grupo]])&amp;"-"&amp;TRIM(Tabla1[[#This Row],[Tipo Incrito]]))</f>
        <v/>
      </c>
      <c r="BH164" s="308" t="str">
        <f>IF(F164="","",OR(IFERROR(SEARCH("CG",Tabla1[[#This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4" s="309" t="str">
        <f>IF(F164&lt;&gt;"",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4" s="309" t="str">
        <f>IF(F164&lt;&gt;"",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4" s="309" t="str">
        <f>IF(Tabla1[[#This Row],[Fecha Inicio grupo]]="","",IFERROR(VLOOKUP(Tabla1[[#This Row],[Mes de Alta como miembro]],Parámetros!$AM$2:$AN$16,2,0),"01/01/1900"))</f>
        <v/>
      </c>
    </row>
    <row r="165" spans="1:63" ht="14.45">
      <c r="A165" s="69">
        <v>162</v>
      </c>
      <c r="B165" s="30"/>
      <c r="C165" s="35"/>
      <c r="D165" s="43"/>
      <c r="E165" s="65"/>
      <c r="F165" s="46"/>
      <c r="G165" s="46"/>
      <c r="H165" s="164"/>
      <c r="I165" s="43"/>
      <c r="J165" s="29"/>
      <c r="K165" s="70"/>
      <c r="L165" s="69"/>
      <c r="M165" s="47"/>
      <c r="N165" s="239" t="str">
        <f ca="1">IF(Tabla1[[#This Row],[Fecha de nac]]="","",IF(Tabla1[[#This Row],[Fecha Finalización]] &gt;=TODAY(), DATEDIF(Tabla1[[#This Row],[Fecha de nac]],TODAY(),"y"), ROUNDDOWN((Tabla1[[#This Row],[Fecha Finalización]] -Tabla1[[#This Row],[Fecha de nac]])/365,0)))</f>
        <v/>
      </c>
      <c r="O165" s="170"/>
      <c r="P165" s="35"/>
      <c r="Q165" s="68"/>
      <c r="R165" s="68"/>
      <c r="S165" s="68"/>
      <c r="T165" s="68"/>
      <c r="U165" s="244" t="str">
        <f>IF(F165="","",Tabla1[[#This Row],[Fecha Inicio grupo]]+3*7-7)</f>
        <v/>
      </c>
      <c r="V165" s="245" t="str">
        <f>IF(F165="","",EDATE(Tabla1[[#This Row],[Fecha Inicio grupo]],3))</f>
        <v/>
      </c>
      <c r="W165" s="30"/>
      <c r="X165" s="30"/>
      <c r="Y165" s="77"/>
      <c r="Z165" s="77"/>
      <c r="AA165" s="77"/>
      <c r="AB165" s="77"/>
      <c r="AC165" s="77"/>
      <c r="AD165" s="77"/>
      <c r="AE165" s="77"/>
      <c r="AF165" s="77"/>
      <c r="AG165" s="77"/>
      <c r="AH165" s="77"/>
      <c r="AI165" s="77"/>
      <c r="AJ165" s="77"/>
      <c r="AK165" s="77"/>
      <c r="AL165" s="77"/>
      <c r="AM165" s="77"/>
      <c r="AN165" s="77"/>
      <c r="AO165" s="145"/>
      <c r="AP165" s="247" t="str">
        <f>IF(F165="","",IFERROR(VLOOKUP(SUBSTITUTE(SUBSTITUTE(Tabla1[[#This Row],[Uso Sistemas]],"T","P"),"N","F"),Parámetros!$M$2:$N$17,2,0),"Completar hasta 3ra sem. para evaluar a Probacionista"))</f>
        <v/>
      </c>
      <c r="AQ165" s="40"/>
      <c r="AR165" s="40"/>
      <c r="AS165" s="40"/>
      <c r="AT165" s="29"/>
      <c r="AU165" s="56"/>
      <c r="AV165" s="56"/>
      <c r="AW165" s="56"/>
      <c r="AX165" s="249" t="str">
        <f>IF(V165="","",EOMONTH(EDATE(Tabla1[[#This Row],[Fecha Finalización]],2),0))</f>
        <v/>
      </c>
      <c r="AY165" s="40"/>
      <c r="AZ165" s="250" t="str">
        <f>IF(V165="","",EOMONTH(EDATE(Tabla1[[#This Row],[Fecha Finalización]],3),0))</f>
        <v/>
      </c>
      <c r="BA165" s="40"/>
      <c r="BB165" s="40"/>
      <c r="BC165" s="236"/>
      <c r="BD165" s="234" t="str">
        <f>IF(F165="","",Tabla1[[#This Row],[sem 01]]&amp;Tabla1[[#This Row],[sem 02]]&amp;Tabla1[[#This Row],[sem 03]])</f>
        <v/>
      </c>
      <c r="BE165" s="235" t="str">
        <f>IF(TRIM(F165)="","",$B$1&amp;"-"&amp;SUBSTITUTE(Tabla1[[#This Row],[Mes Inscrito]]," ","")&amp;"-"&amp;SUBSTITUTE(Tabla1[[#This Row],[Dia de clases Inscrito]]," ","")&amp;"-"&amp;SUBSTITUTE(Tabla1[[#This Row],[Horario Inscrito]]," ","")&amp;"-"&amp;Tabla1[[#This Row],[Fecha Inicio grupo]])</f>
        <v/>
      </c>
      <c r="BF165" s="252" t="str">
        <f>IF(F165="","",Tabla1[[#This Row],[Curso]])</f>
        <v/>
      </c>
      <c r="BG165" s="253" t="str">
        <f>+IF(TRIM(F165)="","",$B$1&amp;"-"&amp;TRIM(Tabla1[[#This Row],[Mes Inscrito]])&amp;"-"&amp;TRIM(Tabla1[[#This Row],[Dia de clases Inscrito]])&amp;"-"&amp;TRIM(Tabla1[[#This Row],[Horario Inscrito]])&amp;"-"&amp;TRIM(Tabla1[[#This Row],[Fecha Inicio grupo]])&amp;"-"&amp;TRIM(Tabla1[[#This Row],[Tipo Incrito]]))</f>
        <v/>
      </c>
      <c r="BH165" s="308" t="str">
        <f>IF(F165="","",OR(IFERROR(SEARCH("CG",Tabla1[[#This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5" s="309" t="str">
        <f>IF(F165&lt;&gt;"",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5" s="309" t="str">
        <f>IF(F165&lt;&gt;"",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5" s="309" t="str">
        <f>IF(Tabla1[[#This Row],[Fecha Inicio grupo]]="","",IFERROR(VLOOKUP(Tabla1[[#This Row],[Mes de Alta como miembro]],Parámetros!$AM$2:$AN$16,2,0),"01/01/1900"))</f>
        <v/>
      </c>
    </row>
    <row r="166" spans="1:63" ht="14.45">
      <c r="A166" s="69">
        <v>163</v>
      </c>
      <c r="B166" s="30"/>
      <c r="C166" s="35"/>
      <c r="D166" s="43"/>
      <c r="E166" s="65"/>
      <c r="F166" s="46"/>
      <c r="G166" s="46"/>
      <c r="H166" s="164"/>
      <c r="I166" s="43"/>
      <c r="J166" s="29"/>
      <c r="K166" s="70"/>
      <c r="L166" s="69"/>
      <c r="M166" s="47"/>
      <c r="N166" s="239" t="str">
        <f ca="1">IF(Tabla1[[#This Row],[Fecha de nac]]="","",IF(Tabla1[[#This Row],[Fecha Finalización]] &gt;=TODAY(), DATEDIF(Tabla1[[#This Row],[Fecha de nac]],TODAY(),"y"), ROUNDDOWN((Tabla1[[#This Row],[Fecha Finalización]] -Tabla1[[#This Row],[Fecha de nac]])/365,0)))</f>
        <v/>
      </c>
      <c r="O166" s="170"/>
      <c r="P166" s="35"/>
      <c r="Q166" s="68"/>
      <c r="R166" s="68"/>
      <c r="S166" s="68"/>
      <c r="T166" s="68"/>
      <c r="U166" s="244" t="str">
        <f>IF(F166="","",Tabla1[[#This Row],[Fecha Inicio grupo]]+3*7-7)</f>
        <v/>
      </c>
      <c r="V166" s="245" t="str">
        <f>IF(F166="","",EDATE(Tabla1[[#This Row],[Fecha Inicio grupo]],3))</f>
        <v/>
      </c>
      <c r="W166" s="30"/>
      <c r="X166" s="30"/>
      <c r="Y166" s="77"/>
      <c r="Z166" s="77"/>
      <c r="AA166" s="77"/>
      <c r="AB166" s="77"/>
      <c r="AC166" s="77"/>
      <c r="AD166" s="77"/>
      <c r="AE166" s="77"/>
      <c r="AF166" s="77"/>
      <c r="AG166" s="77"/>
      <c r="AH166" s="77"/>
      <c r="AI166" s="77"/>
      <c r="AJ166" s="77"/>
      <c r="AK166" s="77"/>
      <c r="AL166" s="77"/>
      <c r="AM166" s="77"/>
      <c r="AN166" s="77"/>
      <c r="AO166" s="145"/>
      <c r="AP166" s="247" t="str">
        <f>IF(F166="","",IFERROR(VLOOKUP(SUBSTITUTE(SUBSTITUTE(Tabla1[[#This Row],[Uso Sistemas]],"T","P"),"N","F"),Parámetros!$M$2:$N$17,2,0),"Completar hasta 3ra sem. para evaluar a Probacionista"))</f>
        <v/>
      </c>
      <c r="AQ166" s="40"/>
      <c r="AR166" s="40"/>
      <c r="AS166" s="40"/>
      <c r="AT166" s="29"/>
      <c r="AU166" s="56"/>
      <c r="AV166" s="56"/>
      <c r="AW166" s="56"/>
      <c r="AX166" s="249" t="str">
        <f>IF(V166="","",EOMONTH(EDATE(Tabla1[[#This Row],[Fecha Finalización]],2),0))</f>
        <v/>
      </c>
      <c r="AY166" s="40"/>
      <c r="AZ166" s="250" t="str">
        <f>IF(V166="","",EOMONTH(EDATE(Tabla1[[#This Row],[Fecha Finalización]],3),0))</f>
        <v/>
      </c>
      <c r="BA166" s="40"/>
      <c r="BB166" s="40"/>
      <c r="BC166" s="236"/>
      <c r="BD166" s="234" t="str">
        <f>IF(F166="","",Tabla1[[#This Row],[sem 01]]&amp;Tabla1[[#This Row],[sem 02]]&amp;Tabla1[[#This Row],[sem 03]])</f>
        <v/>
      </c>
      <c r="BE166" s="235" t="str">
        <f>IF(TRIM(F166)="","",$B$1&amp;"-"&amp;SUBSTITUTE(Tabla1[[#This Row],[Mes Inscrito]]," ","")&amp;"-"&amp;SUBSTITUTE(Tabla1[[#This Row],[Dia de clases Inscrito]]," ","")&amp;"-"&amp;SUBSTITUTE(Tabla1[[#This Row],[Horario Inscrito]]," ","")&amp;"-"&amp;Tabla1[[#This Row],[Fecha Inicio grupo]])</f>
        <v/>
      </c>
      <c r="BF166" s="252" t="str">
        <f>IF(F166="","",Tabla1[[#This Row],[Curso]])</f>
        <v/>
      </c>
      <c r="BG166" s="253" t="str">
        <f>+IF(TRIM(F166)="","",$B$1&amp;"-"&amp;TRIM(Tabla1[[#This Row],[Mes Inscrito]])&amp;"-"&amp;TRIM(Tabla1[[#This Row],[Dia de clases Inscrito]])&amp;"-"&amp;TRIM(Tabla1[[#This Row],[Horario Inscrito]])&amp;"-"&amp;TRIM(Tabla1[[#This Row],[Fecha Inicio grupo]])&amp;"-"&amp;TRIM(Tabla1[[#This Row],[Tipo Incrito]]))</f>
        <v/>
      </c>
      <c r="BH166" s="308" t="str">
        <f>IF(F166="","",OR(IFERROR(SEARCH("CG",Tabla1[[#This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6" s="309" t="str">
        <f>IF(F166&lt;&gt;"",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6" s="309" t="str">
        <f>IF(F166&lt;&gt;"",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6" s="309" t="str">
        <f>IF(Tabla1[[#This Row],[Fecha Inicio grupo]]="","",IFERROR(VLOOKUP(Tabla1[[#This Row],[Mes de Alta como miembro]],Parámetros!$AM$2:$AN$16,2,0),"01/01/1900"))</f>
        <v/>
      </c>
    </row>
    <row r="167" spans="1:63" ht="14.45">
      <c r="A167" s="69">
        <v>164</v>
      </c>
      <c r="B167" s="30"/>
      <c r="C167" s="35"/>
      <c r="D167" s="43"/>
      <c r="E167" s="65"/>
      <c r="F167" s="46"/>
      <c r="G167" s="46"/>
      <c r="H167" s="164"/>
      <c r="I167" s="43"/>
      <c r="J167" s="29"/>
      <c r="K167" s="70"/>
      <c r="L167" s="69"/>
      <c r="M167" s="47"/>
      <c r="N167" s="239" t="str">
        <f ca="1">IF(Tabla1[[#This Row],[Fecha de nac]]="","",IF(Tabla1[[#This Row],[Fecha Finalización]] &gt;=TODAY(), DATEDIF(Tabla1[[#This Row],[Fecha de nac]],TODAY(),"y"), ROUNDDOWN((Tabla1[[#This Row],[Fecha Finalización]] -Tabla1[[#This Row],[Fecha de nac]])/365,0)))</f>
        <v/>
      </c>
      <c r="O167" s="170"/>
      <c r="P167" s="35"/>
      <c r="Q167" s="68"/>
      <c r="R167" s="68"/>
      <c r="S167" s="68"/>
      <c r="T167" s="68"/>
      <c r="U167" s="244" t="str">
        <f>IF(F167="","",Tabla1[[#This Row],[Fecha Inicio grupo]]+3*7-7)</f>
        <v/>
      </c>
      <c r="V167" s="245" t="str">
        <f>IF(F167="","",EDATE(Tabla1[[#This Row],[Fecha Inicio grupo]],3))</f>
        <v/>
      </c>
      <c r="W167" s="30"/>
      <c r="X167" s="30"/>
      <c r="Y167" s="77"/>
      <c r="Z167" s="77"/>
      <c r="AA167" s="77"/>
      <c r="AB167" s="77"/>
      <c r="AC167" s="77"/>
      <c r="AD167" s="77"/>
      <c r="AE167" s="77"/>
      <c r="AF167" s="77"/>
      <c r="AG167" s="77"/>
      <c r="AH167" s="77"/>
      <c r="AI167" s="77"/>
      <c r="AJ167" s="77"/>
      <c r="AK167" s="77"/>
      <c r="AL167" s="77"/>
      <c r="AM167" s="77"/>
      <c r="AN167" s="77"/>
      <c r="AO167" s="145"/>
      <c r="AP167" s="247" t="str">
        <f>IF(F167="","",IFERROR(VLOOKUP(SUBSTITUTE(SUBSTITUTE(Tabla1[[#This Row],[Uso Sistemas]],"T","P"),"N","F"),Parámetros!$M$2:$N$17,2,0),"Completar hasta 3ra sem. para evaluar a Probacionista"))</f>
        <v/>
      </c>
      <c r="AQ167" s="40"/>
      <c r="AR167" s="40"/>
      <c r="AS167" s="40"/>
      <c r="AT167" s="29"/>
      <c r="AU167" s="56"/>
      <c r="AV167" s="56"/>
      <c r="AW167" s="56"/>
      <c r="AX167" s="249" t="str">
        <f>IF(V167="","",EOMONTH(EDATE(Tabla1[[#This Row],[Fecha Finalización]],2),0))</f>
        <v/>
      </c>
      <c r="AY167" s="40"/>
      <c r="AZ167" s="250" t="str">
        <f>IF(V167="","",EOMONTH(EDATE(Tabla1[[#This Row],[Fecha Finalización]],3),0))</f>
        <v/>
      </c>
      <c r="BA167" s="40"/>
      <c r="BB167" s="40"/>
      <c r="BC167" s="236"/>
      <c r="BD167" s="234" t="str">
        <f>IF(F167="","",Tabla1[[#This Row],[sem 01]]&amp;Tabla1[[#This Row],[sem 02]]&amp;Tabla1[[#This Row],[sem 03]])</f>
        <v/>
      </c>
      <c r="BE167" s="235" t="str">
        <f>IF(TRIM(F167)="","",$B$1&amp;"-"&amp;SUBSTITUTE(Tabla1[[#This Row],[Mes Inscrito]]," ","")&amp;"-"&amp;SUBSTITUTE(Tabla1[[#This Row],[Dia de clases Inscrito]]," ","")&amp;"-"&amp;SUBSTITUTE(Tabla1[[#This Row],[Horario Inscrito]]," ","")&amp;"-"&amp;Tabla1[[#This Row],[Fecha Inicio grupo]])</f>
        <v/>
      </c>
      <c r="BF167" s="252" t="str">
        <f>IF(F167="","",Tabla1[[#This Row],[Curso]])</f>
        <v/>
      </c>
      <c r="BG167" s="253" t="str">
        <f>+IF(TRIM(F167)="","",$B$1&amp;"-"&amp;TRIM(Tabla1[[#This Row],[Mes Inscrito]])&amp;"-"&amp;TRIM(Tabla1[[#This Row],[Dia de clases Inscrito]])&amp;"-"&amp;TRIM(Tabla1[[#This Row],[Horario Inscrito]])&amp;"-"&amp;TRIM(Tabla1[[#This Row],[Fecha Inicio grupo]])&amp;"-"&amp;TRIM(Tabla1[[#This Row],[Tipo Incrito]]))</f>
        <v/>
      </c>
      <c r="BH167" s="308" t="str">
        <f>IF(F167="","",OR(IFERROR(SEARCH("CG",Tabla1[[#This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7" s="309" t="str">
        <f>IF(F167&lt;&gt;"",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7" s="309" t="str">
        <f>IF(F167&lt;&gt;"",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7" s="309" t="str">
        <f>IF(Tabla1[[#This Row],[Fecha Inicio grupo]]="","",IFERROR(VLOOKUP(Tabla1[[#This Row],[Mes de Alta como miembro]],Parámetros!$AM$2:$AN$16,2,0),"01/01/1900"))</f>
        <v/>
      </c>
    </row>
    <row r="168" spans="1:63" ht="14.45">
      <c r="A168" s="69">
        <v>165</v>
      </c>
      <c r="B168" s="30"/>
      <c r="C168" s="35"/>
      <c r="D168" s="43"/>
      <c r="E168" s="65"/>
      <c r="F168" s="46"/>
      <c r="G168" s="46"/>
      <c r="H168" s="164"/>
      <c r="I168" s="43"/>
      <c r="J168" s="29"/>
      <c r="K168" s="70"/>
      <c r="L168" s="69"/>
      <c r="M168" s="47"/>
      <c r="N168" s="239" t="str">
        <f ca="1">IF(Tabla1[[#This Row],[Fecha de nac]]="","",IF(Tabla1[[#This Row],[Fecha Finalización]] &gt;=TODAY(), DATEDIF(Tabla1[[#This Row],[Fecha de nac]],TODAY(),"y"), ROUNDDOWN((Tabla1[[#This Row],[Fecha Finalización]] -Tabla1[[#This Row],[Fecha de nac]])/365,0)))</f>
        <v/>
      </c>
      <c r="O168" s="170"/>
      <c r="P168" s="35"/>
      <c r="Q168" s="68"/>
      <c r="R168" s="68"/>
      <c r="S168" s="68"/>
      <c r="T168" s="68"/>
      <c r="U168" s="244" t="str">
        <f>IF(F168="","",Tabla1[[#This Row],[Fecha Inicio grupo]]+3*7-7)</f>
        <v/>
      </c>
      <c r="V168" s="245" t="str">
        <f>IF(F168="","",EDATE(Tabla1[[#This Row],[Fecha Inicio grupo]],3))</f>
        <v/>
      </c>
      <c r="W168" s="30"/>
      <c r="X168" s="30"/>
      <c r="Y168" s="77"/>
      <c r="Z168" s="77"/>
      <c r="AA168" s="77"/>
      <c r="AB168" s="77"/>
      <c r="AC168" s="77"/>
      <c r="AD168" s="77"/>
      <c r="AE168" s="77"/>
      <c r="AF168" s="77"/>
      <c r="AG168" s="77"/>
      <c r="AH168" s="77"/>
      <c r="AI168" s="77"/>
      <c r="AJ168" s="77"/>
      <c r="AK168" s="77"/>
      <c r="AL168" s="77"/>
      <c r="AM168" s="77"/>
      <c r="AN168" s="77"/>
      <c r="AO168" s="145"/>
      <c r="AP168" s="247" t="str">
        <f>IF(F168="","",IFERROR(VLOOKUP(SUBSTITUTE(SUBSTITUTE(Tabla1[[#This Row],[Uso Sistemas]],"T","P"),"N","F"),Parámetros!$M$2:$N$17,2,0),"Completar hasta 3ra sem. para evaluar a Probacionista"))</f>
        <v/>
      </c>
      <c r="AQ168" s="40"/>
      <c r="AR168" s="40"/>
      <c r="AS168" s="40"/>
      <c r="AT168" s="29"/>
      <c r="AU168" s="56"/>
      <c r="AV168" s="56"/>
      <c r="AW168" s="56"/>
      <c r="AX168" s="249" t="str">
        <f>IF(V168="","",EOMONTH(EDATE(Tabla1[[#This Row],[Fecha Finalización]],2),0))</f>
        <v/>
      </c>
      <c r="AY168" s="40"/>
      <c r="AZ168" s="250" t="str">
        <f>IF(V168="","",EOMONTH(EDATE(Tabla1[[#This Row],[Fecha Finalización]],3),0))</f>
        <v/>
      </c>
      <c r="BA168" s="40"/>
      <c r="BB168" s="40"/>
      <c r="BC168" s="236"/>
      <c r="BD168" s="234" t="str">
        <f>IF(F168="","",Tabla1[[#This Row],[sem 01]]&amp;Tabla1[[#This Row],[sem 02]]&amp;Tabla1[[#This Row],[sem 03]])</f>
        <v/>
      </c>
      <c r="BE168" s="235" t="str">
        <f>IF(TRIM(F168)="","",$B$1&amp;"-"&amp;SUBSTITUTE(Tabla1[[#This Row],[Mes Inscrito]]," ","")&amp;"-"&amp;SUBSTITUTE(Tabla1[[#This Row],[Dia de clases Inscrito]]," ","")&amp;"-"&amp;SUBSTITUTE(Tabla1[[#This Row],[Horario Inscrito]]," ","")&amp;"-"&amp;Tabla1[[#This Row],[Fecha Inicio grupo]])</f>
        <v/>
      </c>
      <c r="BF168" s="252" t="str">
        <f>IF(F168="","",Tabla1[[#This Row],[Curso]])</f>
        <v/>
      </c>
      <c r="BG168" s="253" t="str">
        <f>+IF(TRIM(F168)="","",$B$1&amp;"-"&amp;TRIM(Tabla1[[#This Row],[Mes Inscrito]])&amp;"-"&amp;TRIM(Tabla1[[#This Row],[Dia de clases Inscrito]])&amp;"-"&amp;TRIM(Tabla1[[#This Row],[Horario Inscrito]])&amp;"-"&amp;TRIM(Tabla1[[#This Row],[Fecha Inicio grupo]])&amp;"-"&amp;TRIM(Tabla1[[#This Row],[Tipo Incrito]]))</f>
        <v/>
      </c>
      <c r="BH168" s="308" t="str">
        <f>IF(F168="","",OR(IFERROR(SEARCH("CG",Tabla1[[#This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8" s="309" t="str">
        <f>IF(F168&lt;&gt;"",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8" s="309" t="str">
        <f>IF(F168&lt;&gt;"",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8" s="309" t="str">
        <f>IF(Tabla1[[#This Row],[Fecha Inicio grupo]]="","",IFERROR(VLOOKUP(Tabla1[[#This Row],[Mes de Alta como miembro]],Parámetros!$AM$2:$AN$16,2,0),"01/01/1900"))</f>
        <v/>
      </c>
    </row>
    <row r="169" spans="1:63" ht="14.45">
      <c r="A169" s="69">
        <v>166</v>
      </c>
      <c r="B169" s="30"/>
      <c r="C169" s="35"/>
      <c r="D169" s="43"/>
      <c r="E169" s="65"/>
      <c r="F169" s="46"/>
      <c r="G169" s="46"/>
      <c r="H169" s="164"/>
      <c r="I169" s="43"/>
      <c r="J169" s="29"/>
      <c r="K169" s="70"/>
      <c r="L169" s="69"/>
      <c r="M169" s="47"/>
      <c r="N169" s="239" t="str">
        <f ca="1">IF(Tabla1[[#This Row],[Fecha de nac]]="","",IF(Tabla1[[#This Row],[Fecha Finalización]] &gt;=TODAY(), DATEDIF(Tabla1[[#This Row],[Fecha de nac]],TODAY(),"y"), ROUNDDOWN((Tabla1[[#This Row],[Fecha Finalización]] -Tabla1[[#This Row],[Fecha de nac]])/365,0)))</f>
        <v/>
      </c>
      <c r="O169" s="170"/>
      <c r="P169" s="35"/>
      <c r="Q169" s="68"/>
      <c r="R169" s="68"/>
      <c r="S169" s="68"/>
      <c r="T169" s="68"/>
      <c r="U169" s="244" t="str">
        <f>IF(F169="","",Tabla1[[#This Row],[Fecha Inicio grupo]]+3*7-7)</f>
        <v/>
      </c>
      <c r="V169" s="245" t="str">
        <f>IF(F169="","",EDATE(Tabla1[[#This Row],[Fecha Inicio grupo]],3))</f>
        <v/>
      </c>
      <c r="W169" s="30"/>
      <c r="X169" s="30"/>
      <c r="Y169" s="77"/>
      <c r="Z169" s="77"/>
      <c r="AA169" s="77"/>
      <c r="AB169" s="77"/>
      <c r="AC169" s="77"/>
      <c r="AD169" s="77"/>
      <c r="AE169" s="77"/>
      <c r="AF169" s="77"/>
      <c r="AG169" s="77"/>
      <c r="AH169" s="77"/>
      <c r="AI169" s="77"/>
      <c r="AJ169" s="77"/>
      <c r="AK169" s="77"/>
      <c r="AL169" s="77"/>
      <c r="AM169" s="77"/>
      <c r="AN169" s="77"/>
      <c r="AO169" s="145"/>
      <c r="AP169" s="247" t="str">
        <f>IF(F169="","",IFERROR(VLOOKUP(SUBSTITUTE(SUBSTITUTE(Tabla1[[#This Row],[Uso Sistemas]],"T","P"),"N","F"),Parámetros!$M$2:$N$17,2,0),"Completar hasta 3ra sem. para evaluar a Probacionista"))</f>
        <v/>
      </c>
      <c r="AQ169" s="40"/>
      <c r="AR169" s="40"/>
      <c r="AS169" s="40"/>
      <c r="AT169" s="29"/>
      <c r="AU169" s="56"/>
      <c r="AV169" s="56"/>
      <c r="AW169" s="56"/>
      <c r="AX169" s="249" t="str">
        <f>IF(V169="","",EOMONTH(EDATE(Tabla1[[#This Row],[Fecha Finalización]],2),0))</f>
        <v/>
      </c>
      <c r="AY169" s="40"/>
      <c r="AZ169" s="250" t="str">
        <f>IF(V169="","",EOMONTH(EDATE(Tabla1[[#This Row],[Fecha Finalización]],3),0))</f>
        <v/>
      </c>
      <c r="BA169" s="40"/>
      <c r="BB169" s="40"/>
      <c r="BC169" s="236"/>
      <c r="BD169" s="234" t="str">
        <f>IF(F169="","",Tabla1[[#This Row],[sem 01]]&amp;Tabla1[[#This Row],[sem 02]]&amp;Tabla1[[#This Row],[sem 03]])</f>
        <v/>
      </c>
      <c r="BE169" s="235" t="str">
        <f>IF(TRIM(F169)="","",$B$1&amp;"-"&amp;SUBSTITUTE(Tabla1[[#This Row],[Mes Inscrito]]," ","")&amp;"-"&amp;SUBSTITUTE(Tabla1[[#This Row],[Dia de clases Inscrito]]," ","")&amp;"-"&amp;SUBSTITUTE(Tabla1[[#This Row],[Horario Inscrito]]," ","")&amp;"-"&amp;Tabla1[[#This Row],[Fecha Inicio grupo]])</f>
        <v/>
      </c>
      <c r="BF169" s="252" t="str">
        <f>IF(F169="","",Tabla1[[#This Row],[Curso]])</f>
        <v/>
      </c>
      <c r="BG169" s="253" t="str">
        <f>+IF(TRIM(F169)="","",$B$1&amp;"-"&amp;TRIM(Tabla1[[#This Row],[Mes Inscrito]])&amp;"-"&amp;TRIM(Tabla1[[#This Row],[Dia de clases Inscrito]])&amp;"-"&amp;TRIM(Tabla1[[#This Row],[Horario Inscrito]])&amp;"-"&amp;TRIM(Tabla1[[#This Row],[Fecha Inicio grupo]])&amp;"-"&amp;TRIM(Tabla1[[#This Row],[Tipo Incrito]]))</f>
        <v/>
      </c>
      <c r="BH169" s="308" t="str">
        <f>IF(F169="","",OR(IFERROR(SEARCH("CG",Tabla1[[#This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9" s="309" t="str">
        <f>IF(F169&lt;&gt;"",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9" s="309" t="str">
        <f>IF(F169&lt;&gt;"",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9" s="309" t="str">
        <f>IF(Tabla1[[#This Row],[Fecha Inicio grupo]]="","",IFERROR(VLOOKUP(Tabla1[[#This Row],[Mes de Alta como miembro]],Parámetros!$AM$2:$AN$16,2,0),"01/01/1900"))</f>
        <v/>
      </c>
    </row>
    <row r="170" spans="1:63" ht="14.45">
      <c r="A170" s="69">
        <v>167</v>
      </c>
      <c r="B170" s="30"/>
      <c r="C170" s="35"/>
      <c r="D170" s="43"/>
      <c r="E170" s="65"/>
      <c r="F170" s="46"/>
      <c r="G170" s="46"/>
      <c r="H170" s="164"/>
      <c r="I170" s="43"/>
      <c r="J170" s="29"/>
      <c r="K170" s="70"/>
      <c r="L170" s="69"/>
      <c r="M170" s="47"/>
      <c r="N170" s="239" t="str">
        <f ca="1">IF(Tabla1[[#This Row],[Fecha de nac]]="","",IF(Tabla1[[#This Row],[Fecha Finalización]] &gt;=TODAY(), DATEDIF(Tabla1[[#This Row],[Fecha de nac]],TODAY(),"y"), ROUNDDOWN((Tabla1[[#This Row],[Fecha Finalización]] -Tabla1[[#This Row],[Fecha de nac]])/365,0)))</f>
        <v/>
      </c>
      <c r="O170" s="170"/>
      <c r="P170" s="35"/>
      <c r="Q170" s="68"/>
      <c r="R170" s="68"/>
      <c r="S170" s="68"/>
      <c r="T170" s="68"/>
      <c r="U170" s="244" t="str">
        <f>IF(F170="","",Tabla1[[#This Row],[Fecha Inicio grupo]]+3*7-7)</f>
        <v/>
      </c>
      <c r="V170" s="245" t="str">
        <f>IF(F170="","",EDATE(Tabla1[[#This Row],[Fecha Inicio grupo]],3))</f>
        <v/>
      </c>
      <c r="W170" s="30"/>
      <c r="X170" s="30"/>
      <c r="Y170" s="77"/>
      <c r="Z170" s="77"/>
      <c r="AA170" s="77"/>
      <c r="AB170" s="77"/>
      <c r="AC170" s="77"/>
      <c r="AD170" s="77"/>
      <c r="AE170" s="77"/>
      <c r="AF170" s="77"/>
      <c r="AG170" s="77"/>
      <c r="AH170" s="77"/>
      <c r="AI170" s="77"/>
      <c r="AJ170" s="77"/>
      <c r="AK170" s="77"/>
      <c r="AL170" s="77"/>
      <c r="AM170" s="77"/>
      <c r="AN170" s="77"/>
      <c r="AO170" s="145"/>
      <c r="AP170" s="247" t="str">
        <f>IF(F170="","",IFERROR(VLOOKUP(SUBSTITUTE(SUBSTITUTE(Tabla1[[#This Row],[Uso Sistemas]],"T","P"),"N","F"),Parámetros!$M$2:$N$17,2,0),"Completar hasta 3ra sem. para evaluar a Probacionista"))</f>
        <v/>
      </c>
      <c r="AQ170" s="40"/>
      <c r="AR170" s="40"/>
      <c r="AS170" s="40"/>
      <c r="AT170" s="29"/>
      <c r="AU170" s="56"/>
      <c r="AV170" s="56"/>
      <c r="AW170" s="56"/>
      <c r="AX170" s="249" t="str">
        <f>IF(V170="","",EOMONTH(EDATE(Tabla1[[#This Row],[Fecha Finalización]],2),0))</f>
        <v/>
      </c>
      <c r="AY170" s="40"/>
      <c r="AZ170" s="250" t="str">
        <f>IF(V170="","",EOMONTH(EDATE(Tabla1[[#This Row],[Fecha Finalización]],3),0))</f>
        <v/>
      </c>
      <c r="BA170" s="40"/>
      <c r="BB170" s="40"/>
      <c r="BC170" s="236"/>
      <c r="BD170" s="234" t="str">
        <f>IF(F170="","",Tabla1[[#This Row],[sem 01]]&amp;Tabla1[[#This Row],[sem 02]]&amp;Tabla1[[#This Row],[sem 03]])</f>
        <v/>
      </c>
      <c r="BE170" s="235" t="str">
        <f>IF(TRIM(F170)="","",$B$1&amp;"-"&amp;SUBSTITUTE(Tabla1[[#This Row],[Mes Inscrito]]," ","")&amp;"-"&amp;SUBSTITUTE(Tabla1[[#This Row],[Dia de clases Inscrito]]," ","")&amp;"-"&amp;SUBSTITUTE(Tabla1[[#This Row],[Horario Inscrito]]," ","")&amp;"-"&amp;Tabla1[[#This Row],[Fecha Inicio grupo]])</f>
        <v/>
      </c>
      <c r="BF170" s="252" t="str">
        <f>IF(F170="","",Tabla1[[#This Row],[Curso]])</f>
        <v/>
      </c>
      <c r="BG170" s="253" t="str">
        <f>+IF(TRIM(F170)="","",$B$1&amp;"-"&amp;TRIM(Tabla1[[#This Row],[Mes Inscrito]])&amp;"-"&amp;TRIM(Tabla1[[#This Row],[Dia de clases Inscrito]])&amp;"-"&amp;TRIM(Tabla1[[#This Row],[Horario Inscrito]])&amp;"-"&amp;TRIM(Tabla1[[#This Row],[Fecha Inicio grupo]])&amp;"-"&amp;TRIM(Tabla1[[#This Row],[Tipo Incrito]]))</f>
        <v/>
      </c>
      <c r="BH170" s="308" t="str">
        <f>IF(F170="","",OR(IFERROR(SEARCH("CG",Tabla1[[#This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0" s="309" t="str">
        <f>IF(F170&lt;&gt;"",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0" s="309" t="str">
        <f>IF(F170&lt;&gt;"",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0" s="309" t="str">
        <f>IF(Tabla1[[#This Row],[Fecha Inicio grupo]]="","",IFERROR(VLOOKUP(Tabla1[[#This Row],[Mes de Alta como miembro]],Parámetros!$AM$2:$AN$16,2,0),"01/01/1900"))</f>
        <v/>
      </c>
    </row>
    <row r="171" spans="1:63" ht="14.45">
      <c r="A171" s="69">
        <v>168</v>
      </c>
      <c r="B171" s="30"/>
      <c r="C171" s="35"/>
      <c r="D171" s="43"/>
      <c r="E171" s="65"/>
      <c r="F171" s="46"/>
      <c r="G171" s="46"/>
      <c r="H171" s="164"/>
      <c r="I171" s="43"/>
      <c r="J171" s="29"/>
      <c r="K171" s="70"/>
      <c r="L171" s="69"/>
      <c r="M171" s="47"/>
      <c r="N171" s="239" t="str">
        <f ca="1">IF(Tabla1[[#This Row],[Fecha de nac]]="","",IF(Tabla1[[#This Row],[Fecha Finalización]] &gt;=TODAY(), DATEDIF(Tabla1[[#This Row],[Fecha de nac]],TODAY(),"y"), ROUNDDOWN((Tabla1[[#This Row],[Fecha Finalización]] -Tabla1[[#This Row],[Fecha de nac]])/365,0)))</f>
        <v/>
      </c>
      <c r="O171" s="170"/>
      <c r="P171" s="35"/>
      <c r="Q171" s="68"/>
      <c r="R171" s="68"/>
      <c r="S171" s="68"/>
      <c r="T171" s="68"/>
      <c r="U171" s="244" t="str">
        <f>IF(F171="","",Tabla1[[#This Row],[Fecha Inicio grupo]]+3*7-7)</f>
        <v/>
      </c>
      <c r="V171" s="245" t="str">
        <f>IF(F171="","",EDATE(Tabla1[[#This Row],[Fecha Inicio grupo]],3))</f>
        <v/>
      </c>
      <c r="W171" s="30"/>
      <c r="X171" s="30"/>
      <c r="Y171" s="77"/>
      <c r="Z171" s="77"/>
      <c r="AA171" s="77"/>
      <c r="AB171" s="77"/>
      <c r="AC171" s="77"/>
      <c r="AD171" s="77"/>
      <c r="AE171" s="77"/>
      <c r="AF171" s="77"/>
      <c r="AG171" s="77"/>
      <c r="AH171" s="77"/>
      <c r="AI171" s="77"/>
      <c r="AJ171" s="77"/>
      <c r="AK171" s="77"/>
      <c r="AL171" s="77"/>
      <c r="AM171" s="77"/>
      <c r="AN171" s="77"/>
      <c r="AO171" s="145"/>
      <c r="AP171" s="247" t="str">
        <f>IF(F171="","",IFERROR(VLOOKUP(SUBSTITUTE(SUBSTITUTE(Tabla1[[#This Row],[Uso Sistemas]],"T","P"),"N","F"),Parámetros!$M$2:$N$17,2,0),"Completar hasta 3ra sem. para evaluar a Probacionista"))</f>
        <v/>
      </c>
      <c r="AQ171" s="40"/>
      <c r="AR171" s="40"/>
      <c r="AS171" s="40"/>
      <c r="AT171" s="29"/>
      <c r="AU171" s="56"/>
      <c r="AV171" s="56"/>
      <c r="AW171" s="56"/>
      <c r="AX171" s="249" t="str">
        <f>IF(V171="","",EOMONTH(EDATE(Tabla1[[#This Row],[Fecha Finalización]],2),0))</f>
        <v/>
      </c>
      <c r="AY171" s="40"/>
      <c r="AZ171" s="250" t="str">
        <f>IF(V171="","",EOMONTH(EDATE(Tabla1[[#This Row],[Fecha Finalización]],3),0))</f>
        <v/>
      </c>
      <c r="BA171" s="40"/>
      <c r="BB171" s="40"/>
      <c r="BC171" s="236"/>
      <c r="BD171" s="234" t="str">
        <f>IF(F171="","",Tabla1[[#This Row],[sem 01]]&amp;Tabla1[[#This Row],[sem 02]]&amp;Tabla1[[#This Row],[sem 03]])</f>
        <v/>
      </c>
      <c r="BE171" s="235" t="str">
        <f>IF(TRIM(F171)="","",$B$1&amp;"-"&amp;SUBSTITUTE(Tabla1[[#This Row],[Mes Inscrito]]," ","")&amp;"-"&amp;SUBSTITUTE(Tabla1[[#This Row],[Dia de clases Inscrito]]," ","")&amp;"-"&amp;SUBSTITUTE(Tabla1[[#This Row],[Horario Inscrito]]," ","")&amp;"-"&amp;Tabla1[[#This Row],[Fecha Inicio grupo]])</f>
        <v/>
      </c>
      <c r="BF171" s="252" t="str">
        <f>IF(F171="","",Tabla1[[#This Row],[Curso]])</f>
        <v/>
      </c>
      <c r="BG171" s="253" t="str">
        <f>+IF(TRIM(F171)="","",$B$1&amp;"-"&amp;TRIM(Tabla1[[#This Row],[Mes Inscrito]])&amp;"-"&amp;TRIM(Tabla1[[#This Row],[Dia de clases Inscrito]])&amp;"-"&amp;TRIM(Tabla1[[#This Row],[Horario Inscrito]])&amp;"-"&amp;TRIM(Tabla1[[#This Row],[Fecha Inicio grupo]])&amp;"-"&amp;TRIM(Tabla1[[#This Row],[Tipo Incrito]]))</f>
        <v/>
      </c>
      <c r="BH171" s="308" t="str">
        <f>IF(F171="","",OR(IFERROR(SEARCH("CG",Tabla1[[#This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1" s="309" t="str">
        <f>IF(F171&lt;&gt;"",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1" s="309" t="str">
        <f>IF(F171&lt;&gt;"",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1" s="309" t="str">
        <f>IF(Tabla1[[#This Row],[Fecha Inicio grupo]]="","",IFERROR(VLOOKUP(Tabla1[[#This Row],[Mes de Alta como miembro]],Parámetros!$AM$2:$AN$16,2,0),"01/01/1900"))</f>
        <v/>
      </c>
    </row>
    <row r="172" spans="1:63" ht="14.45">
      <c r="A172" s="69">
        <v>169</v>
      </c>
      <c r="B172" s="30"/>
      <c r="C172" s="35"/>
      <c r="D172" s="43"/>
      <c r="E172" s="65"/>
      <c r="F172" s="46"/>
      <c r="G172" s="46"/>
      <c r="H172" s="164"/>
      <c r="I172" s="43"/>
      <c r="J172" s="29"/>
      <c r="K172" s="70"/>
      <c r="L172" s="69"/>
      <c r="M172" s="47"/>
      <c r="N172" s="239" t="str">
        <f ca="1">IF(Tabla1[[#This Row],[Fecha de nac]]="","",IF(Tabla1[[#This Row],[Fecha Finalización]] &gt;=TODAY(), DATEDIF(Tabla1[[#This Row],[Fecha de nac]],TODAY(),"y"), ROUNDDOWN((Tabla1[[#This Row],[Fecha Finalización]] -Tabla1[[#This Row],[Fecha de nac]])/365,0)))</f>
        <v/>
      </c>
      <c r="O172" s="170"/>
      <c r="P172" s="35"/>
      <c r="Q172" s="68"/>
      <c r="R172" s="68"/>
      <c r="S172" s="68"/>
      <c r="T172" s="68"/>
      <c r="U172" s="244" t="str">
        <f>IF(F172="","",Tabla1[[#This Row],[Fecha Inicio grupo]]+3*7-7)</f>
        <v/>
      </c>
      <c r="V172" s="245" t="str">
        <f>IF(F172="","",EDATE(Tabla1[[#This Row],[Fecha Inicio grupo]],3))</f>
        <v/>
      </c>
      <c r="W172" s="30"/>
      <c r="X172" s="30"/>
      <c r="Y172" s="77"/>
      <c r="Z172" s="77"/>
      <c r="AA172" s="77"/>
      <c r="AB172" s="77"/>
      <c r="AC172" s="77"/>
      <c r="AD172" s="77"/>
      <c r="AE172" s="77"/>
      <c r="AF172" s="77"/>
      <c r="AG172" s="77"/>
      <c r="AH172" s="77"/>
      <c r="AI172" s="77"/>
      <c r="AJ172" s="77"/>
      <c r="AK172" s="77"/>
      <c r="AL172" s="77"/>
      <c r="AM172" s="77"/>
      <c r="AN172" s="77"/>
      <c r="AO172" s="145"/>
      <c r="AP172" s="247" t="str">
        <f>IF(F172="","",IFERROR(VLOOKUP(SUBSTITUTE(SUBSTITUTE(Tabla1[[#This Row],[Uso Sistemas]],"T","P"),"N","F"),Parámetros!$M$2:$N$17,2,0),"Completar hasta 3ra sem. para evaluar a Probacionista"))</f>
        <v/>
      </c>
      <c r="AQ172" s="40"/>
      <c r="AR172" s="40"/>
      <c r="AS172" s="40"/>
      <c r="AT172" s="29"/>
      <c r="AU172" s="56"/>
      <c r="AV172" s="56"/>
      <c r="AW172" s="56"/>
      <c r="AX172" s="249" t="str">
        <f>IF(V172="","",EOMONTH(EDATE(Tabla1[[#This Row],[Fecha Finalización]],2),0))</f>
        <v/>
      </c>
      <c r="AY172" s="40"/>
      <c r="AZ172" s="250" t="str">
        <f>IF(V172="","",EOMONTH(EDATE(Tabla1[[#This Row],[Fecha Finalización]],3),0))</f>
        <v/>
      </c>
      <c r="BA172" s="40"/>
      <c r="BB172" s="40"/>
      <c r="BC172" s="236"/>
      <c r="BD172" s="234" t="str">
        <f>IF(F172="","",Tabla1[[#This Row],[sem 01]]&amp;Tabla1[[#This Row],[sem 02]]&amp;Tabla1[[#This Row],[sem 03]])</f>
        <v/>
      </c>
      <c r="BE172" s="235" t="str">
        <f>IF(TRIM(F172)="","",$B$1&amp;"-"&amp;SUBSTITUTE(Tabla1[[#This Row],[Mes Inscrito]]," ","")&amp;"-"&amp;SUBSTITUTE(Tabla1[[#This Row],[Dia de clases Inscrito]]," ","")&amp;"-"&amp;SUBSTITUTE(Tabla1[[#This Row],[Horario Inscrito]]," ","")&amp;"-"&amp;Tabla1[[#This Row],[Fecha Inicio grupo]])</f>
        <v/>
      </c>
      <c r="BF172" s="252" t="str">
        <f>IF(F172="","",Tabla1[[#This Row],[Curso]])</f>
        <v/>
      </c>
      <c r="BG172" s="253" t="str">
        <f>+IF(TRIM(F172)="","",$B$1&amp;"-"&amp;TRIM(Tabla1[[#This Row],[Mes Inscrito]])&amp;"-"&amp;TRIM(Tabla1[[#This Row],[Dia de clases Inscrito]])&amp;"-"&amp;TRIM(Tabla1[[#This Row],[Horario Inscrito]])&amp;"-"&amp;TRIM(Tabla1[[#This Row],[Fecha Inicio grupo]])&amp;"-"&amp;TRIM(Tabla1[[#This Row],[Tipo Incrito]]))</f>
        <v/>
      </c>
      <c r="BH172" s="308" t="str">
        <f>IF(F172="","",OR(IFERROR(SEARCH("CG",Tabla1[[#This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2" s="309" t="str">
        <f>IF(F172&lt;&gt;"",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2" s="309" t="str">
        <f>IF(F172&lt;&gt;"",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2" s="309" t="str">
        <f>IF(Tabla1[[#This Row],[Fecha Inicio grupo]]="","",IFERROR(VLOOKUP(Tabla1[[#This Row],[Mes de Alta como miembro]],Parámetros!$AM$2:$AN$16,2,0),"01/01/1900"))</f>
        <v/>
      </c>
    </row>
    <row r="173" spans="1:63" ht="14.45">
      <c r="A173" s="69">
        <v>170</v>
      </c>
      <c r="B173" s="30"/>
      <c r="C173" s="35"/>
      <c r="D173" s="43"/>
      <c r="E173" s="65"/>
      <c r="F173" s="46"/>
      <c r="G173" s="46"/>
      <c r="H173" s="164"/>
      <c r="I173" s="43"/>
      <c r="J173" s="29"/>
      <c r="K173" s="70"/>
      <c r="L173" s="69"/>
      <c r="M173" s="47"/>
      <c r="N173" s="239" t="str">
        <f ca="1">IF(Tabla1[[#This Row],[Fecha de nac]]="","",IF(Tabla1[[#This Row],[Fecha Finalización]] &gt;=TODAY(), DATEDIF(Tabla1[[#This Row],[Fecha de nac]],TODAY(),"y"), ROUNDDOWN((Tabla1[[#This Row],[Fecha Finalización]] -Tabla1[[#This Row],[Fecha de nac]])/365,0)))</f>
        <v/>
      </c>
      <c r="O173" s="170"/>
      <c r="P173" s="35"/>
      <c r="Q173" s="68"/>
      <c r="R173" s="68"/>
      <c r="S173" s="68"/>
      <c r="T173" s="68"/>
      <c r="U173" s="244" t="str">
        <f>IF(F173="","",Tabla1[[#This Row],[Fecha Inicio grupo]]+3*7-7)</f>
        <v/>
      </c>
      <c r="V173" s="245" t="str">
        <f>IF(F173="","",EDATE(Tabla1[[#This Row],[Fecha Inicio grupo]],3))</f>
        <v/>
      </c>
      <c r="W173" s="30"/>
      <c r="X173" s="30"/>
      <c r="Y173" s="77"/>
      <c r="Z173" s="77"/>
      <c r="AA173" s="77"/>
      <c r="AB173" s="77"/>
      <c r="AC173" s="77"/>
      <c r="AD173" s="77"/>
      <c r="AE173" s="77"/>
      <c r="AF173" s="77"/>
      <c r="AG173" s="77"/>
      <c r="AH173" s="77"/>
      <c r="AI173" s="77"/>
      <c r="AJ173" s="77"/>
      <c r="AK173" s="77"/>
      <c r="AL173" s="77"/>
      <c r="AM173" s="77"/>
      <c r="AN173" s="77"/>
      <c r="AO173" s="145"/>
      <c r="AP173" s="247" t="str">
        <f>IF(F173="","",IFERROR(VLOOKUP(SUBSTITUTE(SUBSTITUTE(Tabla1[[#This Row],[Uso Sistemas]],"T","P"),"N","F"),Parámetros!$M$2:$N$17,2,0),"Completar hasta 3ra sem. para evaluar a Probacionista"))</f>
        <v/>
      </c>
      <c r="AQ173" s="40"/>
      <c r="AR173" s="40"/>
      <c r="AS173" s="40"/>
      <c r="AT173" s="29"/>
      <c r="AU173" s="56"/>
      <c r="AV173" s="56"/>
      <c r="AW173" s="56"/>
      <c r="AX173" s="249" t="str">
        <f>IF(V173="","",EOMONTH(EDATE(Tabla1[[#This Row],[Fecha Finalización]],2),0))</f>
        <v/>
      </c>
      <c r="AY173" s="40"/>
      <c r="AZ173" s="250" t="str">
        <f>IF(V173="","",EOMONTH(EDATE(Tabla1[[#This Row],[Fecha Finalización]],3),0))</f>
        <v/>
      </c>
      <c r="BA173" s="40"/>
      <c r="BB173" s="40"/>
      <c r="BC173" s="236"/>
      <c r="BD173" s="234" t="str">
        <f>IF(F173="","",Tabla1[[#This Row],[sem 01]]&amp;Tabla1[[#This Row],[sem 02]]&amp;Tabla1[[#This Row],[sem 03]])</f>
        <v/>
      </c>
      <c r="BE173" s="235" t="str">
        <f>IF(TRIM(F173)="","",$B$1&amp;"-"&amp;SUBSTITUTE(Tabla1[[#This Row],[Mes Inscrito]]," ","")&amp;"-"&amp;SUBSTITUTE(Tabla1[[#This Row],[Dia de clases Inscrito]]," ","")&amp;"-"&amp;SUBSTITUTE(Tabla1[[#This Row],[Horario Inscrito]]," ","")&amp;"-"&amp;Tabla1[[#This Row],[Fecha Inicio grupo]])</f>
        <v/>
      </c>
      <c r="BF173" s="252" t="str">
        <f>IF(F173="","",Tabla1[[#This Row],[Curso]])</f>
        <v/>
      </c>
      <c r="BG173" s="253" t="str">
        <f>+IF(TRIM(F173)="","",$B$1&amp;"-"&amp;TRIM(Tabla1[[#This Row],[Mes Inscrito]])&amp;"-"&amp;TRIM(Tabla1[[#This Row],[Dia de clases Inscrito]])&amp;"-"&amp;TRIM(Tabla1[[#This Row],[Horario Inscrito]])&amp;"-"&amp;TRIM(Tabla1[[#This Row],[Fecha Inicio grupo]])&amp;"-"&amp;TRIM(Tabla1[[#This Row],[Tipo Incrito]]))</f>
        <v/>
      </c>
      <c r="BH173" s="308" t="str">
        <f>IF(F173="","",OR(IFERROR(SEARCH("CG",Tabla1[[#This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3" s="309" t="str">
        <f>IF(F173&lt;&gt;"",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3" s="309" t="str">
        <f>IF(F173&lt;&gt;"",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3" s="309" t="str">
        <f>IF(Tabla1[[#This Row],[Fecha Inicio grupo]]="","",IFERROR(VLOOKUP(Tabla1[[#This Row],[Mes de Alta como miembro]],Parámetros!$AM$2:$AN$16,2,0),"01/01/1900"))</f>
        <v/>
      </c>
    </row>
    <row r="174" spans="1:63" ht="14.45">
      <c r="A174" s="69">
        <v>171</v>
      </c>
      <c r="B174" s="30"/>
      <c r="C174" s="35"/>
      <c r="D174" s="43"/>
      <c r="E174" s="65"/>
      <c r="F174" s="46"/>
      <c r="G174" s="46"/>
      <c r="H174" s="164"/>
      <c r="I174" s="43"/>
      <c r="J174" s="29"/>
      <c r="K174" s="70"/>
      <c r="L174" s="69"/>
      <c r="M174" s="47"/>
      <c r="N174" s="239" t="str">
        <f ca="1">IF(Tabla1[[#This Row],[Fecha de nac]]="","",IF(Tabla1[[#This Row],[Fecha Finalización]] &gt;=TODAY(), DATEDIF(Tabla1[[#This Row],[Fecha de nac]],TODAY(),"y"), ROUNDDOWN((Tabla1[[#This Row],[Fecha Finalización]] -Tabla1[[#This Row],[Fecha de nac]])/365,0)))</f>
        <v/>
      </c>
      <c r="O174" s="170"/>
      <c r="P174" s="35"/>
      <c r="Q174" s="68"/>
      <c r="R174" s="68"/>
      <c r="S174" s="68"/>
      <c r="T174" s="68"/>
      <c r="U174" s="244" t="str">
        <f>IF(F174="","",Tabla1[[#This Row],[Fecha Inicio grupo]]+3*7-7)</f>
        <v/>
      </c>
      <c r="V174" s="245" t="str">
        <f>IF(F174="","",EDATE(Tabla1[[#This Row],[Fecha Inicio grupo]],3))</f>
        <v/>
      </c>
      <c r="W174" s="30"/>
      <c r="X174" s="30"/>
      <c r="Y174" s="77"/>
      <c r="Z174" s="77"/>
      <c r="AA174" s="77"/>
      <c r="AB174" s="77"/>
      <c r="AC174" s="77"/>
      <c r="AD174" s="77"/>
      <c r="AE174" s="77"/>
      <c r="AF174" s="77"/>
      <c r="AG174" s="77"/>
      <c r="AH174" s="77"/>
      <c r="AI174" s="77"/>
      <c r="AJ174" s="77"/>
      <c r="AK174" s="77"/>
      <c r="AL174" s="77"/>
      <c r="AM174" s="77"/>
      <c r="AN174" s="77"/>
      <c r="AO174" s="145"/>
      <c r="AP174" s="247" t="str">
        <f>IF(F174="","",IFERROR(VLOOKUP(SUBSTITUTE(SUBSTITUTE(Tabla1[[#This Row],[Uso Sistemas]],"T","P"),"N","F"),Parámetros!$M$2:$N$17,2,0),"Completar hasta 3ra sem. para evaluar a Probacionista"))</f>
        <v/>
      </c>
      <c r="AQ174" s="40"/>
      <c r="AR174" s="40"/>
      <c r="AS174" s="40"/>
      <c r="AT174" s="29"/>
      <c r="AU174" s="56"/>
      <c r="AV174" s="56"/>
      <c r="AW174" s="56"/>
      <c r="AX174" s="249" t="str">
        <f>IF(V174="","",EOMONTH(EDATE(Tabla1[[#This Row],[Fecha Finalización]],2),0))</f>
        <v/>
      </c>
      <c r="AY174" s="40"/>
      <c r="AZ174" s="250" t="str">
        <f>IF(V174="","",EOMONTH(EDATE(Tabla1[[#This Row],[Fecha Finalización]],3),0))</f>
        <v/>
      </c>
      <c r="BA174" s="40"/>
      <c r="BB174" s="40"/>
      <c r="BC174" s="236"/>
      <c r="BD174" s="234" t="str">
        <f>IF(F174="","",Tabla1[[#This Row],[sem 01]]&amp;Tabla1[[#This Row],[sem 02]]&amp;Tabla1[[#This Row],[sem 03]])</f>
        <v/>
      </c>
      <c r="BE174" s="235" t="str">
        <f>IF(TRIM(F174)="","",$B$1&amp;"-"&amp;SUBSTITUTE(Tabla1[[#This Row],[Mes Inscrito]]," ","")&amp;"-"&amp;SUBSTITUTE(Tabla1[[#This Row],[Dia de clases Inscrito]]," ","")&amp;"-"&amp;SUBSTITUTE(Tabla1[[#This Row],[Horario Inscrito]]," ","")&amp;"-"&amp;Tabla1[[#This Row],[Fecha Inicio grupo]])</f>
        <v/>
      </c>
      <c r="BF174" s="252" t="str">
        <f>IF(F174="","",Tabla1[[#This Row],[Curso]])</f>
        <v/>
      </c>
      <c r="BG174" s="253" t="str">
        <f>+IF(TRIM(F174)="","",$B$1&amp;"-"&amp;TRIM(Tabla1[[#This Row],[Mes Inscrito]])&amp;"-"&amp;TRIM(Tabla1[[#This Row],[Dia de clases Inscrito]])&amp;"-"&amp;TRIM(Tabla1[[#This Row],[Horario Inscrito]])&amp;"-"&amp;TRIM(Tabla1[[#This Row],[Fecha Inicio grupo]])&amp;"-"&amp;TRIM(Tabla1[[#This Row],[Tipo Incrito]]))</f>
        <v/>
      </c>
      <c r="BH174" s="308" t="str">
        <f>IF(F174="","",OR(IFERROR(SEARCH("CG",Tabla1[[#This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4" s="309" t="str">
        <f>IF(F174&lt;&gt;"",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4" s="309" t="str">
        <f>IF(F174&lt;&gt;"",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4" s="309" t="str">
        <f>IF(Tabla1[[#This Row],[Fecha Inicio grupo]]="","",IFERROR(VLOOKUP(Tabla1[[#This Row],[Mes de Alta como miembro]],Parámetros!$AM$2:$AN$16,2,0),"01/01/1900"))</f>
        <v/>
      </c>
    </row>
    <row r="175" spans="1:63" ht="14.45">
      <c r="A175" s="69">
        <v>172</v>
      </c>
      <c r="B175" s="30"/>
      <c r="C175" s="35"/>
      <c r="D175" s="43"/>
      <c r="E175" s="65"/>
      <c r="F175" s="46"/>
      <c r="G175" s="46"/>
      <c r="H175" s="164"/>
      <c r="I175" s="43"/>
      <c r="J175" s="29"/>
      <c r="K175" s="70"/>
      <c r="L175" s="69"/>
      <c r="M175" s="47"/>
      <c r="N175" s="239" t="str">
        <f ca="1">IF(Tabla1[[#This Row],[Fecha de nac]]="","",IF(Tabla1[[#This Row],[Fecha Finalización]] &gt;=TODAY(), DATEDIF(Tabla1[[#This Row],[Fecha de nac]],TODAY(),"y"), ROUNDDOWN((Tabla1[[#This Row],[Fecha Finalización]] -Tabla1[[#This Row],[Fecha de nac]])/365,0)))</f>
        <v/>
      </c>
      <c r="O175" s="170"/>
      <c r="P175" s="35"/>
      <c r="Q175" s="68"/>
      <c r="R175" s="68"/>
      <c r="S175" s="68"/>
      <c r="T175" s="68"/>
      <c r="U175" s="244" t="str">
        <f>IF(F175="","",Tabla1[[#This Row],[Fecha Inicio grupo]]+3*7-7)</f>
        <v/>
      </c>
      <c r="V175" s="245" t="str">
        <f>IF(F175="","",EDATE(Tabla1[[#This Row],[Fecha Inicio grupo]],3))</f>
        <v/>
      </c>
      <c r="W175" s="30"/>
      <c r="X175" s="30"/>
      <c r="Y175" s="77"/>
      <c r="Z175" s="77"/>
      <c r="AA175" s="77"/>
      <c r="AB175" s="77"/>
      <c r="AC175" s="77"/>
      <c r="AD175" s="77"/>
      <c r="AE175" s="77"/>
      <c r="AF175" s="77"/>
      <c r="AG175" s="77"/>
      <c r="AH175" s="77"/>
      <c r="AI175" s="77"/>
      <c r="AJ175" s="77"/>
      <c r="AK175" s="77"/>
      <c r="AL175" s="77"/>
      <c r="AM175" s="77"/>
      <c r="AN175" s="77"/>
      <c r="AO175" s="145"/>
      <c r="AP175" s="247" t="str">
        <f>IF(F175="","",IFERROR(VLOOKUP(SUBSTITUTE(SUBSTITUTE(Tabla1[[#This Row],[Uso Sistemas]],"T","P"),"N","F"),Parámetros!$M$2:$N$17,2,0),"Completar hasta 3ra sem. para evaluar a Probacionista"))</f>
        <v/>
      </c>
      <c r="AQ175" s="40"/>
      <c r="AR175" s="40"/>
      <c r="AS175" s="40"/>
      <c r="AT175" s="29"/>
      <c r="AU175" s="56"/>
      <c r="AV175" s="56"/>
      <c r="AW175" s="56"/>
      <c r="AX175" s="249" t="str">
        <f>IF(V175="","",EOMONTH(EDATE(Tabla1[[#This Row],[Fecha Finalización]],2),0))</f>
        <v/>
      </c>
      <c r="AY175" s="40"/>
      <c r="AZ175" s="250" t="str">
        <f>IF(V175="","",EOMONTH(EDATE(Tabla1[[#This Row],[Fecha Finalización]],3),0))</f>
        <v/>
      </c>
      <c r="BA175" s="40"/>
      <c r="BB175" s="40"/>
      <c r="BC175" s="236"/>
      <c r="BD175" s="234" t="str">
        <f>IF(F175="","",Tabla1[[#This Row],[sem 01]]&amp;Tabla1[[#This Row],[sem 02]]&amp;Tabla1[[#This Row],[sem 03]])</f>
        <v/>
      </c>
      <c r="BE175" s="235" t="str">
        <f>IF(TRIM(F175)="","",$B$1&amp;"-"&amp;SUBSTITUTE(Tabla1[[#This Row],[Mes Inscrito]]," ","")&amp;"-"&amp;SUBSTITUTE(Tabla1[[#This Row],[Dia de clases Inscrito]]," ","")&amp;"-"&amp;SUBSTITUTE(Tabla1[[#This Row],[Horario Inscrito]]," ","")&amp;"-"&amp;Tabla1[[#This Row],[Fecha Inicio grupo]])</f>
        <v/>
      </c>
      <c r="BF175" s="252" t="str">
        <f>IF(F175="","",Tabla1[[#This Row],[Curso]])</f>
        <v/>
      </c>
      <c r="BG175" s="253" t="str">
        <f>+IF(TRIM(F175)="","",$B$1&amp;"-"&amp;TRIM(Tabla1[[#This Row],[Mes Inscrito]])&amp;"-"&amp;TRIM(Tabla1[[#This Row],[Dia de clases Inscrito]])&amp;"-"&amp;TRIM(Tabla1[[#This Row],[Horario Inscrito]])&amp;"-"&amp;TRIM(Tabla1[[#This Row],[Fecha Inicio grupo]])&amp;"-"&amp;TRIM(Tabla1[[#This Row],[Tipo Incrito]]))</f>
        <v/>
      </c>
      <c r="BH175" s="308" t="str">
        <f>IF(F175="","",OR(IFERROR(SEARCH("CG",Tabla1[[#This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5" s="309" t="str">
        <f>IF(F175&lt;&gt;"",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5" s="309" t="str">
        <f>IF(F175&lt;&gt;"",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5" s="309" t="str">
        <f>IF(Tabla1[[#This Row],[Fecha Inicio grupo]]="","",IFERROR(VLOOKUP(Tabla1[[#This Row],[Mes de Alta como miembro]],Parámetros!$AM$2:$AN$16,2,0),"01/01/1900"))</f>
        <v/>
      </c>
    </row>
    <row r="176" spans="1:63" ht="14.45">
      <c r="A176" s="69">
        <v>173</v>
      </c>
      <c r="B176" s="30"/>
      <c r="C176" s="35"/>
      <c r="D176" s="43"/>
      <c r="E176" s="65"/>
      <c r="F176" s="46"/>
      <c r="G176" s="46"/>
      <c r="H176" s="164"/>
      <c r="I176" s="43"/>
      <c r="J176" s="29"/>
      <c r="K176" s="70"/>
      <c r="L176" s="69"/>
      <c r="M176" s="47"/>
      <c r="N176" s="239" t="str">
        <f ca="1">IF(Tabla1[[#This Row],[Fecha de nac]]="","",IF(Tabla1[[#This Row],[Fecha Finalización]] &gt;=TODAY(), DATEDIF(Tabla1[[#This Row],[Fecha de nac]],TODAY(),"y"), ROUNDDOWN((Tabla1[[#This Row],[Fecha Finalización]] -Tabla1[[#This Row],[Fecha de nac]])/365,0)))</f>
        <v/>
      </c>
      <c r="O176" s="170"/>
      <c r="P176" s="35"/>
      <c r="Q176" s="68"/>
      <c r="R176" s="68"/>
      <c r="S176" s="68"/>
      <c r="T176" s="68"/>
      <c r="U176" s="244" t="str">
        <f>IF(F176="","",Tabla1[[#This Row],[Fecha Inicio grupo]]+3*7-7)</f>
        <v/>
      </c>
      <c r="V176" s="245" t="str">
        <f>IF(F176="","",EDATE(Tabla1[[#This Row],[Fecha Inicio grupo]],3))</f>
        <v/>
      </c>
      <c r="W176" s="30"/>
      <c r="X176" s="30"/>
      <c r="Y176" s="77"/>
      <c r="Z176" s="77"/>
      <c r="AA176" s="77"/>
      <c r="AB176" s="77"/>
      <c r="AC176" s="77"/>
      <c r="AD176" s="77"/>
      <c r="AE176" s="77"/>
      <c r="AF176" s="77"/>
      <c r="AG176" s="77"/>
      <c r="AH176" s="77"/>
      <c r="AI176" s="77"/>
      <c r="AJ176" s="77"/>
      <c r="AK176" s="77"/>
      <c r="AL176" s="77"/>
      <c r="AM176" s="77"/>
      <c r="AN176" s="77"/>
      <c r="AO176" s="145"/>
      <c r="AP176" s="247" t="str">
        <f>IF(F176="","",IFERROR(VLOOKUP(SUBSTITUTE(SUBSTITUTE(Tabla1[[#This Row],[Uso Sistemas]],"T","P"),"N","F"),Parámetros!$M$2:$N$17,2,0),"Completar hasta 3ra sem. para evaluar a Probacionista"))</f>
        <v/>
      </c>
      <c r="AQ176" s="40"/>
      <c r="AR176" s="40"/>
      <c r="AS176" s="40"/>
      <c r="AT176" s="29"/>
      <c r="AU176" s="56"/>
      <c r="AV176" s="56"/>
      <c r="AW176" s="56"/>
      <c r="AX176" s="249" t="str">
        <f>IF(V176="","",EOMONTH(EDATE(Tabla1[[#This Row],[Fecha Finalización]],2),0))</f>
        <v/>
      </c>
      <c r="AY176" s="40"/>
      <c r="AZ176" s="250" t="str">
        <f>IF(V176="","",EOMONTH(EDATE(Tabla1[[#This Row],[Fecha Finalización]],3),0))</f>
        <v/>
      </c>
      <c r="BA176" s="40"/>
      <c r="BB176" s="40"/>
      <c r="BC176" s="236"/>
      <c r="BD176" s="234" t="str">
        <f>IF(F176="","",Tabla1[[#This Row],[sem 01]]&amp;Tabla1[[#This Row],[sem 02]]&amp;Tabla1[[#This Row],[sem 03]])</f>
        <v/>
      </c>
      <c r="BE176" s="235" t="str">
        <f>IF(TRIM(F176)="","",$B$1&amp;"-"&amp;SUBSTITUTE(Tabla1[[#This Row],[Mes Inscrito]]," ","")&amp;"-"&amp;SUBSTITUTE(Tabla1[[#This Row],[Dia de clases Inscrito]]," ","")&amp;"-"&amp;SUBSTITUTE(Tabla1[[#This Row],[Horario Inscrito]]," ","")&amp;"-"&amp;Tabla1[[#This Row],[Fecha Inicio grupo]])</f>
        <v/>
      </c>
      <c r="BF176" s="252" t="str">
        <f>IF(F176="","",Tabla1[[#This Row],[Curso]])</f>
        <v/>
      </c>
      <c r="BG176" s="253" t="str">
        <f>+IF(TRIM(F176)="","",$B$1&amp;"-"&amp;TRIM(Tabla1[[#This Row],[Mes Inscrito]])&amp;"-"&amp;TRIM(Tabla1[[#This Row],[Dia de clases Inscrito]])&amp;"-"&amp;TRIM(Tabla1[[#This Row],[Horario Inscrito]])&amp;"-"&amp;TRIM(Tabla1[[#This Row],[Fecha Inicio grupo]])&amp;"-"&amp;TRIM(Tabla1[[#This Row],[Tipo Incrito]]))</f>
        <v/>
      </c>
      <c r="BH176" s="308" t="str">
        <f>IF(F176="","",OR(IFERROR(SEARCH("CG",Tabla1[[#This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6" s="309" t="str">
        <f>IF(F176&lt;&gt;"",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6" s="309" t="str">
        <f>IF(F176&lt;&gt;"",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6" s="309" t="str">
        <f>IF(Tabla1[[#This Row],[Fecha Inicio grupo]]="","",IFERROR(VLOOKUP(Tabla1[[#This Row],[Mes de Alta como miembro]],Parámetros!$AM$2:$AN$16,2,0),"01/01/1900"))</f>
        <v/>
      </c>
    </row>
    <row r="177" spans="1:63" ht="14.45">
      <c r="A177" s="69">
        <v>174</v>
      </c>
      <c r="B177" s="30"/>
      <c r="C177" s="35"/>
      <c r="D177" s="43"/>
      <c r="E177" s="65"/>
      <c r="F177" s="46"/>
      <c r="G177" s="46"/>
      <c r="H177" s="164"/>
      <c r="I177" s="43"/>
      <c r="J177" s="29"/>
      <c r="K177" s="70"/>
      <c r="L177" s="69"/>
      <c r="M177" s="47"/>
      <c r="N177" s="239" t="str">
        <f ca="1">IF(Tabla1[[#This Row],[Fecha de nac]]="","",IF(Tabla1[[#This Row],[Fecha Finalización]] &gt;=TODAY(), DATEDIF(Tabla1[[#This Row],[Fecha de nac]],TODAY(),"y"), ROUNDDOWN((Tabla1[[#This Row],[Fecha Finalización]] -Tabla1[[#This Row],[Fecha de nac]])/365,0)))</f>
        <v/>
      </c>
      <c r="O177" s="170"/>
      <c r="P177" s="35"/>
      <c r="Q177" s="68"/>
      <c r="R177" s="68"/>
      <c r="S177" s="68"/>
      <c r="T177" s="68"/>
      <c r="U177" s="244" t="str">
        <f>IF(F177="","",Tabla1[[#This Row],[Fecha Inicio grupo]]+3*7-7)</f>
        <v/>
      </c>
      <c r="V177" s="245" t="str">
        <f>IF(F177="","",EDATE(Tabla1[[#This Row],[Fecha Inicio grupo]],3))</f>
        <v/>
      </c>
      <c r="W177" s="30"/>
      <c r="X177" s="30"/>
      <c r="Y177" s="77"/>
      <c r="Z177" s="77"/>
      <c r="AA177" s="77"/>
      <c r="AB177" s="77"/>
      <c r="AC177" s="77"/>
      <c r="AD177" s="77"/>
      <c r="AE177" s="77"/>
      <c r="AF177" s="77"/>
      <c r="AG177" s="77"/>
      <c r="AH177" s="77"/>
      <c r="AI177" s="77"/>
      <c r="AJ177" s="77"/>
      <c r="AK177" s="77"/>
      <c r="AL177" s="77"/>
      <c r="AM177" s="77"/>
      <c r="AN177" s="77"/>
      <c r="AO177" s="145"/>
      <c r="AP177" s="247" t="str">
        <f>IF(F177="","",IFERROR(VLOOKUP(SUBSTITUTE(SUBSTITUTE(Tabla1[[#This Row],[Uso Sistemas]],"T","P"),"N","F"),Parámetros!$M$2:$N$17,2,0),"Completar hasta 3ra sem. para evaluar a Probacionista"))</f>
        <v/>
      </c>
      <c r="AQ177" s="40"/>
      <c r="AR177" s="40"/>
      <c r="AS177" s="40"/>
      <c r="AT177" s="29"/>
      <c r="AU177" s="56"/>
      <c r="AV177" s="56"/>
      <c r="AW177" s="56"/>
      <c r="AX177" s="249" t="str">
        <f>IF(V177="","",EOMONTH(EDATE(Tabla1[[#This Row],[Fecha Finalización]],2),0))</f>
        <v/>
      </c>
      <c r="AY177" s="40"/>
      <c r="AZ177" s="250" t="str">
        <f>IF(V177="","",EOMONTH(EDATE(Tabla1[[#This Row],[Fecha Finalización]],3),0))</f>
        <v/>
      </c>
      <c r="BA177" s="40"/>
      <c r="BB177" s="40"/>
      <c r="BC177" s="236"/>
      <c r="BD177" s="234" t="str">
        <f>IF(F177="","",Tabla1[[#This Row],[sem 01]]&amp;Tabla1[[#This Row],[sem 02]]&amp;Tabla1[[#This Row],[sem 03]])</f>
        <v/>
      </c>
      <c r="BE177" s="235" t="str">
        <f>IF(TRIM(F177)="","",$B$1&amp;"-"&amp;SUBSTITUTE(Tabla1[[#This Row],[Mes Inscrito]]," ","")&amp;"-"&amp;SUBSTITUTE(Tabla1[[#This Row],[Dia de clases Inscrito]]," ","")&amp;"-"&amp;SUBSTITUTE(Tabla1[[#This Row],[Horario Inscrito]]," ","")&amp;"-"&amp;Tabla1[[#This Row],[Fecha Inicio grupo]])</f>
        <v/>
      </c>
      <c r="BF177" s="252" t="str">
        <f>IF(F177="","",Tabla1[[#This Row],[Curso]])</f>
        <v/>
      </c>
      <c r="BG177" s="253" t="str">
        <f>+IF(TRIM(F177)="","",$B$1&amp;"-"&amp;TRIM(Tabla1[[#This Row],[Mes Inscrito]])&amp;"-"&amp;TRIM(Tabla1[[#This Row],[Dia de clases Inscrito]])&amp;"-"&amp;TRIM(Tabla1[[#This Row],[Horario Inscrito]])&amp;"-"&amp;TRIM(Tabla1[[#This Row],[Fecha Inicio grupo]])&amp;"-"&amp;TRIM(Tabla1[[#This Row],[Tipo Incrito]]))</f>
        <v/>
      </c>
      <c r="BH177" s="308" t="str">
        <f>IF(F177="","",OR(IFERROR(SEARCH("CG",Tabla1[[#This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7" s="309" t="str">
        <f>IF(F177&lt;&gt;"",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7" s="309" t="str">
        <f>IF(F177&lt;&gt;"",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7" s="309" t="str">
        <f>IF(Tabla1[[#This Row],[Fecha Inicio grupo]]="","",IFERROR(VLOOKUP(Tabla1[[#This Row],[Mes de Alta como miembro]],Parámetros!$AM$2:$AN$16,2,0),"01/01/1900"))</f>
        <v/>
      </c>
    </row>
    <row r="178" spans="1:63" ht="14.45">
      <c r="A178" s="69">
        <v>175</v>
      </c>
      <c r="B178" s="30"/>
      <c r="C178" s="35"/>
      <c r="D178" s="43"/>
      <c r="E178" s="65"/>
      <c r="F178" s="46"/>
      <c r="G178" s="46"/>
      <c r="H178" s="164"/>
      <c r="I178" s="43"/>
      <c r="J178" s="29"/>
      <c r="K178" s="70"/>
      <c r="L178" s="69"/>
      <c r="M178" s="47"/>
      <c r="N178" s="239" t="str">
        <f ca="1">IF(Tabla1[[#This Row],[Fecha de nac]]="","",IF(Tabla1[[#This Row],[Fecha Finalización]] &gt;=TODAY(), DATEDIF(Tabla1[[#This Row],[Fecha de nac]],TODAY(),"y"), ROUNDDOWN((Tabla1[[#This Row],[Fecha Finalización]] -Tabla1[[#This Row],[Fecha de nac]])/365,0)))</f>
        <v/>
      </c>
      <c r="O178" s="170"/>
      <c r="P178" s="35"/>
      <c r="Q178" s="68"/>
      <c r="R178" s="68"/>
      <c r="S178" s="68"/>
      <c r="T178" s="68"/>
      <c r="U178" s="244" t="str">
        <f>IF(F178="","",Tabla1[[#This Row],[Fecha Inicio grupo]]+3*7-7)</f>
        <v/>
      </c>
      <c r="V178" s="245" t="str">
        <f>IF(F178="","",EDATE(Tabla1[[#This Row],[Fecha Inicio grupo]],3))</f>
        <v/>
      </c>
      <c r="W178" s="30"/>
      <c r="X178" s="30"/>
      <c r="Y178" s="77"/>
      <c r="Z178" s="77"/>
      <c r="AA178" s="77"/>
      <c r="AB178" s="77"/>
      <c r="AC178" s="77"/>
      <c r="AD178" s="77"/>
      <c r="AE178" s="77"/>
      <c r="AF178" s="77"/>
      <c r="AG178" s="77"/>
      <c r="AH178" s="77"/>
      <c r="AI178" s="77"/>
      <c r="AJ178" s="77"/>
      <c r="AK178" s="77"/>
      <c r="AL178" s="77"/>
      <c r="AM178" s="77"/>
      <c r="AN178" s="77"/>
      <c r="AO178" s="145"/>
      <c r="AP178" s="247" t="str">
        <f>IF(F178="","",IFERROR(VLOOKUP(SUBSTITUTE(SUBSTITUTE(Tabla1[[#This Row],[Uso Sistemas]],"T","P"),"N","F"),Parámetros!$M$2:$N$17,2,0),"Completar hasta 3ra sem. para evaluar a Probacionista"))</f>
        <v/>
      </c>
      <c r="AQ178" s="40"/>
      <c r="AR178" s="40"/>
      <c r="AS178" s="40"/>
      <c r="AT178" s="29"/>
      <c r="AU178" s="56"/>
      <c r="AV178" s="56"/>
      <c r="AW178" s="56"/>
      <c r="AX178" s="249" t="str">
        <f>IF(V178="","",EOMONTH(EDATE(Tabla1[[#This Row],[Fecha Finalización]],2),0))</f>
        <v/>
      </c>
      <c r="AY178" s="40"/>
      <c r="AZ178" s="250" t="str">
        <f>IF(V178="","",EOMONTH(EDATE(Tabla1[[#This Row],[Fecha Finalización]],3),0))</f>
        <v/>
      </c>
      <c r="BA178" s="40"/>
      <c r="BB178" s="40"/>
      <c r="BC178" s="236"/>
      <c r="BD178" s="234" t="str">
        <f>IF(F178="","",Tabla1[[#This Row],[sem 01]]&amp;Tabla1[[#This Row],[sem 02]]&amp;Tabla1[[#This Row],[sem 03]])</f>
        <v/>
      </c>
      <c r="BE178" s="235" t="str">
        <f>IF(TRIM(F178)="","",$B$1&amp;"-"&amp;SUBSTITUTE(Tabla1[[#This Row],[Mes Inscrito]]," ","")&amp;"-"&amp;SUBSTITUTE(Tabla1[[#This Row],[Dia de clases Inscrito]]," ","")&amp;"-"&amp;SUBSTITUTE(Tabla1[[#This Row],[Horario Inscrito]]," ","")&amp;"-"&amp;Tabla1[[#This Row],[Fecha Inicio grupo]])</f>
        <v/>
      </c>
      <c r="BF178" s="252" t="str">
        <f>IF(F178="","",Tabla1[[#This Row],[Curso]])</f>
        <v/>
      </c>
      <c r="BG178" s="253" t="str">
        <f>+IF(TRIM(F178)="","",$B$1&amp;"-"&amp;TRIM(Tabla1[[#This Row],[Mes Inscrito]])&amp;"-"&amp;TRIM(Tabla1[[#This Row],[Dia de clases Inscrito]])&amp;"-"&amp;TRIM(Tabla1[[#This Row],[Horario Inscrito]])&amp;"-"&amp;TRIM(Tabla1[[#This Row],[Fecha Inicio grupo]])&amp;"-"&amp;TRIM(Tabla1[[#This Row],[Tipo Incrito]]))</f>
        <v/>
      </c>
      <c r="BH178" s="308" t="str">
        <f>IF(F178="","",OR(IFERROR(SEARCH("CG",Tabla1[[#This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8" s="309" t="str">
        <f>IF(F178&lt;&gt;"",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8" s="309" t="str">
        <f>IF(F178&lt;&gt;"",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8" s="309" t="str">
        <f>IF(Tabla1[[#This Row],[Fecha Inicio grupo]]="","",IFERROR(VLOOKUP(Tabla1[[#This Row],[Mes de Alta como miembro]],Parámetros!$AM$2:$AN$16,2,0),"01/01/1900"))</f>
        <v/>
      </c>
    </row>
    <row r="179" spans="1:63" ht="14.45">
      <c r="A179" s="69">
        <v>176</v>
      </c>
      <c r="B179" s="30"/>
      <c r="C179" s="35"/>
      <c r="D179" s="43"/>
      <c r="E179" s="65"/>
      <c r="F179" s="46"/>
      <c r="G179" s="46"/>
      <c r="H179" s="164"/>
      <c r="I179" s="43"/>
      <c r="J179" s="29"/>
      <c r="K179" s="70"/>
      <c r="L179" s="69"/>
      <c r="M179" s="47"/>
      <c r="N179" s="239" t="str">
        <f ca="1">IF(Tabla1[[#This Row],[Fecha de nac]]="","",IF(Tabla1[[#This Row],[Fecha Finalización]] &gt;=TODAY(), DATEDIF(Tabla1[[#This Row],[Fecha de nac]],TODAY(),"y"), ROUNDDOWN((Tabla1[[#This Row],[Fecha Finalización]] -Tabla1[[#This Row],[Fecha de nac]])/365,0)))</f>
        <v/>
      </c>
      <c r="O179" s="170"/>
      <c r="P179" s="35"/>
      <c r="Q179" s="68"/>
      <c r="R179" s="68"/>
      <c r="S179" s="68"/>
      <c r="T179" s="68"/>
      <c r="U179" s="244" t="str">
        <f>IF(F179="","",Tabla1[[#This Row],[Fecha Inicio grupo]]+3*7-7)</f>
        <v/>
      </c>
      <c r="V179" s="245" t="str">
        <f>IF(F179="","",EDATE(Tabla1[[#This Row],[Fecha Inicio grupo]],3))</f>
        <v/>
      </c>
      <c r="W179" s="30"/>
      <c r="X179" s="30"/>
      <c r="Y179" s="77"/>
      <c r="Z179" s="77"/>
      <c r="AA179" s="77"/>
      <c r="AB179" s="77"/>
      <c r="AC179" s="77"/>
      <c r="AD179" s="77"/>
      <c r="AE179" s="77"/>
      <c r="AF179" s="77"/>
      <c r="AG179" s="77"/>
      <c r="AH179" s="77"/>
      <c r="AI179" s="77"/>
      <c r="AJ179" s="77"/>
      <c r="AK179" s="77"/>
      <c r="AL179" s="77"/>
      <c r="AM179" s="77"/>
      <c r="AN179" s="77"/>
      <c r="AO179" s="145"/>
      <c r="AP179" s="247" t="str">
        <f>IF(F179="","",IFERROR(VLOOKUP(SUBSTITUTE(SUBSTITUTE(Tabla1[[#This Row],[Uso Sistemas]],"T","P"),"N","F"),Parámetros!$M$2:$N$17,2,0),"Completar hasta 3ra sem. para evaluar a Probacionista"))</f>
        <v/>
      </c>
      <c r="AQ179" s="40"/>
      <c r="AR179" s="40"/>
      <c r="AS179" s="40"/>
      <c r="AT179" s="29"/>
      <c r="AU179" s="56"/>
      <c r="AV179" s="56"/>
      <c r="AW179" s="56"/>
      <c r="AX179" s="249" t="str">
        <f>IF(V179="","",EOMONTH(EDATE(Tabla1[[#This Row],[Fecha Finalización]],2),0))</f>
        <v/>
      </c>
      <c r="AY179" s="40"/>
      <c r="AZ179" s="250" t="str">
        <f>IF(V179="","",EOMONTH(EDATE(Tabla1[[#This Row],[Fecha Finalización]],3),0))</f>
        <v/>
      </c>
      <c r="BA179" s="40"/>
      <c r="BB179" s="40"/>
      <c r="BC179" s="236"/>
      <c r="BD179" s="234" t="str">
        <f>IF(F179="","",Tabla1[[#This Row],[sem 01]]&amp;Tabla1[[#This Row],[sem 02]]&amp;Tabla1[[#This Row],[sem 03]])</f>
        <v/>
      </c>
      <c r="BE179" s="235" t="str">
        <f>IF(TRIM(F179)="","",$B$1&amp;"-"&amp;SUBSTITUTE(Tabla1[[#This Row],[Mes Inscrito]]," ","")&amp;"-"&amp;SUBSTITUTE(Tabla1[[#This Row],[Dia de clases Inscrito]]," ","")&amp;"-"&amp;SUBSTITUTE(Tabla1[[#This Row],[Horario Inscrito]]," ","")&amp;"-"&amp;Tabla1[[#This Row],[Fecha Inicio grupo]])</f>
        <v/>
      </c>
      <c r="BF179" s="252" t="str">
        <f>IF(F179="","",Tabla1[[#This Row],[Curso]])</f>
        <v/>
      </c>
      <c r="BG179" s="253" t="str">
        <f>+IF(TRIM(F179)="","",$B$1&amp;"-"&amp;TRIM(Tabla1[[#This Row],[Mes Inscrito]])&amp;"-"&amp;TRIM(Tabla1[[#This Row],[Dia de clases Inscrito]])&amp;"-"&amp;TRIM(Tabla1[[#This Row],[Horario Inscrito]])&amp;"-"&amp;TRIM(Tabla1[[#This Row],[Fecha Inicio grupo]])&amp;"-"&amp;TRIM(Tabla1[[#This Row],[Tipo Incrito]]))</f>
        <v/>
      </c>
      <c r="BH179" s="308" t="str">
        <f>IF(F179="","",OR(IFERROR(SEARCH("CG",Tabla1[[#This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9" s="309" t="str">
        <f>IF(F179&lt;&gt;"",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9" s="309" t="str">
        <f>IF(F179&lt;&gt;"",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9" s="309" t="str">
        <f>IF(Tabla1[[#This Row],[Fecha Inicio grupo]]="","",IFERROR(VLOOKUP(Tabla1[[#This Row],[Mes de Alta como miembro]],Parámetros!$AM$2:$AN$16,2,0),"01/01/1900"))</f>
        <v/>
      </c>
    </row>
    <row r="180" spans="1:63" ht="14.45">
      <c r="A180" s="69">
        <v>177</v>
      </c>
      <c r="B180" s="30"/>
      <c r="C180" s="35"/>
      <c r="D180" s="43"/>
      <c r="E180" s="65"/>
      <c r="F180" s="46"/>
      <c r="G180" s="46"/>
      <c r="H180" s="164"/>
      <c r="I180" s="43"/>
      <c r="J180" s="29"/>
      <c r="K180" s="70"/>
      <c r="L180" s="69"/>
      <c r="M180" s="47"/>
      <c r="N180" s="239" t="str">
        <f ca="1">IF(Tabla1[[#This Row],[Fecha de nac]]="","",IF(Tabla1[[#This Row],[Fecha Finalización]] &gt;=TODAY(), DATEDIF(Tabla1[[#This Row],[Fecha de nac]],TODAY(),"y"), ROUNDDOWN((Tabla1[[#This Row],[Fecha Finalización]] -Tabla1[[#This Row],[Fecha de nac]])/365,0)))</f>
        <v/>
      </c>
      <c r="O180" s="170"/>
      <c r="P180" s="35"/>
      <c r="Q180" s="68"/>
      <c r="R180" s="68"/>
      <c r="S180" s="68"/>
      <c r="T180" s="68"/>
      <c r="U180" s="244" t="str">
        <f>IF(F180="","",Tabla1[[#This Row],[Fecha Inicio grupo]]+3*7-7)</f>
        <v/>
      </c>
      <c r="V180" s="245" t="str">
        <f>IF(F180="","",EDATE(Tabla1[[#This Row],[Fecha Inicio grupo]],3))</f>
        <v/>
      </c>
      <c r="W180" s="30"/>
      <c r="X180" s="30"/>
      <c r="Y180" s="77"/>
      <c r="Z180" s="77"/>
      <c r="AA180" s="77"/>
      <c r="AB180" s="77"/>
      <c r="AC180" s="77"/>
      <c r="AD180" s="77"/>
      <c r="AE180" s="77"/>
      <c r="AF180" s="77"/>
      <c r="AG180" s="77"/>
      <c r="AH180" s="77"/>
      <c r="AI180" s="77"/>
      <c r="AJ180" s="77"/>
      <c r="AK180" s="77"/>
      <c r="AL180" s="77"/>
      <c r="AM180" s="77"/>
      <c r="AN180" s="77"/>
      <c r="AO180" s="145"/>
      <c r="AP180" s="247" t="str">
        <f>IF(F180="","",IFERROR(VLOOKUP(SUBSTITUTE(SUBSTITUTE(Tabla1[[#This Row],[Uso Sistemas]],"T","P"),"N","F"),Parámetros!$M$2:$N$17,2,0),"Completar hasta 3ra sem. para evaluar a Probacionista"))</f>
        <v/>
      </c>
      <c r="AQ180" s="40"/>
      <c r="AR180" s="40"/>
      <c r="AS180" s="40"/>
      <c r="AT180" s="29"/>
      <c r="AU180" s="56"/>
      <c r="AV180" s="56"/>
      <c r="AW180" s="56"/>
      <c r="AX180" s="249" t="str">
        <f>IF(V180="","",EOMONTH(EDATE(Tabla1[[#This Row],[Fecha Finalización]],2),0))</f>
        <v/>
      </c>
      <c r="AY180" s="40"/>
      <c r="AZ180" s="250" t="str">
        <f>IF(V180="","",EOMONTH(EDATE(Tabla1[[#This Row],[Fecha Finalización]],3),0))</f>
        <v/>
      </c>
      <c r="BA180" s="40"/>
      <c r="BB180" s="40"/>
      <c r="BC180" s="236"/>
      <c r="BD180" s="234" t="str">
        <f>IF(F180="","",Tabla1[[#This Row],[sem 01]]&amp;Tabla1[[#This Row],[sem 02]]&amp;Tabla1[[#This Row],[sem 03]])</f>
        <v/>
      </c>
      <c r="BE180" s="235" t="str">
        <f>IF(TRIM(F180)="","",$B$1&amp;"-"&amp;SUBSTITUTE(Tabla1[[#This Row],[Mes Inscrito]]," ","")&amp;"-"&amp;SUBSTITUTE(Tabla1[[#This Row],[Dia de clases Inscrito]]," ","")&amp;"-"&amp;SUBSTITUTE(Tabla1[[#This Row],[Horario Inscrito]]," ","")&amp;"-"&amp;Tabla1[[#This Row],[Fecha Inicio grupo]])</f>
        <v/>
      </c>
      <c r="BF180" s="252" t="str">
        <f>IF(F180="","",Tabla1[[#This Row],[Curso]])</f>
        <v/>
      </c>
      <c r="BG180" s="253" t="str">
        <f>+IF(TRIM(F180)="","",$B$1&amp;"-"&amp;TRIM(Tabla1[[#This Row],[Mes Inscrito]])&amp;"-"&amp;TRIM(Tabla1[[#This Row],[Dia de clases Inscrito]])&amp;"-"&amp;TRIM(Tabla1[[#This Row],[Horario Inscrito]])&amp;"-"&amp;TRIM(Tabla1[[#This Row],[Fecha Inicio grupo]])&amp;"-"&amp;TRIM(Tabla1[[#This Row],[Tipo Incrito]]))</f>
        <v/>
      </c>
      <c r="BH180" s="308" t="str">
        <f>IF(F180="","",OR(IFERROR(SEARCH("CG",Tabla1[[#This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0" s="309" t="str">
        <f>IF(F180&lt;&gt;"",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0" s="309" t="str">
        <f>IF(F180&lt;&gt;"",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0" s="309" t="str">
        <f>IF(Tabla1[[#This Row],[Fecha Inicio grupo]]="","",IFERROR(VLOOKUP(Tabla1[[#This Row],[Mes de Alta como miembro]],Parámetros!$AM$2:$AN$16,2,0),"01/01/1900"))</f>
        <v/>
      </c>
    </row>
    <row r="181" spans="1:63" ht="14.45">
      <c r="A181" s="69">
        <v>178</v>
      </c>
      <c r="B181" s="30"/>
      <c r="C181" s="35"/>
      <c r="D181" s="43"/>
      <c r="E181" s="65"/>
      <c r="F181" s="46"/>
      <c r="G181" s="46"/>
      <c r="H181" s="164"/>
      <c r="I181" s="43"/>
      <c r="J181" s="29"/>
      <c r="K181" s="70"/>
      <c r="L181" s="69"/>
      <c r="M181" s="47"/>
      <c r="N181" s="239" t="str">
        <f ca="1">IF(Tabla1[[#This Row],[Fecha de nac]]="","",IF(Tabla1[[#This Row],[Fecha Finalización]] &gt;=TODAY(), DATEDIF(Tabla1[[#This Row],[Fecha de nac]],TODAY(),"y"), ROUNDDOWN((Tabla1[[#This Row],[Fecha Finalización]] -Tabla1[[#This Row],[Fecha de nac]])/365,0)))</f>
        <v/>
      </c>
      <c r="O181" s="170"/>
      <c r="P181" s="35"/>
      <c r="Q181" s="68"/>
      <c r="R181" s="68"/>
      <c r="S181" s="68"/>
      <c r="T181" s="68"/>
      <c r="U181" s="244" t="str">
        <f>IF(F181="","",Tabla1[[#This Row],[Fecha Inicio grupo]]+3*7-7)</f>
        <v/>
      </c>
      <c r="V181" s="245" t="str">
        <f>IF(F181="","",EDATE(Tabla1[[#This Row],[Fecha Inicio grupo]],3))</f>
        <v/>
      </c>
      <c r="W181" s="30"/>
      <c r="X181" s="30"/>
      <c r="Y181" s="77"/>
      <c r="Z181" s="77"/>
      <c r="AA181" s="77"/>
      <c r="AB181" s="77"/>
      <c r="AC181" s="77"/>
      <c r="AD181" s="77"/>
      <c r="AE181" s="77"/>
      <c r="AF181" s="77"/>
      <c r="AG181" s="77"/>
      <c r="AH181" s="77"/>
      <c r="AI181" s="77"/>
      <c r="AJ181" s="77"/>
      <c r="AK181" s="77"/>
      <c r="AL181" s="77"/>
      <c r="AM181" s="77"/>
      <c r="AN181" s="77"/>
      <c r="AO181" s="145"/>
      <c r="AP181" s="247" t="str">
        <f>IF(F181="","",IFERROR(VLOOKUP(SUBSTITUTE(SUBSTITUTE(Tabla1[[#This Row],[Uso Sistemas]],"T","P"),"N","F"),Parámetros!$M$2:$N$17,2,0),"Completar hasta 3ra sem. para evaluar a Probacionista"))</f>
        <v/>
      </c>
      <c r="AQ181" s="40"/>
      <c r="AR181" s="40"/>
      <c r="AS181" s="40"/>
      <c r="AT181" s="29"/>
      <c r="AU181" s="56"/>
      <c r="AV181" s="56"/>
      <c r="AW181" s="56"/>
      <c r="AX181" s="249" t="str">
        <f>IF(V181="","",EOMONTH(EDATE(Tabla1[[#This Row],[Fecha Finalización]],2),0))</f>
        <v/>
      </c>
      <c r="AY181" s="40"/>
      <c r="AZ181" s="250" t="str">
        <f>IF(V181="","",EOMONTH(EDATE(Tabla1[[#This Row],[Fecha Finalización]],3),0))</f>
        <v/>
      </c>
      <c r="BA181" s="40"/>
      <c r="BB181" s="40"/>
      <c r="BC181" s="236"/>
      <c r="BD181" s="234" t="str">
        <f>IF(F181="","",Tabla1[[#This Row],[sem 01]]&amp;Tabla1[[#This Row],[sem 02]]&amp;Tabla1[[#This Row],[sem 03]])</f>
        <v/>
      </c>
      <c r="BE181" s="235" t="str">
        <f>IF(TRIM(F181)="","",$B$1&amp;"-"&amp;SUBSTITUTE(Tabla1[[#This Row],[Mes Inscrito]]," ","")&amp;"-"&amp;SUBSTITUTE(Tabla1[[#This Row],[Dia de clases Inscrito]]," ","")&amp;"-"&amp;SUBSTITUTE(Tabla1[[#This Row],[Horario Inscrito]]," ","")&amp;"-"&amp;Tabla1[[#This Row],[Fecha Inicio grupo]])</f>
        <v/>
      </c>
      <c r="BF181" s="252" t="str">
        <f>IF(F181="","",Tabla1[[#This Row],[Curso]])</f>
        <v/>
      </c>
      <c r="BG181" s="253" t="str">
        <f>+IF(TRIM(F181)="","",$B$1&amp;"-"&amp;TRIM(Tabla1[[#This Row],[Mes Inscrito]])&amp;"-"&amp;TRIM(Tabla1[[#This Row],[Dia de clases Inscrito]])&amp;"-"&amp;TRIM(Tabla1[[#This Row],[Horario Inscrito]])&amp;"-"&amp;TRIM(Tabla1[[#This Row],[Fecha Inicio grupo]])&amp;"-"&amp;TRIM(Tabla1[[#This Row],[Tipo Incrito]]))</f>
        <v/>
      </c>
      <c r="BH181" s="308" t="str">
        <f>IF(F181="","",OR(IFERROR(SEARCH("CG",Tabla1[[#This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1" s="309" t="str">
        <f>IF(F181&lt;&gt;"",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1" s="309" t="str">
        <f>IF(F181&lt;&gt;"",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1" s="309" t="str">
        <f>IF(Tabla1[[#This Row],[Fecha Inicio grupo]]="","",IFERROR(VLOOKUP(Tabla1[[#This Row],[Mes de Alta como miembro]],Parámetros!$AM$2:$AN$16,2,0),"01/01/1900"))</f>
        <v/>
      </c>
    </row>
    <row r="182" spans="1:63" ht="14.45">
      <c r="A182" s="69">
        <v>179</v>
      </c>
      <c r="B182" s="30"/>
      <c r="C182" s="35"/>
      <c r="D182" s="43"/>
      <c r="E182" s="65"/>
      <c r="F182" s="46"/>
      <c r="G182" s="46"/>
      <c r="H182" s="164"/>
      <c r="I182" s="43"/>
      <c r="J182" s="29"/>
      <c r="K182" s="70"/>
      <c r="L182" s="69"/>
      <c r="M182" s="47"/>
      <c r="N182" s="239" t="str">
        <f ca="1">IF(Tabla1[[#This Row],[Fecha de nac]]="","",IF(Tabla1[[#This Row],[Fecha Finalización]] &gt;=TODAY(), DATEDIF(Tabla1[[#This Row],[Fecha de nac]],TODAY(),"y"), ROUNDDOWN((Tabla1[[#This Row],[Fecha Finalización]] -Tabla1[[#This Row],[Fecha de nac]])/365,0)))</f>
        <v/>
      </c>
      <c r="O182" s="170"/>
      <c r="P182" s="35"/>
      <c r="Q182" s="68"/>
      <c r="R182" s="68"/>
      <c r="S182" s="68"/>
      <c r="T182" s="68"/>
      <c r="U182" s="244" t="str">
        <f>IF(F182="","",Tabla1[[#This Row],[Fecha Inicio grupo]]+3*7-7)</f>
        <v/>
      </c>
      <c r="V182" s="245" t="str">
        <f>IF(F182="","",EDATE(Tabla1[[#This Row],[Fecha Inicio grupo]],3))</f>
        <v/>
      </c>
      <c r="W182" s="30"/>
      <c r="X182" s="30"/>
      <c r="Y182" s="77"/>
      <c r="Z182" s="77"/>
      <c r="AA182" s="77"/>
      <c r="AB182" s="77"/>
      <c r="AC182" s="77"/>
      <c r="AD182" s="77"/>
      <c r="AE182" s="77"/>
      <c r="AF182" s="77"/>
      <c r="AG182" s="77"/>
      <c r="AH182" s="77"/>
      <c r="AI182" s="77"/>
      <c r="AJ182" s="77"/>
      <c r="AK182" s="77"/>
      <c r="AL182" s="77"/>
      <c r="AM182" s="77"/>
      <c r="AN182" s="77"/>
      <c r="AO182" s="145"/>
      <c r="AP182" s="247" t="str">
        <f>IF(F182="","",IFERROR(VLOOKUP(SUBSTITUTE(SUBSTITUTE(Tabla1[[#This Row],[Uso Sistemas]],"T","P"),"N","F"),Parámetros!$M$2:$N$17,2,0),"Completar hasta 3ra sem. para evaluar a Probacionista"))</f>
        <v/>
      </c>
      <c r="AQ182" s="40"/>
      <c r="AR182" s="40"/>
      <c r="AS182" s="40"/>
      <c r="AT182" s="29"/>
      <c r="AU182" s="56"/>
      <c r="AV182" s="56"/>
      <c r="AW182" s="56"/>
      <c r="AX182" s="249" t="str">
        <f>IF(V182="","",EOMONTH(EDATE(Tabla1[[#This Row],[Fecha Finalización]],2),0))</f>
        <v/>
      </c>
      <c r="AY182" s="40"/>
      <c r="AZ182" s="250" t="str">
        <f>IF(V182="","",EOMONTH(EDATE(Tabla1[[#This Row],[Fecha Finalización]],3),0))</f>
        <v/>
      </c>
      <c r="BA182" s="40"/>
      <c r="BB182" s="40"/>
      <c r="BC182" s="236"/>
      <c r="BD182" s="234" t="str">
        <f>IF(F182="","",Tabla1[[#This Row],[sem 01]]&amp;Tabla1[[#This Row],[sem 02]]&amp;Tabla1[[#This Row],[sem 03]])</f>
        <v/>
      </c>
      <c r="BE182" s="235" t="str">
        <f>IF(TRIM(F182)="","",$B$1&amp;"-"&amp;SUBSTITUTE(Tabla1[[#This Row],[Mes Inscrito]]," ","")&amp;"-"&amp;SUBSTITUTE(Tabla1[[#This Row],[Dia de clases Inscrito]]," ","")&amp;"-"&amp;SUBSTITUTE(Tabla1[[#This Row],[Horario Inscrito]]," ","")&amp;"-"&amp;Tabla1[[#This Row],[Fecha Inicio grupo]])</f>
        <v/>
      </c>
      <c r="BF182" s="252" t="str">
        <f>IF(F182="","",Tabla1[[#This Row],[Curso]])</f>
        <v/>
      </c>
      <c r="BG182" s="253" t="str">
        <f>+IF(TRIM(F182)="","",$B$1&amp;"-"&amp;TRIM(Tabla1[[#This Row],[Mes Inscrito]])&amp;"-"&amp;TRIM(Tabla1[[#This Row],[Dia de clases Inscrito]])&amp;"-"&amp;TRIM(Tabla1[[#This Row],[Horario Inscrito]])&amp;"-"&amp;TRIM(Tabla1[[#This Row],[Fecha Inicio grupo]])&amp;"-"&amp;TRIM(Tabla1[[#This Row],[Tipo Incrito]]))</f>
        <v/>
      </c>
      <c r="BH182" s="308" t="str">
        <f>IF(F182="","",OR(IFERROR(SEARCH("CG",Tabla1[[#This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2" s="309" t="str">
        <f>IF(F182&lt;&gt;"",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2" s="309" t="str">
        <f>IF(F182&lt;&gt;"",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2" s="309" t="str">
        <f>IF(Tabla1[[#This Row],[Fecha Inicio grupo]]="","",IFERROR(VLOOKUP(Tabla1[[#This Row],[Mes de Alta como miembro]],Parámetros!$AM$2:$AN$16,2,0),"01/01/1900"))</f>
        <v/>
      </c>
    </row>
    <row r="183" spans="1:63" ht="14.45">
      <c r="A183" s="69">
        <v>180</v>
      </c>
      <c r="B183" s="30"/>
      <c r="C183" s="35"/>
      <c r="D183" s="43"/>
      <c r="E183" s="65"/>
      <c r="F183" s="46"/>
      <c r="G183" s="46"/>
      <c r="H183" s="164"/>
      <c r="I183" s="43"/>
      <c r="J183" s="29"/>
      <c r="K183" s="70"/>
      <c r="L183" s="69"/>
      <c r="M183" s="47"/>
      <c r="N183" s="239" t="str">
        <f ca="1">IF(Tabla1[[#This Row],[Fecha de nac]]="","",IF(Tabla1[[#This Row],[Fecha Finalización]] &gt;=TODAY(), DATEDIF(Tabla1[[#This Row],[Fecha de nac]],TODAY(),"y"), ROUNDDOWN((Tabla1[[#This Row],[Fecha Finalización]] -Tabla1[[#This Row],[Fecha de nac]])/365,0)))</f>
        <v/>
      </c>
      <c r="O183" s="170"/>
      <c r="P183" s="35"/>
      <c r="Q183" s="68"/>
      <c r="R183" s="68"/>
      <c r="S183" s="68"/>
      <c r="T183" s="68"/>
      <c r="U183" s="244" t="str">
        <f>IF(F183="","",Tabla1[[#This Row],[Fecha Inicio grupo]]+3*7-7)</f>
        <v/>
      </c>
      <c r="V183" s="245" t="str">
        <f>IF(F183="","",EDATE(Tabla1[[#This Row],[Fecha Inicio grupo]],3))</f>
        <v/>
      </c>
      <c r="W183" s="30"/>
      <c r="X183" s="30"/>
      <c r="Y183" s="77"/>
      <c r="Z183" s="77"/>
      <c r="AA183" s="77"/>
      <c r="AB183" s="77"/>
      <c r="AC183" s="77"/>
      <c r="AD183" s="77"/>
      <c r="AE183" s="77"/>
      <c r="AF183" s="77"/>
      <c r="AG183" s="77"/>
      <c r="AH183" s="77"/>
      <c r="AI183" s="77"/>
      <c r="AJ183" s="77"/>
      <c r="AK183" s="77"/>
      <c r="AL183" s="77"/>
      <c r="AM183" s="77"/>
      <c r="AN183" s="77"/>
      <c r="AO183" s="145"/>
      <c r="AP183" s="247" t="str">
        <f>IF(F183="","",IFERROR(VLOOKUP(SUBSTITUTE(SUBSTITUTE(Tabla1[[#This Row],[Uso Sistemas]],"T","P"),"N","F"),Parámetros!$M$2:$N$17,2,0),"Completar hasta 3ra sem. para evaluar a Probacionista"))</f>
        <v/>
      </c>
      <c r="AQ183" s="40"/>
      <c r="AR183" s="40"/>
      <c r="AS183" s="40"/>
      <c r="AT183" s="29"/>
      <c r="AU183" s="56"/>
      <c r="AV183" s="56"/>
      <c r="AW183" s="56"/>
      <c r="AX183" s="249" t="str">
        <f>IF(V183="","",EOMONTH(EDATE(Tabla1[[#This Row],[Fecha Finalización]],2),0))</f>
        <v/>
      </c>
      <c r="AY183" s="40"/>
      <c r="AZ183" s="250" t="str">
        <f>IF(V183="","",EOMONTH(EDATE(Tabla1[[#This Row],[Fecha Finalización]],3),0))</f>
        <v/>
      </c>
      <c r="BA183" s="40"/>
      <c r="BB183" s="40"/>
      <c r="BC183" s="236"/>
      <c r="BD183" s="234" t="str">
        <f>IF(F183="","",Tabla1[[#This Row],[sem 01]]&amp;Tabla1[[#This Row],[sem 02]]&amp;Tabla1[[#This Row],[sem 03]])</f>
        <v/>
      </c>
      <c r="BE183" s="235" t="str">
        <f>IF(TRIM(F183)="","",$B$1&amp;"-"&amp;SUBSTITUTE(Tabla1[[#This Row],[Mes Inscrito]]," ","")&amp;"-"&amp;SUBSTITUTE(Tabla1[[#This Row],[Dia de clases Inscrito]]," ","")&amp;"-"&amp;SUBSTITUTE(Tabla1[[#This Row],[Horario Inscrito]]," ","")&amp;"-"&amp;Tabla1[[#This Row],[Fecha Inicio grupo]])</f>
        <v/>
      </c>
      <c r="BF183" s="252" t="str">
        <f>IF(F183="","",Tabla1[[#This Row],[Curso]])</f>
        <v/>
      </c>
      <c r="BG183" s="253" t="str">
        <f>+IF(TRIM(F183)="","",$B$1&amp;"-"&amp;TRIM(Tabla1[[#This Row],[Mes Inscrito]])&amp;"-"&amp;TRIM(Tabla1[[#This Row],[Dia de clases Inscrito]])&amp;"-"&amp;TRIM(Tabla1[[#This Row],[Horario Inscrito]])&amp;"-"&amp;TRIM(Tabla1[[#This Row],[Fecha Inicio grupo]])&amp;"-"&amp;TRIM(Tabla1[[#This Row],[Tipo Incrito]]))</f>
        <v/>
      </c>
      <c r="BH183" s="308" t="str">
        <f>IF(F183="","",OR(IFERROR(SEARCH("CG",Tabla1[[#This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3" s="309" t="str">
        <f>IF(F183&lt;&gt;"",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3" s="309" t="str">
        <f>IF(F183&lt;&gt;"",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3" s="309" t="str">
        <f>IF(Tabla1[[#This Row],[Fecha Inicio grupo]]="","",IFERROR(VLOOKUP(Tabla1[[#This Row],[Mes de Alta como miembro]],Parámetros!$AM$2:$AN$16,2,0),"01/01/1900"))</f>
        <v/>
      </c>
    </row>
    <row r="184" spans="1:63" ht="14.45">
      <c r="A184" s="69">
        <v>181</v>
      </c>
      <c r="B184" s="30"/>
      <c r="C184" s="35"/>
      <c r="D184" s="43"/>
      <c r="E184" s="65"/>
      <c r="F184" s="46"/>
      <c r="G184" s="46"/>
      <c r="H184" s="164"/>
      <c r="I184" s="43"/>
      <c r="J184" s="29"/>
      <c r="K184" s="70"/>
      <c r="L184" s="69"/>
      <c r="M184" s="47"/>
      <c r="N184" s="239" t="str">
        <f ca="1">IF(Tabla1[[#This Row],[Fecha de nac]]="","",IF(Tabla1[[#This Row],[Fecha Finalización]] &gt;=TODAY(), DATEDIF(Tabla1[[#This Row],[Fecha de nac]],TODAY(),"y"), ROUNDDOWN((Tabla1[[#This Row],[Fecha Finalización]] -Tabla1[[#This Row],[Fecha de nac]])/365,0)))</f>
        <v/>
      </c>
      <c r="O184" s="170"/>
      <c r="P184" s="35"/>
      <c r="Q184" s="68"/>
      <c r="R184" s="68"/>
      <c r="S184" s="68"/>
      <c r="T184" s="68"/>
      <c r="U184" s="244" t="str">
        <f>IF(F184="","",Tabla1[[#This Row],[Fecha Inicio grupo]]+3*7-7)</f>
        <v/>
      </c>
      <c r="V184" s="245" t="str">
        <f>IF(F184="","",EDATE(Tabla1[[#This Row],[Fecha Inicio grupo]],3))</f>
        <v/>
      </c>
      <c r="W184" s="30"/>
      <c r="X184" s="30"/>
      <c r="Y184" s="77"/>
      <c r="Z184" s="77"/>
      <c r="AA184" s="77"/>
      <c r="AB184" s="77"/>
      <c r="AC184" s="77"/>
      <c r="AD184" s="77"/>
      <c r="AE184" s="77"/>
      <c r="AF184" s="77"/>
      <c r="AG184" s="77"/>
      <c r="AH184" s="77"/>
      <c r="AI184" s="77"/>
      <c r="AJ184" s="77"/>
      <c r="AK184" s="77"/>
      <c r="AL184" s="77"/>
      <c r="AM184" s="77"/>
      <c r="AN184" s="77"/>
      <c r="AO184" s="145"/>
      <c r="AP184" s="247" t="str">
        <f>IF(F184="","",IFERROR(VLOOKUP(SUBSTITUTE(SUBSTITUTE(Tabla1[[#This Row],[Uso Sistemas]],"T","P"),"N","F"),Parámetros!$M$2:$N$17,2,0),"Completar hasta 3ra sem. para evaluar a Probacionista"))</f>
        <v/>
      </c>
      <c r="AQ184" s="40"/>
      <c r="AR184" s="40"/>
      <c r="AS184" s="40"/>
      <c r="AT184" s="29"/>
      <c r="AU184" s="56"/>
      <c r="AV184" s="56"/>
      <c r="AW184" s="56"/>
      <c r="AX184" s="249" t="str">
        <f>IF(V184="","",EOMONTH(EDATE(Tabla1[[#This Row],[Fecha Finalización]],2),0))</f>
        <v/>
      </c>
      <c r="AY184" s="40"/>
      <c r="AZ184" s="250" t="str">
        <f>IF(V184="","",EOMONTH(EDATE(Tabla1[[#This Row],[Fecha Finalización]],3),0))</f>
        <v/>
      </c>
      <c r="BA184" s="40"/>
      <c r="BB184" s="40"/>
      <c r="BC184" s="236"/>
      <c r="BD184" s="234" t="str">
        <f>IF(F184="","",Tabla1[[#This Row],[sem 01]]&amp;Tabla1[[#This Row],[sem 02]]&amp;Tabla1[[#This Row],[sem 03]])</f>
        <v/>
      </c>
      <c r="BE184" s="235" t="str">
        <f>IF(TRIM(F184)="","",$B$1&amp;"-"&amp;SUBSTITUTE(Tabla1[[#This Row],[Mes Inscrito]]," ","")&amp;"-"&amp;SUBSTITUTE(Tabla1[[#This Row],[Dia de clases Inscrito]]," ","")&amp;"-"&amp;SUBSTITUTE(Tabla1[[#This Row],[Horario Inscrito]]," ","")&amp;"-"&amp;Tabla1[[#This Row],[Fecha Inicio grupo]])</f>
        <v/>
      </c>
      <c r="BF184" s="252" t="str">
        <f>IF(F184="","",Tabla1[[#This Row],[Curso]])</f>
        <v/>
      </c>
      <c r="BG184" s="253" t="str">
        <f>+IF(TRIM(F184)="","",$B$1&amp;"-"&amp;TRIM(Tabla1[[#This Row],[Mes Inscrito]])&amp;"-"&amp;TRIM(Tabla1[[#This Row],[Dia de clases Inscrito]])&amp;"-"&amp;TRIM(Tabla1[[#This Row],[Horario Inscrito]])&amp;"-"&amp;TRIM(Tabla1[[#This Row],[Fecha Inicio grupo]])&amp;"-"&amp;TRIM(Tabla1[[#This Row],[Tipo Incrito]]))</f>
        <v/>
      </c>
      <c r="BH184" s="308" t="str">
        <f>IF(F184="","",OR(IFERROR(SEARCH("CG",Tabla1[[#This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4" s="309" t="str">
        <f>IF(F184&lt;&gt;"",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4" s="309" t="str">
        <f>IF(F184&lt;&gt;"",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4" s="309" t="str">
        <f>IF(Tabla1[[#This Row],[Fecha Inicio grupo]]="","",IFERROR(VLOOKUP(Tabla1[[#This Row],[Mes de Alta como miembro]],Parámetros!$AM$2:$AN$16,2,0),"01/01/1900"))</f>
        <v/>
      </c>
    </row>
    <row r="185" spans="1:63" ht="14.45">
      <c r="A185" s="69">
        <v>182</v>
      </c>
      <c r="B185" s="30"/>
      <c r="C185" s="35"/>
      <c r="D185" s="43"/>
      <c r="E185" s="65"/>
      <c r="F185" s="46"/>
      <c r="G185" s="46"/>
      <c r="H185" s="164"/>
      <c r="I185" s="43"/>
      <c r="J185" s="29"/>
      <c r="K185" s="70"/>
      <c r="L185" s="69"/>
      <c r="M185" s="47"/>
      <c r="N185" s="239" t="str">
        <f ca="1">IF(Tabla1[[#This Row],[Fecha de nac]]="","",IF(Tabla1[[#This Row],[Fecha Finalización]] &gt;=TODAY(), DATEDIF(Tabla1[[#This Row],[Fecha de nac]],TODAY(),"y"), ROUNDDOWN((Tabla1[[#This Row],[Fecha Finalización]] -Tabla1[[#This Row],[Fecha de nac]])/365,0)))</f>
        <v/>
      </c>
      <c r="O185" s="170"/>
      <c r="P185" s="35"/>
      <c r="Q185" s="68"/>
      <c r="R185" s="68"/>
      <c r="S185" s="68"/>
      <c r="T185" s="68"/>
      <c r="U185" s="244" t="str">
        <f>IF(F185="","",Tabla1[[#This Row],[Fecha Inicio grupo]]+3*7-7)</f>
        <v/>
      </c>
      <c r="V185" s="245" t="str">
        <f>IF(F185="","",EDATE(Tabla1[[#This Row],[Fecha Inicio grupo]],3))</f>
        <v/>
      </c>
      <c r="W185" s="30"/>
      <c r="X185" s="30"/>
      <c r="Y185" s="77"/>
      <c r="Z185" s="77"/>
      <c r="AA185" s="77"/>
      <c r="AB185" s="77"/>
      <c r="AC185" s="77"/>
      <c r="AD185" s="77"/>
      <c r="AE185" s="77"/>
      <c r="AF185" s="77"/>
      <c r="AG185" s="77"/>
      <c r="AH185" s="77"/>
      <c r="AI185" s="77"/>
      <c r="AJ185" s="77"/>
      <c r="AK185" s="77"/>
      <c r="AL185" s="77"/>
      <c r="AM185" s="77"/>
      <c r="AN185" s="77"/>
      <c r="AO185" s="145"/>
      <c r="AP185" s="247" t="str">
        <f>IF(F185="","",IFERROR(VLOOKUP(SUBSTITUTE(SUBSTITUTE(Tabla1[[#This Row],[Uso Sistemas]],"T","P"),"N","F"),Parámetros!$M$2:$N$17,2,0),"Completar hasta 3ra sem. para evaluar a Probacionista"))</f>
        <v/>
      </c>
      <c r="AQ185" s="40"/>
      <c r="AR185" s="40"/>
      <c r="AS185" s="40"/>
      <c r="AT185" s="29"/>
      <c r="AU185" s="56"/>
      <c r="AV185" s="56"/>
      <c r="AW185" s="56"/>
      <c r="AX185" s="249" t="str">
        <f>IF(V185="","",EOMONTH(EDATE(Tabla1[[#This Row],[Fecha Finalización]],2),0))</f>
        <v/>
      </c>
      <c r="AY185" s="40"/>
      <c r="AZ185" s="250" t="str">
        <f>IF(V185="","",EOMONTH(EDATE(Tabla1[[#This Row],[Fecha Finalización]],3),0))</f>
        <v/>
      </c>
      <c r="BA185" s="40"/>
      <c r="BB185" s="40"/>
      <c r="BC185" s="236"/>
      <c r="BD185" s="234" t="str">
        <f>IF(F185="","",Tabla1[[#This Row],[sem 01]]&amp;Tabla1[[#This Row],[sem 02]]&amp;Tabla1[[#This Row],[sem 03]])</f>
        <v/>
      </c>
      <c r="BE185" s="235" t="str">
        <f>IF(TRIM(F185)="","",$B$1&amp;"-"&amp;SUBSTITUTE(Tabla1[[#This Row],[Mes Inscrito]]," ","")&amp;"-"&amp;SUBSTITUTE(Tabla1[[#This Row],[Dia de clases Inscrito]]," ","")&amp;"-"&amp;SUBSTITUTE(Tabla1[[#This Row],[Horario Inscrito]]," ","")&amp;"-"&amp;Tabla1[[#This Row],[Fecha Inicio grupo]])</f>
        <v/>
      </c>
      <c r="BF185" s="252" t="str">
        <f>IF(F185="","",Tabla1[[#This Row],[Curso]])</f>
        <v/>
      </c>
      <c r="BG185" s="253" t="str">
        <f>+IF(TRIM(F185)="","",$B$1&amp;"-"&amp;TRIM(Tabla1[[#This Row],[Mes Inscrito]])&amp;"-"&amp;TRIM(Tabla1[[#This Row],[Dia de clases Inscrito]])&amp;"-"&amp;TRIM(Tabla1[[#This Row],[Horario Inscrito]])&amp;"-"&amp;TRIM(Tabla1[[#This Row],[Fecha Inicio grupo]])&amp;"-"&amp;TRIM(Tabla1[[#This Row],[Tipo Incrito]]))</f>
        <v/>
      </c>
      <c r="BH185" s="308" t="str">
        <f>IF(F185="","",OR(IFERROR(SEARCH("CG",Tabla1[[#This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5" s="309" t="str">
        <f>IF(F185&lt;&gt;"",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5" s="309" t="str">
        <f>IF(F185&lt;&gt;"",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5" s="309" t="str">
        <f>IF(Tabla1[[#This Row],[Fecha Inicio grupo]]="","",IFERROR(VLOOKUP(Tabla1[[#This Row],[Mes de Alta como miembro]],Parámetros!$AM$2:$AN$16,2,0),"01/01/1900"))</f>
        <v/>
      </c>
    </row>
    <row r="186" spans="1:63" ht="14.45">
      <c r="A186" s="69">
        <v>183</v>
      </c>
      <c r="B186" s="30"/>
      <c r="C186" s="35"/>
      <c r="D186" s="43"/>
      <c r="E186" s="65"/>
      <c r="F186" s="46"/>
      <c r="G186" s="46"/>
      <c r="H186" s="164"/>
      <c r="I186" s="43"/>
      <c r="J186" s="29"/>
      <c r="K186" s="70"/>
      <c r="L186" s="69"/>
      <c r="M186" s="47"/>
      <c r="N186" s="239" t="str">
        <f ca="1">IF(Tabla1[[#This Row],[Fecha de nac]]="","",IF(Tabla1[[#This Row],[Fecha Finalización]] &gt;=TODAY(), DATEDIF(Tabla1[[#This Row],[Fecha de nac]],TODAY(),"y"), ROUNDDOWN((Tabla1[[#This Row],[Fecha Finalización]] -Tabla1[[#This Row],[Fecha de nac]])/365,0)))</f>
        <v/>
      </c>
      <c r="O186" s="170"/>
      <c r="P186" s="35"/>
      <c r="Q186" s="68"/>
      <c r="R186" s="68"/>
      <c r="S186" s="68"/>
      <c r="T186" s="68"/>
      <c r="U186" s="244" t="str">
        <f>IF(F186="","",Tabla1[[#This Row],[Fecha Inicio grupo]]+3*7-7)</f>
        <v/>
      </c>
      <c r="V186" s="245" t="str">
        <f>IF(F186="","",EDATE(Tabla1[[#This Row],[Fecha Inicio grupo]],3))</f>
        <v/>
      </c>
      <c r="W186" s="30"/>
      <c r="X186" s="30"/>
      <c r="Y186" s="77"/>
      <c r="Z186" s="77"/>
      <c r="AA186" s="77"/>
      <c r="AB186" s="77"/>
      <c r="AC186" s="77"/>
      <c r="AD186" s="77"/>
      <c r="AE186" s="77"/>
      <c r="AF186" s="77"/>
      <c r="AG186" s="77"/>
      <c r="AH186" s="77"/>
      <c r="AI186" s="77"/>
      <c r="AJ186" s="77"/>
      <c r="AK186" s="77"/>
      <c r="AL186" s="77"/>
      <c r="AM186" s="77"/>
      <c r="AN186" s="77"/>
      <c r="AO186" s="145"/>
      <c r="AP186" s="247" t="str">
        <f>IF(F186="","",IFERROR(VLOOKUP(SUBSTITUTE(SUBSTITUTE(Tabla1[[#This Row],[Uso Sistemas]],"T","P"),"N","F"),Parámetros!$M$2:$N$17,2,0),"Completar hasta 3ra sem. para evaluar a Probacionista"))</f>
        <v/>
      </c>
      <c r="AQ186" s="40"/>
      <c r="AR186" s="40"/>
      <c r="AS186" s="40"/>
      <c r="AT186" s="29"/>
      <c r="AU186" s="56"/>
      <c r="AV186" s="56"/>
      <c r="AW186" s="56"/>
      <c r="AX186" s="249" t="str">
        <f>IF(V186="","",EOMONTH(EDATE(Tabla1[[#This Row],[Fecha Finalización]],2),0))</f>
        <v/>
      </c>
      <c r="AY186" s="40"/>
      <c r="AZ186" s="250" t="str">
        <f>IF(V186="","",EOMONTH(EDATE(Tabla1[[#This Row],[Fecha Finalización]],3),0))</f>
        <v/>
      </c>
      <c r="BA186" s="40"/>
      <c r="BB186" s="40"/>
      <c r="BC186" s="236"/>
      <c r="BD186" s="234" t="str">
        <f>IF(F186="","",Tabla1[[#This Row],[sem 01]]&amp;Tabla1[[#This Row],[sem 02]]&amp;Tabla1[[#This Row],[sem 03]])</f>
        <v/>
      </c>
      <c r="BE186" s="235" t="str">
        <f>IF(TRIM(F186)="","",$B$1&amp;"-"&amp;SUBSTITUTE(Tabla1[[#This Row],[Mes Inscrito]]," ","")&amp;"-"&amp;SUBSTITUTE(Tabla1[[#This Row],[Dia de clases Inscrito]]," ","")&amp;"-"&amp;SUBSTITUTE(Tabla1[[#This Row],[Horario Inscrito]]," ","")&amp;"-"&amp;Tabla1[[#This Row],[Fecha Inicio grupo]])</f>
        <v/>
      </c>
      <c r="BF186" s="252" t="str">
        <f>IF(F186="","",Tabla1[[#This Row],[Curso]])</f>
        <v/>
      </c>
      <c r="BG186" s="253" t="str">
        <f>+IF(TRIM(F186)="","",$B$1&amp;"-"&amp;TRIM(Tabla1[[#This Row],[Mes Inscrito]])&amp;"-"&amp;TRIM(Tabla1[[#This Row],[Dia de clases Inscrito]])&amp;"-"&amp;TRIM(Tabla1[[#This Row],[Horario Inscrito]])&amp;"-"&amp;TRIM(Tabla1[[#This Row],[Fecha Inicio grupo]])&amp;"-"&amp;TRIM(Tabla1[[#This Row],[Tipo Incrito]]))</f>
        <v/>
      </c>
      <c r="BH186" s="308" t="str">
        <f>IF(F186="","",OR(IFERROR(SEARCH("CG",Tabla1[[#This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6" s="309" t="str">
        <f>IF(F186&lt;&gt;"",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6" s="309" t="str">
        <f>IF(F186&lt;&gt;"",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6" s="309" t="str">
        <f>IF(Tabla1[[#This Row],[Fecha Inicio grupo]]="","",IFERROR(VLOOKUP(Tabla1[[#This Row],[Mes de Alta como miembro]],Parámetros!$AM$2:$AN$16,2,0),"01/01/1900"))</f>
        <v/>
      </c>
    </row>
    <row r="187" spans="1:63" ht="14.45">
      <c r="A187" s="69">
        <v>184</v>
      </c>
      <c r="B187" s="30"/>
      <c r="C187" s="35"/>
      <c r="D187" s="43"/>
      <c r="E187" s="65"/>
      <c r="F187" s="46"/>
      <c r="G187" s="46"/>
      <c r="H187" s="164"/>
      <c r="I187" s="43"/>
      <c r="J187" s="29"/>
      <c r="K187" s="70"/>
      <c r="L187" s="69"/>
      <c r="M187" s="47"/>
      <c r="N187" s="239" t="str">
        <f ca="1">IF(Tabla1[[#This Row],[Fecha de nac]]="","",IF(Tabla1[[#This Row],[Fecha Finalización]] &gt;=TODAY(), DATEDIF(Tabla1[[#This Row],[Fecha de nac]],TODAY(),"y"), ROUNDDOWN((Tabla1[[#This Row],[Fecha Finalización]] -Tabla1[[#This Row],[Fecha de nac]])/365,0)))</f>
        <v/>
      </c>
      <c r="O187" s="170"/>
      <c r="P187" s="35"/>
      <c r="Q187" s="68"/>
      <c r="R187" s="68"/>
      <c r="S187" s="68"/>
      <c r="T187" s="68"/>
      <c r="U187" s="244" t="str">
        <f>IF(F187="","",Tabla1[[#This Row],[Fecha Inicio grupo]]+3*7-7)</f>
        <v/>
      </c>
      <c r="V187" s="245" t="str">
        <f>IF(F187="","",EDATE(Tabla1[[#This Row],[Fecha Inicio grupo]],3))</f>
        <v/>
      </c>
      <c r="W187" s="30"/>
      <c r="X187" s="30"/>
      <c r="Y187" s="77"/>
      <c r="Z187" s="77"/>
      <c r="AA187" s="77"/>
      <c r="AB187" s="77"/>
      <c r="AC187" s="77"/>
      <c r="AD187" s="77"/>
      <c r="AE187" s="77"/>
      <c r="AF187" s="77"/>
      <c r="AG187" s="77"/>
      <c r="AH187" s="77"/>
      <c r="AI187" s="77"/>
      <c r="AJ187" s="77"/>
      <c r="AK187" s="77"/>
      <c r="AL187" s="77"/>
      <c r="AM187" s="77"/>
      <c r="AN187" s="77"/>
      <c r="AO187" s="145"/>
      <c r="AP187" s="247" t="str">
        <f>IF(F187="","",IFERROR(VLOOKUP(SUBSTITUTE(SUBSTITUTE(Tabla1[[#This Row],[Uso Sistemas]],"T","P"),"N","F"),Parámetros!$M$2:$N$17,2,0),"Completar hasta 3ra sem. para evaluar a Probacionista"))</f>
        <v/>
      </c>
      <c r="AQ187" s="40"/>
      <c r="AR187" s="40"/>
      <c r="AS187" s="40"/>
      <c r="AT187" s="29"/>
      <c r="AU187" s="56"/>
      <c r="AV187" s="56"/>
      <c r="AW187" s="56"/>
      <c r="AX187" s="249" t="str">
        <f>IF(V187="","",EOMONTH(EDATE(Tabla1[[#This Row],[Fecha Finalización]],2),0))</f>
        <v/>
      </c>
      <c r="AY187" s="40"/>
      <c r="AZ187" s="250" t="str">
        <f>IF(V187="","",EOMONTH(EDATE(Tabla1[[#This Row],[Fecha Finalización]],3),0))</f>
        <v/>
      </c>
      <c r="BA187" s="40"/>
      <c r="BB187" s="40"/>
      <c r="BC187" s="236"/>
      <c r="BD187" s="234" t="str">
        <f>IF(F187="","",Tabla1[[#This Row],[sem 01]]&amp;Tabla1[[#This Row],[sem 02]]&amp;Tabla1[[#This Row],[sem 03]])</f>
        <v/>
      </c>
      <c r="BE187" s="235" t="str">
        <f>IF(TRIM(F187)="","",$B$1&amp;"-"&amp;SUBSTITUTE(Tabla1[[#This Row],[Mes Inscrito]]," ","")&amp;"-"&amp;SUBSTITUTE(Tabla1[[#This Row],[Dia de clases Inscrito]]," ","")&amp;"-"&amp;SUBSTITUTE(Tabla1[[#This Row],[Horario Inscrito]]," ","")&amp;"-"&amp;Tabla1[[#This Row],[Fecha Inicio grupo]])</f>
        <v/>
      </c>
      <c r="BF187" s="252" t="str">
        <f>IF(F187="","",Tabla1[[#This Row],[Curso]])</f>
        <v/>
      </c>
      <c r="BG187" s="253" t="str">
        <f>+IF(TRIM(F187)="","",$B$1&amp;"-"&amp;TRIM(Tabla1[[#This Row],[Mes Inscrito]])&amp;"-"&amp;TRIM(Tabla1[[#This Row],[Dia de clases Inscrito]])&amp;"-"&amp;TRIM(Tabla1[[#This Row],[Horario Inscrito]])&amp;"-"&amp;TRIM(Tabla1[[#This Row],[Fecha Inicio grupo]])&amp;"-"&amp;TRIM(Tabla1[[#This Row],[Tipo Incrito]]))</f>
        <v/>
      </c>
      <c r="BH187" s="308" t="str">
        <f>IF(F187="","",OR(IFERROR(SEARCH("CG",Tabla1[[#This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7" s="309" t="str">
        <f>IF(F187&lt;&gt;"",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7" s="309" t="str">
        <f>IF(F187&lt;&gt;"",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7" s="309" t="str">
        <f>IF(Tabla1[[#This Row],[Fecha Inicio grupo]]="","",IFERROR(VLOOKUP(Tabla1[[#This Row],[Mes de Alta como miembro]],Parámetros!$AM$2:$AN$16,2,0),"01/01/1900"))</f>
        <v/>
      </c>
    </row>
    <row r="188" spans="1:63" ht="14.45">
      <c r="A188" s="69">
        <v>185</v>
      </c>
      <c r="B188" s="30"/>
      <c r="C188" s="35"/>
      <c r="D188" s="43"/>
      <c r="E188" s="65"/>
      <c r="F188" s="46"/>
      <c r="G188" s="46"/>
      <c r="H188" s="164"/>
      <c r="I188" s="43"/>
      <c r="J188" s="29"/>
      <c r="K188" s="70"/>
      <c r="L188" s="69"/>
      <c r="M188" s="47"/>
      <c r="N188" s="239" t="str">
        <f ca="1">IF(Tabla1[[#This Row],[Fecha de nac]]="","",IF(Tabla1[[#This Row],[Fecha Finalización]] &gt;=TODAY(), DATEDIF(Tabla1[[#This Row],[Fecha de nac]],TODAY(),"y"), ROUNDDOWN((Tabla1[[#This Row],[Fecha Finalización]] -Tabla1[[#This Row],[Fecha de nac]])/365,0)))</f>
        <v/>
      </c>
      <c r="O188" s="170"/>
      <c r="P188" s="35"/>
      <c r="Q188" s="68"/>
      <c r="R188" s="68"/>
      <c r="S188" s="68"/>
      <c r="T188" s="68"/>
      <c r="U188" s="244" t="str">
        <f>IF(F188="","",Tabla1[[#This Row],[Fecha Inicio grupo]]+3*7-7)</f>
        <v/>
      </c>
      <c r="V188" s="245" t="str">
        <f>IF(F188="","",EDATE(Tabla1[[#This Row],[Fecha Inicio grupo]],3))</f>
        <v/>
      </c>
      <c r="W188" s="30"/>
      <c r="X188" s="30"/>
      <c r="Y188" s="77"/>
      <c r="Z188" s="77"/>
      <c r="AA188" s="77"/>
      <c r="AB188" s="77"/>
      <c r="AC188" s="77"/>
      <c r="AD188" s="77"/>
      <c r="AE188" s="77"/>
      <c r="AF188" s="77"/>
      <c r="AG188" s="77"/>
      <c r="AH188" s="77"/>
      <c r="AI188" s="77"/>
      <c r="AJ188" s="77"/>
      <c r="AK188" s="77"/>
      <c r="AL188" s="77"/>
      <c r="AM188" s="77"/>
      <c r="AN188" s="77"/>
      <c r="AO188" s="145"/>
      <c r="AP188" s="247" t="str">
        <f>IF(F188="","",IFERROR(VLOOKUP(SUBSTITUTE(SUBSTITUTE(Tabla1[[#This Row],[Uso Sistemas]],"T","P"),"N","F"),Parámetros!$M$2:$N$17,2,0),"Completar hasta 3ra sem. para evaluar a Probacionista"))</f>
        <v/>
      </c>
      <c r="AQ188" s="40"/>
      <c r="AR188" s="40"/>
      <c r="AS188" s="40"/>
      <c r="AT188" s="29"/>
      <c r="AU188" s="56"/>
      <c r="AV188" s="56"/>
      <c r="AW188" s="56"/>
      <c r="AX188" s="249" t="str">
        <f>IF(V188="","",EOMONTH(EDATE(Tabla1[[#This Row],[Fecha Finalización]],2),0))</f>
        <v/>
      </c>
      <c r="AY188" s="40"/>
      <c r="AZ188" s="250" t="str">
        <f>IF(V188="","",EOMONTH(EDATE(Tabla1[[#This Row],[Fecha Finalización]],3),0))</f>
        <v/>
      </c>
      <c r="BA188" s="40"/>
      <c r="BB188" s="40"/>
      <c r="BC188" s="236"/>
      <c r="BD188" s="234" t="str">
        <f>IF(F188="","",Tabla1[[#This Row],[sem 01]]&amp;Tabla1[[#This Row],[sem 02]]&amp;Tabla1[[#This Row],[sem 03]])</f>
        <v/>
      </c>
      <c r="BE188" s="235" t="str">
        <f>IF(TRIM(F188)="","",$B$1&amp;"-"&amp;SUBSTITUTE(Tabla1[[#This Row],[Mes Inscrito]]," ","")&amp;"-"&amp;SUBSTITUTE(Tabla1[[#This Row],[Dia de clases Inscrito]]," ","")&amp;"-"&amp;SUBSTITUTE(Tabla1[[#This Row],[Horario Inscrito]]," ","")&amp;"-"&amp;Tabla1[[#This Row],[Fecha Inicio grupo]])</f>
        <v/>
      </c>
      <c r="BF188" s="252" t="str">
        <f>IF(F188="","",Tabla1[[#This Row],[Curso]])</f>
        <v/>
      </c>
      <c r="BG188" s="253" t="str">
        <f>+IF(TRIM(F188)="","",$B$1&amp;"-"&amp;TRIM(Tabla1[[#This Row],[Mes Inscrito]])&amp;"-"&amp;TRIM(Tabla1[[#This Row],[Dia de clases Inscrito]])&amp;"-"&amp;TRIM(Tabla1[[#This Row],[Horario Inscrito]])&amp;"-"&amp;TRIM(Tabla1[[#This Row],[Fecha Inicio grupo]])&amp;"-"&amp;TRIM(Tabla1[[#This Row],[Tipo Incrito]]))</f>
        <v/>
      </c>
      <c r="BH188" s="308" t="str">
        <f>IF(F188="","",OR(IFERROR(SEARCH("CG",Tabla1[[#This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8" s="309" t="str">
        <f>IF(F188&lt;&gt;"",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8" s="309" t="str">
        <f>IF(F188&lt;&gt;"",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8" s="309" t="str">
        <f>IF(Tabla1[[#This Row],[Fecha Inicio grupo]]="","",IFERROR(VLOOKUP(Tabla1[[#This Row],[Mes de Alta como miembro]],Parámetros!$AM$2:$AN$16,2,0),"01/01/1900"))</f>
        <v/>
      </c>
    </row>
    <row r="189" spans="1:63" ht="14.45">
      <c r="A189" s="69">
        <v>186</v>
      </c>
      <c r="B189" s="30"/>
      <c r="C189" s="35"/>
      <c r="D189" s="43"/>
      <c r="E189" s="65"/>
      <c r="F189" s="46"/>
      <c r="G189" s="46"/>
      <c r="H189" s="164"/>
      <c r="I189" s="43"/>
      <c r="J189" s="29"/>
      <c r="K189" s="70"/>
      <c r="L189" s="69"/>
      <c r="M189" s="47"/>
      <c r="N189" s="239" t="str">
        <f ca="1">IF(Tabla1[[#This Row],[Fecha de nac]]="","",IF(Tabla1[[#This Row],[Fecha Finalización]] &gt;=TODAY(), DATEDIF(Tabla1[[#This Row],[Fecha de nac]],TODAY(),"y"), ROUNDDOWN((Tabla1[[#This Row],[Fecha Finalización]] -Tabla1[[#This Row],[Fecha de nac]])/365,0)))</f>
        <v/>
      </c>
      <c r="O189" s="170"/>
      <c r="P189" s="35"/>
      <c r="Q189" s="68"/>
      <c r="R189" s="68"/>
      <c r="S189" s="68"/>
      <c r="T189" s="68"/>
      <c r="U189" s="244" t="str">
        <f>IF(F189="","",Tabla1[[#This Row],[Fecha Inicio grupo]]+3*7-7)</f>
        <v/>
      </c>
      <c r="V189" s="245" t="str">
        <f>IF(F189="","",EDATE(Tabla1[[#This Row],[Fecha Inicio grupo]],3))</f>
        <v/>
      </c>
      <c r="W189" s="30"/>
      <c r="X189" s="30"/>
      <c r="Y189" s="77"/>
      <c r="Z189" s="77"/>
      <c r="AA189" s="77"/>
      <c r="AB189" s="77"/>
      <c r="AC189" s="77"/>
      <c r="AD189" s="77"/>
      <c r="AE189" s="77"/>
      <c r="AF189" s="77"/>
      <c r="AG189" s="77"/>
      <c r="AH189" s="77"/>
      <c r="AI189" s="77"/>
      <c r="AJ189" s="77"/>
      <c r="AK189" s="77"/>
      <c r="AL189" s="77"/>
      <c r="AM189" s="77"/>
      <c r="AN189" s="77"/>
      <c r="AO189" s="145"/>
      <c r="AP189" s="247" t="str">
        <f>IF(F189="","",IFERROR(VLOOKUP(SUBSTITUTE(SUBSTITUTE(Tabla1[[#This Row],[Uso Sistemas]],"T","P"),"N","F"),Parámetros!$M$2:$N$17,2,0),"Completar hasta 3ra sem. para evaluar a Probacionista"))</f>
        <v/>
      </c>
      <c r="AQ189" s="40"/>
      <c r="AR189" s="40"/>
      <c r="AS189" s="40"/>
      <c r="AT189" s="29"/>
      <c r="AU189" s="56"/>
      <c r="AV189" s="56"/>
      <c r="AW189" s="56"/>
      <c r="AX189" s="249" t="str">
        <f>IF(V189="","",EOMONTH(EDATE(Tabla1[[#This Row],[Fecha Finalización]],2),0))</f>
        <v/>
      </c>
      <c r="AY189" s="40"/>
      <c r="AZ189" s="250" t="str">
        <f>IF(V189="","",EOMONTH(EDATE(Tabla1[[#This Row],[Fecha Finalización]],3),0))</f>
        <v/>
      </c>
      <c r="BA189" s="40"/>
      <c r="BB189" s="40"/>
      <c r="BC189" s="236"/>
      <c r="BD189" s="234" t="str">
        <f>IF(F189="","",Tabla1[[#This Row],[sem 01]]&amp;Tabla1[[#This Row],[sem 02]]&amp;Tabla1[[#This Row],[sem 03]])</f>
        <v/>
      </c>
      <c r="BE189" s="235" t="str">
        <f>IF(TRIM(F189)="","",$B$1&amp;"-"&amp;SUBSTITUTE(Tabla1[[#This Row],[Mes Inscrito]]," ","")&amp;"-"&amp;SUBSTITUTE(Tabla1[[#This Row],[Dia de clases Inscrito]]," ","")&amp;"-"&amp;SUBSTITUTE(Tabla1[[#This Row],[Horario Inscrito]]," ","")&amp;"-"&amp;Tabla1[[#This Row],[Fecha Inicio grupo]])</f>
        <v/>
      </c>
      <c r="BF189" s="252" t="str">
        <f>IF(F189="","",Tabla1[[#This Row],[Curso]])</f>
        <v/>
      </c>
      <c r="BG189" s="253" t="str">
        <f>+IF(TRIM(F189)="","",$B$1&amp;"-"&amp;TRIM(Tabla1[[#This Row],[Mes Inscrito]])&amp;"-"&amp;TRIM(Tabla1[[#This Row],[Dia de clases Inscrito]])&amp;"-"&amp;TRIM(Tabla1[[#This Row],[Horario Inscrito]])&amp;"-"&amp;TRIM(Tabla1[[#This Row],[Fecha Inicio grupo]])&amp;"-"&amp;TRIM(Tabla1[[#This Row],[Tipo Incrito]]))</f>
        <v/>
      </c>
      <c r="BH189" s="308" t="str">
        <f>IF(F189="","",OR(IFERROR(SEARCH("CG",Tabla1[[#This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9" s="309" t="str">
        <f>IF(F189&lt;&gt;"",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9" s="309" t="str">
        <f>IF(F189&lt;&gt;"",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9" s="309" t="str">
        <f>IF(Tabla1[[#This Row],[Fecha Inicio grupo]]="","",IFERROR(VLOOKUP(Tabla1[[#This Row],[Mes de Alta como miembro]],Parámetros!$AM$2:$AN$16,2,0),"01/01/1900"))</f>
        <v/>
      </c>
    </row>
    <row r="190" spans="1:63" ht="14.45">
      <c r="A190" s="69">
        <v>187</v>
      </c>
      <c r="B190" s="30"/>
      <c r="C190" s="35"/>
      <c r="D190" s="43"/>
      <c r="E190" s="65"/>
      <c r="F190" s="46"/>
      <c r="G190" s="46"/>
      <c r="H190" s="164"/>
      <c r="I190" s="43"/>
      <c r="J190" s="29"/>
      <c r="K190" s="70"/>
      <c r="L190" s="69"/>
      <c r="M190" s="47"/>
      <c r="N190" s="239" t="str">
        <f ca="1">IF(Tabla1[[#This Row],[Fecha de nac]]="","",IF(Tabla1[[#This Row],[Fecha Finalización]] &gt;=TODAY(), DATEDIF(Tabla1[[#This Row],[Fecha de nac]],TODAY(),"y"), ROUNDDOWN((Tabla1[[#This Row],[Fecha Finalización]] -Tabla1[[#This Row],[Fecha de nac]])/365,0)))</f>
        <v/>
      </c>
      <c r="O190" s="170"/>
      <c r="P190" s="35"/>
      <c r="Q190" s="68"/>
      <c r="R190" s="68"/>
      <c r="S190" s="68"/>
      <c r="T190" s="68"/>
      <c r="U190" s="244" t="str">
        <f>IF(F190="","",Tabla1[[#This Row],[Fecha Inicio grupo]]+3*7-7)</f>
        <v/>
      </c>
      <c r="V190" s="245" t="str">
        <f>IF(F190="","",EDATE(Tabla1[[#This Row],[Fecha Inicio grupo]],3))</f>
        <v/>
      </c>
      <c r="W190" s="30"/>
      <c r="X190" s="30"/>
      <c r="Y190" s="77"/>
      <c r="Z190" s="77"/>
      <c r="AA190" s="77"/>
      <c r="AB190" s="77"/>
      <c r="AC190" s="77"/>
      <c r="AD190" s="77"/>
      <c r="AE190" s="77"/>
      <c r="AF190" s="77"/>
      <c r="AG190" s="77"/>
      <c r="AH190" s="77"/>
      <c r="AI190" s="77"/>
      <c r="AJ190" s="77"/>
      <c r="AK190" s="77"/>
      <c r="AL190" s="77"/>
      <c r="AM190" s="77"/>
      <c r="AN190" s="77"/>
      <c r="AO190" s="145"/>
      <c r="AP190" s="247" t="str">
        <f>IF(F190="","",IFERROR(VLOOKUP(SUBSTITUTE(SUBSTITUTE(Tabla1[[#This Row],[Uso Sistemas]],"T","P"),"N","F"),Parámetros!$M$2:$N$17,2,0),"Completar hasta 3ra sem. para evaluar a Probacionista"))</f>
        <v/>
      </c>
      <c r="AQ190" s="40"/>
      <c r="AR190" s="40"/>
      <c r="AS190" s="40"/>
      <c r="AT190" s="29"/>
      <c r="AU190" s="56"/>
      <c r="AV190" s="56"/>
      <c r="AW190" s="56"/>
      <c r="AX190" s="249" t="str">
        <f>IF(V190="","",EOMONTH(EDATE(Tabla1[[#This Row],[Fecha Finalización]],2),0))</f>
        <v/>
      </c>
      <c r="AY190" s="40"/>
      <c r="AZ190" s="250" t="str">
        <f>IF(V190="","",EOMONTH(EDATE(Tabla1[[#This Row],[Fecha Finalización]],3),0))</f>
        <v/>
      </c>
      <c r="BA190" s="40"/>
      <c r="BB190" s="40"/>
      <c r="BC190" s="236"/>
      <c r="BD190" s="234" t="str">
        <f>IF(F190="","",Tabla1[[#This Row],[sem 01]]&amp;Tabla1[[#This Row],[sem 02]]&amp;Tabla1[[#This Row],[sem 03]])</f>
        <v/>
      </c>
      <c r="BE190" s="235" t="str">
        <f>IF(TRIM(F190)="","",$B$1&amp;"-"&amp;SUBSTITUTE(Tabla1[[#This Row],[Mes Inscrito]]," ","")&amp;"-"&amp;SUBSTITUTE(Tabla1[[#This Row],[Dia de clases Inscrito]]," ","")&amp;"-"&amp;SUBSTITUTE(Tabla1[[#This Row],[Horario Inscrito]]," ","")&amp;"-"&amp;Tabla1[[#This Row],[Fecha Inicio grupo]])</f>
        <v/>
      </c>
      <c r="BF190" s="252" t="str">
        <f>IF(F190="","",Tabla1[[#This Row],[Curso]])</f>
        <v/>
      </c>
      <c r="BG190" s="253" t="str">
        <f>+IF(TRIM(F190)="","",$B$1&amp;"-"&amp;TRIM(Tabla1[[#This Row],[Mes Inscrito]])&amp;"-"&amp;TRIM(Tabla1[[#This Row],[Dia de clases Inscrito]])&amp;"-"&amp;TRIM(Tabla1[[#This Row],[Horario Inscrito]])&amp;"-"&amp;TRIM(Tabla1[[#This Row],[Fecha Inicio grupo]])&amp;"-"&amp;TRIM(Tabla1[[#This Row],[Tipo Incrito]]))</f>
        <v/>
      </c>
      <c r="BH190" s="308" t="str">
        <f>IF(F190="","",OR(IFERROR(SEARCH("CG",Tabla1[[#This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0" s="309" t="str">
        <f>IF(F190&lt;&gt;"",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0" s="309" t="str">
        <f>IF(F190&lt;&gt;"",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0" s="309" t="str">
        <f>IF(Tabla1[[#This Row],[Fecha Inicio grupo]]="","",IFERROR(VLOOKUP(Tabla1[[#This Row],[Mes de Alta como miembro]],Parámetros!$AM$2:$AN$16,2,0),"01/01/1900"))</f>
        <v/>
      </c>
    </row>
    <row r="191" spans="1:63" ht="14.45">
      <c r="A191" s="69">
        <v>188</v>
      </c>
      <c r="B191" s="30"/>
      <c r="C191" s="35"/>
      <c r="D191" s="43"/>
      <c r="E191" s="65"/>
      <c r="F191" s="46"/>
      <c r="G191" s="46"/>
      <c r="H191" s="164"/>
      <c r="I191" s="43"/>
      <c r="J191" s="29"/>
      <c r="K191" s="70"/>
      <c r="L191" s="69"/>
      <c r="M191" s="47"/>
      <c r="N191" s="239" t="str">
        <f ca="1">IF(Tabla1[[#This Row],[Fecha de nac]]="","",IF(Tabla1[[#This Row],[Fecha Finalización]] &gt;=TODAY(), DATEDIF(Tabla1[[#This Row],[Fecha de nac]],TODAY(),"y"), ROUNDDOWN((Tabla1[[#This Row],[Fecha Finalización]] -Tabla1[[#This Row],[Fecha de nac]])/365,0)))</f>
        <v/>
      </c>
      <c r="O191" s="170"/>
      <c r="P191" s="35"/>
      <c r="Q191" s="68"/>
      <c r="R191" s="68"/>
      <c r="S191" s="68"/>
      <c r="T191" s="68"/>
      <c r="U191" s="244" t="str">
        <f>IF(F191="","",Tabla1[[#This Row],[Fecha Inicio grupo]]+3*7-7)</f>
        <v/>
      </c>
      <c r="V191" s="245" t="str">
        <f>IF(F191="","",EDATE(Tabla1[[#This Row],[Fecha Inicio grupo]],3))</f>
        <v/>
      </c>
      <c r="W191" s="30"/>
      <c r="X191" s="30"/>
      <c r="Y191" s="77"/>
      <c r="Z191" s="77"/>
      <c r="AA191" s="77"/>
      <c r="AB191" s="77"/>
      <c r="AC191" s="77"/>
      <c r="AD191" s="77"/>
      <c r="AE191" s="77"/>
      <c r="AF191" s="77"/>
      <c r="AG191" s="77"/>
      <c r="AH191" s="77"/>
      <c r="AI191" s="77"/>
      <c r="AJ191" s="77"/>
      <c r="AK191" s="77"/>
      <c r="AL191" s="77"/>
      <c r="AM191" s="77"/>
      <c r="AN191" s="77"/>
      <c r="AO191" s="145"/>
      <c r="AP191" s="247" t="str">
        <f>IF(F191="","",IFERROR(VLOOKUP(SUBSTITUTE(SUBSTITUTE(Tabla1[[#This Row],[Uso Sistemas]],"T","P"),"N","F"),Parámetros!$M$2:$N$17,2,0),"Completar hasta 3ra sem. para evaluar a Probacionista"))</f>
        <v/>
      </c>
      <c r="AQ191" s="40"/>
      <c r="AR191" s="40"/>
      <c r="AS191" s="40"/>
      <c r="AT191" s="29"/>
      <c r="AU191" s="56"/>
      <c r="AV191" s="56"/>
      <c r="AW191" s="56"/>
      <c r="AX191" s="249" t="str">
        <f>IF(V191="","",EOMONTH(EDATE(Tabla1[[#This Row],[Fecha Finalización]],2),0))</f>
        <v/>
      </c>
      <c r="AY191" s="40"/>
      <c r="AZ191" s="250" t="str">
        <f>IF(V191="","",EOMONTH(EDATE(Tabla1[[#This Row],[Fecha Finalización]],3),0))</f>
        <v/>
      </c>
      <c r="BA191" s="40"/>
      <c r="BB191" s="40"/>
      <c r="BC191" s="236"/>
      <c r="BD191" s="234" t="str">
        <f>IF(F191="","",Tabla1[[#This Row],[sem 01]]&amp;Tabla1[[#This Row],[sem 02]]&amp;Tabla1[[#This Row],[sem 03]])</f>
        <v/>
      </c>
      <c r="BE191" s="235" t="str">
        <f>IF(TRIM(F191)="","",$B$1&amp;"-"&amp;SUBSTITUTE(Tabla1[[#This Row],[Mes Inscrito]]," ","")&amp;"-"&amp;SUBSTITUTE(Tabla1[[#This Row],[Dia de clases Inscrito]]," ","")&amp;"-"&amp;SUBSTITUTE(Tabla1[[#This Row],[Horario Inscrito]]," ","")&amp;"-"&amp;Tabla1[[#This Row],[Fecha Inicio grupo]])</f>
        <v/>
      </c>
      <c r="BF191" s="252" t="str">
        <f>IF(F191="","",Tabla1[[#This Row],[Curso]])</f>
        <v/>
      </c>
      <c r="BG191" s="253" t="str">
        <f>+IF(TRIM(F191)="","",$B$1&amp;"-"&amp;TRIM(Tabla1[[#This Row],[Mes Inscrito]])&amp;"-"&amp;TRIM(Tabla1[[#This Row],[Dia de clases Inscrito]])&amp;"-"&amp;TRIM(Tabla1[[#This Row],[Horario Inscrito]])&amp;"-"&amp;TRIM(Tabla1[[#This Row],[Fecha Inicio grupo]])&amp;"-"&amp;TRIM(Tabla1[[#This Row],[Tipo Incrito]]))</f>
        <v/>
      </c>
      <c r="BH191" s="308" t="str">
        <f>IF(F191="","",OR(IFERROR(SEARCH("CG",Tabla1[[#This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1" s="309" t="str">
        <f>IF(F191&lt;&gt;"",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1" s="309" t="str">
        <f>IF(F191&lt;&gt;"",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1" s="309" t="str">
        <f>IF(Tabla1[[#This Row],[Fecha Inicio grupo]]="","",IFERROR(VLOOKUP(Tabla1[[#This Row],[Mes de Alta como miembro]],Parámetros!$AM$2:$AN$16,2,0),"01/01/1900"))</f>
        <v/>
      </c>
    </row>
    <row r="192" spans="1:63" ht="14.45">
      <c r="A192" s="69">
        <v>189</v>
      </c>
      <c r="B192" s="30"/>
      <c r="C192" s="35"/>
      <c r="D192" s="43"/>
      <c r="E192" s="65"/>
      <c r="F192" s="46"/>
      <c r="G192" s="46"/>
      <c r="H192" s="164"/>
      <c r="I192" s="43"/>
      <c r="J192" s="29"/>
      <c r="K192" s="70"/>
      <c r="L192" s="69"/>
      <c r="M192" s="47"/>
      <c r="N192" s="239" t="str">
        <f ca="1">IF(Tabla1[[#This Row],[Fecha de nac]]="","",IF(Tabla1[[#This Row],[Fecha Finalización]] &gt;=TODAY(), DATEDIF(Tabla1[[#This Row],[Fecha de nac]],TODAY(),"y"), ROUNDDOWN((Tabla1[[#This Row],[Fecha Finalización]] -Tabla1[[#This Row],[Fecha de nac]])/365,0)))</f>
        <v/>
      </c>
      <c r="O192" s="170"/>
      <c r="P192" s="35"/>
      <c r="Q192" s="68"/>
      <c r="R192" s="68"/>
      <c r="S192" s="68"/>
      <c r="T192" s="68"/>
      <c r="U192" s="244" t="str">
        <f>IF(F192="","",Tabla1[[#This Row],[Fecha Inicio grupo]]+3*7-7)</f>
        <v/>
      </c>
      <c r="V192" s="245" t="str">
        <f>IF(F192="","",EDATE(Tabla1[[#This Row],[Fecha Inicio grupo]],3))</f>
        <v/>
      </c>
      <c r="W192" s="30"/>
      <c r="X192" s="30"/>
      <c r="Y192" s="77"/>
      <c r="Z192" s="77"/>
      <c r="AA192" s="77"/>
      <c r="AB192" s="77"/>
      <c r="AC192" s="77"/>
      <c r="AD192" s="77"/>
      <c r="AE192" s="77"/>
      <c r="AF192" s="77"/>
      <c r="AG192" s="77"/>
      <c r="AH192" s="77"/>
      <c r="AI192" s="77"/>
      <c r="AJ192" s="77"/>
      <c r="AK192" s="77"/>
      <c r="AL192" s="77"/>
      <c r="AM192" s="77"/>
      <c r="AN192" s="77"/>
      <c r="AO192" s="145"/>
      <c r="AP192" s="247" t="str">
        <f>IF(F192="","",IFERROR(VLOOKUP(SUBSTITUTE(SUBSTITUTE(Tabla1[[#This Row],[Uso Sistemas]],"T","P"),"N","F"),Parámetros!$M$2:$N$17,2,0),"Completar hasta 3ra sem. para evaluar a Probacionista"))</f>
        <v/>
      </c>
      <c r="AQ192" s="40"/>
      <c r="AR192" s="40"/>
      <c r="AS192" s="40"/>
      <c r="AT192" s="29"/>
      <c r="AU192" s="56"/>
      <c r="AV192" s="56"/>
      <c r="AW192" s="56"/>
      <c r="AX192" s="249" t="str">
        <f>IF(V192="","",EOMONTH(EDATE(Tabla1[[#This Row],[Fecha Finalización]],2),0))</f>
        <v/>
      </c>
      <c r="AY192" s="40"/>
      <c r="AZ192" s="250" t="str">
        <f>IF(V192="","",EOMONTH(EDATE(Tabla1[[#This Row],[Fecha Finalización]],3),0))</f>
        <v/>
      </c>
      <c r="BA192" s="40"/>
      <c r="BB192" s="40"/>
      <c r="BC192" s="236"/>
      <c r="BD192" s="234" t="str">
        <f>IF(F192="","",Tabla1[[#This Row],[sem 01]]&amp;Tabla1[[#This Row],[sem 02]]&amp;Tabla1[[#This Row],[sem 03]])</f>
        <v/>
      </c>
      <c r="BE192" s="235" t="str">
        <f>IF(TRIM(F192)="","",$B$1&amp;"-"&amp;SUBSTITUTE(Tabla1[[#This Row],[Mes Inscrito]]," ","")&amp;"-"&amp;SUBSTITUTE(Tabla1[[#This Row],[Dia de clases Inscrito]]," ","")&amp;"-"&amp;SUBSTITUTE(Tabla1[[#This Row],[Horario Inscrito]]," ","")&amp;"-"&amp;Tabla1[[#This Row],[Fecha Inicio grupo]])</f>
        <v/>
      </c>
      <c r="BF192" s="252" t="str">
        <f>IF(F192="","",Tabla1[[#This Row],[Curso]])</f>
        <v/>
      </c>
      <c r="BG192" s="253" t="str">
        <f>+IF(TRIM(F192)="","",$B$1&amp;"-"&amp;TRIM(Tabla1[[#This Row],[Mes Inscrito]])&amp;"-"&amp;TRIM(Tabla1[[#This Row],[Dia de clases Inscrito]])&amp;"-"&amp;TRIM(Tabla1[[#This Row],[Horario Inscrito]])&amp;"-"&amp;TRIM(Tabla1[[#This Row],[Fecha Inicio grupo]])&amp;"-"&amp;TRIM(Tabla1[[#This Row],[Tipo Incrito]]))</f>
        <v/>
      </c>
      <c r="BH192" s="308" t="str">
        <f>IF(F192="","",OR(IFERROR(SEARCH("CG",Tabla1[[#This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2" s="309" t="str">
        <f>IF(F192&lt;&gt;"",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2" s="309" t="str">
        <f>IF(F192&lt;&gt;"",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2" s="309" t="str">
        <f>IF(Tabla1[[#This Row],[Fecha Inicio grupo]]="","",IFERROR(VLOOKUP(Tabla1[[#This Row],[Mes de Alta como miembro]],Parámetros!$AM$2:$AN$16,2,0),"01/01/1900"))</f>
        <v/>
      </c>
    </row>
    <row r="193" spans="1:63" ht="14.45">
      <c r="A193" s="69">
        <v>190</v>
      </c>
      <c r="B193" s="30"/>
      <c r="C193" s="35"/>
      <c r="D193" s="43"/>
      <c r="E193" s="65"/>
      <c r="F193" s="46"/>
      <c r="G193" s="46"/>
      <c r="H193" s="164"/>
      <c r="I193" s="43"/>
      <c r="J193" s="29"/>
      <c r="K193" s="70"/>
      <c r="L193" s="69"/>
      <c r="M193" s="47"/>
      <c r="N193" s="239" t="str">
        <f ca="1">IF(Tabla1[[#This Row],[Fecha de nac]]="","",IF(Tabla1[[#This Row],[Fecha Finalización]] &gt;=TODAY(), DATEDIF(Tabla1[[#This Row],[Fecha de nac]],TODAY(),"y"), ROUNDDOWN((Tabla1[[#This Row],[Fecha Finalización]] -Tabla1[[#This Row],[Fecha de nac]])/365,0)))</f>
        <v/>
      </c>
      <c r="O193" s="170"/>
      <c r="P193" s="35"/>
      <c r="Q193" s="68"/>
      <c r="R193" s="68"/>
      <c r="S193" s="68"/>
      <c r="T193" s="68"/>
      <c r="U193" s="244" t="str">
        <f>IF(F193="","",Tabla1[[#This Row],[Fecha Inicio grupo]]+3*7-7)</f>
        <v/>
      </c>
      <c r="V193" s="245" t="str">
        <f>IF(F193="","",EDATE(Tabla1[[#This Row],[Fecha Inicio grupo]],3))</f>
        <v/>
      </c>
      <c r="W193" s="30"/>
      <c r="X193" s="30"/>
      <c r="Y193" s="77"/>
      <c r="Z193" s="77"/>
      <c r="AA193" s="77"/>
      <c r="AB193" s="77"/>
      <c r="AC193" s="77"/>
      <c r="AD193" s="77"/>
      <c r="AE193" s="77"/>
      <c r="AF193" s="77"/>
      <c r="AG193" s="77"/>
      <c r="AH193" s="77"/>
      <c r="AI193" s="77"/>
      <c r="AJ193" s="77"/>
      <c r="AK193" s="77"/>
      <c r="AL193" s="77"/>
      <c r="AM193" s="77"/>
      <c r="AN193" s="77"/>
      <c r="AO193" s="145"/>
      <c r="AP193" s="247" t="str">
        <f>IF(F193="","",IFERROR(VLOOKUP(SUBSTITUTE(SUBSTITUTE(Tabla1[[#This Row],[Uso Sistemas]],"T","P"),"N","F"),Parámetros!$M$2:$N$17,2,0),"Completar hasta 3ra sem. para evaluar a Probacionista"))</f>
        <v/>
      </c>
      <c r="AQ193" s="40"/>
      <c r="AR193" s="40"/>
      <c r="AS193" s="40"/>
      <c r="AT193" s="29"/>
      <c r="AU193" s="56"/>
      <c r="AV193" s="56"/>
      <c r="AW193" s="56"/>
      <c r="AX193" s="249" t="str">
        <f>IF(V193="","",EOMONTH(EDATE(Tabla1[[#This Row],[Fecha Finalización]],2),0))</f>
        <v/>
      </c>
      <c r="AY193" s="40"/>
      <c r="AZ193" s="250" t="str">
        <f>IF(V193="","",EOMONTH(EDATE(Tabla1[[#This Row],[Fecha Finalización]],3),0))</f>
        <v/>
      </c>
      <c r="BA193" s="40"/>
      <c r="BB193" s="40"/>
      <c r="BC193" s="236"/>
      <c r="BD193" s="234" t="str">
        <f>IF(F193="","",Tabla1[[#This Row],[sem 01]]&amp;Tabla1[[#This Row],[sem 02]]&amp;Tabla1[[#This Row],[sem 03]])</f>
        <v/>
      </c>
      <c r="BE193" s="235" t="str">
        <f>IF(TRIM(F193)="","",$B$1&amp;"-"&amp;SUBSTITUTE(Tabla1[[#This Row],[Mes Inscrito]]," ","")&amp;"-"&amp;SUBSTITUTE(Tabla1[[#This Row],[Dia de clases Inscrito]]," ","")&amp;"-"&amp;SUBSTITUTE(Tabla1[[#This Row],[Horario Inscrito]]," ","")&amp;"-"&amp;Tabla1[[#This Row],[Fecha Inicio grupo]])</f>
        <v/>
      </c>
      <c r="BF193" s="252" t="str">
        <f>IF(F193="","",Tabla1[[#This Row],[Curso]])</f>
        <v/>
      </c>
      <c r="BG193" s="253" t="str">
        <f>+IF(TRIM(F193)="","",$B$1&amp;"-"&amp;TRIM(Tabla1[[#This Row],[Mes Inscrito]])&amp;"-"&amp;TRIM(Tabla1[[#This Row],[Dia de clases Inscrito]])&amp;"-"&amp;TRIM(Tabla1[[#This Row],[Horario Inscrito]])&amp;"-"&amp;TRIM(Tabla1[[#This Row],[Fecha Inicio grupo]])&amp;"-"&amp;TRIM(Tabla1[[#This Row],[Tipo Incrito]]))</f>
        <v/>
      </c>
      <c r="BH193" s="308" t="str">
        <f>IF(F193="","",OR(IFERROR(SEARCH("CG",Tabla1[[#This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3" s="309" t="str">
        <f>IF(F193&lt;&gt;"",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3" s="309" t="str">
        <f>IF(F193&lt;&gt;"",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3" s="309" t="str">
        <f>IF(Tabla1[[#This Row],[Fecha Inicio grupo]]="","",IFERROR(VLOOKUP(Tabla1[[#This Row],[Mes de Alta como miembro]],Parámetros!$AM$2:$AN$16,2,0),"01/01/1900"))</f>
        <v/>
      </c>
    </row>
    <row r="194" spans="1:63" ht="14.45">
      <c r="A194" s="69">
        <v>191</v>
      </c>
      <c r="B194" s="30"/>
      <c r="C194" s="35"/>
      <c r="D194" s="43"/>
      <c r="E194" s="65"/>
      <c r="F194" s="46"/>
      <c r="G194" s="46"/>
      <c r="H194" s="164"/>
      <c r="I194" s="43"/>
      <c r="J194" s="29"/>
      <c r="K194" s="70"/>
      <c r="L194" s="69"/>
      <c r="M194" s="47"/>
      <c r="N194" s="239" t="str">
        <f ca="1">IF(Tabla1[[#This Row],[Fecha de nac]]="","",IF(Tabla1[[#This Row],[Fecha Finalización]] &gt;=TODAY(), DATEDIF(Tabla1[[#This Row],[Fecha de nac]],TODAY(),"y"), ROUNDDOWN((Tabla1[[#This Row],[Fecha Finalización]] -Tabla1[[#This Row],[Fecha de nac]])/365,0)))</f>
        <v/>
      </c>
      <c r="O194" s="170"/>
      <c r="P194" s="35"/>
      <c r="Q194" s="68"/>
      <c r="R194" s="68"/>
      <c r="S194" s="68"/>
      <c r="T194" s="68"/>
      <c r="U194" s="244" t="str">
        <f>IF(F194="","",Tabla1[[#This Row],[Fecha Inicio grupo]]+3*7-7)</f>
        <v/>
      </c>
      <c r="V194" s="245" t="str">
        <f>IF(F194="","",EDATE(Tabla1[[#This Row],[Fecha Inicio grupo]],3))</f>
        <v/>
      </c>
      <c r="W194" s="30"/>
      <c r="X194" s="30"/>
      <c r="Y194" s="77"/>
      <c r="Z194" s="77"/>
      <c r="AA194" s="77"/>
      <c r="AB194" s="77"/>
      <c r="AC194" s="77"/>
      <c r="AD194" s="77"/>
      <c r="AE194" s="77"/>
      <c r="AF194" s="77"/>
      <c r="AG194" s="77"/>
      <c r="AH194" s="77"/>
      <c r="AI194" s="77"/>
      <c r="AJ194" s="77"/>
      <c r="AK194" s="77"/>
      <c r="AL194" s="77"/>
      <c r="AM194" s="77"/>
      <c r="AN194" s="77"/>
      <c r="AO194" s="145"/>
      <c r="AP194" s="247" t="str">
        <f>IF(F194="","",IFERROR(VLOOKUP(SUBSTITUTE(SUBSTITUTE(Tabla1[[#This Row],[Uso Sistemas]],"T","P"),"N","F"),Parámetros!$M$2:$N$17,2,0),"Completar hasta 3ra sem. para evaluar a Probacionista"))</f>
        <v/>
      </c>
      <c r="AQ194" s="40"/>
      <c r="AR194" s="40"/>
      <c r="AS194" s="40"/>
      <c r="AT194" s="29"/>
      <c r="AU194" s="56"/>
      <c r="AV194" s="56"/>
      <c r="AW194" s="56"/>
      <c r="AX194" s="249" t="str">
        <f>IF(V194="","",EOMONTH(EDATE(Tabla1[[#This Row],[Fecha Finalización]],2),0))</f>
        <v/>
      </c>
      <c r="AY194" s="40"/>
      <c r="AZ194" s="250" t="str">
        <f>IF(V194="","",EOMONTH(EDATE(Tabla1[[#This Row],[Fecha Finalización]],3),0))</f>
        <v/>
      </c>
      <c r="BA194" s="40"/>
      <c r="BB194" s="40"/>
      <c r="BC194" s="236"/>
      <c r="BD194" s="234" t="str">
        <f>IF(F194="","",Tabla1[[#This Row],[sem 01]]&amp;Tabla1[[#This Row],[sem 02]]&amp;Tabla1[[#This Row],[sem 03]])</f>
        <v/>
      </c>
      <c r="BE194" s="235" t="str">
        <f>IF(TRIM(F194)="","",$B$1&amp;"-"&amp;SUBSTITUTE(Tabla1[[#This Row],[Mes Inscrito]]," ","")&amp;"-"&amp;SUBSTITUTE(Tabla1[[#This Row],[Dia de clases Inscrito]]," ","")&amp;"-"&amp;SUBSTITUTE(Tabla1[[#This Row],[Horario Inscrito]]," ","")&amp;"-"&amp;Tabla1[[#This Row],[Fecha Inicio grupo]])</f>
        <v/>
      </c>
      <c r="BF194" s="252" t="str">
        <f>IF(F194="","",Tabla1[[#This Row],[Curso]])</f>
        <v/>
      </c>
      <c r="BG194" s="253" t="str">
        <f>+IF(TRIM(F194)="","",$B$1&amp;"-"&amp;TRIM(Tabla1[[#This Row],[Mes Inscrito]])&amp;"-"&amp;TRIM(Tabla1[[#This Row],[Dia de clases Inscrito]])&amp;"-"&amp;TRIM(Tabla1[[#This Row],[Horario Inscrito]])&amp;"-"&amp;TRIM(Tabla1[[#This Row],[Fecha Inicio grupo]])&amp;"-"&amp;TRIM(Tabla1[[#This Row],[Tipo Incrito]]))</f>
        <v/>
      </c>
      <c r="BH194" s="308" t="str">
        <f>IF(F194="","",OR(IFERROR(SEARCH("CG",Tabla1[[#This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4" s="309" t="str">
        <f>IF(F194&lt;&gt;"",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4" s="309" t="str">
        <f>IF(F194&lt;&gt;"",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4" s="309" t="str">
        <f>IF(Tabla1[[#This Row],[Fecha Inicio grupo]]="","",IFERROR(VLOOKUP(Tabla1[[#This Row],[Mes de Alta como miembro]],Parámetros!$AM$2:$AN$16,2,0),"01/01/1900"))</f>
        <v/>
      </c>
    </row>
    <row r="195" spans="1:63" ht="14.45">
      <c r="A195" s="69">
        <v>192</v>
      </c>
      <c r="B195" s="30"/>
      <c r="C195" s="35"/>
      <c r="D195" s="43"/>
      <c r="E195" s="65"/>
      <c r="F195" s="46"/>
      <c r="G195" s="46"/>
      <c r="H195" s="164"/>
      <c r="I195" s="43"/>
      <c r="J195" s="29"/>
      <c r="K195" s="70"/>
      <c r="L195" s="69"/>
      <c r="M195" s="47"/>
      <c r="N195" s="239" t="str">
        <f ca="1">IF(Tabla1[[#This Row],[Fecha de nac]]="","",IF(Tabla1[[#This Row],[Fecha Finalización]] &gt;=TODAY(), DATEDIF(Tabla1[[#This Row],[Fecha de nac]],TODAY(),"y"), ROUNDDOWN((Tabla1[[#This Row],[Fecha Finalización]] -Tabla1[[#This Row],[Fecha de nac]])/365,0)))</f>
        <v/>
      </c>
      <c r="O195" s="170"/>
      <c r="P195" s="35"/>
      <c r="Q195" s="68"/>
      <c r="R195" s="68"/>
      <c r="S195" s="68"/>
      <c r="T195" s="68"/>
      <c r="U195" s="244" t="str">
        <f>IF(F195="","",Tabla1[[#This Row],[Fecha Inicio grupo]]+3*7-7)</f>
        <v/>
      </c>
      <c r="V195" s="245" t="str">
        <f>IF(F195="","",EDATE(Tabla1[[#This Row],[Fecha Inicio grupo]],3))</f>
        <v/>
      </c>
      <c r="W195" s="30"/>
      <c r="X195" s="30"/>
      <c r="Y195" s="77"/>
      <c r="Z195" s="77"/>
      <c r="AA195" s="77"/>
      <c r="AB195" s="77"/>
      <c r="AC195" s="77"/>
      <c r="AD195" s="77"/>
      <c r="AE195" s="77"/>
      <c r="AF195" s="77"/>
      <c r="AG195" s="77"/>
      <c r="AH195" s="77"/>
      <c r="AI195" s="77"/>
      <c r="AJ195" s="77"/>
      <c r="AK195" s="77"/>
      <c r="AL195" s="77"/>
      <c r="AM195" s="77"/>
      <c r="AN195" s="77"/>
      <c r="AO195" s="145"/>
      <c r="AP195" s="247" t="str">
        <f>IF(F195="","",IFERROR(VLOOKUP(SUBSTITUTE(SUBSTITUTE(Tabla1[[#This Row],[Uso Sistemas]],"T","P"),"N","F"),Parámetros!$M$2:$N$17,2,0),"Completar hasta 3ra sem. para evaluar a Probacionista"))</f>
        <v/>
      </c>
      <c r="AQ195" s="40"/>
      <c r="AR195" s="40"/>
      <c r="AS195" s="40"/>
      <c r="AT195" s="29"/>
      <c r="AU195" s="56"/>
      <c r="AV195" s="56"/>
      <c r="AW195" s="56"/>
      <c r="AX195" s="249" t="str">
        <f>IF(V195="","",EOMONTH(EDATE(Tabla1[[#This Row],[Fecha Finalización]],2),0))</f>
        <v/>
      </c>
      <c r="AY195" s="40"/>
      <c r="AZ195" s="250" t="str">
        <f>IF(V195="","",EOMONTH(EDATE(Tabla1[[#This Row],[Fecha Finalización]],3),0))</f>
        <v/>
      </c>
      <c r="BA195" s="40"/>
      <c r="BB195" s="40"/>
      <c r="BC195" s="236"/>
      <c r="BD195" s="234" t="str">
        <f>IF(F195="","",Tabla1[[#This Row],[sem 01]]&amp;Tabla1[[#This Row],[sem 02]]&amp;Tabla1[[#This Row],[sem 03]])</f>
        <v/>
      </c>
      <c r="BE195" s="235" t="str">
        <f>IF(TRIM(F195)="","",$B$1&amp;"-"&amp;SUBSTITUTE(Tabla1[[#This Row],[Mes Inscrito]]," ","")&amp;"-"&amp;SUBSTITUTE(Tabla1[[#This Row],[Dia de clases Inscrito]]," ","")&amp;"-"&amp;SUBSTITUTE(Tabla1[[#This Row],[Horario Inscrito]]," ","")&amp;"-"&amp;Tabla1[[#This Row],[Fecha Inicio grupo]])</f>
        <v/>
      </c>
      <c r="BF195" s="252" t="str">
        <f>IF(F195="","",Tabla1[[#This Row],[Curso]])</f>
        <v/>
      </c>
      <c r="BG195" s="253" t="str">
        <f>+IF(TRIM(F195)="","",$B$1&amp;"-"&amp;TRIM(Tabla1[[#This Row],[Mes Inscrito]])&amp;"-"&amp;TRIM(Tabla1[[#This Row],[Dia de clases Inscrito]])&amp;"-"&amp;TRIM(Tabla1[[#This Row],[Horario Inscrito]])&amp;"-"&amp;TRIM(Tabla1[[#This Row],[Fecha Inicio grupo]])&amp;"-"&amp;TRIM(Tabla1[[#This Row],[Tipo Incrito]]))</f>
        <v/>
      </c>
      <c r="BH195" s="308" t="str">
        <f>IF(F195="","",OR(IFERROR(SEARCH("CG",Tabla1[[#This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5" s="309" t="str">
        <f>IF(F195&lt;&gt;"",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5" s="309" t="str">
        <f>IF(F195&lt;&gt;"",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5" s="309" t="str">
        <f>IF(Tabla1[[#This Row],[Fecha Inicio grupo]]="","",IFERROR(VLOOKUP(Tabla1[[#This Row],[Mes de Alta como miembro]],Parámetros!$AM$2:$AN$16,2,0),"01/01/1900"))</f>
        <v/>
      </c>
    </row>
    <row r="196" spans="1:63" ht="14.45">
      <c r="A196" s="69">
        <v>193</v>
      </c>
      <c r="B196" s="30"/>
      <c r="C196" s="35"/>
      <c r="D196" s="43"/>
      <c r="E196" s="65"/>
      <c r="F196" s="46"/>
      <c r="G196" s="46"/>
      <c r="H196" s="164"/>
      <c r="I196" s="43"/>
      <c r="J196" s="29"/>
      <c r="K196" s="70"/>
      <c r="L196" s="69"/>
      <c r="M196" s="47"/>
      <c r="N196" s="239" t="str">
        <f ca="1">IF(Tabla1[[#This Row],[Fecha de nac]]="","",IF(Tabla1[[#This Row],[Fecha Finalización]] &gt;=TODAY(), DATEDIF(Tabla1[[#This Row],[Fecha de nac]],TODAY(),"y"), ROUNDDOWN((Tabla1[[#This Row],[Fecha Finalización]] -Tabla1[[#This Row],[Fecha de nac]])/365,0)))</f>
        <v/>
      </c>
      <c r="O196" s="170"/>
      <c r="P196" s="35"/>
      <c r="Q196" s="68"/>
      <c r="R196" s="68"/>
      <c r="S196" s="68"/>
      <c r="T196" s="68"/>
      <c r="U196" s="244" t="str">
        <f>IF(F196="","",Tabla1[[#This Row],[Fecha Inicio grupo]]+3*7-7)</f>
        <v/>
      </c>
      <c r="V196" s="245" t="str">
        <f>IF(F196="","",EDATE(Tabla1[[#This Row],[Fecha Inicio grupo]],3))</f>
        <v/>
      </c>
      <c r="W196" s="30"/>
      <c r="X196" s="30"/>
      <c r="Y196" s="77"/>
      <c r="Z196" s="77"/>
      <c r="AA196" s="77"/>
      <c r="AB196" s="77"/>
      <c r="AC196" s="77"/>
      <c r="AD196" s="77"/>
      <c r="AE196" s="77"/>
      <c r="AF196" s="77"/>
      <c r="AG196" s="77"/>
      <c r="AH196" s="77"/>
      <c r="AI196" s="77"/>
      <c r="AJ196" s="77"/>
      <c r="AK196" s="77"/>
      <c r="AL196" s="77"/>
      <c r="AM196" s="77"/>
      <c r="AN196" s="77"/>
      <c r="AO196" s="145"/>
      <c r="AP196" s="247" t="str">
        <f>IF(F196="","",IFERROR(VLOOKUP(SUBSTITUTE(SUBSTITUTE(Tabla1[[#This Row],[Uso Sistemas]],"T","P"),"N","F"),Parámetros!$M$2:$N$17,2,0),"Completar hasta 3ra sem. para evaluar a Probacionista"))</f>
        <v/>
      </c>
      <c r="AQ196" s="40"/>
      <c r="AR196" s="40"/>
      <c r="AS196" s="40"/>
      <c r="AT196" s="29"/>
      <c r="AU196" s="56"/>
      <c r="AV196" s="56"/>
      <c r="AW196" s="56"/>
      <c r="AX196" s="249" t="str">
        <f>IF(V196="","",EOMONTH(EDATE(Tabla1[[#This Row],[Fecha Finalización]],2),0))</f>
        <v/>
      </c>
      <c r="AY196" s="40"/>
      <c r="AZ196" s="250" t="str">
        <f>IF(V196="","",EOMONTH(EDATE(Tabla1[[#This Row],[Fecha Finalización]],3),0))</f>
        <v/>
      </c>
      <c r="BA196" s="40"/>
      <c r="BB196" s="40"/>
      <c r="BC196" s="236"/>
      <c r="BD196" s="234" t="str">
        <f>IF(F196="","",Tabla1[[#This Row],[sem 01]]&amp;Tabla1[[#This Row],[sem 02]]&amp;Tabla1[[#This Row],[sem 03]])</f>
        <v/>
      </c>
      <c r="BE196" s="235" t="str">
        <f>IF(TRIM(F196)="","",$B$1&amp;"-"&amp;SUBSTITUTE(Tabla1[[#This Row],[Mes Inscrito]]," ","")&amp;"-"&amp;SUBSTITUTE(Tabla1[[#This Row],[Dia de clases Inscrito]]," ","")&amp;"-"&amp;SUBSTITUTE(Tabla1[[#This Row],[Horario Inscrito]]," ","")&amp;"-"&amp;Tabla1[[#This Row],[Fecha Inicio grupo]])</f>
        <v/>
      </c>
      <c r="BF196" s="252" t="str">
        <f>IF(F196="","",Tabla1[[#This Row],[Curso]])</f>
        <v/>
      </c>
      <c r="BG196" s="253" t="str">
        <f>+IF(TRIM(F196)="","",$B$1&amp;"-"&amp;TRIM(Tabla1[[#This Row],[Mes Inscrito]])&amp;"-"&amp;TRIM(Tabla1[[#This Row],[Dia de clases Inscrito]])&amp;"-"&amp;TRIM(Tabla1[[#This Row],[Horario Inscrito]])&amp;"-"&amp;TRIM(Tabla1[[#This Row],[Fecha Inicio grupo]])&amp;"-"&amp;TRIM(Tabla1[[#This Row],[Tipo Incrito]]))</f>
        <v/>
      </c>
      <c r="BH196" s="308" t="str">
        <f>IF(F196="","",OR(IFERROR(SEARCH("CG",Tabla1[[#This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6" s="309" t="str">
        <f>IF(F196&lt;&gt;"",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6" s="309" t="str">
        <f>IF(F196&lt;&gt;"",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6" s="309" t="str">
        <f>IF(Tabla1[[#This Row],[Fecha Inicio grupo]]="","",IFERROR(VLOOKUP(Tabla1[[#This Row],[Mes de Alta como miembro]],Parámetros!$AM$2:$AN$16,2,0),"01/01/1900"))</f>
        <v/>
      </c>
    </row>
    <row r="197" spans="1:63" ht="14.45">
      <c r="A197" s="69">
        <v>194</v>
      </c>
      <c r="B197" s="30"/>
      <c r="C197" s="35"/>
      <c r="D197" s="43"/>
      <c r="E197" s="65"/>
      <c r="F197" s="46"/>
      <c r="G197" s="46"/>
      <c r="H197" s="164"/>
      <c r="I197" s="43"/>
      <c r="J197" s="29"/>
      <c r="K197" s="70"/>
      <c r="L197" s="69"/>
      <c r="M197" s="47"/>
      <c r="N197" s="239" t="str">
        <f ca="1">IF(Tabla1[[#This Row],[Fecha de nac]]="","",IF(Tabla1[[#This Row],[Fecha Finalización]] &gt;=TODAY(), DATEDIF(Tabla1[[#This Row],[Fecha de nac]],TODAY(),"y"), ROUNDDOWN((Tabla1[[#This Row],[Fecha Finalización]] -Tabla1[[#This Row],[Fecha de nac]])/365,0)))</f>
        <v/>
      </c>
      <c r="O197" s="170"/>
      <c r="P197" s="35"/>
      <c r="Q197" s="68"/>
      <c r="R197" s="68"/>
      <c r="S197" s="68"/>
      <c r="T197" s="68"/>
      <c r="U197" s="244" t="str">
        <f>IF(F197="","",Tabla1[[#This Row],[Fecha Inicio grupo]]+3*7-7)</f>
        <v/>
      </c>
      <c r="V197" s="245" t="str">
        <f>IF(F197="","",EDATE(Tabla1[[#This Row],[Fecha Inicio grupo]],3))</f>
        <v/>
      </c>
      <c r="W197" s="30"/>
      <c r="X197" s="30"/>
      <c r="Y197" s="77"/>
      <c r="Z197" s="77"/>
      <c r="AA197" s="77"/>
      <c r="AB197" s="77"/>
      <c r="AC197" s="77"/>
      <c r="AD197" s="77"/>
      <c r="AE197" s="77"/>
      <c r="AF197" s="77"/>
      <c r="AG197" s="77"/>
      <c r="AH197" s="77"/>
      <c r="AI197" s="77"/>
      <c r="AJ197" s="77"/>
      <c r="AK197" s="77"/>
      <c r="AL197" s="77"/>
      <c r="AM197" s="77"/>
      <c r="AN197" s="77"/>
      <c r="AO197" s="145"/>
      <c r="AP197" s="247" t="str">
        <f>IF(F197="","",IFERROR(VLOOKUP(SUBSTITUTE(SUBSTITUTE(Tabla1[[#This Row],[Uso Sistemas]],"T","P"),"N","F"),Parámetros!$M$2:$N$17,2,0),"Completar hasta 3ra sem. para evaluar a Probacionista"))</f>
        <v/>
      </c>
      <c r="AQ197" s="40"/>
      <c r="AR197" s="40"/>
      <c r="AS197" s="40"/>
      <c r="AT197" s="29"/>
      <c r="AU197" s="56"/>
      <c r="AV197" s="56"/>
      <c r="AW197" s="56"/>
      <c r="AX197" s="249" t="str">
        <f>IF(V197="","",EOMONTH(EDATE(Tabla1[[#This Row],[Fecha Finalización]],2),0))</f>
        <v/>
      </c>
      <c r="AY197" s="40"/>
      <c r="AZ197" s="250" t="str">
        <f>IF(V197="","",EOMONTH(EDATE(Tabla1[[#This Row],[Fecha Finalización]],3),0))</f>
        <v/>
      </c>
      <c r="BA197" s="40"/>
      <c r="BB197" s="40"/>
      <c r="BC197" s="236"/>
      <c r="BD197" s="234" t="str">
        <f>IF(F197="","",Tabla1[[#This Row],[sem 01]]&amp;Tabla1[[#This Row],[sem 02]]&amp;Tabla1[[#This Row],[sem 03]])</f>
        <v/>
      </c>
      <c r="BE197" s="235" t="str">
        <f>IF(TRIM(F197)="","",$B$1&amp;"-"&amp;SUBSTITUTE(Tabla1[[#This Row],[Mes Inscrito]]," ","")&amp;"-"&amp;SUBSTITUTE(Tabla1[[#This Row],[Dia de clases Inscrito]]," ","")&amp;"-"&amp;SUBSTITUTE(Tabla1[[#This Row],[Horario Inscrito]]," ","")&amp;"-"&amp;Tabla1[[#This Row],[Fecha Inicio grupo]])</f>
        <v/>
      </c>
      <c r="BF197" s="252" t="str">
        <f>IF(F197="","",Tabla1[[#This Row],[Curso]])</f>
        <v/>
      </c>
      <c r="BG197" s="253" t="str">
        <f>+IF(TRIM(F197)="","",$B$1&amp;"-"&amp;TRIM(Tabla1[[#This Row],[Mes Inscrito]])&amp;"-"&amp;TRIM(Tabla1[[#This Row],[Dia de clases Inscrito]])&amp;"-"&amp;TRIM(Tabla1[[#This Row],[Horario Inscrito]])&amp;"-"&amp;TRIM(Tabla1[[#This Row],[Fecha Inicio grupo]])&amp;"-"&amp;TRIM(Tabla1[[#This Row],[Tipo Incrito]]))</f>
        <v/>
      </c>
      <c r="BH197" s="308" t="str">
        <f>IF(F197="","",OR(IFERROR(SEARCH("CG",Tabla1[[#This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7" s="309" t="str">
        <f>IF(F197&lt;&gt;"",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7" s="309" t="str">
        <f>IF(F197&lt;&gt;"",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7" s="309" t="str">
        <f>IF(Tabla1[[#This Row],[Fecha Inicio grupo]]="","",IFERROR(VLOOKUP(Tabla1[[#This Row],[Mes de Alta como miembro]],Parámetros!$AM$2:$AN$16,2,0),"01/01/1900"))</f>
        <v/>
      </c>
    </row>
    <row r="198" spans="1:63" ht="14.45">
      <c r="A198" s="69">
        <v>195</v>
      </c>
      <c r="B198" s="30"/>
      <c r="C198" s="35"/>
      <c r="D198" s="43"/>
      <c r="E198" s="65"/>
      <c r="F198" s="46"/>
      <c r="G198" s="46"/>
      <c r="H198" s="164"/>
      <c r="I198" s="43"/>
      <c r="J198" s="29"/>
      <c r="K198" s="70"/>
      <c r="L198" s="69"/>
      <c r="M198" s="47"/>
      <c r="N198" s="239" t="str">
        <f ca="1">IF(Tabla1[[#This Row],[Fecha de nac]]="","",IF(Tabla1[[#This Row],[Fecha Finalización]] &gt;=TODAY(), DATEDIF(Tabla1[[#This Row],[Fecha de nac]],TODAY(),"y"), ROUNDDOWN((Tabla1[[#This Row],[Fecha Finalización]] -Tabla1[[#This Row],[Fecha de nac]])/365,0)))</f>
        <v/>
      </c>
      <c r="O198" s="170"/>
      <c r="P198" s="35"/>
      <c r="Q198" s="68"/>
      <c r="R198" s="68"/>
      <c r="S198" s="68"/>
      <c r="T198" s="68"/>
      <c r="U198" s="244" t="str">
        <f>IF(F198="","",Tabla1[[#This Row],[Fecha Inicio grupo]]+3*7-7)</f>
        <v/>
      </c>
      <c r="V198" s="245" t="str">
        <f>IF(F198="","",EDATE(Tabla1[[#This Row],[Fecha Inicio grupo]],3))</f>
        <v/>
      </c>
      <c r="W198" s="30"/>
      <c r="X198" s="30"/>
      <c r="Y198" s="77"/>
      <c r="Z198" s="77"/>
      <c r="AA198" s="77"/>
      <c r="AB198" s="77"/>
      <c r="AC198" s="77"/>
      <c r="AD198" s="77"/>
      <c r="AE198" s="77"/>
      <c r="AF198" s="77"/>
      <c r="AG198" s="77"/>
      <c r="AH198" s="77"/>
      <c r="AI198" s="77"/>
      <c r="AJ198" s="77"/>
      <c r="AK198" s="77"/>
      <c r="AL198" s="77"/>
      <c r="AM198" s="77"/>
      <c r="AN198" s="77"/>
      <c r="AO198" s="145"/>
      <c r="AP198" s="247" t="str">
        <f>IF(F198="","",IFERROR(VLOOKUP(SUBSTITUTE(SUBSTITUTE(Tabla1[[#This Row],[Uso Sistemas]],"T","P"),"N","F"),Parámetros!$M$2:$N$17,2,0),"Completar hasta 3ra sem. para evaluar a Probacionista"))</f>
        <v/>
      </c>
      <c r="AQ198" s="40"/>
      <c r="AR198" s="40"/>
      <c r="AS198" s="40"/>
      <c r="AT198" s="29"/>
      <c r="AU198" s="56"/>
      <c r="AV198" s="56"/>
      <c r="AW198" s="56"/>
      <c r="AX198" s="249" t="str">
        <f>IF(V198="","",EOMONTH(EDATE(Tabla1[[#This Row],[Fecha Finalización]],2),0))</f>
        <v/>
      </c>
      <c r="AY198" s="40"/>
      <c r="AZ198" s="250" t="str">
        <f>IF(V198="","",EOMONTH(EDATE(Tabla1[[#This Row],[Fecha Finalización]],3),0))</f>
        <v/>
      </c>
      <c r="BA198" s="40"/>
      <c r="BB198" s="40"/>
      <c r="BC198" s="236"/>
      <c r="BD198" s="234" t="str">
        <f>IF(F198="","",Tabla1[[#This Row],[sem 01]]&amp;Tabla1[[#This Row],[sem 02]]&amp;Tabla1[[#This Row],[sem 03]])</f>
        <v/>
      </c>
      <c r="BE198" s="235" t="str">
        <f>IF(TRIM(F198)="","",$B$1&amp;"-"&amp;SUBSTITUTE(Tabla1[[#This Row],[Mes Inscrito]]," ","")&amp;"-"&amp;SUBSTITUTE(Tabla1[[#This Row],[Dia de clases Inscrito]]," ","")&amp;"-"&amp;SUBSTITUTE(Tabla1[[#This Row],[Horario Inscrito]]," ","")&amp;"-"&amp;Tabla1[[#This Row],[Fecha Inicio grupo]])</f>
        <v/>
      </c>
      <c r="BF198" s="252" t="str">
        <f>IF(F198="","",Tabla1[[#This Row],[Curso]])</f>
        <v/>
      </c>
      <c r="BG198" s="253" t="str">
        <f>+IF(TRIM(F198)="","",$B$1&amp;"-"&amp;TRIM(Tabla1[[#This Row],[Mes Inscrito]])&amp;"-"&amp;TRIM(Tabla1[[#This Row],[Dia de clases Inscrito]])&amp;"-"&amp;TRIM(Tabla1[[#This Row],[Horario Inscrito]])&amp;"-"&amp;TRIM(Tabla1[[#This Row],[Fecha Inicio grupo]])&amp;"-"&amp;TRIM(Tabla1[[#This Row],[Tipo Incrito]]))</f>
        <v/>
      </c>
      <c r="BH198" s="308" t="str">
        <f>IF(F198="","",OR(IFERROR(SEARCH("CG",Tabla1[[#This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8" s="309" t="str">
        <f>IF(F198&lt;&gt;"",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8" s="309" t="str">
        <f>IF(F198&lt;&gt;"",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8" s="309" t="str">
        <f>IF(Tabla1[[#This Row],[Fecha Inicio grupo]]="","",IFERROR(VLOOKUP(Tabla1[[#This Row],[Mes de Alta como miembro]],Parámetros!$AM$2:$AN$16,2,0),"01/01/1900"))</f>
        <v/>
      </c>
    </row>
    <row r="199" spans="1:63" ht="14.45">
      <c r="A199" s="69">
        <v>196</v>
      </c>
      <c r="B199" s="30"/>
      <c r="C199" s="35"/>
      <c r="D199" s="43"/>
      <c r="E199" s="65"/>
      <c r="F199" s="46"/>
      <c r="G199" s="46"/>
      <c r="H199" s="164"/>
      <c r="I199" s="43"/>
      <c r="J199" s="29"/>
      <c r="K199" s="70"/>
      <c r="L199" s="69"/>
      <c r="M199" s="47"/>
      <c r="N199" s="239" t="str">
        <f ca="1">IF(Tabla1[[#This Row],[Fecha de nac]]="","",IF(Tabla1[[#This Row],[Fecha Finalización]] &gt;=TODAY(), DATEDIF(Tabla1[[#This Row],[Fecha de nac]],TODAY(),"y"), ROUNDDOWN((Tabla1[[#This Row],[Fecha Finalización]] -Tabla1[[#This Row],[Fecha de nac]])/365,0)))</f>
        <v/>
      </c>
      <c r="O199" s="170"/>
      <c r="P199" s="35"/>
      <c r="Q199" s="68"/>
      <c r="R199" s="68"/>
      <c r="S199" s="68"/>
      <c r="T199" s="68"/>
      <c r="U199" s="244" t="str">
        <f>IF(F199="","",Tabla1[[#This Row],[Fecha Inicio grupo]]+3*7-7)</f>
        <v/>
      </c>
      <c r="V199" s="245" t="str">
        <f>IF(F199="","",EDATE(Tabla1[[#This Row],[Fecha Inicio grupo]],3))</f>
        <v/>
      </c>
      <c r="W199" s="30"/>
      <c r="X199" s="30"/>
      <c r="Y199" s="77"/>
      <c r="Z199" s="77"/>
      <c r="AA199" s="77"/>
      <c r="AB199" s="77"/>
      <c r="AC199" s="77"/>
      <c r="AD199" s="77"/>
      <c r="AE199" s="77"/>
      <c r="AF199" s="77"/>
      <c r="AG199" s="77"/>
      <c r="AH199" s="77"/>
      <c r="AI199" s="77"/>
      <c r="AJ199" s="77"/>
      <c r="AK199" s="77"/>
      <c r="AL199" s="77"/>
      <c r="AM199" s="77"/>
      <c r="AN199" s="77"/>
      <c r="AO199" s="145"/>
      <c r="AP199" s="247" t="str">
        <f>IF(F199="","",IFERROR(VLOOKUP(SUBSTITUTE(SUBSTITUTE(Tabla1[[#This Row],[Uso Sistemas]],"T","P"),"N","F"),Parámetros!$M$2:$N$17,2,0),"Completar hasta 3ra sem. para evaluar a Probacionista"))</f>
        <v/>
      </c>
      <c r="AQ199" s="40"/>
      <c r="AR199" s="40"/>
      <c r="AS199" s="40"/>
      <c r="AT199" s="29"/>
      <c r="AU199" s="56"/>
      <c r="AV199" s="56"/>
      <c r="AW199" s="56"/>
      <c r="AX199" s="249" t="str">
        <f>IF(V199="","",EOMONTH(EDATE(Tabla1[[#This Row],[Fecha Finalización]],2),0))</f>
        <v/>
      </c>
      <c r="AY199" s="40"/>
      <c r="AZ199" s="250" t="str">
        <f>IF(V199="","",EOMONTH(EDATE(Tabla1[[#This Row],[Fecha Finalización]],3),0))</f>
        <v/>
      </c>
      <c r="BA199" s="40"/>
      <c r="BB199" s="40"/>
      <c r="BC199" s="236"/>
      <c r="BD199" s="234" t="str">
        <f>IF(F199="","",Tabla1[[#This Row],[sem 01]]&amp;Tabla1[[#This Row],[sem 02]]&amp;Tabla1[[#This Row],[sem 03]])</f>
        <v/>
      </c>
      <c r="BE199" s="235" t="str">
        <f>IF(TRIM(F199)="","",$B$1&amp;"-"&amp;SUBSTITUTE(Tabla1[[#This Row],[Mes Inscrito]]," ","")&amp;"-"&amp;SUBSTITUTE(Tabla1[[#This Row],[Dia de clases Inscrito]]," ","")&amp;"-"&amp;SUBSTITUTE(Tabla1[[#This Row],[Horario Inscrito]]," ","")&amp;"-"&amp;Tabla1[[#This Row],[Fecha Inicio grupo]])</f>
        <v/>
      </c>
      <c r="BF199" s="252" t="str">
        <f>IF(F199="","",Tabla1[[#This Row],[Curso]])</f>
        <v/>
      </c>
      <c r="BG199" s="253" t="str">
        <f>+IF(TRIM(F199)="","",$B$1&amp;"-"&amp;TRIM(Tabla1[[#This Row],[Mes Inscrito]])&amp;"-"&amp;TRIM(Tabla1[[#This Row],[Dia de clases Inscrito]])&amp;"-"&amp;TRIM(Tabla1[[#This Row],[Horario Inscrito]])&amp;"-"&amp;TRIM(Tabla1[[#This Row],[Fecha Inicio grupo]])&amp;"-"&amp;TRIM(Tabla1[[#This Row],[Tipo Incrito]]))</f>
        <v/>
      </c>
      <c r="BH199" s="308" t="str">
        <f>IF(F199="","",OR(IFERROR(SEARCH("CG",Tabla1[[#This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9" s="309" t="str">
        <f>IF(F199&lt;&gt;"",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9" s="309" t="str">
        <f>IF(F199&lt;&gt;"",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9" s="309" t="str">
        <f>IF(Tabla1[[#This Row],[Fecha Inicio grupo]]="","",IFERROR(VLOOKUP(Tabla1[[#This Row],[Mes de Alta como miembro]],Parámetros!$AM$2:$AN$16,2,0),"01/01/1900"))</f>
        <v/>
      </c>
    </row>
    <row r="200" spans="1:63" ht="14.45">
      <c r="A200" s="69">
        <v>197</v>
      </c>
      <c r="B200" s="30"/>
      <c r="C200" s="35"/>
      <c r="D200" s="43"/>
      <c r="E200" s="65"/>
      <c r="F200" s="46"/>
      <c r="G200" s="46"/>
      <c r="H200" s="164"/>
      <c r="I200" s="43"/>
      <c r="J200" s="29"/>
      <c r="K200" s="70"/>
      <c r="L200" s="69"/>
      <c r="M200" s="47"/>
      <c r="N200" s="239" t="str">
        <f ca="1">IF(Tabla1[[#This Row],[Fecha de nac]]="","",IF(Tabla1[[#This Row],[Fecha Finalización]] &gt;=TODAY(), DATEDIF(Tabla1[[#This Row],[Fecha de nac]],TODAY(),"y"), ROUNDDOWN((Tabla1[[#This Row],[Fecha Finalización]] -Tabla1[[#This Row],[Fecha de nac]])/365,0)))</f>
        <v/>
      </c>
      <c r="O200" s="170"/>
      <c r="P200" s="35"/>
      <c r="Q200" s="68"/>
      <c r="R200" s="68"/>
      <c r="S200" s="68"/>
      <c r="T200" s="68"/>
      <c r="U200" s="244" t="str">
        <f>IF(F200="","",Tabla1[[#This Row],[Fecha Inicio grupo]]+3*7-7)</f>
        <v/>
      </c>
      <c r="V200" s="245" t="str">
        <f>IF(F200="","",EDATE(Tabla1[[#This Row],[Fecha Inicio grupo]],3))</f>
        <v/>
      </c>
      <c r="W200" s="30"/>
      <c r="X200" s="30"/>
      <c r="Y200" s="77"/>
      <c r="Z200" s="77"/>
      <c r="AA200" s="77"/>
      <c r="AB200" s="77"/>
      <c r="AC200" s="77"/>
      <c r="AD200" s="77"/>
      <c r="AE200" s="77"/>
      <c r="AF200" s="77"/>
      <c r="AG200" s="77"/>
      <c r="AH200" s="77"/>
      <c r="AI200" s="77"/>
      <c r="AJ200" s="77"/>
      <c r="AK200" s="77"/>
      <c r="AL200" s="77"/>
      <c r="AM200" s="77"/>
      <c r="AN200" s="77"/>
      <c r="AO200" s="145"/>
      <c r="AP200" s="247" t="str">
        <f>IF(F200="","",IFERROR(VLOOKUP(SUBSTITUTE(SUBSTITUTE(Tabla1[[#This Row],[Uso Sistemas]],"T","P"),"N","F"),Parámetros!$M$2:$N$17,2,0),"Completar hasta 3ra sem. para evaluar a Probacionista"))</f>
        <v/>
      </c>
      <c r="AQ200" s="40"/>
      <c r="AR200" s="40"/>
      <c r="AS200" s="40"/>
      <c r="AT200" s="29"/>
      <c r="AU200" s="56"/>
      <c r="AV200" s="56"/>
      <c r="AW200" s="56"/>
      <c r="AX200" s="249" t="str">
        <f>IF(V200="","",EOMONTH(EDATE(Tabla1[[#This Row],[Fecha Finalización]],2),0))</f>
        <v/>
      </c>
      <c r="AY200" s="40"/>
      <c r="AZ200" s="250" t="str">
        <f>IF(V200="","",EOMONTH(EDATE(Tabla1[[#This Row],[Fecha Finalización]],3),0))</f>
        <v/>
      </c>
      <c r="BA200" s="40"/>
      <c r="BB200" s="40"/>
      <c r="BC200" s="236"/>
      <c r="BD200" s="234" t="str">
        <f>IF(F200="","",Tabla1[[#This Row],[sem 01]]&amp;Tabla1[[#This Row],[sem 02]]&amp;Tabla1[[#This Row],[sem 03]])</f>
        <v/>
      </c>
      <c r="BE200" s="235" t="str">
        <f>IF(TRIM(F200)="","",$B$1&amp;"-"&amp;SUBSTITUTE(Tabla1[[#This Row],[Mes Inscrito]]," ","")&amp;"-"&amp;SUBSTITUTE(Tabla1[[#This Row],[Dia de clases Inscrito]]," ","")&amp;"-"&amp;SUBSTITUTE(Tabla1[[#This Row],[Horario Inscrito]]," ","")&amp;"-"&amp;Tabla1[[#This Row],[Fecha Inicio grupo]])</f>
        <v/>
      </c>
      <c r="BF200" s="252" t="str">
        <f>IF(F200="","",Tabla1[[#This Row],[Curso]])</f>
        <v/>
      </c>
      <c r="BG200" s="253" t="str">
        <f>+IF(TRIM(F200)="","",$B$1&amp;"-"&amp;TRIM(Tabla1[[#This Row],[Mes Inscrito]])&amp;"-"&amp;TRIM(Tabla1[[#This Row],[Dia de clases Inscrito]])&amp;"-"&amp;TRIM(Tabla1[[#This Row],[Horario Inscrito]])&amp;"-"&amp;TRIM(Tabla1[[#This Row],[Fecha Inicio grupo]])&amp;"-"&amp;TRIM(Tabla1[[#This Row],[Tipo Incrito]]))</f>
        <v/>
      </c>
      <c r="BH200" s="308" t="str">
        <f>IF(F200="","",OR(IFERROR(SEARCH("CG",Tabla1[[#This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0" s="309" t="str">
        <f>IF(F200&lt;&gt;"",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0" s="309" t="str">
        <f>IF(F200&lt;&gt;"",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0" s="309" t="str">
        <f>IF(Tabla1[[#This Row],[Fecha Inicio grupo]]="","",IFERROR(VLOOKUP(Tabla1[[#This Row],[Mes de Alta como miembro]],Parámetros!$AM$2:$AN$16,2,0),"01/01/1900"))</f>
        <v/>
      </c>
    </row>
    <row r="201" spans="1:63" ht="14.45">
      <c r="A201" s="69">
        <v>198</v>
      </c>
      <c r="B201" s="30"/>
      <c r="C201" s="35"/>
      <c r="D201" s="43"/>
      <c r="E201" s="65"/>
      <c r="F201" s="46"/>
      <c r="G201" s="46"/>
      <c r="H201" s="164"/>
      <c r="I201" s="43"/>
      <c r="J201" s="29"/>
      <c r="K201" s="70"/>
      <c r="L201" s="69"/>
      <c r="M201" s="47"/>
      <c r="N201" s="239" t="str">
        <f ca="1">IF(Tabla1[[#This Row],[Fecha de nac]]="","",IF(Tabla1[[#This Row],[Fecha Finalización]] &gt;=TODAY(), DATEDIF(Tabla1[[#This Row],[Fecha de nac]],TODAY(),"y"), ROUNDDOWN((Tabla1[[#This Row],[Fecha Finalización]] -Tabla1[[#This Row],[Fecha de nac]])/365,0)))</f>
        <v/>
      </c>
      <c r="O201" s="170"/>
      <c r="P201" s="35"/>
      <c r="Q201" s="68"/>
      <c r="R201" s="68"/>
      <c r="S201" s="68"/>
      <c r="T201" s="68"/>
      <c r="U201" s="244" t="str">
        <f>IF(F201="","",Tabla1[[#This Row],[Fecha Inicio grupo]]+3*7-7)</f>
        <v/>
      </c>
      <c r="V201" s="245" t="str">
        <f>IF(F201="","",EDATE(Tabla1[[#This Row],[Fecha Inicio grupo]],3))</f>
        <v/>
      </c>
      <c r="W201" s="30"/>
      <c r="X201" s="30"/>
      <c r="Y201" s="77"/>
      <c r="Z201" s="77"/>
      <c r="AA201" s="77"/>
      <c r="AB201" s="77"/>
      <c r="AC201" s="77"/>
      <c r="AD201" s="77"/>
      <c r="AE201" s="77"/>
      <c r="AF201" s="77"/>
      <c r="AG201" s="77"/>
      <c r="AH201" s="77"/>
      <c r="AI201" s="77"/>
      <c r="AJ201" s="77"/>
      <c r="AK201" s="77"/>
      <c r="AL201" s="77"/>
      <c r="AM201" s="77"/>
      <c r="AN201" s="77"/>
      <c r="AO201" s="145"/>
      <c r="AP201" s="247" t="str">
        <f>IF(F201="","",IFERROR(VLOOKUP(SUBSTITUTE(SUBSTITUTE(Tabla1[[#This Row],[Uso Sistemas]],"T","P"),"N","F"),Parámetros!$M$2:$N$17,2,0),"Completar hasta 3ra sem. para evaluar a Probacionista"))</f>
        <v/>
      </c>
      <c r="AQ201" s="40"/>
      <c r="AR201" s="40"/>
      <c r="AS201" s="40"/>
      <c r="AT201" s="29"/>
      <c r="AU201" s="56"/>
      <c r="AV201" s="56"/>
      <c r="AW201" s="56"/>
      <c r="AX201" s="249" t="str">
        <f>IF(V201="","",EOMONTH(EDATE(Tabla1[[#This Row],[Fecha Finalización]],2),0))</f>
        <v/>
      </c>
      <c r="AY201" s="40"/>
      <c r="AZ201" s="250" t="str">
        <f>IF(V201="","",EOMONTH(EDATE(Tabla1[[#This Row],[Fecha Finalización]],3),0))</f>
        <v/>
      </c>
      <c r="BA201" s="40"/>
      <c r="BB201" s="40"/>
      <c r="BC201" s="236"/>
      <c r="BD201" s="234" t="str">
        <f>IF(F201="","",Tabla1[[#This Row],[sem 01]]&amp;Tabla1[[#This Row],[sem 02]]&amp;Tabla1[[#This Row],[sem 03]])</f>
        <v/>
      </c>
      <c r="BE201" s="235" t="str">
        <f>IF(TRIM(F201)="","",$B$1&amp;"-"&amp;SUBSTITUTE(Tabla1[[#This Row],[Mes Inscrito]]," ","")&amp;"-"&amp;SUBSTITUTE(Tabla1[[#This Row],[Dia de clases Inscrito]]," ","")&amp;"-"&amp;SUBSTITUTE(Tabla1[[#This Row],[Horario Inscrito]]," ","")&amp;"-"&amp;Tabla1[[#This Row],[Fecha Inicio grupo]])</f>
        <v/>
      </c>
      <c r="BF201" s="252" t="str">
        <f>IF(F201="","",Tabla1[[#This Row],[Curso]])</f>
        <v/>
      </c>
      <c r="BG201" s="253" t="str">
        <f>+IF(TRIM(F201)="","",$B$1&amp;"-"&amp;TRIM(Tabla1[[#This Row],[Mes Inscrito]])&amp;"-"&amp;TRIM(Tabla1[[#This Row],[Dia de clases Inscrito]])&amp;"-"&amp;TRIM(Tabla1[[#This Row],[Horario Inscrito]])&amp;"-"&amp;TRIM(Tabla1[[#This Row],[Fecha Inicio grupo]])&amp;"-"&amp;TRIM(Tabla1[[#This Row],[Tipo Incrito]]))</f>
        <v/>
      </c>
      <c r="BH201" s="308" t="str">
        <f>IF(F201="","",OR(IFERROR(SEARCH("CG",Tabla1[[#This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1" s="309" t="str">
        <f>IF(F201&lt;&gt;"",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1" s="309" t="str">
        <f>IF(F201&lt;&gt;"",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1" s="309" t="str">
        <f>IF(Tabla1[[#This Row],[Fecha Inicio grupo]]="","",IFERROR(VLOOKUP(Tabla1[[#This Row],[Mes de Alta como miembro]],Parámetros!$AM$2:$AN$16,2,0),"01/01/1900"))</f>
        <v/>
      </c>
    </row>
    <row r="202" spans="1:63" ht="14.45">
      <c r="A202" s="69">
        <v>199</v>
      </c>
      <c r="B202" s="30"/>
      <c r="C202" s="35"/>
      <c r="D202" s="43"/>
      <c r="E202" s="65"/>
      <c r="F202" s="46"/>
      <c r="G202" s="46"/>
      <c r="H202" s="164"/>
      <c r="I202" s="43"/>
      <c r="J202" s="29"/>
      <c r="K202" s="70"/>
      <c r="L202" s="69"/>
      <c r="M202" s="47"/>
      <c r="N202" s="239" t="str">
        <f ca="1">IF(Tabla1[[#This Row],[Fecha de nac]]="","",IF(Tabla1[[#This Row],[Fecha Finalización]] &gt;=TODAY(), DATEDIF(Tabla1[[#This Row],[Fecha de nac]],TODAY(),"y"), ROUNDDOWN((Tabla1[[#This Row],[Fecha Finalización]] -Tabla1[[#This Row],[Fecha de nac]])/365,0)))</f>
        <v/>
      </c>
      <c r="O202" s="170"/>
      <c r="P202" s="35"/>
      <c r="Q202" s="68"/>
      <c r="R202" s="68"/>
      <c r="S202" s="68"/>
      <c r="T202" s="68"/>
      <c r="U202" s="244" t="str">
        <f>IF(F202="","",Tabla1[[#This Row],[Fecha Inicio grupo]]+3*7-7)</f>
        <v/>
      </c>
      <c r="V202" s="245" t="str">
        <f>IF(F202="","",EDATE(Tabla1[[#This Row],[Fecha Inicio grupo]],3))</f>
        <v/>
      </c>
      <c r="W202" s="30"/>
      <c r="X202" s="30"/>
      <c r="Y202" s="77"/>
      <c r="Z202" s="77"/>
      <c r="AA202" s="77"/>
      <c r="AB202" s="77"/>
      <c r="AC202" s="77"/>
      <c r="AD202" s="77"/>
      <c r="AE202" s="77"/>
      <c r="AF202" s="77"/>
      <c r="AG202" s="77"/>
      <c r="AH202" s="77"/>
      <c r="AI202" s="77"/>
      <c r="AJ202" s="77"/>
      <c r="AK202" s="77"/>
      <c r="AL202" s="77"/>
      <c r="AM202" s="77"/>
      <c r="AN202" s="77"/>
      <c r="AO202" s="145"/>
      <c r="AP202" s="247" t="str">
        <f>IF(F202="","",IFERROR(VLOOKUP(SUBSTITUTE(SUBSTITUTE(Tabla1[[#This Row],[Uso Sistemas]],"T","P"),"N","F"),Parámetros!$M$2:$N$17,2,0),"Completar hasta 3ra sem. para evaluar a Probacionista"))</f>
        <v/>
      </c>
      <c r="AQ202" s="40"/>
      <c r="AR202" s="40"/>
      <c r="AS202" s="40"/>
      <c r="AT202" s="29"/>
      <c r="AU202" s="56"/>
      <c r="AV202" s="56"/>
      <c r="AW202" s="56"/>
      <c r="AX202" s="249" t="str">
        <f>IF(V202="","",EOMONTH(EDATE(Tabla1[[#This Row],[Fecha Finalización]],2),0))</f>
        <v/>
      </c>
      <c r="AY202" s="40"/>
      <c r="AZ202" s="250" t="str">
        <f>IF(V202="","",EOMONTH(EDATE(Tabla1[[#This Row],[Fecha Finalización]],3),0))</f>
        <v/>
      </c>
      <c r="BA202" s="40"/>
      <c r="BB202" s="40"/>
      <c r="BC202" s="236"/>
      <c r="BD202" s="234" t="str">
        <f>IF(F202="","",Tabla1[[#This Row],[sem 01]]&amp;Tabla1[[#This Row],[sem 02]]&amp;Tabla1[[#This Row],[sem 03]])</f>
        <v/>
      </c>
      <c r="BE202" s="235" t="str">
        <f>IF(TRIM(F202)="","",$B$1&amp;"-"&amp;SUBSTITUTE(Tabla1[[#This Row],[Mes Inscrito]]," ","")&amp;"-"&amp;SUBSTITUTE(Tabla1[[#This Row],[Dia de clases Inscrito]]," ","")&amp;"-"&amp;SUBSTITUTE(Tabla1[[#This Row],[Horario Inscrito]]," ","")&amp;"-"&amp;Tabla1[[#This Row],[Fecha Inicio grupo]])</f>
        <v/>
      </c>
      <c r="BF202" s="252" t="str">
        <f>IF(F202="","",Tabla1[[#This Row],[Curso]])</f>
        <v/>
      </c>
      <c r="BG202" s="253" t="str">
        <f>+IF(TRIM(F202)="","",$B$1&amp;"-"&amp;TRIM(Tabla1[[#This Row],[Mes Inscrito]])&amp;"-"&amp;TRIM(Tabla1[[#This Row],[Dia de clases Inscrito]])&amp;"-"&amp;TRIM(Tabla1[[#This Row],[Horario Inscrito]])&amp;"-"&amp;TRIM(Tabla1[[#This Row],[Fecha Inicio grupo]])&amp;"-"&amp;TRIM(Tabla1[[#This Row],[Tipo Incrito]]))</f>
        <v/>
      </c>
      <c r="BH202" s="308" t="str">
        <f>IF(F202="","",OR(IFERROR(SEARCH("CG",Tabla1[[#This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2" s="309" t="str">
        <f>IF(F202&lt;&gt;"",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2" s="309" t="str">
        <f>IF(F202&lt;&gt;"",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2" s="309" t="str">
        <f>IF(Tabla1[[#This Row],[Fecha Inicio grupo]]="","",IFERROR(VLOOKUP(Tabla1[[#This Row],[Mes de Alta como miembro]],Parámetros!$AM$2:$AN$16,2,0),"01/01/1900"))</f>
        <v/>
      </c>
    </row>
    <row r="203" spans="1:63" ht="14.45">
      <c r="A203" s="69">
        <v>200</v>
      </c>
      <c r="B203" s="30"/>
      <c r="C203" s="35"/>
      <c r="D203" s="43"/>
      <c r="E203" s="65"/>
      <c r="F203" s="46"/>
      <c r="G203" s="46"/>
      <c r="H203" s="164"/>
      <c r="I203" s="43"/>
      <c r="J203" s="29"/>
      <c r="K203" s="70"/>
      <c r="L203" s="69"/>
      <c r="M203" s="47"/>
      <c r="N203" s="239" t="str">
        <f ca="1">IF(Tabla1[[#This Row],[Fecha de nac]]="","",IF(Tabla1[[#This Row],[Fecha Finalización]] &gt;=TODAY(), DATEDIF(Tabla1[[#This Row],[Fecha de nac]],TODAY(),"y"), ROUNDDOWN((Tabla1[[#This Row],[Fecha Finalización]] -Tabla1[[#This Row],[Fecha de nac]])/365,0)))</f>
        <v/>
      </c>
      <c r="O203" s="170"/>
      <c r="P203" s="35"/>
      <c r="Q203" s="68"/>
      <c r="R203" s="68"/>
      <c r="S203" s="68"/>
      <c r="T203" s="68"/>
      <c r="U203" s="244" t="str">
        <f>IF(F203="","",Tabla1[[#This Row],[Fecha Inicio grupo]]+3*7-7)</f>
        <v/>
      </c>
      <c r="V203" s="245" t="str">
        <f>IF(F203="","",EDATE(Tabla1[[#This Row],[Fecha Inicio grupo]],3))</f>
        <v/>
      </c>
      <c r="W203" s="30"/>
      <c r="X203" s="30"/>
      <c r="Y203" s="77"/>
      <c r="Z203" s="77"/>
      <c r="AA203" s="77"/>
      <c r="AB203" s="77"/>
      <c r="AC203" s="77"/>
      <c r="AD203" s="77"/>
      <c r="AE203" s="77"/>
      <c r="AF203" s="77"/>
      <c r="AG203" s="77"/>
      <c r="AH203" s="77"/>
      <c r="AI203" s="77"/>
      <c r="AJ203" s="77"/>
      <c r="AK203" s="77"/>
      <c r="AL203" s="77"/>
      <c r="AM203" s="77"/>
      <c r="AN203" s="77"/>
      <c r="AO203" s="145"/>
      <c r="AP203" s="247" t="str">
        <f>IF(F203="","",IFERROR(VLOOKUP(SUBSTITUTE(SUBSTITUTE(Tabla1[[#This Row],[Uso Sistemas]],"T","P"),"N","F"),Parámetros!$M$2:$N$17,2,0),"Completar hasta 3ra sem. para evaluar a Probacionista"))</f>
        <v/>
      </c>
      <c r="AQ203" s="40"/>
      <c r="AR203" s="40"/>
      <c r="AS203" s="40"/>
      <c r="AT203" s="29"/>
      <c r="AU203" s="56"/>
      <c r="AV203" s="56"/>
      <c r="AW203" s="56"/>
      <c r="AX203" s="249" t="str">
        <f>IF(V203="","",EOMONTH(EDATE(Tabla1[[#This Row],[Fecha Finalización]],2),0))</f>
        <v/>
      </c>
      <c r="AY203" s="40"/>
      <c r="AZ203" s="250" t="str">
        <f>IF(V203="","",EOMONTH(EDATE(Tabla1[[#This Row],[Fecha Finalización]],3),0))</f>
        <v/>
      </c>
      <c r="BA203" s="40"/>
      <c r="BB203" s="40"/>
      <c r="BC203" s="236"/>
      <c r="BD203" s="234" t="str">
        <f>IF(F203="","",Tabla1[[#This Row],[sem 01]]&amp;Tabla1[[#This Row],[sem 02]]&amp;Tabla1[[#This Row],[sem 03]])</f>
        <v/>
      </c>
      <c r="BE203" s="235" t="str">
        <f>IF(TRIM(F203)="","",$B$1&amp;"-"&amp;SUBSTITUTE(Tabla1[[#This Row],[Mes Inscrito]]," ","")&amp;"-"&amp;SUBSTITUTE(Tabla1[[#This Row],[Dia de clases Inscrito]]," ","")&amp;"-"&amp;SUBSTITUTE(Tabla1[[#This Row],[Horario Inscrito]]," ","")&amp;"-"&amp;Tabla1[[#This Row],[Fecha Inicio grupo]])</f>
        <v/>
      </c>
      <c r="BF203" s="252" t="str">
        <f>IF(F203="","",Tabla1[[#This Row],[Curso]])</f>
        <v/>
      </c>
      <c r="BG203" s="253" t="str">
        <f>+IF(TRIM(F203)="","",$B$1&amp;"-"&amp;TRIM(Tabla1[[#This Row],[Mes Inscrito]])&amp;"-"&amp;TRIM(Tabla1[[#This Row],[Dia de clases Inscrito]])&amp;"-"&amp;TRIM(Tabla1[[#This Row],[Horario Inscrito]])&amp;"-"&amp;TRIM(Tabla1[[#This Row],[Fecha Inicio grupo]])&amp;"-"&amp;TRIM(Tabla1[[#This Row],[Tipo Incrito]]))</f>
        <v/>
      </c>
      <c r="BH203" s="308" t="str">
        <f>IF(F203="","",OR(IFERROR(SEARCH("CG",Tabla1[[#This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3" s="309" t="str">
        <f>IF(F203&lt;&gt;"",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3" s="309" t="str">
        <f>IF(F203&lt;&gt;"",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3" s="309" t="str">
        <f>IF(Tabla1[[#This Row],[Fecha Inicio grupo]]="","",IFERROR(VLOOKUP(Tabla1[[#This Row],[Mes de Alta como miembro]],Parámetros!$AM$2:$AN$16,2,0),"01/01/1900"))</f>
        <v/>
      </c>
    </row>
    <row r="204" spans="1:63" ht="14.45">
      <c r="A204" s="69">
        <v>201</v>
      </c>
      <c r="B204" s="30"/>
      <c r="C204" s="35"/>
      <c r="D204" s="43"/>
      <c r="E204" s="65"/>
      <c r="F204" s="46"/>
      <c r="G204" s="46"/>
      <c r="H204" s="164"/>
      <c r="I204" s="43"/>
      <c r="J204" s="29"/>
      <c r="K204" s="70"/>
      <c r="L204" s="69"/>
      <c r="M204" s="47"/>
      <c r="N204" s="239" t="str">
        <f ca="1">IF(Tabla1[[#This Row],[Fecha de nac]]="","",IF(Tabla1[[#This Row],[Fecha Finalización]] &gt;=TODAY(), DATEDIF(Tabla1[[#This Row],[Fecha de nac]],TODAY(),"y"), ROUNDDOWN((Tabla1[[#This Row],[Fecha Finalización]] -Tabla1[[#This Row],[Fecha de nac]])/365,0)))</f>
        <v/>
      </c>
      <c r="O204" s="170"/>
      <c r="P204" s="35"/>
      <c r="Q204" s="68"/>
      <c r="R204" s="68"/>
      <c r="S204" s="68"/>
      <c r="T204" s="68"/>
      <c r="U204" s="244" t="str">
        <f>IF(F204="","",Tabla1[[#This Row],[Fecha Inicio grupo]]+3*7-7)</f>
        <v/>
      </c>
      <c r="V204" s="245" t="str">
        <f>IF(F204="","",EDATE(Tabla1[[#This Row],[Fecha Inicio grupo]],3))</f>
        <v/>
      </c>
      <c r="W204" s="30"/>
      <c r="X204" s="30"/>
      <c r="Y204" s="77"/>
      <c r="Z204" s="77"/>
      <c r="AA204" s="77"/>
      <c r="AB204" s="77"/>
      <c r="AC204" s="77"/>
      <c r="AD204" s="77"/>
      <c r="AE204" s="77"/>
      <c r="AF204" s="77"/>
      <c r="AG204" s="77"/>
      <c r="AH204" s="77"/>
      <c r="AI204" s="77"/>
      <c r="AJ204" s="77"/>
      <c r="AK204" s="77"/>
      <c r="AL204" s="77"/>
      <c r="AM204" s="77"/>
      <c r="AN204" s="77"/>
      <c r="AO204" s="145"/>
      <c r="AP204" s="247" t="str">
        <f>IF(F204="","",IFERROR(VLOOKUP(SUBSTITUTE(SUBSTITUTE(Tabla1[[#This Row],[Uso Sistemas]],"T","P"),"N","F"),Parámetros!$M$2:$N$17,2,0),"Completar hasta 3ra sem. para evaluar a Probacionista"))</f>
        <v/>
      </c>
      <c r="AQ204" s="40"/>
      <c r="AR204" s="40"/>
      <c r="AS204" s="40"/>
      <c r="AT204" s="29"/>
      <c r="AU204" s="56"/>
      <c r="AV204" s="56"/>
      <c r="AW204" s="56"/>
      <c r="AX204" s="249" t="str">
        <f>IF(V204="","",EOMONTH(EDATE(Tabla1[[#This Row],[Fecha Finalización]],2),0))</f>
        <v/>
      </c>
      <c r="AY204" s="40"/>
      <c r="AZ204" s="250" t="str">
        <f>IF(V204="","",EOMONTH(EDATE(Tabla1[[#This Row],[Fecha Finalización]],3),0))</f>
        <v/>
      </c>
      <c r="BA204" s="40"/>
      <c r="BB204" s="40"/>
      <c r="BC204" s="236"/>
      <c r="BD204" s="234" t="str">
        <f>IF(F204="","",Tabla1[[#This Row],[sem 01]]&amp;Tabla1[[#This Row],[sem 02]]&amp;Tabla1[[#This Row],[sem 03]])</f>
        <v/>
      </c>
      <c r="BE204" s="235" t="str">
        <f>IF(TRIM(F204)="","",$B$1&amp;"-"&amp;SUBSTITUTE(Tabla1[[#This Row],[Mes Inscrito]]," ","")&amp;"-"&amp;SUBSTITUTE(Tabla1[[#This Row],[Dia de clases Inscrito]]," ","")&amp;"-"&amp;SUBSTITUTE(Tabla1[[#This Row],[Horario Inscrito]]," ","")&amp;"-"&amp;Tabla1[[#This Row],[Fecha Inicio grupo]])</f>
        <v/>
      </c>
      <c r="BF204" s="252" t="str">
        <f>IF(F204="","",Tabla1[[#This Row],[Curso]])</f>
        <v/>
      </c>
      <c r="BG204" s="253" t="str">
        <f>+IF(TRIM(F204)="","",$B$1&amp;"-"&amp;TRIM(Tabla1[[#This Row],[Mes Inscrito]])&amp;"-"&amp;TRIM(Tabla1[[#This Row],[Dia de clases Inscrito]])&amp;"-"&amp;TRIM(Tabla1[[#This Row],[Horario Inscrito]])&amp;"-"&amp;TRIM(Tabla1[[#This Row],[Fecha Inicio grupo]])&amp;"-"&amp;TRIM(Tabla1[[#This Row],[Tipo Incrito]]))</f>
        <v/>
      </c>
      <c r="BH204" s="308" t="str">
        <f>IF(F204="","",OR(IFERROR(SEARCH("CG",Tabla1[[#This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4" s="309" t="str">
        <f>IF(F204&lt;&gt;"",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4" s="309" t="str">
        <f>IF(F204&lt;&gt;"",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4" s="309" t="str">
        <f>IF(Tabla1[[#This Row],[Fecha Inicio grupo]]="","",IFERROR(VLOOKUP(Tabla1[[#This Row],[Mes de Alta como miembro]],Parámetros!$AM$2:$AN$16,2,0),"01/01/1900"))</f>
        <v/>
      </c>
    </row>
    <row r="205" spans="1:63" ht="14.45">
      <c r="A205" s="69">
        <v>202</v>
      </c>
      <c r="B205" s="30"/>
      <c r="C205" s="35"/>
      <c r="D205" s="43"/>
      <c r="E205" s="65"/>
      <c r="F205" s="46"/>
      <c r="G205" s="46"/>
      <c r="H205" s="164"/>
      <c r="I205" s="43"/>
      <c r="J205" s="29"/>
      <c r="K205" s="70"/>
      <c r="L205" s="69"/>
      <c r="M205" s="47"/>
      <c r="N205" s="239" t="str">
        <f ca="1">IF(Tabla1[[#This Row],[Fecha de nac]]="","",IF(Tabla1[[#This Row],[Fecha Finalización]] &gt;=TODAY(), DATEDIF(Tabla1[[#This Row],[Fecha de nac]],TODAY(),"y"), ROUNDDOWN((Tabla1[[#This Row],[Fecha Finalización]] -Tabla1[[#This Row],[Fecha de nac]])/365,0)))</f>
        <v/>
      </c>
      <c r="O205" s="170"/>
      <c r="P205" s="35"/>
      <c r="Q205" s="68"/>
      <c r="R205" s="68"/>
      <c r="S205" s="68"/>
      <c r="T205" s="68"/>
      <c r="U205" s="244" t="str">
        <f>IF(F205="","",Tabla1[[#This Row],[Fecha Inicio grupo]]+3*7-7)</f>
        <v/>
      </c>
      <c r="V205" s="245" t="str">
        <f>IF(F205="","",EDATE(Tabla1[[#This Row],[Fecha Inicio grupo]],3))</f>
        <v/>
      </c>
      <c r="W205" s="30"/>
      <c r="X205" s="30"/>
      <c r="Y205" s="77"/>
      <c r="Z205" s="77"/>
      <c r="AA205" s="77"/>
      <c r="AB205" s="77"/>
      <c r="AC205" s="77"/>
      <c r="AD205" s="77"/>
      <c r="AE205" s="77"/>
      <c r="AF205" s="77"/>
      <c r="AG205" s="77"/>
      <c r="AH205" s="77"/>
      <c r="AI205" s="77"/>
      <c r="AJ205" s="77"/>
      <c r="AK205" s="77"/>
      <c r="AL205" s="77"/>
      <c r="AM205" s="77"/>
      <c r="AN205" s="77"/>
      <c r="AO205" s="145"/>
      <c r="AP205" s="247" t="str">
        <f>IF(F205="","",IFERROR(VLOOKUP(SUBSTITUTE(SUBSTITUTE(Tabla1[[#This Row],[Uso Sistemas]],"T","P"),"N","F"),Parámetros!$M$2:$N$17,2,0),"Completar hasta 3ra sem. para evaluar a Probacionista"))</f>
        <v/>
      </c>
      <c r="AQ205" s="40"/>
      <c r="AR205" s="40"/>
      <c r="AS205" s="40"/>
      <c r="AT205" s="29"/>
      <c r="AU205" s="56"/>
      <c r="AV205" s="56"/>
      <c r="AW205" s="56"/>
      <c r="AX205" s="249" t="str">
        <f>IF(V205="","",EOMONTH(EDATE(Tabla1[[#This Row],[Fecha Finalización]],2),0))</f>
        <v/>
      </c>
      <c r="AY205" s="40"/>
      <c r="AZ205" s="250" t="str">
        <f>IF(V205="","",EOMONTH(EDATE(Tabla1[[#This Row],[Fecha Finalización]],3),0))</f>
        <v/>
      </c>
      <c r="BA205" s="40"/>
      <c r="BB205" s="40"/>
      <c r="BC205" s="236"/>
      <c r="BD205" s="234" t="str">
        <f>IF(F205="","",Tabla1[[#This Row],[sem 01]]&amp;Tabla1[[#This Row],[sem 02]]&amp;Tabla1[[#This Row],[sem 03]])</f>
        <v/>
      </c>
      <c r="BE205" s="235" t="str">
        <f>IF(TRIM(F205)="","",$B$1&amp;"-"&amp;SUBSTITUTE(Tabla1[[#This Row],[Mes Inscrito]]," ","")&amp;"-"&amp;SUBSTITUTE(Tabla1[[#This Row],[Dia de clases Inscrito]]," ","")&amp;"-"&amp;SUBSTITUTE(Tabla1[[#This Row],[Horario Inscrito]]," ","")&amp;"-"&amp;Tabla1[[#This Row],[Fecha Inicio grupo]])</f>
        <v/>
      </c>
      <c r="BF205" s="252" t="str">
        <f>IF(F205="","",Tabla1[[#This Row],[Curso]])</f>
        <v/>
      </c>
      <c r="BG205" s="253" t="str">
        <f>+IF(TRIM(F205)="","",$B$1&amp;"-"&amp;TRIM(Tabla1[[#This Row],[Mes Inscrito]])&amp;"-"&amp;TRIM(Tabla1[[#This Row],[Dia de clases Inscrito]])&amp;"-"&amp;TRIM(Tabla1[[#This Row],[Horario Inscrito]])&amp;"-"&amp;TRIM(Tabla1[[#This Row],[Fecha Inicio grupo]])&amp;"-"&amp;TRIM(Tabla1[[#This Row],[Tipo Incrito]]))</f>
        <v/>
      </c>
      <c r="BH205" s="308" t="str">
        <f>IF(F205="","",OR(IFERROR(SEARCH("CG",Tabla1[[#This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5" s="309" t="str">
        <f>IF(F205&lt;&gt;"",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5" s="309" t="str">
        <f>IF(F205&lt;&gt;"",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5" s="309" t="str">
        <f>IF(Tabla1[[#This Row],[Fecha Inicio grupo]]="","",IFERROR(VLOOKUP(Tabla1[[#This Row],[Mes de Alta como miembro]],Parámetros!$AM$2:$AN$16,2,0),"01/01/1900"))</f>
        <v/>
      </c>
    </row>
    <row r="206" spans="1:63" ht="14.45">
      <c r="A206" s="69">
        <v>203</v>
      </c>
      <c r="B206" s="30"/>
      <c r="C206" s="35"/>
      <c r="D206" s="43"/>
      <c r="E206" s="65"/>
      <c r="F206" s="46"/>
      <c r="G206" s="46"/>
      <c r="H206" s="164"/>
      <c r="I206" s="43"/>
      <c r="J206" s="29"/>
      <c r="K206" s="70"/>
      <c r="L206" s="69"/>
      <c r="M206" s="47"/>
      <c r="N206" s="239" t="str">
        <f ca="1">IF(Tabla1[[#This Row],[Fecha de nac]]="","",IF(Tabla1[[#This Row],[Fecha Finalización]] &gt;=TODAY(), DATEDIF(Tabla1[[#This Row],[Fecha de nac]],TODAY(),"y"), ROUNDDOWN((Tabla1[[#This Row],[Fecha Finalización]] -Tabla1[[#This Row],[Fecha de nac]])/365,0)))</f>
        <v/>
      </c>
      <c r="O206" s="170"/>
      <c r="P206" s="35"/>
      <c r="Q206" s="68"/>
      <c r="R206" s="68"/>
      <c r="S206" s="68"/>
      <c r="T206" s="68"/>
      <c r="U206" s="244" t="str">
        <f>IF(F206="","",Tabla1[[#This Row],[Fecha Inicio grupo]]+3*7-7)</f>
        <v/>
      </c>
      <c r="V206" s="245" t="str">
        <f>IF(F206="","",EDATE(Tabla1[[#This Row],[Fecha Inicio grupo]],3))</f>
        <v/>
      </c>
      <c r="W206" s="30"/>
      <c r="X206" s="30"/>
      <c r="Y206" s="77"/>
      <c r="Z206" s="77"/>
      <c r="AA206" s="77"/>
      <c r="AB206" s="77"/>
      <c r="AC206" s="77"/>
      <c r="AD206" s="77"/>
      <c r="AE206" s="77"/>
      <c r="AF206" s="77"/>
      <c r="AG206" s="77"/>
      <c r="AH206" s="77"/>
      <c r="AI206" s="77"/>
      <c r="AJ206" s="77"/>
      <c r="AK206" s="77"/>
      <c r="AL206" s="77"/>
      <c r="AM206" s="77"/>
      <c r="AN206" s="77"/>
      <c r="AO206" s="145"/>
      <c r="AP206" s="247" t="str">
        <f>IF(F206="","",IFERROR(VLOOKUP(SUBSTITUTE(SUBSTITUTE(Tabla1[[#This Row],[Uso Sistemas]],"T","P"),"N","F"),Parámetros!$M$2:$N$17,2,0),"Completar hasta 3ra sem. para evaluar a Probacionista"))</f>
        <v/>
      </c>
      <c r="AQ206" s="40"/>
      <c r="AR206" s="40"/>
      <c r="AS206" s="40"/>
      <c r="AT206" s="29"/>
      <c r="AU206" s="56"/>
      <c r="AV206" s="56"/>
      <c r="AW206" s="56"/>
      <c r="AX206" s="249" t="str">
        <f>IF(V206="","",EOMONTH(EDATE(Tabla1[[#This Row],[Fecha Finalización]],2),0))</f>
        <v/>
      </c>
      <c r="AY206" s="40"/>
      <c r="AZ206" s="250" t="str">
        <f>IF(V206="","",EOMONTH(EDATE(Tabla1[[#This Row],[Fecha Finalización]],3),0))</f>
        <v/>
      </c>
      <c r="BA206" s="40"/>
      <c r="BB206" s="40"/>
      <c r="BC206" s="236"/>
      <c r="BD206" s="234" t="str">
        <f>IF(F206="","",Tabla1[[#This Row],[sem 01]]&amp;Tabla1[[#This Row],[sem 02]]&amp;Tabla1[[#This Row],[sem 03]])</f>
        <v/>
      </c>
      <c r="BE206" s="235" t="str">
        <f>IF(TRIM(F206)="","",$B$1&amp;"-"&amp;SUBSTITUTE(Tabla1[[#This Row],[Mes Inscrito]]," ","")&amp;"-"&amp;SUBSTITUTE(Tabla1[[#This Row],[Dia de clases Inscrito]]," ","")&amp;"-"&amp;SUBSTITUTE(Tabla1[[#This Row],[Horario Inscrito]]," ","")&amp;"-"&amp;Tabla1[[#This Row],[Fecha Inicio grupo]])</f>
        <v/>
      </c>
      <c r="BF206" s="252" t="str">
        <f>IF(F206="","",Tabla1[[#This Row],[Curso]])</f>
        <v/>
      </c>
      <c r="BG206" s="253" t="str">
        <f>+IF(TRIM(F206)="","",$B$1&amp;"-"&amp;TRIM(Tabla1[[#This Row],[Mes Inscrito]])&amp;"-"&amp;TRIM(Tabla1[[#This Row],[Dia de clases Inscrito]])&amp;"-"&amp;TRIM(Tabla1[[#This Row],[Horario Inscrito]])&amp;"-"&amp;TRIM(Tabla1[[#This Row],[Fecha Inicio grupo]])&amp;"-"&amp;TRIM(Tabla1[[#This Row],[Tipo Incrito]]))</f>
        <v/>
      </c>
      <c r="BH206" s="308" t="str">
        <f>IF(F206="","",OR(IFERROR(SEARCH("CG",Tabla1[[#This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6" s="309" t="str">
        <f>IF(F206&lt;&gt;"",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6" s="309" t="str">
        <f>IF(F206&lt;&gt;"",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6" s="309" t="str">
        <f>IF(Tabla1[[#This Row],[Fecha Inicio grupo]]="","",IFERROR(VLOOKUP(Tabla1[[#This Row],[Mes de Alta como miembro]],Parámetros!$AM$2:$AN$16,2,0),"01/01/1900"))</f>
        <v/>
      </c>
    </row>
    <row r="207" spans="1:63" ht="14.45">
      <c r="A207" s="69">
        <v>204</v>
      </c>
      <c r="B207" s="30"/>
      <c r="C207" s="35"/>
      <c r="D207" s="43"/>
      <c r="E207" s="65"/>
      <c r="F207" s="46"/>
      <c r="G207" s="46"/>
      <c r="H207" s="164"/>
      <c r="I207" s="43"/>
      <c r="J207" s="29"/>
      <c r="K207" s="70"/>
      <c r="L207" s="69"/>
      <c r="M207" s="47"/>
      <c r="N207" s="239" t="str">
        <f ca="1">IF(Tabla1[[#This Row],[Fecha de nac]]="","",IF(Tabla1[[#This Row],[Fecha Finalización]] &gt;=TODAY(), DATEDIF(Tabla1[[#This Row],[Fecha de nac]],TODAY(),"y"), ROUNDDOWN((Tabla1[[#This Row],[Fecha Finalización]] -Tabla1[[#This Row],[Fecha de nac]])/365,0)))</f>
        <v/>
      </c>
      <c r="O207" s="170"/>
      <c r="P207" s="35"/>
      <c r="Q207" s="68"/>
      <c r="R207" s="68"/>
      <c r="S207" s="68"/>
      <c r="T207" s="68"/>
      <c r="U207" s="244" t="str">
        <f>IF(F207="","",Tabla1[[#This Row],[Fecha Inicio grupo]]+3*7-7)</f>
        <v/>
      </c>
      <c r="V207" s="245" t="str">
        <f>IF(F207="","",EDATE(Tabla1[[#This Row],[Fecha Inicio grupo]],3))</f>
        <v/>
      </c>
      <c r="W207" s="30"/>
      <c r="X207" s="30"/>
      <c r="Y207" s="77"/>
      <c r="Z207" s="77"/>
      <c r="AA207" s="77"/>
      <c r="AB207" s="77"/>
      <c r="AC207" s="77"/>
      <c r="AD207" s="77"/>
      <c r="AE207" s="77"/>
      <c r="AF207" s="77"/>
      <c r="AG207" s="77"/>
      <c r="AH207" s="77"/>
      <c r="AI207" s="77"/>
      <c r="AJ207" s="77"/>
      <c r="AK207" s="77"/>
      <c r="AL207" s="77"/>
      <c r="AM207" s="77"/>
      <c r="AN207" s="77"/>
      <c r="AO207" s="145"/>
      <c r="AP207" s="247" t="str">
        <f>IF(F207="","",IFERROR(VLOOKUP(SUBSTITUTE(SUBSTITUTE(Tabla1[[#This Row],[Uso Sistemas]],"T","P"),"N","F"),Parámetros!$M$2:$N$17,2,0),"Completar hasta 3ra sem. para evaluar a Probacionista"))</f>
        <v/>
      </c>
      <c r="AQ207" s="40"/>
      <c r="AR207" s="40"/>
      <c r="AS207" s="40"/>
      <c r="AT207" s="29"/>
      <c r="AU207" s="56"/>
      <c r="AV207" s="56"/>
      <c r="AW207" s="56"/>
      <c r="AX207" s="249" t="str">
        <f>IF(V207="","",EOMONTH(EDATE(Tabla1[[#This Row],[Fecha Finalización]],2),0))</f>
        <v/>
      </c>
      <c r="AY207" s="40"/>
      <c r="AZ207" s="250" t="str">
        <f>IF(V207="","",EOMONTH(EDATE(Tabla1[[#This Row],[Fecha Finalización]],3),0))</f>
        <v/>
      </c>
      <c r="BA207" s="40"/>
      <c r="BB207" s="40"/>
      <c r="BC207" s="236"/>
      <c r="BD207" s="234" t="str">
        <f>IF(F207="","",Tabla1[[#This Row],[sem 01]]&amp;Tabla1[[#This Row],[sem 02]]&amp;Tabla1[[#This Row],[sem 03]])</f>
        <v/>
      </c>
      <c r="BE207" s="235" t="str">
        <f>IF(TRIM(F207)="","",$B$1&amp;"-"&amp;SUBSTITUTE(Tabla1[[#This Row],[Mes Inscrito]]," ","")&amp;"-"&amp;SUBSTITUTE(Tabla1[[#This Row],[Dia de clases Inscrito]]," ","")&amp;"-"&amp;SUBSTITUTE(Tabla1[[#This Row],[Horario Inscrito]]," ","")&amp;"-"&amp;Tabla1[[#This Row],[Fecha Inicio grupo]])</f>
        <v/>
      </c>
      <c r="BF207" s="252" t="str">
        <f>IF(F207="","",Tabla1[[#This Row],[Curso]])</f>
        <v/>
      </c>
      <c r="BG207" s="253" t="str">
        <f>+IF(TRIM(F207)="","",$B$1&amp;"-"&amp;TRIM(Tabla1[[#This Row],[Mes Inscrito]])&amp;"-"&amp;TRIM(Tabla1[[#This Row],[Dia de clases Inscrito]])&amp;"-"&amp;TRIM(Tabla1[[#This Row],[Horario Inscrito]])&amp;"-"&amp;TRIM(Tabla1[[#This Row],[Fecha Inicio grupo]])&amp;"-"&amp;TRIM(Tabla1[[#This Row],[Tipo Incrito]]))</f>
        <v/>
      </c>
      <c r="BH207" s="308" t="str">
        <f>IF(F207="","",OR(IFERROR(SEARCH("CG",Tabla1[[#This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7" s="309" t="str">
        <f>IF(F207&lt;&gt;"",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7" s="309" t="str">
        <f>IF(F207&lt;&gt;"",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7" s="309" t="str">
        <f>IF(Tabla1[[#This Row],[Fecha Inicio grupo]]="","",IFERROR(VLOOKUP(Tabla1[[#This Row],[Mes de Alta como miembro]],Parámetros!$AM$2:$AN$16,2,0),"01/01/1900"))</f>
        <v/>
      </c>
    </row>
    <row r="208" spans="1:63" ht="14.45">
      <c r="A208" s="69">
        <v>205</v>
      </c>
      <c r="B208" s="30"/>
      <c r="C208" s="35"/>
      <c r="D208" s="43"/>
      <c r="E208" s="65"/>
      <c r="F208" s="46"/>
      <c r="G208" s="46"/>
      <c r="H208" s="164"/>
      <c r="I208" s="43"/>
      <c r="J208" s="29"/>
      <c r="K208" s="70"/>
      <c r="L208" s="69"/>
      <c r="M208" s="47"/>
      <c r="N208" s="239" t="str">
        <f ca="1">IF(Tabla1[[#This Row],[Fecha de nac]]="","",IF(Tabla1[[#This Row],[Fecha Finalización]] &gt;=TODAY(), DATEDIF(Tabla1[[#This Row],[Fecha de nac]],TODAY(),"y"), ROUNDDOWN((Tabla1[[#This Row],[Fecha Finalización]] -Tabla1[[#This Row],[Fecha de nac]])/365,0)))</f>
        <v/>
      </c>
      <c r="O208" s="170"/>
      <c r="P208" s="35"/>
      <c r="Q208" s="68"/>
      <c r="R208" s="68"/>
      <c r="S208" s="68"/>
      <c r="T208" s="68"/>
      <c r="U208" s="244" t="str">
        <f>IF(F208="","",Tabla1[[#This Row],[Fecha Inicio grupo]]+3*7-7)</f>
        <v/>
      </c>
      <c r="V208" s="245" t="str">
        <f>IF(F208="","",EDATE(Tabla1[[#This Row],[Fecha Inicio grupo]],3))</f>
        <v/>
      </c>
      <c r="W208" s="30"/>
      <c r="X208" s="30"/>
      <c r="Y208" s="77"/>
      <c r="Z208" s="77"/>
      <c r="AA208" s="77"/>
      <c r="AB208" s="77"/>
      <c r="AC208" s="77"/>
      <c r="AD208" s="77"/>
      <c r="AE208" s="77"/>
      <c r="AF208" s="77"/>
      <c r="AG208" s="77"/>
      <c r="AH208" s="77"/>
      <c r="AI208" s="77"/>
      <c r="AJ208" s="77"/>
      <c r="AK208" s="77"/>
      <c r="AL208" s="77"/>
      <c r="AM208" s="77"/>
      <c r="AN208" s="77"/>
      <c r="AO208" s="145"/>
      <c r="AP208" s="247" t="str">
        <f>IF(F208="","",IFERROR(VLOOKUP(SUBSTITUTE(SUBSTITUTE(Tabla1[[#This Row],[Uso Sistemas]],"T","P"),"N","F"),Parámetros!$M$2:$N$17,2,0),"Completar hasta 3ra sem. para evaluar a Probacionista"))</f>
        <v/>
      </c>
      <c r="AQ208" s="40"/>
      <c r="AR208" s="40"/>
      <c r="AS208" s="40"/>
      <c r="AT208" s="29"/>
      <c r="AU208" s="56"/>
      <c r="AV208" s="56"/>
      <c r="AW208" s="56"/>
      <c r="AX208" s="249" t="str">
        <f>IF(V208="","",EOMONTH(EDATE(Tabla1[[#This Row],[Fecha Finalización]],2),0))</f>
        <v/>
      </c>
      <c r="AY208" s="40"/>
      <c r="AZ208" s="250" t="str">
        <f>IF(V208="","",EOMONTH(EDATE(Tabla1[[#This Row],[Fecha Finalización]],3),0))</f>
        <v/>
      </c>
      <c r="BA208" s="40"/>
      <c r="BB208" s="40"/>
      <c r="BC208" s="236"/>
      <c r="BD208" s="234" t="str">
        <f>IF(F208="","",Tabla1[[#This Row],[sem 01]]&amp;Tabla1[[#This Row],[sem 02]]&amp;Tabla1[[#This Row],[sem 03]])</f>
        <v/>
      </c>
      <c r="BE208" s="235" t="str">
        <f>IF(TRIM(F208)="","",$B$1&amp;"-"&amp;SUBSTITUTE(Tabla1[[#This Row],[Mes Inscrito]]," ","")&amp;"-"&amp;SUBSTITUTE(Tabla1[[#This Row],[Dia de clases Inscrito]]," ","")&amp;"-"&amp;SUBSTITUTE(Tabla1[[#This Row],[Horario Inscrito]]," ","")&amp;"-"&amp;Tabla1[[#This Row],[Fecha Inicio grupo]])</f>
        <v/>
      </c>
      <c r="BF208" s="252" t="str">
        <f>IF(F208="","",Tabla1[[#This Row],[Curso]])</f>
        <v/>
      </c>
      <c r="BG208" s="253" t="str">
        <f>+IF(TRIM(F208)="","",$B$1&amp;"-"&amp;TRIM(Tabla1[[#This Row],[Mes Inscrito]])&amp;"-"&amp;TRIM(Tabla1[[#This Row],[Dia de clases Inscrito]])&amp;"-"&amp;TRIM(Tabla1[[#This Row],[Horario Inscrito]])&amp;"-"&amp;TRIM(Tabla1[[#This Row],[Fecha Inicio grupo]])&amp;"-"&amp;TRIM(Tabla1[[#This Row],[Tipo Incrito]]))</f>
        <v/>
      </c>
      <c r="BH208" s="308" t="str">
        <f>IF(F208="","",OR(IFERROR(SEARCH("CG",Tabla1[[#This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8" s="309" t="str">
        <f>IF(F208&lt;&gt;"",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8" s="309" t="str">
        <f>IF(F208&lt;&gt;"",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8" s="309" t="str">
        <f>IF(Tabla1[[#This Row],[Fecha Inicio grupo]]="","",IFERROR(VLOOKUP(Tabla1[[#This Row],[Mes de Alta como miembro]],Parámetros!$AM$2:$AN$16,2,0),"01/01/1900"))</f>
        <v/>
      </c>
    </row>
    <row r="209" spans="1:63" ht="14.45">
      <c r="A209" s="69">
        <v>206</v>
      </c>
      <c r="B209" s="30"/>
      <c r="C209" s="35"/>
      <c r="D209" s="43"/>
      <c r="E209" s="65"/>
      <c r="F209" s="46"/>
      <c r="G209" s="46"/>
      <c r="H209" s="164"/>
      <c r="I209" s="43"/>
      <c r="J209" s="29"/>
      <c r="K209" s="70"/>
      <c r="L209" s="69"/>
      <c r="M209" s="47"/>
      <c r="N209" s="239" t="str">
        <f ca="1">IF(Tabla1[[#This Row],[Fecha de nac]]="","",IF(Tabla1[[#This Row],[Fecha Finalización]] &gt;=TODAY(), DATEDIF(Tabla1[[#This Row],[Fecha de nac]],TODAY(),"y"), ROUNDDOWN((Tabla1[[#This Row],[Fecha Finalización]] -Tabla1[[#This Row],[Fecha de nac]])/365,0)))</f>
        <v/>
      </c>
      <c r="O209" s="170"/>
      <c r="P209" s="35"/>
      <c r="Q209" s="68"/>
      <c r="R209" s="68"/>
      <c r="S209" s="68"/>
      <c r="T209" s="68"/>
      <c r="U209" s="244" t="str">
        <f>IF(F209="","",Tabla1[[#This Row],[Fecha Inicio grupo]]+3*7-7)</f>
        <v/>
      </c>
      <c r="V209" s="245" t="str">
        <f>IF(F209="","",EDATE(Tabla1[[#This Row],[Fecha Inicio grupo]],3))</f>
        <v/>
      </c>
      <c r="W209" s="30"/>
      <c r="X209" s="30"/>
      <c r="Y209" s="77"/>
      <c r="Z209" s="77"/>
      <c r="AA209" s="77"/>
      <c r="AB209" s="77"/>
      <c r="AC209" s="77"/>
      <c r="AD209" s="77"/>
      <c r="AE209" s="77"/>
      <c r="AF209" s="77"/>
      <c r="AG209" s="77"/>
      <c r="AH209" s="77"/>
      <c r="AI209" s="77"/>
      <c r="AJ209" s="77"/>
      <c r="AK209" s="77"/>
      <c r="AL209" s="77"/>
      <c r="AM209" s="77"/>
      <c r="AN209" s="77"/>
      <c r="AO209" s="145"/>
      <c r="AP209" s="247" t="str">
        <f>IF(F209="","",IFERROR(VLOOKUP(SUBSTITUTE(SUBSTITUTE(Tabla1[[#This Row],[Uso Sistemas]],"T","P"),"N","F"),Parámetros!$M$2:$N$17,2,0),"Completar hasta 3ra sem. para evaluar a Probacionista"))</f>
        <v/>
      </c>
      <c r="AQ209" s="40"/>
      <c r="AR209" s="40"/>
      <c r="AS209" s="40"/>
      <c r="AT209" s="29"/>
      <c r="AU209" s="56"/>
      <c r="AV209" s="56"/>
      <c r="AW209" s="56"/>
      <c r="AX209" s="249" t="str">
        <f>IF(V209="","",EOMONTH(EDATE(Tabla1[[#This Row],[Fecha Finalización]],2),0))</f>
        <v/>
      </c>
      <c r="AY209" s="40"/>
      <c r="AZ209" s="250" t="str">
        <f>IF(V209="","",EOMONTH(EDATE(Tabla1[[#This Row],[Fecha Finalización]],3),0))</f>
        <v/>
      </c>
      <c r="BA209" s="40"/>
      <c r="BB209" s="40"/>
      <c r="BC209" s="236"/>
      <c r="BD209" s="234" t="str">
        <f>IF(F209="","",Tabla1[[#This Row],[sem 01]]&amp;Tabla1[[#This Row],[sem 02]]&amp;Tabla1[[#This Row],[sem 03]])</f>
        <v/>
      </c>
      <c r="BE209" s="235" t="str">
        <f>IF(TRIM(F209)="","",$B$1&amp;"-"&amp;SUBSTITUTE(Tabla1[[#This Row],[Mes Inscrito]]," ","")&amp;"-"&amp;SUBSTITUTE(Tabla1[[#This Row],[Dia de clases Inscrito]]," ","")&amp;"-"&amp;SUBSTITUTE(Tabla1[[#This Row],[Horario Inscrito]]," ","")&amp;"-"&amp;Tabla1[[#This Row],[Fecha Inicio grupo]])</f>
        <v/>
      </c>
      <c r="BF209" s="252" t="str">
        <f>IF(F209="","",Tabla1[[#This Row],[Curso]])</f>
        <v/>
      </c>
      <c r="BG209" s="253" t="str">
        <f>+IF(TRIM(F209)="","",$B$1&amp;"-"&amp;TRIM(Tabla1[[#This Row],[Mes Inscrito]])&amp;"-"&amp;TRIM(Tabla1[[#This Row],[Dia de clases Inscrito]])&amp;"-"&amp;TRIM(Tabla1[[#This Row],[Horario Inscrito]])&amp;"-"&amp;TRIM(Tabla1[[#This Row],[Fecha Inicio grupo]])&amp;"-"&amp;TRIM(Tabla1[[#This Row],[Tipo Incrito]]))</f>
        <v/>
      </c>
      <c r="BH209" s="308" t="str">
        <f>IF(F209="","",OR(IFERROR(SEARCH("CG",Tabla1[[#This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9" s="309" t="str">
        <f>IF(F209&lt;&gt;"",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9" s="309" t="str">
        <f>IF(F209&lt;&gt;"",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9" s="309" t="str">
        <f>IF(Tabla1[[#This Row],[Fecha Inicio grupo]]="","",IFERROR(VLOOKUP(Tabla1[[#This Row],[Mes de Alta como miembro]],Parámetros!$AM$2:$AN$16,2,0),"01/01/1900"))</f>
        <v/>
      </c>
    </row>
    <row r="210" spans="1:63" ht="14.45">
      <c r="A210" s="69">
        <v>207</v>
      </c>
      <c r="B210" s="30"/>
      <c r="C210" s="35"/>
      <c r="D210" s="43"/>
      <c r="E210" s="65"/>
      <c r="F210" s="46"/>
      <c r="G210" s="46"/>
      <c r="H210" s="164"/>
      <c r="I210" s="43"/>
      <c r="J210" s="29"/>
      <c r="K210" s="70"/>
      <c r="L210" s="69"/>
      <c r="M210" s="47"/>
      <c r="N210" s="239" t="str">
        <f ca="1">IF(Tabla1[[#This Row],[Fecha de nac]]="","",IF(Tabla1[[#This Row],[Fecha Finalización]] &gt;=TODAY(), DATEDIF(Tabla1[[#This Row],[Fecha de nac]],TODAY(),"y"), ROUNDDOWN((Tabla1[[#This Row],[Fecha Finalización]] -Tabla1[[#This Row],[Fecha de nac]])/365,0)))</f>
        <v/>
      </c>
      <c r="O210" s="170"/>
      <c r="P210" s="35"/>
      <c r="Q210" s="68"/>
      <c r="R210" s="68"/>
      <c r="S210" s="68"/>
      <c r="T210" s="68"/>
      <c r="U210" s="244" t="str">
        <f>IF(F210="","",Tabla1[[#This Row],[Fecha Inicio grupo]]+3*7-7)</f>
        <v/>
      </c>
      <c r="V210" s="245" t="str">
        <f>IF(F210="","",EDATE(Tabla1[[#This Row],[Fecha Inicio grupo]],3))</f>
        <v/>
      </c>
      <c r="W210" s="30"/>
      <c r="X210" s="30"/>
      <c r="Y210" s="77"/>
      <c r="Z210" s="77"/>
      <c r="AA210" s="77"/>
      <c r="AB210" s="77"/>
      <c r="AC210" s="77"/>
      <c r="AD210" s="77"/>
      <c r="AE210" s="77"/>
      <c r="AF210" s="77"/>
      <c r="AG210" s="77"/>
      <c r="AH210" s="77"/>
      <c r="AI210" s="77"/>
      <c r="AJ210" s="77"/>
      <c r="AK210" s="77"/>
      <c r="AL210" s="77"/>
      <c r="AM210" s="77"/>
      <c r="AN210" s="77"/>
      <c r="AO210" s="145"/>
      <c r="AP210" s="247" t="str">
        <f>IF(F210="","",IFERROR(VLOOKUP(SUBSTITUTE(SUBSTITUTE(Tabla1[[#This Row],[Uso Sistemas]],"T","P"),"N","F"),Parámetros!$M$2:$N$17,2,0),"Completar hasta 3ra sem. para evaluar a Probacionista"))</f>
        <v/>
      </c>
      <c r="AQ210" s="40"/>
      <c r="AR210" s="40"/>
      <c r="AS210" s="40"/>
      <c r="AT210" s="29"/>
      <c r="AU210" s="56"/>
      <c r="AV210" s="56"/>
      <c r="AW210" s="56"/>
      <c r="AX210" s="249" t="str">
        <f>IF(V210="","",EOMONTH(EDATE(Tabla1[[#This Row],[Fecha Finalización]],2),0))</f>
        <v/>
      </c>
      <c r="AY210" s="40"/>
      <c r="AZ210" s="250" t="str">
        <f>IF(V210="","",EOMONTH(EDATE(Tabla1[[#This Row],[Fecha Finalización]],3),0))</f>
        <v/>
      </c>
      <c r="BA210" s="40"/>
      <c r="BB210" s="40"/>
      <c r="BC210" s="236"/>
      <c r="BD210" s="234" t="str">
        <f>IF(F210="","",Tabla1[[#This Row],[sem 01]]&amp;Tabla1[[#This Row],[sem 02]]&amp;Tabla1[[#This Row],[sem 03]])</f>
        <v/>
      </c>
      <c r="BE210" s="235" t="str">
        <f>IF(TRIM(F210)="","",$B$1&amp;"-"&amp;SUBSTITUTE(Tabla1[[#This Row],[Mes Inscrito]]," ","")&amp;"-"&amp;SUBSTITUTE(Tabla1[[#This Row],[Dia de clases Inscrito]]," ","")&amp;"-"&amp;SUBSTITUTE(Tabla1[[#This Row],[Horario Inscrito]]," ","")&amp;"-"&amp;Tabla1[[#This Row],[Fecha Inicio grupo]])</f>
        <v/>
      </c>
      <c r="BF210" s="252" t="str">
        <f>IF(F210="","",Tabla1[[#This Row],[Curso]])</f>
        <v/>
      </c>
      <c r="BG210" s="253" t="str">
        <f>+IF(TRIM(F210)="","",$B$1&amp;"-"&amp;TRIM(Tabla1[[#This Row],[Mes Inscrito]])&amp;"-"&amp;TRIM(Tabla1[[#This Row],[Dia de clases Inscrito]])&amp;"-"&amp;TRIM(Tabla1[[#This Row],[Horario Inscrito]])&amp;"-"&amp;TRIM(Tabla1[[#This Row],[Fecha Inicio grupo]])&amp;"-"&amp;TRIM(Tabla1[[#This Row],[Tipo Incrito]]))</f>
        <v/>
      </c>
      <c r="BH210" s="308" t="str">
        <f>IF(F210="","",OR(IFERROR(SEARCH("CG",Tabla1[[#This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0" s="309" t="str">
        <f>IF(F210&lt;&gt;"",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0" s="309" t="str">
        <f>IF(F210&lt;&gt;"",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0" s="309" t="str">
        <f>IF(Tabla1[[#This Row],[Fecha Inicio grupo]]="","",IFERROR(VLOOKUP(Tabla1[[#This Row],[Mes de Alta como miembro]],Parámetros!$AM$2:$AN$16,2,0),"01/01/1900"))</f>
        <v/>
      </c>
    </row>
    <row r="211" spans="1:63" ht="14.45">
      <c r="A211" s="69">
        <v>208</v>
      </c>
      <c r="B211" s="30"/>
      <c r="C211" s="35"/>
      <c r="D211" s="43"/>
      <c r="E211" s="65"/>
      <c r="F211" s="46"/>
      <c r="G211" s="46"/>
      <c r="H211" s="164"/>
      <c r="I211" s="43"/>
      <c r="J211" s="29"/>
      <c r="K211" s="70"/>
      <c r="L211" s="69"/>
      <c r="M211" s="47"/>
      <c r="N211" s="239" t="str">
        <f ca="1">IF(Tabla1[[#This Row],[Fecha de nac]]="","",IF(Tabla1[[#This Row],[Fecha Finalización]] &gt;=TODAY(), DATEDIF(Tabla1[[#This Row],[Fecha de nac]],TODAY(),"y"), ROUNDDOWN((Tabla1[[#This Row],[Fecha Finalización]] -Tabla1[[#This Row],[Fecha de nac]])/365,0)))</f>
        <v/>
      </c>
      <c r="O211" s="170"/>
      <c r="P211" s="35"/>
      <c r="Q211" s="68"/>
      <c r="R211" s="68"/>
      <c r="S211" s="68"/>
      <c r="T211" s="68"/>
      <c r="U211" s="244" t="str">
        <f>IF(F211="","",Tabla1[[#This Row],[Fecha Inicio grupo]]+3*7-7)</f>
        <v/>
      </c>
      <c r="V211" s="245" t="str">
        <f>IF(F211="","",EDATE(Tabla1[[#This Row],[Fecha Inicio grupo]],3))</f>
        <v/>
      </c>
      <c r="W211" s="30"/>
      <c r="X211" s="30"/>
      <c r="Y211" s="77"/>
      <c r="Z211" s="77"/>
      <c r="AA211" s="77"/>
      <c r="AB211" s="77"/>
      <c r="AC211" s="77"/>
      <c r="AD211" s="77"/>
      <c r="AE211" s="77"/>
      <c r="AF211" s="77"/>
      <c r="AG211" s="77"/>
      <c r="AH211" s="77"/>
      <c r="AI211" s="77"/>
      <c r="AJ211" s="77"/>
      <c r="AK211" s="77"/>
      <c r="AL211" s="77"/>
      <c r="AM211" s="77"/>
      <c r="AN211" s="77"/>
      <c r="AO211" s="145"/>
      <c r="AP211" s="247" t="str">
        <f>IF(F211="","",IFERROR(VLOOKUP(SUBSTITUTE(SUBSTITUTE(Tabla1[[#This Row],[Uso Sistemas]],"T","P"),"N","F"),Parámetros!$M$2:$N$17,2,0),"Completar hasta 3ra sem. para evaluar a Probacionista"))</f>
        <v/>
      </c>
      <c r="AQ211" s="40"/>
      <c r="AR211" s="40"/>
      <c r="AS211" s="40"/>
      <c r="AT211" s="29"/>
      <c r="AU211" s="56"/>
      <c r="AV211" s="56"/>
      <c r="AW211" s="56"/>
      <c r="AX211" s="249" t="str">
        <f>IF(V211="","",EOMONTH(EDATE(Tabla1[[#This Row],[Fecha Finalización]],2),0))</f>
        <v/>
      </c>
      <c r="AY211" s="40"/>
      <c r="AZ211" s="250" t="str">
        <f>IF(V211="","",EOMONTH(EDATE(Tabla1[[#This Row],[Fecha Finalización]],3),0))</f>
        <v/>
      </c>
      <c r="BA211" s="40"/>
      <c r="BB211" s="40"/>
      <c r="BC211" s="236"/>
      <c r="BD211" s="234" t="str">
        <f>IF(F211="","",Tabla1[[#This Row],[sem 01]]&amp;Tabla1[[#This Row],[sem 02]]&amp;Tabla1[[#This Row],[sem 03]])</f>
        <v/>
      </c>
      <c r="BE211" s="235" t="str">
        <f>IF(TRIM(F211)="","",$B$1&amp;"-"&amp;SUBSTITUTE(Tabla1[[#This Row],[Mes Inscrito]]," ","")&amp;"-"&amp;SUBSTITUTE(Tabla1[[#This Row],[Dia de clases Inscrito]]," ","")&amp;"-"&amp;SUBSTITUTE(Tabla1[[#This Row],[Horario Inscrito]]," ","")&amp;"-"&amp;Tabla1[[#This Row],[Fecha Inicio grupo]])</f>
        <v/>
      </c>
      <c r="BF211" s="252" t="str">
        <f>IF(F211="","",Tabla1[[#This Row],[Curso]])</f>
        <v/>
      </c>
      <c r="BG211" s="253" t="str">
        <f>+IF(TRIM(F211)="","",$B$1&amp;"-"&amp;TRIM(Tabla1[[#This Row],[Mes Inscrito]])&amp;"-"&amp;TRIM(Tabla1[[#This Row],[Dia de clases Inscrito]])&amp;"-"&amp;TRIM(Tabla1[[#This Row],[Horario Inscrito]])&amp;"-"&amp;TRIM(Tabla1[[#This Row],[Fecha Inicio grupo]])&amp;"-"&amp;TRIM(Tabla1[[#This Row],[Tipo Incrito]]))</f>
        <v/>
      </c>
      <c r="BH211" s="308" t="str">
        <f>IF(F211="","",OR(IFERROR(SEARCH("CG",Tabla1[[#This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1" s="309" t="str">
        <f>IF(F211&lt;&gt;"",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1" s="309" t="str">
        <f>IF(F211&lt;&gt;"",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1" s="309" t="str">
        <f>IF(Tabla1[[#This Row],[Fecha Inicio grupo]]="","",IFERROR(VLOOKUP(Tabla1[[#This Row],[Mes de Alta como miembro]],Parámetros!$AM$2:$AN$16,2,0),"01/01/1900"))</f>
        <v/>
      </c>
    </row>
    <row r="212" spans="1:63" ht="14.45">
      <c r="A212" s="69">
        <v>209</v>
      </c>
      <c r="B212" s="30"/>
      <c r="C212" s="35"/>
      <c r="D212" s="43"/>
      <c r="E212" s="65"/>
      <c r="F212" s="46"/>
      <c r="G212" s="46"/>
      <c r="H212" s="164"/>
      <c r="I212" s="43"/>
      <c r="J212" s="29"/>
      <c r="K212" s="70"/>
      <c r="L212" s="69"/>
      <c r="M212" s="47"/>
      <c r="N212" s="239" t="str">
        <f ca="1">IF(Tabla1[[#This Row],[Fecha de nac]]="","",IF(Tabla1[[#This Row],[Fecha Finalización]] &gt;=TODAY(), DATEDIF(Tabla1[[#This Row],[Fecha de nac]],TODAY(),"y"), ROUNDDOWN((Tabla1[[#This Row],[Fecha Finalización]] -Tabla1[[#This Row],[Fecha de nac]])/365,0)))</f>
        <v/>
      </c>
      <c r="O212" s="170"/>
      <c r="P212" s="35"/>
      <c r="Q212" s="68"/>
      <c r="R212" s="68"/>
      <c r="S212" s="68"/>
      <c r="T212" s="68"/>
      <c r="U212" s="244" t="str">
        <f>IF(F212="","",Tabla1[[#This Row],[Fecha Inicio grupo]]+3*7-7)</f>
        <v/>
      </c>
      <c r="V212" s="245" t="str">
        <f>IF(F212="","",EDATE(Tabla1[[#This Row],[Fecha Inicio grupo]],3))</f>
        <v/>
      </c>
      <c r="W212" s="30"/>
      <c r="X212" s="30"/>
      <c r="Y212" s="77"/>
      <c r="Z212" s="77"/>
      <c r="AA212" s="77"/>
      <c r="AB212" s="77"/>
      <c r="AC212" s="77"/>
      <c r="AD212" s="77"/>
      <c r="AE212" s="77"/>
      <c r="AF212" s="77"/>
      <c r="AG212" s="77"/>
      <c r="AH212" s="77"/>
      <c r="AI212" s="77"/>
      <c r="AJ212" s="77"/>
      <c r="AK212" s="77"/>
      <c r="AL212" s="77"/>
      <c r="AM212" s="77"/>
      <c r="AN212" s="77"/>
      <c r="AO212" s="145"/>
      <c r="AP212" s="247" t="str">
        <f>IF(F212="","",IFERROR(VLOOKUP(SUBSTITUTE(SUBSTITUTE(Tabla1[[#This Row],[Uso Sistemas]],"T","P"),"N","F"),Parámetros!$M$2:$N$17,2,0),"Completar hasta 3ra sem. para evaluar a Probacionista"))</f>
        <v/>
      </c>
      <c r="AQ212" s="40"/>
      <c r="AR212" s="40"/>
      <c r="AS212" s="40"/>
      <c r="AT212" s="29"/>
      <c r="AU212" s="56"/>
      <c r="AV212" s="56"/>
      <c r="AW212" s="56"/>
      <c r="AX212" s="249" t="str">
        <f>IF(V212="","",EOMONTH(EDATE(Tabla1[[#This Row],[Fecha Finalización]],2),0))</f>
        <v/>
      </c>
      <c r="AY212" s="40"/>
      <c r="AZ212" s="250" t="str">
        <f>IF(V212="","",EOMONTH(EDATE(Tabla1[[#This Row],[Fecha Finalización]],3),0))</f>
        <v/>
      </c>
      <c r="BA212" s="40"/>
      <c r="BB212" s="40"/>
      <c r="BC212" s="236"/>
      <c r="BD212" s="234" t="str">
        <f>IF(F212="","",Tabla1[[#This Row],[sem 01]]&amp;Tabla1[[#This Row],[sem 02]]&amp;Tabla1[[#This Row],[sem 03]])</f>
        <v/>
      </c>
      <c r="BE212" s="235" t="str">
        <f>IF(TRIM(F212)="","",$B$1&amp;"-"&amp;SUBSTITUTE(Tabla1[[#This Row],[Mes Inscrito]]," ","")&amp;"-"&amp;SUBSTITUTE(Tabla1[[#This Row],[Dia de clases Inscrito]]," ","")&amp;"-"&amp;SUBSTITUTE(Tabla1[[#This Row],[Horario Inscrito]]," ","")&amp;"-"&amp;Tabla1[[#This Row],[Fecha Inicio grupo]])</f>
        <v/>
      </c>
      <c r="BF212" s="252" t="str">
        <f>IF(F212="","",Tabla1[[#This Row],[Curso]])</f>
        <v/>
      </c>
      <c r="BG212" s="253" t="str">
        <f>+IF(TRIM(F212)="","",$B$1&amp;"-"&amp;TRIM(Tabla1[[#This Row],[Mes Inscrito]])&amp;"-"&amp;TRIM(Tabla1[[#This Row],[Dia de clases Inscrito]])&amp;"-"&amp;TRIM(Tabla1[[#This Row],[Horario Inscrito]])&amp;"-"&amp;TRIM(Tabla1[[#This Row],[Fecha Inicio grupo]])&amp;"-"&amp;TRIM(Tabla1[[#This Row],[Tipo Incrito]]))</f>
        <v/>
      </c>
      <c r="BH212" s="308" t="str">
        <f>IF(F212="","",OR(IFERROR(SEARCH("CG",Tabla1[[#This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2" s="309" t="str">
        <f>IF(F212&lt;&gt;"",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2" s="309" t="str">
        <f>IF(F212&lt;&gt;"",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2" s="309" t="str">
        <f>IF(Tabla1[[#This Row],[Fecha Inicio grupo]]="","",IFERROR(VLOOKUP(Tabla1[[#This Row],[Mes de Alta como miembro]],Parámetros!$AM$2:$AN$16,2,0),"01/01/1900"))</f>
        <v/>
      </c>
    </row>
    <row r="213" spans="1:63" ht="14.45">
      <c r="A213" s="69">
        <v>210</v>
      </c>
      <c r="B213" s="30"/>
      <c r="C213" s="35"/>
      <c r="D213" s="43"/>
      <c r="E213" s="65"/>
      <c r="F213" s="46"/>
      <c r="G213" s="46"/>
      <c r="H213" s="164"/>
      <c r="I213" s="43"/>
      <c r="J213" s="29"/>
      <c r="K213" s="70"/>
      <c r="L213" s="69"/>
      <c r="M213" s="47"/>
      <c r="N213" s="239" t="str">
        <f ca="1">IF(Tabla1[[#This Row],[Fecha de nac]]="","",IF(Tabla1[[#This Row],[Fecha Finalización]] &gt;=TODAY(), DATEDIF(Tabla1[[#This Row],[Fecha de nac]],TODAY(),"y"), ROUNDDOWN((Tabla1[[#This Row],[Fecha Finalización]] -Tabla1[[#This Row],[Fecha de nac]])/365,0)))</f>
        <v/>
      </c>
      <c r="O213" s="170"/>
      <c r="P213" s="35"/>
      <c r="Q213" s="68"/>
      <c r="R213" s="68"/>
      <c r="S213" s="68"/>
      <c r="T213" s="68"/>
      <c r="U213" s="244" t="str">
        <f>IF(F213="","",Tabla1[[#This Row],[Fecha Inicio grupo]]+3*7-7)</f>
        <v/>
      </c>
      <c r="V213" s="245" t="str">
        <f>IF(F213="","",EDATE(Tabla1[[#This Row],[Fecha Inicio grupo]],3))</f>
        <v/>
      </c>
      <c r="W213" s="30"/>
      <c r="X213" s="30"/>
      <c r="Y213" s="77"/>
      <c r="Z213" s="77"/>
      <c r="AA213" s="77"/>
      <c r="AB213" s="77"/>
      <c r="AC213" s="77"/>
      <c r="AD213" s="77"/>
      <c r="AE213" s="77"/>
      <c r="AF213" s="77"/>
      <c r="AG213" s="77"/>
      <c r="AH213" s="77"/>
      <c r="AI213" s="77"/>
      <c r="AJ213" s="77"/>
      <c r="AK213" s="77"/>
      <c r="AL213" s="77"/>
      <c r="AM213" s="77"/>
      <c r="AN213" s="77"/>
      <c r="AO213" s="145"/>
      <c r="AP213" s="247" t="str">
        <f>IF(F213="","",IFERROR(VLOOKUP(SUBSTITUTE(SUBSTITUTE(Tabla1[[#This Row],[Uso Sistemas]],"T","P"),"N","F"),Parámetros!$M$2:$N$17,2,0),"Completar hasta 3ra sem. para evaluar a Probacionista"))</f>
        <v/>
      </c>
      <c r="AQ213" s="40"/>
      <c r="AR213" s="40"/>
      <c r="AS213" s="40"/>
      <c r="AT213" s="29"/>
      <c r="AU213" s="56"/>
      <c r="AV213" s="56"/>
      <c r="AW213" s="56"/>
      <c r="AX213" s="249" t="str">
        <f>IF(V213="","",EOMONTH(EDATE(Tabla1[[#This Row],[Fecha Finalización]],2),0))</f>
        <v/>
      </c>
      <c r="AY213" s="40"/>
      <c r="AZ213" s="250" t="str">
        <f>IF(V213="","",EOMONTH(EDATE(Tabla1[[#This Row],[Fecha Finalización]],3),0))</f>
        <v/>
      </c>
      <c r="BA213" s="40"/>
      <c r="BB213" s="40"/>
      <c r="BC213" s="236"/>
      <c r="BD213" s="234" t="str">
        <f>IF(F213="","",Tabla1[[#This Row],[sem 01]]&amp;Tabla1[[#This Row],[sem 02]]&amp;Tabla1[[#This Row],[sem 03]])</f>
        <v/>
      </c>
      <c r="BE213" s="235" t="str">
        <f>IF(TRIM(F213)="","",$B$1&amp;"-"&amp;SUBSTITUTE(Tabla1[[#This Row],[Mes Inscrito]]," ","")&amp;"-"&amp;SUBSTITUTE(Tabla1[[#This Row],[Dia de clases Inscrito]]," ","")&amp;"-"&amp;SUBSTITUTE(Tabla1[[#This Row],[Horario Inscrito]]," ","")&amp;"-"&amp;Tabla1[[#This Row],[Fecha Inicio grupo]])</f>
        <v/>
      </c>
      <c r="BF213" s="252" t="str">
        <f>IF(F213="","",Tabla1[[#This Row],[Curso]])</f>
        <v/>
      </c>
      <c r="BG213" s="253" t="str">
        <f>+IF(TRIM(F213)="","",$B$1&amp;"-"&amp;TRIM(Tabla1[[#This Row],[Mes Inscrito]])&amp;"-"&amp;TRIM(Tabla1[[#This Row],[Dia de clases Inscrito]])&amp;"-"&amp;TRIM(Tabla1[[#This Row],[Horario Inscrito]])&amp;"-"&amp;TRIM(Tabla1[[#This Row],[Fecha Inicio grupo]])&amp;"-"&amp;TRIM(Tabla1[[#This Row],[Tipo Incrito]]))</f>
        <v/>
      </c>
      <c r="BH213" s="308" t="str">
        <f>IF(F213="","",OR(IFERROR(SEARCH("CG",Tabla1[[#This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3" s="309" t="str">
        <f>IF(F213&lt;&gt;"",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3" s="309" t="str">
        <f>IF(F213&lt;&gt;"",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3" s="309" t="str">
        <f>IF(Tabla1[[#This Row],[Fecha Inicio grupo]]="","",IFERROR(VLOOKUP(Tabla1[[#This Row],[Mes de Alta como miembro]],Parámetros!$AM$2:$AN$16,2,0),"01/01/1900"))</f>
        <v/>
      </c>
    </row>
    <row r="214" spans="1:63" ht="14.45">
      <c r="A214" s="69">
        <v>211</v>
      </c>
      <c r="B214" s="30"/>
      <c r="C214" s="35"/>
      <c r="D214" s="43"/>
      <c r="E214" s="65"/>
      <c r="F214" s="46"/>
      <c r="G214" s="46"/>
      <c r="H214" s="164"/>
      <c r="I214" s="43"/>
      <c r="J214" s="29"/>
      <c r="K214" s="70"/>
      <c r="L214" s="69"/>
      <c r="M214" s="47"/>
      <c r="N214" s="239" t="str">
        <f ca="1">IF(Tabla1[[#This Row],[Fecha de nac]]="","",IF(Tabla1[[#This Row],[Fecha Finalización]] &gt;=TODAY(), DATEDIF(Tabla1[[#This Row],[Fecha de nac]],TODAY(),"y"), ROUNDDOWN((Tabla1[[#This Row],[Fecha Finalización]] -Tabla1[[#This Row],[Fecha de nac]])/365,0)))</f>
        <v/>
      </c>
      <c r="O214" s="170"/>
      <c r="P214" s="35"/>
      <c r="Q214" s="68"/>
      <c r="R214" s="68"/>
      <c r="S214" s="68"/>
      <c r="T214" s="68"/>
      <c r="U214" s="244" t="str">
        <f>IF(F214="","",Tabla1[[#This Row],[Fecha Inicio grupo]]+3*7-7)</f>
        <v/>
      </c>
      <c r="V214" s="245" t="str">
        <f>IF(F214="","",EDATE(Tabla1[[#This Row],[Fecha Inicio grupo]],3))</f>
        <v/>
      </c>
      <c r="W214" s="30"/>
      <c r="X214" s="30"/>
      <c r="Y214" s="77"/>
      <c r="Z214" s="77"/>
      <c r="AA214" s="77"/>
      <c r="AB214" s="77"/>
      <c r="AC214" s="77"/>
      <c r="AD214" s="77"/>
      <c r="AE214" s="77"/>
      <c r="AF214" s="77"/>
      <c r="AG214" s="77"/>
      <c r="AH214" s="77"/>
      <c r="AI214" s="77"/>
      <c r="AJ214" s="77"/>
      <c r="AK214" s="77"/>
      <c r="AL214" s="77"/>
      <c r="AM214" s="77"/>
      <c r="AN214" s="77"/>
      <c r="AO214" s="145"/>
      <c r="AP214" s="247" t="str">
        <f>IF(F214="","",IFERROR(VLOOKUP(SUBSTITUTE(SUBSTITUTE(Tabla1[[#This Row],[Uso Sistemas]],"T","P"),"N","F"),Parámetros!$M$2:$N$17,2,0),"Completar hasta 3ra sem. para evaluar a Probacionista"))</f>
        <v/>
      </c>
      <c r="AQ214" s="40"/>
      <c r="AR214" s="40"/>
      <c r="AS214" s="40"/>
      <c r="AT214" s="29"/>
      <c r="AU214" s="56"/>
      <c r="AV214" s="56"/>
      <c r="AW214" s="56"/>
      <c r="AX214" s="249" t="str">
        <f>IF(V214="","",EOMONTH(EDATE(Tabla1[[#This Row],[Fecha Finalización]],2),0))</f>
        <v/>
      </c>
      <c r="AY214" s="40"/>
      <c r="AZ214" s="250" t="str">
        <f>IF(V214="","",EOMONTH(EDATE(Tabla1[[#This Row],[Fecha Finalización]],3),0))</f>
        <v/>
      </c>
      <c r="BA214" s="40"/>
      <c r="BB214" s="40"/>
      <c r="BC214" s="236"/>
      <c r="BD214" s="234" t="str">
        <f>IF(F214="","",Tabla1[[#This Row],[sem 01]]&amp;Tabla1[[#This Row],[sem 02]]&amp;Tabla1[[#This Row],[sem 03]])</f>
        <v/>
      </c>
      <c r="BE214" s="235" t="str">
        <f>IF(TRIM(F214)="","",$B$1&amp;"-"&amp;SUBSTITUTE(Tabla1[[#This Row],[Mes Inscrito]]," ","")&amp;"-"&amp;SUBSTITUTE(Tabla1[[#This Row],[Dia de clases Inscrito]]," ","")&amp;"-"&amp;SUBSTITUTE(Tabla1[[#This Row],[Horario Inscrito]]," ","")&amp;"-"&amp;Tabla1[[#This Row],[Fecha Inicio grupo]])</f>
        <v/>
      </c>
      <c r="BF214" s="252" t="str">
        <f>IF(F214="","",Tabla1[[#This Row],[Curso]])</f>
        <v/>
      </c>
      <c r="BG214" s="253" t="str">
        <f>+IF(TRIM(F214)="","",$B$1&amp;"-"&amp;TRIM(Tabla1[[#This Row],[Mes Inscrito]])&amp;"-"&amp;TRIM(Tabla1[[#This Row],[Dia de clases Inscrito]])&amp;"-"&amp;TRIM(Tabla1[[#This Row],[Horario Inscrito]])&amp;"-"&amp;TRIM(Tabla1[[#This Row],[Fecha Inicio grupo]])&amp;"-"&amp;TRIM(Tabla1[[#This Row],[Tipo Incrito]]))</f>
        <v/>
      </c>
      <c r="BH214" s="308" t="str">
        <f>IF(F214="","",OR(IFERROR(SEARCH("CG",Tabla1[[#This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4" s="309" t="str">
        <f>IF(F214&lt;&gt;"",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4" s="309" t="str">
        <f>IF(F214&lt;&gt;"",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4" s="309" t="str">
        <f>IF(Tabla1[[#This Row],[Fecha Inicio grupo]]="","",IFERROR(VLOOKUP(Tabla1[[#This Row],[Mes de Alta como miembro]],Parámetros!$AM$2:$AN$16,2,0),"01/01/1900"))</f>
        <v/>
      </c>
    </row>
    <row r="215" spans="1:63" ht="14.45">
      <c r="A215" s="69">
        <v>212</v>
      </c>
      <c r="B215" s="30"/>
      <c r="C215" s="35"/>
      <c r="D215" s="43"/>
      <c r="E215" s="65"/>
      <c r="F215" s="46"/>
      <c r="G215" s="46"/>
      <c r="H215" s="164"/>
      <c r="I215" s="43"/>
      <c r="J215" s="29"/>
      <c r="K215" s="70"/>
      <c r="L215" s="69"/>
      <c r="M215" s="47"/>
      <c r="N215" s="239" t="str">
        <f ca="1">IF(Tabla1[[#This Row],[Fecha de nac]]="","",IF(Tabla1[[#This Row],[Fecha Finalización]] &gt;=TODAY(), DATEDIF(Tabla1[[#This Row],[Fecha de nac]],TODAY(),"y"), ROUNDDOWN((Tabla1[[#This Row],[Fecha Finalización]] -Tabla1[[#This Row],[Fecha de nac]])/365,0)))</f>
        <v/>
      </c>
      <c r="O215" s="170"/>
      <c r="P215" s="35"/>
      <c r="Q215" s="68"/>
      <c r="R215" s="68"/>
      <c r="S215" s="68"/>
      <c r="T215" s="68"/>
      <c r="U215" s="244" t="str">
        <f>IF(F215="","",Tabla1[[#This Row],[Fecha Inicio grupo]]+3*7-7)</f>
        <v/>
      </c>
      <c r="V215" s="245" t="str">
        <f>IF(F215="","",EDATE(Tabla1[[#This Row],[Fecha Inicio grupo]],3))</f>
        <v/>
      </c>
      <c r="W215" s="30"/>
      <c r="X215" s="30"/>
      <c r="Y215" s="77"/>
      <c r="Z215" s="77"/>
      <c r="AA215" s="77"/>
      <c r="AB215" s="77"/>
      <c r="AC215" s="77"/>
      <c r="AD215" s="77"/>
      <c r="AE215" s="77"/>
      <c r="AF215" s="77"/>
      <c r="AG215" s="77"/>
      <c r="AH215" s="77"/>
      <c r="AI215" s="77"/>
      <c r="AJ215" s="77"/>
      <c r="AK215" s="77"/>
      <c r="AL215" s="77"/>
      <c r="AM215" s="77"/>
      <c r="AN215" s="77"/>
      <c r="AO215" s="145"/>
      <c r="AP215" s="247" t="str">
        <f>IF(F215="","",IFERROR(VLOOKUP(SUBSTITUTE(SUBSTITUTE(Tabla1[[#This Row],[Uso Sistemas]],"T","P"),"N","F"),Parámetros!$M$2:$N$17,2,0),"Completar hasta 3ra sem. para evaluar a Probacionista"))</f>
        <v/>
      </c>
      <c r="AQ215" s="40"/>
      <c r="AR215" s="40"/>
      <c r="AS215" s="40"/>
      <c r="AT215" s="29"/>
      <c r="AU215" s="56"/>
      <c r="AV215" s="56"/>
      <c r="AW215" s="56"/>
      <c r="AX215" s="249" t="str">
        <f>IF(V215="","",EOMONTH(EDATE(Tabla1[[#This Row],[Fecha Finalización]],2),0))</f>
        <v/>
      </c>
      <c r="AY215" s="40"/>
      <c r="AZ215" s="250" t="str">
        <f>IF(V215="","",EOMONTH(EDATE(Tabla1[[#This Row],[Fecha Finalización]],3),0))</f>
        <v/>
      </c>
      <c r="BA215" s="40"/>
      <c r="BB215" s="40"/>
      <c r="BC215" s="236"/>
      <c r="BD215" s="234" t="str">
        <f>IF(F215="","",Tabla1[[#This Row],[sem 01]]&amp;Tabla1[[#This Row],[sem 02]]&amp;Tabla1[[#This Row],[sem 03]])</f>
        <v/>
      </c>
      <c r="BE215" s="235" t="str">
        <f>IF(TRIM(F215)="","",$B$1&amp;"-"&amp;SUBSTITUTE(Tabla1[[#This Row],[Mes Inscrito]]," ","")&amp;"-"&amp;SUBSTITUTE(Tabla1[[#This Row],[Dia de clases Inscrito]]," ","")&amp;"-"&amp;SUBSTITUTE(Tabla1[[#This Row],[Horario Inscrito]]," ","")&amp;"-"&amp;Tabla1[[#This Row],[Fecha Inicio grupo]])</f>
        <v/>
      </c>
      <c r="BF215" s="252" t="str">
        <f>IF(F215="","",Tabla1[[#This Row],[Curso]])</f>
        <v/>
      </c>
      <c r="BG215" s="253" t="str">
        <f>+IF(TRIM(F215)="","",$B$1&amp;"-"&amp;TRIM(Tabla1[[#This Row],[Mes Inscrito]])&amp;"-"&amp;TRIM(Tabla1[[#This Row],[Dia de clases Inscrito]])&amp;"-"&amp;TRIM(Tabla1[[#This Row],[Horario Inscrito]])&amp;"-"&amp;TRIM(Tabla1[[#This Row],[Fecha Inicio grupo]])&amp;"-"&amp;TRIM(Tabla1[[#This Row],[Tipo Incrito]]))</f>
        <v/>
      </c>
      <c r="BH215" s="308" t="str">
        <f>IF(F215="","",OR(IFERROR(SEARCH("CG",Tabla1[[#This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5" s="309" t="str">
        <f>IF(F215&lt;&gt;"",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5" s="309" t="str">
        <f>IF(F215&lt;&gt;"",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5" s="309" t="str">
        <f>IF(Tabla1[[#This Row],[Fecha Inicio grupo]]="","",IFERROR(VLOOKUP(Tabla1[[#This Row],[Mes de Alta como miembro]],Parámetros!$AM$2:$AN$16,2,0),"01/01/1900"))</f>
        <v/>
      </c>
    </row>
    <row r="216" spans="1:63" ht="14.45">
      <c r="A216" s="69">
        <v>213</v>
      </c>
      <c r="B216" s="30"/>
      <c r="C216" s="35"/>
      <c r="D216" s="43"/>
      <c r="E216" s="65"/>
      <c r="F216" s="46"/>
      <c r="G216" s="46"/>
      <c r="H216" s="164"/>
      <c r="I216" s="43"/>
      <c r="J216" s="29"/>
      <c r="K216" s="70"/>
      <c r="L216" s="69"/>
      <c r="M216" s="47"/>
      <c r="N216" s="239" t="str">
        <f ca="1">IF(Tabla1[[#This Row],[Fecha de nac]]="","",IF(Tabla1[[#This Row],[Fecha Finalización]] &gt;=TODAY(), DATEDIF(Tabla1[[#This Row],[Fecha de nac]],TODAY(),"y"), ROUNDDOWN((Tabla1[[#This Row],[Fecha Finalización]] -Tabla1[[#This Row],[Fecha de nac]])/365,0)))</f>
        <v/>
      </c>
      <c r="O216" s="170"/>
      <c r="P216" s="35"/>
      <c r="Q216" s="68"/>
      <c r="R216" s="68"/>
      <c r="S216" s="68"/>
      <c r="T216" s="68"/>
      <c r="U216" s="244" t="str">
        <f>IF(F216="","",Tabla1[[#This Row],[Fecha Inicio grupo]]+3*7-7)</f>
        <v/>
      </c>
      <c r="V216" s="245" t="str">
        <f>IF(F216="","",EDATE(Tabla1[[#This Row],[Fecha Inicio grupo]],3))</f>
        <v/>
      </c>
      <c r="W216" s="30"/>
      <c r="X216" s="30"/>
      <c r="Y216" s="77"/>
      <c r="Z216" s="77"/>
      <c r="AA216" s="77"/>
      <c r="AB216" s="77"/>
      <c r="AC216" s="77"/>
      <c r="AD216" s="77"/>
      <c r="AE216" s="77"/>
      <c r="AF216" s="77"/>
      <c r="AG216" s="77"/>
      <c r="AH216" s="77"/>
      <c r="AI216" s="77"/>
      <c r="AJ216" s="77"/>
      <c r="AK216" s="77"/>
      <c r="AL216" s="77"/>
      <c r="AM216" s="77"/>
      <c r="AN216" s="77"/>
      <c r="AO216" s="145"/>
      <c r="AP216" s="247" t="str">
        <f>IF(F216="","",IFERROR(VLOOKUP(SUBSTITUTE(SUBSTITUTE(Tabla1[[#This Row],[Uso Sistemas]],"T","P"),"N","F"),Parámetros!$M$2:$N$17,2,0),"Completar hasta 3ra sem. para evaluar a Probacionista"))</f>
        <v/>
      </c>
      <c r="AQ216" s="40"/>
      <c r="AR216" s="40"/>
      <c r="AS216" s="40"/>
      <c r="AT216" s="29"/>
      <c r="AU216" s="56"/>
      <c r="AV216" s="56"/>
      <c r="AW216" s="56"/>
      <c r="AX216" s="249" t="str">
        <f>IF(V216="","",EOMONTH(EDATE(Tabla1[[#This Row],[Fecha Finalización]],2),0))</f>
        <v/>
      </c>
      <c r="AY216" s="40"/>
      <c r="AZ216" s="250" t="str">
        <f>IF(V216="","",EOMONTH(EDATE(Tabla1[[#This Row],[Fecha Finalización]],3),0))</f>
        <v/>
      </c>
      <c r="BA216" s="40"/>
      <c r="BB216" s="40"/>
      <c r="BC216" s="236"/>
      <c r="BD216" s="234" t="str">
        <f>IF(F216="","",Tabla1[[#This Row],[sem 01]]&amp;Tabla1[[#This Row],[sem 02]]&amp;Tabla1[[#This Row],[sem 03]])</f>
        <v/>
      </c>
      <c r="BE216" s="235" t="str">
        <f>IF(TRIM(F216)="","",$B$1&amp;"-"&amp;SUBSTITUTE(Tabla1[[#This Row],[Mes Inscrito]]," ","")&amp;"-"&amp;SUBSTITUTE(Tabla1[[#This Row],[Dia de clases Inscrito]]," ","")&amp;"-"&amp;SUBSTITUTE(Tabla1[[#This Row],[Horario Inscrito]]," ","")&amp;"-"&amp;Tabla1[[#This Row],[Fecha Inicio grupo]])</f>
        <v/>
      </c>
      <c r="BF216" s="252" t="str">
        <f>IF(F216="","",Tabla1[[#This Row],[Curso]])</f>
        <v/>
      </c>
      <c r="BG216" s="253" t="str">
        <f>+IF(TRIM(F216)="","",$B$1&amp;"-"&amp;TRIM(Tabla1[[#This Row],[Mes Inscrito]])&amp;"-"&amp;TRIM(Tabla1[[#This Row],[Dia de clases Inscrito]])&amp;"-"&amp;TRIM(Tabla1[[#This Row],[Horario Inscrito]])&amp;"-"&amp;TRIM(Tabla1[[#This Row],[Fecha Inicio grupo]])&amp;"-"&amp;TRIM(Tabla1[[#This Row],[Tipo Incrito]]))</f>
        <v/>
      </c>
      <c r="BH216" s="308" t="str">
        <f>IF(F216="","",OR(IFERROR(SEARCH("CG",Tabla1[[#This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6" s="309" t="str">
        <f>IF(F216&lt;&gt;"",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6" s="309" t="str">
        <f>IF(F216&lt;&gt;"",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6" s="309" t="str">
        <f>IF(Tabla1[[#This Row],[Fecha Inicio grupo]]="","",IFERROR(VLOOKUP(Tabla1[[#This Row],[Mes de Alta como miembro]],Parámetros!$AM$2:$AN$16,2,0),"01/01/1900"))</f>
        <v/>
      </c>
    </row>
    <row r="217" spans="1:63" ht="14.45">
      <c r="A217" s="69">
        <v>214</v>
      </c>
      <c r="B217" s="30"/>
      <c r="C217" s="35"/>
      <c r="D217" s="43"/>
      <c r="E217" s="65"/>
      <c r="F217" s="46"/>
      <c r="G217" s="46"/>
      <c r="H217" s="164"/>
      <c r="I217" s="43"/>
      <c r="J217" s="29"/>
      <c r="K217" s="70"/>
      <c r="L217" s="69"/>
      <c r="M217" s="47"/>
      <c r="N217" s="239" t="str">
        <f ca="1">IF(Tabla1[[#This Row],[Fecha de nac]]="","",IF(Tabla1[[#This Row],[Fecha Finalización]] &gt;=TODAY(), DATEDIF(Tabla1[[#This Row],[Fecha de nac]],TODAY(),"y"), ROUNDDOWN((Tabla1[[#This Row],[Fecha Finalización]] -Tabla1[[#This Row],[Fecha de nac]])/365,0)))</f>
        <v/>
      </c>
      <c r="O217" s="170"/>
      <c r="P217" s="35"/>
      <c r="Q217" s="68"/>
      <c r="R217" s="68"/>
      <c r="S217" s="68"/>
      <c r="T217" s="68"/>
      <c r="U217" s="244" t="str">
        <f>IF(F217="","",Tabla1[[#This Row],[Fecha Inicio grupo]]+3*7-7)</f>
        <v/>
      </c>
      <c r="V217" s="245" t="str">
        <f>IF(F217="","",EDATE(Tabla1[[#This Row],[Fecha Inicio grupo]],3))</f>
        <v/>
      </c>
      <c r="W217" s="30"/>
      <c r="X217" s="30"/>
      <c r="Y217" s="77"/>
      <c r="Z217" s="77"/>
      <c r="AA217" s="77"/>
      <c r="AB217" s="77"/>
      <c r="AC217" s="77"/>
      <c r="AD217" s="77"/>
      <c r="AE217" s="77"/>
      <c r="AF217" s="77"/>
      <c r="AG217" s="77"/>
      <c r="AH217" s="77"/>
      <c r="AI217" s="77"/>
      <c r="AJ217" s="77"/>
      <c r="AK217" s="77"/>
      <c r="AL217" s="77"/>
      <c r="AM217" s="77"/>
      <c r="AN217" s="77"/>
      <c r="AO217" s="145"/>
      <c r="AP217" s="247" t="str">
        <f>IF(F217="","",IFERROR(VLOOKUP(SUBSTITUTE(SUBSTITUTE(Tabla1[[#This Row],[Uso Sistemas]],"T","P"),"N","F"),Parámetros!$M$2:$N$17,2,0),"Completar hasta 3ra sem. para evaluar a Probacionista"))</f>
        <v/>
      </c>
      <c r="AQ217" s="40"/>
      <c r="AR217" s="40"/>
      <c r="AS217" s="40"/>
      <c r="AT217" s="29"/>
      <c r="AU217" s="56"/>
      <c r="AV217" s="56"/>
      <c r="AW217" s="56"/>
      <c r="AX217" s="249" t="str">
        <f>IF(V217="","",EOMONTH(EDATE(Tabla1[[#This Row],[Fecha Finalización]],2),0))</f>
        <v/>
      </c>
      <c r="AY217" s="40"/>
      <c r="AZ217" s="250" t="str">
        <f>IF(V217="","",EOMONTH(EDATE(Tabla1[[#This Row],[Fecha Finalización]],3),0))</f>
        <v/>
      </c>
      <c r="BA217" s="40"/>
      <c r="BB217" s="40"/>
      <c r="BC217" s="236"/>
      <c r="BD217" s="234" t="str">
        <f>IF(F217="","",Tabla1[[#This Row],[sem 01]]&amp;Tabla1[[#This Row],[sem 02]]&amp;Tabla1[[#This Row],[sem 03]])</f>
        <v/>
      </c>
      <c r="BE217" s="235" t="str">
        <f>IF(TRIM(F217)="","",$B$1&amp;"-"&amp;SUBSTITUTE(Tabla1[[#This Row],[Mes Inscrito]]," ","")&amp;"-"&amp;SUBSTITUTE(Tabla1[[#This Row],[Dia de clases Inscrito]]," ","")&amp;"-"&amp;SUBSTITUTE(Tabla1[[#This Row],[Horario Inscrito]]," ","")&amp;"-"&amp;Tabla1[[#This Row],[Fecha Inicio grupo]])</f>
        <v/>
      </c>
      <c r="BF217" s="252" t="str">
        <f>IF(F217="","",Tabla1[[#This Row],[Curso]])</f>
        <v/>
      </c>
      <c r="BG217" s="253" t="str">
        <f>+IF(TRIM(F217)="","",$B$1&amp;"-"&amp;TRIM(Tabla1[[#This Row],[Mes Inscrito]])&amp;"-"&amp;TRIM(Tabla1[[#This Row],[Dia de clases Inscrito]])&amp;"-"&amp;TRIM(Tabla1[[#This Row],[Horario Inscrito]])&amp;"-"&amp;TRIM(Tabla1[[#This Row],[Fecha Inicio grupo]])&amp;"-"&amp;TRIM(Tabla1[[#This Row],[Tipo Incrito]]))</f>
        <v/>
      </c>
      <c r="BH217" s="308" t="str">
        <f>IF(F217="","",OR(IFERROR(SEARCH("CG",Tabla1[[#This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7" s="309" t="str">
        <f>IF(F217&lt;&gt;"",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7" s="309" t="str">
        <f>IF(F217&lt;&gt;"",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7" s="309" t="str">
        <f>IF(Tabla1[[#This Row],[Fecha Inicio grupo]]="","",IFERROR(VLOOKUP(Tabla1[[#This Row],[Mes de Alta como miembro]],Parámetros!$AM$2:$AN$16,2,0),"01/01/1900"))</f>
        <v/>
      </c>
    </row>
    <row r="218" spans="1:63" ht="14.45">
      <c r="A218" s="69">
        <v>215</v>
      </c>
      <c r="B218" s="30"/>
      <c r="C218" s="35"/>
      <c r="D218" s="43"/>
      <c r="E218" s="65"/>
      <c r="F218" s="46"/>
      <c r="G218" s="46"/>
      <c r="H218" s="164"/>
      <c r="I218" s="43"/>
      <c r="J218" s="29"/>
      <c r="K218" s="70"/>
      <c r="L218" s="69"/>
      <c r="M218" s="47"/>
      <c r="N218" s="239" t="str">
        <f ca="1">IF(Tabla1[[#This Row],[Fecha de nac]]="","",IF(Tabla1[[#This Row],[Fecha Finalización]] &gt;=TODAY(), DATEDIF(Tabla1[[#This Row],[Fecha de nac]],TODAY(),"y"), ROUNDDOWN((Tabla1[[#This Row],[Fecha Finalización]] -Tabla1[[#This Row],[Fecha de nac]])/365,0)))</f>
        <v/>
      </c>
      <c r="O218" s="170"/>
      <c r="P218" s="35"/>
      <c r="Q218" s="68"/>
      <c r="R218" s="68"/>
      <c r="S218" s="68"/>
      <c r="T218" s="68"/>
      <c r="U218" s="244" t="str">
        <f>IF(F218="","",Tabla1[[#This Row],[Fecha Inicio grupo]]+3*7-7)</f>
        <v/>
      </c>
      <c r="V218" s="245" t="str">
        <f>IF(F218="","",EDATE(Tabla1[[#This Row],[Fecha Inicio grupo]],3))</f>
        <v/>
      </c>
      <c r="W218" s="30"/>
      <c r="X218" s="30"/>
      <c r="Y218" s="77"/>
      <c r="Z218" s="77"/>
      <c r="AA218" s="77"/>
      <c r="AB218" s="77"/>
      <c r="AC218" s="77"/>
      <c r="AD218" s="77"/>
      <c r="AE218" s="77"/>
      <c r="AF218" s="77"/>
      <c r="AG218" s="77"/>
      <c r="AH218" s="77"/>
      <c r="AI218" s="77"/>
      <c r="AJ218" s="77"/>
      <c r="AK218" s="77"/>
      <c r="AL218" s="77"/>
      <c r="AM218" s="77"/>
      <c r="AN218" s="77"/>
      <c r="AO218" s="145"/>
      <c r="AP218" s="247" t="str">
        <f>IF(F218="","",IFERROR(VLOOKUP(SUBSTITUTE(SUBSTITUTE(Tabla1[[#This Row],[Uso Sistemas]],"T","P"),"N","F"),Parámetros!$M$2:$N$17,2,0),"Completar hasta 3ra sem. para evaluar a Probacionista"))</f>
        <v/>
      </c>
      <c r="AQ218" s="40"/>
      <c r="AR218" s="40"/>
      <c r="AS218" s="40"/>
      <c r="AT218" s="29"/>
      <c r="AU218" s="56"/>
      <c r="AV218" s="56"/>
      <c r="AW218" s="56"/>
      <c r="AX218" s="249" t="str">
        <f>IF(V218="","",EOMONTH(EDATE(Tabla1[[#This Row],[Fecha Finalización]],2),0))</f>
        <v/>
      </c>
      <c r="AY218" s="40"/>
      <c r="AZ218" s="250" t="str">
        <f>IF(V218="","",EOMONTH(EDATE(Tabla1[[#This Row],[Fecha Finalización]],3),0))</f>
        <v/>
      </c>
      <c r="BA218" s="40"/>
      <c r="BB218" s="40"/>
      <c r="BC218" s="236"/>
      <c r="BD218" s="234" t="str">
        <f>IF(F218="","",Tabla1[[#This Row],[sem 01]]&amp;Tabla1[[#This Row],[sem 02]]&amp;Tabla1[[#This Row],[sem 03]])</f>
        <v/>
      </c>
      <c r="BE218" s="235" t="str">
        <f>IF(TRIM(F218)="","",$B$1&amp;"-"&amp;SUBSTITUTE(Tabla1[[#This Row],[Mes Inscrito]]," ","")&amp;"-"&amp;SUBSTITUTE(Tabla1[[#This Row],[Dia de clases Inscrito]]," ","")&amp;"-"&amp;SUBSTITUTE(Tabla1[[#This Row],[Horario Inscrito]]," ","")&amp;"-"&amp;Tabla1[[#This Row],[Fecha Inicio grupo]])</f>
        <v/>
      </c>
      <c r="BF218" s="252" t="str">
        <f>IF(F218="","",Tabla1[[#This Row],[Curso]])</f>
        <v/>
      </c>
      <c r="BG218" s="253" t="str">
        <f>+IF(TRIM(F218)="","",$B$1&amp;"-"&amp;TRIM(Tabla1[[#This Row],[Mes Inscrito]])&amp;"-"&amp;TRIM(Tabla1[[#This Row],[Dia de clases Inscrito]])&amp;"-"&amp;TRIM(Tabla1[[#This Row],[Horario Inscrito]])&amp;"-"&amp;TRIM(Tabla1[[#This Row],[Fecha Inicio grupo]])&amp;"-"&amp;TRIM(Tabla1[[#This Row],[Tipo Incrito]]))</f>
        <v/>
      </c>
      <c r="BH218" s="308" t="str">
        <f>IF(F218="","",OR(IFERROR(SEARCH("CG",Tabla1[[#This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8" s="309" t="str">
        <f>IF(F218&lt;&gt;"",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8" s="309" t="str">
        <f>IF(F218&lt;&gt;"",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8" s="309" t="str">
        <f>IF(Tabla1[[#This Row],[Fecha Inicio grupo]]="","",IFERROR(VLOOKUP(Tabla1[[#This Row],[Mes de Alta como miembro]],Parámetros!$AM$2:$AN$16,2,0),"01/01/1900"))</f>
        <v/>
      </c>
    </row>
    <row r="219" spans="1:63" ht="14.45">
      <c r="A219" s="69">
        <v>216</v>
      </c>
      <c r="B219" s="30"/>
      <c r="C219" s="35"/>
      <c r="D219" s="43"/>
      <c r="E219" s="65"/>
      <c r="F219" s="46"/>
      <c r="G219" s="46"/>
      <c r="H219" s="164"/>
      <c r="I219" s="43"/>
      <c r="J219" s="29"/>
      <c r="K219" s="70"/>
      <c r="L219" s="69"/>
      <c r="M219" s="47"/>
      <c r="N219" s="239" t="str">
        <f ca="1">IF(Tabla1[[#This Row],[Fecha de nac]]="","",IF(Tabla1[[#This Row],[Fecha Finalización]] &gt;=TODAY(), DATEDIF(Tabla1[[#This Row],[Fecha de nac]],TODAY(),"y"), ROUNDDOWN((Tabla1[[#This Row],[Fecha Finalización]] -Tabla1[[#This Row],[Fecha de nac]])/365,0)))</f>
        <v/>
      </c>
      <c r="O219" s="170"/>
      <c r="P219" s="35"/>
      <c r="Q219" s="68"/>
      <c r="R219" s="68"/>
      <c r="S219" s="68"/>
      <c r="T219" s="68"/>
      <c r="U219" s="244" t="str">
        <f>IF(F219="","",Tabla1[[#This Row],[Fecha Inicio grupo]]+3*7-7)</f>
        <v/>
      </c>
      <c r="V219" s="245" t="str">
        <f>IF(F219="","",EDATE(Tabla1[[#This Row],[Fecha Inicio grupo]],3))</f>
        <v/>
      </c>
      <c r="W219" s="30"/>
      <c r="X219" s="30"/>
      <c r="Y219" s="77"/>
      <c r="Z219" s="77"/>
      <c r="AA219" s="77"/>
      <c r="AB219" s="77"/>
      <c r="AC219" s="77"/>
      <c r="AD219" s="77"/>
      <c r="AE219" s="77"/>
      <c r="AF219" s="77"/>
      <c r="AG219" s="77"/>
      <c r="AH219" s="77"/>
      <c r="AI219" s="77"/>
      <c r="AJ219" s="77"/>
      <c r="AK219" s="77"/>
      <c r="AL219" s="77"/>
      <c r="AM219" s="77"/>
      <c r="AN219" s="77"/>
      <c r="AO219" s="145"/>
      <c r="AP219" s="247" t="str">
        <f>IF(F219="","",IFERROR(VLOOKUP(SUBSTITUTE(SUBSTITUTE(Tabla1[[#This Row],[Uso Sistemas]],"T","P"),"N","F"),Parámetros!$M$2:$N$17,2,0),"Completar hasta 3ra sem. para evaluar a Probacionista"))</f>
        <v/>
      </c>
      <c r="AQ219" s="40"/>
      <c r="AR219" s="40"/>
      <c r="AS219" s="40"/>
      <c r="AT219" s="29"/>
      <c r="AU219" s="56"/>
      <c r="AV219" s="56"/>
      <c r="AW219" s="56"/>
      <c r="AX219" s="249" t="str">
        <f>IF(V219="","",EOMONTH(EDATE(Tabla1[[#This Row],[Fecha Finalización]],2),0))</f>
        <v/>
      </c>
      <c r="AY219" s="40"/>
      <c r="AZ219" s="250" t="str">
        <f>IF(V219="","",EOMONTH(EDATE(Tabla1[[#This Row],[Fecha Finalización]],3),0))</f>
        <v/>
      </c>
      <c r="BA219" s="40"/>
      <c r="BB219" s="40"/>
      <c r="BC219" s="236"/>
      <c r="BD219" s="234" t="str">
        <f>IF(F219="","",Tabla1[[#This Row],[sem 01]]&amp;Tabla1[[#This Row],[sem 02]]&amp;Tabla1[[#This Row],[sem 03]])</f>
        <v/>
      </c>
      <c r="BE219" s="235" t="str">
        <f>IF(TRIM(F219)="","",$B$1&amp;"-"&amp;SUBSTITUTE(Tabla1[[#This Row],[Mes Inscrito]]," ","")&amp;"-"&amp;SUBSTITUTE(Tabla1[[#This Row],[Dia de clases Inscrito]]," ","")&amp;"-"&amp;SUBSTITUTE(Tabla1[[#This Row],[Horario Inscrito]]," ","")&amp;"-"&amp;Tabla1[[#This Row],[Fecha Inicio grupo]])</f>
        <v/>
      </c>
      <c r="BF219" s="252" t="str">
        <f>IF(F219="","",Tabla1[[#This Row],[Curso]])</f>
        <v/>
      </c>
      <c r="BG219" s="253" t="str">
        <f>+IF(TRIM(F219)="","",$B$1&amp;"-"&amp;TRIM(Tabla1[[#This Row],[Mes Inscrito]])&amp;"-"&amp;TRIM(Tabla1[[#This Row],[Dia de clases Inscrito]])&amp;"-"&amp;TRIM(Tabla1[[#This Row],[Horario Inscrito]])&amp;"-"&amp;TRIM(Tabla1[[#This Row],[Fecha Inicio grupo]])&amp;"-"&amp;TRIM(Tabla1[[#This Row],[Tipo Incrito]]))</f>
        <v/>
      </c>
      <c r="BH219" s="308" t="str">
        <f>IF(F219="","",OR(IFERROR(SEARCH("CG",Tabla1[[#This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9" s="309" t="str">
        <f>IF(F219&lt;&gt;"",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9" s="309" t="str">
        <f>IF(F219&lt;&gt;"",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9" s="309" t="str">
        <f>IF(Tabla1[[#This Row],[Fecha Inicio grupo]]="","",IFERROR(VLOOKUP(Tabla1[[#This Row],[Mes de Alta como miembro]],Parámetros!$AM$2:$AN$16,2,0),"01/01/1900"))</f>
        <v/>
      </c>
    </row>
    <row r="220" spans="1:63" ht="14.45">
      <c r="A220" s="69">
        <v>217</v>
      </c>
      <c r="B220" s="30"/>
      <c r="C220" s="35"/>
      <c r="D220" s="43"/>
      <c r="E220" s="65"/>
      <c r="F220" s="46"/>
      <c r="G220" s="46"/>
      <c r="H220" s="164"/>
      <c r="I220" s="43"/>
      <c r="J220" s="29"/>
      <c r="K220" s="70"/>
      <c r="L220" s="69"/>
      <c r="M220" s="47"/>
      <c r="N220" s="239" t="str">
        <f ca="1">IF(Tabla1[[#This Row],[Fecha de nac]]="","",IF(Tabla1[[#This Row],[Fecha Finalización]] &gt;=TODAY(), DATEDIF(Tabla1[[#This Row],[Fecha de nac]],TODAY(),"y"), ROUNDDOWN((Tabla1[[#This Row],[Fecha Finalización]] -Tabla1[[#This Row],[Fecha de nac]])/365,0)))</f>
        <v/>
      </c>
      <c r="O220" s="170"/>
      <c r="P220" s="35"/>
      <c r="Q220" s="68"/>
      <c r="R220" s="68"/>
      <c r="S220" s="68"/>
      <c r="T220" s="68"/>
      <c r="U220" s="244" t="str">
        <f>IF(F220="","",Tabla1[[#This Row],[Fecha Inicio grupo]]+3*7-7)</f>
        <v/>
      </c>
      <c r="V220" s="245" t="str">
        <f>IF(F220="","",EDATE(Tabla1[[#This Row],[Fecha Inicio grupo]],3))</f>
        <v/>
      </c>
      <c r="W220" s="30"/>
      <c r="X220" s="30"/>
      <c r="Y220" s="77"/>
      <c r="Z220" s="77"/>
      <c r="AA220" s="77"/>
      <c r="AB220" s="77"/>
      <c r="AC220" s="77"/>
      <c r="AD220" s="77"/>
      <c r="AE220" s="77"/>
      <c r="AF220" s="77"/>
      <c r="AG220" s="77"/>
      <c r="AH220" s="77"/>
      <c r="AI220" s="77"/>
      <c r="AJ220" s="77"/>
      <c r="AK220" s="77"/>
      <c r="AL220" s="77"/>
      <c r="AM220" s="77"/>
      <c r="AN220" s="77"/>
      <c r="AO220" s="145"/>
      <c r="AP220" s="247" t="str">
        <f>IF(F220="","",IFERROR(VLOOKUP(SUBSTITUTE(SUBSTITUTE(Tabla1[[#This Row],[Uso Sistemas]],"T","P"),"N","F"),Parámetros!$M$2:$N$17,2,0),"Completar hasta 3ra sem. para evaluar a Probacionista"))</f>
        <v/>
      </c>
      <c r="AQ220" s="40"/>
      <c r="AR220" s="40"/>
      <c r="AS220" s="40"/>
      <c r="AT220" s="29"/>
      <c r="AU220" s="56"/>
      <c r="AV220" s="56"/>
      <c r="AW220" s="56"/>
      <c r="AX220" s="249" t="str">
        <f>IF(V220="","",EOMONTH(EDATE(Tabla1[[#This Row],[Fecha Finalización]],2),0))</f>
        <v/>
      </c>
      <c r="AY220" s="40"/>
      <c r="AZ220" s="250" t="str">
        <f>IF(V220="","",EOMONTH(EDATE(Tabla1[[#This Row],[Fecha Finalización]],3),0))</f>
        <v/>
      </c>
      <c r="BA220" s="40"/>
      <c r="BB220" s="40"/>
      <c r="BC220" s="236"/>
      <c r="BD220" s="234" t="str">
        <f>IF(F220="","",Tabla1[[#This Row],[sem 01]]&amp;Tabla1[[#This Row],[sem 02]]&amp;Tabla1[[#This Row],[sem 03]])</f>
        <v/>
      </c>
      <c r="BE220" s="235" t="str">
        <f>IF(TRIM(F220)="","",$B$1&amp;"-"&amp;SUBSTITUTE(Tabla1[[#This Row],[Mes Inscrito]]," ","")&amp;"-"&amp;SUBSTITUTE(Tabla1[[#This Row],[Dia de clases Inscrito]]," ","")&amp;"-"&amp;SUBSTITUTE(Tabla1[[#This Row],[Horario Inscrito]]," ","")&amp;"-"&amp;Tabla1[[#This Row],[Fecha Inicio grupo]])</f>
        <v/>
      </c>
      <c r="BF220" s="252" t="str">
        <f>IF(F220="","",Tabla1[[#This Row],[Curso]])</f>
        <v/>
      </c>
      <c r="BG220" s="253" t="str">
        <f>+IF(TRIM(F220)="","",$B$1&amp;"-"&amp;TRIM(Tabla1[[#This Row],[Mes Inscrito]])&amp;"-"&amp;TRIM(Tabla1[[#This Row],[Dia de clases Inscrito]])&amp;"-"&amp;TRIM(Tabla1[[#This Row],[Horario Inscrito]])&amp;"-"&amp;TRIM(Tabla1[[#This Row],[Fecha Inicio grupo]])&amp;"-"&amp;TRIM(Tabla1[[#This Row],[Tipo Incrito]]))</f>
        <v/>
      </c>
      <c r="BH220" s="308" t="str">
        <f>IF(F220="","",OR(IFERROR(SEARCH("CG",Tabla1[[#This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0" s="309" t="str">
        <f>IF(F220&lt;&gt;"",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0" s="309" t="str">
        <f>IF(F220&lt;&gt;"",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0" s="309" t="str">
        <f>IF(Tabla1[[#This Row],[Fecha Inicio grupo]]="","",IFERROR(VLOOKUP(Tabla1[[#This Row],[Mes de Alta como miembro]],Parámetros!$AM$2:$AN$16,2,0),"01/01/1900"))</f>
        <v/>
      </c>
    </row>
    <row r="221" spans="1:63" ht="14.45">
      <c r="A221" s="69">
        <v>218</v>
      </c>
      <c r="B221" s="30"/>
      <c r="C221" s="35"/>
      <c r="D221" s="43"/>
      <c r="E221" s="65"/>
      <c r="F221" s="46"/>
      <c r="G221" s="46"/>
      <c r="H221" s="164"/>
      <c r="I221" s="43"/>
      <c r="J221" s="29"/>
      <c r="K221" s="70"/>
      <c r="L221" s="69"/>
      <c r="M221" s="47"/>
      <c r="N221" s="239" t="str">
        <f ca="1">IF(Tabla1[[#This Row],[Fecha de nac]]="","",IF(Tabla1[[#This Row],[Fecha Finalización]] &gt;=TODAY(), DATEDIF(Tabla1[[#This Row],[Fecha de nac]],TODAY(),"y"), ROUNDDOWN((Tabla1[[#This Row],[Fecha Finalización]] -Tabla1[[#This Row],[Fecha de nac]])/365,0)))</f>
        <v/>
      </c>
      <c r="O221" s="170"/>
      <c r="P221" s="35"/>
      <c r="Q221" s="68"/>
      <c r="R221" s="68"/>
      <c r="S221" s="68"/>
      <c r="T221" s="68"/>
      <c r="U221" s="244" t="str">
        <f>IF(F221="","",Tabla1[[#This Row],[Fecha Inicio grupo]]+3*7-7)</f>
        <v/>
      </c>
      <c r="V221" s="245" t="str">
        <f>IF(F221="","",EDATE(Tabla1[[#This Row],[Fecha Inicio grupo]],3))</f>
        <v/>
      </c>
      <c r="W221" s="30"/>
      <c r="X221" s="30"/>
      <c r="Y221" s="77"/>
      <c r="Z221" s="77"/>
      <c r="AA221" s="77"/>
      <c r="AB221" s="77"/>
      <c r="AC221" s="77"/>
      <c r="AD221" s="77"/>
      <c r="AE221" s="77"/>
      <c r="AF221" s="77"/>
      <c r="AG221" s="77"/>
      <c r="AH221" s="77"/>
      <c r="AI221" s="77"/>
      <c r="AJ221" s="77"/>
      <c r="AK221" s="77"/>
      <c r="AL221" s="77"/>
      <c r="AM221" s="77"/>
      <c r="AN221" s="77"/>
      <c r="AO221" s="145"/>
      <c r="AP221" s="247" t="str">
        <f>IF(F221="","",IFERROR(VLOOKUP(SUBSTITUTE(SUBSTITUTE(Tabla1[[#This Row],[Uso Sistemas]],"T","P"),"N","F"),Parámetros!$M$2:$N$17,2,0),"Completar hasta 3ra sem. para evaluar a Probacionista"))</f>
        <v/>
      </c>
      <c r="AQ221" s="40"/>
      <c r="AR221" s="40"/>
      <c r="AS221" s="40"/>
      <c r="AT221" s="29"/>
      <c r="AU221" s="56"/>
      <c r="AV221" s="56"/>
      <c r="AW221" s="56"/>
      <c r="AX221" s="249" t="str">
        <f>IF(V221="","",EOMONTH(EDATE(Tabla1[[#This Row],[Fecha Finalización]],2),0))</f>
        <v/>
      </c>
      <c r="AY221" s="40"/>
      <c r="AZ221" s="250" t="str">
        <f>IF(V221="","",EOMONTH(EDATE(Tabla1[[#This Row],[Fecha Finalización]],3),0))</f>
        <v/>
      </c>
      <c r="BA221" s="40"/>
      <c r="BB221" s="40"/>
      <c r="BC221" s="236"/>
      <c r="BD221" s="234" t="str">
        <f>IF(F221="","",Tabla1[[#This Row],[sem 01]]&amp;Tabla1[[#This Row],[sem 02]]&amp;Tabla1[[#This Row],[sem 03]])</f>
        <v/>
      </c>
      <c r="BE221" s="235" t="str">
        <f>IF(TRIM(F221)="","",$B$1&amp;"-"&amp;SUBSTITUTE(Tabla1[[#This Row],[Mes Inscrito]]," ","")&amp;"-"&amp;SUBSTITUTE(Tabla1[[#This Row],[Dia de clases Inscrito]]," ","")&amp;"-"&amp;SUBSTITUTE(Tabla1[[#This Row],[Horario Inscrito]]," ","")&amp;"-"&amp;Tabla1[[#This Row],[Fecha Inicio grupo]])</f>
        <v/>
      </c>
      <c r="BF221" s="252" t="str">
        <f>IF(F221="","",Tabla1[[#This Row],[Curso]])</f>
        <v/>
      </c>
      <c r="BG221" s="253" t="str">
        <f>+IF(TRIM(F221)="","",$B$1&amp;"-"&amp;TRIM(Tabla1[[#This Row],[Mes Inscrito]])&amp;"-"&amp;TRIM(Tabla1[[#This Row],[Dia de clases Inscrito]])&amp;"-"&amp;TRIM(Tabla1[[#This Row],[Horario Inscrito]])&amp;"-"&amp;TRIM(Tabla1[[#This Row],[Fecha Inicio grupo]])&amp;"-"&amp;TRIM(Tabla1[[#This Row],[Tipo Incrito]]))</f>
        <v/>
      </c>
      <c r="BH221" s="308" t="str">
        <f>IF(F221="","",OR(IFERROR(SEARCH("CG",Tabla1[[#This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1" s="309" t="str">
        <f>IF(F221&lt;&gt;"",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1" s="309" t="str">
        <f>IF(F221&lt;&gt;"",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1" s="309" t="str">
        <f>IF(Tabla1[[#This Row],[Fecha Inicio grupo]]="","",IFERROR(VLOOKUP(Tabla1[[#This Row],[Mes de Alta como miembro]],Parámetros!$AM$2:$AN$16,2,0),"01/01/1900"))</f>
        <v/>
      </c>
    </row>
    <row r="222" spans="1:63" ht="14.45">
      <c r="A222" s="69">
        <v>219</v>
      </c>
      <c r="B222" s="30"/>
      <c r="C222" s="35"/>
      <c r="D222" s="43"/>
      <c r="E222" s="65"/>
      <c r="F222" s="46"/>
      <c r="G222" s="46"/>
      <c r="H222" s="164"/>
      <c r="I222" s="43"/>
      <c r="J222" s="29"/>
      <c r="K222" s="70"/>
      <c r="L222" s="69"/>
      <c r="M222" s="47"/>
      <c r="N222" s="239" t="str">
        <f ca="1">IF(Tabla1[[#This Row],[Fecha de nac]]="","",IF(Tabla1[[#This Row],[Fecha Finalización]] &gt;=TODAY(), DATEDIF(Tabla1[[#This Row],[Fecha de nac]],TODAY(),"y"), ROUNDDOWN((Tabla1[[#This Row],[Fecha Finalización]] -Tabla1[[#This Row],[Fecha de nac]])/365,0)))</f>
        <v/>
      </c>
      <c r="O222" s="170"/>
      <c r="P222" s="35"/>
      <c r="Q222" s="68"/>
      <c r="R222" s="68"/>
      <c r="S222" s="68"/>
      <c r="T222" s="68"/>
      <c r="U222" s="244" t="str">
        <f>IF(F222="","",Tabla1[[#This Row],[Fecha Inicio grupo]]+3*7-7)</f>
        <v/>
      </c>
      <c r="V222" s="245" t="str">
        <f>IF(F222="","",EDATE(Tabla1[[#This Row],[Fecha Inicio grupo]],3))</f>
        <v/>
      </c>
      <c r="W222" s="30"/>
      <c r="X222" s="30"/>
      <c r="Y222" s="77"/>
      <c r="Z222" s="77"/>
      <c r="AA222" s="77"/>
      <c r="AB222" s="77"/>
      <c r="AC222" s="77"/>
      <c r="AD222" s="77"/>
      <c r="AE222" s="77"/>
      <c r="AF222" s="77"/>
      <c r="AG222" s="77"/>
      <c r="AH222" s="77"/>
      <c r="AI222" s="77"/>
      <c r="AJ222" s="77"/>
      <c r="AK222" s="77"/>
      <c r="AL222" s="77"/>
      <c r="AM222" s="77"/>
      <c r="AN222" s="77"/>
      <c r="AO222" s="145"/>
      <c r="AP222" s="247" t="str">
        <f>IF(F222="","",IFERROR(VLOOKUP(SUBSTITUTE(SUBSTITUTE(Tabla1[[#This Row],[Uso Sistemas]],"T","P"),"N","F"),Parámetros!$M$2:$N$17,2,0),"Completar hasta 3ra sem. para evaluar a Probacionista"))</f>
        <v/>
      </c>
      <c r="AQ222" s="40"/>
      <c r="AR222" s="40"/>
      <c r="AS222" s="40"/>
      <c r="AT222" s="29"/>
      <c r="AU222" s="56"/>
      <c r="AV222" s="56"/>
      <c r="AW222" s="56"/>
      <c r="AX222" s="249" t="str">
        <f>IF(V222="","",EOMONTH(EDATE(Tabla1[[#This Row],[Fecha Finalización]],2),0))</f>
        <v/>
      </c>
      <c r="AY222" s="40"/>
      <c r="AZ222" s="250" t="str">
        <f>IF(V222="","",EOMONTH(EDATE(Tabla1[[#This Row],[Fecha Finalización]],3),0))</f>
        <v/>
      </c>
      <c r="BA222" s="40"/>
      <c r="BB222" s="40"/>
      <c r="BC222" s="236"/>
      <c r="BD222" s="234" t="str">
        <f>IF(F222="","",Tabla1[[#This Row],[sem 01]]&amp;Tabla1[[#This Row],[sem 02]]&amp;Tabla1[[#This Row],[sem 03]])</f>
        <v/>
      </c>
      <c r="BE222" s="235" t="str">
        <f>IF(TRIM(F222)="","",$B$1&amp;"-"&amp;SUBSTITUTE(Tabla1[[#This Row],[Mes Inscrito]]," ","")&amp;"-"&amp;SUBSTITUTE(Tabla1[[#This Row],[Dia de clases Inscrito]]," ","")&amp;"-"&amp;SUBSTITUTE(Tabla1[[#This Row],[Horario Inscrito]]," ","")&amp;"-"&amp;Tabla1[[#This Row],[Fecha Inicio grupo]])</f>
        <v/>
      </c>
      <c r="BF222" s="252" t="str">
        <f>IF(F222="","",Tabla1[[#This Row],[Curso]])</f>
        <v/>
      </c>
      <c r="BG222" s="253" t="str">
        <f>+IF(TRIM(F222)="","",$B$1&amp;"-"&amp;TRIM(Tabla1[[#This Row],[Mes Inscrito]])&amp;"-"&amp;TRIM(Tabla1[[#This Row],[Dia de clases Inscrito]])&amp;"-"&amp;TRIM(Tabla1[[#This Row],[Horario Inscrito]])&amp;"-"&amp;TRIM(Tabla1[[#This Row],[Fecha Inicio grupo]])&amp;"-"&amp;TRIM(Tabla1[[#This Row],[Tipo Incrito]]))</f>
        <v/>
      </c>
      <c r="BH222" s="308" t="str">
        <f>IF(F222="","",OR(IFERROR(SEARCH("CG",Tabla1[[#This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2" s="309" t="str">
        <f>IF(F222&lt;&gt;"",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2" s="309" t="str">
        <f>IF(F222&lt;&gt;"",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2" s="309" t="str">
        <f>IF(Tabla1[[#This Row],[Fecha Inicio grupo]]="","",IFERROR(VLOOKUP(Tabla1[[#This Row],[Mes de Alta como miembro]],Parámetros!$AM$2:$AN$16,2,0),"01/01/1900"))</f>
        <v/>
      </c>
    </row>
    <row r="223" spans="1:63" ht="14.45">
      <c r="A223" s="69">
        <v>220</v>
      </c>
      <c r="B223" s="30"/>
      <c r="C223" s="35"/>
      <c r="D223" s="43"/>
      <c r="E223" s="65"/>
      <c r="F223" s="46"/>
      <c r="G223" s="46"/>
      <c r="H223" s="164"/>
      <c r="I223" s="43"/>
      <c r="J223" s="29"/>
      <c r="K223" s="70"/>
      <c r="L223" s="69"/>
      <c r="M223" s="47"/>
      <c r="N223" s="239" t="str">
        <f ca="1">IF(Tabla1[[#This Row],[Fecha de nac]]="","",IF(Tabla1[[#This Row],[Fecha Finalización]] &gt;=TODAY(), DATEDIF(Tabla1[[#This Row],[Fecha de nac]],TODAY(),"y"), ROUNDDOWN((Tabla1[[#This Row],[Fecha Finalización]] -Tabla1[[#This Row],[Fecha de nac]])/365,0)))</f>
        <v/>
      </c>
      <c r="O223" s="170"/>
      <c r="P223" s="35"/>
      <c r="Q223" s="68"/>
      <c r="R223" s="68"/>
      <c r="S223" s="68"/>
      <c r="T223" s="68"/>
      <c r="U223" s="244" t="str">
        <f>IF(F223="","",Tabla1[[#This Row],[Fecha Inicio grupo]]+3*7-7)</f>
        <v/>
      </c>
      <c r="V223" s="245" t="str">
        <f>IF(F223="","",EDATE(Tabla1[[#This Row],[Fecha Inicio grupo]],3))</f>
        <v/>
      </c>
      <c r="W223" s="30"/>
      <c r="X223" s="30"/>
      <c r="Y223" s="77"/>
      <c r="Z223" s="77"/>
      <c r="AA223" s="77"/>
      <c r="AB223" s="77"/>
      <c r="AC223" s="77"/>
      <c r="AD223" s="77"/>
      <c r="AE223" s="77"/>
      <c r="AF223" s="77"/>
      <c r="AG223" s="77"/>
      <c r="AH223" s="77"/>
      <c r="AI223" s="77"/>
      <c r="AJ223" s="77"/>
      <c r="AK223" s="77"/>
      <c r="AL223" s="77"/>
      <c r="AM223" s="77"/>
      <c r="AN223" s="77"/>
      <c r="AO223" s="145"/>
      <c r="AP223" s="247" t="str">
        <f>IF(F223="","",IFERROR(VLOOKUP(SUBSTITUTE(SUBSTITUTE(Tabla1[[#This Row],[Uso Sistemas]],"T","P"),"N","F"),Parámetros!$M$2:$N$17,2,0),"Completar hasta 3ra sem. para evaluar a Probacionista"))</f>
        <v/>
      </c>
      <c r="AQ223" s="40"/>
      <c r="AR223" s="40"/>
      <c r="AS223" s="40"/>
      <c r="AT223" s="29"/>
      <c r="AU223" s="56"/>
      <c r="AV223" s="56"/>
      <c r="AW223" s="56"/>
      <c r="AX223" s="249" t="str">
        <f>IF(V223="","",EOMONTH(EDATE(Tabla1[[#This Row],[Fecha Finalización]],2),0))</f>
        <v/>
      </c>
      <c r="AY223" s="40"/>
      <c r="AZ223" s="250" t="str">
        <f>IF(V223="","",EOMONTH(EDATE(Tabla1[[#This Row],[Fecha Finalización]],3),0))</f>
        <v/>
      </c>
      <c r="BA223" s="40"/>
      <c r="BB223" s="40"/>
      <c r="BC223" s="236"/>
      <c r="BD223" s="234" t="str">
        <f>IF(F223="","",Tabla1[[#This Row],[sem 01]]&amp;Tabla1[[#This Row],[sem 02]]&amp;Tabla1[[#This Row],[sem 03]])</f>
        <v/>
      </c>
      <c r="BE223" s="235" t="str">
        <f>IF(TRIM(F223)="","",$B$1&amp;"-"&amp;SUBSTITUTE(Tabla1[[#This Row],[Mes Inscrito]]," ","")&amp;"-"&amp;SUBSTITUTE(Tabla1[[#This Row],[Dia de clases Inscrito]]," ","")&amp;"-"&amp;SUBSTITUTE(Tabla1[[#This Row],[Horario Inscrito]]," ","")&amp;"-"&amp;Tabla1[[#This Row],[Fecha Inicio grupo]])</f>
        <v/>
      </c>
      <c r="BF223" s="252" t="str">
        <f>IF(F223="","",Tabla1[[#This Row],[Curso]])</f>
        <v/>
      </c>
      <c r="BG223" s="253" t="str">
        <f>+IF(TRIM(F223)="","",$B$1&amp;"-"&amp;TRIM(Tabla1[[#This Row],[Mes Inscrito]])&amp;"-"&amp;TRIM(Tabla1[[#This Row],[Dia de clases Inscrito]])&amp;"-"&amp;TRIM(Tabla1[[#This Row],[Horario Inscrito]])&amp;"-"&amp;TRIM(Tabla1[[#This Row],[Fecha Inicio grupo]])&amp;"-"&amp;TRIM(Tabla1[[#This Row],[Tipo Incrito]]))</f>
        <v/>
      </c>
      <c r="BH223" s="308" t="str">
        <f>IF(F223="","",OR(IFERROR(SEARCH("CG",Tabla1[[#This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3" s="309" t="str">
        <f>IF(F223&lt;&gt;"",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3" s="309" t="str">
        <f>IF(F223&lt;&gt;"",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3" s="309" t="str">
        <f>IF(Tabla1[[#This Row],[Fecha Inicio grupo]]="","",IFERROR(VLOOKUP(Tabla1[[#This Row],[Mes de Alta como miembro]],Parámetros!$AM$2:$AN$16,2,0),"01/01/1900"))</f>
        <v/>
      </c>
    </row>
    <row r="224" spans="1:63" ht="14.45">
      <c r="A224" s="69">
        <v>221</v>
      </c>
      <c r="B224" s="30"/>
      <c r="C224" s="35"/>
      <c r="D224" s="43"/>
      <c r="E224" s="65"/>
      <c r="F224" s="46"/>
      <c r="G224" s="46"/>
      <c r="H224" s="164"/>
      <c r="I224" s="43"/>
      <c r="J224" s="29"/>
      <c r="K224" s="70"/>
      <c r="L224" s="69"/>
      <c r="M224" s="47"/>
      <c r="N224" s="239" t="str">
        <f ca="1">IF(Tabla1[[#This Row],[Fecha de nac]]="","",IF(Tabla1[[#This Row],[Fecha Finalización]] &gt;=TODAY(), DATEDIF(Tabla1[[#This Row],[Fecha de nac]],TODAY(),"y"), ROUNDDOWN((Tabla1[[#This Row],[Fecha Finalización]] -Tabla1[[#This Row],[Fecha de nac]])/365,0)))</f>
        <v/>
      </c>
      <c r="O224" s="170"/>
      <c r="P224" s="35"/>
      <c r="Q224" s="68"/>
      <c r="R224" s="68"/>
      <c r="S224" s="68"/>
      <c r="T224" s="68"/>
      <c r="U224" s="244" t="str">
        <f>IF(F224="","",Tabla1[[#This Row],[Fecha Inicio grupo]]+3*7-7)</f>
        <v/>
      </c>
      <c r="V224" s="245" t="str">
        <f>IF(F224="","",EDATE(Tabla1[[#This Row],[Fecha Inicio grupo]],3))</f>
        <v/>
      </c>
      <c r="W224" s="30"/>
      <c r="X224" s="30"/>
      <c r="Y224" s="77"/>
      <c r="Z224" s="77"/>
      <c r="AA224" s="77"/>
      <c r="AB224" s="77"/>
      <c r="AC224" s="77"/>
      <c r="AD224" s="77"/>
      <c r="AE224" s="77"/>
      <c r="AF224" s="77"/>
      <c r="AG224" s="77"/>
      <c r="AH224" s="77"/>
      <c r="AI224" s="77"/>
      <c r="AJ224" s="77"/>
      <c r="AK224" s="77"/>
      <c r="AL224" s="77"/>
      <c r="AM224" s="77"/>
      <c r="AN224" s="77"/>
      <c r="AO224" s="145"/>
      <c r="AP224" s="247" t="str">
        <f>IF(F224="","",IFERROR(VLOOKUP(SUBSTITUTE(SUBSTITUTE(Tabla1[[#This Row],[Uso Sistemas]],"T","P"),"N","F"),Parámetros!$M$2:$N$17,2,0),"Completar hasta 3ra sem. para evaluar a Probacionista"))</f>
        <v/>
      </c>
      <c r="AQ224" s="40"/>
      <c r="AR224" s="40"/>
      <c r="AS224" s="40"/>
      <c r="AT224" s="29"/>
      <c r="AU224" s="56"/>
      <c r="AV224" s="56"/>
      <c r="AW224" s="56"/>
      <c r="AX224" s="249" t="str">
        <f>IF(V224="","",EOMONTH(EDATE(Tabla1[[#This Row],[Fecha Finalización]],2),0))</f>
        <v/>
      </c>
      <c r="AY224" s="40"/>
      <c r="AZ224" s="250" t="str">
        <f>IF(V224="","",EOMONTH(EDATE(Tabla1[[#This Row],[Fecha Finalización]],3),0))</f>
        <v/>
      </c>
      <c r="BA224" s="40"/>
      <c r="BB224" s="40"/>
      <c r="BC224" s="236"/>
      <c r="BD224" s="234" t="str">
        <f>IF(F224="","",Tabla1[[#This Row],[sem 01]]&amp;Tabla1[[#This Row],[sem 02]]&amp;Tabla1[[#This Row],[sem 03]])</f>
        <v/>
      </c>
      <c r="BE224" s="235" t="str">
        <f>IF(TRIM(F224)="","",$B$1&amp;"-"&amp;SUBSTITUTE(Tabla1[[#This Row],[Mes Inscrito]]," ","")&amp;"-"&amp;SUBSTITUTE(Tabla1[[#This Row],[Dia de clases Inscrito]]," ","")&amp;"-"&amp;SUBSTITUTE(Tabla1[[#This Row],[Horario Inscrito]]," ","")&amp;"-"&amp;Tabla1[[#This Row],[Fecha Inicio grupo]])</f>
        <v/>
      </c>
      <c r="BF224" s="252" t="str">
        <f>IF(F224="","",Tabla1[[#This Row],[Curso]])</f>
        <v/>
      </c>
      <c r="BG224" s="253" t="str">
        <f>+IF(TRIM(F224)="","",$B$1&amp;"-"&amp;TRIM(Tabla1[[#This Row],[Mes Inscrito]])&amp;"-"&amp;TRIM(Tabla1[[#This Row],[Dia de clases Inscrito]])&amp;"-"&amp;TRIM(Tabla1[[#This Row],[Horario Inscrito]])&amp;"-"&amp;TRIM(Tabla1[[#This Row],[Fecha Inicio grupo]])&amp;"-"&amp;TRIM(Tabla1[[#This Row],[Tipo Incrito]]))</f>
        <v/>
      </c>
      <c r="BH224" s="308" t="str">
        <f>IF(F224="","",OR(IFERROR(SEARCH("CG",Tabla1[[#This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4" s="309" t="str">
        <f>IF(F224&lt;&gt;"",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4" s="309" t="str">
        <f>IF(F224&lt;&gt;"",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4" s="309" t="str">
        <f>IF(Tabla1[[#This Row],[Fecha Inicio grupo]]="","",IFERROR(VLOOKUP(Tabla1[[#This Row],[Mes de Alta como miembro]],Parámetros!$AM$2:$AN$16,2,0),"01/01/1900"))</f>
        <v/>
      </c>
    </row>
    <row r="225" spans="1:63" ht="14.45">
      <c r="A225" s="69">
        <v>222</v>
      </c>
      <c r="B225" s="30"/>
      <c r="C225" s="35"/>
      <c r="D225" s="43"/>
      <c r="E225" s="65"/>
      <c r="F225" s="46"/>
      <c r="G225" s="46"/>
      <c r="H225" s="164"/>
      <c r="I225" s="43"/>
      <c r="J225" s="29"/>
      <c r="K225" s="70"/>
      <c r="L225" s="69"/>
      <c r="M225" s="47"/>
      <c r="N225" s="239" t="str">
        <f ca="1">IF(Tabla1[[#This Row],[Fecha de nac]]="","",IF(Tabla1[[#This Row],[Fecha Finalización]] &gt;=TODAY(), DATEDIF(Tabla1[[#This Row],[Fecha de nac]],TODAY(),"y"), ROUNDDOWN((Tabla1[[#This Row],[Fecha Finalización]] -Tabla1[[#This Row],[Fecha de nac]])/365,0)))</f>
        <v/>
      </c>
      <c r="O225" s="170"/>
      <c r="P225" s="35"/>
      <c r="Q225" s="68"/>
      <c r="R225" s="68"/>
      <c r="S225" s="68"/>
      <c r="T225" s="68"/>
      <c r="U225" s="244" t="str">
        <f>IF(F225="","",Tabla1[[#This Row],[Fecha Inicio grupo]]+3*7-7)</f>
        <v/>
      </c>
      <c r="V225" s="245" t="str">
        <f>IF(F225="","",EDATE(Tabla1[[#This Row],[Fecha Inicio grupo]],3))</f>
        <v/>
      </c>
      <c r="W225" s="30"/>
      <c r="X225" s="30"/>
      <c r="Y225" s="77"/>
      <c r="Z225" s="77"/>
      <c r="AA225" s="77"/>
      <c r="AB225" s="77"/>
      <c r="AC225" s="77"/>
      <c r="AD225" s="77"/>
      <c r="AE225" s="77"/>
      <c r="AF225" s="77"/>
      <c r="AG225" s="77"/>
      <c r="AH225" s="77"/>
      <c r="AI225" s="77"/>
      <c r="AJ225" s="77"/>
      <c r="AK225" s="77"/>
      <c r="AL225" s="77"/>
      <c r="AM225" s="77"/>
      <c r="AN225" s="77"/>
      <c r="AO225" s="145"/>
      <c r="AP225" s="247" t="str">
        <f>IF(F225="","",IFERROR(VLOOKUP(SUBSTITUTE(SUBSTITUTE(Tabla1[[#This Row],[Uso Sistemas]],"T","P"),"N","F"),Parámetros!$M$2:$N$17,2,0),"Completar hasta 3ra sem. para evaluar a Probacionista"))</f>
        <v/>
      </c>
      <c r="AQ225" s="40"/>
      <c r="AR225" s="40"/>
      <c r="AS225" s="40"/>
      <c r="AT225" s="29"/>
      <c r="AU225" s="56"/>
      <c r="AV225" s="56"/>
      <c r="AW225" s="56"/>
      <c r="AX225" s="249" t="str">
        <f>IF(V225="","",EOMONTH(EDATE(Tabla1[[#This Row],[Fecha Finalización]],2),0))</f>
        <v/>
      </c>
      <c r="AY225" s="40"/>
      <c r="AZ225" s="250" t="str">
        <f>IF(V225="","",EOMONTH(EDATE(Tabla1[[#This Row],[Fecha Finalización]],3),0))</f>
        <v/>
      </c>
      <c r="BA225" s="40"/>
      <c r="BB225" s="40"/>
      <c r="BC225" s="236"/>
      <c r="BD225" s="234" t="str">
        <f>IF(F225="","",Tabla1[[#This Row],[sem 01]]&amp;Tabla1[[#This Row],[sem 02]]&amp;Tabla1[[#This Row],[sem 03]])</f>
        <v/>
      </c>
      <c r="BE225" s="235" t="str">
        <f>IF(TRIM(F225)="","",$B$1&amp;"-"&amp;SUBSTITUTE(Tabla1[[#This Row],[Mes Inscrito]]," ","")&amp;"-"&amp;SUBSTITUTE(Tabla1[[#This Row],[Dia de clases Inscrito]]," ","")&amp;"-"&amp;SUBSTITUTE(Tabla1[[#This Row],[Horario Inscrito]]," ","")&amp;"-"&amp;Tabla1[[#This Row],[Fecha Inicio grupo]])</f>
        <v/>
      </c>
      <c r="BF225" s="252" t="str">
        <f>IF(F225="","",Tabla1[[#This Row],[Curso]])</f>
        <v/>
      </c>
      <c r="BG225" s="253" t="str">
        <f>+IF(TRIM(F225)="","",$B$1&amp;"-"&amp;TRIM(Tabla1[[#This Row],[Mes Inscrito]])&amp;"-"&amp;TRIM(Tabla1[[#This Row],[Dia de clases Inscrito]])&amp;"-"&amp;TRIM(Tabla1[[#This Row],[Horario Inscrito]])&amp;"-"&amp;TRIM(Tabla1[[#This Row],[Fecha Inicio grupo]])&amp;"-"&amp;TRIM(Tabla1[[#This Row],[Tipo Incrito]]))</f>
        <v/>
      </c>
      <c r="BH225" s="308" t="str">
        <f>IF(F225="","",OR(IFERROR(SEARCH("CG",Tabla1[[#This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5" s="309" t="str">
        <f>IF(F225&lt;&gt;"",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5" s="309" t="str">
        <f>IF(F225&lt;&gt;"",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5" s="309" t="str">
        <f>IF(Tabla1[[#This Row],[Fecha Inicio grupo]]="","",IFERROR(VLOOKUP(Tabla1[[#This Row],[Mes de Alta como miembro]],Parámetros!$AM$2:$AN$16,2,0),"01/01/1900"))</f>
        <v/>
      </c>
    </row>
    <row r="226" spans="1:63" ht="14.45">
      <c r="A226" s="69">
        <v>223</v>
      </c>
      <c r="B226" s="30"/>
      <c r="C226" s="35"/>
      <c r="D226" s="43"/>
      <c r="E226" s="65"/>
      <c r="F226" s="46"/>
      <c r="G226" s="46"/>
      <c r="H226" s="164"/>
      <c r="I226" s="43"/>
      <c r="J226" s="29"/>
      <c r="K226" s="70"/>
      <c r="L226" s="69"/>
      <c r="M226" s="47"/>
      <c r="N226" s="239" t="str">
        <f ca="1">IF(Tabla1[[#This Row],[Fecha de nac]]="","",IF(Tabla1[[#This Row],[Fecha Finalización]] &gt;=TODAY(), DATEDIF(Tabla1[[#This Row],[Fecha de nac]],TODAY(),"y"), ROUNDDOWN((Tabla1[[#This Row],[Fecha Finalización]] -Tabla1[[#This Row],[Fecha de nac]])/365,0)))</f>
        <v/>
      </c>
      <c r="O226" s="170"/>
      <c r="P226" s="35"/>
      <c r="Q226" s="68"/>
      <c r="R226" s="68"/>
      <c r="S226" s="68"/>
      <c r="T226" s="68"/>
      <c r="U226" s="244" t="str">
        <f>IF(F226="","",Tabla1[[#This Row],[Fecha Inicio grupo]]+3*7-7)</f>
        <v/>
      </c>
      <c r="V226" s="245" t="str">
        <f>IF(F226="","",EDATE(Tabla1[[#This Row],[Fecha Inicio grupo]],3))</f>
        <v/>
      </c>
      <c r="W226" s="30"/>
      <c r="X226" s="30"/>
      <c r="Y226" s="77"/>
      <c r="Z226" s="77"/>
      <c r="AA226" s="77"/>
      <c r="AB226" s="77"/>
      <c r="AC226" s="77"/>
      <c r="AD226" s="77"/>
      <c r="AE226" s="77"/>
      <c r="AF226" s="77"/>
      <c r="AG226" s="77"/>
      <c r="AH226" s="77"/>
      <c r="AI226" s="77"/>
      <c r="AJ226" s="77"/>
      <c r="AK226" s="77"/>
      <c r="AL226" s="77"/>
      <c r="AM226" s="77"/>
      <c r="AN226" s="77"/>
      <c r="AO226" s="145"/>
      <c r="AP226" s="247" t="str">
        <f>IF(F226="","",IFERROR(VLOOKUP(SUBSTITUTE(SUBSTITUTE(Tabla1[[#This Row],[Uso Sistemas]],"T","P"),"N","F"),Parámetros!$M$2:$N$17,2,0),"Completar hasta 3ra sem. para evaluar a Probacionista"))</f>
        <v/>
      </c>
      <c r="AQ226" s="40"/>
      <c r="AR226" s="40"/>
      <c r="AS226" s="40"/>
      <c r="AT226" s="29"/>
      <c r="AU226" s="56"/>
      <c r="AV226" s="56"/>
      <c r="AW226" s="56"/>
      <c r="AX226" s="249" t="str">
        <f>IF(V226="","",EOMONTH(EDATE(Tabla1[[#This Row],[Fecha Finalización]],2),0))</f>
        <v/>
      </c>
      <c r="AY226" s="40"/>
      <c r="AZ226" s="250" t="str">
        <f>IF(V226="","",EOMONTH(EDATE(Tabla1[[#This Row],[Fecha Finalización]],3),0))</f>
        <v/>
      </c>
      <c r="BA226" s="40"/>
      <c r="BB226" s="40"/>
      <c r="BC226" s="236"/>
      <c r="BD226" s="234" t="str">
        <f>IF(F226="","",Tabla1[[#This Row],[sem 01]]&amp;Tabla1[[#This Row],[sem 02]]&amp;Tabla1[[#This Row],[sem 03]])</f>
        <v/>
      </c>
      <c r="BE226" s="235" t="str">
        <f>IF(TRIM(F226)="","",$B$1&amp;"-"&amp;SUBSTITUTE(Tabla1[[#This Row],[Mes Inscrito]]," ","")&amp;"-"&amp;SUBSTITUTE(Tabla1[[#This Row],[Dia de clases Inscrito]]," ","")&amp;"-"&amp;SUBSTITUTE(Tabla1[[#This Row],[Horario Inscrito]]," ","")&amp;"-"&amp;Tabla1[[#This Row],[Fecha Inicio grupo]])</f>
        <v/>
      </c>
      <c r="BF226" s="252" t="str">
        <f>IF(F226="","",Tabla1[[#This Row],[Curso]])</f>
        <v/>
      </c>
      <c r="BG226" s="253" t="str">
        <f>+IF(TRIM(F226)="","",$B$1&amp;"-"&amp;TRIM(Tabla1[[#This Row],[Mes Inscrito]])&amp;"-"&amp;TRIM(Tabla1[[#This Row],[Dia de clases Inscrito]])&amp;"-"&amp;TRIM(Tabla1[[#This Row],[Horario Inscrito]])&amp;"-"&amp;TRIM(Tabla1[[#This Row],[Fecha Inicio grupo]])&amp;"-"&amp;TRIM(Tabla1[[#This Row],[Tipo Incrito]]))</f>
        <v/>
      </c>
      <c r="BH226" s="308" t="str">
        <f>IF(F226="","",OR(IFERROR(SEARCH("CG",Tabla1[[#This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6" s="309" t="str">
        <f>IF(F226&lt;&gt;"",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6" s="309" t="str">
        <f>IF(F226&lt;&gt;"",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6" s="309" t="str">
        <f>IF(Tabla1[[#This Row],[Fecha Inicio grupo]]="","",IFERROR(VLOOKUP(Tabla1[[#This Row],[Mes de Alta como miembro]],Parámetros!$AM$2:$AN$16,2,0),"01/01/1900"))</f>
        <v/>
      </c>
    </row>
    <row r="227" spans="1:63" ht="14.45">
      <c r="A227" s="69">
        <v>224</v>
      </c>
      <c r="B227" s="30"/>
      <c r="C227" s="35"/>
      <c r="D227" s="43"/>
      <c r="E227" s="65"/>
      <c r="F227" s="46"/>
      <c r="G227" s="46"/>
      <c r="H227" s="164"/>
      <c r="I227" s="43"/>
      <c r="J227" s="29"/>
      <c r="K227" s="70"/>
      <c r="L227" s="69"/>
      <c r="M227" s="47"/>
      <c r="N227" s="239" t="str">
        <f ca="1">IF(Tabla1[[#This Row],[Fecha de nac]]="","",IF(Tabla1[[#This Row],[Fecha Finalización]] &gt;=TODAY(), DATEDIF(Tabla1[[#This Row],[Fecha de nac]],TODAY(),"y"), ROUNDDOWN((Tabla1[[#This Row],[Fecha Finalización]] -Tabla1[[#This Row],[Fecha de nac]])/365,0)))</f>
        <v/>
      </c>
      <c r="O227" s="170"/>
      <c r="P227" s="35"/>
      <c r="Q227" s="68"/>
      <c r="R227" s="68"/>
      <c r="S227" s="68"/>
      <c r="T227" s="68"/>
      <c r="U227" s="244" t="str">
        <f>IF(F227="","",Tabla1[[#This Row],[Fecha Inicio grupo]]+3*7-7)</f>
        <v/>
      </c>
      <c r="V227" s="245" t="str">
        <f>IF(F227="","",EDATE(Tabla1[[#This Row],[Fecha Inicio grupo]],3))</f>
        <v/>
      </c>
      <c r="W227" s="30"/>
      <c r="X227" s="30"/>
      <c r="Y227" s="77"/>
      <c r="Z227" s="77"/>
      <c r="AA227" s="77"/>
      <c r="AB227" s="77"/>
      <c r="AC227" s="77"/>
      <c r="AD227" s="77"/>
      <c r="AE227" s="77"/>
      <c r="AF227" s="77"/>
      <c r="AG227" s="77"/>
      <c r="AH227" s="77"/>
      <c r="AI227" s="77"/>
      <c r="AJ227" s="77"/>
      <c r="AK227" s="77"/>
      <c r="AL227" s="77"/>
      <c r="AM227" s="77"/>
      <c r="AN227" s="77"/>
      <c r="AO227" s="145"/>
      <c r="AP227" s="247" t="str">
        <f>IF(F227="","",IFERROR(VLOOKUP(SUBSTITUTE(SUBSTITUTE(Tabla1[[#This Row],[Uso Sistemas]],"T","P"),"N","F"),Parámetros!$M$2:$N$17,2,0),"Completar hasta 3ra sem. para evaluar a Probacionista"))</f>
        <v/>
      </c>
      <c r="AQ227" s="40"/>
      <c r="AR227" s="40"/>
      <c r="AS227" s="40"/>
      <c r="AT227" s="29"/>
      <c r="AU227" s="56"/>
      <c r="AV227" s="56"/>
      <c r="AW227" s="56"/>
      <c r="AX227" s="249" t="str">
        <f>IF(V227="","",EOMONTH(EDATE(Tabla1[[#This Row],[Fecha Finalización]],2),0))</f>
        <v/>
      </c>
      <c r="AY227" s="40"/>
      <c r="AZ227" s="250" t="str">
        <f>IF(V227="","",EOMONTH(EDATE(Tabla1[[#This Row],[Fecha Finalización]],3),0))</f>
        <v/>
      </c>
      <c r="BA227" s="40"/>
      <c r="BB227" s="40"/>
      <c r="BC227" s="236"/>
      <c r="BD227" s="234" t="str">
        <f>IF(F227="","",Tabla1[[#This Row],[sem 01]]&amp;Tabla1[[#This Row],[sem 02]]&amp;Tabla1[[#This Row],[sem 03]])</f>
        <v/>
      </c>
      <c r="BE227" s="235" t="str">
        <f>IF(TRIM(F227)="","",$B$1&amp;"-"&amp;SUBSTITUTE(Tabla1[[#This Row],[Mes Inscrito]]," ","")&amp;"-"&amp;SUBSTITUTE(Tabla1[[#This Row],[Dia de clases Inscrito]]," ","")&amp;"-"&amp;SUBSTITUTE(Tabla1[[#This Row],[Horario Inscrito]]," ","")&amp;"-"&amp;Tabla1[[#This Row],[Fecha Inicio grupo]])</f>
        <v/>
      </c>
      <c r="BF227" s="252" t="str">
        <f>IF(F227="","",Tabla1[[#This Row],[Curso]])</f>
        <v/>
      </c>
      <c r="BG227" s="253" t="str">
        <f>+IF(TRIM(F227)="","",$B$1&amp;"-"&amp;TRIM(Tabla1[[#This Row],[Mes Inscrito]])&amp;"-"&amp;TRIM(Tabla1[[#This Row],[Dia de clases Inscrito]])&amp;"-"&amp;TRIM(Tabla1[[#This Row],[Horario Inscrito]])&amp;"-"&amp;TRIM(Tabla1[[#This Row],[Fecha Inicio grupo]])&amp;"-"&amp;TRIM(Tabla1[[#This Row],[Tipo Incrito]]))</f>
        <v/>
      </c>
      <c r="BH227" s="308" t="str">
        <f>IF(F227="","",OR(IFERROR(SEARCH("CG",Tabla1[[#This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7" s="309" t="str">
        <f>IF(F227&lt;&gt;"",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7" s="309" t="str">
        <f>IF(F227&lt;&gt;"",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7" s="309" t="str">
        <f>IF(Tabla1[[#This Row],[Fecha Inicio grupo]]="","",IFERROR(VLOOKUP(Tabla1[[#This Row],[Mes de Alta como miembro]],Parámetros!$AM$2:$AN$16,2,0),"01/01/1900"))</f>
        <v/>
      </c>
    </row>
    <row r="228" spans="1:63" ht="14.45">
      <c r="A228" s="69">
        <v>225</v>
      </c>
      <c r="B228" s="30"/>
      <c r="C228" s="35"/>
      <c r="D228" s="43"/>
      <c r="E228" s="65"/>
      <c r="F228" s="46"/>
      <c r="G228" s="46"/>
      <c r="H228" s="164"/>
      <c r="I228" s="43"/>
      <c r="J228" s="29"/>
      <c r="K228" s="70"/>
      <c r="L228" s="69"/>
      <c r="M228" s="47"/>
      <c r="N228" s="239" t="str">
        <f ca="1">IF(Tabla1[[#This Row],[Fecha de nac]]="","",IF(Tabla1[[#This Row],[Fecha Finalización]] &gt;=TODAY(), DATEDIF(Tabla1[[#This Row],[Fecha de nac]],TODAY(),"y"), ROUNDDOWN((Tabla1[[#This Row],[Fecha Finalización]] -Tabla1[[#This Row],[Fecha de nac]])/365,0)))</f>
        <v/>
      </c>
      <c r="O228" s="170"/>
      <c r="P228" s="35"/>
      <c r="Q228" s="68"/>
      <c r="R228" s="68"/>
      <c r="S228" s="68"/>
      <c r="T228" s="68"/>
      <c r="U228" s="244" t="str">
        <f>IF(F228="","",Tabla1[[#This Row],[Fecha Inicio grupo]]+3*7-7)</f>
        <v/>
      </c>
      <c r="V228" s="245" t="str">
        <f>IF(F228="","",EDATE(Tabla1[[#This Row],[Fecha Inicio grupo]],3))</f>
        <v/>
      </c>
      <c r="W228" s="30"/>
      <c r="X228" s="30"/>
      <c r="Y228" s="77"/>
      <c r="Z228" s="77"/>
      <c r="AA228" s="77"/>
      <c r="AB228" s="77"/>
      <c r="AC228" s="77"/>
      <c r="AD228" s="77"/>
      <c r="AE228" s="77"/>
      <c r="AF228" s="77"/>
      <c r="AG228" s="77"/>
      <c r="AH228" s="77"/>
      <c r="AI228" s="77"/>
      <c r="AJ228" s="77"/>
      <c r="AK228" s="77"/>
      <c r="AL228" s="77"/>
      <c r="AM228" s="77"/>
      <c r="AN228" s="77"/>
      <c r="AO228" s="145"/>
      <c r="AP228" s="247" t="str">
        <f>IF(F228="","",IFERROR(VLOOKUP(SUBSTITUTE(SUBSTITUTE(Tabla1[[#This Row],[Uso Sistemas]],"T","P"),"N","F"),Parámetros!$M$2:$N$17,2,0),"Completar hasta 3ra sem. para evaluar a Probacionista"))</f>
        <v/>
      </c>
      <c r="AQ228" s="40"/>
      <c r="AR228" s="40"/>
      <c r="AS228" s="40"/>
      <c r="AT228" s="29"/>
      <c r="AU228" s="56"/>
      <c r="AV228" s="56"/>
      <c r="AW228" s="56"/>
      <c r="AX228" s="249" t="str">
        <f>IF(V228="","",EOMONTH(EDATE(Tabla1[[#This Row],[Fecha Finalización]],2),0))</f>
        <v/>
      </c>
      <c r="AY228" s="40"/>
      <c r="AZ228" s="250" t="str">
        <f>IF(V228="","",EOMONTH(EDATE(Tabla1[[#This Row],[Fecha Finalización]],3),0))</f>
        <v/>
      </c>
      <c r="BA228" s="40"/>
      <c r="BB228" s="40"/>
      <c r="BC228" s="236"/>
      <c r="BD228" s="234" t="str">
        <f>IF(F228="","",Tabla1[[#This Row],[sem 01]]&amp;Tabla1[[#This Row],[sem 02]]&amp;Tabla1[[#This Row],[sem 03]])</f>
        <v/>
      </c>
      <c r="BE228" s="235" t="str">
        <f>IF(TRIM(F228)="","",$B$1&amp;"-"&amp;SUBSTITUTE(Tabla1[[#This Row],[Mes Inscrito]]," ","")&amp;"-"&amp;SUBSTITUTE(Tabla1[[#This Row],[Dia de clases Inscrito]]," ","")&amp;"-"&amp;SUBSTITUTE(Tabla1[[#This Row],[Horario Inscrito]]," ","")&amp;"-"&amp;Tabla1[[#This Row],[Fecha Inicio grupo]])</f>
        <v/>
      </c>
      <c r="BF228" s="252" t="str">
        <f>IF(F228="","",Tabla1[[#This Row],[Curso]])</f>
        <v/>
      </c>
      <c r="BG228" s="253" t="str">
        <f>+IF(TRIM(F228)="","",$B$1&amp;"-"&amp;TRIM(Tabla1[[#This Row],[Mes Inscrito]])&amp;"-"&amp;TRIM(Tabla1[[#This Row],[Dia de clases Inscrito]])&amp;"-"&amp;TRIM(Tabla1[[#This Row],[Horario Inscrito]])&amp;"-"&amp;TRIM(Tabla1[[#This Row],[Fecha Inicio grupo]])&amp;"-"&amp;TRIM(Tabla1[[#This Row],[Tipo Incrito]]))</f>
        <v/>
      </c>
      <c r="BH228" s="308" t="str">
        <f>IF(F228="","",OR(IFERROR(SEARCH("CG",Tabla1[[#This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8" s="309" t="str">
        <f>IF(F228&lt;&gt;"",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8" s="309" t="str">
        <f>IF(F228&lt;&gt;"",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8" s="309" t="str">
        <f>IF(Tabla1[[#This Row],[Fecha Inicio grupo]]="","",IFERROR(VLOOKUP(Tabla1[[#This Row],[Mes de Alta como miembro]],Parámetros!$AM$2:$AN$16,2,0),"01/01/1900"))</f>
        <v/>
      </c>
    </row>
    <row r="229" spans="1:63" ht="14.45">
      <c r="A229" s="69">
        <v>226</v>
      </c>
      <c r="B229" s="30"/>
      <c r="C229" s="35"/>
      <c r="D229" s="43"/>
      <c r="E229" s="65"/>
      <c r="F229" s="46"/>
      <c r="G229" s="46"/>
      <c r="H229" s="164"/>
      <c r="I229" s="43"/>
      <c r="J229" s="29"/>
      <c r="K229" s="70"/>
      <c r="L229" s="69"/>
      <c r="M229" s="47"/>
      <c r="N229" s="239" t="str">
        <f ca="1">IF(Tabla1[[#This Row],[Fecha de nac]]="","",IF(Tabla1[[#This Row],[Fecha Finalización]] &gt;=TODAY(), DATEDIF(Tabla1[[#This Row],[Fecha de nac]],TODAY(),"y"), ROUNDDOWN((Tabla1[[#This Row],[Fecha Finalización]] -Tabla1[[#This Row],[Fecha de nac]])/365,0)))</f>
        <v/>
      </c>
      <c r="O229" s="170"/>
      <c r="P229" s="35"/>
      <c r="Q229" s="68"/>
      <c r="R229" s="68"/>
      <c r="S229" s="68"/>
      <c r="T229" s="68"/>
      <c r="U229" s="244" t="str">
        <f>IF(F229="","",Tabla1[[#This Row],[Fecha Inicio grupo]]+3*7-7)</f>
        <v/>
      </c>
      <c r="V229" s="245" t="str">
        <f>IF(F229="","",EDATE(Tabla1[[#This Row],[Fecha Inicio grupo]],3))</f>
        <v/>
      </c>
      <c r="W229" s="30"/>
      <c r="X229" s="30"/>
      <c r="Y229" s="77"/>
      <c r="Z229" s="77"/>
      <c r="AA229" s="77"/>
      <c r="AB229" s="77"/>
      <c r="AC229" s="77"/>
      <c r="AD229" s="77"/>
      <c r="AE229" s="77"/>
      <c r="AF229" s="77"/>
      <c r="AG229" s="77"/>
      <c r="AH229" s="77"/>
      <c r="AI229" s="77"/>
      <c r="AJ229" s="77"/>
      <c r="AK229" s="77"/>
      <c r="AL229" s="77"/>
      <c r="AM229" s="77"/>
      <c r="AN229" s="77"/>
      <c r="AO229" s="145"/>
      <c r="AP229" s="247" t="str">
        <f>IF(F229="","",IFERROR(VLOOKUP(SUBSTITUTE(SUBSTITUTE(Tabla1[[#This Row],[Uso Sistemas]],"T","P"),"N","F"),Parámetros!$M$2:$N$17,2,0),"Completar hasta 3ra sem. para evaluar a Probacionista"))</f>
        <v/>
      </c>
      <c r="AQ229" s="40"/>
      <c r="AR229" s="40"/>
      <c r="AS229" s="40"/>
      <c r="AT229" s="29"/>
      <c r="AU229" s="56"/>
      <c r="AV229" s="56"/>
      <c r="AW229" s="56"/>
      <c r="AX229" s="249" t="str">
        <f>IF(V229="","",EOMONTH(EDATE(Tabla1[[#This Row],[Fecha Finalización]],2),0))</f>
        <v/>
      </c>
      <c r="AY229" s="40"/>
      <c r="AZ229" s="250" t="str">
        <f>IF(V229="","",EOMONTH(EDATE(Tabla1[[#This Row],[Fecha Finalización]],3),0))</f>
        <v/>
      </c>
      <c r="BA229" s="40"/>
      <c r="BB229" s="40"/>
      <c r="BC229" s="236"/>
      <c r="BD229" s="234" t="str">
        <f>IF(F229="","",Tabla1[[#This Row],[sem 01]]&amp;Tabla1[[#This Row],[sem 02]]&amp;Tabla1[[#This Row],[sem 03]])</f>
        <v/>
      </c>
      <c r="BE229" s="235" t="str">
        <f>IF(TRIM(F229)="","",$B$1&amp;"-"&amp;SUBSTITUTE(Tabla1[[#This Row],[Mes Inscrito]]," ","")&amp;"-"&amp;SUBSTITUTE(Tabla1[[#This Row],[Dia de clases Inscrito]]," ","")&amp;"-"&amp;SUBSTITUTE(Tabla1[[#This Row],[Horario Inscrito]]," ","")&amp;"-"&amp;Tabla1[[#This Row],[Fecha Inicio grupo]])</f>
        <v/>
      </c>
      <c r="BF229" s="252" t="str">
        <f>IF(F229="","",Tabla1[[#This Row],[Curso]])</f>
        <v/>
      </c>
      <c r="BG229" s="253" t="str">
        <f>+IF(TRIM(F229)="","",$B$1&amp;"-"&amp;TRIM(Tabla1[[#This Row],[Mes Inscrito]])&amp;"-"&amp;TRIM(Tabla1[[#This Row],[Dia de clases Inscrito]])&amp;"-"&amp;TRIM(Tabla1[[#This Row],[Horario Inscrito]])&amp;"-"&amp;TRIM(Tabla1[[#This Row],[Fecha Inicio grupo]])&amp;"-"&amp;TRIM(Tabla1[[#This Row],[Tipo Incrito]]))</f>
        <v/>
      </c>
      <c r="BH229" s="308" t="str">
        <f>IF(F229="","",OR(IFERROR(SEARCH("CG",Tabla1[[#This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9" s="309" t="str">
        <f>IF(F229&lt;&gt;"",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9" s="309" t="str">
        <f>IF(F229&lt;&gt;"",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9" s="309" t="str">
        <f>IF(Tabla1[[#This Row],[Fecha Inicio grupo]]="","",IFERROR(VLOOKUP(Tabla1[[#This Row],[Mes de Alta como miembro]],Parámetros!$AM$2:$AN$16,2,0),"01/01/1900"))</f>
        <v/>
      </c>
    </row>
    <row r="230" spans="1:63" ht="14.45">
      <c r="A230" s="69">
        <v>227</v>
      </c>
      <c r="B230" s="30"/>
      <c r="C230" s="35"/>
      <c r="D230" s="43"/>
      <c r="E230" s="65"/>
      <c r="F230" s="46"/>
      <c r="G230" s="46"/>
      <c r="H230" s="164"/>
      <c r="I230" s="43"/>
      <c r="J230" s="29"/>
      <c r="K230" s="70"/>
      <c r="L230" s="69"/>
      <c r="M230" s="47"/>
      <c r="N230" s="239" t="str">
        <f ca="1">IF(Tabla1[[#This Row],[Fecha de nac]]="","",IF(Tabla1[[#This Row],[Fecha Finalización]] &gt;=TODAY(), DATEDIF(Tabla1[[#This Row],[Fecha de nac]],TODAY(),"y"), ROUNDDOWN((Tabla1[[#This Row],[Fecha Finalización]] -Tabla1[[#This Row],[Fecha de nac]])/365,0)))</f>
        <v/>
      </c>
      <c r="O230" s="170"/>
      <c r="P230" s="35"/>
      <c r="Q230" s="68"/>
      <c r="R230" s="68"/>
      <c r="S230" s="68"/>
      <c r="T230" s="68"/>
      <c r="U230" s="244" t="str">
        <f>IF(F230="","",Tabla1[[#This Row],[Fecha Inicio grupo]]+3*7-7)</f>
        <v/>
      </c>
      <c r="V230" s="245" t="str">
        <f>IF(F230="","",EDATE(Tabla1[[#This Row],[Fecha Inicio grupo]],3))</f>
        <v/>
      </c>
      <c r="W230" s="30"/>
      <c r="X230" s="30"/>
      <c r="Y230" s="77"/>
      <c r="Z230" s="77"/>
      <c r="AA230" s="77"/>
      <c r="AB230" s="77"/>
      <c r="AC230" s="77"/>
      <c r="AD230" s="77"/>
      <c r="AE230" s="77"/>
      <c r="AF230" s="77"/>
      <c r="AG230" s="77"/>
      <c r="AH230" s="77"/>
      <c r="AI230" s="77"/>
      <c r="AJ230" s="77"/>
      <c r="AK230" s="77"/>
      <c r="AL230" s="77"/>
      <c r="AM230" s="77"/>
      <c r="AN230" s="77"/>
      <c r="AO230" s="145"/>
      <c r="AP230" s="247" t="str">
        <f>IF(F230="","",IFERROR(VLOOKUP(SUBSTITUTE(SUBSTITUTE(Tabla1[[#This Row],[Uso Sistemas]],"T","P"),"N","F"),Parámetros!$M$2:$N$17,2,0),"Completar hasta 3ra sem. para evaluar a Probacionista"))</f>
        <v/>
      </c>
      <c r="AQ230" s="40"/>
      <c r="AR230" s="40"/>
      <c r="AS230" s="40"/>
      <c r="AT230" s="29"/>
      <c r="AU230" s="56"/>
      <c r="AV230" s="56"/>
      <c r="AW230" s="56"/>
      <c r="AX230" s="249" t="str">
        <f>IF(V230="","",EOMONTH(EDATE(Tabla1[[#This Row],[Fecha Finalización]],2),0))</f>
        <v/>
      </c>
      <c r="AY230" s="40"/>
      <c r="AZ230" s="250" t="str">
        <f>IF(V230="","",EOMONTH(EDATE(Tabla1[[#This Row],[Fecha Finalización]],3),0))</f>
        <v/>
      </c>
      <c r="BA230" s="40"/>
      <c r="BB230" s="40"/>
      <c r="BC230" s="236"/>
      <c r="BD230" s="234" t="str">
        <f>IF(F230="","",Tabla1[[#This Row],[sem 01]]&amp;Tabla1[[#This Row],[sem 02]]&amp;Tabla1[[#This Row],[sem 03]])</f>
        <v/>
      </c>
      <c r="BE230" s="235" t="str">
        <f>IF(TRIM(F230)="","",$B$1&amp;"-"&amp;SUBSTITUTE(Tabla1[[#This Row],[Mes Inscrito]]," ","")&amp;"-"&amp;SUBSTITUTE(Tabla1[[#This Row],[Dia de clases Inscrito]]," ","")&amp;"-"&amp;SUBSTITUTE(Tabla1[[#This Row],[Horario Inscrito]]," ","")&amp;"-"&amp;Tabla1[[#This Row],[Fecha Inicio grupo]])</f>
        <v/>
      </c>
      <c r="BF230" s="252" t="str">
        <f>IF(F230="","",Tabla1[[#This Row],[Curso]])</f>
        <v/>
      </c>
      <c r="BG230" s="253" t="str">
        <f>+IF(TRIM(F230)="","",$B$1&amp;"-"&amp;TRIM(Tabla1[[#This Row],[Mes Inscrito]])&amp;"-"&amp;TRIM(Tabla1[[#This Row],[Dia de clases Inscrito]])&amp;"-"&amp;TRIM(Tabla1[[#This Row],[Horario Inscrito]])&amp;"-"&amp;TRIM(Tabla1[[#This Row],[Fecha Inicio grupo]])&amp;"-"&amp;TRIM(Tabla1[[#This Row],[Tipo Incrito]]))</f>
        <v/>
      </c>
      <c r="BH230" s="308" t="str">
        <f>IF(F230="","",OR(IFERROR(SEARCH("CG",Tabla1[[#This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0" s="309" t="str">
        <f>IF(F230&lt;&gt;"",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0" s="309" t="str">
        <f>IF(F230&lt;&gt;"",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0" s="309" t="str">
        <f>IF(Tabla1[[#This Row],[Fecha Inicio grupo]]="","",IFERROR(VLOOKUP(Tabla1[[#This Row],[Mes de Alta como miembro]],Parámetros!$AM$2:$AN$16,2,0),"01/01/1900"))</f>
        <v/>
      </c>
    </row>
    <row r="231" spans="1:63" ht="14.45">
      <c r="A231" s="69">
        <v>228</v>
      </c>
      <c r="B231" s="30"/>
      <c r="C231" s="35"/>
      <c r="D231" s="43"/>
      <c r="E231" s="65"/>
      <c r="F231" s="46"/>
      <c r="G231" s="46"/>
      <c r="H231" s="164"/>
      <c r="I231" s="43"/>
      <c r="J231" s="29"/>
      <c r="K231" s="70"/>
      <c r="L231" s="69"/>
      <c r="M231" s="47"/>
      <c r="N231" s="239" t="str">
        <f ca="1">IF(Tabla1[[#This Row],[Fecha de nac]]="","",IF(Tabla1[[#This Row],[Fecha Finalización]] &gt;=TODAY(), DATEDIF(Tabla1[[#This Row],[Fecha de nac]],TODAY(),"y"), ROUNDDOWN((Tabla1[[#This Row],[Fecha Finalización]] -Tabla1[[#This Row],[Fecha de nac]])/365,0)))</f>
        <v/>
      </c>
      <c r="O231" s="170"/>
      <c r="P231" s="35"/>
      <c r="Q231" s="68"/>
      <c r="R231" s="68"/>
      <c r="S231" s="68"/>
      <c r="T231" s="68"/>
      <c r="U231" s="244" t="str">
        <f>IF(F231="","",Tabla1[[#This Row],[Fecha Inicio grupo]]+3*7-7)</f>
        <v/>
      </c>
      <c r="V231" s="245" t="str">
        <f>IF(F231="","",EDATE(Tabla1[[#This Row],[Fecha Inicio grupo]],3))</f>
        <v/>
      </c>
      <c r="W231" s="30"/>
      <c r="X231" s="30"/>
      <c r="Y231" s="77"/>
      <c r="Z231" s="77"/>
      <c r="AA231" s="77"/>
      <c r="AB231" s="77"/>
      <c r="AC231" s="77"/>
      <c r="AD231" s="77"/>
      <c r="AE231" s="77"/>
      <c r="AF231" s="77"/>
      <c r="AG231" s="77"/>
      <c r="AH231" s="77"/>
      <c r="AI231" s="77"/>
      <c r="AJ231" s="77"/>
      <c r="AK231" s="77"/>
      <c r="AL231" s="77"/>
      <c r="AM231" s="77"/>
      <c r="AN231" s="77"/>
      <c r="AO231" s="145"/>
      <c r="AP231" s="247" t="str">
        <f>IF(F231="","",IFERROR(VLOOKUP(SUBSTITUTE(SUBSTITUTE(Tabla1[[#This Row],[Uso Sistemas]],"T","P"),"N","F"),Parámetros!$M$2:$N$17,2,0),"Completar hasta 3ra sem. para evaluar a Probacionista"))</f>
        <v/>
      </c>
      <c r="AQ231" s="40"/>
      <c r="AR231" s="40"/>
      <c r="AS231" s="40"/>
      <c r="AT231" s="29"/>
      <c r="AU231" s="56"/>
      <c r="AV231" s="56"/>
      <c r="AW231" s="56"/>
      <c r="AX231" s="249" t="str">
        <f>IF(V231="","",EOMONTH(EDATE(Tabla1[[#This Row],[Fecha Finalización]],2),0))</f>
        <v/>
      </c>
      <c r="AY231" s="40"/>
      <c r="AZ231" s="250" t="str">
        <f>IF(V231="","",EOMONTH(EDATE(Tabla1[[#This Row],[Fecha Finalización]],3),0))</f>
        <v/>
      </c>
      <c r="BA231" s="40"/>
      <c r="BB231" s="40"/>
      <c r="BC231" s="236"/>
      <c r="BD231" s="234" t="str">
        <f>IF(F231="","",Tabla1[[#This Row],[sem 01]]&amp;Tabla1[[#This Row],[sem 02]]&amp;Tabla1[[#This Row],[sem 03]])</f>
        <v/>
      </c>
      <c r="BE231" s="235" t="str">
        <f>IF(TRIM(F231)="","",$B$1&amp;"-"&amp;SUBSTITUTE(Tabla1[[#This Row],[Mes Inscrito]]," ","")&amp;"-"&amp;SUBSTITUTE(Tabla1[[#This Row],[Dia de clases Inscrito]]," ","")&amp;"-"&amp;SUBSTITUTE(Tabla1[[#This Row],[Horario Inscrito]]," ","")&amp;"-"&amp;Tabla1[[#This Row],[Fecha Inicio grupo]])</f>
        <v/>
      </c>
      <c r="BF231" s="252" t="str">
        <f>IF(F231="","",Tabla1[[#This Row],[Curso]])</f>
        <v/>
      </c>
      <c r="BG231" s="253" t="str">
        <f>+IF(TRIM(F231)="","",$B$1&amp;"-"&amp;TRIM(Tabla1[[#This Row],[Mes Inscrito]])&amp;"-"&amp;TRIM(Tabla1[[#This Row],[Dia de clases Inscrito]])&amp;"-"&amp;TRIM(Tabla1[[#This Row],[Horario Inscrito]])&amp;"-"&amp;TRIM(Tabla1[[#This Row],[Fecha Inicio grupo]])&amp;"-"&amp;TRIM(Tabla1[[#This Row],[Tipo Incrito]]))</f>
        <v/>
      </c>
      <c r="BH231" s="308" t="str">
        <f>IF(F231="","",OR(IFERROR(SEARCH("CG",Tabla1[[#This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1" s="309" t="str">
        <f>IF(F231&lt;&gt;"",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1" s="309" t="str">
        <f>IF(F231&lt;&gt;"",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1" s="309" t="str">
        <f>IF(Tabla1[[#This Row],[Fecha Inicio grupo]]="","",IFERROR(VLOOKUP(Tabla1[[#This Row],[Mes de Alta como miembro]],Parámetros!$AM$2:$AN$16,2,0),"01/01/1900"))</f>
        <v/>
      </c>
    </row>
    <row r="232" spans="1:63" ht="14.45">
      <c r="A232" s="69">
        <v>229</v>
      </c>
      <c r="B232" s="30"/>
      <c r="C232" s="35"/>
      <c r="D232" s="43"/>
      <c r="E232" s="65"/>
      <c r="F232" s="46"/>
      <c r="G232" s="46"/>
      <c r="H232" s="164"/>
      <c r="I232" s="43"/>
      <c r="J232" s="29"/>
      <c r="K232" s="70"/>
      <c r="L232" s="69"/>
      <c r="M232" s="47"/>
      <c r="N232" s="239" t="str">
        <f ca="1">IF(Tabla1[[#This Row],[Fecha de nac]]="","",IF(Tabla1[[#This Row],[Fecha Finalización]] &gt;=TODAY(), DATEDIF(Tabla1[[#This Row],[Fecha de nac]],TODAY(),"y"), ROUNDDOWN((Tabla1[[#This Row],[Fecha Finalización]] -Tabla1[[#This Row],[Fecha de nac]])/365,0)))</f>
        <v/>
      </c>
      <c r="O232" s="170"/>
      <c r="P232" s="35"/>
      <c r="Q232" s="68"/>
      <c r="R232" s="68"/>
      <c r="S232" s="68"/>
      <c r="T232" s="68"/>
      <c r="U232" s="244" t="str">
        <f>IF(F232="","",Tabla1[[#This Row],[Fecha Inicio grupo]]+3*7-7)</f>
        <v/>
      </c>
      <c r="V232" s="245" t="str">
        <f>IF(F232="","",EDATE(Tabla1[[#This Row],[Fecha Inicio grupo]],3))</f>
        <v/>
      </c>
      <c r="W232" s="30"/>
      <c r="X232" s="30"/>
      <c r="Y232" s="77"/>
      <c r="Z232" s="77"/>
      <c r="AA232" s="77"/>
      <c r="AB232" s="77"/>
      <c r="AC232" s="77"/>
      <c r="AD232" s="77"/>
      <c r="AE232" s="77"/>
      <c r="AF232" s="77"/>
      <c r="AG232" s="77"/>
      <c r="AH232" s="77"/>
      <c r="AI232" s="77"/>
      <c r="AJ232" s="77"/>
      <c r="AK232" s="77"/>
      <c r="AL232" s="77"/>
      <c r="AM232" s="77"/>
      <c r="AN232" s="77"/>
      <c r="AO232" s="145"/>
      <c r="AP232" s="247" t="str">
        <f>IF(F232="","",IFERROR(VLOOKUP(SUBSTITUTE(SUBSTITUTE(Tabla1[[#This Row],[Uso Sistemas]],"T","P"),"N","F"),Parámetros!$M$2:$N$17,2,0),"Completar hasta 3ra sem. para evaluar a Probacionista"))</f>
        <v/>
      </c>
      <c r="AQ232" s="40"/>
      <c r="AR232" s="40"/>
      <c r="AS232" s="40"/>
      <c r="AT232" s="29"/>
      <c r="AU232" s="56"/>
      <c r="AV232" s="56"/>
      <c r="AW232" s="56"/>
      <c r="AX232" s="249" t="str">
        <f>IF(V232="","",EOMONTH(EDATE(Tabla1[[#This Row],[Fecha Finalización]],2),0))</f>
        <v/>
      </c>
      <c r="AY232" s="40"/>
      <c r="AZ232" s="250" t="str">
        <f>IF(V232="","",EOMONTH(EDATE(Tabla1[[#This Row],[Fecha Finalización]],3),0))</f>
        <v/>
      </c>
      <c r="BA232" s="40"/>
      <c r="BB232" s="40"/>
      <c r="BC232" s="236"/>
      <c r="BD232" s="234" t="str">
        <f>IF(F232="","",Tabla1[[#This Row],[sem 01]]&amp;Tabla1[[#This Row],[sem 02]]&amp;Tabla1[[#This Row],[sem 03]])</f>
        <v/>
      </c>
      <c r="BE232" s="235" t="str">
        <f>IF(TRIM(F232)="","",$B$1&amp;"-"&amp;SUBSTITUTE(Tabla1[[#This Row],[Mes Inscrito]]," ","")&amp;"-"&amp;SUBSTITUTE(Tabla1[[#This Row],[Dia de clases Inscrito]]," ","")&amp;"-"&amp;SUBSTITUTE(Tabla1[[#This Row],[Horario Inscrito]]," ","")&amp;"-"&amp;Tabla1[[#This Row],[Fecha Inicio grupo]])</f>
        <v/>
      </c>
      <c r="BF232" s="252" t="str">
        <f>IF(F232="","",Tabla1[[#This Row],[Curso]])</f>
        <v/>
      </c>
      <c r="BG232" s="253" t="str">
        <f>+IF(TRIM(F232)="","",$B$1&amp;"-"&amp;TRIM(Tabla1[[#This Row],[Mes Inscrito]])&amp;"-"&amp;TRIM(Tabla1[[#This Row],[Dia de clases Inscrito]])&amp;"-"&amp;TRIM(Tabla1[[#This Row],[Horario Inscrito]])&amp;"-"&amp;TRIM(Tabla1[[#This Row],[Fecha Inicio grupo]])&amp;"-"&amp;TRIM(Tabla1[[#This Row],[Tipo Incrito]]))</f>
        <v/>
      </c>
      <c r="BH232" s="308" t="str">
        <f>IF(F232="","",OR(IFERROR(SEARCH("CG",Tabla1[[#This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2" s="309" t="str">
        <f>IF(F232&lt;&gt;"",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2" s="309" t="str">
        <f>IF(F232&lt;&gt;"",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2" s="309" t="str">
        <f>IF(Tabla1[[#This Row],[Fecha Inicio grupo]]="","",IFERROR(VLOOKUP(Tabla1[[#This Row],[Mes de Alta como miembro]],Parámetros!$AM$2:$AN$16,2,0),"01/01/1900"))</f>
        <v/>
      </c>
    </row>
    <row r="233" spans="1:63" ht="14.45">
      <c r="A233" s="69">
        <v>230</v>
      </c>
      <c r="B233" s="30"/>
      <c r="C233" s="35"/>
      <c r="D233" s="43"/>
      <c r="E233" s="65"/>
      <c r="F233" s="46"/>
      <c r="G233" s="46"/>
      <c r="H233" s="164"/>
      <c r="I233" s="43"/>
      <c r="J233" s="29"/>
      <c r="K233" s="70"/>
      <c r="L233" s="69"/>
      <c r="M233" s="47"/>
      <c r="N233" s="239" t="str">
        <f ca="1">IF(Tabla1[[#This Row],[Fecha de nac]]="","",IF(Tabla1[[#This Row],[Fecha Finalización]] &gt;=TODAY(), DATEDIF(Tabla1[[#This Row],[Fecha de nac]],TODAY(),"y"), ROUNDDOWN((Tabla1[[#This Row],[Fecha Finalización]] -Tabla1[[#This Row],[Fecha de nac]])/365,0)))</f>
        <v/>
      </c>
      <c r="O233" s="170"/>
      <c r="P233" s="35"/>
      <c r="Q233" s="68"/>
      <c r="R233" s="68"/>
      <c r="S233" s="68"/>
      <c r="T233" s="68"/>
      <c r="U233" s="244" t="str">
        <f>IF(F233="","",Tabla1[[#This Row],[Fecha Inicio grupo]]+3*7-7)</f>
        <v/>
      </c>
      <c r="V233" s="245" t="str">
        <f>IF(F233="","",EDATE(Tabla1[[#This Row],[Fecha Inicio grupo]],3))</f>
        <v/>
      </c>
      <c r="W233" s="30"/>
      <c r="X233" s="30"/>
      <c r="Y233" s="77"/>
      <c r="Z233" s="77"/>
      <c r="AA233" s="77"/>
      <c r="AB233" s="77"/>
      <c r="AC233" s="77"/>
      <c r="AD233" s="77"/>
      <c r="AE233" s="77"/>
      <c r="AF233" s="77"/>
      <c r="AG233" s="77"/>
      <c r="AH233" s="77"/>
      <c r="AI233" s="77"/>
      <c r="AJ233" s="77"/>
      <c r="AK233" s="77"/>
      <c r="AL233" s="77"/>
      <c r="AM233" s="77"/>
      <c r="AN233" s="77"/>
      <c r="AO233" s="145"/>
      <c r="AP233" s="247" t="str">
        <f>IF(F233="","",IFERROR(VLOOKUP(SUBSTITUTE(SUBSTITUTE(Tabla1[[#This Row],[Uso Sistemas]],"T","P"),"N","F"),Parámetros!$M$2:$N$17,2,0),"Completar hasta 3ra sem. para evaluar a Probacionista"))</f>
        <v/>
      </c>
      <c r="AQ233" s="40"/>
      <c r="AR233" s="40"/>
      <c r="AS233" s="40"/>
      <c r="AT233" s="29"/>
      <c r="AU233" s="56"/>
      <c r="AV233" s="56"/>
      <c r="AW233" s="56"/>
      <c r="AX233" s="249" t="str">
        <f>IF(V233="","",EOMONTH(EDATE(Tabla1[[#This Row],[Fecha Finalización]],2),0))</f>
        <v/>
      </c>
      <c r="AY233" s="40"/>
      <c r="AZ233" s="250" t="str">
        <f>IF(V233="","",EOMONTH(EDATE(Tabla1[[#This Row],[Fecha Finalización]],3),0))</f>
        <v/>
      </c>
      <c r="BA233" s="40"/>
      <c r="BB233" s="40"/>
      <c r="BC233" s="236"/>
      <c r="BD233" s="234" t="str">
        <f>IF(F233="","",Tabla1[[#This Row],[sem 01]]&amp;Tabla1[[#This Row],[sem 02]]&amp;Tabla1[[#This Row],[sem 03]])</f>
        <v/>
      </c>
      <c r="BE233" s="235" t="str">
        <f>IF(TRIM(F233)="","",$B$1&amp;"-"&amp;SUBSTITUTE(Tabla1[[#This Row],[Mes Inscrito]]," ","")&amp;"-"&amp;SUBSTITUTE(Tabla1[[#This Row],[Dia de clases Inscrito]]," ","")&amp;"-"&amp;SUBSTITUTE(Tabla1[[#This Row],[Horario Inscrito]]," ","")&amp;"-"&amp;Tabla1[[#This Row],[Fecha Inicio grupo]])</f>
        <v/>
      </c>
      <c r="BF233" s="252" t="str">
        <f>IF(F233="","",Tabla1[[#This Row],[Curso]])</f>
        <v/>
      </c>
      <c r="BG233" s="253" t="str">
        <f>+IF(TRIM(F233)="","",$B$1&amp;"-"&amp;TRIM(Tabla1[[#This Row],[Mes Inscrito]])&amp;"-"&amp;TRIM(Tabla1[[#This Row],[Dia de clases Inscrito]])&amp;"-"&amp;TRIM(Tabla1[[#This Row],[Horario Inscrito]])&amp;"-"&amp;TRIM(Tabla1[[#This Row],[Fecha Inicio grupo]])&amp;"-"&amp;TRIM(Tabla1[[#This Row],[Tipo Incrito]]))</f>
        <v/>
      </c>
      <c r="BH233" s="308" t="str">
        <f>IF(F233="","",OR(IFERROR(SEARCH("CG",Tabla1[[#This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3" s="309" t="str">
        <f>IF(F233&lt;&gt;"",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3" s="309" t="str">
        <f>IF(F233&lt;&gt;"",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3" s="309" t="str">
        <f>IF(Tabla1[[#This Row],[Fecha Inicio grupo]]="","",IFERROR(VLOOKUP(Tabla1[[#This Row],[Mes de Alta como miembro]],Parámetros!$AM$2:$AN$16,2,0),"01/01/1900"))</f>
        <v/>
      </c>
    </row>
    <row r="234" spans="1:63" ht="14.45">
      <c r="A234" s="69">
        <v>231</v>
      </c>
      <c r="B234" s="30"/>
      <c r="C234" s="35"/>
      <c r="D234" s="43"/>
      <c r="E234" s="65"/>
      <c r="F234" s="46"/>
      <c r="G234" s="46"/>
      <c r="H234" s="164"/>
      <c r="I234" s="43"/>
      <c r="J234" s="29"/>
      <c r="K234" s="70"/>
      <c r="L234" s="69"/>
      <c r="M234" s="47"/>
      <c r="N234" s="239" t="str">
        <f ca="1">IF(Tabla1[[#This Row],[Fecha de nac]]="","",IF(Tabla1[[#This Row],[Fecha Finalización]] &gt;=TODAY(), DATEDIF(Tabla1[[#This Row],[Fecha de nac]],TODAY(),"y"), ROUNDDOWN((Tabla1[[#This Row],[Fecha Finalización]] -Tabla1[[#This Row],[Fecha de nac]])/365,0)))</f>
        <v/>
      </c>
      <c r="O234" s="170"/>
      <c r="P234" s="35"/>
      <c r="Q234" s="68"/>
      <c r="R234" s="68"/>
      <c r="S234" s="68"/>
      <c r="T234" s="68"/>
      <c r="U234" s="244" t="str">
        <f>IF(F234="","",Tabla1[[#This Row],[Fecha Inicio grupo]]+3*7-7)</f>
        <v/>
      </c>
      <c r="V234" s="245" t="str">
        <f>IF(F234="","",EDATE(Tabla1[[#This Row],[Fecha Inicio grupo]],3))</f>
        <v/>
      </c>
      <c r="W234" s="30"/>
      <c r="X234" s="30"/>
      <c r="Y234" s="77"/>
      <c r="Z234" s="77"/>
      <c r="AA234" s="77"/>
      <c r="AB234" s="77"/>
      <c r="AC234" s="77"/>
      <c r="AD234" s="77"/>
      <c r="AE234" s="77"/>
      <c r="AF234" s="77"/>
      <c r="AG234" s="77"/>
      <c r="AH234" s="77"/>
      <c r="AI234" s="77"/>
      <c r="AJ234" s="77"/>
      <c r="AK234" s="77"/>
      <c r="AL234" s="77"/>
      <c r="AM234" s="77"/>
      <c r="AN234" s="77"/>
      <c r="AO234" s="145"/>
      <c r="AP234" s="247" t="str">
        <f>IF(F234="","",IFERROR(VLOOKUP(SUBSTITUTE(SUBSTITUTE(Tabla1[[#This Row],[Uso Sistemas]],"T","P"),"N","F"),Parámetros!$M$2:$N$17,2,0),"Completar hasta 3ra sem. para evaluar a Probacionista"))</f>
        <v/>
      </c>
      <c r="AQ234" s="40"/>
      <c r="AR234" s="40"/>
      <c r="AS234" s="40"/>
      <c r="AT234" s="29"/>
      <c r="AU234" s="56"/>
      <c r="AV234" s="56"/>
      <c r="AW234" s="56"/>
      <c r="AX234" s="249" t="str">
        <f>IF(V234="","",EOMONTH(EDATE(Tabla1[[#This Row],[Fecha Finalización]],2),0))</f>
        <v/>
      </c>
      <c r="AY234" s="40"/>
      <c r="AZ234" s="250" t="str">
        <f>IF(V234="","",EOMONTH(EDATE(Tabla1[[#This Row],[Fecha Finalización]],3),0))</f>
        <v/>
      </c>
      <c r="BA234" s="40"/>
      <c r="BB234" s="40"/>
      <c r="BC234" s="236"/>
      <c r="BD234" s="234" t="str">
        <f>IF(F234="","",Tabla1[[#This Row],[sem 01]]&amp;Tabla1[[#This Row],[sem 02]]&amp;Tabla1[[#This Row],[sem 03]])</f>
        <v/>
      </c>
      <c r="BE234" s="235" t="str">
        <f>IF(TRIM(F234)="","",$B$1&amp;"-"&amp;SUBSTITUTE(Tabla1[[#This Row],[Mes Inscrito]]," ","")&amp;"-"&amp;SUBSTITUTE(Tabla1[[#This Row],[Dia de clases Inscrito]]," ","")&amp;"-"&amp;SUBSTITUTE(Tabla1[[#This Row],[Horario Inscrito]]," ","")&amp;"-"&amp;Tabla1[[#This Row],[Fecha Inicio grupo]])</f>
        <v/>
      </c>
      <c r="BF234" s="252" t="str">
        <f>IF(F234="","",Tabla1[[#This Row],[Curso]])</f>
        <v/>
      </c>
      <c r="BG234" s="253" t="str">
        <f>+IF(TRIM(F234)="","",$B$1&amp;"-"&amp;TRIM(Tabla1[[#This Row],[Mes Inscrito]])&amp;"-"&amp;TRIM(Tabla1[[#This Row],[Dia de clases Inscrito]])&amp;"-"&amp;TRIM(Tabla1[[#This Row],[Horario Inscrito]])&amp;"-"&amp;TRIM(Tabla1[[#This Row],[Fecha Inicio grupo]])&amp;"-"&amp;TRIM(Tabla1[[#This Row],[Tipo Incrito]]))</f>
        <v/>
      </c>
      <c r="BH234" s="308" t="str">
        <f>IF(F234="","",OR(IFERROR(SEARCH("CG",Tabla1[[#This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4" s="309" t="str">
        <f>IF(F234&lt;&gt;"",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4" s="309" t="str">
        <f>IF(F234&lt;&gt;"",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4" s="309" t="str">
        <f>IF(Tabla1[[#This Row],[Fecha Inicio grupo]]="","",IFERROR(VLOOKUP(Tabla1[[#This Row],[Mes de Alta como miembro]],Parámetros!$AM$2:$AN$16,2,0),"01/01/1900"))</f>
        <v/>
      </c>
    </row>
    <row r="235" spans="1:63" ht="14.45">
      <c r="A235" s="69">
        <v>232</v>
      </c>
      <c r="B235" s="30"/>
      <c r="C235" s="35"/>
      <c r="D235" s="43"/>
      <c r="E235" s="65"/>
      <c r="F235" s="46"/>
      <c r="G235" s="46"/>
      <c r="H235" s="164"/>
      <c r="I235" s="43"/>
      <c r="J235" s="29"/>
      <c r="K235" s="70"/>
      <c r="L235" s="69"/>
      <c r="M235" s="47"/>
      <c r="N235" s="239" t="str">
        <f ca="1">IF(Tabla1[[#This Row],[Fecha de nac]]="","",IF(Tabla1[[#This Row],[Fecha Finalización]] &gt;=TODAY(), DATEDIF(Tabla1[[#This Row],[Fecha de nac]],TODAY(),"y"), ROUNDDOWN((Tabla1[[#This Row],[Fecha Finalización]] -Tabla1[[#This Row],[Fecha de nac]])/365,0)))</f>
        <v/>
      </c>
      <c r="O235" s="170"/>
      <c r="P235" s="35"/>
      <c r="Q235" s="68"/>
      <c r="R235" s="68"/>
      <c r="S235" s="68"/>
      <c r="T235" s="68"/>
      <c r="U235" s="244" t="str">
        <f>IF(F235="","",Tabla1[[#This Row],[Fecha Inicio grupo]]+3*7-7)</f>
        <v/>
      </c>
      <c r="V235" s="245" t="str">
        <f>IF(F235="","",EDATE(Tabla1[[#This Row],[Fecha Inicio grupo]],3))</f>
        <v/>
      </c>
      <c r="W235" s="30"/>
      <c r="X235" s="30"/>
      <c r="Y235" s="77"/>
      <c r="Z235" s="77"/>
      <c r="AA235" s="77"/>
      <c r="AB235" s="77"/>
      <c r="AC235" s="77"/>
      <c r="AD235" s="77"/>
      <c r="AE235" s="77"/>
      <c r="AF235" s="77"/>
      <c r="AG235" s="77"/>
      <c r="AH235" s="77"/>
      <c r="AI235" s="77"/>
      <c r="AJ235" s="77"/>
      <c r="AK235" s="77"/>
      <c r="AL235" s="77"/>
      <c r="AM235" s="77"/>
      <c r="AN235" s="77"/>
      <c r="AO235" s="145"/>
      <c r="AP235" s="247" t="str">
        <f>IF(F235="","",IFERROR(VLOOKUP(SUBSTITUTE(SUBSTITUTE(Tabla1[[#This Row],[Uso Sistemas]],"T","P"),"N","F"),Parámetros!$M$2:$N$17,2,0),"Completar hasta 3ra sem. para evaluar a Probacionista"))</f>
        <v/>
      </c>
      <c r="AQ235" s="40"/>
      <c r="AR235" s="40"/>
      <c r="AS235" s="40"/>
      <c r="AT235" s="29"/>
      <c r="AU235" s="56"/>
      <c r="AV235" s="56"/>
      <c r="AW235" s="56"/>
      <c r="AX235" s="249" t="str">
        <f>IF(V235="","",EOMONTH(EDATE(Tabla1[[#This Row],[Fecha Finalización]],2),0))</f>
        <v/>
      </c>
      <c r="AY235" s="40"/>
      <c r="AZ235" s="250" t="str">
        <f>IF(V235="","",EOMONTH(EDATE(Tabla1[[#This Row],[Fecha Finalización]],3),0))</f>
        <v/>
      </c>
      <c r="BA235" s="40"/>
      <c r="BB235" s="40"/>
      <c r="BC235" s="236"/>
      <c r="BD235" s="234" t="str">
        <f>IF(F235="","",Tabla1[[#This Row],[sem 01]]&amp;Tabla1[[#This Row],[sem 02]]&amp;Tabla1[[#This Row],[sem 03]])</f>
        <v/>
      </c>
      <c r="BE235" s="235" t="str">
        <f>IF(TRIM(F235)="","",$B$1&amp;"-"&amp;SUBSTITUTE(Tabla1[[#This Row],[Mes Inscrito]]," ","")&amp;"-"&amp;SUBSTITUTE(Tabla1[[#This Row],[Dia de clases Inscrito]]," ","")&amp;"-"&amp;SUBSTITUTE(Tabla1[[#This Row],[Horario Inscrito]]," ","")&amp;"-"&amp;Tabla1[[#This Row],[Fecha Inicio grupo]])</f>
        <v/>
      </c>
      <c r="BF235" s="252" t="str">
        <f>IF(F235="","",Tabla1[[#This Row],[Curso]])</f>
        <v/>
      </c>
      <c r="BG235" s="253" t="str">
        <f>+IF(TRIM(F235)="","",$B$1&amp;"-"&amp;TRIM(Tabla1[[#This Row],[Mes Inscrito]])&amp;"-"&amp;TRIM(Tabla1[[#This Row],[Dia de clases Inscrito]])&amp;"-"&amp;TRIM(Tabla1[[#This Row],[Horario Inscrito]])&amp;"-"&amp;TRIM(Tabla1[[#This Row],[Fecha Inicio grupo]])&amp;"-"&amp;TRIM(Tabla1[[#This Row],[Tipo Incrito]]))</f>
        <v/>
      </c>
      <c r="BH235" s="308" t="str">
        <f>IF(F235="","",OR(IFERROR(SEARCH("CG",Tabla1[[#This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5" s="309" t="str">
        <f>IF(F235&lt;&gt;"",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5" s="309" t="str">
        <f>IF(F235&lt;&gt;"",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5" s="309" t="str">
        <f>IF(Tabla1[[#This Row],[Fecha Inicio grupo]]="","",IFERROR(VLOOKUP(Tabla1[[#This Row],[Mes de Alta como miembro]],Parámetros!$AM$2:$AN$16,2,0),"01/01/1900"))</f>
        <v/>
      </c>
    </row>
    <row r="236" spans="1:63" ht="14.45">
      <c r="A236" s="69">
        <v>233</v>
      </c>
      <c r="B236" s="30"/>
      <c r="C236" s="35"/>
      <c r="D236" s="43"/>
      <c r="E236" s="65"/>
      <c r="F236" s="46"/>
      <c r="G236" s="46"/>
      <c r="H236" s="164"/>
      <c r="I236" s="43"/>
      <c r="J236" s="29"/>
      <c r="K236" s="70"/>
      <c r="L236" s="69"/>
      <c r="M236" s="47"/>
      <c r="N236" s="239" t="str">
        <f ca="1">IF(Tabla1[[#This Row],[Fecha de nac]]="","",IF(Tabla1[[#This Row],[Fecha Finalización]] &gt;=TODAY(), DATEDIF(Tabla1[[#This Row],[Fecha de nac]],TODAY(),"y"), ROUNDDOWN((Tabla1[[#This Row],[Fecha Finalización]] -Tabla1[[#This Row],[Fecha de nac]])/365,0)))</f>
        <v/>
      </c>
      <c r="O236" s="170"/>
      <c r="P236" s="35"/>
      <c r="Q236" s="68"/>
      <c r="R236" s="68"/>
      <c r="S236" s="68"/>
      <c r="T236" s="68"/>
      <c r="U236" s="244" t="str">
        <f>IF(F236="","",Tabla1[[#This Row],[Fecha Inicio grupo]]+3*7-7)</f>
        <v/>
      </c>
      <c r="V236" s="245" t="str">
        <f>IF(F236="","",EDATE(Tabla1[[#This Row],[Fecha Inicio grupo]],3))</f>
        <v/>
      </c>
      <c r="W236" s="30"/>
      <c r="X236" s="30"/>
      <c r="Y236" s="77"/>
      <c r="Z236" s="77"/>
      <c r="AA236" s="77"/>
      <c r="AB236" s="77"/>
      <c r="AC236" s="77"/>
      <c r="AD236" s="77"/>
      <c r="AE236" s="77"/>
      <c r="AF236" s="77"/>
      <c r="AG236" s="77"/>
      <c r="AH236" s="77"/>
      <c r="AI236" s="77"/>
      <c r="AJ236" s="77"/>
      <c r="AK236" s="77"/>
      <c r="AL236" s="77"/>
      <c r="AM236" s="77"/>
      <c r="AN236" s="77"/>
      <c r="AO236" s="145"/>
      <c r="AP236" s="247" t="str">
        <f>IF(F236="","",IFERROR(VLOOKUP(SUBSTITUTE(SUBSTITUTE(Tabla1[[#This Row],[Uso Sistemas]],"T","P"),"N","F"),Parámetros!$M$2:$N$17,2,0),"Completar hasta 3ra sem. para evaluar a Probacionista"))</f>
        <v/>
      </c>
      <c r="AQ236" s="40"/>
      <c r="AR236" s="40"/>
      <c r="AS236" s="40"/>
      <c r="AT236" s="29"/>
      <c r="AU236" s="56"/>
      <c r="AV236" s="56"/>
      <c r="AW236" s="56"/>
      <c r="AX236" s="249" t="str">
        <f>IF(V236="","",EOMONTH(EDATE(Tabla1[[#This Row],[Fecha Finalización]],2),0))</f>
        <v/>
      </c>
      <c r="AY236" s="40"/>
      <c r="AZ236" s="250" t="str">
        <f>IF(V236="","",EOMONTH(EDATE(Tabla1[[#This Row],[Fecha Finalización]],3),0))</f>
        <v/>
      </c>
      <c r="BA236" s="40"/>
      <c r="BB236" s="40"/>
      <c r="BC236" s="236"/>
      <c r="BD236" s="234" t="str">
        <f>IF(F236="","",Tabla1[[#This Row],[sem 01]]&amp;Tabla1[[#This Row],[sem 02]]&amp;Tabla1[[#This Row],[sem 03]])</f>
        <v/>
      </c>
      <c r="BE236" s="235" t="str">
        <f>IF(TRIM(F236)="","",$B$1&amp;"-"&amp;SUBSTITUTE(Tabla1[[#This Row],[Mes Inscrito]]," ","")&amp;"-"&amp;SUBSTITUTE(Tabla1[[#This Row],[Dia de clases Inscrito]]," ","")&amp;"-"&amp;SUBSTITUTE(Tabla1[[#This Row],[Horario Inscrito]]," ","")&amp;"-"&amp;Tabla1[[#This Row],[Fecha Inicio grupo]])</f>
        <v/>
      </c>
      <c r="BF236" s="252" t="str">
        <f>IF(F236="","",Tabla1[[#This Row],[Curso]])</f>
        <v/>
      </c>
      <c r="BG236" s="253" t="str">
        <f>+IF(TRIM(F236)="","",$B$1&amp;"-"&amp;TRIM(Tabla1[[#This Row],[Mes Inscrito]])&amp;"-"&amp;TRIM(Tabla1[[#This Row],[Dia de clases Inscrito]])&amp;"-"&amp;TRIM(Tabla1[[#This Row],[Horario Inscrito]])&amp;"-"&amp;TRIM(Tabla1[[#This Row],[Fecha Inicio grupo]])&amp;"-"&amp;TRIM(Tabla1[[#This Row],[Tipo Incrito]]))</f>
        <v/>
      </c>
      <c r="BH236" s="308" t="str">
        <f>IF(F236="","",OR(IFERROR(SEARCH("CG",Tabla1[[#This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6" s="309" t="str">
        <f>IF(F236&lt;&gt;"",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6" s="309" t="str">
        <f>IF(F236&lt;&gt;"",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6" s="309" t="str">
        <f>IF(Tabla1[[#This Row],[Fecha Inicio grupo]]="","",IFERROR(VLOOKUP(Tabla1[[#This Row],[Mes de Alta como miembro]],Parámetros!$AM$2:$AN$16,2,0),"01/01/1900"))</f>
        <v/>
      </c>
    </row>
    <row r="237" spans="1:63" ht="14.45">
      <c r="A237" s="69">
        <v>234</v>
      </c>
      <c r="B237" s="30"/>
      <c r="C237" s="35"/>
      <c r="D237" s="43"/>
      <c r="E237" s="65"/>
      <c r="F237" s="46"/>
      <c r="G237" s="46"/>
      <c r="H237" s="164"/>
      <c r="I237" s="43"/>
      <c r="J237" s="29"/>
      <c r="K237" s="70"/>
      <c r="L237" s="69"/>
      <c r="M237" s="47"/>
      <c r="N237" s="239" t="str">
        <f ca="1">IF(Tabla1[[#This Row],[Fecha de nac]]="","",IF(Tabla1[[#This Row],[Fecha Finalización]] &gt;=TODAY(), DATEDIF(Tabla1[[#This Row],[Fecha de nac]],TODAY(),"y"), ROUNDDOWN((Tabla1[[#This Row],[Fecha Finalización]] -Tabla1[[#This Row],[Fecha de nac]])/365,0)))</f>
        <v/>
      </c>
      <c r="O237" s="170"/>
      <c r="P237" s="35"/>
      <c r="Q237" s="68"/>
      <c r="R237" s="68"/>
      <c r="S237" s="68"/>
      <c r="T237" s="68"/>
      <c r="U237" s="244" t="str">
        <f>IF(F237="","",Tabla1[[#This Row],[Fecha Inicio grupo]]+3*7-7)</f>
        <v/>
      </c>
      <c r="V237" s="245" t="str">
        <f>IF(F237="","",EDATE(Tabla1[[#This Row],[Fecha Inicio grupo]],3))</f>
        <v/>
      </c>
      <c r="W237" s="30"/>
      <c r="X237" s="30"/>
      <c r="Y237" s="77"/>
      <c r="Z237" s="77"/>
      <c r="AA237" s="77"/>
      <c r="AB237" s="77"/>
      <c r="AC237" s="77"/>
      <c r="AD237" s="77"/>
      <c r="AE237" s="77"/>
      <c r="AF237" s="77"/>
      <c r="AG237" s="77"/>
      <c r="AH237" s="77"/>
      <c r="AI237" s="77"/>
      <c r="AJ237" s="77"/>
      <c r="AK237" s="77"/>
      <c r="AL237" s="77"/>
      <c r="AM237" s="77"/>
      <c r="AN237" s="77"/>
      <c r="AO237" s="145"/>
      <c r="AP237" s="247" t="str">
        <f>IF(F237="","",IFERROR(VLOOKUP(SUBSTITUTE(SUBSTITUTE(Tabla1[[#This Row],[Uso Sistemas]],"T","P"),"N","F"),Parámetros!$M$2:$N$17,2,0),"Completar hasta 3ra sem. para evaluar a Probacionista"))</f>
        <v/>
      </c>
      <c r="AQ237" s="40"/>
      <c r="AR237" s="40"/>
      <c r="AS237" s="40"/>
      <c r="AT237" s="29"/>
      <c r="AU237" s="56"/>
      <c r="AV237" s="56"/>
      <c r="AW237" s="56"/>
      <c r="AX237" s="249" t="str">
        <f>IF(V237="","",EOMONTH(EDATE(Tabla1[[#This Row],[Fecha Finalización]],2),0))</f>
        <v/>
      </c>
      <c r="AY237" s="40"/>
      <c r="AZ237" s="250" t="str">
        <f>IF(V237="","",EOMONTH(EDATE(Tabla1[[#This Row],[Fecha Finalización]],3),0))</f>
        <v/>
      </c>
      <c r="BA237" s="40"/>
      <c r="BB237" s="40"/>
      <c r="BC237" s="236"/>
      <c r="BD237" s="234" t="str">
        <f>IF(F237="","",Tabla1[[#This Row],[sem 01]]&amp;Tabla1[[#This Row],[sem 02]]&amp;Tabla1[[#This Row],[sem 03]])</f>
        <v/>
      </c>
      <c r="BE237" s="235" t="str">
        <f>IF(TRIM(F237)="","",$B$1&amp;"-"&amp;SUBSTITUTE(Tabla1[[#This Row],[Mes Inscrito]]," ","")&amp;"-"&amp;SUBSTITUTE(Tabla1[[#This Row],[Dia de clases Inscrito]]," ","")&amp;"-"&amp;SUBSTITUTE(Tabla1[[#This Row],[Horario Inscrito]]," ","")&amp;"-"&amp;Tabla1[[#This Row],[Fecha Inicio grupo]])</f>
        <v/>
      </c>
      <c r="BF237" s="252" t="str">
        <f>IF(F237="","",Tabla1[[#This Row],[Curso]])</f>
        <v/>
      </c>
      <c r="BG237" s="253" t="str">
        <f>+IF(TRIM(F237)="","",$B$1&amp;"-"&amp;TRIM(Tabla1[[#This Row],[Mes Inscrito]])&amp;"-"&amp;TRIM(Tabla1[[#This Row],[Dia de clases Inscrito]])&amp;"-"&amp;TRIM(Tabla1[[#This Row],[Horario Inscrito]])&amp;"-"&amp;TRIM(Tabla1[[#This Row],[Fecha Inicio grupo]])&amp;"-"&amp;TRIM(Tabla1[[#This Row],[Tipo Incrito]]))</f>
        <v/>
      </c>
      <c r="BH237" s="308" t="str">
        <f>IF(F237="","",OR(IFERROR(SEARCH("CG",Tabla1[[#This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7" s="309" t="str">
        <f>IF(F237&lt;&gt;"",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7" s="309" t="str">
        <f>IF(F237&lt;&gt;"",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7" s="309" t="str">
        <f>IF(Tabla1[[#This Row],[Fecha Inicio grupo]]="","",IFERROR(VLOOKUP(Tabla1[[#This Row],[Mes de Alta como miembro]],Parámetros!$AM$2:$AN$16,2,0),"01/01/1900"))</f>
        <v/>
      </c>
    </row>
    <row r="238" spans="1:63" ht="14.45">
      <c r="A238" s="69">
        <v>235</v>
      </c>
      <c r="B238" s="30"/>
      <c r="C238" s="35"/>
      <c r="D238" s="43"/>
      <c r="E238" s="65"/>
      <c r="F238" s="46"/>
      <c r="G238" s="46"/>
      <c r="H238" s="164"/>
      <c r="I238" s="43"/>
      <c r="J238" s="29"/>
      <c r="K238" s="70"/>
      <c r="L238" s="69"/>
      <c r="M238" s="47"/>
      <c r="N238" s="239" t="str">
        <f ca="1">IF(Tabla1[[#This Row],[Fecha de nac]]="","",IF(Tabla1[[#This Row],[Fecha Finalización]] &gt;=TODAY(), DATEDIF(Tabla1[[#This Row],[Fecha de nac]],TODAY(),"y"), ROUNDDOWN((Tabla1[[#This Row],[Fecha Finalización]] -Tabla1[[#This Row],[Fecha de nac]])/365,0)))</f>
        <v/>
      </c>
      <c r="O238" s="170"/>
      <c r="P238" s="35"/>
      <c r="Q238" s="68"/>
      <c r="R238" s="68"/>
      <c r="S238" s="68"/>
      <c r="T238" s="68"/>
      <c r="U238" s="244" t="str">
        <f>IF(F238="","",Tabla1[[#This Row],[Fecha Inicio grupo]]+3*7-7)</f>
        <v/>
      </c>
      <c r="V238" s="245" t="str">
        <f>IF(F238="","",EDATE(Tabla1[[#This Row],[Fecha Inicio grupo]],3))</f>
        <v/>
      </c>
      <c r="W238" s="30"/>
      <c r="X238" s="30"/>
      <c r="Y238" s="77"/>
      <c r="Z238" s="77"/>
      <c r="AA238" s="77"/>
      <c r="AB238" s="77"/>
      <c r="AC238" s="77"/>
      <c r="AD238" s="77"/>
      <c r="AE238" s="77"/>
      <c r="AF238" s="77"/>
      <c r="AG238" s="77"/>
      <c r="AH238" s="77"/>
      <c r="AI238" s="77"/>
      <c r="AJ238" s="77"/>
      <c r="AK238" s="77"/>
      <c r="AL238" s="77"/>
      <c r="AM238" s="77"/>
      <c r="AN238" s="77"/>
      <c r="AO238" s="145"/>
      <c r="AP238" s="247" t="str">
        <f>IF(F238="","",IFERROR(VLOOKUP(SUBSTITUTE(SUBSTITUTE(Tabla1[[#This Row],[Uso Sistemas]],"T","P"),"N","F"),Parámetros!$M$2:$N$17,2,0),"Completar hasta 3ra sem. para evaluar a Probacionista"))</f>
        <v/>
      </c>
      <c r="AQ238" s="40"/>
      <c r="AR238" s="40"/>
      <c r="AS238" s="40"/>
      <c r="AT238" s="29"/>
      <c r="AU238" s="56"/>
      <c r="AV238" s="56"/>
      <c r="AW238" s="56"/>
      <c r="AX238" s="249" t="str">
        <f>IF(V238="","",EOMONTH(EDATE(Tabla1[[#This Row],[Fecha Finalización]],2),0))</f>
        <v/>
      </c>
      <c r="AY238" s="40"/>
      <c r="AZ238" s="250" t="str">
        <f>IF(V238="","",EOMONTH(EDATE(Tabla1[[#This Row],[Fecha Finalización]],3),0))</f>
        <v/>
      </c>
      <c r="BA238" s="40"/>
      <c r="BB238" s="40"/>
      <c r="BC238" s="236"/>
      <c r="BD238" s="234" t="str">
        <f>IF(F238="","",Tabla1[[#This Row],[sem 01]]&amp;Tabla1[[#This Row],[sem 02]]&amp;Tabla1[[#This Row],[sem 03]])</f>
        <v/>
      </c>
      <c r="BE238" s="235" t="str">
        <f>IF(TRIM(F238)="","",$B$1&amp;"-"&amp;SUBSTITUTE(Tabla1[[#This Row],[Mes Inscrito]]," ","")&amp;"-"&amp;SUBSTITUTE(Tabla1[[#This Row],[Dia de clases Inscrito]]," ","")&amp;"-"&amp;SUBSTITUTE(Tabla1[[#This Row],[Horario Inscrito]]," ","")&amp;"-"&amp;Tabla1[[#This Row],[Fecha Inicio grupo]])</f>
        <v/>
      </c>
      <c r="BF238" s="252" t="str">
        <f>IF(F238="","",Tabla1[[#This Row],[Curso]])</f>
        <v/>
      </c>
      <c r="BG238" s="253" t="str">
        <f>+IF(TRIM(F238)="","",$B$1&amp;"-"&amp;TRIM(Tabla1[[#This Row],[Mes Inscrito]])&amp;"-"&amp;TRIM(Tabla1[[#This Row],[Dia de clases Inscrito]])&amp;"-"&amp;TRIM(Tabla1[[#This Row],[Horario Inscrito]])&amp;"-"&amp;TRIM(Tabla1[[#This Row],[Fecha Inicio grupo]])&amp;"-"&amp;TRIM(Tabla1[[#This Row],[Tipo Incrito]]))</f>
        <v/>
      </c>
      <c r="BH238" s="308" t="str">
        <f>IF(F238="","",OR(IFERROR(SEARCH("CG",Tabla1[[#This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8" s="309" t="str">
        <f>IF(F238&lt;&gt;"",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8" s="309" t="str">
        <f>IF(F238&lt;&gt;"",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8" s="309" t="str">
        <f>IF(Tabla1[[#This Row],[Fecha Inicio grupo]]="","",IFERROR(VLOOKUP(Tabla1[[#This Row],[Mes de Alta como miembro]],Parámetros!$AM$2:$AN$16,2,0),"01/01/1900"))</f>
        <v/>
      </c>
    </row>
    <row r="239" spans="1:63" ht="14.45">
      <c r="A239" s="69">
        <v>236</v>
      </c>
      <c r="B239" s="30"/>
      <c r="C239" s="35"/>
      <c r="D239" s="43"/>
      <c r="E239" s="65"/>
      <c r="F239" s="46"/>
      <c r="G239" s="46"/>
      <c r="H239" s="164"/>
      <c r="I239" s="43"/>
      <c r="J239" s="29"/>
      <c r="K239" s="70"/>
      <c r="L239" s="69"/>
      <c r="M239" s="47"/>
      <c r="N239" s="239" t="str">
        <f ca="1">IF(Tabla1[[#This Row],[Fecha de nac]]="","",IF(Tabla1[[#This Row],[Fecha Finalización]] &gt;=TODAY(), DATEDIF(Tabla1[[#This Row],[Fecha de nac]],TODAY(),"y"), ROUNDDOWN((Tabla1[[#This Row],[Fecha Finalización]] -Tabla1[[#This Row],[Fecha de nac]])/365,0)))</f>
        <v/>
      </c>
      <c r="O239" s="170"/>
      <c r="P239" s="35"/>
      <c r="Q239" s="68"/>
      <c r="R239" s="68"/>
      <c r="S239" s="68"/>
      <c r="T239" s="68"/>
      <c r="U239" s="244" t="str">
        <f>IF(F239="","",Tabla1[[#This Row],[Fecha Inicio grupo]]+3*7-7)</f>
        <v/>
      </c>
      <c r="V239" s="245" t="str">
        <f>IF(F239="","",EDATE(Tabla1[[#This Row],[Fecha Inicio grupo]],3))</f>
        <v/>
      </c>
      <c r="W239" s="30"/>
      <c r="X239" s="30"/>
      <c r="Y239" s="77"/>
      <c r="Z239" s="77"/>
      <c r="AA239" s="77"/>
      <c r="AB239" s="77"/>
      <c r="AC239" s="77"/>
      <c r="AD239" s="77"/>
      <c r="AE239" s="77"/>
      <c r="AF239" s="77"/>
      <c r="AG239" s="77"/>
      <c r="AH239" s="77"/>
      <c r="AI239" s="77"/>
      <c r="AJ239" s="77"/>
      <c r="AK239" s="77"/>
      <c r="AL239" s="77"/>
      <c r="AM239" s="77"/>
      <c r="AN239" s="77"/>
      <c r="AO239" s="145"/>
      <c r="AP239" s="247" t="str">
        <f>IF(F239="","",IFERROR(VLOOKUP(SUBSTITUTE(SUBSTITUTE(Tabla1[[#This Row],[Uso Sistemas]],"T","P"),"N","F"),Parámetros!$M$2:$N$17,2,0),"Completar hasta 3ra sem. para evaluar a Probacionista"))</f>
        <v/>
      </c>
      <c r="AQ239" s="40"/>
      <c r="AR239" s="40"/>
      <c r="AS239" s="40"/>
      <c r="AT239" s="29"/>
      <c r="AU239" s="56"/>
      <c r="AV239" s="56"/>
      <c r="AW239" s="56"/>
      <c r="AX239" s="249" t="str">
        <f>IF(V239="","",EOMONTH(EDATE(Tabla1[[#This Row],[Fecha Finalización]],2),0))</f>
        <v/>
      </c>
      <c r="AY239" s="40"/>
      <c r="AZ239" s="250" t="str">
        <f>IF(V239="","",EOMONTH(EDATE(Tabla1[[#This Row],[Fecha Finalización]],3),0))</f>
        <v/>
      </c>
      <c r="BA239" s="40"/>
      <c r="BB239" s="40"/>
      <c r="BC239" s="236"/>
      <c r="BD239" s="234" t="str">
        <f>IF(F239="","",Tabla1[[#This Row],[sem 01]]&amp;Tabla1[[#This Row],[sem 02]]&amp;Tabla1[[#This Row],[sem 03]])</f>
        <v/>
      </c>
      <c r="BE239" s="235" t="str">
        <f>IF(TRIM(F239)="","",$B$1&amp;"-"&amp;SUBSTITUTE(Tabla1[[#This Row],[Mes Inscrito]]," ","")&amp;"-"&amp;SUBSTITUTE(Tabla1[[#This Row],[Dia de clases Inscrito]]," ","")&amp;"-"&amp;SUBSTITUTE(Tabla1[[#This Row],[Horario Inscrito]]," ","")&amp;"-"&amp;Tabla1[[#This Row],[Fecha Inicio grupo]])</f>
        <v/>
      </c>
      <c r="BF239" s="252" t="str">
        <f>IF(F239="","",Tabla1[[#This Row],[Curso]])</f>
        <v/>
      </c>
      <c r="BG239" s="253" t="str">
        <f>+IF(TRIM(F239)="","",$B$1&amp;"-"&amp;TRIM(Tabla1[[#This Row],[Mes Inscrito]])&amp;"-"&amp;TRIM(Tabla1[[#This Row],[Dia de clases Inscrito]])&amp;"-"&amp;TRIM(Tabla1[[#This Row],[Horario Inscrito]])&amp;"-"&amp;TRIM(Tabla1[[#This Row],[Fecha Inicio grupo]])&amp;"-"&amp;TRIM(Tabla1[[#This Row],[Tipo Incrito]]))</f>
        <v/>
      </c>
      <c r="BH239" s="308" t="str">
        <f>IF(F239="","",OR(IFERROR(SEARCH("CG",Tabla1[[#This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9" s="309" t="str">
        <f>IF(F239&lt;&gt;"",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9" s="309" t="str">
        <f>IF(F239&lt;&gt;"",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9" s="309" t="str">
        <f>IF(Tabla1[[#This Row],[Fecha Inicio grupo]]="","",IFERROR(VLOOKUP(Tabla1[[#This Row],[Mes de Alta como miembro]],Parámetros!$AM$2:$AN$16,2,0),"01/01/1900"))</f>
        <v/>
      </c>
    </row>
    <row r="240" spans="1:63" ht="14.45">
      <c r="A240" s="69">
        <v>237</v>
      </c>
      <c r="B240" s="30"/>
      <c r="C240" s="35"/>
      <c r="D240" s="43"/>
      <c r="E240" s="65"/>
      <c r="F240" s="46"/>
      <c r="G240" s="46"/>
      <c r="H240" s="164"/>
      <c r="I240" s="43"/>
      <c r="J240" s="29"/>
      <c r="K240" s="70"/>
      <c r="L240" s="69"/>
      <c r="M240" s="47"/>
      <c r="N240" s="239" t="str">
        <f ca="1">IF(Tabla1[[#This Row],[Fecha de nac]]="","",IF(Tabla1[[#This Row],[Fecha Finalización]] &gt;=TODAY(), DATEDIF(Tabla1[[#This Row],[Fecha de nac]],TODAY(),"y"), ROUNDDOWN((Tabla1[[#This Row],[Fecha Finalización]] -Tabla1[[#This Row],[Fecha de nac]])/365,0)))</f>
        <v/>
      </c>
      <c r="O240" s="170"/>
      <c r="P240" s="35"/>
      <c r="Q240" s="68"/>
      <c r="R240" s="68"/>
      <c r="S240" s="68"/>
      <c r="T240" s="68"/>
      <c r="U240" s="244" t="str">
        <f>IF(F240="","",Tabla1[[#This Row],[Fecha Inicio grupo]]+3*7-7)</f>
        <v/>
      </c>
      <c r="V240" s="245" t="str">
        <f>IF(F240="","",EDATE(Tabla1[[#This Row],[Fecha Inicio grupo]],3))</f>
        <v/>
      </c>
      <c r="W240" s="30"/>
      <c r="X240" s="30"/>
      <c r="Y240" s="77"/>
      <c r="Z240" s="77"/>
      <c r="AA240" s="77"/>
      <c r="AB240" s="77"/>
      <c r="AC240" s="77"/>
      <c r="AD240" s="77"/>
      <c r="AE240" s="77"/>
      <c r="AF240" s="77"/>
      <c r="AG240" s="77"/>
      <c r="AH240" s="77"/>
      <c r="AI240" s="77"/>
      <c r="AJ240" s="77"/>
      <c r="AK240" s="77"/>
      <c r="AL240" s="77"/>
      <c r="AM240" s="77"/>
      <c r="AN240" s="77"/>
      <c r="AO240" s="145"/>
      <c r="AP240" s="247" t="str">
        <f>IF(F240="","",IFERROR(VLOOKUP(SUBSTITUTE(SUBSTITUTE(Tabla1[[#This Row],[Uso Sistemas]],"T","P"),"N","F"),Parámetros!$M$2:$N$17,2,0),"Completar hasta 3ra sem. para evaluar a Probacionista"))</f>
        <v/>
      </c>
      <c r="AQ240" s="40"/>
      <c r="AR240" s="40"/>
      <c r="AS240" s="40"/>
      <c r="AT240" s="29"/>
      <c r="AU240" s="56"/>
      <c r="AV240" s="56"/>
      <c r="AW240" s="56"/>
      <c r="AX240" s="249" t="str">
        <f>IF(V240="","",EOMONTH(EDATE(Tabla1[[#This Row],[Fecha Finalización]],2),0))</f>
        <v/>
      </c>
      <c r="AY240" s="40"/>
      <c r="AZ240" s="250" t="str">
        <f>IF(V240="","",EOMONTH(EDATE(Tabla1[[#This Row],[Fecha Finalización]],3),0))</f>
        <v/>
      </c>
      <c r="BA240" s="40"/>
      <c r="BB240" s="40"/>
      <c r="BC240" s="236"/>
      <c r="BD240" s="234" t="str">
        <f>IF(F240="","",Tabla1[[#This Row],[sem 01]]&amp;Tabla1[[#This Row],[sem 02]]&amp;Tabla1[[#This Row],[sem 03]])</f>
        <v/>
      </c>
      <c r="BE240" s="235" t="str">
        <f>IF(TRIM(F240)="","",$B$1&amp;"-"&amp;SUBSTITUTE(Tabla1[[#This Row],[Mes Inscrito]]," ","")&amp;"-"&amp;SUBSTITUTE(Tabla1[[#This Row],[Dia de clases Inscrito]]," ","")&amp;"-"&amp;SUBSTITUTE(Tabla1[[#This Row],[Horario Inscrito]]," ","")&amp;"-"&amp;Tabla1[[#This Row],[Fecha Inicio grupo]])</f>
        <v/>
      </c>
      <c r="BF240" s="252" t="str">
        <f>IF(F240="","",Tabla1[[#This Row],[Curso]])</f>
        <v/>
      </c>
      <c r="BG240" s="253" t="str">
        <f>+IF(TRIM(F240)="","",$B$1&amp;"-"&amp;TRIM(Tabla1[[#This Row],[Mes Inscrito]])&amp;"-"&amp;TRIM(Tabla1[[#This Row],[Dia de clases Inscrito]])&amp;"-"&amp;TRIM(Tabla1[[#This Row],[Horario Inscrito]])&amp;"-"&amp;TRIM(Tabla1[[#This Row],[Fecha Inicio grupo]])&amp;"-"&amp;TRIM(Tabla1[[#This Row],[Tipo Incrito]]))</f>
        <v/>
      </c>
      <c r="BH240" s="308" t="str">
        <f>IF(F240="","",OR(IFERROR(SEARCH("CG",Tabla1[[#This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0" s="309" t="str">
        <f>IF(F240&lt;&gt;"",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0" s="309" t="str">
        <f>IF(F240&lt;&gt;"",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0" s="309" t="str">
        <f>IF(Tabla1[[#This Row],[Fecha Inicio grupo]]="","",IFERROR(VLOOKUP(Tabla1[[#This Row],[Mes de Alta como miembro]],Parámetros!$AM$2:$AN$16,2,0),"01/01/1900"))</f>
        <v/>
      </c>
    </row>
    <row r="241" spans="1:63" ht="14.45">
      <c r="A241" s="69">
        <v>238</v>
      </c>
      <c r="B241" s="30"/>
      <c r="C241" s="35"/>
      <c r="D241" s="43"/>
      <c r="E241" s="65"/>
      <c r="F241" s="46"/>
      <c r="G241" s="46"/>
      <c r="H241" s="164"/>
      <c r="I241" s="43"/>
      <c r="J241" s="29"/>
      <c r="K241" s="70"/>
      <c r="L241" s="69"/>
      <c r="M241" s="47"/>
      <c r="N241" s="239" t="str">
        <f ca="1">IF(Tabla1[[#This Row],[Fecha de nac]]="","",IF(Tabla1[[#This Row],[Fecha Finalización]] &gt;=TODAY(), DATEDIF(Tabla1[[#This Row],[Fecha de nac]],TODAY(),"y"), ROUNDDOWN((Tabla1[[#This Row],[Fecha Finalización]] -Tabla1[[#This Row],[Fecha de nac]])/365,0)))</f>
        <v/>
      </c>
      <c r="O241" s="170"/>
      <c r="P241" s="35"/>
      <c r="Q241" s="68"/>
      <c r="R241" s="68"/>
      <c r="S241" s="68"/>
      <c r="T241" s="68"/>
      <c r="U241" s="244" t="str">
        <f>IF(F241="","",Tabla1[[#This Row],[Fecha Inicio grupo]]+3*7-7)</f>
        <v/>
      </c>
      <c r="V241" s="245" t="str">
        <f>IF(F241="","",EDATE(Tabla1[[#This Row],[Fecha Inicio grupo]],3))</f>
        <v/>
      </c>
      <c r="W241" s="30"/>
      <c r="X241" s="30"/>
      <c r="Y241" s="77"/>
      <c r="Z241" s="77"/>
      <c r="AA241" s="77"/>
      <c r="AB241" s="77"/>
      <c r="AC241" s="77"/>
      <c r="AD241" s="77"/>
      <c r="AE241" s="77"/>
      <c r="AF241" s="77"/>
      <c r="AG241" s="77"/>
      <c r="AH241" s="77"/>
      <c r="AI241" s="77"/>
      <c r="AJ241" s="77"/>
      <c r="AK241" s="77"/>
      <c r="AL241" s="77"/>
      <c r="AM241" s="77"/>
      <c r="AN241" s="77"/>
      <c r="AO241" s="145"/>
      <c r="AP241" s="247" t="str">
        <f>IF(F241="","",IFERROR(VLOOKUP(SUBSTITUTE(SUBSTITUTE(Tabla1[[#This Row],[Uso Sistemas]],"T","P"),"N","F"),Parámetros!$M$2:$N$17,2,0),"Completar hasta 3ra sem. para evaluar a Probacionista"))</f>
        <v/>
      </c>
      <c r="AQ241" s="40"/>
      <c r="AR241" s="40"/>
      <c r="AS241" s="40"/>
      <c r="AT241" s="29"/>
      <c r="AU241" s="56"/>
      <c r="AV241" s="56"/>
      <c r="AW241" s="56"/>
      <c r="AX241" s="249" t="str">
        <f>IF(V241="","",EOMONTH(EDATE(Tabla1[[#This Row],[Fecha Finalización]],2),0))</f>
        <v/>
      </c>
      <c r="AY241" s="40"/>
      <c r="AZ241" s="250" t="str">
        <f>IF(V241="","",EOMONTH(EDATE(Tabla1[[#This Row],[Fecha Finalización]],3),0))</f>
        <v/>
      </c>
      <c r="BA241" s="40"/>
      <c r="BB241" s="40"/>
      <c r="BC241" s="236"/>
      <c r="BD241" s="234" t="str">
        <f>IF(F241="","",Tabla1[[#This Row],[sem 01]]&amp;Tabla1[[#This Row],[sem 02]]&amp;Tabla1[[#This Row],[sem 03]])</f>
        <v/>
      </c>
      <c r="BE241" s="235" t="str">
        <f>IF(TRIM(F241)="","",$B$1&amp;"-"&amp;SUBSTITUTE(Tabla1[[#This Row],[Mes Inscrito]]," ","")&amp;"-"&amp;SUBSTITUTE(Tabla1[[#This Row],[Dia de clases Inscrito]]," ","")&amp;"-"&amp;SUBSTITUTE(Tabla1[[#This Row],[Horario Inscrito]]," ","")&amp;"-"&amp;Tabla1[[#This Row],[Fecha Inicio grupo]])</f>
        <v/>
      </c>
      <c r="BF241" s="252" t="str">
        <f>IF(F241="","",Tabla1[[#This Row],[Curso]])</f>
        <v/>
      </c>
      <c r="BG241" s="253" t="str">
        <f>+IF(TRIM(F241)="","",$B$1&amp;"-"&amp;TRIM(Tabla1[[#This Row],[Mes Inscrito]])&amp;"-"&amp;TRIM(Tabla1[[#This Row],[Dia de clases Inscrito]])&amp;"-"&amp;TRIM(Tabla1[[#This Row],[Horario Inscrito]])&amp;"-"&amp;TRIM(Tabla1[[#This Row],[Fecha Inicio grupo]])&amp;"-"&amp;TRIM(Tabla1[[#This Row],[Tipo Incrito]]))</f>
        <v/>
      </c>
      <c r="BH241" s="308" t="str">
        <f>IF(F241="","",OR(IFERROR(SEARCH("CG",Tabla1[[#This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1" s="309" t="str">
        <f>IF(F241&lt;&gt;"",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1" s="309" t="str">
        <f>IF(F241&lt;&gt;"",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1" s="309" t="str">
        <f>IF(Tabla1[[#This Row],[Fecha Inicio grupo]]="","",IFERROR(VLOOKUP(Tabla1[[#This Row],[Mes de Alta como miembro]],Parámetros!$AM$2:$AN$16,2,0),"01/01/1900"))</f>
        <v/>
      </c>
    </row>
    <row r="242" spans="1:63" ht="14.45">
      <c r="A242" s="69">
        <v>239</v>
      </c>
      <c r="B242" s="30"/>
      <c r="C242" s="35"/>
      <c r="D242" s="43"/>
      <c r="E242" s="65"/>
      <c r="F242" s="46"/>
      <c r="G242" s="46"/>
      <c r="H242" s="164"/>
      <c r="I242" s="43"/>
      <c r="J242" s="29"/>
      <c r="K242" s="70"/>
      <c r="L242" s="69"/>
      <c r="M242" s="47"/>
      <c r="N242" s="239" t="str">
        <f ca="1">IF(Tabla1[[#This Row],[Fecha de nac]]="","",IF(Tabla1[[#This Row],[Fecha Finalización]] &gt;=TODAY(), DATEDIF(Tabla1[[#This Row],[Fecha de nac]],TODAY(),"y"), ROUNDDOWN((Tabla1[[#This Row],[Fecha Finalización]] -Tabla1[[#This Row],[Fecha de nac]])/365,0)))</f>
        <v/>
      </c>
      <c r="O242" s="170"/>
      <c r="P242" s="35"/>
      <c r="Q242" s="68"/>
      <c r="R242" s="68"/>
      <c r="S242" s="68"/>
      <c r="T242" s="68"/>
      <c r="U242" s="244" t="str">
        <f>IF(F242="","",Tabla1[[#This Row],[Fecha Inicio grupo]]+3*7-7)</f>
        <v/>
      </c>
      <c r="V242" s="245" t="str">
        <f>IF(F242="","",EDATE(Tabla1[[#This Row],[Fecha Inicio grupo]],3))</f>
        <v/>
      </c>
      <c r="W242" s="30"/>
      <c r="X242" s="30"/>
      <c r="Y242" s="77"/>
      <c r="Z242" s="77"/>
      <c r="AA242" s="77"/>
      <c r="AB242" s="77"/>
      <c r="AC242" s="77"/>
      <c r="AD242" s="77"/>
      <c r="AE242" s="77"/>
      <c r="AF242" s="77"/>
      <c r="AG242" s="77"/>
      <c r="AH242" s="77"/>
      <c r="AI242" s="77"/>
      <c r="AJ242" s="77"/>
      <c r="AK242" s="77"/>
      <c r="AL242" s="77"/>
      <c r="AM242" s="77"/>
      <c r="AN242" s="77"/>
      <c r="AO242" s="145"/>
      <c r="AP242" s="247" t="str">
        <f>IF(F242="","",IFERROR(VLOOKUP(SUBSTITUTE(SUBSTITUTE(Tabla1[[#This Row],[Uso Sistemas]],"T","P"),"N","F"),Parámetros!$M$2:$N$17,2,0),"Completar hasta 3ra sem. para evaluar a Probacionista"))</f>
        <v/>
      </c>
      <c r="AQ242" s="40"/>
      <c r="AR242" s="40"/>
      <c r="AS242" s="40"/>
      <c r="AT242" s="29"/>
      <c r="AU242" s="56"/>
      <c r="AV242" s="56"/>
      <c r="AW242" s="56"/>
      <c r="AX242" s="249" t="str">
        <f>IF(V242="","",EOMONTH(EDATE(Tabla1[[#This Row],[Fecha Finalización]],2),0))</f>
        <v/>
      </c>
      <c r="AY242" s="40"/>
      <c r="AZ242" s="250" t="str">
        <f>IF(V242="","",EOMONTH(EDATE(Tabla1[[#This Row],[Fecha Finalización]],3),0))</f>
        <v/>
      </c>
      <c r="BA242" s="40"/>
      <c r="BB242" s="40"/>
      <c r="BC242" s="236"/>
      <c r="BD242" s="234" t="str">
        <f>IF(F242="","",Tabla1[[#This Row],[sem 01]]&amp;Tabla1[[#This Row],[sem 02]]&amp;Tabla1[[#This Row],[sem 03]])</f>
        <v/>
      </c>
      <c r="BE242" s="235" t="str">
        <f>IF(TRIM(F242)="","",$B$1&amp;"-"&amp;SUBSTITUTE(Tabla1[[#This Row],[Mes Inscrito]]," ","")&amp;"-"&amp;SUBSTITUTE(Tabla1[[#This Row],[Dia de clases Inscrito]]," ","")&amp;"-"&amp;SUBSTITUTE(Tabla1[[#This Row],[Horario Inscrito]]," ","")&amp;"-"&amp;Tabla1[[#This Row],[Fecha Inicio grupo]])</f>
        <v/>
      </c>
      <c r="BF242" s="252" t="str">
        <f>IF(F242="","",Tabla1[[#This Row],[Curso]])</f>
        <v/>
      </c>
      <c r="BG242" s="253" t="str">
        <f>+IF(TRIM(F242)="","",$B$1&amp;"-"&amp;TRIM(Tabla1[[#This Row],[Mes Inscrito]])&amp;"-"&amp;TRIM(Tabla1[[#This Row],[Dia de clases Inscrito]])&amp;"-"&amp;TRIM(Tabla1[[#This Row],[Horario Inscrito]])&amp;"-"&amp;TRIM(Tabla1[[#This Row],[Fecha Inicio grupo]])&amp;"-"&amp;TRIM(Tabla1[[#This Row],[Tipo Incrito]]))</f>
        <v/>
      </c>
      <c r="BH242" s="308" t="str">
        <f>IF(F242="","",OR(IFERROR(SEARCH("CG",Tabla1[[#This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2" s="309" t="str">
        <f>IF(F242&lt;&gt;"",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2" s="309" t="str">
        <f>IF(F242&lt;&gt;"",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2" s="309" t="str">
        <f>IF(Tabla1[[#This Row],[Fecha Inicio grupo]]="","",IFERROR(VLOOKUP(Tabla1[[#This Row],[Mes de Alta como miembro]],Parámetros!$AM$2:$AN$16,2,0),"01/01/1900"))</f>
        <v/>
      </c>
    </row>
    <row r="243" spans="1:63" ht="14.45">
      <c r="A243" s="69">
        <v>240</v>
      </c>
      <c r="B243" s="30"/>
      <c r="C243" s="35"/>
      <c r="D243" s="43"/>
      <c r="E243" s="65"/>
      <c r="F243" s="46"/>
      <c r="G243" s="46"/>
      <c r="H243" s="164"/>
      <c r="I243" s="43"/>
      <c r="J243" s="29"/>
      <c r="K243" s="70"/>
      <c r="L243" s="69"/>
      <c r="M243" s="47"/>
      <c r="N243" s="239" t="str">
        <f ca="1">IF(Tabla1[[#This Row],[Fecha de nac]]="","",IF(Tabla1[[#This Row],[Fecha Finalización]] &gt;=TODAY(), DATEDIF(Tabla1[[#This Row],[Fecha de nac]],TODAY(),"y"), ROUNDDOWN((Tabla1[[#This Row],[Fecha Finalización]] -Tabla1[[#This Row],[Fecha de nac]])/365,0)))</f>
        <v/>
      </c>
      <c r="O243" s="170"/>
      <c r="P243" s="35"/>
      <c r="Q243" s="68"/>
      <c r="R243" s="68"/>
      <c r="S243" s="68"/>
      <c r="T243" s="68"/>
      <c r="U243" s="244" t="str">
        <f>IF(F243="","",Tabla1[[#This Row],[Fecha Inicio grupo]]+3*7-7)</f>
        <v/>
      </c>
      <c r="V243" s="245" t="str">
        <f>IF(F243="","",EDATE(Tabla1[[#This Row],[Fecha Inicio grupo]],3))</f>
        <v/>
      </c>
      <c r="W243" s="30"/>
      <c r="X243" s="30"/>
      <c r="Y243" s="77"/>
      <c r="Z243" s="77"/>
      <c r="AA243" s="77"/>
      <c r="AB243" s="77"/>
      <c r="AC243" s="77"/>
      <c r="AD243" s="77"/>
      <c r="AE243" s="77"/>
      <c r="AF243" s="77"/>
      <c r="AG243" s="77"/>
      <c r="AH243" s="77"/>
      <c r="AI243" s="77"/>
      <c r="AJ243" s="77"/>
      <c r="AK243" s="77"/>
      <c r="AL243" s="77"/>
      <c r="AM243" s="77"/>
      <c r="AN243" s="77"/>
      <c r="AO243" s="145"/>
      <c r="AP243" s="247" t="str">
        <f>IF(F243="","",IFERROR(VLOOKUP(SUBSTITUTE(SUBSTITUTE(Tabla1[[#This Row],[Uso Sistemas]],"T","P"),"N","F"),Parámetros!$M$2:$N$17,2,0),"Completar hasta 3ra sem. para evaluar a Probacionista"))</f>
        <v/>
      </c>
      <c r="AQ243" s="40"/>
      <c r="AR243" s="40"/>
      <c r="AS243" s="40"/>
      <c r="AT243" s="29"/>
      <c r="AU243" s="56"/>
      <c r="AV243" s="56"/>
      <c r="AW243" s="56"/>
      <c r="AX243" s="249" t="str">
        <f>IF(V243="","",EOMONTH(EDATE(Tabla1[[#This Row],[Fecha Finalización]],2),0))</f>
        <v/>
      </c>
      <c r="AY243" s="40"/>
      <c r="AZ243" s="250" t="str">
        <f>IF(V243="","",EOMONTH(EDATE(Tabla1[[#This Row],[Fecha Finalización]],3),0))</f>
        <v/>
      </c>
      <c r="BA243" s="40"/>
      <c r="BB243" s="40"/>
      <c r="BC243" s="236"/>
      <c r="BD243" s="234" t="str">
        <f>IF(F243="","",Tabla1[[#This Row],[sem 01]]&amp;Tabla1[[#This Row],[sem 02]]&amp;Tabla1[[#This Row],[sem 03]])</f>
        <v/>
      </c>
      <c r="BE243" s="235" t="str">
        <f>IF(TRIM(F243)="","",$B$1&amp;"-"&amp;SUBSTITUTE(Tabla1[[#This Row],[Mes Inscrito]]," ","")&amp;"-"&amp;SUBSTITUTE(Tabla1[[#This Row],[Dia de clases Inscrito]]," ","")&amp;"-"&amp;SUBSTITUTE(Tabla1[[#This Row],[Horario Inscrito]]," ","")&amp;"-"&amp;Tabla1[[#This Row],[Fecha Inicio grupo]])</f>
        <v/>
      </c>
      <c r="BF243" s="252" t="str">
        <f>IF(F243="","",Tabla1[[#This Row],[Curso]])</f>
        <v/>
      </c>
      <c r="BG243" s="253" t="str">
        <f>+IF(TRIM(F243)="","",$B$1&amp;"-"&amp;TRIM(Tabla1[[#This Row],[Mes Inscrito]])&amp;"-"&amp;TRIM(Tabla1[[#This Row],[Dia de clases Inscrito]])&amp;"-"&amp;TRIM(Tabla1[[#This Row],[Horario Inscrito]])&amp;"-"&amp;TRIM(Tabla1[[#This Row],[Fecha Inicio grupo]])&amp;"-"&amp;TRIM(Tabla1[[#This Row],[Tipo Incrito]]))</f>
        <v/>
      </c>
      <c r="BH243" s="308" t="str">
        <f>IF(F243="","",OR(IFERROR(SEARCH("CG",Tabla1[[#This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3" s="309" t="str">
        <f>IF(F243&lt;&gt;"",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3" s="309" t="str">
        <f>IF(F243&lt;&gt;"",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3" s="309" t="str">
        <f>IF(Tabla1[[#This Row],[Fecha Inicio grupo]]="","",IFERROR(VLOOKUP(Tabla1[[#This Row],[Mes de Alta como miembro]],Parámetros!$AM$2:$AN$16,2,0),"01/01/1900"))</f>
        <v/>
      </c>
    </row>
    <row r="244" spans="1:63" ht="14.45">
      <c r="A244" s="69">
        <v>241</v>
      </c>
      <c r="B244" s="30"/>
      <c r="C244" s="35"/>
      <c r="D244" s="43"/>
      <c r="E244" s="65"/>
      <c r="F244" s="46"/>
      <c r="G244" s="46"/>
      <c r="H244" s="164"/>
      <c r="I244" s="43"/>
      <c r="J244" s="29"/>
      <c r="K244" s="70"/>
      <c r="L244" s="69"/>
      <c r="M244" s="47"/>
      <c r="N244" s="239" t="str">
        <f ca="1">IF(Tabla1[[#This Row],[Fecha de nac]]="","",IF(Tabla1[[#This Row],[Fecha Finalización]] &gt;=TODAY(), DATEDIF(Tabla1[[#This Row],[Fecha de nac]],TODAY(),"y"), ROUNDDOWN((Tabla1[[#This Row],[Fecha Finalización]] -Tabla1[[#This Row],[Fecha de nac]])/365,0)))</f>
        <v/>
      </c>
      <c r="O244" s="170"/>
      <c r="P244" s="35"/>
      <c r="Q244" s="68"/>
      <c r="R244" s="68"/>
      <c r="S244" s="68"/>
      <c r="T244" s="68"/>
      <c r="U244" s="244" t="str">
        <f>IF(F244="","",Tabla1[[#This Row],[Fecha Inicio grupo]]+3*7-7)</f>
        <v/>
      </c>
      <c r="V244" s="245" t="str">
        <f>IF(F244="","",EDATE(Tabla1[[#This Row],[Fecha Inicio grupo]],3))</f>
        <v/>
      </c>
      <c r="W244" s="30"/>
      <c r="X244" s="30"/>
      <c r="Y244" s="77"/>
      <c r="Z244" s="77"/>
      <c r="AA244" s="77"/>
      <c r="AB244" s="77"/>
      <c r="AC244" s="77"/>
      <c r="AD244" s="77"/>
      <c r="AE244" s="77"/>
      <c r="AF244" s="77"/>
      <c r="AG244" s="77"/>
      <c r="AH244" s="77"/>
      <c r="AI244" s="77"/>
      <c r="AJ244" s="77"/>
      <c r="AK244" s="77"/>
      <c r="AL244" s="77"/>
      <c r="AM244" s="77"/>
      <c r="AN244" s="77"/>
      <c r="AO244" s="145"/>
      <c r="AP244" s="247" t="str">
        <f>IF(F244="","",IFERROR(VLOOKUP(SUBSTITUTE(SUBSTITUTE(Tabla1[[#This Row],[Uso Sistemas]],"T","P"),"N","F"),Parámetros!$M$2:$N$17,2,0),"Completar hasta 3ra sem. para evaluar a Probacionista"))</f>
        <v/>
      </c>
      <c r="AQ244" s="40"/>
      <c r="AR244" s="40"/>
      <c r="AS244" s="40"/>
      <c r="AT244" s="29"/>
      <c r="AU244" s="56"/>
      <c r="AV244" s="56"/>
      <c r="AW244" s="56"/>
      <c r="AX244" s="249" t="str">
        <f>IF(V244="","",EOMONTH(EDATE(Tabla1[[#This Row],[Fecha Finalización]],2),0))</f>
        <v/>
      </c>
      <c r="AY244" s="40"/>
      <c r="AZ244" s="250" t="str">
        <f>IF(V244="","",EOMONTH(EDATE(Tabla1[[#This Row],[Fecha Finalización]],3),0))</f>
        <v/>
      </c>
      <c r="BA244" s="40"/>
      <c r="BB244" s="40"/>
      <c r="BC244" s="236"/>
      <c r="BD244" s="234" t="str">
        <f>IF(F244="","",Tabla1[[#This Row],[sem 01]]&amp;Tabla1[[#This Row],[sem 02]]&amp;Tabla1[[#This Row],[sem 03]])</f>
        <v/>
      </c>
      <c r="BE244" s="235" t="str">
        <f>IF(TRIM(F244)="","",$B$1&amp;"-"&amp;SUBSTITUTE(Tabla1[[#This Row],[Mes Inscrito]]," ","")&amp;"-"&amp;SUBSTITUTE(Tabla1[[#This Row],[Dia de clases Inscrito]]," ","")&amp;"-"&amp;SUBSTITUTE(Tabla1[[#This Row],[Horario Inscrito]]," ","")&amp;"-"&amp;Tabla1[[#This Row],[Fecha Inicio grupo]])</f>
        <v/>
      </c>
      <c r="BF244" s="252" t="str">
        <f>IF(F244="","",Tabla1[[#This Row],[Curso]])</f>
        <v/>
      </c>
      <c r="BG244" s="253" t="str">
        <f>+IF(TRIM(F244)="","",$B$1&amp;"-"&amp;TRIM(Tabla1[[#This Row],[Mes Inscrito]])&amp;"-"&amp;TRIM(Tabla1[[#This Row],[Dia de clases Inscrito]])&amp;"-"&amp;TRIM(Tabla1[[#This Row],[Horario Inscrito]])&amp;"-"&amp;TRIM(Tabla1[[#This Row],[Fecha Inicio grupo]])&amp;"-"&amp;TRIM(Tabla1[[#This Row],[Tipo Incrito]]))</f>
        <v/>
      </c>
      <c r="BH244" s="308" t="str">
        <f>IF(F244="","",OR(IFERROR(SEARCH("CG",Tabla1[[#This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4" s="309" t="str">
        <f>IF(F244&lt;&gt;"",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4" s="309" t="str">
        <f>IF(F244&lt;&gt;"",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4" s="309" t="str">
        <f>IF(Tabla1[[#This Row],[Fecha Inicio grupo]]="","",IFERROR(VLOOKUP(Tabla1[[#This Row],[Mes de Alta como miembro]],Parámetros!$AM$2:$AN$16,2,0),"01/01/1900"))</f>
        <v/>
      </c>
    </row>
    <row r="245" spans="1:63" ht="14.45">
      <c r="A245" s="69">
        <v>242</v>
      </c>
      <c r="B245" s="30"/>
      <c r="C245" s="35"/>
      <c r="D245" s="43"/>
      <c r="E245" s="65"/>
      <c r="F245" s="46"/>
      <c r="G245" s="46"/>
      <c r="H245" s="164"/>
      <c r="I245" s="43"/>
      <c r="J245" s="29"/>
      <c r="K245" s="70"/>
      <c r="L245" s="69"/>
      <c r="M245" s="47"/>
      <c r="N245" s="239" t="str">
        <f ca="1">IF(Tabla1[[#This Row],[Fecha de nac]]="","",IF(Tabla1[[#This Row],[Fecha Finalización]] &gt;=TODAY(), DATEDIF(Tabla1[[#This Row],[Fecha de nac]],TODAY(),"y"), ROUNDDOWN((Tabla1[[#This Row],[Fecha Finalización]] -Tabla1[[#This Row],[Fecha de nac]])/365,0)))</f>
        <v/>
      </c>
      <c r="O245" s="170"/>
      <c r="P245" s="35"/>
      <c r="Q245" s="68"/>
      <c r="R245" s="68"/>
      <c r="S245" s="68"/>
      <c r="T245" s="68"/>
      <c r="U245" s="244" t="str">
        <f>IF(F245="","",Tabla1[[#This Row],[Fecha Inicio grupo]]+3*7-7)</f>
        <v/>
      </c>
      <c r="V245" s="245" t="str">
        <f>IF(F245="","",EDATE(Tabla1[[#This Row],[Fecha Inicio grupo]],3))</f>
        <v/>
      </c>
      <c r="W245" s="30"/>
      <c r="X245" s="30"/>
      <c r="Y245" s="77"/>
      <c r="Z245" s="77"/>
      <c r="AA245" s="77"/>
      <c r="AB245" s="77"/>
      <c r="AC245" s="77"/>
      <c r="AD245" s="77"/>
      <c r="AE245" s="77"/>
      <c r="AF245" s="77"/>
      <c r="AG245" s="77"/>
      <c r="AH245" s="77"/>
      <c r="AI245" s="77"/>
      <c r="AJ245" s="77"/>
      <c r="AK245" s="77"/>
      <c r="AL245" s="77"/>
      <c r="AM245" s="77"/>
      <c r="AN245" s="77"/>
      <c r="AO245" s="145"/>
      <c r="AP245" s="247" t="str">
        <f>IF(F245="","",IFERROR(VLOOKUP(SUBSTITUTE(SUBSTITUTE(Tabla1[[#This Row],[Uso Sistemas]],"T","P"),"N","F"),Parámetros!$M$2:$N$17,2,0),"Completar hasta 3ra sem. para evaluar a Probacionista"))</f>
        <v/>
      </c>
      <c r="AQ245" s="40"/>
      <c r="AR245" s="40"/>
      <c r="AS245" s="40"/>
      <c r="AT245" s="29"/>
      <c r="AU245" s="56"/>
      <c r="AV245" s="56"/>
      <c r="AW245" s="56"/>
      <c r="AX245" s="249" t="str">
        <f>IF(V245="","",EOMONTH(EDATE(Tabla1[[#This Row],[Fecha Finalización]],2),0))</f>
        <v/>
      </c>
      <c r="AY245" s="40"/>
      <c r="AZ245" s="250" t="str">
        <f>IF(V245="","",EOMONTH(EDATE(Tabla1[[#This Row],[Fecha Finalización]],3),0))</f>
        <v/>
      </c>
      <c r="BA245" s="40"/>
      <c r="BB245" s="40"/>
      <c r="BC245" s="236"/>
      <c r="BD245" s="234" t="str">
        <f>IF(F245="","",Tabla1[[#This Row],[sem 01]]&amp;Tabla1[[#This Row],[sem 02]]&amp;Tabla1[[#This Row],[sem 03]])</f>
        <v/>
      </c>
      <c r="BE245" s="235" t="str">
        <f>IF(TRIM(F245)="","",$B$1&amp;"-"&amp;SUBSTITUTE(Tabla1[[#This Row],[Mes Inscrito]]," ","")&amp;"-"&amp;SUBSTITUTE(Tabla1[[#This Row],[Dia de clases Inscrito]]," ","")&amp;"-"&amp;SUBSTITUTE(Tabla1[[#This Row],[Horario Inscrito]]," ","")&amp;"-"&amp;Tabla1[[#This Row],[Fecha Inicio grupo]])</f>
        <v/>
      </c>
      <c r="BF245" s="252" t="str">
        <f>IF(F245="","",Tabla1[[#This Row],[Curso]])</f>
        <v/>
      </c>
      <c r="BG245" s="253" t="str">
        <f>+IF(TRIM(F245)="","",$B$1&amp;"-"&amp;TRIM(Tabla1[[#This Row],[Mes Inscrito]])&amp;"-"&amp;TRIM(Tabla1[[#This Row],[Dia de clases Inscrito]])&amp;"-"&amp;TRIM(Tabla1[[#This Row],[Horario Inscrito]])&amp;"-"&amp;TRIM(Tabla1[[#This Row],[Fecha Inicio grupo]])&amp;"-"&amp;TRIM(Tabla1[[#This Row],[Tipo Incrito]]))</f>
        <v/>
      </c>
      <c r="BH245" s="308" t="str">
        <f>IF(F245="","",OR(IFERROR(SEARCH("CG",Tabla1[[#This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5" s="309" t="str">
        <f>IF(F245&lt;&gt;"",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5" s="309" t="str">
        <f>IF(F245&lt;&gt;"",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5" s="309" t="str">
        <f>IF(Tabla1[[#This Row],[Fecha Inicio grupo]]="","",IFERROR(VLOOKUP(Tabla1[[#This Row],[Mes de Alta como miembro]],Parámetros!$AM$2:$AN$16,2,0),"01/01/1900"))</f>
        <v/>
      </c>
    </row>
    <row r="246" spans="1:63" ht="14.45">
      <c r="A246" s="69">
        <v>243</v>
      </c>
      <c r="B246" s="30"/>
      <c r="C246" s="35"/>
      <c r="D246" s="43"/>
      <c r="E246" s="65"/>
      <c r="F246" s="46"/>
      <c r="G246" s="46"/>
      <c r="H246" s="164"/>
      <c r="I246" s="43"/>
      <c r="J246" s="29"/>
      <c r="K246" s="70"/>
      <c r="L246" s="69"/>
      <c r="M246" s="47"/>
      <c r="N246" s="239" t="str">
        <f ca="1">IF(Tabla1[[#This Row],[Fecha de nac]]="","",IF(Tabla1[[#This Row],[Fecha Finalización]] &gt;=TODAY(), DATEDIF(Tabla1[[#This Row],[Fecha de nac]],TODAY(),"y"), ROUNDDOWN((Tabla1[[#This Row],[Fecha Finalización]] -Tabla1[[#This Row],[Fecha de nac]])/365,0)))</f>
        <v/>
      </c>
      <c r="O246" s="170"/>
      <c r="P246" s="35"/>
      <c r="Q246" s="68"/>
      <c r="R246" s="68"/>
      <c r="S246" s="68"/>
      <c r="T246" s="68"/>
      <c r="U246" s="244" t="str">
        <f>IF(F246="","",Tabla1[[#This Row],[Fecha Inicio grupo]]+3*7-7)</f>
        <v/>
      </c>
      <c r="V246" s="245" t="str">
        <f>IF(F246="","",EDATE(Tabla1[[#This Row],[Fecha Inicio grupo]],3))</f>
        <v/>
      </c>
      <c r="W246" s="30"/>
      <c r="X246" s="30"/>
      <c r="Y246" s="77"/>
      <c r="Z246" s="77"/>
      <c r="AA246" s="77"/>
      <c r="AB246" s="77"/>
      <c r="AC246" s="77"/>
      <c r="AD246" s="77"/>
      <c r="AE246" s="77"/>
      <c r="AF246" s="77"/>
      <c r="AG246" s="77"/>
      <c r="AH246" s="77"/>
      <c r="AI246" s="77"/>
      <c r="AJ246" s="77"/>
      <c r="AK246" s="77"/>
      <c r="AL246" s="77"/>
      <c r="AM246" s="77"/>
      <c r="AN246" s="77"/>
      <c r="AO246" s="145"/>
      <c r="AP246" s="247" t="str">
        <f>IF(F246="","",IFERROR(VLOOKUP(SUBSTITUTE(SUBSTITUTE(Tabla1[[#This Row],[Uso Sistemas]],"T","P"),"N","F"),Parámetros!$M$2:$N$17,2,0),"Completar hasta 3ra sem. para evaluar a Probacionista"))</f>
        <v/>
      </c>
      <c r="AQ246" s="40"/>
      <c r="AR246" s="40"/>
      <c r="AS246" s="40"/>
      <c r="AT246" s="29"/>
      <c r="AU246" s="56"/>
      <c r="AV246" s="56"/>
      <c r="AW246" s="56"/>
      <c r="AX246" s="249" t="str">
        <f>IF(V246="","",EOMONTH(EDATE(Tabla1[[#This Row],[Fecha Finalización]],2),0))</f>
        <v/>
      </c>
      <c r="AY246" s="40"/>
      <c r="AZ246" s="250" t="str">
        <f>IF(V246="","",EOMONTH(EDATE(Tabla1[[#This Row],[Fecha Finalización]],3),0))</f>
        <v/>
      </c>
      <c r="BA246" s="40"/>
      <c r="BB246" s="40"/>
      <c r="BC246" s="236"/>
      <c r="BD246" s="234" t="str">
        <f>IF(F246="","",Tabla1[[#This Row],[sem 01]]&amp;Tabla1[[#This Row],[sem 02]]&amp;Tabla1[[#This Row],[sem 03]])</f>
        <v/>
      </c>
      <c r="BE246" s="235" t="str">
        <f>IF(TRIM(F246)="","",$B$1&amp;"-"&amp;SUBSTITUTE(Tabla1[[#This Row],[Mes Inscrito]]," ","")&amp;"-"&amp;SUBSTITUTE(Tabla1[[#This Row],[Dia de clases Inscrito]]," ","")&amp;"-"&amp;SUBSTITUTE(Tabla1[[#This Row],[Horario Inscrito]]," ","")&amp;"-"&amp;Tabla1[[#This Row],[Fecha Inicio grupo]])</f>
        <v/>
      </c>
      <c r="BF246" s="252" t="str">
        <f>IF(F246="","",Tabla1[[#This Row],[Curso]])</f>
        <v/>
      </c>
      <c r="BG246" s="253" t="str">
        <f>+IF(TRIM(F246)="","",$B$1&amp;"-"&amp;TRIM(Tabla1[[#This Row],[Mes Inscrito]])&amp;"-"&amp;TRIM(Tabla1[[#This Row],[Dia de clases Inscrito]])&amp;"-"&amp;TRIM(Tabla1[[#This Row],[Horario Inscrito]])&amp;"-"&amp;TRIM(Tabla1[[#This Row],[Fecha Inicio grupo]])&amp;"-"&amp;TRIM(Tabla1[[#This Row],[Tipo Incrito]]))</f>
        <v/>
      </c>
      <c r="BH246" s="308" t="str">
        <f>IF(F246="","",OR(IFERROR(SEARCH("CG",Tabla1[[#This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6" s="309" t="str">
        <f>IF(F246&lt;&gt;"",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6" s="309" t="str">
        <f>IF(F246&lt;&gt;"",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6" s="309" t="str">
        <f>IF(Tabla1[[#This Row],[Fecha Inicio grupo]]="","",IFERROR(VLOOKUP(Tabla1[[#This Row],[Mes de Alta como miembro]],Parámetros!$AM$2:$AN$16,2,0),"01/01/1900"))</f>
        <v/>
      </c>
    </row>
    <row r="247" spans="1:63" ht="14.45">
      <c r="A247" s="69">
        <v>244</v>
      </c>
      <c r="B247" s="30"/>
      <c r="C247" s="35"/>
      <c r="D247" s="43"/>
      <c r="E247" s="65"/>
      <c r="F247" s="46"/>
      <c r="G247" s="46"/>
      <c r="H247" s="164"/>
      <c r="I247" s="43"/>
      <c r="J247" s="29"/>
      <c r="K247" s="70"/>
      <c r="L247" s="69"/>
      <c r="M247" s="47"/>
      <c r="N247" s="239" t="str">
        <f ca="1">IF(Tabla1[[#This Row],[Fecha de nac]]="","",IF(Tabla1[[#This Row],[Fecha Finalización]] &gt;=TODAY(), DATEDIF(Tabla1[[#This Row],[Fecha de nac]],TODAY(),"y"), ROUNDDOWN((Tabla1[[#This Row],[Fecha Finalización]] -Tabla1[[#This Row],[Fecha de nac]])/365,0)))</f>
        <v/>
      </c>
      <c r="O247" s="170"/>
      <c r="P247" s="35"/>
      <c r="Q247" s="68"/>
      <c r="R247" s="68"/>
      <c r="S247" s="68"/>
      <c r="T247" s="68"/>
      <c r="U247" s="244" t="str">
        <f>IF(F247="","",Tabla1[[#This Row],[Fecha Inicio grupo]]+3*7-7)</f>
        <v/>
      </c>
      <c r="V247" s="245" t="str">
        <f>IF(F247="","",EDATE(Tabla1[[#This Row],[Fecha Inicio grupo]],3))</f>
        <v/>
      </c>
      <c r="W247" s="30"/>
      <c r="X247" s="30"/>
      <c r="Y247" s="77"/>
      <c r="Z247" s="77"/>
      <c r="AA247" s="77"/>
      <c r="AB247" s="77"/>
      <c r="AC247" s="77"/>
      <c r="AD247" s="77"/>
      <c r="AE247" s="77"/>
      <c r="AF247" s="77"/>
      <c r="AG247" s="77"/>
      <c r="AH247" s="77"/>
      <c r="AI247" s="77"/>
      <c r="AJ247" s="77"/>
      <c r="AK247" s="77"/>
      <c r="AL247" s="77"/>
      <c r="AM247" s="77"/>
      <c r="AN247" s="77"/>
      <c r="AO247" s="145"/>
      <c r="AP247" s="247" t="str">
        <f>IF(F247="","",IFERROR(VLOOKUP(SUBSTITUTE(SUBSTITUTE(Tabla1[[#This Row],[Uso Sistemas]],"T","P"),"N","F"),Parámetros!$M$2:$N$17,2,0),"Completar hasta 3ra sem. para evaluar a Probacionista"))</f>
        <v/>
      </c>
      <c r="AQ247" s="40"/>
      <c r="AR247" s="40"/>
      <c r="AS247" s="40"/>
      <c r="AT247" s="29"/>
      <c r="AU247" s="56"/>
      <c r="AV247" s="56"/>
      <c r="AW247" s="56"/>
      <c r="AX247" s="249" t="str">
        <f>IF(V247="","",EOMONTH(EDATE(Tabla1[[#This Row],[Fecha Finalización]],2),0))</f>
        <v/>
      </c>
      <c r="AY247" s="40"/>
      <c r="AZ247" s="250" t="str">
        <f>IF(V247="","",EOMONTH(EDATE(Tabla1[[#This Row],[Fecha Finalización]],3),0))</f>
        <v/>
      </c>
      <c r="BA247" s="40"/>
      <c r="BB247" s="40"/>
      <c r="BC247" s="236"/>
      <c r="BD247" s="234" t="str">
        <f>IF(F247="","",Tabla1[[#This Row],[sem 01]]&amp;Tabla1[[#This Row],[sem 02]]&amp;Tabla1[[#This Row],[sem 03]])</f>
        <v/>
      </c>
      <c r="BE247" s="235" t="str">
        <f>IF(TRIM(F247)="","",$B$1&amp;"-"&amp;SUBSTITUTE(Tabla1[[#This Row],[Mes Inscrito]]," ","")&amp;"-"&amp;SUBSTITUTE(Tabla1[[#This Row],[Dia de clases Inscrito]]," ","")&amp;"-"&amp;SUBSTITUTE(Tabla1[[#This Row],[Horario Inscrito]]," ","")&amp;"-"&amp;Tabla1[[#This Row],[Fecha Inicio grupo]])</f>
        <v/>
      </c>
      <c r="BF247" s="252" t="str">
        <f>IF(F247="","",Tabla1[[#This Row],[Curso]])</f>
        <v/>
      </c>
      <c r="BG247" s="253" t="str">
        <f>+IF(TRIM(F247)="","",$B$1&amp;"-"&amp;TRIM(Tabla1[[#This Row],[Mes Inscrito]])&amp;"-"&amp;TRIM(Tabla1[[#This Row],[Dia de clases Inscrito]])&amp;"-"&amp;TRIM(Tabla1[[#This Row],[Horario Inscrito]])&amp;"-"&amp;TRIM(Tabla1[[#This Row],[Fecha Inicio grupo]])&amp;"-"&amp;TRIM(Tabla1[[#This Row],[Tipo Incrito]]))</f>
        <v/>
      </c>
      <c r="BH247" s="308" t="str">
        <f>IF(F247="","",OR(IFERROR(SEARCH("CG",Tabla1[[#This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7" s="309" t="str">
        <f>IF(F247&lt;&gt;"",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7" s="309" t="str">
        <f>IF(F247&lt;&gt;"",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7" s="309" t="str">
        <f>IF(Tabla1[[#This Row],[Fecha Inicio grupo]]="","",IFERROR(VLOOKUP(Tabla1[[#This Row],[Mes de Alta como miembro]],Parámetros!$AM$2:$AN$16,2,0),"01/01/1900"))</f>
        <v/>
      </c>
    </row>
    <row r="248" spans="1:63" ht="14.45">
      <c r="A248" s="69">
        <v>245</v>
      </c>
      <c r="B248" s="30"/>
      <c r="C248" s="35"/>
      <c r="D248" s="43"/>
      <c r="E248" s="65"/>
      <c r="F248" s="46"/>
      <c r="G248" s="46"/>
      <c r="H248" s="164"/>
      <c r="I248" s="43"/>
      <c r="J248" s="29"/>
      <c r="K248" s="70"/>
      <c r="L248" s="69"/>
      <c r="M248" s="47"/>
      <c r="N248" s="239" t="str">
        <f ca="1">IF(Tabla1[[#This Row],[Fecha de nac]]="","",IF(Tabla1[[#This Row],[Fecha Finalización]] &gt;=TODAY(), DATEDIF(Tabla1[[#This Row],[Fecha de nac]],TODAY(),"y"), ROUNDDOWN((Tabla1[[#This Row],[Fecha Finalización]] -Tabla1[[#This Row],[Fecha de nac]])/365,0)))</f>
        <v/>
      </c>
      <c r="O248" s="170"/>
      <c r="P248" s="35"/>
      <c r="Q248" s="68"/>
      <c r="R248" s="68"/>
      <c r="S248" s="68"/>
      <c r="T248" s="68"/>
      <c r="U248" s="244" t="str">
        <f>IF(F248="","",Tabla1[[#This Row],[Fecha Inicio grupo]]+3*7-7)</f>
        <v/>
      </c>
      <c r="V248" s="245" t="str">
        <f>IF(F248="","",EDATE(Tabla1[[#This Row],[Fecha Inicio grupo]],3))</f>
        <v/>
      </c>
      <c r="W248" s="30"/>
      <c r="X248" s="30"/>
      <c r="Y248" s="77"/>
      <c r="Z248" s="77"/>
      <c r="AA248" s="77"/>
      <c r="AB248" s="77"/>
      <c r="AC248" s="77"/>
      <c r="AD248" s="77"/>
      <c r="AE248" s="77"/>
      <c r="AF248" s="77"/>
      <c r="AG248" s="77"/>
      <c r="AH248" s="77"/>
      <c r="AI248" s="77"/>
      <c r="AJ248" s="77"/>
      <c r="AK248" s="77"/>
      <c r="AL248" s="77"/>
      <c r="AM248" s="77"/>
      <c r="AN248" s="77"/>
      <c r="AO248" s="145"/>
      <c r="AP248" s="247" t="str">
        <f>IF(F248="","",IFERROR(VLOOKUP(SUBSTITUTE(SUBSTITUTE(Tabla1[[#This Row],[Uso Sistemas]],"T","P"),"N","F"),Parámetros!$M$2:$N$17,2,0),"Completar hasta 3ra sem. para evaluar a Probacionista"))</f>
        <v/>
      </c>
      <c r="AQ248" s="40"/>
      <c r="AR248" s="40"/>
      <c r="AS248" s="40"/>
      <c r="AT248" s="29"/>
      <c r="AU248" s="56"/>
      <c r="AV248" s="56"/>
      <c r="AW248" s="56"/>
      <c r="AX248" s="249" t="str">
        <f>IF(V248="","",EOMONTH(EDATE(Tabla1[[#This Row],[Fecha Finalización]],2),0))</f>
        <v/>
      </c>
      <c r="AY248" s="40"/>
      <c r="AZ248" s="250" t="str">
        <f>IF(V248="","",EOMONTH(EDATE(Tabla1[[#This Row],[Fecha Finalización]],3),0))</f>
        <v/>
      </c>
      <c r="BA248" s="40"/>
      <c r="BB248" s="40"/>
      <c r="BC248" s="236"/>
      <c r="BD248" s="234" t="str">
        <f>IF(F248="","",Tabla1[[#This Row],[sem 01]]&amp;Tabla1[[#This Row],[sem 02]]&amp;Tabla1[[#This Row],[sem 03]])</f>
        <v/>
      </c>
      <c r="BE248" s="235" t="str">
        <f>IF(TRIM(F248)="","",$B$1&amp;"-"&amp;SUBSTITUTE(Tabla1[[#This Row],[Mes Inscrito]]," ","")&amp;"-"&amp;SUBSTITUTE(Tabla1[[#This Row],[Dia de clases Inscrito]]," ","")&amp;"-"&amp;SUBSTITUTE(Tabla1[[#This Row],[Horario Inscrito]]," ","")&amp;"-"&amp;Tabla1[[#This Row],[Fecha Inicio grupo]])</f>
        <v/>
      </c>
      <c r="BF248" s="252" t="str">
        <f>IF(F248="","",Tabla1[[#This Row],[Curso]])</f>
        <v/>
      </c>
      <c r="BG248" s="253" t="str">
        <f>+IF(TRIM(F248)="","",$B$1&amp;"-"&amp;TRIM(Tabla1[[#This Row],[Mes Inscrito]])&amp;"-"&amp;TRIM(Tabla1[[#This Row],[Dia de clases Inscrito]])&amp;"-"&amp;TRIM(Tabla1[[#This Row],[Horario Inscrito]])&amp;"-"&amp;TRIM(Tabla1[[#This Row],[Fecha Inicio grupo]])&amp;"-"&amp;TRIM(Tabla1[[#This Row],[Tipo Incrito]]))</f>
        <v/>
      </c>
      <c r="BH248" s="308" t="str">
        <f>IF(F248="","",OR(IFERROR(SEARCH("CG",Tabla1[[#This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8" s="309" t="str">
        <f>IF(F248&lt;&gt;"",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8" s="309" t="str">
        <f>IF(F248&lt;&gt;"",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8" s="309" t="str">
        <f>IF(Tabla1[[#This Row],[Fecha Inicio grupo]]="","",IFERROR(VLOOKUP(Tabla1[[#This Row],[Mes de Alta como miembro]],Parámetros!$AM$2:$AN$16,2,0),"01/01/1900"))</f>
        <v/>
      </c>
    </row>
    <row r="249" spans="1:63" ht="14.45">
      <c r="A249" s="69">
        <v>246</v>
      </c>
      <c r="B249" s="30"/>
      <c r="C249" s="35"/>
      <c r="D249" s="43"/>
      <c r="E249" s="65"/>
      <c r="F249" s="46"/>
      <c r="G249" s="46"/>
      <c r="H249" s="164"/>
      <c r="I249" s="43"/>
      <c r="J249" s="29"/>
      <c r="K249" s="70"/>
      <c r="L249" s="69"/>
      <c r="M249" s="47"/>
      <c r="N249" s="239" t="str">
        <f ca="1">IF(Tabla1[[#This Row],[Fecha de nac]]="","",IF(Tabla1[[#This Row],[Fecha Finalización]] &gt;=TODAY(), DATEDIF(Tabla1[[#This Row],[Fecha de nac]],TODAY(),"y"), ROUNDDOWN((Tabla1[[#This Row],[Fecha Finalización]] -Tabla1[[#This Row],[Fecha de nac]])/365,0)))</f>
        <v/>
      </c>
      <c r="O249" s="170"/>
      <c r="P249" s="35"/>
      <c r="Q249" s="68"/>
      <c r="R249" s="68"/>
      <c r="S249" s="68"/>
      <c r="T249" s="68"/>
      <c r="U249" s="244" t="str">
        <f>IF(F249="","",Tabla1[[#This Row],[Fecha Inicio grupo]]+3*7-7)</f>
        <v/>
      </c>
      <c r="V249" s="245" t="str">
        <f>IF(F249="","",EDATE(Tabla1[[#This Row],[Fecha Inicio grupo]],3))</f>
        <v/>
      </c>
      <c r="W249" s="30"/>
      <c r="X249" s="30"/>
      <c r="Y249" s="77"/>
      <c r="Z249" s="77"/>
      <c r="AA249" s="77"/>
      <c r="AB249" s="77"/>
      <c r="AC249" s="77"/>
      <c r="AD249" s="77"/>
      <c r="AE249" s="77"/>
      <c r="AF249" s="77"/>
      <c r="AG249" s="77"/>
      <c r="AH249" s="77"/>
      <c r="AI249" s="77"/>
      <c r="AJ249" s="77"/>
      <c r="AK249" s="77"/>
      <c r="AL249" s="77"/>
      <c r="AM249" s="77"/>
      <c r="AN249" s="77"/>
      <c r="AO249" s="145"/>
      <c r="AP249" s="247" t="str">
        <f>IF(F249="","",IFERROR(VLOOKUP(SUBSTITUTE(SUBSTITUTE(Tabla1[[#This Row],[Uso Sistemas]],"T","P"),"N","F"),Parámetros!$M$2:$N$17,2,0),"Completar hasta 3ra sem. para evaluar a Probacionista"))</f>
        <v/>
      </c>
      <c r="AQ249" s="40"/>
      <c r="AR249" s="40"/>
      <c r="AS249" s="40"/>
      <c r="AT249" s="29"/>
      <c r="AU249" s="56"/>
      <c r="AV249" s="56"/>
      <c r="AW249" s="56"/>
      <c r="AX249" s="249" t="str">
        <f>IF(V249="","",EOMONTH(EDATE(Tabla1[[#This Row],[Fecha Finalización]],2),0))</f>
        <v/>
      </c>
      <c r="AY249" s="40"/>
      <c r="AZ249" s="250" t="str">
        <f>IF(V249="","",EOMONTH(EDATE(Tabla1[[#This Row],[Fecha Finalización]],3),0))</f>
        <v/>
      </c>
      <c r="BA249" s="40"/>
      <c r="BB249" s="40"/>
      <c r="BC249" s="236"/>
      <c r="BD249" s="234" t="str">
        <f>IF(F249="","",Tabla1[[#This Row],[sem 01]]&amp;Tabla1[[#This Row],[sem 02]]&amp;Tabla1[[#This Row],[sem 03]])</f>
        <v/>
      </c>
      <c r="BE249" s="235" t="str">
        <f>IF(TRIM(F249)="","",$B$1&amp;"-"&amp;SUBSTITUTE(Tabla1[[#This Row],[Mes Inscrito]]," ","")&amp;"-"&amp;SUBSTITUTE(Tabla1[[#This Row],[Dia de clases Inscrito]]," ","")&amp;"-"&amp;SUBSTITUTE(Tabla1[[#This Row],[Horario Inscrito]]," ","")&amp;"-"&amp;Tabla1[[#This Row],[Fecha Inicio grupo]])</f>
        <v/>
      </c>
      <c r="BF249" s="252" t="str">
        <f>IF(F249="","",Tabla1[[#This Row],[Curso]])</f>
        <v/>
      </c>
      <c r="BG249" s="253" t="str">
        <f>+IF(TRIM(F249)="","",$B$1&amp;"-"&amp;TRIM(Tabla1[[#This Row],[Mes Inscrito]])&amp;"-"&amp;TRIM(Tabla1[[#This Row],[Dia de clases Inscrito]])&amp;"-"&amp;TRIM(Tabla1[[#This Row],[Horario Inscrito]])&amp;"-"&amp;TRIM(Tabla1[[#This Row],[Fecha Inicio grupo]])&amp;"-"&amp;TRIM(Tabla1[[#This Row],[Tipo Incrito]]))</f>
        <v/>
      </c>
      <c r="BH249" s="308" t="str">
        <f>IF(F249="","",OR(IFERROR(SEARCH("CG",Tabla1[[#This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9" s="309" t="str">
        <f>IF(F249&lt;&gt;"",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9" s="309" t="str">
        <f>IF(F249&lt;&gt;"",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9" s="309" t="str">
        <f>IF(Tabla1[[#This Row],[Fecha Inicio grupo]]="","",IFERROR(VLOOKUP(Tabla1[[#This Row],[Mes de Alta como miembro]],Parámetros!$AM$2:$AN$16,2,0),"01/01/1900"))</f>
        <v/>
      </c>
    </row>
    <row r="250" spans="1:63" ht="14.45">
      <c r="A250" s="69">
        <v>247</v>
      </c>
      <c r="B250" s="30"/>
      <c r="C250" s="35"/>
      <c r="D250" s="43"/>
      <c r="E250" s="65"/>
      <c r="F250" s="46"/>
      <c r="G250" s="46"/>
      <c r="H250" s="164"/>
      <c r="I250" s="43"/>
      <c r="J250" s="29"/>
      <c r="K250" s="70"/>
      <c r="L250" s="69"/>
      <c r="M250" s="47"/>
      <c r="N250" s="239" t="str">
        <f ca="1">IF(Tabla1[[#This Row],[Fecha de nac]]="","",IF(Tabla1[[#This Row],[Fecha Finalización]] &gt;=TODAY(), DATEDIF(Tabla1[[#This Row],[Fecha de nac]],TODAY(),"y"), ROUNDDOWN((Tabla1[[#This Row],[Fecha Finalización]] -Tabla1[[#This Row],[Fecha de nac]])/365,0)))</f>
        <v/>
      </c>
      <c r="O250" s="170"/>
      <c r="P250" s="35"/>
      <c r="Q250" s="68"/>
      <c r="R250" s="68"/>
      <c r="S250" s="68"/>
      <c r="T250" s="68"/>
      <c r="U250" s="244" t="str">
        <f>IF(F250="","",Tabla1[[#This Row],[Fecha Inicio grupo]]+3*7-7)</f>
        <v/>
      </c>
      <c r="V250" s="245" t="str">
        <f>IF(F250="","",EDATE(Tabla1[[#This Row],[Fecha Inicio grupo]],3))</f>
        <v/>
      </c>
      <c r="W250" s="30"/>
      <c r="X250" s="30"/>
      <c r="Y250" s="77"/>
      <c r="Z250" s="77"/>
      <c r="AA250" s="77"/>
      <c r="AB250" s="77"/>
      <c r="AC250" s="77"/>
      <c r="AD250" s="77"/>
      <c r="AE250" s="77"/>
      <c r="AF250" s="77"/>
      <c r="AG250" s="77"/>
      <c r="AH250" s="77"/>
      <c r="AI250" s="77"/>
      <c r="AJ250" s="77"/>
      <c r="AK250" s="77"/>
      <c r="AL250" s="77"/>
      <c r="AM250" s="77"/>
      <c r="AN250" s="77"/>
      <c r="AO250" s="145"/>
      <c r="AP250" s="247" t="str">
        <f>IF(F250="","",IFERROR(VLOOKUP(SUBSTITUTE(SUBSTITUTE(Tabla1[[#This Row],[Uso Sistemas]],"T","P"),"N","F"),Parámetros!$M$2:$N$17,2,0),"Completar hasta 3ra sem. para evaluar a Probacionista"))</f>
        <v/>
      </c>
      <c r="AQ250" s="40"/>
      <c r="AR250" s="40"/>
      <c r="AS250" s="40"/>
      <c r="AT250" s="29"/>
      <c r="AU250" s="56"/>
      <c r="AV250" s="56"/>
      <c r="AW250" s="56"/>
      <c r="AX250" s="249" t="str">
        <f>IF(V250="","",EOMONTH(EDATE(Tabla1[[#This Row],[Fecha Finalización]],2),0))</f>
        <v/>
      </c>
      <c r="AY250" s="40"/>
      <c r="AZ250" s="250" t="str">
        <f>IF(V250="","",EOMONTH(EDATE(Tabla1[[#This Row],[Fecha Finalización]],3),0))</f>
        <v/>
      </c>
      <c r="BA250" s="40"/>
      <c r="BB250" s="40"/>
      <c r="BC250" s="236"/>
      <c r="BD250" s="234" t="str">
        <f>IF(F250="","",Tabla1[[#This Row],[sem 01]]&amp;Tabla1[[#This Row],[sem 02]]&amp;Tabla1[[#This Row],[sem 03]])</f>
        <v/>
      </c>
      <c r="BE250" s="235" t="str">
        <f>IF(TRIM(F250)="","",$B$1&amp;"-"&amp;SUBSTITUTE(Tabla1[[#This Row],[Mes Inscrito]]," ","")&amp;"-"&amp;SUBSTITUTE(Tabla1[[#This Row],[Dia de clases Inscrito]]," ","")&amp;"-"&amp;SUBSTITUTE(Tabla1[[#This Row],[Horario Inscrito]]," ","")&amp;"-"&amp;Tabla1[[#This Row],[Fecha Inicio grupo]])</f>
        <v/>
      </c>
      <c r="BF250" s="252" t="str">
        <f>IF(F250="","",Tabla1[[#This Row],[Curso]])</f>
        <v/>
      </c>
      <c r="BG250" s="253" t="str">
        <f>+IF(TRIM(F250)="","",$B$1&amp;"-"&amp;TRIM(Tabla1[[#This Row],[Mes Inscrito]])&amp;"-"&amp;TRIM(Tabla1[[#This Row],[Dia de clases Inscrito]])&amp;"-"&amp;TRIM(Tabla1[[#This Row],[Horario Inscrito]])&amp;"-"&amp;TRIM(Tabla1[[#This Row],[Fecha Inicio grupo]])&amp;"-"&amp;TRIM(Tabla1[[#This Row],[Tipo Incrito]]))</f>
        <v/>
      </c>
      <c r="BH250" s="308" t="str">
        <f>IF(F250="","",OR(IFERROR(SEARCH("CG",Tabla1[[#This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0" s="309" t="str">
        <f>IF(F250&lt;&gt;"",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0" s="309" t="str">
        <f>IF(F250&lt;&gt;"",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0" s="309" t="str">
        <f>IF(Tabla1[[#This Row],[Fecha Inicio grupo]]="","",IFERROR(VLOOKUP(Tabla1[[#This Row],[Mes de Alta como miembro]],Parámetros!$AM$2:$AN$16,2,0),"01/01/1900"))</f>
        <v/>
      </c>
    </row>
    <row r="251" spans="1:63" ht="14.45">
      <c r="A251" s="69">
        <v>248</v>
      </c>
      <c r="B251" s="30"/>
      <c r="C251" s="35"/>
      <c r="D251" s="43"/>
      <c r="E251" s="65"/>
      <c r="F251" s="46"/>
      <c r="G251" s="46"/>
      <c r="H251" s="164"/>
      <c r="I251" s="43"/>
      <c r="J251" s="29"/>
      <c r="K251" s="70"/>
      <c r="L251" s="69"/>
      <c r="M251" s="47"/>
      <c r="N251" s="239" t="str">
        <f ca="1">IF(Tabla1[[#This Row],[Fecha de nac]]="","",IF(Tabla1[[#This Row],[Fecha Finalización]] &gt;=TODAY(), DATEDIF(Tabla1[[#This Row],[Fecha de nac]],TODAY(),"y"), ROUNDDOWN((Tabla1[[#This Row],[Fecha Finalización]] -Tabla1[[#This Row],[Fecha de nac]])/365,0)))</f>
        <v/>
      </c>
      <c r="O251" s="170"/>
      <c r="P251" s="35"/>
      <c r="Q251" s="68"/>
      <c r="R251" s="68"/>
      <c r="S251" s="68"/>
      <c r="T251" s="68"/>
      <c r="U251" s="244" t="str">
        <f>IF(F251="","",Tabla1[[#This Row],[Fecha Inicio grupo]]+3*7-7)</f>
        <v/>
      </c>
      <c r="V251" s="245" t="str">
        <f>IF(F251="","",EDATE(Tabla1[[#This Row],[Fecha Inicio grupo]],3))</f>
        <v/>
      </c>
      <c r="W251" s="30"/>
      <c r="X251" s="30"/>
      <c r="Y251" s="77"/>
      <c r="Z251" s="77"/>
      <c r="AA251" s="77"/>
      <c r="AB251" s="77"/>
      <c r="AC251" s="77"/>
      <c r="AD251" s="77"/>
      <c r="AE251" s="77"/>
      <c r="AF251" s="77"/>
      <c r="AG251" s="77"/>
      <c r="AH251" s="77"/>
      <c r="AI251" s="77"/>
      <c r="AJ251" s="77"/>
      <c r="AK251" s="77"/>
      <c r="AL251" s="77"/>
      <c r="AM251" s="77"/>
      <c r="AN251" s="77"/>
      <c r="AO251" s="145"/>
      <c r="AP251" s="247" t="str">
        <f>IF(F251="","",IFERROR(VLOOKUP(SUBSTITUTE(SUBSTITUTE(Tabla1[[#This Row],[Uso Sistemas]],"T","P"),"N","F"),Parámetros!$M$2:$N$17,2,0),"Completar hasta 3ra sem. para evaluar a Probacionista"))</f>
        <v/>
      </c>
      <c r="AQ251" s="40"/>
      <c r="AR251" s="40"/>
      <c r="AS251" s="40"/>
      <c r="AT251" s="29"/>
      <c r="AU251" s="56"/>
      <c r="AV251" s="56"/>
      <c r="AW251" s="56"/>
      <c r="AX251" s="249" t="str">
        <f>IF(V251="","",EOMONTH(EDATE(Tabla1[[#This Row],[Fecha Finalización]],2),0))</f>
        <v/>
      </c>
      <c r="AY251" s="40"/>
      <c r="AZ251" s="250" t="str">
        <f>IF(V251="","",EOMONTH(EDATE(Tabla1[[#This Row],[Fecha Finalización]],3),0))</f>
        <v/>
      </c>
      <c r="BA251" s="40"/>
      <c r="BB251" s="40"/>
      <c r="BC251" s="236"/>
      <c r="BD251" s="234" t="str">
        <f>IF(F251="","",Tabla1[[#This Row],[sem 01]]&amp;Tabla1[[#This Row],[sem 02]]&amp;Tabla1[[#This Row],[sem 03]])</f>
        <v/>
      </c>
      <c r="BE251" s="235" t="str">
        <f>IF(TRIM(F251)="","",$B$1&amp;"-"&amp;SUBSTITUTE(Tabla1[[#This Row],[Mes Inscrito]]," ","")&amp;"-"&amp;SUBSTITUTE(Tabla1[[#This Row],[Dia de clases Inscrito]]," ","")&amp;"-"&amp;SUBSTITUTE(Tabla1[[#This Row],[Horario Inscrito]]," ","")&amp;"-"&amp;Tabla1[[#This Row],[Fecha Inicio grupo]])</f>
        <v/>
      </c>
      <c r="BF251" s="252" t="str">
        <f>IF(F251="","",Tabla1[[#This Row],[Curso]])</f>
        <v/>
      </c>
      <c r="BG251" s="253" t="str">
        <f>+IF(TRIM(F251)="","",$B$1&amp;"-"&amp;TRIM(Tabla1[[#This Row],[Mes Inscrito]])&amp;"-"&amp;TRIM(Tabla1[[#This Row],[Dia de clases Inscrito]])&amp;"-"&amp;TRIM(Tabla1[[#This Row],[Horario Inscrito]])&amp;"-"&amp;TRIM(Tabla1[[#This Row],[Fecha Inicio grupo]])&amp;"-"&amp;TRIM(Tabla1[[#This Row],[Tipo Incrito]]))</f>
        <v/>
      </c>
      <c r="BH251" s="308" t="str">
        <f>IF(F251="","",OR(IFERROR(SEARCH("CG",Tabla1[[#This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1" s="309" t="str">
        <f>IF(F251&lt;&gt;"",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1" s="309" t="str">
        <f>IF(F251&lt;&gt;"",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1" s="309" t="str">
        <f>IF(Tabla1[[#This Row],[Fecha Inicio grupo]]="","",IFERROR(VLOOKUP(Tabla1[[#This Row],[Mes de Alta como miembro]],Parámetros!$AM$2:$AN$16,2,0),"01/01/1900"))</f>
        <v/>
      </c>
    </row>
    <row r="252" spans="1:63" ht="14.45">
      <c r="A252" s="69">
        <v>249</v>
      </c>
      <c r="B252" s="30"/>
      <c r="C252" s="35"/>
      <c r="D252" s="43"/>
      <c r="E252" s="65"/>
      <c r="F252" s="46"/>
      <c r="G252" s="46"/>
      <c r="H252" s="164"/>
      <c r="I252" s="43"/>
      <c r="J252" s="29"/>
      <c r="K252" s="70"/>
      <c r="L252" s="69"/>
      <c r="M252" s="47"/>
      <c r="N252" s="239" t="str">
        <f ca="1">IF(Tabla1[[#This Row],[Fecha de nac]]="","",IF(Tabla1[[#This Row],[Fecha Finalización]] &gt;=TODAY(), DATEDIF(Tabla1[[#This Row],[Fecha de nac]],TODAY(),"y"), ROUNDDOWN((Tabla1[[#This Row],[Fecha Finalización]] -Tabla1[[#This Row],[Fecha de nac]])/365,0)))</f>
        <v/>
      </c>
      <c r="O252" s="170"/>
      <c r="P252" s="35"/>
      <c r="Q252" s="68"/>
      <c r="R252" s="68"/>
      <c r="S252" s="68"/>
      <c r="T252" s="68"/>
      <c r="U252" s="244" t="str">
        <f>IF(F252="","",Tabla1[[#This Row],[Fecha Inicio grupo]]+3*7-7)</f>
        <v/>
      </c>
      <c r="V252" s="245" t="str">
        <f>IF(F252="","",EDATE(Tabla1[[#This Row],[Fecha Inicio grupo]],3))</f>
        <v/>
      </c>
      <c r="W252" s="30"/>
      <c r="X252" s="30"/>
      <c r="Y252" s="77"/>
      <c r="Z252" s="77"/>
      <c r="AA252" s="77"/>
      <c r="AB252" s="77"/>
      <c r="AC252" s="77"/>
      <c r="AD252" s="77"/>
      <c r="AE252" s="77"/>
      <c r="AF252" s="77"/>
      <c r="AG252" s="77"/>
      <c r="AH252" s="77"/>
      <c r="AI252" s="77"/>
      <c r="AJ252" s="77"/>
      <c r="AK252" s="77"/>
      <c r="AL252" s="77"/>
      <c r="AM252" s="77"/>
      <c r="AN252" s="77"/>
      <c r="AO252" s="145"/>
      <c r="AP252" s="247" t="str">
        <f>IF(F252="","",IFERROR(VLOOKUP(SUBSTITUTE(SUBSTITUTE(Tabla1[[#This Row],[Uso Sistemas]],"T","P"),"N","F"),Parámetros!$M$2:$N$17,2,0),"Completar hasta 3ra sem. para evaluar a Probacionista"))</f>
        <v/>
      </c>
      <c r="AQ252" s="40"/>
      <c r="AR252" s="40"/>
      <c r="AS252" s="40"/>
      <c r="AT252" s="29"/>
      <c r="AU252" s="56"/>
      <c r="AV252" s="56"/>
      <c r="AW252" s="56"/>
      <c r="AX252" s="249" t="str">
        <f>IF(V252="","",EOMONTH(EDATE(Tabla1[[#This Row],[Fecha Finalización]],2),0))</f>
        <v/>
      </c>
      <c r="AY252" s="40"/>
      <c r="AZ252" s="250" t="str">
        <f>IF(V252="","",EOMONTH(EDATE(Tabla1[[#This Row],[Fecha Finalización]],3),0))</f>
        <v/>
      </c>
      <c r="BA252" s="40"/>
      <c r="BB252" s="40"/>
      <c r="BC252" s="236"/>
      <c r="BD252" s="234" t="str">
        <f>IF(F252="","",Tabla1[[#This Row],[sem 01]]&amp;Tabla1[[#This Row],[sem 02]]&amp;Tabla1[[#This Row],[sem 03]])</f>
        <v/>
      </c>
      <c r="BE252" s="235" t="str">
        <f>IF(TRIM(F252)="","",$B$1&amp;"-"&amp;SUBSTITUTE(Tabla1[[#This Row],[Mes Inscrito]]," ","")&amp;"-"&amp;SUBSTITUTE(Tabla1[[#This Row],[Dia de clases Inscrito]]," ","")&amp;"-"&amp;SUBSTITUTE(Tabla1[[#This Row],[Horario Inscrito]]," ","")&amp;"-"&amp;Tabla1[[#This Row],[Fecha Inicio grupo]])</f>
        <v/>
      </c>
      <c r="BF252" s="252" t="str">
        <f>IF(F252="","",Tabla1[[#This Row],[Curso]])</f>
        <v/>
      </c>
      <c r="BG252" s="253" t="str">
        <f>+IF(TRIM(F252)="","",$B$1&amp;"-"&amp;TRIM(Tabla1[[#This Row],[Mes Inscrito]])&amp;"-"&amp;TRIM(Tabla1[[#This Row],[Dia de clases Inscrito]])&amp;"-"&amp;TRIM(Tabla1[[#This Row],[Horario Inscrito]])&amp;"-"&amp;TRIM(Tabla1[[#This Row],[Fecha Inicio grupo]])&amp;"-"&amp;TRIM(Tabla1[[#This Row],[Tipo Incrito]]))</f>
        <v/>
      </c>
      <c r="BH252" s="308" t="str">
        <f>IF(F252="","",OR(IFERROR(SEARCH("CG",Tabla1[[#This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2" s="309" t="str">
        <f>IF(F252&lt;&gt;"",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2" s="309" t="str">
        <f>IF(F252&lt;&gt;"",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2" s="309" t="str">
        <f>IF(Tabla1[[#This Row],[Fecha Inicio grupo]]="","",IFERROR(VLOOKUP(Tabla1[[#This Row],[Mes de Alta como miembro]],Parámetros!$AM$2:$AN$16,2,0),"01/01/1900"))</f>
        <v/>
      </c>
    </row>
    <row r="253" spans="1:63" ht="14.45">
      <c r="A253" s="69">
        <v>250</v>
      </c>
      <c r="B253" s="30"/>
      <c r="C253" s="35"/>
      <c r="D253" s="43"/>
      <c r="E253" s="65"/>
      <c r="F253" s="46"/>
      <c r="G253" s="46"/>
      <c r="H253" s="164"/>
      <c r="I253" s="43"/>
      <c r="J253" s="29"/>
      <c r="K253" s="70"/>
      <c r="L253" s="69"/>
      <c r="M253" s="47"/>
      <c r="N253" s="239" t="str">
        <f ca="1">IF(Tabla1[[#This Row],[Fecha de nac]]="","",IF(Tabla1[[#This Row],[Fecha Finalización]] &gt;=TODAY(), DATEDIF(Tabla1[[#This Row],[Fecha de nac]],TODAY(),"y"), ROUNDDOWN((Tabla1[[#This Row],[Fecha Finalización]] -Tabla1[[#This Row],[Fecha de nac]])/365,0)))</f>
        <v/>
      </c>
      <c r="O253" s="170"/>
      <c r="P253" s="35"/>
      <c r="Q253" s="68"/>
      <c r="R253" s="68"/>
      <c r="S253" s="68"/>
      <c r="T253" s="68"/>
      <c r="U253" s="244" t="str">
        <f>IF(F253="","",Tabla1[[#This Row],[Fecha Inicio grupo]]+3*7-7)</f>
        <v/>
      </c>
      <c r="V253" s="245" t="str">
        <f>IF(F253="","",EDATE(Tabla1[[#This Row],[Fecha Inicio grupo]],3))</f>
        <v/>
      </c>
      <c r="W253" s="30"/>
      <c r="X253" s="30"/>
      <c r="Y253" s="77"/>
      <c r="Z253" s="77"/>
      <c r="AA253" s="77"/>
      <c r="AB253" s="77"/>
      <c r="AC253" s="77"/>
      <c r="AD253" s="77"/>
      <c r="AE253" s="77"/>
      <c r="AF253" s="77"/>
      <c r="AG253" s="77"/>
      <c r="AH253" s="77"/>
      <c r="AI253" s="77"/>
      <c r="AJ253" s="77"/>
      <c r="AK253" s="77"/>
      <c r="AL253" s="77"/>
      <c r="AM253" s="77"/>
      <c r="AN253" s="77"/>
      <c r="AO253" s="145"/>
      <c r="AP253" s="247" t="str">
        <f>IF(F253="","",IFERROR(VLOOKUP(SUBSTITUTE(SUBSTITUTE(Tabla1[[#This Row],[Uso Sistemas]],"T","P"),"N","F"),Parámetros!$M$2:$N$17,2,0),"Completar hasta 3ra sem. para evaluar a Probacionista"))</f>
        <v/>
      </c>
      <c r="AQ253" s="40"/>
      <c r="AR253" s="40"/>
      <c r="AS253" s="40"/>
      <c r="AT253" s="29"/>
      <c r="AU253" s="56"/>
      <c r="AV253" s="56"/>
      <c r="AW253" s="56"/>
      <c r="AX253" s="249" t="str">
        <f>IF(V253="","",EOMONTH(EDATE(Tabla1[[#This Row],[Fecha Finalización]],2),0))</f>
        <v/>
      </c>
      <c r="AY253" s="40"/>
      <c r="AZ253" s="250" t="str">
        <f>IF(V253="","",EOMONTH(EDATE(Tabla1[[#This Row],[Fecha Finalización]],3),0))</f>
        <v/>
      </c>
      <c r="BA253" s="40"/>
      <c r="BB253" s="40"/>
      <c r="BC253" s="236"/>
      <c r="BD253" s="234" t="str">
        <f>IF(F253="","",Tabla1[[#This Row],[sem 01]]&amp;Tabla1[[#This Row],[sem 02]]&amp;Tabla1[[#This Row],[sem 03]])</f>
        <v/>
      </c>
      <c r="BE253" s="235" t="str">
        <f>IF(TRIM(F253)="","",$B$1&amp;"-"&amp;SUBSTITUTE(Tabla1[[#This Row],[Mes Inscrito]]," ","")&amp;"-"&amp;SUBSTITUTE(Tabla1[[#This Row],[Dia de clases Inscrito]]," ","")&amp;"-"&amp;SUBSTITUTE(Tabla1[[#This Row],[Horario Inscrito]]," ","")&amp;"-"&amp;Tabla1[[#This Row],[Fecha Inicio grupo]])</f>
        <v/>
      </c>
      <c r="BF253" s="252" t="str">
        <f>IF(F253="","",Tabla1[[#This Row],[Curso]])</f>
        <v/>
      </c>
      <c r="BG253" s="253" t="str">
        <f>+IF(TRIM(F253)="","",$B$1&amp;"-"&amp;TRIM(Tabla1[[#This Row],[Mes Inscrito]])&amp;"-"&amp;TRIM(Tabla1[[#This Row],[Dia de clases Inscrito]])&amp;"-"&amp;TRIM(Tabla1[[#This Row],[Horario Inscrito]])&amp;"-"&amp;TRIM(Tabla1[[#This Row],[Fecha Inicio grupo]])&amp;"-"&amp;TRIM(Tabla1[[#This Row],[Tipo Incrito]]))</f>
        <v/>
      </c>
      <c r="BH253" s="308" t="str">
        <f>IF(F253="","",OR(IFERROR(SEARCH("CG",Tabla1[[#This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3" s="309" t="str">
        <f>IF(F253&lt;&gt;"",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3" s="309" t="str">
        <f>IF(F253&lt;&gt;"",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3" s="309" t="str">
        <f>IF(Tabla1[[#This Row],[Fecha Inicio grupo]]="","",IFERROR(VLOOKUP(Tabla1[[#This Row],[Mes de Alta como miembro]],Parámetros!$AM$2:$AN$16,2,0),"01/01/1900"))</f>
        <v/>
      </c>
    </row>
    <row r="254" spans="1:63" ht="14.45">
      <c r="A254" s="69">
        <v>251</v>
      </c>
      <c r="B254" s="30"/>
      <c r="C254" s="35"/>
      <c r="D254" s="43"/>
      <c r="E254" s="65"/>
      <c r="F254" s="46"/>
      <c r="G254" s="46"/>
      <c r="H254" s="164"/>
      <c r="I254" s="43"/>
      <c r="J254" s="29"/>
      <c r="K254" s="70"/>
      <c r="L254" s="69"/>
      <c r="M254" s="47"/>
      <c r="N254" s="239" t="str">
        <f ca="1">IF(Tabla1[[#This Row],[Fecha de nac]]="","",IF(Tabla1[[#This Row],[Fecha Finalización]] &gt;=TODAY(), DATEDIF(Tabla1[[#This Row],[Fecha de nac]],TODAY(),"y"), ROUNDDOWN((Tabla1[[#This Row],[Fecha Finalización]] -Tabla1[[#This Row],[Fecha de nac]])/365,0)))</f>
        <v/>
      </c>
      <c r="O254" s="170"/>
      <c r="P254" s="35"/>
      <c r="Q254" s="68"/>
      <c r="R254" s="68"/>
      <c r="S254" s="68"/>
      <c r="T254" s="68"/>
      <c r="U254" s="244" t="str">
        <f>IF(F254="","",Tabla1[[#This Row],[Fecha Inicio grupo]]+3*7-7)</f>
        <v/>
      </c>
      <c r="V254" s="245" t="str">
        <f>IF(F254="","",EDATE(Tabla1[[#This Row],[Fecha Inicio grupo]],3))</f>
        <v/>
      </c>
      <c r="W254" s="30"/>
      <c r="X254" s="30"/>
      <c r="Y254" s="77"/>
      <c r="Z254" s="77"/>
      <c r="AA254" s="77"/>
      <c r="AB254" s="77"/>
      <c r="AC254" s="77"/>
      <c r="AD254" s="77"/>
      <c r="AE254" s="77"/>
      <c r="AF254" s="77"/>
      <c r="AG254" s="77"/>
      <c r="AH254" s="77"/>
      <c r="AI254" s="77"/>
      <c r="AJ254" s="77"/>
      <c r="AK254" s="77"/>
      <c r="AL254" s="77"/>
      <c r="AM254" s="77"/>
      <c r="AN254" s="77"/>
      <c r="AO254" s="145"/>
      <c r="AP254" s="247" t="str">
        <f>IF(F254="","",IFERROR(VLOOKUP(SUBSTITUTE(SUBSTITUTE(Tabla1[[#This Row],[Uso Sistemas]],"T","P"),"N","F"),Parámetros!$M$2:$N$17,2,0),"Completar hasta 3ra sem. para evaluar a Probacionista"))</f>
        <v/>
      </c>
      <c r="AQ254" s="40"/>
      <c r="AR254" s="40"/>
      <c r="AS254" s="40"/>
      <c r="AT254" s="29"/>
      <c r="AU254" s="56"/>
      <c r="AV254" s="56"/>
      <c r="AW254" s="56"/>
      <c r="AX254" s="249" t="str">
        <f>IF(V254="","",EOMONTH(EDATE(Tabla1[[#This Row],[Fecha Finalización]],2),0))</f>
        <v/>
      </c>
      <c r="AY254" s="40"/>
      <c r="AZ254" s="250" t="str">
        <f>IF(V254="","",EOMONTH(EDATE(Tabla1[[#This Row],[Fecha Finalización]],3),0))</f>
        <v/>
      </c>
      <c r="BA254" s="40"/>
      <c r="BB254" s="40"/>
      <c r="BC254" s="236"/>
      <c r="BD254" s="234" t="str">
        <f>IF(F254="","",Tabla1[[#This Row],[sem 01]]&amp;Tabla1[[#This Row],[sem 02]]&amp;Tabla1[[#This Row],[sem 03]])</f>
        <v/>
      </c>
      <c r="BE254" s="235" t="str">
        <f>IF(TRIM(F254)="","",$B$1&amp;"-"&amp;SUBSTITUTE(Tabla1[[#This Row],[Mes Inscrito]]," ","")&amp;"-"&amp;SUBSTITUTE(Tabla1[[#This Row],[Dia de clases Inscrito]]," ","")&amp;"-"&amp;SUBSTITUTE(Tabla1[[#This Row],[Horario Inscrito]]," ","")&amp;"-"&amp;Tabla1[[#This Row],[Fecha Inicio grupo]])</f>
        <v/>
      </c>
      <c r="BF254" s="252" t="str">
        <f>IF(F254="","",Tabla1[[#This Row],[Curso]])</f>
        <v/>
      </c>
      <c r="BG254" s="253" t="str">
        <f>+IF(TRIM(F254)="","",$B$1&amp;"-"&amp;TRIM(Tabla1[[#This Row],[Mes Inscrito]])&amp;"-"&amp;TRIM(Tabla1[[#This Row],[Dia de clases Inscrito]])&amp;"-"&amp;TRIM(Tabla1[[#This Row],[Horario Inscrito]])&amp;"-"&amp;TRIM(Tabla1[[#This Row],[Fecha Inicio grupo]])&amp;"-"&amp;TRIM(Tabla1[[#This Row],[Tipo Incrito]]))</f>
        <v/>
      </c>
      <c r="BH254" s="308" t="str">
        <f>IF(F254="","",OR(IFERROR(SEARCH("CG",Tabla1[[#This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4" s="309" t="str">
        <f>IF(F254&lt;&gt;"",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4" s="309" t="str">
        <f>IF(F254&lt;&gt;"",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4" s="309" t="str">
        <f>IF(Tabla1[[#This Row],[Fecha Inicio grupo]]="","",IFERROR(VLOOKUP(Tabla1[[#This Row],[Mes de Alta como miembro]],Parámetros!$AM$2:$AN$16,2,0),"01/01/1900"))</f>
        <v/>
      </c>
    </row>
    <row r="255" spans="1:63" ht="14.45">
      <c r="A255" s="69">
        <v>252</v>
      </c>
      <c r="B255" s="30"/>
      <c r="C255" s="35"/>
      <c r="D255" s="43"/>
      <c r="E255" s="65"/>
      <c r="F255" s="46"/>
      <c r="G255" s="46"/>
      <c r="H255" s="164"/>
      <c r="I255" s="43"/>
      <c r="J255" s="29"/>
      <c r="K255" s="70"/>
      <c r="L255" s="69"/>
      <c r="M255" s="47"/>
      <c r="N255" s="239" t="str">
        <f ca="1">IF(Tabla1[[#This Row],[Fecha de nac]]="","",IF(Tabla1[[#This Row],[Fecha Finalización]] &gt;=TODAY(), DATEDIF(Tabla1[[#This Row],[Fecha de nac]],TODAY(),"y"), ROUNDDOWN((Tabla1[[#This Row],[Fecha Finalización]] -Tabla1[[#This Row],[Fecha de nac]])/365,0)))</f>
        <v/>
      </c>
      <c r="O255" s="170"/>
      <c r="P255" s="35"/>
      <c r="Q255" s="68"/>
      <c r="R255" s="68"/>
      <c r="S255" s="68"/>
      <c r="T255" s="68"/>
      <c r="U255" s="244" t="str">
        <f>IF(F255="","",Tabla1[[#This Row],[Fecha Inicio grupo]]+3*7-7)</f>
        <v/>
      </c>
      <c r="V255" s="245" t="str">
        <f>IF(F255="","",EDATE(Tabla1[[#This Row],[Fecha Inicio grupo]],3))</f>
        <v/>
      </c>
      <c r="W255" s="30"/>
      <c r="X255" s="30"/>
      <c r="Y255" s="77"/>
      <c r="Z255" s="77"/>
      <c r="AA255" s="77"/>
      <c r="AB255" s="77"/>
      <c r="AC255" s="77"/>
      <c r="AD255" s="77"/>
      <c r="AE255" s="77"/>
      <c r="AF255" s="77"/>
      <c r="AG255" s="77"/>
      <c r="AH255" s="77"/>
      <c r="AI255" s="77"/>
      <c r="AJ255" s="77"/>
      <c r="AK255" s="77"/>
      <c r="AL255" s="77"/>
      <c r="AM255" s="77"/>
      <c r="AN255" s="77"/>
      <c r="AO255" s="145"/>
      <c r="AP255" s="247" t="str">
        <f>IF(F255="","",IFERROR(VLOOKUP(SUBSTITUTE(SUBSTITUTE(Tabla1[[#This Row],[Uso Sistemas]],"T","P"),"N","F"),Parámetros!$M$2:$N$17,2,0),"Completar hasta 3ra sem. para evaluar a Probacionista"))</f>
        <v/>
      </c>
      <c r="AQ255" s="40"/>
      <c r="AR255" s="40"/>
      <c r="AS255" s="40"/>
      <c r="AT255" s="29"/>
      <c r="AU255" s="56"/>
      <c r="AV255" s="56"/>
      <c r="AW255" s="56"/>
      <c r="AX255" s="249" t="str">
        <f>IF(V255="","",EOMONTH(EDATE(Tabla1[[#This Row],[Fecha Finalización]],2),0))</f>
        <v/>
      </c>
      <c r="AY255" s="40"/>
      <c r="AZ255" s="250" t="str">
        <f>IF(V255="","",EOMONTH(EDATE(Tabla1[[#This Row],[Fecha Finalización]],3),0))</f>
        <v/>
      </c>
      <c r="BA255" s="40"/>
      <c r="BB255" s="40"/>
      <c r="BC255" s="236"/>
      <c r="BD255" s="234" t="str">
        <f>IF(F255="","",Tabla1[[#This Row],[sem 01]]&amp;Tabla1[[#This Row],[sem 02]]&amp;Tabla1[[#This Row],[sem 03]])</f>
        <v/>
      </c>
      <c r="BE255" s="235" t="str">
        <f>IF(TRIM(F255)="","",$B$1&amp;"-"&amp;SUBSTITUTE(Tabla1[[#This Row],[Mes Inscrito]]," ","")&amp;"-"&amp;SUBSTITUTE(Tabla1[[#This Row],[Dia de clases Inscrito]]," ","")&amp;"-"&amp;SUBSTITUTE(Tabla1[[#This Row],[Horario Inscrito]]," ","")&amp;"-"&amp;Tabla1[[#This Row],[Fecha Inicio grupo]])</f>
        <v/>
      </c>
      <c r="BF255" s="252" t="str">
        <f>IF(F255="","",Tabla1[[#This Row],[Curso]])</f>
        <v/>
      </c>
      <c r="BG255" s="253" t="str">
        <f>+IF(TRIM(F255)="","",$B$1&amp;"-"&amp;TRIM(Tabla1[[#This Row],[Mes Inscrito]])&amp;"-"&amp;TRIM(Tabla1[[#This Row],[Dia de clases Inscrito]])&amp;"-"&amp;TRIM(Tabla1[[#This Row],[Horario Inscrito]])&amp;"-"&amp;TRIM(Tabla1[[#This Row],[Fecha Inicio grupo]])&amp;"-"&amp;TRIM(Tabla1[[#This Row],[Tipo Incrito]]))</f>
        <v/>
      </c>
      <c r="BH255" s="308" t="str">
        <f>IF(F255="","",OR(IFERROR(SEARCH("CG",Tabla1[[#This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5" s="309" t="str">
        <f>IF(F255&lt;&gt;"",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5" s="309" t="str">
        <f>IF(F255&lt;&gt;"",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5" s="309" t="str">
        <f>IF(Tabla1[[#This Row],[Fecha Inicio grupo]]="","",IFERROR(VLOOKUP(Tabla1[[#This Row],[Mes de Alta como miembro]],Parámetros!$AM$2:$AN$16,2,0),"01/01/1900"))</f>
        <v/>
      </c>
    </row>
    <row r="256" spans="1:63" ht="14.45">
      <c r="A256" s="69">
        <v>253</v>
      </c>
      <c r="B256" s="30"/>
      <c r="C256" s="35"/>
      <c r="D256" s="43"/>
      <c r="E256" s="65"/>
      <c r="F256" s="46"/>
      <c r="G256" s="46"/>
      <c r="H256" s="164"/>
      <c r="I256" s="43"/>
      <c r="J256" s="29"/>
      <c r="K256" s="70"/>
      <c r="L256" s="69"/>
      <c r="M256" s="47"/>
      <c r="N256" s="239" t="str">
        <f ca="1">IF(Tabla1[[#This Row],[Fecha de nac]]="","",IF(Tabla1[[#This Row],[Fecha Finalización]] &gt;=TODAY(), DATEDIF(Tabla1[[#This Row],[Fecha de nac]],TODAY(),"y"), ROUNDDOWN((Tabla1[[#This Row],[Fecha Finalización]] -Tabla1[[#This Row],[Fecha de nac]])/365,0)))</f>
        <v/>
      </c>
      <c r="O256" s="170"/>
      <c r="P256" s="35"/>
      <c r="Q256" s="68"/>
      <c r="R256" s="68"/>
      <c r="S256" s="68"/>
      <c r="T256" s="68"/>
      <c r="U256" s="244" t="str">
        <f>IF(F256="","",Tabla1[[#This Row],[Fecha Inicio grupo]]+3*7-7)</f>
        <v/>
      </c>
      <c r="V256" s="245" t="str">
        <f>IF(F256="","",EDATE(Tabla1[[#This Row],[Fecha Inicio grupo]],3))</f>
        <v/>
      </c>
      <c r="W256" s="30"/>
      <c r="X256" s="30"/>
      <c r="Y256" s="77"/>
      <c r="Z256" s="77"/>
      <c r="AA256" s="77"/>
      <c r="AB256" s="77"/>
      <c r="AC256" s="77"/>
      <c r="AD256" s="77"/>
      <c r="AE256" s="77"/>
      <c r="AF256" s="77"/>
      <c r="AG256" s="77"/>
      <c r="AH256" s="77"/>
      <c r="AI256" s="77"/>
      <c r="AJ256" s="77"/>
      <c r="AK256" s="77"/>
      <c r="AL256" s="77"/>
      <c r="AM256" s="77"/>
      <c r="AN256" s="77"/>
      <c r="AO256" s="145"/>
      <c r="AP256" s="247" t="str">
        <f>IF(F256="","",IFERROR(VLOOKUP(SUBSTITUTE(SUBSTITUTE(Tabla1[[#This Row],[Uso Sistemas]],"T","P"),"N","F"),Parámetros!$M$2:$N$17,2,0),"Completar hasta 3ra sem. para evaluar a Probacionista"))</f>
        <v/>
      </c>
      <c r="AQ256" s="40"/>
      <c r="AR256" s="40"/>
      <c r="AS256" s="40"/>
      <c r="AT256" s="29"/>
      <c r="AU256" s="56"/>
      <c r="AV256" s="56"/>
      <c r="AW256" s="56"/>
      <c r="AX256" s="249" t="str">
        <f>IF(V256="","",EOMONTH(EDATE(Tabla1[[#This Row],[Fecha Finalización]],2),0))</f>
        <v/>
      </c>
      <c r="AY256" s="40"/>
      <c r="AZ256" s="250" t="str">
        <f>IF(V256="","",EOMONTH(EDATE(Tabla1[[#This Row],[Fecha Finalización]],3),0))</f>
        <v/>
      </c>
      <c r="BA256" s="40"/>
      <c r="BB256" s="40"/>
      <c r="BC256" s="236"/>
      <c r="BD256" s="234" t="str">
        <f>IF(F256="","",Tabla1[[#This Row],[sem 01]]&amp;Tabla1[[#This Row],[sem 02]]&amp;Tabla1[[#This Row],[sem 03]])</f>
        <v/>
      </c>
      <c r="BE256" s="235" t="str">
        <f>IF(TRIM(F256)="","",$B$1&amp;"-"&amp;SUBSTITUTE(Tabla1[[#This Row],[Mes Inscrito]]," ","")&amp;"-"&amp;SUBSTITUTE(Tabla1[[#This Row],[Dia de clases Inscrito]]," ","")&amp;"-"&amp;SUBSTITUTE(Tabla1[[#This Row],[Horario Inscrito]]," ","")&amp;"-"&amp;Tabla1[[#This Row],[Fecha Inicio grupo]])</f>
        <v/>
      </c>
      <c r="BF256" s="252" t="str">
        <f>IF(F256="","",Tabla1[[#This Row],[Curso]])</f>
        <v/>
      </c>
      <c r="BG256" s="253" t="str">
        <f>+IF(TRIM(F256)="","",$B$1&amp;"-"&amp;TRIM(Tabla1[[#This Row],[Mes Inscrito]])&amp;"-"&amp;TRIM(Tabla1[[#This Row],[Dia de clases Inscrito]])&amp;"-"&amp;TRIM(Tabla1[[#This Row],[Horario Inscrito]])&amp;"-"&amp;TRIM(Tabla1[[#This Row],[Fecha Inicio grupo]])&amp;"-"&amp;TRIM(Tabla1[[#This Row],[Tipo Incrito]]))</f>
        <v/>
      </c>
      <c r="BH256" s="308" t="str">
        <f>IF(F256="","",OR(IFERROR(SEARCH("CG",Tabla1[[#This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6" s="309" t="str">
        <f>IF(F256&lt;&gt;"",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6" s="309" t="str">
        <f>IF(F256&lt;&gt;"",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6" s="309" t="str">
        <f>IF(Tabla1[[#This Row],[Fecha Inicio grupo]]="","",IFERROR(VLOOKUP(Tabla1[[#This Row],[Mes de Alta como miembro]],Parámetros!$AM$2:$AN$16,2,0),"01/01/1900"))</f>
        <v/>
      </c>
    </row>
    <row r="257" spans="1:63" ht="14.45">
      <c r="A257" s="69">
        <v>254</v>
      </c>
      <c r="B257" s="30"/>
      <c r="C257" s="35"/>
      <c r="D257" s="43"/>
      <c r="E257" s="65"/>
      <c r="F257" s="46"/>
      <c r="G257" s="46"/>
      <c r="H257" s="164"/>
      <c r="I257" s="43"/>
      <c r="J257" s="29"/>
      <c r="K257" s="70"/>
      <c r="L257" s="69"/>
      <c r="M257" s="47"/>
      <c r="N257" s="239" t="str">
        <f ca="1">IF(Tabla1[[#This Row],[Fecha de nac]]="","",IF(Tabla1[[#This Row],[Fecha Finalización]] &gt;=TODAY(), DATEDIF(Tabla1[[#This Row],[Fecha de nac]],TODAY(),"y"), ROUNDDOWN((Tabla1[[#This Row],[Fecha Finalización]] -Tabla1[[#This Row],[Fecha de nac]])/365,0)))</f>
        <v/>
      </c>
      <c r="O257" s="170"/>
      <c r="P257" s="35"/>
      <c r="Q257" s="68"/>
      <c r="R257" s="68"/>
      <c r="S257" s="68"/>
      <c r="T257" s="68"/>
      <c r="U257" s="244" t="str">
        <f>IF(F257="","",Tabla1[[#This Row],[Fecha Inicio grupo]]+3*7-7)</f>
        <v/>
      </c>
      <c r="V257" s="245" t="str">
        <f>IF(F257="","",EDATE(Tabla1[[#This Row],[Fecha Inicio grupo]],3))</f>
        <v/>
      </c>
      <c r="W257" s="30"/>
      <c r="X257" s="30"/>
      <c r="Y257" s="77"/>
      <c r="Z257" s="77"/>
      <c r="AA257" s="77"/>
      <c r="AB257" s="77"/>
      <c r="AC257" s="77"/>
      <c r="AD257" s="77"/>
      <c r="AE257" s="77"/>
      <c r="AF257" s="77"/>
      <c r="AG257" s="77"/>
      <c r="AH257" s="77"/>
      <c r="AI257" s="77"/>
      <c r="AJ257" s="77"/>
      <c r="AK257" s="77"/>
      <c r="AL257" s="77"/>
      <c r="AM257" s="77"/>
      <c r="AN257" s="77"/>
      <c r="AO257" s="145"/>
      <c r="AP257" s="247" t="str">
        <f>IF(F257="","",IFERROR(VLOOKUP(SUBSTITUTE(SUBSTITUTE(Tabla1[[#This Row],[Uso Sistemas]],"T","P"),"N","F"),Parámetros!$M$2:$N$17,2,0),"Completar hasta 3ra sem. para evaluar a Probacionista"))</f>
        <v/>
      </c>
      <c r="AQ257" s="40"/>
      <c r="AR257" s="40"/>
      <c r="AS257" s="40"/>
      <c r="AT257" s="29"/>
      <c r="AU257" s="56"/>
      <c r="AV257" s="56"/>
      <c r="AW257" s="56"/>
      <c r="AX257" s="249" t="str">
        <f>IF(V257="","",EOMONTH(EDATE(Tabla1[[#This Row],[Fecha Finalización]],2),0))</f>
        <v/>
      </c>
      <c r="AY257" s="40"/>
      <c r="AZ257" s="250" t="str">
        <f>IF(V257="","",EOMONTH(EDATE(Tabla1[[#This Row],[Fecha Finalización]],3),0))</f>
        <v/>
      </c>
      <c r="BA257" s="40"/>
      <c r="BB257" s="40"/>
      <c r="BC257" s="236"/>
      <c r="BD257" s="234" t="str">
        <f>IF(F257="","",Tabla1[[#This Row],[sem 01]]&amp;Tabla1[[#This Row],[sem 02]]&amp;Tabla1[[#This Row],[sem 03]])</f>
        <v/>
      </c>
      <c r="BE257" s="235" t="str">
        <f>IF(TRIM(F257)="","",$B$1&amp;"-"&amp;SUBSTITUTE(Tabla1[[#This Row],[Mes Inscrito]]," ","")&amp;"-"&amp;SUBSTITUTE(Tabla1[[#This Row],[Dia de clases Inscrito]]," ","")&amp;"-"&amp;SUBSTITUTE(Tabla1[[#This Row],[Horario Inscrito]]," ","")&amp;"-"&amp;Tabla1[[#This Row],[Fecha Inicio grupo]])</f>
        <v/>
      </c>
      <c r="BF257" s="252" t="str">
        <f>IF(F257="","",Tabla1[[#This Row],[Curso]])</f>
        <v/>
      </c>
      <c r="BG257" s="253" t="str">
        <f>+IF(TRIM(F257)="","",$B$1&amp;"-"&amp;TRIM(Tabla1[[#This Row],[Mes Inscrito]])&amp;"-"&amp;TRIM(Tabla1[[#This Row],[Dia de clases Inscrito]])&amp;"-"&amp;TRIM(Tabla1[[#This Row],[Horario Inscrito]])&amp;"-"&amp;TRIM(Tabla1[[#This Row],[Fecha Inicio grupo]])&amp;"-"&amp;TRIM(Tabla1[[#This Row],[Tipo Incrito]]))</f>
        <v/>
      </c>
      <c r="BH257" s="308" t="str">
        <f>IF(F257="","",OR(IFERROR(SEARCH("CG",Tabla1[[#This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7" s="309" t="str">
        <f>IF(F257&lt;&gt;"",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7" s="309" t="str">
        <f>IF(F257&lt;&gt;"",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7" s="309" t="str">
        <f>IF(Tabla1[[#This Row],[Fecha Inicio grupo]]="","",IFERROR(VLOOKUP(Tabla1[[#This Row],[Mes de Alta como miembro]],Parámetros!$AM$2:$AN$16,2,0),"01/01/1900"))</f>
        <v/>
      </c>
    </row>
    <row r="258" spans="1:63" ht="14.45">
      <c r="A258" s="69">
        <v>255</v>
      </c>
      <c r="B258" s="30"/>
      <c r="C258" s="35"/>
      <c r="D258" s="43"/>
      <c r="E258" s="65"/>
      <c r="F258" s="46"/>
      <c r="G258" s="46"/>
      <c r="H258" s="164"/>
      <c r="I258" s="43"/>
      <c r="J258" s="29"/>
      <c r="K258" s="70"/>
      <c r="L258" s="69"/>
      <c r="M258" s="47"/>
      <c r="N258" s="239" t="str">
        <f ca="1">IF(Tabla1[[#This Row],[Fecha de nac]]="","",IF(Tabla1[[#This Row],[Fecha Finalización]] &gt;=TODAY(), DATEDIF(Tabla1[[#This Row],[Fecha de nac]],TODAY(),"y"), ROUNDDOWN((Tabla1[[#This Row],[Fecha Finalización]] -Tabla1[[#This Row],[Fecha de nac]])/365,0)))</f>
        <v/>
      </c>
      <c r="O258" s="170"/>
      <c r="P258" s="35"/>
      <c r="Q258" s="68"/>
      <c r="R258" s="68"/>
      <c r="S258" s="68"/>
      <c r="T258" s="68"/>
      <c r="U258" s="244" t="str">
        <f>IF(F258="","",Tabla1[[#This Row],[Fecha Inicio grupo]]+3*7-7)</f>
        <v/>
      </c>
      <c r="V258" s="245" t="str">
        <f>IF(F258="","",EDATE(Tabla1[[#This Row],[Fecha Inicio grupo]],3))</f>
        <v/>
      </c>
      <c r="W258" s="30"/>
      <c r="X258" s="30"/>
      <c r="Y258" s="77"/>
      <c r="Z258" s="77"/>
      <c r="AA258" s="77"/>
      <c r="AB258" s="77"/>
      <c r="AC258" s="77"/>
      <c r="AD258" s="77"/>
      <c r="AE258" s="77"/>
      <c r="AF258" s="77"/>
      <c r="AG258" s="77"/>
      <c r="AH258" s="77"/>
      <c r="AI258" s="77"/>
      <c r="AJ258" s="77"/>
      <c r="AK258" s="77"/>
      <c r="AL258" s="77"/>
      <c r="AM258" s="77"/>
      <c r="AN258" s="77"/>
      <c r="AO258" s="145"/>
      <c r="AP258" s="247" t="str">
        <f>IF(F258="","",IFERROR(VLOOKUP(SUBSTITUTE(SUBSTITUTE(Tabla1[[#This Row],[Uso Sistemas]],"T","P"),"N","F"),Parámetros!$M$2:$N$17,2,0),"Completar hasta 3ra sem. para evaluar a Probacionista"))</f>
        <v/>
      </c>
      <c r="AQ258" s="40"/>
      <c r="AR258" s="40"/>
      <c r="AS258" s="40"/>
      <c r="AT258" s="29"/>
      <c r="AU258" s="56"/>
      <c r="AV258" s="56"/>
      <c r="AW258" s="56"/>
      <c r="AX258" s="249" t="str">
        <f>IF(V258="","",EOMONTH(EDATE(Tabla1[[#This Row],[Fecha Finalización]],2),0))</f>
        <v/>
      </c>
      <c r="AY258" s="40"/>
      <c r="AZ258" s="250" t="str">
        <f>IF(V258="","",EOMONTH(EDATE(Tabla1[[#This Row],[Fecha Finalización]],3),0))</f>
        <v/>
      </c>
      <c r="BA258" s="40"/>
      <c r="BB258" s="40"/>
      <c r="BC258" s="236"/>
      <c r="BD258" s="234" t="str">
        <f>IF(F258="","",Tabla1[[#This Row],[sem 01]]&amp;Tabla1[[#This Row],[sem 02]]&amp;Tabla1[[#This Row],[sem 03]])</f>
        <v/>
      </c>
      <c r="BE258" s="235" t="str">
        <f>IF(TRIM(F258)="","",$B$1&amp;"-"&amp;SUBSTITUTE(Tabla1[[#This Row],[Mes Inscrito]]," ","")&amp;"-"&amp;SUBSTITUTE(Tabla1[[#This Row],[Dia de clases Inscrito]]," ","")&amp;"-"&amp;SUBSTITUTE(Tabla1[[#This Row],[Horario Inscrito]]," ","")&amp;"-"&amp;Tabla1[[#This Row],[Fecha Inicio grupo]])</f>
        <v/>
      </c>
      <c r="BF258" s="252" t="str">
        <f>IF(F258="","",Tabla1[[#This Row],[Curso]])</f>
        <v/>
      </c>
      <c r="BG258" s="253" t="str">
        <f>+IF(TRIM(F258)="","",$B$1&amp;"-"&amp;TRIM(Tabla1[[#This Row],[Mes Inscrito]])&amp;"-"&amp;TRIM(Tabla1[[#This Row],[Dia de clases Inscrito]])&amp;"-"&amp;TRIM(Tabla1[[#This Row],[Horario Inscrito]])&amp;"-"&amp;TRIM(Tabla1[[#This Row],[Fecha Inicio grupo]])&amp;"-"&amp;TRIM(Tabla1[[#This Row],[Tipo Incrito]]))</f>
        <v/>
      </c>
      <c r="BH258" s="308" t="str">
        <f>IF(F258="","",OR(IFERROR(SEARCH("CG",Tabla1[[#This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8" s="309" t="str">
        <f>IF(F258&lt;&gt;"",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8" s="309" t="str">
        <f>IF(F258&lt;&gt;"",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8" s="309" t="str">
        <f>IF(Tabla1[[#This Row],[Fecha Inicio grupo]]="","",IFERROR(VLOOKUP(Tabla1[[#This Row],[Mes de Alta como miembro]],Parámetros!$AM$2:$AN$16,2,0),"01/01/1900"))</f>
        <v/>
      </c>
    </row>
    <row r="259" spans="1:63" ht="14.45">
      <c r="A259" s="69">
        <v>256</v>
      </c>
      <c r="B259" s="30"/>
      <c r="C259" s="35"/>
      <c r="D259" s="43"/>
      <c r="E259" s="65"/>
      <c r="F259" s="46"/>
      <c r="G259" s="46"/>
      <c r="H259" s="164"/>
      <c r="I259" s="43"/>
      <c r="J259" s="29"/>
      <c r="K259" s="70"/>
      <c r="L259" s="69"/>
      <c r="M259" s="47"/>
      <c r="N259" s="239" t="str">
        <f ca="1">IF(Tabla1[[#This Row],[Fecha de nac]]="","",IF(Tabla1[[#This Row],[Fecha Finalización]] &gt;=TODAY(), DATEDIF(Tabla1[[#This Row],[Fecha de nac]],TODAY(),"y"), ROUNDDOWN((Tabla1[[#This Row],[Fecha Finalización]] -Tabla1[[#This Row],[Fecha de nac]])/365,0)))</f>
        <v/>
      </c>
      <c r="O259" s="170"/>
      <c r="P259" s="35"/>
      <c r="Q259" s="68"/>
      <c r="R259" s="68"/>
      <c r="S259" s="68"/>
      <c r="T259" s="68"/>
      <c r="U259" s="244" t="str">
        <f>IF(F259="","",Tabla1[[#This Row],[Fecha Inicio grupo]]+3*7-7)</f>
        <v/>
      </c>
      <c r="V259" s="245" t="str">
        <f>IF(F259="","",EDATE(Tabla1[[#This Row],[Fecha Inicio grupo]],3))</f>
        <v/>
      </c>
      <c r="W259" s="30"/>
      <c r="X259" s="30"/>
      <c r="Y259" s="77"/>
      <c r="Z259" s="77"/>
      <c r="AA259" s="77"/>
      <c r="AB259" s="77"/>
      <c r="AC259" s="77"/>
      <c r="AD259" s="77"/>
      <c r="AE259" s="77"/>
      <c r="AF259" s="77"/>
      <c r="AG259" s="77"/>
      <c r="AH259" s="77"/>
      <c r="AI259" s="77"/>
      <c r="AJ259" s="77"/>
      <c r="AK259" s="77"/>
      <c r="AL259" s="77"/>
      <c r="AM259" s="77"/>
      <c r="AN259" s="77"/>
      <c r="AO259" s="145"/>
      <c r="AP259" s="247" t="str">
        <f>IF(F259="","",IFERROR(VLOOKUP(SUBSTITUTE(SUBSTITUTE(Tabla1[[#This Row],[Uso Sistemas]],"T","P"),"N","F"),Parámetros!$M$2:$N$17,2,0),"Completar hasta 3ra sem. para evaluar a Probacionista"))</f>
        <v/>
      </c>
      <c r="AQ259" s="40"/>
      <c r="AR259" s="40"/>
      <c r="AS259" s="40"/>
      <c r="AT259" s="29"/>
      <c r="AU259" s="56"/>
      <c r="AV259" s="56"/>
      <c r="AW259" s="56"/>
      <c r="AX259" s="249" t="str">
        <f>IF(V259="","",EOMONTH(EDATE(Tabla1[[#This Row],[Fecha Finalización]],2),0))</f>
        <v/>
      </c>
      <c r="AY259" s="40"/>
      <c r="AZ259" s="250" t="str">
        <f>IF(V259="","",EOMONTH(EDATE(Tabla1[[#This Row],[Fecha Finalización]],3),0))</f>
        <v/>
      </c>
      <c r="BA259" s="40"/>
      <c r="BB259" s="40"/>
      <c r="BC259" s="236"/>
      <c r="BD259" s="234" t="str">
        <f>IF(F259="","",Tabla1[[#This Row],[sem 01]]&amp;Tabla1[[#This Row],[sem 02]]&amp;Tabla1[[#This Row],[sem 03]])</f>
        <v/>
      </c>
      <c r="BE259" s="235" t="str">
        <f>IF(TRIM(F259)="","",$B$1&amp;"-"&amp;SUBSTITUTE(Tabla1[[#This Row],[Mes Inscrito]]," ","")&amp;"-"&amp;SUBSTITUTE(Tabla1[[#This Row],[Dia de clases Inscrito]]," ","")&amp;"-"&amp;SUBSTITUTE(Tabla1[[#This Row],[Horario Inscrito]]," ","")&amp;"-"&amp;Tabla1[[#This Row],[Fecha Inicio grupo]])</f>
        <v/>
      </c>
      <c r="BF259" s="252" t="str">
        <f>IF(F259="","",Tabla1[[#This Row],[Curso]])</f>
        <v/>
      </c>
      <c r="BG259" s="253" t="str">
        <f>+IF(TRIM(F259)="","",$B$1&amp;"-"&amp;TRIM(Tabla1[[#This Row],[Mes Inscrito]])&amp;"-"&amp;TRIM(Tabla1[[#This Row],[Dia de clases Inscrito]])&amp;"-"&amp;TRIM(Tabla1[[#This Row],[Horario Inscrito]])&amp;"-"&amp;TRIM(Tabla1[[#This Row],[Fecha Inicio grupo]])&amp;"-"&amp;TRIM(Tabla1[[#This Row],[Tipo Incrito]]))</f>
        <v/>
      </c>
      <c r="BH259" s="308" t="str">
        <f>IF(F259="","",OR(IFERROR(SEARCH("CG",Tabla1[[#This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9" s="309" t="str">
        <f>IF(F259&lt;&gt;"",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9" s="309" t="str">
        <f>IF(F259&lt;&gt;"",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9" s="309" t="str">
        <f>IF(Tabla1[[#This Row],[Fecha Inicio grupo]]="","",IFERROR(VLOOKUP(Tabla1[[#This Row],[Mes de Alta como miembro]],Parámetros!$AM$2:$AN$16,2,0),"01/01/1900"))</f>
        <v/>
      </c>
    </row>
    <row r="260" spans="1:63" ht="14.45">
      <c r="A260" s="69">
        <v>257</v>
      </c>
      <c r="B260" s="30"/>
      <c r="C260" s="35"/>
      <c r="D260" s="43"/>
      <c r="E260" s="65"/>
      <c r="F260" s="46"/>
      <c r="G260" s="46"/>
      <c r="H260" s="164"/>
      <c r="I260" s="43"/>
      <c r="J260" s="29"/>
      <c r="K260" s="70"/>
      <c r="L260" s="69"/>
      <c r="M260" s="47"/>
      <c r="N260" s="239" t="str">
        <f ca="1">IF(Tabla1[[#This Row],[Fecha de nac]]="","",IF(Tabla1[[#This Row],[Fecha Finalización]] &gt;=TODAY(), DATEDIF(Tabla1[[#This Row],[Fecha de nac]],TODAY(),"y"), ROUNDDOWN((Tabla1[[#This Row],[Fecha Finalización]] -Tabla1[[#This Row],[Fecha de nac]])/365,0)))</f>
        <v/>
      </c>
      <c r="O260" s="170"/>
      <c r="P260" s="35"/>
      <c r="Q260" s="68"/>
      <c r="R260" s="68"/>
      <c r="S260" s="68"/>
      <c r="T260" s="68"/>
      <c r="U260" s="244" t="str">
        <f>IF(F260="","",Tabla1[[#This Row],[Fecha Inicio grupo]]+3*7-7)</f>
        <v/>
      </c>
      <c r="V260" s="245" t="str">
        <f>IF(F260="","",EDATE(Tabla1[[#This Row],[Fecha Inicio grupo]],3))</f>
        <v/>
      </c>
      <c r="W260" s="30"/>
      <c r="X260" s="30"/>
      <c r="Y260" s="77"/>
      <c r="Z260" s="77"/>
      <c r="AA260" s="77"/>
      <c r="AB260" s="77"/>
      <c r="AC260" s="77"/>
      <c r="AD260" s="77"/>
      <c r="AE260" s="77"/>
      <c r="AF260" s="77"/>
      <c r="AG260" s="77"/>
      <c r="AH260" s="77"/>
      <c r="AI260" s="77"/>
      <c r="AJ260" s="77"/>
      <c r="AK260" s="77"/>
      <c r="AL260" s="77"/>
      <c r="AM260" s="77"/>
      <c r="AN260" s="77"/>
      <c r="AO260" s="145"/>
      <c r="AP260" s="247" t="str">
        <f>IF(F260="","",IFERROR(VLOOKUP(SUBSTITUTE(SUBSTITUTE(Tabla1[[#This Row],[Uso Sistemas]],"T","P"),"N","F"),Parámetros!$M$2:$N$17,2,0),"Completar hasta 3ra sem. para evaluar a Probacionista"))</f>
        <v/>
      </c>
      <c r="AQ260" s="40"/>
      <c r="AR260" s="40"/>
      <c r="AS260" s="40"/>
      <c r="AT260" s="29"/>
      <c r="AU260" s="56"/>
      <c r="AV260" s="56"/>
      <c r="AW260" s="56"/>
      <c r="AX260" s="249" t="str">
        <f>IF(V260="","",EOMONTH(EDATE(Tabla1[[#This Row],[Fecha Finalización]],2),0))</f>
        <v/>
      </c>
      <c r="AY260" s="40"/>
      <c r="AZ260" s="250" t="str">
        <f>IF(V260="","",EOMONTH(EDATE(Tabla1[[#This Row],[Fecha Finalización]],3),0))</f>
        <v/>
      </c>
      <c r="BA260" s="40"/>
      <c r="BB260" s="40"/>
      <c r="BC260" s="236"/>
      <c r="BD260" s="234" t="str">
        <f>IF(F260="","",Tabla1[[#This Row],[sem 01]]&amp;Tabla1[[#This Row],[sem 02]]&amp;Tabla1[[#This Row],[sem 03]])</f>
        <v/>
      </c>
      <c r="BE260" s="235" t="str">
        <f>IF(TRIM(F260)="","",$B$1&amp;"-"&amp;SUBSTITUTE(Tabla1[[#This Row],[Mes Inscrito]]," ","")&amp;"-"&amp;SUBSTITUTE(Tabla1[[#This Row],[Dia de clases Inscrito]]," ","")&amp;"-"&amp;SUBSTITUTE(Tabla1[[#This Row],[Horario Inscrito]]," ","")&amp;"-"&amp;Tabla1[[#This Row],[Fecha Inicio grupo]])</f>
        <v/>
      </c>
      <c r="BF260" s="252" t="str">
        <f>IF(F260="","",Tabla1[[#This Row],[Curso]])</f>
        <v/>
      </c>
      <c r="BG260" s="253" t="str">
        <f>+IF(TRIM(F260)="","",$B$1&amp;"-"&amp;TRIM(Tabla1[[#This Row],[Mes Inscrito]])&amp;"-"&amp;TRIM(Tabla1[[#This Row],[Dia de clases Inscrito]])&amp;"-"&amp;TRIM(Tabla1[[#This Row],[Horario Inscrito]])&amp;"-"&amp;TRIM(Tabla1[[#This Row],[Fecha Inicio grupo]])&amp;"-"&amp;TRIM(Tabla1[[#This Row],[Tipo Incrito]]))</f>
        <v/>
      </c>
      <c r="BH260" s="308" t="str">
        <f>IF(F260="","",OR(IFERROR(SEARCH("CG",Tabla1[[#This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0" s="309" t="str">
        <f>IF(F260&lt;&gt;"",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0" s="309" t="str">
        <f>IF(F260&lt;&gt;"",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0" s="309" t="str">
        <f>IF(Tabla1[[#This Row],[Fecha Inicio grupo]]="","",IFERROR(VLOOKUP(Tabla1[[#This Row],[Mes de Alta como miembro]],Parámetros!$AM$2:$AN$16,2,0),"01/01/1900"))</f>
        <v/>
      </c>
    </row>
    <row r="261" spans="1:63" ht="14.45">
      <c r="A261" s="69">
        <v>258</v>
      </c>
      <c r="B261" s="30"/>
      <c r="C261" s="35"/>
      <c r="D261" s="43"/>
      <c r="E261" s="65"/>
      <c r="F261" s="46"/>
      <c r="G261" s="46"/>
      <c r="H261" s="164"/>
      <c r="I261" s="43"/>
      <c r="J261" s="29"/>
      <c r="K261" s="70"/>
      <c r="L261" s="69"/>
      <c r="M261" s="47"/>
      <c r="N261" s="239" t="str">
        <f ca="1">IF(Tabla1[[#This Row],[Fecha de nac]]="","",IF(Tabla1[[#This Row],[Fecha Finalización]] &gt;=TODAY(), DATEDIF(Tabla1[[#This Row],[Fecha de nac]],TODAY(),"y"), ROUNDDOWN((Tabla1[[#This Row],[Fecha Finalización]] -Tabla1[[#This Row],[Fecha de nac]])/365,0)))</f>
        <v/>
      </c>
      <c r="O261" s="170"/>
      <c r="P261" s="35"/>
      <c r="Q261" s="68"/>
      <c r="R261" s="68"/>
      <c r="S261" s="68"/>
      <c r="T261" s="68"/>
      <c r="U261" s="244" t="str">
        <f>IF(F261="","",Tabla1[[#This Row],[Fecha Inicio grupo]]+3*7-7)</f>
        <v/>
      </c>
      <c r="V261" s="245" t="str">
        <f>IF(F261="","",EDATE(Tabla1[[#This Row],[Fecha Inicio grupo]],3))</f>
        <v/>
      </c>
      <c r="W261" s="30"/>
      <c r="X261" s="30"/>
      <c r="Y261" s="77"/>
      <c r="Z261" s="77"/>
      <c r="AA261" s="77"/>
      <c r="AB261" s="77"/>
      <c r="AC261" s="77"/>
      <c r="AD261" s="77"/>
      <c r="AE261" s="77"/>
      <c r="AF261" s="77"/>
      <c r="AG261" s="77"/>
      <c r="AH261" s="77"/>
      <c r="AI261" s="77"/>
      <c r="AJ261" s="77"/>
      <c r="AK261" s="77"/>
      <c r="AL261" s="77"/>
      <c r="AM261" s="77"/>
      <c r="AN261" s="77"/>
      <c r="AO261" s="145"/>
      <c r="AP261" s="247" t="str">
        <f>IF(F261="","",IFERROR(VLOOKUP(SUBSTITUTE(SUBSTITUTE(Tabla1[[#This Row],[Uso Sistemas]],"T","P"),"N","F"),Parámetros!$M$2:$N$17,2,0),"Completar hasta 3ra sem. para evaluar a Probacionista"))</f>
        <v/>
      </c>
      <c r="AQ261" s="40"/>
      <c r="AR261" s="40"/>
      <c r="AS261" s="40"/>
      <c r="AT261" s="29"/>
      <c r="AU261" s="56"/>
      <c r="AV261" s="56"/>
      <c r="AW261" s="56"/>
      <c r="AX261" s="249" t="str">
        <f>IF(V261="","",EOMONTH(EDATE(Tabla1[[#This Row],[Fecha Finalización]],2),0))</f>
        <v/>
      </c>
      <c r="AY261" s="40"/>
      <c r="AZ261" s="250" t="str">
        <f>IF(V261="","",EOMONTH(EDATE(Tabla1[[#This Row],[Fecha Finalización]],3),0))</f>
        <v/>
      </c>
      <c r="BA261" s="40"/>
      <c r="BB261" s="40"/>
      <c r="BC261" s="236"/>
      <c r="BD261" s="234" t="str">
        <f>IF(F261="","",Tabla1[[#This Row],[sem 01]]&amp;Tabla1[[#This Row],[sem 02]]&amp;Tabla1[[#This Row],[sem 03]])</f>
        <v/>
      </c>
      <c r="BE261" s="235" t="str">
        <f>IF(TRIM(F261)="","",$B$1&amp;"-"&amp;SUBSTITUTE(Tabla1[[#This Row],[Mes Inscrito]]," ","")&amp;"-"&amp;SUBSTITUTE(Tabla1[[#This Row],[Dia de clases Inscrito]]," ","")&amp;"-"&amp;SUBSTITUTE(Tabla1[[#This Row],[Horario Inscrito]]," ","")&amp;"-"&amp;Tabla1[[#This Row],[Fecha Inicio grupo]])</f>
        <v/>
      </c>
      <c r="BF261" s="252" t="str">
        <f>IF(F261="","",Tabla1[[#This Row],[Curso]])</f>
        <v/>
      </c>
      <c r="BG261" s="253" t="str">
        <f>+IF(TRIM(F261)="","",$B$1&amp;"-"&amp;TRIM(Tabla1[[#This Row],[Mes Inscrito]])&amp;"-"&amp;TRIM(Tabla1[[#This Row],[Dia de clases Inscrito]])&amp;"-"&amp;TRIM(Tabla1[[#This Row],[Horario Inscrito]])&amp;"-"&amp;TRIM(Tabla1[[#This Row],[Fecha Inicio grupo]])&amp;"-"&amp;TRIM(Tabla1[[#This Row],[Tipo Incrito]]))</f>
        <v/>
      </c>
      <c r="BH261" s="308" t="str">
        <f>IF(F261="","",OR(IFERROR(SEARCH("CG",Tabla1[[#This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1" s="309" t="str">
        <f>IF(F261&lt;&gt;"",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1" s="309" t="str">
        <f>IF(F261&lt;&gt;"",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1" s="309" t="str">
        <f>IF(Tabla1[[#This Row],[Fecha Inicio grupo]]="","",IFERROR(VLOOKUP(Tabla1[[#This Row],[Mes de Alta como miembro]],Parámetros!$AM$2:$AN$16,2,0),"01/01/1900"))</f>
        <v/>
      </c>
    </row>
    <row r="262" spans="1:63" ht="14.45">
      <c r="A262" s="69">
        <v>259</v>
      </c>
      <c r="B262" s="30"/>
      <c r="C262" s="35"/>
      <c r="D262" s="43"/>
      <c r="E262" s="65"/>
      <c r="F262" s="46"/>
      <c r="G262" s="46"/>
      <c r="H262" s="164"/>
      <c r="I262" s="43"/>
      <c r="J262" s="29"/>
      <c r="K262" s="70"/>
      <c r="L262" s="69"/>
      <c r="M262" s="47"/>
      <c r="N262" s="239" t="str">
        <f ca="1">IF(Tabla1[[#This Row],[Fecha de nac]]="","",IF(Tabla1[[#This Row],[Fecha Finalización]] &gt;=TODAY(), DATEDIF(Tabla1[[#This Row],[Fecha de nac]],TODAY(),"y"), ROUNDDOWN((Tabla1[[#This Row],[Fecha Finalización]] -Tabla1[[#This Row],[Fecha de nac]])/365,0)))</f>
        <v/>
      </c>
      <c r="O262" s="170"/>
      <c r="P262" s="35"/>
      <c r="Q262" s="68"/>
      <c r="R262" s="68"/>
      <c r="S262" s="68"/>
      <c r="T262" s="68"/>
      <c r="U262" s="244" t="str">
        <f>IF(F262="","",Tabla1[[#This Row],[Fecha Inicio grupo]]+3*7-7)</f>
        <v/>
      </c>
      <c r="V262" s="245" t="str">
        <f>IF(F262="","",EDATE(Tabla1[[#This Row],[Fecha Inicio grupo]],3))</f>
        <v/>
      </c>
      <c r="W262" s="30"/>
      <c r="X262" s="30"/>
      <c r="Y262" s="77"/>
      <c r="Z262" s="77"/>
      <c r="AA262" s="77"/>
      <c r="AB262" s="77"/>
      <c r="AC262" s="77"/>
      <c r="AD262" s="77"/>
      <c r="AE262" s="77"/>
      <c r="AF262" s="77"/>
      <c r="AG262" s="77"/>
      <c r="AH262" s="77"/>
      <c r="AI262" s="77"/>
      <c r="AJ262" s="77"/>
      <c r="AK262" s="77"/>
      <c r="AL262" s="77"/>
      <c r="AM262" s="77"/>
      <c r="AN262" s="77"/>
      <c r="AO262" s="145"/>
      <c r="AP262" s="247" t="str">
        <f>IF(F262="","",IFERROR(VLOOKUP(SUBSTITUTE(SUBSTITUTE(Tabla1[[#This Row],[Uso Sistemas]],"T","P"),"N","F"),Parámetros!$M$2:$N$17,2,0),"Completar hasta 3ra sem. para evaluar a Probacionista"))</f>
        <v/>
      </c>
      <c r="AQ262" s="40"/>
      <c r="AR262" s="40"/>
      <c r="AS262" s="40"/>
      <c r="AT262" s="29"/>
      <c r="AU262" s="56"/>
      <c r="AV262" s="56"/>
      <c r="AW262" s="56"/>
      <c r="AX262" s="249" t="str">
        <f>IF(V262="","",EOMONTH(EDATE(Tabla1[[#This Row],[Fecha Finalización]],2),0))</f>
        <v/>
      </c>
      <c r="AY262" s="40"/>
      <c r="AZ262" s="250" t="str">
        <f>IF(V262="","",EOMONTH(EDATE(Tabla1[[#This Row],[Fecha Finalización]],3),0))</f>
        <v/>
      </c>
      <c r="BA262" s="40"/>
      <c r="BB262" s="40"/>
      <c r="BC262" s="236"/>
      <c r="BD262" s="234" t="str">
        <f>IF(F262="","",Tabla1[[#This Row],[sem 01]]&amp;Tabla1[[#This Row],[sem 02]]&amp;Tabla1[[#This Row],[sem 03]])</f>
        <v/>
      </c>
      <c r="BE262" s="235" t="str">
        <f>IF(TRIM(F262)="","",$B$1&amp;"-"&amp;SUBSTITUTE(Tabla1[[#This Row],[Mes Inscrito]]," ","")&amp;"-"&amp;SUBSTITUTE(Tabla1[[#This Row],[Dia de clases Inscrito]]," ","")&amp;"-"&amp;SUBSTITUTE(Tabla1[[#This Row],[Horario Inscrito]]," ","")&amp;"-"&amp;Tabla1[[#This Row],[Fecha Inicio grupo]])</f>
        <v/>
      </c>
      <c r="BF262" s="252" t="str">
        <f>IF(F262="","",Tabla1[[#This Row],[Curso]])</f>
        <v/>
      </c>
      <c r="BG262" s="253" t="str">
        <f>+IF(TRIM(F262)="","",$B$1&amp;"-"&amp;TRIM(Tabla1[[#This Row],[Mes Inscrito]])&amp;"-"&amp;TRIM(Tabla1[[#This Row],[Dia de clases Inscrito]])&amp;"-"&amp;TRIM(Tabla1[[#This Row],[Horario Inscrito]])&amp;"-"&amp;TRIM(Tabla1[[#This Row],[Fecha Inicio grupo]])&amp;"-"&amp;TRIM(Tabla1[[#This Row],[Tipo Incrito]]))</f>
        <v/>
      </c>
      <c r="BH262" s="308" t="str">
        <f>IF(F262="","",OR(IFERROR(SEARCH("CG",Tabla1[[#This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2" s="309" t="str">
        <f>IF(F262&lt;&gt;"",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2" s="309" t="str">
        <f>IF(F262&lt;&gt;"",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2" s="309" t="str">
        <f>IF(Tabla1[[#This Row],[Fecha Inicio grupo]]="","",IFERROR(VLOOKUP(Tabla1[[#This Row],[Mes de Alta como miembro]],Parámetros!$AM$2:$AN$16,2,0),"01/01/1900"))</f>
        <v/>
      </c>
    </row>
    <row r="263" spans="1:63" ht="14.45">
      <c r="A263" s="69">
        <v>260</v>
      </c>
      <c r="B263" s="30"/>
      <c r="C263" s="35"/>
      <c r="D263" s="43"/>
      <c r="E263" s="65"/>
      <c r="F263" s="46"/>
      <c r="G263" s="46"/>
      <c r="H263" s="164"/>
      <c r="I263" s="43"/>
      <c r="J263" s="29"/>
      <c r="K263" s="70"/>
      <c r="L263" s="69"/>
      <c r="M263" s="47"/>
      <c r="N263" s="239" t="str">
        <f ca="1">IF(Tabla1[[#This Row],[Fecha de nac]]="","",IF(Tabla1[[#This Row],[Fecha Finalización]] &gt;=TODAY(), DATEDIF(Tabla1[[#This Row],[Fecha de nac]],TODAY(),"y"), ROUNDDOWN((Tabla1[[#This Row],[Fecha Finalización]] -Tabla1[[#This Row],[Fecha de nac]])/365,0)))</f>
        <v/>
      </c>
      <c r="O263" s="170"/>
      <c r="P263" s="35"/>
      <c r="Q263" s="68"/>
      <c r="R263" s="68"/>
      <c r="S263" s="68"/>
      <c r="T263" s="68"/>
      <c r="U263" s="244" t="str">
        <f>IF(F263="","",Tabla1[[#This Row],[Fecha Inicio grupo]]+3*7-7)</f>
        <v/>
      </c>
      <c r="V263" s="245" t="str">
        <f>IF(F263="","",EDATE(Tabla1[[#This Row],[Fecha Inicio grupo]],3))</f>
        <v/>
      </c>
      <c r="W263" s="30"/>
      <c r="X263" s="30"/>
      <c r="Y263" s="77"/>
      <c r="Z263" s="77"/>
      <c r="AA263" s="77"/>
      <c r="AB263" s="77"/>
      <c r="AC263" s="77"/>
      <c r="AD263" s="77"/>
      <c r="AE263" s="77"/>
      <c r="AF263" s="77"/>
      <c r="AG263" s="77"/>
      <c r="AH263" s="77"/>
      <c r="AI263" s="77"/>
      <c r="AJ263" s="77"/>
      <c r="AK263" s="77"/>
      <c r="AL263" s="77"/>
      <c r="AM263" s="77"/>
      <c r="AN263" s="77"/>
      <c r="AO263" s="145"/>
      <c r="AP263" s="247" t="str">
        <f>IF(F263="","",IFERROR(VLOOKUP(SUBSTITUTE(SUBSTITUTE(Tabla1[[#This Row],[Uso Sistemas]],"T","P"),"N","F"),Parámetros!$M$2:$N$17,2,0),"Completar hasta 3ra sem. para evaluar a Probacionista"))</f>
        <v/>
      </c>
      <c r="AQ263" s="40"/>
      <c r="AR263" s="40"/>
      <c r="AS263" s="40"/>
      <c r="AT263" s="29"/>
      <c r="AU263" s="56"/>
      <c r="AV263" s="56"/>
      <c r="AW263" s="56"/>
      <c r="AX263" s="249" t="str">
        <f>IF(V263="","",EOMONTH(EDATE(Tabla1[[#This Row],[Fecha Finalización]],2),0))</f>
        <v/>
      </c>
      <c r="AY263" s="40"/>
      <c r="AZ263" s="250" t="str">
        <f>IF(V263="","",EOMONTH(EDATE(Tabla1[[#This Row],[Fecha Finalización]],3),0))</f>
        <v/>
      </c>
      <c r="BA263" s="40"/>
      <c r="BB263" s="40"/>
      <c r="BC263" s="236"/>
      <c r="BD263" s="234" t="str">
        <f>IF(F263="","",Tabla1[[#This Row],[sem 01]]&amp;Tabla1[[#This Row],[sem 02]]&amp;Tabla1[[#This Row],[sem 03]])</f>
        <v/>
      </c>
      <c r="BE263" s="235" t="str">
        <f>IF(TRIM(F263)="","",$B$1&amp;"-"&amp;SUBSTITUTE(Tabla1[[#This Row],[Mes Inscrito]]," ","")&amp;"-"&amp;SUBSTITUTE(Tabla1[[#This Row],[Dia de clases Inscrito]]," ","")&amp;"-"&amp;SUBSTITUTE(Tabla1[[#This Row],[Horario Inscrito]]," ","")&amp;"-"&amp;Tabla1[[#This Row],[Fecha Inicio grupo]])</f>
        <v/>
      </c>
      <c r="BF263" s="252" t="str">
        <f>IF(F263="","",Tabla1[[#This Row],[Curso]])</f>
        <v/>
      </c>
      <c r="BG263" s="253" t="str">
        <f>+IF(TRIM(F263)="","",$B$1&amp;"-"&amp;TRIM(Tabla1[[#This Row],[Mes Inscrito]])&amp;"-"&amp;TRIM(Tabla1[[#This Row],[Dia de clases Inscrito]])&amp;"-"&amp;TRIM(Tabla1[[#This Row],[Horario Inscrito]])&amp;"-"&amp;TRIM(Tabla1[[#This Row],[Fecha Inicio grupo]])&amp;"-"&amp;TRIM(Tabla1[[#This Row],[Tipo Incrito]]))</f>
        <v/>
      </c>
      <c r="BH263" s="308" t="str">
        <f>IF(F263="","",OR(IFERROR(SEARCH("CG",Tabla1[[#This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3" s="309" t="str">
        <f>IF(F263&lt;&gt;"",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3" s="309" t="str">
        <f>IF(F263&lt;&gt;"",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3" s="309" t="str">
        <f>IF(Tabla1[[#This Row],[Fecha Inicio grupo]]="","",IFERROR(VLOOKUP(Tabla1[[#This Row],[Mes de Alta como miembro]],Parámetros!$AM$2:$AN$16,2,0),"01/01/1900"))</f>
        <v/>
      </c>
    </row>
    <row r="264" spans="1:63" ht="14.45">
      <c r="A264" s="69">
        <v>261</v>
      </c>
      <c r="B264" s="30"/>
      <c r="C264" s="35"/>
      <c r="D264" s="43"/>
      <c r="E264" s="65"/>
      <c r="F264" s="46"/>
      <c r="G264" s="46"/>
      <c r="H264" s="164"/>
      <c r="I264" s="43"/>
      <c r="J264" s="29"/>
      <c r="K264" s="70"/>
      <c r="L264" s="69"/>
      <c r="M264" s="47"/>
      <c r="N264" s="239" t="str">
        <f ca="1">IF(Tabla1[[#This Row],[Fecha de nac]]="","",IF(Tabla1[[#This Row],[Fecha Finalización]] &gt;=TODAY(), DATEDIF(Tabla1[[#This Row],[Fecha de nac]],TODAY(),"y"), ROUNDDOWN((Tabla1[[#This Row],[Fecha Finalización]] -Tabla1[[#This Row],[Fecha de nac]])/365,0)))</f>
        <v/>
      </c>
      <c r="O264" s="170"/>
      <c r="P264" s="35"/>
      <c r="Q264" s="68"/>
      <c r="R264" s="68"/>
      <c r="S264" s="68"/>
      <c r="T264" s="68"/>
      <c r="U264" s="244" t="str">
        <f>IF(F264="","",Tabla1[[#This Row],[Fecha Inicio grupo]]+3*7-7)</f>
        <v/>
      </c>
      <c r="V264" s="245" t="str">
        <f>IF(F264="","",EDATE(Tabla1[[#This Row],[Fecha Inicio grupo]],3))</f>
        <v/>
      </c>
      <c r="W264" s="30"/>
      <c r="X264" s="30"/>
      <c r="Y264" s="77"/>
      <c r="Z264" s="77"/>
      <c r="AA264" s="77"/>
      <c r="AB264" s="77"/>
      <c r="AC264" s="77"/>
      <c r="AD264" s="77"/>
      <c r="AE264" s="77"/>
      <c r="AF264" s="77"/>
      <c r="AG264" s="77"/>
      <c r="AH264" s="77"/>
      <c r="AI264" s="77"/>
      <c r="AJ264" s="77"/>
      <c r="AK264" s="77"/>
      <c r="AL264" s="77"/>
      <c r="AM264" s="77"/>
      <c r="AN264" s="77"/>
      <c r="AO264" s="145"/>
      <c r="AP264" s="247" t="str">
        <f>IF(F264="","",IFERROR(VLOOKUP(SUBSTITUTE(SUBSTITUTE(Tabla1[[#This Row],[Uso Sistemas]],"T","P"),"N","F"),Parámetros!$M$2:$N$17,2,0),"Completar hasta 3ra sem. para evaluar a Probacionista"))</f>
        <v/>
      </c>
      <c r="AQ264" s="40"/>
      <c r="AR264" s="40"/>
      <c r="AS264" s="40"/>
      <c r="AT264" s="29"/>
      <c r="AU264" s="56"/>
      <c r="AV264" s="56"/>
      <c r="AW264" s="56"/>
      <c r="AX264" s="249" t="str">
        <f>IF(V264="","",EOMONTH(EDATE(Tabla1[[#This Row],[Fecha Finalización]],2),0))</f>
        <v/>
      </c>
      <c r="AY264" s="40"/>
      <c r="AZ264" s="250" t="str">
        <f>IF(V264="","",EOMONTH(EDATE(Tabla1[[#This Row],[Fecha Finalización]],3),0))</f>
        <v/>
      </c>
      <c r="BA264" s="40"/>
      <c r="BB264" s="40"/>
      <c r="BC264" s="236"/>
      <c r="BD264" s="234" t="str">
        <f>IF(F264="","",Tabla1[[#This Row],[sem 01]]&amp;Tabla1[[#This Row],[sem 02]]&amp;Tabla1[[#This Row],[sem 03]])</f>
        <v/>
      </c>
      <c r="BE264" s="235" t="str">
        <f>IF(TRIM(F264)="","",$B$1&amp;"-"&amp;SUBSTITUTE(Tabla1[[#This Row],[Mes Inscrito]]," ","")&amp;"-"&amp;SUBSTITUTE(Tabla1[[#This Row],[Dia de clases Inscrito]]," ","")&amp;"-"&amp;SUBSTITUTE(Tabla1[[#This Row],[Horario Inscrito]]," ","")&amp;"-"&amp;Tabla1[[#This Row],[Fecha Inicio grupo]])</f>
        <v/>
      </c>
      <c r="BF264" s="252" t="str">
        <f>IF(F264="","",Tabla1[[#This Row],[Curso]])</f>
        <v/>
      </c>
      <c r="BG264" s="253" t="str">
        <f>+IF(TRIM(F264)="","",$B$1&amp;"-"&amp;TRIM(Tabla1[[#This Row],[Mes Inscrito]])&amp;"-"&amp;TRIM(Tabla1[[#This Row],[Dia de clases Inscrito]])&amp;"-"&amp;TRIM(Tabla1[[#This Row],[Horario Inscrito]])&amp;"-"&amp;TRIM(Tabla1[[#This Row],[Fecha Inicio grupo]])&amp;"-"&amp;TRIM(Tabla1[[#This Row],[Tipo Incrito]]))</f>
        <v/>
      </c>
      <c r="BH264" s="308" t="str">
        <f>IF(F264="","",OR(IFERROR(SEARCH("CG",Tabla1[[#This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4" s="309" t="str">
        <f>IF(F264&lt;&gt;"",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4" s="309" t="str">
        <f>IF(F264&lt;&gt;"",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4" s="309" t="str">
        <f>IF(Tabla1[[#This Row],[Fecha Inicio grupo]]="","",IFERROR(VLOOKUP(Tabla1[[#This Row],[Mes de Alta como miembro]],Parámetros!$AM$2:$AN$16,2,0),"01/01/1900"))</f>
        <v/>
      </c>
    </row>
    <row r="265" spans="1:63" ht="14.45">
      <c r="A265" s="69">
        <v>262</v>
      </c>
      <c r="B265" s="30"/>
      <c r="C265" s="35"/>
      <c r="D265" s="43"/>
      <c r="E265" s="65"/>
      <c r="F265" s="46"/>
      <c r="G265" s="46"/>
      <c r="H265" s="164"/>
      <c r="I265" s="43"/>
      <c r="J265" s="29"/>
      <c r="K265" s="70"/>
      <c r="L265" s="69"/>
      <c r="M265" s="47"/>
      <c r="N265" s="239" t="str">
        <f ca="1">IF(Tabla1[[#This Row],[Fecha de nac]]="","",IF(Tabla1[[#This Row],[Fecha Finalización]] &gt;=TODAY(), DATEDIF(Tabla1[[#This Row],[Fecha de nac]],TODAY(),"y"), ROUNDDOWN((Tabla1[[#This Row],[Fecha Finalización]] -Tabla1[[#This Row],[Fecha de nac]])/365,0)))</f>
        <v/>
      </c>
      <c r="O265" s="170"/>
      <c r="P265" s="35"/>
      <c r="Q265" s="68"/>
      <c r="R265" s="68"/>
      <c r="S265" s="68"/>
      <c r="T265" s="68"/>
      <c r="U265" s="244" t="str">
        <f>IF(F265="","",Tabla1[[#This Row],[Fecha Inicio grupo]]+3*7-7)</f>
        <v/>
      </c>
      <c r="V265" s="245" t="str">
        <f>IF(F265="","",EDATE(Tabla1[[#This Row],[Fecha Inicio grupo]],3))</f>
        <v/>
      </c>
      <c r="W265" s="30"/>
      <c r="X265" s="30"/>
      <c r="Y265" s="77"/>
      <c r="Z265" s="77"/>
      <c r="AA265" s="77"/>
      <c r="AB265" s="77"/>
      <c r="AC265" s="77"/>
      <c r="AD265" s="77"/>
      <c r="AE265" s="77"/>
      <c r="AF265" s="77"/>
      <c r="AG265" s="77"/>
      <c r="AH265" s="77"/>
      <c r="AI265" s="77"/>
      <c r="AJ265" s="77"/>
      <c r="AK265" s="77"/>
      <c r="AL265" s="77"/>
      <c r="AM265" s="77"/>
      <c r="AN265" s="77"/>
      <c r="AO265" s="145"/>
      <c r="AP265" s="247" t="str">
        <f>IF(F265="","",IFERROR(VLOOKUP(SUBSTITUTE(SUBSTITUTE(Tabla1[[#This Row],[Uso Sistemas]],"T","P"),"N","F"),Parámetros!$M$2:$N$17,2,0),"Completar hasta 3ra sem. para evaluar a Probacionista"))</f>
        <v/>
      </c>
      <c r="AQ265" s="40"/>
      <c r="AR265" s="40"/>
      <c r="AS265" s="40"/>
      <c r="AT265" s="29"/>
      <c r="AU265" s="56"/>
      <c r="AV265" s="56"/>
      <c r="AW265" s="56"/>
      <c r="AX265" s="249" t="str">
        <f>IF(V265="","",EOMONTH(EDATE(Tabla1[[#This Row],[Fecha Finalización]],2),0))</f>
        <v/>
      </c>
      <c r="AY265" s="40"/>
      <c r="AZ265" s="250" t="str">
        <f>IF(V265="","",EOMONTH(EDATE(Tabla1[[#This Row],[Fecha Finalización]],3),0))</f>
        <v/>
      </c>
      <c r="BA265" s="40"/>
      <c r="BB265" s="40"/>
      <c r="BC265" s="236"/>
      <c r="BD265" s="234" t="str">
        <f>IF(F265="","",Tabla1[[#This Row],[sem 01]]&amp;Tabla1[[#This Row],[sem 02]]&amp;Tabla1[[#This Row],[sem 03]])</f>
        <v/>
      </c>
      <c r="BE265" s="235" t="str">
        <f>IF(TRIM(F265)="","",$B$1&amp;"-"&amp;SUBSTITUTE(Tabla1[[#This Row],[Mes Inscrito]]," ","")&amp;"-"&amp;SUBSTITUTE(Tabla1[[#This Row],[Dia de clases Inscrito]]," ","")&amp;"-"&amp;SUBSTITUTE(Tabla1[[#This Row],[Horario Inscrito]]," ","")&amp;"-"&amp;Tabla1[[#This Row],[Fecha Inicio grupo]])</f>
        <v/>
      </c>
      <c r="BF265" s="252" t="str">
        <f>IF(F265="","",Tabla1[[#This Row],[Curso]])</f>
        <v/>
      </c>
      <c r="BG265" s="253" t="str">
        <f>+IF(TRIM(F265)="","",$B$1&amp;"-"&amp;TRIM(Tabla1[[#This Row],[Mes Inscrito]])&amp;"-"&amp;TRIM(Tabla1[[#This Row],[Dia de clases Inscrito]])&amp;"-"&amp;TRIM(Tabla1[[#This Row],[Horario Inscrito]])&amp;"-"&amp;TRIM(Tabla1[[#This Row],[Fecha Inicio grupo]])&amp;"-"&amp;TRIM(Tabla1[[#This Row],[Tipo Incrito]]))</f>
        <v/>
      </c>
      <c r="BH265" s="308" t="str">
        <f>IF(F265="","",OR(IFERROR(SEARCH("CG",Tabla1[[#This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5" s="309" t="str">
        <f>IF(F265&lt;&gt;"",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5" s="309" t="str">
        <f>IF(F265&lt;&gt;"",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5" s="309" t="str">
        <f>IF(Tabla1[[#This Row],[Fecha Inicio grupo]]="","",IFERROR(VLOOKUP(Tabla1[[#This Row],[Mes de Alta como miembro]],Parámetros!$AM$2:$AN$16,2,0),"01/01/1900"))</f>
        <v/>
      </c>
    </row>
    <row r="266" spans="1:63" ht="14.45">
      <c r="A266" s="69">
        <v>263</v>
      </c>
      <c r="B266" s="30"/>
      <c r="C266" s="35"/>
      <c r="D266" s="43"/>
      <c r="E266" s="65"/>
      <c r="F266" s="46"/>
      <c r="G266" s="46"/>
      <c r="H266" s="164"/>
      <c r="I266" s="43"/>
      <c r="J266" s="29"/>
      <c r="K266" s="70"/>
      <c r="L266" s="69"/>
      <c r="M266" s="47"/>
      <c r="N266" s="239" t="str">
        <f ca="1">IF(Tabla1[[#This Row],[Fecha de nac]]="","",IF(Tabla1[[#This Row],[Fecha Finalización]] &gt;=TODAY(), DATEDIF(Tabla1[[#This Row],[Fecha de nac]],TODAY(),"y"), ROUNDDOWN((Tabla1[[#This Row],[Fecha Finalización]] -Tabla1[[#This Row],[Fecha de nac]])/365,0)))</f>
        <v/>
      </c>
      <c r="O266" s="170"/>
      <c r="P266" s="35"/>
      <c r="Q266" s="68"/>
      <c r="R266" s="68"/>
      <c r="S266" s="68"/>
      <c r="T266" s="68"/>
      <c r="U266" s="244" t="str">
        <f>IF(F266="","",Tabla1[[#This Row],[Fecha Inicio grupo]]+3*7-7)</f>
        <v/>
      </c>
      <c r="V266" s="245" t="str">
        <f>IF(F266="","",EDATE(Tabla1[[#This Row],[Fecha Inicio grupo]],3))</f>
        <v/>
      </c>
      <c r="W266" s="30"/>
      <c r="X266" s="30"/>
      <c r="Y266" s="77"/>
      <c r="Z266" s="77"/>
      <c r="AA266" s="77"/>
      <c r="AB266" s="77"/>
      <c r="AC266" s="77"/>
      <c r="AD266" s="77"/>
      <c r="AE266" s="77"/>
      <c r="AF266" s="77"/>
      <c r="AG266" s="77"/>
      <c r="AH266" s="77"/>
      <c r="AI266" s="77"/>
      <c r="AJ266" s="77"/>
      <c r="AK266" s="77"/>
      <c r="AL266" s="77"/>
      <c r="AM266" s="77"/>
      <c r="AN266" s="77"/>
      <c r="AO266" s="145"/>
      <c r="AP266" s="247" t="str">
        <f>IF(F266="","",IFERROR(VLOOKUP(SUBSTITUTE(SUBSTITUTE(Tabla1[[#This Row],[Uso Sistemas]],"T","P"),"N","F"),Parámetros!$M$2:$N$17,2,0),"Completar hasta 3ra sem. para evaluar a Probacionista"))</f>
        <v/>
      </c>
      <c r="AQ266" s="40"/>
      <c r="AR266" s="40"/>
      <c r="AS266" s="40"/>
      <c r="AT266" s="29"/>
      <c r="AU266" s="56"/>
      <c r="AV266" s="56"/>
      <c r="AW266" s="56"/>
      <c r="AX266" s="249" t="str">
        <f>IF(V266="","",EOMONTH(EDATE(Tabla1[[#This Row],[Fecha Finalización]],2),0))</f>
        <v/>
      </c>
      <c r="AY266" s="40"/>
      <c r="AZ266" s="250" t="str">
        <f>IF(V266="","",EOMONTH(EDATE(Tabla1[[#This Row],[Fecha Finalización]],3),0))</f>
        <v/>
      </c>
      <c r="BA266" s="40"/>
      <c r="BB266" s="40"/>
      <c r="BC266" s="236"/>
      <c r="BD266" s="234" t="str">
        <f>IF(F266="","",Tabla1[[#This Row],[sem 01]]&amp;Tabla1[[#This Row],[sem 02]]&amp;Tabla1[[#This Row],[sem 03]])</f>
        <v/>
      </c>
      <c r="BE266" s="235" t="str">
        <f>IF(TRIM(F266)="","",$B$1&amp;"-"&amp;SUBSTITUTE(Tabla1[[#This Row],[Mes Inscrito]]," ","")&amp;"-"&amp;SUBSTITUTE(Tabla1[[#This Row],[Dia de clases Inscrito]]," ","")&amp;"-"&amp;SUBSTITUTE(Tabla1[[#This Row],[Horario Inscrito]]," ","")&amp;"-"&amp;Tabla1[[#This Row],[Fecha Inicio grupo]])</f>
        <v/>
      </c>
      <c r="BF266" s="252" t="str">
        <f>IF(F266="","",Tabla1[[#This Row],[Curso]])</f>
        <v/>
      </c>
      <c r="BG266" s="253" t="str">
        <f>+IF(TRIM(F266)="","",$B$1&amp;"-"&amp;TRIM(Tabla1[[#This Row],[Mes Inscrito]])&amp;"-"&amp;TRIM(Tabla1[[#This Row],[Dia de clases Inscrito]])&amp;"-"&amp;TRIM(Tabla1[[#This Row],[Horario Inscrito]])&amp;"-"&amp;TRIM(Tabla1[[#This Row],[Fecha Inicio grupo]])&amp;"-"&amp;TRIM(Tabla1[[#This Row],[Tipo Incrito]]))</f>
        <v/>
      </c>
      <c r="BH266" s="308" t="str">
        <f>IF(F266="","",OR(IFERROR(SEARCH("CG",Tabla1[[#This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6" s="309" t="str">
        <f>IF(F266&lt;&gt;"",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6" s="309" t="str">
        <f>IF(F266&lt;&gt;"",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6" s="309" t="str">
        <f>IF(Tabla1[[#This Row],[Fecha Inicio grupo]]="","",IFERROR(VLOOKUP(Tabla1[[#This Row],[Mes de Alta como miembro]],Parámetros!$AM$2:$AN$16,2,0),"01/01/1900"))</f>
        <v/>
      </c>
    </row>
    <row r="267" spans="1:63" ht="14.45">
      <c r="A267" s="69">
        <v>264</v>
      </c>
      <c r="B267" s="30"/>
      <c r="C267" s="35"/>
      <c r="D267" s="43"/>
      <c r="E267" s="65"/>
      <c r="F267" s="46"/>
      <c r="G267" s="46"/>
      <c r="H267" s="164"/>
      <c r="I267" s="43"/>
      <c r="J267" s="29"/>
      <c r="K267" s="70"/>
      <c r="L267" s="69"/>
      <c r="M267" s="47"/>
      <c r="N267" s="239" t="str">
        <f ca="1">IF(Tabla1[[#This Row],[Fecha de nac]]="","",IF(Tabla1[[#This Row],[Fecha Finalización]] &gt;=TODAY(), DATEDIF(Tabla1[[#This Row],[Fecha de nac]],TODAY(),"y"), ROUNDDOWN((Tabla1[[#This Row],[Fecha Finalización]] -Tabla1[[#This Row],[Fecha de nac]])/365,0)))</f>
        <v/>
      </c>
      <c r="O267" s="170"/>
      <c r="P267" s="35"/>
      <c r="Q267" s="68"/>
      <c r="R267" s="68"/>
      <c r="S267" s="68"/>
      <c r="T267" s="68"/>
      <c r="U267" s="244" t="str">
        <f>IF(F267="","",Tabla1[[#This Row],[Fecha Inicio grupo]]+3*7-7)</f>
        <v/>
      </c>
      <c r="V267" s="245" t="str">
        <f>IF(F267="","",EDATE(Tabla1[[#This Row],[Fecha Inicio grupo]],3))</f>
        <v/>
      </c>
      <c r="W267" s="30"/>
      <c r="X267" s="30"/>
      <c r="Y267" s="77"/>
      <c r="Z267" s="77"/>
      <c r="AA267" s="77"/>
      <c r="AB267" s="77"/>
      <c r="AC267" s="77"/>
      <c r="AD267" s="77"/>
      <c r="AE267" s="77"/>
      <c r="AF267" s="77"/>
      <c r="AG267" s="77"/>
      <c r="AH267" s="77"/>
      <c r="AI267" s="77"/>
      <c r="AJ267" s="77"/>
      <c r="AK267" s="77"/>
      <c r="AL267" s="77"/>
      <c r="AM267" s="77"/>
      <c r="AN267" s="77"/>
      <c r="AO267" s="145"/>
      <c r="AP267" s="247" t="str">
        <f>IF(F267="","",IFERROR(VLOOKUP(SUBSTITUTE(SUBSTITUTE(Tabla1[[#This Row],[Uso Sistemas]],"T","P"),"N","F"),Parámetros!$M$2:$N$17,2,0),"Completar hasta 3ra sem. para evaluar a Probacionista"))</f>
        <v/>
      </c>
      <c r="AQ267" s="40"/>
      <c r="AR267" s="40"/>
      <c r="AS267" s="40"/>
      <c r="AT267" s="29"/>
      <c r="AU267" s="56"/>
      <c r="AV267" s="56"/>
      <c r="AW267" s="56"/>
      <c r="AX267" s="249" t="str">
        <f>IF(V267="","",EOMONTH(EDATE(Tabla1[[#This Row],[Fecha Finalización]],2),0))</f>
        <v/>
      </c>
      <c r="AY267" s="40"/>
      <c r="AZ267" s="250" t="str">
        <f>IF(V267="","",EOMONTH(EDATE(Tabla1[[#This Row],[Fecha Finalización]],3),0))</f>
        <v/>
      </c>
      <c r="BA267" s="40"/>
      <c r="BB267" s="40"/>
      <c r="BC267" s="236"/>
      <c r="BD267" s="234" t="str">
        <f>IF(F267="","",Tabla1[[#This Row],[sem 01]]&amp;Tabla1[[#This Row],[sem 02]]&amp;Tabla1[[#This Row],[sem 03]])</f>
        <v/>
      </c>
      <c r="BE267" s="235" t="str">
        <f>IF(TRIM(F267)="","",$B$1&amp;"-"&amp;SUBSTITUTE(Tabla1[[#This Row],[Mes Inscrito]]," ","")&amp;"-"&amp;SUBSTITUTE(Tabla1[[#This Row],[Dia de clases Inscrito]]," ","")&amp;"-"&amp;SUBSTITUTE(Tabla1[[#This Row],[Horario Inscrito]]," ","")&amp;"-"&amp;Tabla1[[#This Row],[Fecha Inicio grupo]])</f>
        <v/>
      </c>
      <c r="BF267" s="252" t="str">
        <f>IF(F267="","",Tabla1[[#This Row],[Curso]])</f>
        <v/>
      </c>
      <c r="BG267" s="253" t="str">
        <f>+IF(TRIM(F267)="","",$B$1&amp;"-"&amp;TRIM(Tabla1[[#This Row],[Mes Inscrito]])&amp;"-"&amp;TRIM(Tabla1[[#This Row],[Dia de clases Inscrito]])&amp;"-"&amp;TRIM(Tabla1[[#This Row],[Horario Inscrito]])&amp;"-"&amp;TRIM(Tabla1[[#This Row],[Fecha Inicio grupo]])&amp;"-"&amp;TRIM(Tabla1[[#This Row],[Tipo Incrito]]))</f>
        <v/>
      </c>
      <c r="BH267" s="308" t="str">
        <f>IF(F267="","",OR(IFERROR(SEARCH("CG",Tabla1[[#This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7" s="309" t="str">
        <f>IF(F267&lt;&gt;"",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7" s="309" t="str">
        <f>IF(F267&lt;&gt;"",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7" s="309" t="str">
        <f>IF(Tabla1[[#This Row],[Fecha Inicio grupo]]="","",IFERROR(VLOOKUP(Tabla1[[#This Row],[Mes de Alta como miembro]],Parámetros!$AM$2:$AN$16,2,0),"01/01/1900"))</f>
        <v/>
      </c>
    </row>
    <row r="268" spans="1:63" ht="14.45">
      <c r="A268" s="69">
        <v>265</v>
      </c>
      <c r="B268" s="30"/>
      <c r="C268" s="35"/>
      <c r="D268" s="43"/>
      <c r="E268" s="65"/>
      <c r="F268" s="46"/>
      <c r="G268" s="46"/>
      <c r="H268" s="164"/>
      <c r="I268" s="43"/>
      <c r="J268" s="29"/>
      <c r="K268" s="70"/>
      <c r="L268" s="69"/>
      <c r="M268" s="47"/>
      <c r="N268" s="239" t="str">
        <f ca="1">IF(Tabla1[[#This Row],[Fecha de nac]]="","",IF(Tabla1[[#This Row],[Fecha Finalización]] &gt;=TODAY(), DATEDIF(Tabla1[[#This Row],[Fecha de nac]],TODAY(),"y"), ROUNDDOWN((Tabla1[[#This Row],[Fecha Finalización]] -Tabla1[[#This Row],[Fecha de nac]])/365,0)))</f>
        <v/>
      </c>
      <c r="O268" s="170"/>
      <c r="P268" s="35"/>
      <c r="Q268" s="68"/>
      <c r="R268" s="68"/>
      <c r="S268" s="68"/>
      <c r="T268" s="68"/>
      <c r="U268" s="244" t="str">
        <f>IF(F268="","",Tabla1[[#This Row],[Fecha Inicio grupo]]+3*7-7)</f>
        <v/>
      </c>
      <c r="V268" s="245" t="str">
        <f>IF(F268="","",EDATE(Tabla1[[#This Row],[Fecha Inicio grupo]],3))</f>
        <v/>
      </c>
      <c r="W268" s="30"/>
      <c r="X268" s="30"/>
      <c r="Y268" s="77"/>
      <c r="Z268" s="77"/>
      <c r="AA268" s="77"/>
      <c r="AB268" s="77"/>
      <c r="AC268" s="77"/>
      <c r="AD268" s="77"/>
      <c r="AE268" s="77"/>
      <c r="AF268" s="77"/>
      <c r="AG268" s="77"/>
      <c r="AH268" s="77"/>
      <c r="AI268" s="77"/>
      <c r="AJ268" s="77"/>
      <c r="AK268" s="77"/>
      <c r="AL268" s="77"/>
      <c r="AM268" s="77"/>
      <c r="AN268" s="77"/>
      <c r="AO268" s="145"/>
      <c r="AP268" s="247" t="str">
        <f>IF(F268="","",IFERROR(VLOOKUP(SUBSTITUTE(SUBSTITUTE(Tabla1[[#This Row],[Uso Sistemas]],"T","P"),"N","F"),Parámetros!$M$2:$N$17,2,0),"Completar hasta 3ra sem. para evaluar a Probacionista"))</f>
        <v/>
      </c>
      <c r="AQ268" s="40"/>
      <c r="AR268" s="40"/>
      <c r="AS268" s="40"/>
      <c r="AT268" s="29"/>
      <c r="AU268" s="56"/>
      <c r="AV268" s="56"/>
      <c r="AW268" s="56"/>
      <c r="AX268" s="249" t="str">
        <f>IF(V268="","",EOMONTH(EDATE(Tabla1[[#This Row],[Fecha Finalización]],2),0))</f>
        <v/>
      </c>
      <c r="AY268" s="40"/>
      <c r="AZ268" s="250" t="str">
        <f>IF(V268="","",EOMONTH(EDATE(Tabla1[[#This Row],[Fecha Finalización]],3),0))</f>
        <v/>
      </c>
      <c r="BA268" s="40"/>
      <c r="BB268" s="40"/>
      <c r="BC268" s="236"/>
      <c r="BD268" s="234" t="str">
        <f>IF(F268="","",Tabla1[[#This Row],[sem 01]]&amp;Tabla1[[#This Row],[sem 02]]&amp;Tabla1[[#This Row],[sem 03]])</f>
        <v/>
      </c>
      <c r="BE268" s="235" t="str">
        <f>IF(TRIM(F268)="","",$B$1&amp;"-"&amp;SUBSTITUTE(Tabla1[[#This Row],[Mes Inscrito]]," ","")&amp;"-"&amp;SUBSTITUTE(Tabla1[[#This Row],[Dia de clases Inscrito]]," ","")&amp;"-"&amp;SUBSTITUTE(Tabla1[[#This Row],[Horario Inscrito]]," ","")&amp;"-"&amp;Tabla1[[#This Row],[Fecha Inicio grupo]])</f>
        <v/>
      </c>
      <c r="BF268" s="252" t="str">
        <f>IF(F268="","",Tabla1[[#This Row],[Curso]])</f>
        <v/>
      </c>
      <c r="BG268" s="253" t="str">
        <f>+IF(TRIM(F268)="","",$B$1&amp;"-"&amp;TRIM(Tabla1[[#This Row],[Mes Inscrito]])&amp;"-"&amp;TRIM(Tabla1[[#This Row],[Dia de clases Inscrito]])&amp;"-"&amp;TRIM(Tabla1[[#This Row],[Horario Inscrito]])&amp;"-"&amp;TRIM(Tabla1[[#This Row],[Fecha Inicio grupo]])&amp;"-"&amp;TRIM(Tabla1[[#This Row],[Tipo Incrito]]))</f>
        <v/>
      </c>
      <c r="BH268" s="308" t="str">
        <f>IF(F268="","",OR(IFERROR(SEARCH("CG",Tabla1[[#This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8" s="309" t="str">
        <f>IF(F268&lt;&gt;"",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8" s="309" t="str">
        <f>IF(F268&lt;&gt;"",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8" s="309" t="str">
        <f>IF(Tabla1[[#This Row],[Fecha Inicio grupo]]="","",IFERROR(VLOOKUP(Tabla1[[#This Row],[Mes de Alta como miembro]],Parámetros!$AM$2:$AN$16,2,0),"01/01/1900"))</f>
        <v/>
      </c>
    </row>
    <row r="269" spans="1:63" ht="14.45">
      <c r="A269" s="69">
        <v>266</v>
      </c>
      <c r="B269" s="30"/>
      <c r="C269" s="35"/>
      <c r="D269" s="43"/>
      <c r="E269" s="65"/>
      <c r="F269" s="46"/>
      <c r="G269" s="46"/>
      <c r="H269" s="164"/>
      <c r="I269" s="43"/>
      <c r="J269" s="29"/>
      <c r="K269" s="70"/>
      <c r="L269" s="69"/>
      <c r="M269" s="47"/>
      <c r="N269" s="239" t="str">
        <f ca="1">IF(Tabla1[[#This Row],[Fecha de nac]]="","",IF(Tabla1[[#This Row],[Fecha Finalización]] &gt;=TODAY(), DATEDIF(Tabla1[[#This Row],[Fecha de nac]],TODAY(),"y"), ROUNDDOWN((Tabla1[[#This Row],[Fecha Finalización]] -Tabla1[[#This Row],[Fecha de nac]])/365,0)))</f>
        <v/>
      </c>
      <c r="O269" s="170"/>
      <c r="P269" s="35"/>
      <c r="Q269" s="68"/>
      <c r="R269" s="68"/>
      <c r="S269" s="68"/>
      <c r="T269" s="68"/>
      <c r="U269" s="244" t="str">
        <f>IF(F269="","",Tabla1[[#This Row],[Fecha Inicio grupo]]+3*7-7)</f>
        <v/>
      </c>
      <c r="V269" s="245" t="str">
        <f>IF(F269="","",EDATE(Tabla1[[#This Row],[Fecha Inicio grupo]],3))</f>
        <v/>
      </c>
      <c r="W269" s="30"/>
      <c r="X269" s="30"/>
      <c r="Y269" s="77"/>
      <c r="Z269" s="77"/>
      <c r="AA269" s="77"/>
      <c r="AB269" s="77"/>
      <c r="AC269" s="77"/>
      <c r="AD269" s="77"/>
      <c r="AE269" s="77"/>
      <c r="AF269" s="77"/>
      <c r="AG269" s="77"/>
      <c r="AH269" s="77"/>
      <c r="AI269" s="77"/>
      <c r="AJ269" s="77"/>
      <c r="AK269" s="77"/>
      <c r="AL269" s="77"/>
      <c r="AM269" s="77"/>
      <c r="AN269" s="77"/>
      <c r="AO269" s="145"/>
      <c r="AP269" s="247" t="str">
        <f>IF(F269="","",IFERROR(VLOOKUP(SUBSTITUTE(SUBSTITUTE(Tabla1[[#This Row],[Uso Sistemas]],"T","P"),"N","F"),Parámetros!$M$2:$N$17,2,0),"Completar hasta 3ra sem. para evaluar a Probacionista"))</f>
        <v/>
      </c>
      <c r="AQ269" s="40"/>
      <c r="AR269" s="40"/>
      <c r="AS269" s="40"/>
      <c r="AT269" s="29"/>
      <c r="AU269" s="56"/>
      <c r="AV269" s="56"/>
      <c r="AW269" s="56"/>
      <c r="AX269" s="249" t="str">
        <f>IF(V269="","",EOMONTH(EDATE(Tabla1[[#This Row],[Fecha Finalización]],2),0))</f>
        <v/>
      </c>
      <c r="AY269" s="40"/>
      <c r="AZ269" s="250" t="str">
        <f>IF(V269="","",EOMONTH(EDATE(Tabla1[[#This Row],[Fecha Finalización]],3),0))</f>
        <v/>
      </c>
      <c r="BA269" s="40"/>
      <c r="BB269" s="40"/>
      <c r="BC269" s="236"/>
      <c r="BD269" s="234" t="str">
        <f>IF(F269="","",Tabla1[[#This Row],[sem 01]]&amp;Tabla1[[#This Row],[sem 02]]&amp;Tabla1[[#This Row],[sem 03]])</f>
        <v/>
      </c>
      <c r="BE269" s="235" t="str">
        <f>IF(TRIM(F269)="","",$B$1&amp;"-"&amp;SUBSTITUTE(Tabla1[[#This Row],[Mes Inscrito]]," ","")&amp;"-"&amp;SUBSTITUTE(Tabla1[[#This Row],[Dia de clases Inscrito]]," ","")&amp;"-"&amp;SUBSTITUTE(Tabla1[[#This Row],[Horario Inscrito]]," ","")&amp;"-"&amp;Tabla1[[#This Row],[Fecha Inicio grupo]])</f>
        <v/>
      </c>
      <c r="BF269" s="252" t="str">
        <f>IF(F269="","",Tabla1[[#This Row],[Curso]])</f>
        <v/>
      </c>
      <c r="BG269" s="253" t="str">
        <f>+IF(TRIM(F269)="","",$B$1&amp;"-"&amp;TRIM(Tabla1[[#This Row],[Mes Inscrito]])&amp;"-"&amp;TRIM(Tabla1[[#This Row],[Dia de clases Inscrito]])&amp;"-"&amp;TRIM(Tabla1[[#This Row],[Horario Inscrito]])&amp;"-"&amp;TRIM(Tabla1[[#This Row],[Fecha Inicio grupo]])&amp;"-"&amp;TRIM(Tabla1[[#This Row],[Tipo Incrito]]))</f>
        <v/>
      </c>
      <c r="BH269" s="308" t="str">
        <f>IF(F269="","",OR(IFERROR(SEARCH("CG",Tabla1[[#This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9" s="309" t="str">
        <f>IF(F269&lt;&gt;"",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9" s="309" t="str">
        <f>IF(F269&lt;&gt;"",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9" s="309" t="str">
        <f>IF(Tabla1[[#This Row],[Fecha Inicio grupo]]="","",IFERROR(VLOOKUP(Tabla1[[#This Row],[Mes de Alta como miembro]],Parámetros!$AM$2:$AN$16,2,0),"01/01/1900"))</f>
        <v/>
      </c>
    </row>
    <row r="270" spans="1:63" ht="14.45">
      <c r="A270" s="69">
        <v>267</v>
      </c>
      <c r="B270" s="30"/>
      <c r="C270" s="35"/>
      <c r="D270" s="43"/>
      <c r="E270" s="65"/>
      <c r="F270" s="46"/>
      <c r="G270" s="46"/>
      <c r="H270" s="164"/>
      <c r="I270" s="43"/>
      <c r="J270" s="29"/>
      <c r="K270" s="70"/>
      <c r="L270" s="69"/>
      <c r="M270" s="47"/>
      <c r="N270" s="239" t="str">
        <f ca="1">IF(Tabla1[[#This Row],[Fecha de nac]]="","",IF(Tabla1[[#This Row],[Fecha Finalización]] &gt;=TODAY(), DATEDIF(Tabla1[[#This Row],[Fecha de nac]],TODAY(),"y"), ROUNDDOWN((Tabla1[[#This Row],[Fecha Finalización]] -Tabla1[[#This Row],[Fecha de nac]])/365,0)))</f>
        <v/>
      </c>
      <c r="O270" s="170"/>
      <c r="P270" s="35"/>
      <c r="Q270" s="68"/>
      <c r="R270" s="68"/>
      <c r="S270" s="68"/>
      <c r="T270" s="68"/>
      <c r="U270" s="244" t="str">
        <f>IF(F270="","",Tabla1[[#This Row],[Fecha Inicio grupo]]+3*7-7)</f>
        <v/>
      </c>
      <c r="V270" s="245" t="str">
        <f>IF(F270="","",EDATE(Tabla1[[#This Row],[Fecha Inicio grupo]],3))</f>
        <v/>
      </c>
      <c r="W270" s="30"/>
      <c r="X270" s="30"/>
      <c r="Y270" s="77"/>
      <c r="Z270" s="77"/>
      <c r="AA270" s="77"/>
      <c r="AB270" s="77"/>
      <c r="AC270" s="77"/>
      <c r="AD270" s="77"/>
      <c r="AE270" s="77"/>
      <c r="AF270" s="77"/>
      <c r="AG270" s="77"/>
      <c r="AH270" s="77"/>
      <c r="AI270" s="77"/>
      <c r="AJ270" s="77"/>
      <c r="AK270" s="77"/>
      <c r="AL270" s="77"/>
      <c r="AM270" s="77"/>
      <c r="AN270" s="77"/>
      <c r="AO270" s="145"/>
      <c r="AP270" s="247" t="str">
        <f>IF(F270="","",IFERROR(VLOOKUP(SUBSTITUTE(SUBSTITUTE(Tabla1[[#This Row],[Uso Sistemas]],"T","P"),"N","F"),Parámetros!$M$2:$N$17,2,0),"Completar hasta 3ra sem. para evaluar a Probacionista"))</f>
        <v/>
      </c>
      <c r="AQ270" s="40"/>
      <c r="AR270" s="40"/>
      <c r="AS270" s="40"/>
      <c r="AT270" s="29"/>
      <c r="AU270" s="56"/>
      <c r="AV270" s="56"/>
      <c r="AW270" s="56"/>
      <c r="AX270" s="249" t="str">
        <f>IF(V270="","",EOMONTH(EDATE(Tabla1[[#This Row],[Fecha Finalización]],2),0))</f>
        <v/>
      </c>
      <c r="AY270" s="40"/>
      <c r="AZ270" s="250" t="str">
        <f>IF(V270="","",EOMONTH(EDATE(Tabla1[[#This Row],[Fecha Finalización]],3),0))</f>
        <v/>
      </c>
      <c r="BA270" s="40"/>
      <c r="BB270" s="40"/>
      <c r="BC270" s="236"/>
      <c r="BD270" s="234" t="str">
        <f>IF(F270="","",Tabla1[[#This Row],[sem 01]]&amp;Tabla1[[#This Row],[sem 02]]&amp;Tabla1[[#This Row],[sem 03]])</f>
        <v/>
      </c>
      <c r="BE270" s="235" t="str">
        <f>IF(TRIM(F270)="","",$B$1&amp;"-"&amp;SUBSTITUTE(Tabla1[[#This Row],[Mes Inscrito]]," ","")&amp;"-"&amp;SUBSTITUTE(Tabla1[[#This Row],[Dia de clases Inscrito]]," ","")&amp;"-"&amp;SUBSTITUTE(Tabla1[[#This Row],[Horario Inscrito]]," ","")&amp;"-"&amp;Tabla1[[#This Row],[Fecha Inicio grupo]])</f>
        <v/>
      </c>
      <c r="BF270" s="252" t="str">
        <f>IF(F270="","",Tabla1[[#This Row],[Curso]])</f>
        <v/>
      </c>
      <c r="BG270" s="253" t="str">
        <f>+IF(TRIM(F270)="","",$B$1&amp;"-"&amp;TRIM(Tabla1[[#This Row],[Mes Inscrito]])&amp;"-"&amp;TRIM(Tabla1[[#This Row],[Dia de clases Inscrito]])&amp;"-"&amp;TRIM(Tabla1[[#This Row],[Horario Inscrito]])&amp;"-"&amp;TRIM(Tabla1[[#This Row],[Fecha Inicio grupo]])&amp;"-"&amp;TRIM(Tabla1[[#This Row],[Tipo Incrito]]))</f>
        <v/>
      </c>
      <c r="BH270" s="308" t="str">
        <f>IF(F270="","",OR(IFERROR(SEARCH("CG",Tabla1[[#This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0" s="309" t="str">
        <f>IF(F270&lt;&gt;"",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0" s="309" t="str">
        <f>IF(F270&lt;&gt;"",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0" s="309" t="str">
        <f>IF(Tabla1[[#This Row],[Fecha Inicio grupo]]="","",IFERROR(VLOOKUP(Tabla1[[#This Row],[Mes de Alta como miembro]],Parámetros!$AM$2:$AN$16,2,0),"01/01/1900"))</f>
        <v/>
      </c>
    </row>
    <row r="271" spans="1:63" ht="14.45">
      <c r="A271" s="69">
        <v>268</v>
      </c>
      <c r="B271" s="30"/>
      <c r="C271" s="35"/>
      <c r="D271" s="43"/>
      <c r="E271" s="65"/>
      <c r="F271" s="46"/>
      <c r="G271" s="46"/>
      <c r="H271" s="164"/>
      <c r="I271" s="43"/>
      <c r="J271" s="29"/>
      <c r="K271" s="70"/>
      <c r="L271" s="69"/>
      <c r="M271" s="47"/>
      <c r="N271" s="239" t="str">
        <f ca="1">IF(Tabla1[[#This Row],[Fecha de nac]]="","",IF(Tabla1[[#This Row],[Fecha Finalización]] &gt;=TODAY(), DATEDIF(Tabla1[[#This Row],[Fecha de nac]],TODAY(),"y"), ROUNDDOWN((Tabla1[[#This Row],[Fecha Finalización]] -Tabla1[[#This Row],[Fecha de nac]])/365,0)))</f>
        <v/>
      </c>
      <c r="O271" s="170"/>
      <c r="P271" s="35"/>
      <c r="Q271" s="68"/>
      <c r="R271" s="68"/>
      <c r="S271" s="68"/>
      <c r="T271" s="68"/>
      <c r="U271" s="244" t="str">
        <f>IF(F271="","",Tabla1[[#This Row],[Fecha Inicio grupo]]+3*7-7)</f>
        <v/>
      </c>
      <c r="V271" s="245" t="str">
        <f>IF(F271="","",EDATE(Tabla1[[#This Row],[Fecha Inicio grupo]],3))</f>
        <v/>
      </c>
      <c r="W271" s="30"/>
      <c r="X271" s="30"/>
      <c r="Y271" s="77"/>
      <c r="Z271" s="77"/>
      <c r="AA271" s="77"/>
      <c r="AB271" s="77"/>
      <c r="AC271" s="77"/>
      <c r="AD271" s="77"/>
      <c r="AE271" s="77"/>
      <c r="AF271" s="77"/>
      <c r="AG271" s="77"/>
      <c r="AH271" s="77"/>
      <c r="AI271" s="77"/>
      <c r="AJ271" s="77"/>
      <c r="AK271" s="77"/>
      <c r="AL271" s="77"/>
      <c r="AM271" s="77"/>
      <c r="AN271" s="77"/>
      <c r="AO271" s="145"/>
      <c r="AP271" s="247" t="str">
        <f>IF(F271="","",IFERROR(VLOOKUP(SUBSTITUTE(SUBSTITUTE(Tabla1[[#This Row],[Uso Sistemas]],"T","P"),"N","F"),Parámetros!$M$2:$N$17,2,0),"Completar hasta 3ra sem. para evaluar a Probacionista"))</f>
        <v/>
      </c>
      <c r="AQ271" s="40"/>
      <c r="AR271" s="40"/>
      <c r="AS271" s="40"/>
      <c r="AT271" s="29"/>
      <c r="AU271" s="56"/>
      <c r="AV271" s="56"/>
      <c r="AW271" s="56"/>
      <c r="AX271" s="249" t="str">
        <f>IF(V271="","",EOMONTH(EDATE(Tabla1[[#This Row],[Fecha Finalización]],2),0))</f>
        <v/>
      </c>
      <c r="AY271" s="40"/>
      <c r="AZ271" s="250" t="str">
        <f>IF(V271="","",EOMONTH(EDATE(Tabla1[[#This Row],[Fecha Finalización]],3),0))</f>
        <v/>
      </c>
      <c r="BA271" s="40"/>
      <c r="BB271" s="40"/>
      <c r="BC271" s="236"/>
      <c r="BD271" s="234" t="str">
        <f>IF(F271="","",Tabla1[[#This Row],[sem 01]]&amp;Tabla1[[#This Row],[sem 02]]&amp;Tabla1[[#This Row],[sem 03]])</f>
        <v/>
      </c>
      <c r="BE271" s="235" t="str">
        <f>IF(TRIM(F271)="","",$B$1&amp;"-"&amp;SUBSTITUTE(Tabla1[[#This Row],[Mes Inscrito]]," ","")&amp;"-"&amp;SUBSTITUTE(Tabla1[[#This Row],[Dia de clases Inscrito]]," ","")&amp;"-"&amp;SUBSTITUTE(Tabla1[[#This Row],[Horario Inscrito]]," ","")&amp;"-"&amp;Tabla1[[#This Row],[Fecha Inicio grupo]])</f>
        <v/>
      </c>
      <c r="BF271" s="252" t="str">
        <f>IF(F271="","",Tabla1[[#This Row],[Curso]])</f>
        <v/>
      </c>
      <c r="BG271" s="253" t="str">
        <f>+IF(TRIM(F271)="","",$B$1&amp;"-"&amp;TRIM(Tabla1[[#This Row],[Mes Inscrito]])&amp;"-"&amp;TRIM(Tabla1[[#This Row],[Dia de clases Inscrito]])&amp;"-"&amp;TRIM(Tabla1[[#This Row],[Horario Inscrito]])&amp;"-"&amp;TRIM(Tabla1[[#This Row],[Fecha Inicio grupo]])&amp;"-"&amp;TRIM(Tabla1[[#This Row],[Tipo Incrito]]))</f>
        <v/>
      </c>
      <c r="BH271" s="308" t="str">
        <f>IF(F271="","",OR(IFERROR(SEARCH("CG",Tabla1[[#This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1" s="309" t="str">
        <f>IF(F271&lt;&gt;"",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1" s="309" t="str">
        <f>IF(F271&lt;&gt;"",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1" s="309" t="str">
        <f>IF(Tabla1[[#This Row],[Fecha Inicio grupo]]="","",IFERROR(VLOOKUP(Tabla1[[#This Row],[Mes de Alta como miembro]],Parámetros!$AM$2:$AN$16,2,0),"01/01/1900"))</f>
        <v/>
      </c>
    </row>
    <row r="272" spans="1:63" ht="14.45">
      <c r="A272" s="69">
        <v>269</v>
      </c>
      <c r="B272" s="30"/>
      <c r="C272" s="35"/>
      <c r="D272" s="43"/>
      <c r="E272" s="65"/>
      <c r="F272" s="46"/>
      <c r="G272" s="46"/>
      <c r="H272" s="164"/>
      <c r="I272" s="43"/>
      <c r="J272" s="29"/>
      <c r="K272" s="70"/>
      <c r="L272" s="69"/>
      <c r="M272" s="47"/>
      <c r="N272" s="239" t="str">
        <f ca="1">IF(Tabla1[[#This Row],[Fecha de nac]]="","",IF(Tabla1[[#This Row],[Fecha Finalización]] &gt;=TODAY(), DATEDIF(Tabla1[[#This Row],[Fecha de nac]],TODAY(),"y"), ROUNDDOWN((Tabla1[[#This Row],[Fecha Finalización]] -Tabla1[[#This Row],[Fecha de nac]])/365,0)))</f>
        <v/>
      </c>
      <c r="O272" s="170"/>
      <c r="P272" s="35"/>
      <c r="Q272" s="68"/>
      <c r="R272" s="68"/>
      <c r="S272" s="68"/>
      <c r="T272" s="68"/>
      <c r="U272" s="244" t="str">
        <f>IF(F272="","",Tabla1[[#This Row],[Fecha Inicio grupo]]+3*7-7)</f>
        <v/>
      </c>
      <c r="V272" s="245" t="str">
        <f>IF(F272="","",EDATE(Tabla1[[#This Row],[Fecha Inicio grupo]],3))</f>
        <v/>
      </c>
      <c r="W272" s="30"/>
      <c r="X272" s="30"/>
      <c r="Y272" s="77"/>
      <c r="Z272" s="77"/>
      <c r="AA272" s="77"/>
      <c r="AB272" s="77"/>
      <c r="AC272" s="77"/>
      <c r="AD272" s="77"/>
      <c r="AE272" s="77"/>
      <c r="AF272" s="77"/>
      <c r="AG272" s="77"/>
      <c r="AH272" s="77"/>
      <c r="AI272" s="77"/>
      <c r="AJ272" s="77"/>
      <c r="AK272" s="77"/>
      <c r="AL272" s="77"/>
      <c r="AM272" s="77"/>
      <c r="AN272" s="77"/>
      <c r="AO272" s="145"/>
      <c r="AP272" s="247" t="str">
        <f>IF(F272="","",IFERROR(VLOOKUP(SUBSTITUTE(SUBSTITUTE(Tabla1[[#This Row],[Uso Sistemas]],"T","P"),"N","F"),Parámetros!$M$2:$N$17,2,0),"Completar hasta 3ra sem. para evaluar a Probacionista"))</f>
        <v/>
      </c>
      <c r="AQ272" s="40"/>
      <c r="AR272" s="40"/>
      <c r="AS272" s="40"/>
      <c r="AT272" s="29"/>
      <c r="AU272" s="56"/>
      <c r="AV272" s="56"/>
      <c r="AW272" s="56"/>
      <c r="AX272" s="249" t="str">
        <f>IF(V272="","",EOMONTH(EDATE(Tabla1[[#This Row],[Fecha Finalización]],2),0))</f>
        <v/>
      </c>
      <c r="AY272" s="40"/>
      <c r="AZ272" s="250" t="str">
        <f>IF(V272="","",EOMONTH(EDATE(Tabla1[[#This Row],[Fecha Finalización]],3),0))</f>
        <v/>
      </c>
      <c r="BA272" s="40"/>
      <c r="BB272" s="40"/>
      <c r="BC272" s="236"/>
      <c r="BD272" s="234" t="str">
        <f>IF(F272="","",Tabla1[[#This Row],[sem 01]]&amp;Tabla1[[#This Row],[sem 02]]&amp;Tabla1[[#This Row],[sem 03]])</f>
        <v/>
      </c>
      <c r="BE272" s="235" t="str">
        <f>IF(TRIM(F272)="","",$B$1&amp;"-"&amp;SUBSTITUTE(Tabla1[[#This Row],[Mes Inscrito]]," ","")&amp;"-"&amp;SUBSTITUTE(Tabla1[[#This Row],[Dia de clases Inscrito]]," ","")&amp;"-"&amp;SUBSTITUTE(Tabla1[[#This Row],[Horario Inscrito]]," ","")&amp;"-"&amp;Tabla1[[#This Row],[Fecha Inicio grupo]])</f>
        <v/>
      </c>
      <c r="BF272" s="252" t="str">
        <f>IF(F272="","",Tabla1[[#This Row],[Curso]])</f>
        <v/>
      </c>
      <c r="BG272" s="253" t="str">
        <f>+IF(TRIM(F272)="","",$B$1&amp;"-"&amp;TRIM(Tabla1[[#This Row],[Mes Inscrito]])&amp;"-"&amp;TRIM(Tabla1[[#This Row],[Dia de clases Inscrito]])&amp;"-"&amp;TRIM(Tabla1[[#This Row],[Horario Inscrito]])&amp;"-"&amp;TRIM(Tabla1[[#This Row],[Fecha Inicio grupo]])&amp;"-"&amp;TRIM(Tabla1[[#This Row],[Tipo Incrito]]))</f>
        <v/>
      </c>
      <c r="BH272" s="308" t="str">
        <f>IF(F272="","",OR(IFERROR(SEARCH("CG",Tabla1[[#This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2" s="309" t="str">
        <f>IF(F272&lt;&gt;"",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2" s="309" t="str">
        <f>IF(F272&lt;&gt;"",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2" s="309" t="str">
        <f>IF(Tabla1[[#This Row],[Fecha Inicio grupo]]="","",IFERROR(VLOOKUP(Tabla1[[#This Row],[Mes de Alta como miembro]],Parámetros!$AM$2:$AN$16,2,0),"01/01/1900"))</f>
        <v/>
      </c>
    </row>
    <row r="273" spans="1:63" ht="14.45">
      <c r="A273" s="69">
        <v>270</v>
      </c>
      <c r="B273" s="30"/>
      <c r="C273" s="35"/>
      <c r="D273" s="43"/>
      <c r="E273" s="65"/>
      <c r="F273" s="46"/>
      <c r="G273" s="46"/>
      <c r="H273" s="164"/>
      <c r="I273" s="43"/>
      <c r="J273" s="29"/>
      <c r="K273" s="70"/>
      <c r="L273" s="69"/>
      <c r="M273" s="47"/>
      <c r="N273" s="239" t="str">
        <f ca="1">IF(Tabla1[[#This Row],[Fecha de nac]]="","",IF(Tabla1[[#This Row],[Fecha Finalización]] &gt;=TODAY(), DATEDIF(Tabla1[[#This Row],[Fecha de nac]],TODAY(),"y"), ROUNDDOWN((Tabla1[[#This Row],[Fecha Finalización]] -Tabla1[[#This Row],[Fecha de nac]])/365,0)))</f>
        <v/>
      </c>
      <c r="O273" s="170"/>
      <c r="P273" s="35"/>
      <c r="Q273" s="68"/>
      <c r="R273" s="68"/>
      <c r="S273" s="68"/>
      <c r="T273" s="68"/>
      <c r="U273" s="244" t="str">
        <f>IF(F273="","",Tabla1[[#This Row],[Fecha Inicio grupo]]+3*7-7)</f>
        <v/>
      </c>
      <c r="V273" s="245" t="str">
        <f>IF(F273="","",EDATE(Tabla1[[#This Row],[Fecha Inicio grupo]],3))</f>
        <v/>
      </c>
      <c r="W273" s="30"/>
      <c r="X273" s="30"/>
      <c r="Y273" s="77"/>
      <c r="Z273" s="77"/>
      <c r="AA273" s="77"/>
      <c r="AB273" s="77"/>
      <c r="AC273" s="77"/>
      <c r="AD273" s="77"/>
      <c r="AE273" s="77"/>
      <c r="AF273" s="77"/>
      <c r="AG273" s="77"/>
      <c r="AH273" s="77"/>
      <c r="AI273" s="77"/>
      <c r="AJ273" s="77"/>
      <c r="AK273" s="77"/>
      <c r="AL273" s="77"/>
      <c r="AM273" s="77"/>
      <c r="AN273" s="77"/>
      <c r="AO273" s="145"/>
      <c r="AP273" s="247" t="str">
        <f>IF(F273="","",IFERROR(VLOOKUP(SUBSTITUTE(SUBSTITUTE(Tabla1[[#This Row],[Uso Sistemas]],"T","P"),"N","F"),Parámetros!$M$2:$N$17,2,0),"Completar hasta 3ra sem. para evaluar a Probacionista"))</f>
        <v/>
      </c>
      <c r="AQ273" s="40"/>
      <c r="AR273" s="40"/>
      <c r="AS273" s="40"/>
      <c r="AT273" s="29"/>
      <c r="AU273" s="56"/>
      <c r="AV273" s="56"/>
      <c r="AW273" s="56"/>
      <c r="AX273" s="249" t="str">
        <f>IF(V273="","",EOMONTH(EDATE(Tabla1[[#This Row],[Fecha Finalización]],2),0))</f>
        <v/>
      </c>
      <c r="AY273" s="40"/>
      <c r="AZ273" s="250" t="str">
        <f>IF(V273="","",EOMONTH(EDATE(Tabla1[[#This Row],[Fecha Finalización]],3),0))</f>
        <v/>
      </c>
      <c r="BA273" s="40"/>
      <c r="BB273" s="40"/>
      <c r="BC273" s="236"/>
      <c r="BD273" s="234" t="str">
        <f>IF(F273="","",Tabla1[[#This Row],[sem 01]]&amp;Tabla1[[#This Row],[sem 02]]&amp;Tabla1[[#This Row],[sem 03]])</f>
        <v/>
      </c>
      <c r="BE273" s="235" t="str">
        <f>IF(TRIM(F273)="","",$B$1&amp;"-"&amp;SUBSTITUTE(Tabla1[[#This Row],[Mes Inscrito]]," ","")&amp;"-"&amp;SUBSTITUTE(Tabla1[[#This Row],[Dia de clases Inscrito]]," ","")&amp;"-"&amp;SUBSTITUTE(Tabla1[[#This Row],[Horario Inscrito]]," ","")&amp;"-"&amp;Tabla1[[#This Row],[Fecha Inicio grupo]])</f>
        <v/>
      </c>
      <c r="BF273" s="252" t="str">
        <f>IF(F273="","",Tabla1[[#This Row],[Curso]])</f>
        <v/>
      </c>
      <c r="BG273" s="253" t="str">
        <f>+IF(TRIM(F273)="","",$B$1&amp;"-"&amp;TRIM(Tabla1[[#This Row],[Mes Inscrito]])&amp;"-"&amp;TRIM(Tabla1[[#This Row],[Dia de clases Inscrito]])&amp;"-"&amp;TRIM(Tabla1[[#This Row],[Horario Inscrito]])&amp;"-"&amp;TRIM(Tabla1[[#This Row],[Fecha Inicio grupo]])&amp;"-"&amp;TRIM(Tabla1[[#This Row],[Tipo Incrito]]))</f>
        <v/>
      </c>
      <c r="BH273" s="308" t="str">
        <f>IF(F273="","",OR(IFERROR(SEARCH("CG",Tabla1[[#This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3" s="309" t="str">
        <f>IF(F273&lt;&gt;"",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3" s="309" t="str">
        <f>IF(F273&lt;&gt;"",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3" s="309" t="str">
        <f>IF(Tabla1[[#This Row],[Fecha Inicio grupo]]="","",IFERROR(VLOOKUP(Tabla1[[#This Row],[Mes de Alta como miembro]],Parámetros!$AM$2:$AN$16,2,0),"01/01/1900"))</f>
        <v/>
      </c>
    </row>
    <row r="274" spans="1:63" ht="14.45">
      <c r="A274" s="69">
        <v>271</v>
      </c>
      <c r="B274" s="30"/>
      <c r="C274" s="35"/>
      <c r="D274" s="43"/>
      <c r="E274" s="65"/>
      <c r="F274" s="46"/>
      <c r="G274" s="46"/>
      <c r="H274" s="164"/>
      <c r="I274" s="43"/>
      <c r="J274" s="29"/>
      <c r="K274" s="70"/>
      <c r="L274" s="69"/>
      <c r="M274" s="47"/>
      <c r="N274" s="239" t="str">
        <f ca="1">IF(Tabla1[[#This Row],[Fecha de nac]]="","",IF(Tabla1[[#This Row],[Fecha Finalización]] &gt;=TODAY(), DATEDIF(Tabla1[[#This Row],[Fecha de nac]],TODAY(),"y"), ROUNDDOWN((Tabla1[[#This Row],[Fecha Finalización]] -Tabla1[[#This Row],[Fecha de nac]])/365,0)))</f>
        <v/>
      </c>
      <c r="O274" s="170"/>
      <c r="P274" s="35"/>
      <c r="Q274" s="68"/>
      <c r="R274" s="68"/>
      <c r="S274" s="68"/>
      <c r="T274" s="68"/>
      <c r="U274" s="244" t="str">
        <f>IF(F274="","",Tabla1[[#This Row],[Fecha Inicio grupo]]+3*7-7)</f>
        <v/>
      </c>
      <c r="V274" s="245" t="str">
        <f>IF(F274="","",EDATE(Tabla1[[#This Row],[Fecha Inicio grupo]],3))</f>
        <v/>
      </c>
      <c r="W274" s="30"/>
      <c r="X274" s="30"/>
      <c r="Y274" s="77"/>
      <c r="Z274" s="77"/>
      <c r="AA274" s="77"/>
      <c r="AB274" s="77"/>
      <c r="AC274" s="77"/>
      <c r="AD274" s="77"/>
      <c r="AE274" s="77"/>
      <c r="AF274" s="77"/>
      <c r="AG274" s="77"/>
      <c r="AH274" s="77"/>
      <c r="AI274" s="77"/>
      <c r="AJ274" s="77"/>
      <c r="AK274" s="77"/>
      <c r="AL274" s="77"/>
      <c r="AM274" s="77"/>
      <c r="AN274" s="77"/>
      <c r="AO274" s="145"/>
      <c r="AP274" s="247" t="str">
        <f>IF(F274="","",IFERROR(VLOOKUP(SUBSTITUTE(SUBSTITUTE(Tabla1[[#This Row],[Uso Sistemas]],"T","P"),"N","F"),Parámetros!$M$2:$N$17,2,0),"Completar hasta 3ra sem. para evaluar a Probacionista"))</f>
        <v/>
      </c>
      <c r="AQ274" s="40"/>
      <c r="AR274" s="40"/>
      <c r="AS274" s="40"/>
      <c r="AT274" s="29"/>
      <c r="AU274" s="56"/>
      <c r="AV274" s="56"/>
      <c r="AW274" s="56"/>
      <c r="AX274" s="249" t="str">
        <f>IF(V274="","",EOMONTH(EDATE(Tabla1[[#This Row],[Fecha Finalización]],2),0))</f>
        <v/>
      </c>
      <c r="AY274" s="40"/>
      <c r="AZ274" s="250" t="str">
        <f>IF(V274="","",EOMONTH(EDATE(Tabla1[[#This Row],[Fecha Finalización]],3),0))</f>
        <v/>
      </c>
      <c r="BA274" s="40"/>
      <c r="BB274" s="40"/>
      <c r="BC274" s="236"/>
      <c r="BD274" s="234" t="str">
        <f>IF(F274="","",Tabla1[[#This Row],[sem 01]]&amp;Tabla1[[#This Row],[sem 02]]&amp;Tabla1[[#This Row],[sem 03]])</f>
        <v/>
      </c>
      <c r="BE274" s="235" t="str">
        <f>IF(TRIM(F274)="","",$B$1&amp;"-"&amp;SUBSTITUTE(Tabla1[[#This Row],[Mes Inscrito]]," ","")&amp;"-"&amp;SUBSTITUTE(Tabla1[[#This Row],[Dia de clases Inscrito]]," ","")&amp;"-"&amp;SUBSTITUTE(Tabla1[[#This Row],[Horario Inscrito]]," ","")&amp;"-"&amp;Tabla1[[#This Row],[Fecha Inicio grupo]])</f>
        <v/>
      </c>
      <c r="BF274" s="252" t="str">
        <f>IF(F274="","",Tabla1[[#This Row],[Curso]])</f>
        <v/>
      </c>
      <c r="BG274" s="253" t="str">
        <f>+IF(TRIM(F274)="","",$B$1&amp;"-"&amp;TRIM(Tabla1[[#This Row],[Mes Inscrito]])&amp;"-"&amp;TRIM(Tabla1[[#This Row],[Dia de clases Inscrito]])&amp;"-"&amp;TRIM(Tabla1[[#This Row],[Horario Inscrito]])&amp;"-"&amp;TRIM(Tabla1[[#This Row],[Fecha Inicio grupo]])&amp;"-"&amp;TRIM(Tabla1[[#This Row],[Tipo Incrito]]))</f>
        <v/>
      </c>
      <c r="BH274" s="308" t="str">
        <f>IF(F274="","",OR(IFERROR(SEARCH("CG",Tabla1[[#This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4" s="309" t="str">
        <f>IF(F274&lt;&gt;"",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4" s="309" t="str">
        <f>IF(F274&lt;&gt;"",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4" s="309" t="str">
        <f>IF(Tabla1[[#This Row],[Fecha Inicio grupo]]="","",IFERROR(VLOOKUP(Tabla1[[#This Row],[Mes de Alta como miembro]],Parámetros!$AM$2:$AN$16,2,0),"01/01/1900"))</f>
        <v/>
      </c>
    </row>
    <row r="275" spans="1:63" ht="14.45">
      <c r="A275" s="69">
        <v>272</v>
      </c>
      <c r="B275" s="30"/>
      <c r="C275" s="35"/>
      <c r="D275" s="43"/>
      <c r="E275" s="65"/>
      <c r="F275" s="46"/>
      <c r="G275" s="46"/>
      <c r="H275" s="164"/>
      <c r="I275" s="43"/>
      <c r="J275" s="29"/>
      <c r="K275" s="70"/>
      <c r="L275" s="69"/>
      <c r="M275" s="47"/>
      <c r="N275" s="239" t="str">
        <f ca="1">IF(Tabla1[[#This Row],[Fecha de nac]]="","",IF(Tabla1[[#This Row],[Fecha Finalización]] &gt;=TODAY(), DATEDIF(Tabla1[[#This Row],[Fecha de nac]],TODAY(),"y"), ROUNDDOWN((Tabla1[[#This Row],[Fecha Finalización]] -Tabla1[[#This Row],[Fecha de nac]])/365,0)))</f>
        <v/>
      </c>
      <c r="O275" s="170"/>
      <c r="P275" s="35"/>
      <c r="Q275" s="68"/>
      <c r="R275" s="68"/>
      <c r="S275" s="68"/>
      <c r="T275" s="68"/>
      <c r="U275" s="244" t="str">
        <f>IF(F275="","",Tabla1[[#This Row],[Fecha Inicio grupo]]+3*7-7)</f>
        <v/>
      </c>
      <c r="V275" s="245" t="str">
        <f>IF(F275="","",EDATE(Tabla1[[#This Row],[Fecha Inicio grupo]],3))</f>
        <v/>
      </c>
      <c r="W275" s="30"/>
      <c r="X275" s="30"/>
      <c r="Y275" s="77"/>
      <c r="Z275" s="77"/>
      <c r="AA275" s="77"/>
      <c r="AB275" s="77"/>
      <c r="AC275" s="77"/>
      <c r="AD275" s="77"/>
      <c r="AE275" s="77"/>
      <c r="AF275" s="77"/>
      <c r="AG275" s="77"/>
      <c r="AH275" s="77"/>
      <c r="AI275" s="77"/>
      <c r="AJ275" s="77"/>
      <c r="AK275" s="77"/>
      <c r="AL275" s="77"/>
      <c r="AM275" s="77"/>
      <c r="AN275" s="77"/>
      <c r="AO275" s="145"/>
      <c r="AP275" s="247" t="str">
        <f>IF(F275="","",IFERROR(VLOOKUP(SUBSTITUTE(SUBSTITUTE(Tabla1[[#This Row],[Uso Sistemas]],"T","P"),"N","F"),Parámetros!$M$2:$N$17,2,0),"Completar hasta 3ra sem. para evaluar a Probacionista"))</f>
        <v/>
      </c>
      <c r="AQ275" s="40"/>
      <c r="AR275" s="40"/>
      <c r="AS275" s="40"/>
      <c r="AT275" s="29"/>
      <c r="AU275" s="56"/>
      <c r="AV275" s="56"/>
      <c r="AW275" s="56"/>
      <c r="AX275" s="249" t="str">
        <f>IF(V275="","",EOMONTH(EDATE(Tabla1[[#This Row],[Fecha Finalización]],2),0))</f>
        <v/>
      </c>
      <c r="AY275" s="40"/>
      <c r="AZ275" s="250" t="str">
        <f>IF(V275="","",EOMONTH(EDATE(Tabla1[[#This Row],[Fecha Finalización]],3),0))</f>
        <v/>
      </c>
      <c r="BA275" s="40"/>
      <c r="BB275" s="40"/>
      <c r="BC275" s="236"/>
      <c r="BD275" s="234" t="str">
        <f>IF(F275="","",Tabla1[[#This Row],[sem 01]]&amp;Tabla1[[#This Row],[sem 02]]&amp;Tabla1[[#This Row],[sem 03]])</f>
        <v/>
      </c>
      <c r="BE275" s="235" t="str">
        <f>IF(TRIM(F275)="","",$B$1&amp;"-"&amp;SUBSTITUTE(Tabla1[[#This Row],[Mes Inscrito]]," ","")&amp;"-"&amp;SUBSTITUTE(Tabla1[[#This Row],[Dia de clases Inscrito]]," ","")&amp;"-"&amp;SUBSTITUTE(Tabla1[[#This Row],[Horario Inscrito]]," ","")&amp;"-"&amp;Tabla1[[#This Row],[Fecha Inicio grupo]])</f>
        <v/>
      </c>
      <c r="BF275" s="252" t="str">
        <f>IF(F275="","",Tabla1[[#This Row],[Curso]])</f>
        <v/>
      </c>
      <c r="BG275" s="253" t="str">
        <f>+IF(TRIM(F275)="","",$B$1&amp;"-"&amp;TRIM(Tabla1[[#This Row],[Mes Inscrito]])&amp;"-"&amp;TRIM(Tabla1[[#This Row],[Dia de clases Inscrito]])&amp;"-"&amp;TRIM(Tabla1[[#This Row],[Horario Inscrito]])&amp;"-"&amp;TRIM(Tabla1[[#This Row],[Fecha Inicio grupo]])&amp;"-"&amp;TRIM(Tabla1[[#This Row],[Tipo Incrito]]))</f>
        <v/>
      </c>
      <c r="BH275" s="308" t="str">
        <f>IF(F275="","",OR(IFERROR(SEARCH("CG",Tabla1[[#This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5" s="309" t="str">
        <f>IF(F275&lt;&gt;"",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5" s="309" t="str">
        <f>IF(F275&lt;&gt;"",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5" s="309" t="str">
        <f>IF(Tabla1[[#This Row],[Fecha Inicio grupo]]="","",IFERROR(VLOOKUP(Tabla1[[#This Row],[Mes de Alta como miembro]],Parámetros!$AM$2:$AN$16,2,0),"01/01/1900"))</f>
        <v/>
      </c>
    </row>
    <row r="276" spans="1:63" ht="14.45">
      <c r="A276" s="69">
        <v>273</v>
      </c>
      <c r="B276" s="30"/>
      <c r="C276" s="35"/>
      <c r="D276" s="43"/>
      <c r="E276" s="65"/>
      <c r="F276" s="46"/>
      <c r="G276" s="46"/>
      <c r="H276" s="164"/>
      <c r="I276" s="43"/>
      <c r="J276" s="29"/>
      <c r="K276" s="70"/>
      <c r="L276" s="69"/>
      <c r="M276" s="47"/>
      <c r="N276" s="239" t="str">
        <f ca="1">IF(Tabla1[[#This Row],[Fecha de nac]]="","",IF(Tabla1[[#This Row],[Fecha Finalización]] &gt;=TODAY(), DATEDIF(Tabla1[[#This Row],[Fecha de nac]],TODAY(),"y"), ROUNDDOWN((Tabla1[[#This Row],[Fecha Finalización]] -Tabla1[[#This Row],[Fecha de nac]])/365,0)))</f>
        <v/>
      </c>
      <c r="O276" s="170"/>
      <c r="P276" s="35"/>
      <c r="Q276" s="68"/>
      <c r="R276" s="68"/>
      <c r="S276" s="68"/>
      <c r="T276" s="68"/>
      <c r="U276" s="244" t="str">
        <f>IF(F276="","",Tabla1[[#This Row],[Fecha Inicio grupo]]+3*7-7)</f>
        <v/>
      </c>
      <c r="V276" s="245" t="str">
        <f>IF(F276="","",EDATE(Tabla1[[#This Row],[Fecha Inicio grupo]],3))</f>
        <v/>
      </c>
      <c r="W276" s="30"/>
      <c r="X276" s="30"/>
      <c r="Y276" s="77"/>
      <c r="Z276" s="77"/>
      <c r="AA276" s="77"/>
      <c r="AB276" s="77"/>
      <c r="AC276" s="77"/>
      <c r="AD276" s="77"/>
      <c r="AE276" s="77"/>
      <c r="AF276" s="77"/>
      <c r="AG276" s="77"/>
      <c r="AH276" s="77"/>
      <c r="AI276" s="77"/>
      <c r="AJ276" s="77"/>
      <c r="AK276" s="77"/>
      <c r="AL276" s="77"/>
      <c r="AM276" s="77"/>
      <c r="AN276" s="77"/>
      <c r="AO276" s="145"/>
      <c r="AP276" s="247" t="str">
        <f>IF(F276="","",IFERROR(VLOOKUP(SUBSTITUTE(SUBSTITUTE(Tabla1[[#This Row],[Uso Sistemas]],"T","P"),"N","F"),Parámetros!$M$2:$N$17,2,0),"Completar hasta 3ra sem. para evaluar a Probacionista"))</f>
        <v/>
      </c>
      <c r="AQ276" s="40"/>
      <c r="AR276" s="40"/>
      <c r="AS276" s="40"/>
      <c r="AT276" s="29"/>
      <c r="AU276" s="56"/>
      <c r="AV276" s="56"/>
      <c r="AW276" s="56"/>
      <c r="AX276" s="249" t="str">
        <f>IF(V276="","",EOMONTH(EDATE(Tabla1[[#This Row],[Fecha Finalización]],2),0))</f>
        <v/>
      </c>
      <c r="AY276" s="40"/>
      <c r="AZ276" s="250" t="str">
        <f>IF(V276="","",EOMONTH(EDATE(Tabla1[[#This Row],[Fecha Finalización]],3),0))</f>
        <v/>
      </c>
      <c r="BA276" s="40"/>
      <c r="BB276" s="40"/>
      <c r="BC276" s="236"/>
      <c r="BD276" s="234" t="str">
        <f>IF(F276="","",Tabla1[[#This Row],[sem 01]]&amp;Tabla1[[#This Row],[sem 02]]&amp;Tabla1[[#This Row],[sem 03]])</f>
        <v/>
      </c>
      <c r="BE276" s="235" t="str">
        <f>IF(TRIM(F276)="","",$B$1&amp;"-"&amp;SUBSTITUTE(Tabla1[[#This Row],[Mes Inscrito]]," ","")&amp;"-"&amp;SUBSTITUTE(Tabla1[[#This Row],[Dia de clases Inscrito]]," ","")&amp;"-"&amp;SUBSTITUTE(Tabla1[[#This Row],[Horario Inscrito]]," ","")&amp;"-"&amp;Tabla1[[#This Row],[Fecha Inicio grupo]])</f>
        <v/>
      </c>
      <c r="BF276" s="252" t="str">
        <f>IF(F276="","",Tabla1[[#This Row],[Curso]])</f>
        <v/>
      </c>
      <c r="BG276" s="253" t="str">
        <f>+IF(TRIM(F276)="","",$B$1&amp;"-"&amp;TRIM(Tabla1[[#This Row],[Mes Inscrito]])&amp;"-"&amp;TRIM(Tabla1[[#This Row],[Dia de clases Inscrito]])&amp;"-"&amp;TRIM(Tabla1[[#This Row],[Horario Inscrito]])&amp;"-"&amp;TRIM(Tabla1[[#This Row],[Fecha Inicio grupo]])&amp;"-"&amp;TRIM(Tabla1[[#This Row],[Tipo Incrito]]))</f>
        <v/>
      </c>
      <c r="BH276" s="308" t="str">
        <f>IF(F276="","",OR(IFERROR(SEARCH("CG",Tabla1[[#This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6" s="309" t="str">
        <f>IF(F276&lt;&gt;"",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6" s="309" t="str">
        <f>IF(F276&lt;&gt;"",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6" s="309" t="str">
        <f>IF(Tabla1[[#This Row],[Fecha Inicio grupo]]="","",IFERROR(VLOOKUP(Tabla1[[#This Row],[Mes de Alta como miembro]],Parámetros!$AM$2:$AN$16,2,0),"01/01/1900"))</f>
        <v/>
      </c>
    </row>
    <row r="277" spans="1:63" ht="14.45">
      <c r="A277" s="69">
        <v>274</v>
      </c>
      <c r="B277" s="30"/>
      <c r="C277" s="35"/>
      <c r="D277" s="43"/>
      <c r="E277" s="65"/>
      <c r="F277" s="46"/>
      <c r="G277" s="46"/>
      <c r="H277" s="164"/>
      <c r="I277" s="43"/>
      <c r="J277" s="29"/>
      <c r="K277" s="70"/>
      <c r="L277" s="69"/>
      <c r="M277" s="47"/>
      <c r="N277" s="239" t="str">
        <f ca="1">IF(Tabla1[[#This Row],[Fecha de nac]]="","",IF(Tabla1[[#This Row],[Fecha Finalización]] &gt;=TODAY(), DATEDIF(Tabla1[[#This Row],[Fecha de nac]],TODAY(),"y"), ROUNDDOWN((Tabla1[[#This Row],[Fecha Finalización]] -Tabla1[[#This Row],[Fecha de nac]])/365,0)))</f>
        <v/>
      </c>
      <c r="O277" s="170"/>
      <c r="P277" s="35"/>
      <c r="Q277" s="68"/>
      <c r="R277" s="68"/>
      <c r="S277" s="68"/>
      <c r="T277" s="68"/>
      <c r="U277" s="244" t="str">
        <f>IF(F277="","",Tabla1[[#This Row],[Fecha Inicio grupo]]+3*7-7)</f>
        <v/>
      </c>
      <c r="V277" s="245" t="str">
        <f>IF(F277="","",EDATE(Tabla1[[#This Row],[Fecha Inicio grupo]],3))</f>
        <v/>
      </c>
      <c r="W277" s="30"/>
      <c r="X277" s="30"/>
      <c r="Y277" s="77"/>
      <c r="Z277" s="77"/>
      <c r="AA277" s="77"/>
      <c r="AB277" s="77"/>
      <c r="AC277" s="77"/>
      <c r="AD277" s="77"/>
      <c r="AE277" s="77"/>
      <c r="AF277" s="77"/>
      <c r="AG277" s="77"/>
      <c r="AH277" s="77"/>
      <c r="AI277" s="77"/>
      <c r="AJ277" s="77"/>
      <c r="AK277" s="77"/>
      <c r="AL277" s="77"/>
      <c r="AM277" s="77"/>
      <c r="AN277" s="77"/>
      <c r="AO277" s="145"/>
      <c r="AP277" s="247" t="str">
        <f>IF(F277="","",IFERROR(VLOOKUP(SUBSTITUTE(SUBSTITUTE(Tabla1[[#This Row],[Uso Sistemas]],"T","P"),"N","F"),Parámetros!$M$2:$N$17,2,0),"Completar hasta 3ra sem. para evaluar a Probacionista"))</f>
        <v/>
      </c>
      <c r="AQ277" s="40"/>
      <c r="AR277" s="40"/>
      <c r="AS277" s="40"/>
      <c r="AT277" s="29"/>
      <c r="AU277" s="56"/>
      <c r="AV277" s="56"/>
      <c r="AW277" s="56"/>
      <c r="AX277" s="249" t="str">
        <f>IF(V277="","",EOMONTH(EDATE(Tabla1[[#This Row],[Fecha Finalización]],2),0))</f>
        <v/>
      </c>
      <c r="AY277" s="40"/>
      <c r="AZ277" s="250" t="str">
        <f>IF(V277="","",EOMONTH(EDATE(Tabla1[[#This Row],[Fecha Finalización]],3),0))</f>
        <v/>
      </c>
      <c r="BA277" s="40"/>
      <c r="BB277" s="40"/>
      <c r="BC277" s="236"/>
      <c r="BD277" s="234" t="str">
        <f>IF(F277="","",Tabla1[[#This Row],[sem 01]]&amp;Tabla1[[#This Row],[sem 02]]&amp;Tabla1[[#This Row],[sem 03]])</f>
        <v/>
      </c>
      <c r="BE277" s="235" t="str">
        <f>IF(TRIM(F277)="","",$B$1&amp;"-"&amp;SUBSTITUTE(Tabla1[[#This Row],[Mes Inscrito]]," ","")&amp;"-"&amp;SUBSTITUTE(Tabla1[[#This Row],[Dia de clases Inscrito]]," ","")&amp;"-"&amp;SUBSTITUTE(Tabla1[[#This Row],[Horario Inscrito]]," ","")&amp;"-"&amp;Tabla1[[#This Row],[Fecha Inicio grupo]])</f>
        <v/>
      </c>
      <c r="BF277" s="252" t="str">
        <f>IF(F277="","",Tabla1[[#This Row],[Curso]])</f>
        <v/>
      </c>
      <c r="BG277" s="253" t="str">
        <f>+IF(TRIM(F277)="","",$B$1&amp;"-"&amp;TRIM(Tabla1[[#This Row],[Mes Inscrito]])&amp;"-"&amp;TRIM(Tabla1[[#This Row],[Dia de clases Inscrito]])&amp;"-"&amp;TRIM(Tabla1[[#This Row],[Horario Inscrito]])&amp;"-"&amp;TRIM(Tabla1[[#This Row],[Fecha Inicio grupo]])&amp;"-"&amp;TRIM(Tabla1[[#This Row],[Tipo Incrito]]))</f>
        <v/>
      </c>
      <c r="BH277" s="308" t="str">
        <f>IF(F277="","",OR(IFERROR(SEARCH("CG",Tabla1[[#This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7" s="309" t="str">
        <f>IF(F277&lt;&gt;"",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7" s="309" t="str">
        <f>IF(F277&lt;&gt;"",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7" s="309" t="str">
        <f>IF(Tabla1[[#This Row],[Fecha Inicio grupo]]="","",IFERROR(VLOOKUP(Tabla1[[#This Row],[Mes de Alta como miembro]],Parámetros!$AM$2:$AN$16,2,0),"01/01/1900"))</f>
        <v/>
      </c>
    </row>
    <row r="278" spans="1:63" ht="14.45">
      <c r="A278" s="69">
        <v>275</v>
      </c>
      <c r="B278" s="30"/>
      <c r="C278" s="35"/>
      <c r="D278" s="43"/>
      <c r="E278" s="65"/>
      <c r="F278" s="46"/>
      <c r="G278" s="46"/>
      <c r="H278" s="164"/>
      <c r="I278" s="43"/>
      <c r="J278" s="29"/>
      <c r="K278" s="70"/>
      <c r="L278" s="69"/>
      <c r="M278" s="47"/>
      <c r="N278" s="239" t="str">
        <f ca="1">IF(Tabla1[[#This Row],[Fecha de nac]]="","",IF(Tabla1[[#This Row],[Fecha Finalización]] &gt;=TODAY(), DATEDIF(Tabla1[[#This Row],[Fecha de nac]],TODAY(),"y"), ROUNDDOWN((Tabla1[[#This Row],[Fecha Finalización]] -Tabla1[[#This Row],[Fecha de nac]])/365,0)))</f>
        <v/>
      </c>
      <c r="O278" s="170"/>
      <c r="P278" s="35"/>
      <c r="Q278" s="68"/>
      <c r="R278" s="68"/>
      <c r="S278" s="68"/>
      <c r="T278" s="68"/>
      <c r="U278" s="244" t="str">
        <f>IF(F278="","",Tabla1[[#This Row],[Fecha Inicio grupo]]+3*7-7)</f>
        <v/>
      </c>
      <c r="V278" s="245" t="str">
        <f>IF(F278="","",EDATE(Tabla1[[#This Row],[Fecha Inicio grupo]],3))</f>
        <v/>
      </c>
      <c r="W278" s="30"/>
      <c r="X278" s="30"/>
      <c r="Y278" s="77"/>
      <c r="Z278" s="77"/>
      <c r="AA278" s="77"/>
      <c r="AB278" s="77"/>
      <c r="AC278" s="77"/>
      <c r="AD278" s="77"/>
      <c r="AE278" s="77"/>
      <c r="AF278" s="77"/>
      <c r="AG278" s="77"/>
      <c r="AH278" s="77"/>
      <c r="AI278" s="77"/>
      <c r="AJ278" s="77"/>
      <c r="AK278" s="77"/>
      <c r="AL278" s="77"/>
      <c r="AM278" s="77"/>
      <c r="AN278" s="77"/>
      <c r="AO278" s="145"/>
      <c r="AP278" s="247" t="str">
        <f>IF(F278="","",IFERROR(VLOOKUP(SUBSTITUTE(SUBSTITUTE(Tabla1[[#This Row],[Uso Sistemas]],"T","P"),"N","F"),Parámetros!$M$2:$N$17,2,0),"Completar hasta 3ra sem. para evaluar a Probacionista"))</f>
        <v/>
      </c>
      <c r="AQ278" s="40"/>
      <c r="AR278" s="40"/>
      <c r="AS278" s="40"/>
      <c r="AT278" s="29"/>
      <c r="AU278" s="56"/>
      <c r="AV278" s="56"/>
      <c r="AW278" s="56"/>
      <c r="AX278" s="249" t="str">
        <f>IF(V278="","",EOMONTH(EDATE(Tabla1[[#This Row],[Fecha Finalización]],2),0))</f>
        <v/>
      </c>
      <c r="AY278" s="40"/>
      <c r="AZ278" s="250" t="str">
        <f>IF(V278="","",EOMONTH(EDATE(Tabla1[[#This Row],[Fecha Finalización]],3),0))</f>
        <v/>
      </c>
      <c r="BA278" s="40"/>
      <c r="BB278" s="40"/>
      <c r="BC278" s="236"/>
      <c r="BD278" s="234" t="str">
        <f>IF(F278="","",Tabla1[[#This Row],[sem 01]]&amp;Tabla1[[#This Row],[sem 02]]&amp;Tabla1[[#This Row],[sem 03]])</f>
        <v/>
      </c>
      <c r="BE278" s="235" t="str">
        <f>IF(TRIM(F278)="","",$B$1&amp;"-"&amp;SUBSTITUTE(Tabla1[[#This Row],[Mes Inscrito]]," ","")&amp;"-"&amp;SUBSTITUTE(Tabla1[[#This Row],[Dia de clases Inscrito]]," ","")&amp;"-"&amp;SUBSTITUTE(Tabla1[[#This Row],[Horario Inscrito]]," ","")&amp;"-"&amp;Tabla1[[#This Row],[Fecha Inicio grupo]])</f>
        <v/>
      </c>
      <c r="BF278" s="252" t="str">
        <f>IF(F278="","",Tabla1[[#This Row],[Curso]])</f>
        <v/>
      </c>
      <c r="BG278" s="253" t="str">
        <f>+IF(TRIM(F278)="","",$B$1&amp;"-"&amp;TRIM(Tabla1[[#This Row],[Mes Inscrito]])&amp;"-"&amp;TRIM(Tabla1[[#This Row],[Dia de clases Inscrito]])&amp;"-"&amp;TRIM(Tabla1[[#This Row],[Horario Inscrito]])&amp;"-"&amp;TRIM(Tabla1[[#This Row],[Fecha Inicio grupo]])&amp;"-"&amp;TRIM(Tabla1[[#This Row],[Tipo Incrito]]))</f>
        <v/>
      </c>
      <c r="BH278" s="308" t="str">
        <f>IF(F278="","",OR(IFERROR(SEARCH("CG",Tabla1[[#This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8" s="309" t="str">
        <f>IF(F278&lt;&gt;"",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8" s="309" t="str">
        <f>IF(F278&lt;&gt;"",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8" s="309" t="str">
        <f>IF(Tabla1[[#This Row],[Fecha Inicio grupo]]="","",IFERROR(VLOOKUP(Tabla1[[#This Row],[Mes de Alta como miembro]],Parámetros!$AM$2:$AN$16,2,0),"01/01/1900"))</f>
        <v/>
      </c>
    </row>
    <row r="279" spans="1:63" ht="14.45">
      <c r="A279" s="69">
        <v>276</v>
      </c>
      <c r="B279" s="30"/>
      <c r="C279" s="35"/>
      <c r="D279" s="43"/>
      <c r="E279" s="65"/>
      <c r="F279" s="46"/>
      <c r="G279" s="46"/>
      <c r="H279" s="164"/>
      <c r="I279" s="43"/>
      <c r="J279" s="29"/>
      <c r="K279" s="70"/>
      <c r="L279" s="69"/>
      <c r="M279" s="47"/>
      <c r="N279" s="239" t="str">
        <f ca="1">IF(Tabla1[[#This Row],[Fecha de nac]]="","",IF(Tabla1[[#This Row],[Fecha Finalización]] &gt;=TODAY(), DATEDIF(Tabla1[[#This Row],[Fecha de nac]],TODAY(),"y"), ROUNDDOWN((Tabla1[[#This Row],[Fecha Finalización]] -Tabla1[[#This Row],[Fecha de nac]])/365,0)))</f>
        <v/>
      </c>
      <c r="O279" s="170"/>
      <c r="P279" s="35"/>
      <c r="Q279" s="68"/>
      <c r="R279" s="68"/>
      <c r="S279" s="68"/>
      <c r="T279" s="68"/>
      <c r="U279" s="244" t="str">
        <f>IF(F279="","",Tabla1[[#This Row],[Fecha Inicio grupo]]+3*7-7)</f>
        <v/>
      </c>
      <c r="V279" s="245" t="str">
        <f>IF(F279="","",EDATE(Tabla1[[#This Row],[Fecha Inicio grupo]],3))</f>
        <v/>
      </c>
      <c r="W279" s="30"/>
      <c r="X279" s="30"/>
      <c r="Y279" s="77"/>
      <c r="Z279" s="77"/>
      <c r="AA279" s="77"/>
      <c r="AB279" s="77"/>
      <c r="AC279" s="77"/>
      <c r="AD279" s="77"/>
      <c r="AE279" s="77"/>
      <c r="AF279" s="77"/>
      <c r="AG279" s="77"/>
      <c r="AH279" s="77"/>
      <c r="AI279" s="77"/>
      <c r="AJ279" s="77"/>
      <c r="AK279" s="77"/>
      <c r="AL279" s="77"/>
      <c r="AM279" s="77"/>
      <c r="AN279" s="77"/>
      <c r="AO279" s="145"/>
      <c r="AP279" s="247" t="str">
        <f>IF(F279="","",IFERROR(VLOOKUP(SUBSTITUTE(SUBSTITUTE(Tabla1[[#This Row],[Uso Sistemas]],"T","P"),"N","F"),Parámetros!$M$2:$N$17,2,0),"Completar hasta 3ra sem. para evaluar a Probacionista"))</f>
        <v/>
      </c>
      <c r="AQ279" s="40"/>
      <c r="AR279" s="40"/>
      <c r="AS279" s="40"/>
      <c r="AT279" s="29"/>
      <c r="AU279" s="56"/>
      <c r="AV279" s="56"/>
      <c r="AW279" s="56"/>
      <c r="AX279" s="249" t="str">
        <f>IF(V279="","",EOMONTH(EDATE(Tabla1[[#This Row],[Fecha Finalización]],2),0))</f>
        <v/>
      </c>
      <c r="AY279" s="40"/>
      <c r="AZ279" s="250" t="str">
        <f>IF(V279="","",EOMONTH(EDATE(Tabla1[[#This Row],[Fecha Finalización]],3),0))</f>
        <v/>
      </c>
      <c r="BA279" s="40"/>
      <c r="BB279" s="40"/>
      <c r="BC279" s="236"/>
      <c r="BD279" s="234" t="str">
        <f>IF(F279="","",Tabla1[[#This Row],[sem 01]]&amp;Tabla1[[#This Row],[sem 02]]&amp;Tabla1[[#This Row],[sem 03]])</f>
        <v/>
      </c>
      <c r="BE279" s="235" t="str">
        <f>IF(TRIM(F279)="","",$B$1&amp;"-"&amp;SUBSTITUTE(Tabla1[[#This Row],[Mes Inscrito]]," ","")&amp;"-"&amp;SUBSTITUTE(Tabla1[[#This Row],[Dia de clases Inscrito]]," ","")&amp;"-"&amp;SUBSTITUTE(Tabla1[[#This Row],[Horario Inscrito]]," ","")&amp;"-"&amp;Tabla1[[#This Row],[Fecha Inicio grupo]])</f>
        <v/>
      </c>
      <c r="BF279" s="252" t="str">
        <f>IF(F279="","",Tabla1[[#This Row],[Curso]])</f>
        <v/>
      </c>
      <c r="BG279" s="253" t="str">
        <f>+IF(TRIM(F279)="","",$B$1&amp;"-"&amp;TRIM(Tabla1[[#This Row],[Mes Inscrito]])&amp;"-"&amp;TRIM(Tabla1[[#This Row],[Dia de clases Inscrito]])&amp;"-"&amp;TRIM(Tabla1[[#This Row],[Horario Inscrito]])&amp;"-"&amp;TRIM(Tabla1[[#This Row],[Fecha Inicio grupo]])&amp;"-"&amp;TRIM(Tabla1[[#This Row],[Tipo Incrito]]))</f>
        <v/>
      </c>
      <c r="BH279" s="308" t="str">
        <f>IF(F279="","",OR(IFERROR(SEARCH("CG",Tabla1[[#This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9" s="309" t="str">
        <f>IF(F279&lt;&gt;"",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9" s="309" t="str">
        <f>IF(F279&lt;&gt;"",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9" s="309" t="str">
        <f>IF(Tabla1[[#This Row],[Fecha Inicio grupo]]="","",IFERROR(VLOOKUP(Tabla1[[#This Row],[Mes de Alta como miembro]],Parámetros!$AM$2:$AN$16,2,0),"01/01/1900"))</f>
        <v/>
      </c>
    </row>
    <row r="280" spans="1:63" ht="14.45">
      <c r="A280" s="69">
        <v>277</v>
      </c>
      <c r="B280" s="30"/>
      <c r="C280" s="35"/>
      <c r="D280" s="43"/>
      <c r="E280" s="65"/>
      <c r="F280" s="46"/>
      <c r="G280" s="46"/>
      <c r="H280" s="164"/>
      <c r="I280" s="43"/>
      <c r="J280" s="29"/>
      <c r="K280" s="70"/>
      <c r="L280" s="69"/>
      <c r="M280" s="47"/>
      <c r="N280" s="239" t="str">
        <f ca="1">IF(Tabla1[[#This Row],[Fecha de nac]]="","",IF(Tabla1[[#This Row],[Fecha Finalización]] &gt;=TODAY(), DATEDIF(Tabla1[[#This Row],[Fecha de nac]],TODAY(),"y"), ROUNDDOWN((Tabla1[[#This Row],[Fecha Finalización]] -Tabla1[[#This Row],[Fecha de nac]])/365,0)))</f>
        <v/>
      </c>
      <c r="O280" s="170"/>
      <c r="P280" s="35"/>
      <c r="Q280" s="68"/>
      <c r="R280" s="68"/>
      <c r="S280" s="68"/>
      <c r="T280" s="68"/>
      <c r="U280" s="244" t="str">
        <f>IF(F280="","",Tabla1[[#This Row],[Fecha Inicio grupo]]+3*7-7)</f>
        <v/>
      </c>
      <c r="V280" s="245" t="str">
        <f>IF(F280="","",EDATE(Tabla1[[#This Row],[Fecha Inicio grupo]],3))</f>
        <v/>
      </c>
      <c r="W280" s="30"/>
      <c r="X280" s="30"/>
      <c r="Y280" s="77"/>
      <c r="Z280" s="77"/>
      <c r="AA280" s="77"/>
      <c r="AB280" s="77"/>
      <c r="AC280" s="77"/>
      <c r="AD280" s="77"/>
      <c r="AE280" s="77"/>
      <c r="AF280" s="77"/>
      <c r="AG280" s="77"/>
      <c r="AH280" s="77"/>
      <c r="AI280" s="77"/>
      <c r="AJ280" s="77"/>
      <c r="AK280" s="77"/>
      <c r="AL280" s="77"/>
      <c r="AM280" s="77"/>
      <c r="AN280" s="77"/>
      <c r="AO280" s="145"/>
      <c r="AP280" s="247" t="str">
        <f>IF(F280="","",IFERROR(VLOOKUP(SUBSTITUTE(SUBSTITUTE(Tabla1[[#This Row],[Uso Sistemas]],"T","P"),"N","F"),Parámetros!$M$2:$N$17,2,0),"Completar hasta 3ra sem. para evaluar a Probacionista"))</f>
        <v/>
      </c>
      <c r="AQ280" s="40"/>
      <c r="AR280" s="40"/>
      <c r="AS280" s="40"/>
      <c r="AT280" s="29"/>
      <c r="AU280" s="56"/>
      <c r="AV280" s="56"/>
      <c r="AW280" s="56"/>
      <c r="AX280" s="249" t="str">
        <f>IF(V280="","",EOMONTH(EDATE(Tabla1[[#This Row],[Fecha Finalización]],2),0))</f>
        <v/>
      </c>
      <c r="AY280" s="40"/>
      <c r="AZ280" s="250" t="str">
        <f>IF(V280="","",EOMONTH(EDATE(Tabla1[[#This Row],[Fecha Finalización]],3),0))</f>
        <v/>
      </c>
      <c r="BA280" s="40"/>
      <c r="BB280" s="40"/>
      <c r="BC280" s="236"/>
      <c r="BD280" s="234" t="str">
        <f>IF(F280="","",Tabla1[[#This Row],[sem 01]]&amp;Tabla1[[#This Row],[sem 02]]&amp;Tabla1[[#This Row],[sem 03]])</f>
        <v/>
      </c>
      <c r="BE280" s="235" t="str">
        <f>IF(TRIM(F280)="","",$B$1&amp;"-"&amp;SUBSTITUTE(Tabla1[[#This Row],[Mes Inscrito]]," ","")&amp;"-"&amp;SUBSTITUTE(Tabla1[[#This Row],[Dia de clases Inscrito]]," ","")&amp;"-"&amp;SUBSTITUTE(Tabla1[[#This Row],[Horario Inscrito]]," ","")&amp;"-"&amp;Tabla1[[#This Row],[Fecha Inicio grupo]])</f>
        <v/>
      </c>
      <c r="BF280" s="252" t="str">
        <f>IF(F280="","",Tabla1[[#This Row],[Curso]])</f>
        <v/>
      </c>
      <c r="BG280" s="253" t="str">
        <f>+IF(TRIM(F280)="","",$B$1&amp;"-"&amp;TRIM(Tabla1[[#This Row],[Mes Inscrito]])&amp;"-"&amp;TRIM(Tabla1[[#This Row],[Dia de clases Inscrito]])&amp;"-"&amp;TRIM(Tabla1[[#This Row],[Horario Inscrito]])&amp;"-"&amp;TRIM(Tabla1[[#This Row],[Fecha Inicio grupo]])&amp;"-"&amp;TRIM(Tabla1[[#This Row],[Tipo Incrito]]))</f>
        <v/>
      </c>
      <c r="BH280" s="308" t="str">
        <f>IF(F280="","",OR(IFERROR(SEARCH("CG",Tabla1[[#This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0" s="309" t="str">
        <f>IF(F280&lt;&gt;"",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0" s="309" t="str">
        <f>IF(F280&lt;&gt;"",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0" s="309" t="str">
        <f>IF(Tabla1[[#This Row],[Fecha Inicio grupo]]="","",IFERROR(VLOOKUP(Tabla1[[#This Row],[Mes de Alta como miembro]],Parámetros!$AM$2:$AN$16,2,0),"01/01/1900"))</f>
        <v/>
      </c>
    </row>
    <row r="281" spans="1:63" ht="14.45">
      <c r="A281" s="69">
        <v>278</v>
      </c>
      <c r="B281" s="30"/>
      <c r="C281" s="35"/>
      <c r="D281" s="43"/>
      <c r="E281" s="65"/>
      <c r="F281" s="46"/>
      <c r="G281" s="46"/>
      <c r="H281" s="164"/>
      <c r="I281" s="43"/>
      <c r="J281" s="29"/>
      <c r="K281" s="70"/>
      <c r="L281" s="69"/>
      <c r="M281" s="47"/>
      <c r="N281" s="239" t="str">
        <f ca="1">IF(Tabla1[[#This Row],[Fecha de nac]]="","",IF(Tabla1[[#This Row],[Fecha Finalización]] &gt;=TODAY(), DATEDIF(Tabla1[[#This Row],[Fecha de nac]],TODAY(),"y"), ROUNDDOWN((Tabla1[[#This Row],[Fecha Finalización]] -Tabla1[[#This Row],[Fecha de nac]])/365,0)))</f>
        <v/>
      </c>
      <c r="O281" s="170"/>
      <c r="P281" s="35"/>
      <c r="Q281" s="68"/>
      <c r="R281" s="68"/>
      <c r="S281" s="68"/>
      <c r="T281" s="68"/>
      <c r="U281" s="244" t="str">
        <f>IF(F281="","",Tabla1[[#This Row],[Fecha Inicio grupo]]+3*7-7)</f>
        <v/>
      </c>
      <c r="V281" s="245" t="str">
        <f>IF(F281="","",EDATE(Tabla1[[#This Row],[Fecha Inicio grupo]],3))</f>
        <v/>
      </c>
      <c r="W281" s="30"/>
      <c r="X281" s="30"/>
      <c r="Y281" s="77"/>
      <c r="Z281" s="77"/>
      <c r="AA281" s="77"/>
      <c r="AB281" s="77"/>
      <c r="AC281" s="77"/>
      <c r="AD281" s="77"/>
      <c r="AE281" s="77"/>
      <c r="AF281" s="77"/>
      <c r="AG281" s="77"/>
      <c r="AH281" s="77"/>
      <c r="AI281" s="77"/>
      <c r="AJ281" s="77"/>
      <c r="AK281" s="77"/>
      <c r="AL281" s="77"/>
      <c r="AM281" s="77"/>
      <c r="AN281" s="77"/>
      <c r="AO281" s="145"/>
      <c r="AP281" s="247" t="str">
        <f>IF(F281="","",IFERROR(VLOOKUP(SUBSTITUTE(SUBSTITUTE(Tabla1[[#This Row],[Uso Sistemas]],"T","P"),"N","F"),Parámetros!$M$2:$N$17,2,0),"Completar hasta 3ra sem. para evaluar a Probacionista"))</f>
        <v/>
      </c>
      <c r="AQ281" s="40"/>
      <c r="AR281" s="40"/>
      <c r="AS281" s="40"/>
      <c r="AT281" s="29"/>
      <c r="AU281" s="56"/>
      <c r="AV281" s="56"/>
      <c r="AW281" s="56"/>
      <c r="AX281" s="249" t="str">
        <f>IF(V281="","",EOMONTH(EDATE(Tabla1[[#This Row],[Fecha Finalización]],2),0))</f>
        <v/>
      </c>
      <c r="AY281" s="40"/>
      <c r="AZ281" s="250" t="str">
        <f>IF(V281="","",EOMONTH(EDATE(Tabla1[[#This Row],[Fecha Finalización]],3),0))</f>
        <v/>
      </c>
      <c r="BA281" s="40"/>
      <c r="BB281" s="40"/>
      <c r="BC281" s="236"/>
      <c r="BD281" s="234" t="str">
        <f>IF(F281="","",Tabla1[[#This Row],[sem 01]]&amp;Tabla1[[#This Row],[sem 02]]&amp;Tabla1[[#This Row],[sem 03]])</f>
        <v/>
      </c>
      <c r="BE281" s="235" t="str">
        <f>IF(TRIM(F281)="","",$B$1&amp;"-"&amp;SUBSTITUTE(Tabla1[[#This Row],[Mes Inscrito]]," ","")&amp;"-"&amp;SUBSTITUTE(Tabla1[[#This Row],[Dia de clases Inscrito]]," ","")&amp;"-"&amp;SUBSTITUTE(Tabla1[[#This Row],[Horario Inscrito]]," ","")&amp;"-"&amp;Tabla1[[#This Row],[Fecha Inicio grupo]])</f>
        <v/>
      </c>
      <c r="BF281" s="252" t="str">
        <f>IF(F281="","",Tabla1[[#This Row],[Curso]])</f>
        <v/>
      </c>
      <c r="BG281" s="253" t="str">
        <f>+IF(TRIM(F281)="","",$B$1&amp;"-"&amp;TRIM(Tabla1[[#This Row],[Mes Inscrito]])&amp;"-"&amp;TRIM(Tabla1[[#This Row],[Dia de clases Inscrito]])&amp;"-"&amp;TRIM(Tabla1[[#This Row],[Horario Inscrito]])&amp;"-"&amp;TRIM(Tabla1[[#This Row],[Fecha Inicio grupo]])&amp;"-"&amp;TRIM(Tabla1[[#This Row],[Tipo Incrito]]))</f>
        <v/>
      </c>
      <c r="BH281" s="308" t="str">
        <f>IF(F281="","",OR(IFERROR(SEARCH("CG",Tabla1[[#This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1" s="309" t="str">
        <f>IF(F281&lt;&gt;"",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1" s="309" t="str">
        <f>IF(F281&lt;&gt;"",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1" s="309" t="str">
        <f>IF(Tabla1[[#This Row],[Fecha Inicio grupo]]="","",IFERROR(VLOOKUP(Tabla1[[#This Row],[Mes de Alta como miembro]],Parámetros!$AM$2:$AN$16,2,0),"01/01/1900"))</f>
        <v/>
      </c>
    </row>
    <row r="282" spans="1:63" ht="14.45">
      <c r="A282" s="69">
        <v>279</v>
      </c>
      <c r="B282" s="30"/>
      <c r="C282" s="35"/>
      <c r="D282" s="43"/>
      <c r="E282" s="65"/>
      <c r="F282" s="46"/>
      <c r="G282" s="46"/>
      <c r="H282" s="164"/>
      <c r="I282" s="43"/>
      <c r="J282" s="29"/>
      <c r="K282" s="70"/>
      <c r="L282" s="69"/>
      <c r="M282" s="47"/>
      <c r="N282" s="239" t="str">
        <f ca="1">IF(Tabla1[[#This Row],[Fecha de nac]]="","",IF(Tabla1[[#This Row],[Fecha Finalización]] &gt;=TODAY(), DATEDIF(Tabla1[[#This Row],[Fecha de nac]],TODAY(),"y"), ROUNDDOWN((Tabla1[[#This Row],[Fecha Finalización]] -Tabla1[[#This Row],[Fecha de nac]])/365,0)))</f>
        <v/>
      </c>
      <c r="O282" s="170"/>
      <c r="P282" s="35"/>
      <c r="Q282" s="68"/>
      <c r="R282" s="68"/>
      <c r="S282" s="68"/>
      <c r="T282" s="68"/>
      <c r="U282" s="244" t="str">
        <f>IF(F282="","",Tabla1[[#This Row],[Fecha Inicio grupo]]+3*7-7)</f>
        <v/>
      </c>
      <c r="V282" s="245" t="str">
        <f>IF(F282="","",EDATE(Tabla1[[#This Row],[Fecha Inicio grupo]],3))</f>
        <v/>
      </c>
      <c r="W282" s="30"/>
      <c r="X282" s="30"/>
      <c r="Y282" s="77"/>
      <c r="Z282" s="77"/>
      <c r="AA282" s="77"/>
      <c r="AB282" s="77"/>
      <c r="AC282" s="77"/>
      <c r="AD282" s="77"/>
      <c r="AE282" s="77"/>
      <c r="AF282" s="77"/>
      <c r="AG282" s="77"/>
      <c r="AH282" s="77"/>
      <c r="AI282" s="77"/>
      <c r="AJ282" s="77"/>
      <c r="AK282" s="77"/>
      <c r="AL282" s="77"/>
      <c r="AM282" s="77"/>
      <c r="AN282" s="77"/>
      <c r="AO282" s="145"/>
      <c r="AP282" s="247" t="str">
        <f>IF(F282="","",IFERROR(VLOOKUP(SUBSTITUTE(SUBSTITUTE(Tabla1[[#This Row],[Uso Sistemas]],"T","P"),"N","F"),Parámetros!$M$2:$N$17,2,0),"Completar hasta 3ra sem. para evaluar a Probacionista"))</f>
        <v/>
      </c>
      <c r="AQ282" s="40"/>
      <c r="AR282" s="40"/>
      <c r="AS282" s="40"/>
      <c r="AT282" s="29"/>
      <c r="AU282" s="56"/>
      <c r="AV282" s="56"/>
      <c r="AW282" s="56"/>
      <c r="AX282" s="249" t="str">
        <f>IF(V282="","",EOMONTH(EDATE(Tabla1[[#This Row],[Fecha Finalización]],2),0))</f>
        <v/>
      </c>
      <c r="AY282" s="40"/>
      <c r="AZ282" s="250" t="str">
        <f>IF(V282="","",EOMONTH(EDATE(Tabla1[[#This Row],[Fecha Finalización]],3),0))</f>
        <v/>
      </c>
      <c r="BA282" s="40"/>
      <c r="BB282" s="40"/>
      <c r="BC282" s="236"/>
      <c r="BD282" s="234" t="str">
        <f>IF(F282="","",Tabla1[[#This Row],[sem 01]]&amp;Tabla1[[#This Row],[sem 02]]&amp;Tabla1[[#This Row],[sem 03]])</f>
        <v/>
      </c>
      <c r="BE282" s="235" t="str">
        <f>IF(TRIM(F282)="","",$B$1&amp;"-"&amp;SUBSTITUTE(Tabla1[[#This Row],[Mes Inscrito]]," ","")&amp;"-"&amp;SUBSTITUTE(Tabla1[[#This Row],[Dia de clases Inscrito]]," ","")&amp;"-"&amp;SUBSTITUTE(Tabla1[[#This Row],[Horario Inscrito]]," ","")&amp;"-"&amp;Tabla1[[#This Row],[Fecha Inicio grupo]])</f>
        <v/>
      </c>
      <c r="BF282" s="252" t="str">
        <f>IF(F282="","",Tabla1[[#This Row],[Curso]])</f>
        <v/>
      </c>
      <c r="BG282" s="253" t="str">
        <f>+IF(TRIM(F282)="","",$B$1&amp;"-"&amp;TRIM(Tabla1[[#This Row],[Mes Inscrito]])&amp;"-"&amp;TRIM(Tabla1[[#This Row],[Dia de clases Inscrito]])&amp;"-"&amp;TRIM(Tabla1[[#This Row],[Horario Inscrito]])&amp;"-"&amp;TRIM(Tabla1[[#This Row],[Fecha Inicio grupo]])&amp;"-"&amp;TRIM(Tabla1[[#This Row],[Tipo Incrito]]))</f>
        <v/>
      </c>
      <c r="BH282" s="308" t="str">
        <f>IF(F282="","",OR(IFERROR(SEARCH("CG",Tabla1[[#This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2" s="309" t="str">
        <f>IF(F282&lt;&gt;"",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2" s="309" t="str">
        <f>IF(F282&lt;&gt;"",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2" s="309" t="str">
        <f>IF(Tabla1[[#This Row],[Fecha Inicio grupo]]="","",IFERROR(VLOOKUP(Tabla1[[#This Row],[Mes de Alta como miembro]],Parámetros!$AM$2:$AN$16,2,0),"01/01/1900"))</f>
        <v/>
      </c>
    </row>
    <row r="283" spans="1:63" ht="14.45">
      <c r="A283" s="69">
        <v>280</v>
      </c>
      <c r="B283" s="30"/>
      <c r="C283" s="35"/>
      <c r="D283" s="43"/>
      <c r="E283" s="65"/>
      <c r="F283" s="46"/>
      <c r="G283" s="46"/>
      <c r="H283" s="164"/>
      <c r="I283" s="43"/>
      <c r="J283" s="29"/>
      <c r="K283" s="70"/>
      <c r="L283" s="69"/>
      <c r="M283" s="47"/>
      <c r="N283" s="239" t="str">
        <f ca="1">IF(Tabla1[[#This Row],[Fecha de nac]]="","",IF(Tabla1[[#This Row],[Fecha Finalización]] &gt;=TODAY(), DATEDIF(Tabla1[[#This Row],[Fecha de nac]],TODAY(),"y"), ROUNDDOWN((Tabla1[[#This Row],[Fecha Finalización]] -Tabla1[[#This Row],[Fecha de nac]])/365,0)))</f>
        <v/>
      </c>
      <c r="O283" s="170"/>
      <c r="P283" s="35"/>
      <c r="Q283" s="68"/>
      <c r="R283" s="68"/>
      <c r="S283" s="68"/>
      <c r="T283" s="68"/>
      <c r="U283" s="244" t="str">
        <f>IF(F283="","",Tabla1[[#This Row],[Fecha Inicio grupo]]+3*7-7)</f>
        <v/>
      </c>
      <c r="V283" s="245" t="str">
        <f>IF(F283="","",EDATE(Tabla1[[#This Row],[Fecha Inicio grupo]],3))</f>
        <v/>
      </c>
      <c r="W283" s="30"/>
      <c r="X283" s="30"/>
      <c r="Y283" s="77"/>
      <c r="Z283" s="77"/>
      <c r="AA283" s="77"/>
      <c r="AB283" s="77"/>
      <c r="AC283" s="77"/>
      <c r="AD283" s="77"/>
      <c r="AE283" s="77"/>
      <c r="AF283" s="77"/>
      <c r="AG283" s="77"/>
      <c r="AH283" s="77"/>
      <c r="AI283" s="77"/>
      <c r="AJ283" s="77"/>
      <c r="AK283" s="77"/>
      <c r="AL283" s="77"/>
      <c r="AM283" s="77"/>
      <c r="AN283" s="77"/>
      <c r="AO283" s="145"/>
      <c r="AP283" s="247" t="str">
        <f>IF(F283="","",IFERROR(VLOOKUP(SUBSTITUTE(SUBSTITUTE(Tabla1[[#This Row],[Uso Sistemas]],"T","P"),"N","F"),Parámetros!$M$2:$N$17,2,0),"Completar hasta 3ra sem. para evaluar a Probacionista"))</f>
        <v/>
      </c>
      <c r="AQ283" s="40"/>
      <c r="AR283" s="40"/>
      <c r="AS283" s="40"/>
      <c r="AT283" s="29"/>
      <c r="AU283" s="56"/>
      <c r="AV283" s="56"/>
      <c r="AW283" s="56"/>
      <c r="AX283" s="249" t="str">
        <f>IF(V283="","",EOMONTH(EDATE(Tabla1[[#This Row],[Fecha Finalización]],2),0))</f>
        <v/>
      </c>
      <c r="AY283" s="40"/>
      <c r="AZ283" s="250" t="str">
        <f>IF(V283="","",EOMONTH(EDATE(Tabla1[[#This Row],[Fecha Finalización]],3),0))</f>
        <v/>
      </c>
      <c r="BA283" s="40"/>
      <c r="BB283" s="40"/>
      <c r="BC283" s="236"/>
      <c r="BD283" s="234" t="str">
        <f>IF(F283="","",Tabla1[[#This Row],[sem 01]]&amp;Tabla1[[#This Row],[sem 02]]&amp;Tabla1[[#This Row],[sem 03]])</f>
        <v/>
      </c>
      <c r="BE283" s="235" t="str">
        <f>IF(TRIM(F283)="","",$B$1&amp;"-"&amp;SUBSTITUTE(Tabla1[[#This Row],[Mes Inscrito]]," ","")&amp;"-"&amp;SUBSTITUTE(Tabla1[[#This Row],[Dia de clases Inscrito]]," ","")&amp;"-"&amp;SUBSTITUTE(Tabla1[[#This Row],[Horario Inscrito]]," ","")&amp;"-"&amp;Tabla1[[#This Row],[Fecha Inicio grupo]])</f>
        <v/>
      </c>
      <c r="BF283" s="252" t="str">
        <f>IF(F283="","",Tabla1[[#This Row],[Curso]])</f>
        <v/>
      </c>
      <c r="BG283" s="253" t="str">
        <f>+IF(TRIM(F283)="","",$B$1&amp;"-"&amp;TRIM(Tabla1[[#This Row],[Mes Inscrito]])&amp;"-"&amp;TRIM(Tabla1[[#This Row],[Dia de clases Inscrito]])&amp;"-"&amp;TRIM(Tabla1[[#This Row],[Horario Inscrito]])&amp;"-"&amp;TRIM(Tabla1[[#This Row],[Fecha Inicio grupo]])&amp;"-"&amp;TRIM(Tabla1[[#This Row],[Tipo Incrito]]))</f>
        <v/>
      </c>
      <c r="BH283" s="308" t="str">
        <f>IF(F283="","",OR(IFERROR(SEARCH("CG",Tabla1[[#This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3" s="309" t="str">
        <f>IF(F283&lt;&gt;"",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3" s="309" t="str">
        <f>IF(F283&lt;&gt;"",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3" s="309" t="str">
        <f>IF(Tabla1[[#This Row],[Fecha Inicio grupo]]="","",IFERROR(VLOOKUP(Tabla1[[#This Row],[Mes de Alta como miembro]],Parámetros!$AM$2:$AN$16,2,0),"01/01/1900"))</f>
        <v/>
      </c>
    </row>
    <row r="284" spans="1:63" ht="14.45">
      <c r="A284" s="69">
        <v>281</v>
      </c>
      <c r="B284" s="30"/>
      <c r="C284" s="35"/>
      <c r="D284" s="43"/>
      <c r="E284" s="65"/>
      <c r="F284" s="46"/>
      <c r="G284" s="46"/>
      <c r="H284" s="164"/>
      <c r="I284" s="43"/>
      <c r="J284" s="29"/>
      <c r="K284" s="70"/>
      <c r="L284" s="69"/>
      <c r="M284" s="47"/>
      <c r="N284" s="239" t="str">
        <f ca="1">IF(Tabla1[[#This Row],[Fecha de nac]]="","",IF(Tabla1[[#This Row],[Fecha Finalización]] &gt;=TODAY(), DATEDIF(Tabla1[[#This Row],[Fecha de nac]],TODAY(),"y"), ROUNDDOWN((Tabla1[[#This Row],[Fecha Finalización]] -Tabla1[[#This Row],[Fecha de nac]])/365,0)))</f>
        <v/>
      </c>
      <c r="O284" s="170"/>
      <c r="P284" s="35"/>
      <c r="Q284" s="68"/>
      <c r="R284" s="68"/>
      <c r="S284" s="68"/>
      <c r="T284" s="68"/>
      <c r="U284" s="244" t="str">
        <f>IF(F284="","",Tabla1[[#This Row],[Fecha Inicio grupo]]+3*7-7)</f>
        <v/>
      </c>
      <c r="V284" s="245" t="str">
        <f>IF(F284="","",EDATE(Tabla1[[#This Row],[Fecha Inicio grupo]],3))</f>
        <v/>
      </c>
      <c r="W284" s="30"/>
      <c r="X284" s="30"/>
      <c r="Y284" s="77"/>
      <c r="Z284" s="77"/>
      <c r="AA284" s="77"/>
      <c r="AB284" s="77"/>
      <c r="AC284" s="77"/>
      <c r="AD284" s="77"/>
      <c r="AE284" s="77"/>
      <c r="AF284" s="77"/>
      <c r="AG284" s="77"/>
      <c r="AH284" s="77"/>
      <c r="AI284" s="77"/>
      <c r="AJ284" s="77"/>
      <c r="AK284" s="77"/>
      <c r="AL284" s="77"/>
      <c r="AM284" s="77"/>
      <c r="AN284" s="77"/>
      <c r="AO284" s="145"/>
      <c r="AP284" s="247" t="str">
        <f>IF(F284="","",IFERROR(VLOOKUP(SUBSTITUTE(SUBSTITUTE(Tabla1[[#This Row],[Uso Sistemas]],"T","P"),"N","F"),Parámetros!$M$2:$N$17,2,0),"Completar hasta 3ra sem. para evaluar a Probacionista"))</f>
        <v/>
      </c>
      <c r="AQ284" s="40"/>
      <c r="AR284" s="40"/>
      <c r="AS284" s="40"/>
      <c r="AT284" s="29"/>
      <c r="AU284" s="56"/>
      <c r="AV284" s="56"/>
      <c r="AW284" s="56"/>
      <c r="AX284" s="249" t="str">
        <f>IF(V284="","",EOMONTH(EDATE(Tabla1[[#This Row],[Fecha Finalización]],2),0))</f>
        <v/>
      </c>
      <c r="AY284" s="40"/>
      <c r="AZ284" s="250" t="str">
        <f>IF(V284="","",EOMONTH(EDATE(Tabla1[[#This Row],[Fecha Finalización]],3),0))</f>
        <v/>
      </c>
      <c r="BA284" s="40"/>
      <c r="BB284" s="40"/>
      <c r="BC284" s="236"/>
      <c r="BD284" s="234" t="str">
        <f>IF(F284="","",Tabla1[[#This Row],[sem 01]]&amp;Tabla1[[#This Row],[sem 02]]&amp;Tabla1[[#This Row],[sem 03]])</f>
        <v/>
      </c>
      <c r="BE284" s="235" t="str">
        <f>IF(TRIM(F284)="","",$B$1&amp;"-"&amp;SUBSTITUTE(Tabla1[[#This Row],[Mes Inscrito]]," ","")&amp;"-"&amp;SUBSTITUTE(Tabla1[[#This Row],[Dia de clases Inscrito]]," ","")&amp;"-"&amp;SUBSTITUTE(Tabla1[[#This Row],[Horario Inscrito]]," ","")&amp;"-"&amp;Tabla1[[#This Row],[Fecha Inicio grupo]])</f>
        <v/>
      </c>
      <c r="BF284" s="252" t="str">
        <f>IF(F284="","",Tabla1[[#This Row],[Curso]])</f>
        <v/>
      </c>
      <c r="BG284" s="253" t="str">
        <f>+IF(TRIM(F284)="","",$B$1&amp;"-"&amp;TRIM(Tabla1[[#This Row],[Mes Inscrito]])&amp;"-"&amp;TRIM(Tabla1[[#This Row],[Dia de clases Inscrito]])&amp;"-"&amp;TRIM(Tabla1[[#This Row],[Horario Inscrito]])&amp;"-"&amp;TRIM(Tabla1[[#This Row],[Fecha Inicio grupo]])&amp;"-"&amp;TRIM(Tabla1[[#This Row],[Tipo Incrito]]))</f>
        <v/>
      </c>
      <c r="BH284" s="308" t="str">
        <f>IF(F284="","",OR(IFERROR(SEARCH("CG",Tabla1[[#This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4" s="309" t="str">
        <f>IF(F284&lt;&gt;"",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4" s="309" t="str">
        <f>IF(F284&lt;&gt;"",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4" s="309" t="str">
        <f>IF(Tabla1[[#This Row],[Fecha Inicio grupo]]="","",IFERROR(VLOOKUP(Tabla1[[#This Row],[Mes de Alta como miembro]],Parámetros!$AM$2:$AN$16,2,0),"01/01/1900"))</f>
        <v/>
      </c>
    </row>
    <row r="285" spans="1:63" ht="14.45">
      <c r="A285" s="69">
        <v>282</v>
      </c>
      <c r="B285" s="30"/>
      <c r="C285" s="35"/>
      <c r="D285" s="43"/>
      <c r="E285" s="65"/>
      <c r="F285" s="46"/>
      <c r="G285" s="46"/>
      <c r="H285" s="164"/>
      <c r="I285" s="43"/>
      <c r="J285" s="29"/>
      <c r="K285" s="70"/>
      <c r="L285" s="69"/>
      <c r="M285" s="47"/>
      <c r="N285" s="239" t="str">
        <f ca="1">IF(Tabla1[[#This Row],[Fecha de nac]]="","",IF(Tabla1[[#This Row],[Fecha Finalización]] &gt;=TODAY(), DATEDIF(Tabla1[[#This Row],[Fecha de nac]],TODAY(),"y"), ROUNDDOWN((Tabla1[[#This Row],[Fecha Finalización]] -Tabla1[[#This Row],[Fecha de nac]])/365,0)))</f>
        <v/>
      </c>
      <c r="O285" s="170"/>
      <c r="P285" s="35"/>
      <c r="Q285" s="68"/>
      <c r="R285" s="68"/>
      <c r="S285" s="68"/>
      <c r="T285" s="68"/>
      <c r="U285" s="244" t="str">
        <f>IF(F285="","",Tabla1[[#This Row],[Fecha Inicio grupo]]+3*7-7)</f>
        <v/>
      </c>
      <c r="V285" s="245" t="str">
        <f>IF(F285="","",EDATE(Tabla1[[#This Row],[Fecha Inicio grupo]],3))</f>
        <v/>
      </c>
      <c r="W285" s="30"/>
      <c r="X285" s="30"/>
      <c r="Y285" s="77"/>
      <c r="Z285" s="77"/>
      <c r="AA285" s="77"/>
      <c r="AB285" s="77"/>
      <c r="AC285" s="77"/>
      <c r="AD285" s="77"/>
      <c r="AE285" s="77"/>
      <c r="AF285" s="77"/>
      <c r="AG285" s="77"/>
      <c r="AH285" s="77"/>
      <c r="AI285" s="77"/>
      <c r="AJ285" s="77"/>
      <c r="AK285" s="77"/>
      <c r="AL285" s="77"/>
      <c r="AM285" s="77"/>
      <c r="AN285" s="77"/>
      <c r="AO285" s="145"/>
      <c r="AP285" s="247" t="str">
        <f>IF(F285="","",IFERROR(VLOOKUP(SUBSTITUTE(SUBSTITUTE(Tabla1[[#This Row],[Uso Sistemas]],"T","P"),"N","F"),Parámetros!$M$2:$N$17,2,0),"Completar hasta 3ra sem. para evaluar a Probacionista"))</f>
        <v/>
      </c>
      <c r="AQ285" s="40"/>
      <c r="AR285" s="40"/>
      <c r="AS285" s="40"/>
      <c r="AT285" s="29"/>
      <c r="AU285" s="56"/>
      <c r="AV285" s="56"/>
      <c r="AW285" s="56"/>
      <c r="AX285" s="249" t="str">
        <f>IF(V285="","",EOMONTH(EDATE(Tabla1[[#This Row],[Fecha Finalización]],2),0))</f>
        <v/>
      </c>
      <c r="AY285" s="40"/>
      <c r="AZ285" s="250" t="str">
        <f>IF(V285="","",EOMONTH(EDATE(Tabla1[[#This Row],[Fecha Finalización]],3),0))</f>
        <v/>
      </c>
      <c r="BA285" s="40"/>
      <c r="BB285" s="40"/>
      <c r="BC285" s="236"/>
      <c r="BD285" s="234" t="str">
        <f>IF(F285="","",Tabla1[[#This Row],[sem 01]]&amp;Tabla1[[#This Row],[sem 02]]&amp;Tabla1[[#This Row],[sem 03]])</f>
        <v/>
      </c>
      <c r="BE285" s="235" t="str">
        <f>IF(TRIM(F285)="","",$B$1&amp;"-"&amp;SUBSTITUTE(Tabla1[[#This Row],[Mes Inscrito]]," ","")&amp;"-"&amp;SUBSTITUTE(Tabla1[[#This Row],[Dia de clases Inscrito]]," ","")&amp;"-"&amp;SUBSTITUTE(Tabla1[[#This Row],[Horario Inscrito]]," ","")&amp;"-"&amp;Tabla1[[#This Row],[Fecha Inicio grupo]])</f>
        <v/>
      </c>
      <c r="BF285" s="252" t="str">
        <f>IF(F285="","",Tabla1[[#This Row],[Curso]])</f>
        <v/>
      </c>
      <c r="BG285" s="253" t="str">
        <f>+IF(TRIM(F285)="","",$B$1&amp;"-"&amp;TRIM(Tabla1[[#This Row],[Mes Inscrito]])&amp;"-"&amp;TRIM(Tabla1[[#This Row],[Dia de clases Inscrito]])&amp;"-"&amp;TRIM(Tabla1[[#This Row],[Horario Inscrito]])&amp;"-"&amp;TRIM(Tabla1[[#This Row],[Fecha Inicio grupo]])&amp;"-"&amp;TRIM(Tabla1[[#This Row],[Tipo Incrito]]))</f>
        <v/>
      </c>
      <c r="BH285" s="308" t="str">
        <f>IF(F285="","",OR(IFERROR(SEARCH("CG",Tabla1[[#This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5" s="309" t="str">
        <f>IF(F285&lt;&gt;"",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5" s="309" t="str">
        <f>IF(F285&lt;&gt;"",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5" s="309" t="str">
        <f>IF(Tabla1[[#This Row],[Fecha Inicio grupo]]="","",IFERROR(VLOOKUP(Tabla1[[#This Row],[Mes de Alta como miembro]],Parámetros!$AM$2:$AN$16,2,0),"01/01/1900"))</f>
        <v/>
      </c>
    </row>
    <row r="286" spans="1:63" ht="14.45">
      <c r="A286" s="69">
        <v>283</v>
      </c>
      <c r="B286" s="30"/>
      <c r="C286" s="35"/>
      <c r="D286" s="43"/>
      <c r="E286" s="65"/>
      <c r="F286" s="46"/>
      <c r="G286" s="46"/>
      <c r="H286" s="164"/>
      <c r="I286" s="43"/>
      <c r="J286" s="29"/>
      <c r="K286" s="70"/>
      <c r="L286" s="69"/>
      <c r="M286" s="47"/>
      <c r="N286" s="239" t="str">
        <f ca="1">IF(Tabla1[[#This Row],[Fecha de nac]]="","",IF(Tabla1[[#This Row],[Fecha Finalización]] &gt;=TODAY(), DATEDIF(Tabla1[[#This Row],[Fecha de nac]],TODAY(),"y"), ROUNDDOWN((Tabla1[[#This Row],[Fecha Finalización]] -Tabla1[[#This Row],[Fecha de nac]])/365,0)))</f>
        <v/>
      </c>
      <c r="O286" s="170"/>
      <c r="P286" s="35"/>
      <c r="Q286" s="68"/>
      <c r="R286" s="68"/>
      <c r="S286" s="68"/>
      <c r="T286" s="68"/>
      <c r="U286" s="244" t="str">
        <f>IF(F286="","",Tabla1[[#This Row],[Fecha Inicio grupo]]+3*7-7)</f>
        <v/>
      </c>
      <c r="V286" s="245" t="str">
        <f>IF(F286="","",EDATE(Tabla1[[#This Row],[Fecha Inicio grupo]],3))</f>
        <v/>
      </c>
      <c r="W286" s="30"/>
      <c r="X286" s="30"/>
      <c r="Y286" s="77"/>
      <c r="Z286" s="77"/>
      <c r="AA286" s="77"/>
      <c r="AB286" s="77"/>
      <c r="AC286" s="77"/>
      <c r="AD286" s="77"/>
      <c r="AE286" s="77"/>
      <c r="AF286" s="77"/>
      <c r="AG286" s="77"/>
      <c r="AH286" s="77"/>
      <c r="AI286" s="77"/>
      <c r="AJ286" s="77"/>
      <c r="AK286" s="77"/>
      <c r="AL286" s="77"/>
      <c r="AM286" s="77"/>
      <c r="AN286" s="77"/>
      <c r="AO286" s="145"/>
      <c r="AP286" s="247" t="str">
        <f>IF(F286="","",IFERROR(VLOOKUP(SUBSTITUTE(SUBSTITUTE(Tabla1[[#This Row],[Uso Sistemas]],"T","P"),"N","F"),Parámetros!$M$2:$N$17,2,0),"Completar hasta 3ra sem. para evaluar a Probacionista"))</f>
        <v/>
      </c>
      <c r="AQ286" s="40"/>
      <c r="AR286" s="40"/>
      <c r="AS286" s="40"/>
      <c r="AT286" s="29"/>
      <c r="AU286" s="56"/>
      <c r="AV286" s="56"/>
      <c r="AW286" s="56"/>
      <c r="AX286" s="249" t="str">
        <f>IF(V286="","",EOMONTH(EDATE(Tabla1[[#This Row],[Fecha Finalización]],2),0))</f>
        <v/>
      </c>
      <c r="AY286" s="40"/>
      <c r="AZ286" s="250" t="str">
        <f>IF(V286="","",EOMONTH(EDATE(Tabla1[[#This Row],[Fecha Finalización]],3),0))</f>
        <v/>
      </c>
      <c r="BA286" s="40"/>
      <c r="BB286" s="40"/>
      <c r="BC286" s="236"/>
      <c r="BD286" s="234" t="str">
        <f>IF(F286="","",Tabla1[[#This Row],[sem 01]]&amp;Tabla1[[#This Row],[sem 02]]&amp;Tabla1[[#This Row],[sem 03]])</f>
        <v/>
      </c>
      <c r="BE286" s="235" t="str">
        <f>IF(TRIM(F286)="","",$B$1&amp;"-"&amp;SUBSTITUTE(Tabla1[[#This Row],[Mes Inscrito]]," ","")&amp;"-"&amp;SUBSTITUTE(Tabla1[[#This Row],[Dia de clases Inscrito]]," ","")&amp;"-"&amp;SUBSTITUTE(Tabla1[[#This Row],[Horario Inscrito]]," ","")&amp;"-"&amp;Tabla1[[#This Row],[Fecha Inicio grupo]])</f>
        <v/>
      </c>
      <c r="BF286" s="252" t="str">
        <f>IF(F286="","",Tabla1[[#This Row],[Curso]])</f>
        <v/>
      </c>
      <c r="BG286" s="253" t="str">
        <f>+IF(TRIM(F286)="","",$B$1&amp;"-"&amp;TRIM(Tabla1[[#This Row],[Mes Inscrito]])&amp;"-"&amp;TRIM(Tabla1[[#This Row],[Dia de clases Inscrito]])&amp;"-"&amp;TRIM(Tabla1[[#This Row],[Horario Inscrito]])&amp;"-"&amp;TRIM(Tabla1[[#This Row],[Fecha Inicio grupo]])&amp;"-"&amp;TRIM(Tabla1[[#This Row],[Tipo Incrito]]))</f>
        <v/>
      </c>
      <c r="BH286" s="308" t="str">
        <f>IF(F286="","",OR(IFERROR(SEARCH("CG",Tabla1[[#This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6" s="309" t="str">
        <f>IF(F286&lt;&gt;"",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6" s="309" t="str">
        <f>IF(F286&lt;&gt;"",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6" s="309" t="str">
        <f>IF(Tabla1[[#This Row],[Fecha Inicio grupo]]="","",IFERROR(VLOOKUP(Tabla1[[#This Row],[Mes de Alta como miembro]],Parámetros!$AM$2:$AN$16,2,0),"01/01/1900"))</f>
        <v/>
      </c>
    </row>
    <row r="287" spans="1:63" ht="14.45">
      <c r="A287" s="69">
        <v>284</v>
      </c>
      <c r="B287" s="30"/>
      <c r="C287" s="35"/>
      <c r="D287" s="43"/>
      <c r="E287" s="65"/>
      <c r="F287" s="46"/>
      <c r="G287" s="46"/>
      <c r="H287" s="164"/>
      <c r="I287" s="43"/>
      <c r="J287" s="29"/>
      <c r="K287" s="70"/>
      <c r="L287" s="69"/>
      <c r="M287" s="47"/>
      <c r="N287" s="239" t="str">
        <f ca="1">IF(Tabla1[[#This Row],[Fecha de nac]]="","",IF(Tabla1[[#This Row],[Fecha Finalización]] &gt;=TODAY(), DATEDIF(Tabla1[[#This Row],[Fecha de nac]],TODAY(),"y"), ROUNDDOWN((Tabla1[[#This Row],[Fecha Finalización]] -Tabla1[[#This Row],[Fecha de nac]])/365,0)))</f>
        <v/>
      </c>
      <c r="O287" s="170"/>
      <c r="P287" s="35"/>
      <c r="Q287" s="68"/>
      <c r="R287" s="68"/>
      <c r="S287" s="68"/>
      <c r="T287" s="68"/>
      <c r="U287" s="244" t="str">
        <f>IF(F287="","",Tabla1[[#This Row],[Fecha Inicio grupo]]+3*7-7)</f>
        <v/>
      </c>
      <c r="V287" s="245" t="str">
        <f>IF(F287="","",EDATE(Tabla1[[#This Row],[Fecha Inicio grupo]],3))</f>
        <v/>
      </c>
      <c r="W287" s="30"/>
      <c r="X287" s="30"/>
      <c r="Y287" s="77"/>
      <c r="Z287" s="77"/>
      <c r="AA287" s="77"/>
      <c r="AB287" s="77"/>
      <c r="AC287" s="77"/>
      <c r="AD287" s="77"/>
      <c r="AE287" s="77"/>
      <c r="AF287" s="77"/>
      <c r="AG287" s="77"/>
      <c r="AH287" s="77"/>
      <c r="AI287" s="77"/>
      <c r="AJ287" s="77"/>
      <c r="AK287" s="77"/>
      <c r="AL287" s="77"/>
      <c r="AM287" s="77"/>
      <c r="AN287" s="77"/>
      <c r="AO287" s="145"/>
      <c r="AP287" s="247" t="str">
        <f>IF(F287="","",IFERROR(VLOOKUP(SUBSTITUTE(SUBSTITUTE(Tabla1[[#This Row],[Uso Sistemas]],"T","P"),"N","F"),Parámetros!$M$2:$N$17,2,0),"Completar hasta 3ra sem. para evaluar a Probacionista"))</f>
        <v/>
      </c>
      <c r="AQ287" s="40"/>
      <c r="AR287" s="40"/>
      <c r="AS287" s="40"/>
      <c r="AT287" s="29"/>
      <c r="AU287" s="56"/>
      <c r="AV287" s="56"/>
      <c r="AW287" s="56"/>
      <c r="AX287" s="249" t="str">
        <f>IF(V287="","",EOMONTH(EDATE(Tabla1[[#This Row],[Fecha Finalización]],2),0))</f>
        <v/>
      </c>
      <c r="AY287" s="40"/>
      <c r="AZ287" s="250" t="str">
        <f>IF(V287="","",EOMONTH(EDATE(Tabla1[[#This Row],[Fecha Finalización]],3),0))</f>
        <v/>
      </c>
      <c r="BA287" s="40"/>
      <c r="BB287" s="40"/>
      <c r="BC287" s="236"/>
      <c r="BD287" s="234" t="str">
        <f>IF(F287="","",Tabla1[[#This Row],[sem 01]]&amp;Tabla1[[#This Row],[sem 02]]&amp;Tabla1[[#This Row],[sem 03]])</f>
        <v/>
      </c>
      <c r="BE287" s="235" t="str">
        <f>IF(TRIM(F287)="","",$B$1&amp;"-"&amp;SUBSTITUTE(Tabla1[[#This Row],[Mes Inscrito]]," ","")&amp;"-"&amp;SUBSTITUTE(Tabla1[[#This Row],[Dia de clases Inscrito]]," ","")&amp;"-"&amp;SUBSTITUTE(Tabla1[[#This Row],[Horario Inscrito]]," ","")&amp;"-"&amp;Tabla1[[#This Row],[Fecha Inicio grupo]])</f>
        <v/>
      </c>
      <c r="BF287" s="252" t="str">
        <f>IF(F287="","",Tabla1[[#This Row],[Curso]])</f>
        <v/>
      </c>
      <c r="BG287" s="253" t="str">
        <f>+IF(TRIM(F287)="","",$B$1&amp;"-"&amp;TRIM(Tabla1[[#This Row],[Mes Inscrito]])&amp;"-"&amp;TRIM(Tabla1[[#This Row],[Dia de clases Inscrito]])&amp;"-"&amp;TRIM(Tabla1[[#This Row],[Horario Inscrito]])&amp;"-"&amp;TRIM(Tabla1[[#This Row],[Fecha Inicio grupo]])&amp;"-"&amp;TRIM(Tabla1[[#This Row],[Tipo Incrito]]))</f>
        <v/>
      </c>
      <c r="BH287" s="308" t="str">
        <f>IF(F287="","",OR(IFERROR(SEARCH("CG",Tabla1[[#This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7" s="309" t="str">
        <f>IF(F287&lt;&gt;"",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7" s="309" t="str">
        <f>IF(F287&lt;&gt;"",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7" s="309" t="str">
        <f>IF(Tabla1[[#This Row],[Fecha Inicio grupo]]="","",IFERROR(VLOOKUP(Tabla1[[#This Row],[Mes de Alta como miembro]],Parámetros!$AM$2:$AN$16,2,0),"01/01/1900"))</f>
        <v/>
      </c>
    </row>
    <row r="288" spans="1:63" ht="14.45">
      <c r="A288" s="69">
        <v>285</v>
      </c>
      <c r="B288" s="30"/>
      <c r="C288" s="35"/>
      <c r="D288" s="43"/>
      <c r="E288" s="65"/>
      <c r="F288" s="46"/>
      <c r="G288" s="46"/>
      <c r="H288" s="164"/>
      <c r="I288" s="43"/>
      <c r="J288" s="29"/>
      <c r="K288" s="70"/>
      <c r="L288" s="69"/>
      <c r="M288" s="47"/>
      <c r="N288" s="239" t="str">
        <f ca="1">IF(Tabla1[[#This Row],[Fecha de nac]]="","",IF(Tabla1[[#This Row],[Fecha Finalización]] &gt;=TODAY(), DATEDIF(Tabla1[[#This Row],[Fecha de nac]],TODAY(),"y"), ROUNDDOWN((Tabla1[[#This Row],[Fecha Finalización]] -Tabla1[[#This Row],[Fecha de nac]])/365,0)))</f>
        <v/>
      </c>
      <c r="O288" s="170"/>
      <c r="P288" s="35"/>
      <c r="Q288" s="68"/>
      <c r="R288" s="68"/>
      <c r="S288" s="68"/>
      <c r="T288" s="68"/>
      <c r="U288" s="244" t="str">
        <f>IF(F288="","",Tabla1[[#This Row],[Fecha Inicio grupo]]+3*7-7)</f>
        <v/>
      </c>
      <c r="V288" s="245" t="str">
        <f>IF(F288="","",EDATE(Tabla1[[#This Row],[Fecha Inicio grupo]],3))</f>
        <v/>
      </c>
      <c r="W288" s="30"/>
      <c r="X288" s="30"/>
      <c r="Y288" s="77"/>
      <c r="Z288" s="77"/>
      <c r="AA288" s="77"/>
      <c r="AB288" s="77"/>
      <c r="AC288" s="77"/>
      <c r="AD288" s="77"/>
      <c r="AE288" s="77"/>
      <c r="AF288" s="77"/>
      <c r="AG288" s="77"/>
      <c r="AH288" s="77"/>
      <c r="AI288" s="77"/>
      <c r="AJ288" s="77"/>
      <c r="AK288" s="77"/>
      <c r="AL288" s="77"/>
      <c r="AM288" s="77"/>
      <c r="AN288" s="77"/>
      <c r="AO288" s="145"/>
      <c r="AP288" s="247" t="str">
        <f>IF(F288="","",IFERROR(VLOOKUP(SUBSTITUTE(SUBSTITUTE(Tabla1[[#This Row],[Uso Sistemas]],"T","P"),"N","F"),Parámetros!$M$2:$N$17,2,0),"Completar hasta 3ra sem. para evaluar a Probacionista"))</f>
        <v/>
      </c>
      <c r="AQ288" s="40"/>
      <c r="AR288" s="40"/>
      <c r="AS288" s="40"/>
      <c r="AT288" s="29"/>
      <c r="AU288" s="56"/>
      <c r="AV288" s="56"/>
      <c r="AW288" s="56"/>
      <c r="AX288" s="249" t="str">
        <f>IF(V288="","",EOMONTH(EDATE(Tabla1[[#This Row],[Fecha Finalización]],2),0))</f>
        <v/>
      </c>
      <c r="AY288" s="40"/>
      <c r="AZ288" s="250" t="str">
        <f>IF(V288="","",EOMONTH(EDATE(Tabla1[[#This Row],[Fecha Finalización]],3),0))</f>
        <v/>
      </c>
      <c r="BA288" s="40"/>
      <c r="BB288" s="40"/>
      <c r="BC288" s="236"/>
      <c r="BD288" s="234" t="str">
        <f>IF(F288="","",Tabla1[[#This Row],[sem 01]]&amp;Tabla1[[#This Row],[sem 02]]&amp;Tabla1[[#This Row],[sem 03]])</f>
        <v/>
      </c>
      <c r="BE288" s="235" t="str">
        <f>IF(TRIM(F288)="","",$B$1&amp;"-"&amp;SUBSTITUTE(Tabla1[[#This Row],[Mes Inscrito]]," ","")&amp;"-"&amp;SUBSTITUTE(Tabla1[[#This Row],[Dia de clases Inscrito]]," ","")&amp;"-"&amp;SUBSTITUTE(Tabla1[[#This Row],[Horario Inscrito]]," ","")&amp;"-"&amp;Tabla1[[#This Row],[Fecha Inicio grupo]])</f>
        <v/>
      </c>
      <c r="BF288" s="252" t="str">
        <f>IF(F288="","",Tabla1[[#This Row],[Curso]])</f>
        <v/>
      </c>
      <c r="BG288" s="253" t="str">
        <f>+IF(TRIM(F288)="","",$B$1&amp;"-"&amp;TRIM(Tabla1[[#This Row],[Mes Inscrito]])&amp;"-"&amp;TRIM(Tabla1[[#This Row],[Dia de clases Inscrito]])&amp;"-"&amp;TRIM(Tabla1[[#This Row],[Horario Inscrito]])&amp;"-"&amp;TRIM(Tabla1[[#This Row],[Fecha Inicio grupo]])&amp;"-"&amp;TRIM(Tabla1[[#This Row],[Tipo Incrito]]))</f>
        <v/>
      </c>
      <c r="BH288" s="308" t="str">
        <f>IF(F288="","",OR(IFERROR(SEARCH("CG",Tabla1[[#This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8" s="309" t="str">
        <f>IF(F288&lt;&gt;"",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8" s="309" t="str">
        <f>IF(F288&lt;&gt;"",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8" s="309" t="str">
        <f>IF(Tabla1[[#This Row],[Fecha Inicio grupo]]="","",IFERROR(VLOOKUP(Tabla1[[#This Row],[Mes de Alta como miembro]],Parámetros!$AM$2:$AN$16,2,0),"01/01/1900"))</f>
        <v/>
      </c>
    </row>
    <row r="289" spans="1:63" ht="14.45">
      <c r="A289" s="69">
        <v>286</v>
      </c>
      <c r="B289" s="30"/>
      <c r="C289" s="35"/>
      <c r="D289" s="43"/>
      <c r="E289" s="65"/>
      <c r="F289" s="46"/>
      <c r="G289" s="46"/>
      <c r="H289" s="164"/>
      <c r="I289" s="43"/>
      <c r="J289" s="29"/>
      <c r="K289" s="70"/>
      <c r="L289" s="69"/>
      <c r="M289" s="47"/>
      <c r="N289" s="239" t="str">
        <f ca="1">IF(Tabla1[[#This Row],[Fecha de nac]]="","",IF(Tabla1[[#This Row],[Fecha Finalización]] &gt;=TODAY(), DATEDIF(Tabla1[[#This Row],[Fecha de nac]],TODAY(),"y"), ROUNDDOWN((Tabla1[[#This Row],[Fecha Finalización]] -Tabla1[[#This Row],[Fecha de nac]])/365,0)))</f>
        <v/>
      </c>
      <c r="O289" s="170"/>
      <c r="P289" s="35"/>
      <c r="Q289" s="68"/>
      <c r="R289" s="68"/>
      <c r="S289" s="68"/>
      <c r="T289" s="68"/>
      <c r="U289" s="244" t="str">
        <f>IF(F289="","",Tabla1[[#This Row],[Fecha Inicio grupo]]+3*7-7)</f>
        <v/>
      </c>
      <c r="V289" s="245" t="str">
        <f>IF(F289="","",EDATE(Tabla1[[#This Row],[Fecha Inicio grupo]],3))</f>
        <v/>
      </c>
      <c r="W289" s="30"/>
      <c r="X289" s="30"/>
      <c r="Y289" s="77"/>
      <c r="Z289" s="77"/>
      <c r="AA289" s="77"/>
      <c r="AB289" s="77"/>
      <c r="AC289" s="77"/>
      <c r="AD289" s="77"/>
      <c r="AE289" s="77"/>
      <c r="AF289" s="77"/>
      <c r="AG289" s="77"/>
      <c r="AH289" s="77"/>
      <c r="AI289" s="77"/>
      <c r="AJ289" s="77"/>
      <c r="AK289" s="77"/>
      <c r="AL289" s="77"/>
      <c r="AM289" s="77"/>
      <c r="AN289" s="77"/>
      <c r="AO289" s="145"/>
      <c r="AP289" s="247" t="str">
        <f>IF(F289="","",IFERROR(VLOOKUP(SUBSTITUTE(SUBSTITUTE(Tabla1[[#This Row],[Uso Sistemas]],"T","P"),"N","F"),Parámetros!$M$2:$N$17,2,0),"Completar hasta 3ra sem. para evaluar a Probacionista"))</f>
        <v/>
      </c>
      <c r="AQ289" s="40"/>
      <c r="AR289" s="40"/>
      <c r="AS289" s="40"/>
      <c r="AT289" s="29"/>
      <c r="AU289" s="56"/>
      <c r="AV289" s="56"/>
      <c r="AW289" s="56"/>
      <c r="AX289" s="249" t="str">
        <f>IF(V289="","",EOMONTH(EDATE(Tabla1[[#This Row],[Fecha Finalización]],2),0))</f>
        <v/>
      </c>
      <c r="AY289" s="40"/>
      <c r="AZ289" s="250" t="str">
        <f>IF(V289="","",EOMONTH(EDATE(Tabla1[[#This Row],[Fecha Finalización]],3),0))</f>
        <v/>
      </c>
      <c r="BA289" s="40"/>
      <c r="BB289" s="40"/>
      <c r="BC289" s="236"/>
      <c r="BD289" s="234" t="str">
        <f>IF(F289="","",Tabla1[[#This Row],[sem 01]]&amp;Tabla1[[#This Row],[sem 02]]&amp;Tabla1[[#This Row],[sem 03]])</f>
        <v/>
      </c>
      <c r="BE289" s="235" t="str">
        <f>IF(TRIM(F289)="","",$B$1&amp;"-"&amp;SUBSTITUTE(Tabla1[[#This Row],[Mes Inscrito]]," ","")&amp;"-"&amp;SUBSTITUTE(Tabla1[[#This Row],[Dia de clases Inscrito]]," ","")&amp;"-"&amp;SUBSTITUTE(Tabla1[[#This Row],[Horario Inscrito]]," ","")&amp;"-"&amp;Tabla1[[#This Row],[Fecha Inicio grupo]])</f>
        <v/>
      </c>
      <c r="BF289" s="252" t="str">
        <f>IF(F289="","",Tabla1[[#This Row],[Curso]])</f>
        <v/>
      </c>
      <c r="BG289" s="253" t="str">
        <f>+IF(TRIM(F289)="","",$B$1&amp;"-"&amp;TRIM(Tabla1[[#This Row],[Mes Inscrito]])&amp;"-"&amp;TRIM(Tabla1[[#This Row],[Dia de clases Inscrito]])&amp;"-"&amp;TRIM(Tabla1[[#This Row],[Horario Inscrito]])&amp;"-"&amp;TRIM(Tabla1[[#This Row],[Fecha Inicio grupo]])&amp;"-"&amp;TRIM(Tabla1[[#This Row],[Tipo Incrito]]))</f>
        <v/>
      </c>
      <c r="BH289" s="308" t="str">
        <f>IF(F289="","",OR(IFERROR(SEARCH("CG",Tabla1[[#This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9" s="309" t="str">
        <f>IF(F289&lt;&gt;"",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9" s="309" t="str">
        <f>IF(F289&lt;&gt;"",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9" s="309" t="str">
        <f>IF(Tabla1[[#This Row],[Fecha Inicio grupo]]="","",IFERROR(VLOOKUP(Tabla1[[#This Row],[Mes de Alta como miembro]],Parámetros!$AM$2:$AN$16,2,0),"01/01/1900"))</f>
        <v/>
      </c>
    </row>
    <row r="290" spans="1:63" ht="14.45">
      <c r="A290" s="69">
        <v>287</v>
      </c>
      <c r="B290" s="30"/>
      <c r="C290" s="35"/>
      <c r="D290" s="43"/>
      <c r="E290" s="65"/>
      <c r="F290" s="46"/>
      <c r="G290" s="46"/>
      <c r="H290" s="164"/>
      <c r="I290" s="43"/>
      <c r="J290" s="29"/>
      <c r="K290" s="70"/>
      <c r="L290" s="69"/>
      <c r="M290" s="47"/>
      <c r="N290" s="239" t="str">
        <f ca="1">IF(Tabla1[[#This Row],[Fecha de nac]]="","",IF(Tabla1[[#This Row],[Fecha Finalización]] &gt;=TODAY(), DATEDIF(Tabla1[[#This Row],[Fecha de nac]],TODAY(),"y"), ROUNDDOWN((Tabla1[[#This Row],[Fecha Finalización]] -Tabla1[[#This Row],[Fecha de nac]])/365,0)))</f>
        <v/>
      </c>
      <c r="O290" s="170"/>
      <c r="P290" s="35"/>
      <c r="Q290" s="68"/>
      <c r="R290" s="68"/>
      <c r="S290" s="68"/>
      <c r="T290" s="68"/>
      <c r="U290" s="244" t="str">
        <f>IF(F290="","",Tabla1[[#This Row],[Fecha Inicio grupo]]+3*7-7)</f>
        <v/>
      </c>
      <c r="V290" s="245" t="str">
        <f>IF(F290="","",EDATE(Tabla1[[#This Row],[Fecha Inicio grupo]],3))</f>
        <v/>
      </c>
      <c r="W290" s="30"/>
      <c r="X290" s="30"/>
      <c r="Y290" s="77"/>
      <c r="Z290" s="77"/>
      <c r="AA290" s="77"/>
      <c r="AB290" s="77"/>
      <c r="AC290" s="77"/>
      <c r="AD290" s="77"/>
      <c r="AE290" s="77"/>
      <c r="AF290" s="77"/>
      <c r="AG290" s="77"/>
      <c r="AH290" s="77"/>
      <c r="AI290" s="77"/>
      <c r="AJ290" s="77"/>
      <c r="AK290" s="77"/>
      <c r="AL290" s="77"/>
      <c r="AM290" s="77"/>
      <c r="AN290" s="77"/>
      <c r="AO290" s="145"/>
      <c r="AP290" s="247" t="str">
        <f>IF(F290="","",IFERROR(VLOOKUP(SUBSTITUTE(SUBSTITUTE(Tabla1[[#This Row],[Uso Sistemas]],"T","P"),"N","F"),Parámetros!$M$2:$N$17,2,0),"Completar hasta 3ra sem. para evaluar a Probacionista"))</f>
        <v/>
      </c>
      <c r="AQ290" s="40"/>
      <c r="AR290" s="40"/>
      <c r="AS290" s="40"/>
      <c r="AT290" s="29"/>
      <c r="AU290" s="56"/>
      <c r="AV290" s="56"/>
      <c r="AW290" s="56"/>
      <c r="AX290" s="249" t="str">
        <f>IF(V290="","",EOMONTH(EDATE(Tabla1[[#This Row],[Fecha Finalización]],2),0))</f>
        <v/>
      </c>
      <c r="AY290" s="40"/>
      <c r="AZ290" s="250" t="str">
        <f>IF(V290="","",EOMONTH(EDATE(Tabla1[[#This Row],[Fecha Finalización]],3),0))</f>
        <v/>
      </c>
      <c r="BA290" s="40"/>
      <c r="BB290" s="40"/>
      <c r="BC290" s="236"/>
      <c r="BD290" s="234" t="str">
        <f>IF(F290="","",Tabla1[[#This Row],[sem 01]]&amp;Tabla1[[#This Row],[sem 02]]&amp;Tabla1[[#This Row],[sem 03]])</f>
        <v/>
      </c>
      <c r="BE290" s="235" t="str">
        <f>IF(TRIM(F290)="","",$B$1&amp;"-"&amp;SUBSTITUTE(Tabla1[[#This Row],[Mes Inscrito]]," ","")&amp;"-"&amp;SUBSTITUTE(Tabla1[[#This Row],[Dia de clases Inscrito]]," ","")&amp;"-"&amp;SUBSTITUTE(Tabla1[[#This Row],[Horario Inscrito]]," ","")&amp;"-"&amp;Tabla1[[#This Row],[Fecha Inicio grupo]])</f>
        <v/>
      </c>
      <c r="BF290" s="252" t="str">
        <f>IF(F290="","",Tabla1[[#This Row],[Curso]])</f>
        <v/>
      </c>
      <c r="BG290" s="253" t="str">
        <f>+IF(TRIM(F290)="","",$B$1&amp;"-"&amp;TRIM(Tabla1[[#This Row],[Mes Inscrito]])&amp;"-"&amp;TRIM(Tabla1[[#This Row],[Dia de clases Inscrito]])&amp;"-"&amp;TRIM(Tabla1[[#This Row],[Horario Inscrito]])&amp;"-"&amp;TRIM(Tabla1[[#This Row],[Fecha Inicio grupo]])&amp;"-"&amp;TRIM(Tabla1[[#This Row],[Tipo Incrito]]))</f>
        <v/>
      </c>
      <c r="BH290" s="308" t="str">
        <f>IF(F290="","",OR(IFERROR(SEARCH("CG",Tabla1[[#This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0" s="309" t="str">
        <f>IF(F290&lt;&gt;"",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0" s="309" t="str">
        <f>IF(F290&lt;&gt;"",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0" s="309" t="str">
        <f>IF(Tabla1[[#This Row],[Fecha Inicio grupo]]="","",IFERROR(VLOOKUP(Tabla1[[#This Row],[Mes de Alta como miembro]],Parámetros!$AM$2:$AN$16,2,0),"01/01/1900"))</f>
        <v/>
      </c>
    </row>
    <row r="291" spans="1:63" ht="14.45">
      <c r="A291" s="69">
        <v>288</v>
      </c>
      <c r="B291" s="30"/>
      <c r="C291" s="35"/>
      <c r="D291" s="43"/>
      <c r="E291" s="65"/>
      <c r="F291" s="46"/>
      <c r="G291" s="46"/>
      <c r="H291" s="164"/>
      <c r="I291" s="43"/>
      <c r="J291" s="29"/>
      <c r="K291" s="70"/>
      <c r="L291" s="69"/>
      <c r="M291" s="47"/>
      <c r="N291" s="239" t="str">
        <f ca="1">IF(Tabla1[[#This Row],[Fecha de nac]]="","",IF(Tabla1[[#This Row],[Fecha Finalización]] &gt;=TODAY(), DATEDIF(Tabla1[[#This Row],[Fecha de nac]],TODAY(),"y"), ROUNDDOWN((Tabla1[[#This Row],[Fecha Finalización]] -Tabla1[[#This Row],[Fecha de nac]])/365,0)))</f>
        <v/>
      </c>
      <c r="O291" s="170"/>
      <c r="P291" s="35"/>
      <c r="Q291" s="68"/>
      <c r="R291" s="68"/>
      <c r="S291" s="68"/>
      <c r="T291" s="68"/>
      <c r="U291" s="244" t="str">
        <f>IF(F291="","",Tabla1[[#This Row],[Fecha Inicio grupo]]+3*7-7)</f>
        <v/>
      </c>
      <c r="V291" s="245" t="str">
        <f>IF(F291="","",EDATE(Tabla1[[#This Row],[Fecha Inicio grupo]],3))</f>
        <v/>
      </c>
      <c r="W291" s="30"/>
      <c r="X291" s="30"/>
      <c r="Y291" s="77"/>
      <c r="Z291" s="77"/>
      <c r="AA291" s="77"/>
      <c r="AB291" s="77"/>
      <c r="AC291" s="77"/>
      <c r="AD291" s="77"/>
      <c r="AE291" s="77"/>
      <c r="AF291" s="77"/>
      <c r="AG291" s="77"/>
      <c r="AH291" s="77"/>
      <c r="AI291" s="77"/>
      <c r="AJ291" s="77"/>
      <c r="AK291" s="77"/>
      <c r="AL291" s="77"/>
      <c r="AM291" s="77"/>
      <c r="AN291" s="77"/>
      <c r="AO291" s="145"/>
      <c r="AP291" s="247" t="str">
        <f>IF(F291="","",IFERROR(VLOOKUP(SUBSTITUTE(SUBSTITUTE(Tabla1[[#This Row],[Uso Sistemas]],"T","P"),"N","F"),Parámetros!$M$2:$N$17,2,0),"Completar hasta 3ra sem. para evaluar a Probacionista"))</f>
        <v/>
      </c>
      <c r="AQ291" s="40"/>
      <c r="AR291" s="40"/>
      <c r="AS291" s="40"/>
      <c r="AT291" s="29"/>
      <c r="AU291" s="56"/>
      <c r="AV291" s="56"/>
      <c r="AW291" s="56"/>
      <c r="AX291" s="249" t="str">
        <f>IF(V291="","",EOMONTH(EDATE(Tabla1[[#This Row],[Fecha Finalización]],2),0))</f>
        <v/>
      </c>
      <c r="AY291" s="40"/>
      <c r="AZ291" s="250" t="str">
        <f>IF(V291="","",EOMONTH(EDATE(Tabla1[[#This Row],[Fecha Finalización]],3),0))</f>
        <v/>
      </c>
      <c r="BA291" s="40"/>
      <c r="BB291" s="40"/>
      <c r="BC291" s="236"/>
      <c r="BD291" s="234" t="str">
        <f>IF(F291="","",Tabla1[[#This Row],[sem 01]]&amp;Tabla1[[#This Row],[sem 02]]&amp;Tabla1[[#This Row],[sem 03]])</f>
        <v/>
      </c>
      <c r="BE291" s="235" t="str">
        <f>IF(TRIM(F291)="","",$B$1&amp;"-"&amp;SUBSTITUTE(Tabla1[[#This Row],[Mes Inscrito]]," ","")&amp;"-"&amp;SUBSTITUTE(Tabla1[[#This Row],[Dia de clases Inscrito]]," ","")&amp;"-"&amp;SUBSTITUTE(Tabla1[[#This Row],[Horario Inscrito]]," ","")&amp;"-"&amp;Tabla1[[#This Row],[Fecha Inicio grupo]])</f>
        <v/>
      </c>
      <c r="BF291" s="252" t="str">
        <f>IF(F291="","",Tabla1[[#This Row],[Curso]])</f>
        <v/>
      </c>
      <c r="BG291" s="253" t="str">
        <f>+IF(TRIM(F291)="","",$B$1&amp;"-"&amp;TRIM(Tabla1[[#This Row],[Mes Inscrito]])&amp;"-"&amp;TRIM(Tabla1[[#This Row],[Dia de clases Inscrito]])&amp;"-"&amp;TRIM(Tabla1[[#This Row],[Horario Inscrito]])&amp;"-"&amp;TRIM(Tabla1[[#This Row],[Fecha Inicio grupo]])&amp;"-"&amp;TRIM(Tabla1[[#This Row],[Tipo Incrito]]))</f>
        <v/>
      </c>
      <c r="BH291" s="308" t="str">
        <f>IF(F291="","",OR(IFERROR(SEARCH("CG",Tabla1[[#This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1" s="309" t="str">
        <f>IF(F291&lt;&gt;"",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1" s="309" t="str">
        <f>IF(F291&lt;&gt;"",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1" s="309" t="str">
        <f>IF(Tabla1[[#This Row],[Fecha Inicio grupo]]="","",IFERROR(VLOOKUP(Tabla1[[#This Row],[Mes de Alta como miembro]],Parámetros!$AM$2:$AN$16,2,0),"01/01/1900"))</f>
        <v/>
      </c>
    </row>
    <row r="292" spans="1:63" ht="14.45">
      <c r="A292" s="69">
        <v>289</v>
      </c>
      <c r="B292" s="30"/>
      <c r="C292" s="35"/>
      <c r="D292" s="43"/>
      <c r="E292" s="65"/>
      <c r="F292" s="46"/>
      <c r="G292" s="46"/>
      <c r="H292" s="164"/>
      <c r="I292" s="43"/>
      <c r="J292" s="29"/>
      <c r="K292" s="70"/>
      <c r="L292" s="69"/>
      <c r="M292" s="47"/>
      <c r="N292" s="239" t="str">
        <f ca="1">IF(Tabla1[[#This Row],[Fecha de nac]]="","",IF(Tabla1[[#This Row],[Fecha Finalización]] &gt;=TODAY(), DATEDIF(Tabla1[[#This Row],[Fecha de nac]],TODAY(),"y"), ROUNDDOWN((Tabla1[[#This Row],[Fecha Finalización]] -Tabla1[[#This Row],[Fecha de nac]])/365,0)))</f>
        <v/>
      </c>
      <c r="O292" s="170"/>
      <c r="P292" s="35"/>
      <c r="Q292" s="68"/>
      <c r="R292" s="68"/>
      <c r="S292" s="68"/>
      <c r="T292" s="68"/>
      <c r="U292" s="244" t="str">
        <f>IF(F292="","",Tabla1[[#This Row],[Fecha Inicio grupo]]+3*7-7)</f>
        <v/>
      </c>
      <c r="V292" s="245" t="str">
        <f>IF(F292="","",EDATE(Tabla1[[#This Row],[Fecha Inicio grupo]],3))</f>
        <v/>
      </c>
      <c r="W292" s="30"/>
      <c r="X292" s="30"/>
      <c r="Y292" s="77"/>
      <c r="Z292" s="77"/>
      <c r="AA292" s="77"/>
      <c r="AB292" s="77"/>
      <c r="AC292" s="77"/>
      <c r="AD292" s="77"/>
      <c r="AE292" s="77"/>
      <c r="AF292" s="77"/>
      <c r="AG292" s="77"/>
      <c r="AH292" s="77"/>
      <c r="AI292" s="77"/>
      <c r="AJ292" s="77"/>
      <c r="AK292" s="77"/>
      <c r="AL292" s="77"/>
      <c r="AM292" s="77"/>
      <c r="AN292" s="77"/>
      <c r="AO292" s="145"/>
      <c r="AP292" s="247" t="str">
        <f>IF(F292="","",IFERROR(VLOOKUP(SUBSTITUTE(SUBSTITUTE(Tabla1[[#This Row],[Uso Sistemas]],"T","P"),"N","F"),Parámetros!$M$2:$N$17,2,0),"Completar hasta 3ra sem. para evaluar a Probacionista"))</f>
        <v/>
      </c>
      <c r="AQ292" s="40"/>
      <c r="AR292" s="40"/>
      <c r="AS292" s="40"/>
      <c r="AT292" s="29"/>
      <c r="AU292" s="56"/>
      <c r="AV292" s="56"/>
      <c r="AW292" s="56"/>
      <c r="AX292" s="249" t="str">
        <f>IF(V292="","",EOMONTH(EDATE(Tabla1[[#This Row],[Fecha Finalización]],2),0))</f>
        <v/>
      </c>
      <c r="AY292" s="40"/>
      <c r="AZ292" s="250" t="str">
        <f>IF(V292="","",EOMONTH(EDATE(Tabla1[[#This Row],[Fecha Finalización]],3),0))</f>
        <v/>
      </c>
      <c r="BA292" s="40"/>
      <c r="BB292" s="40"/>
      <c r="BC292" s="236"/>
      <c r="BD292" s="234" t="str">
        <f>IF(F292="","",Tabla1[[#This Row],[sem 01]]&amp;Tabla1[[#This Row],[sem 02]]&amp;Tabla1[[#This Row],[sem 03]])</f>
        <v/>
      </c>
      <c r="BE292" s="235" t="str">
        <f>IF(TRIM(F292)="","",$B$1&amp;"-"&amp;SUBSTITUTE(Tabla1[[#This Row],[Mes Inscrito]]," ","")&amp;"-"&amp;SUBSTITUTE(Tabla1[[#This Row],[Dia de clases Inscrito]]," ","")&amp;"-"&amp;SUBSTITUTE(Tabla1[[#This Row],[Horario Inscrito]]," ","")&amp;"-"&amp;Tabla1[[#This Row],[Fecha Inicio grupo]])</f>
        <v/>
      </c>
      <c r="BF292" s="252" t="str">
        <f>IF(F292="","",Tabla1[[#This Row],[Curso]])</f>
        <v/>
      </c>
      <c r="BG292" s="253" t="str">
        <f>+IF(TRIM(F292)="","",$B$1&amp;"-"&amp;TRIM(Tabla1[[#This Row],[Mes Inscrito]])&amp;"-"&amp;TRIM(Tabla1[[#This Row],[Dia de clases Inscrito]])&amp;"-"&amp;TRIM(Tabla1[[#This Row],[Horario Inscrito]])&amp;"-"&amp;TRIM(Tabla1[[#This Row],[Fecha Inicio grupo]])&amp;"-"&amp;TRIM(Tabla1[[#This Row],[Tipo Incrito]]))</f>
        <v/>
      </c>
      <c r="BH292" s="308" t="str">
        <f>IF(F292="","",OR(IFERROR(SEARCH("CG",Tabla1[[#This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2" s="309" t="str">
        <f>IF(F292&lt;&gt;"",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2" s="309" t="str">
        <f>IF(F292&lt;&gt;"",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2" s="309" t="str">
        <f>IF(Tabla1[[#This Row],[Fecha Inicio grupo]]="","",IFERROR(VLOOKUP(Tabla1[[#This Row],[Mes de Alta como miembro]],Parámetros!$AM$2:$AN$16,2,0),"01/01/1900"))</f>
        <v/>
      </c>
    </row>
    <row r="293" spans="1:63" ht="14.45">
      <c r="A293" s="69">
        <v>290</v>
      </c>
      <c r="B293" s="30"/>
      <c r="C293" s="35"/>
      <c r="D293" s="43"/>
      <c r="E293" s="65"/>
      <c r="F293" s="46"/>
      <c r="G293" s="46"/>
      <c r="H293" s="164"/>
      <c r="I293" s="43"/>
      <c r="J293" s="29"/>
      <c r="K293" s="70"/>
      <c r="L293" s="69"/>
      <c r="M293" s="47"/>
      <c r="N293" s="239" t="str">
        <f ca="1">IF(Tabla1[[#This Row],[Fecha de nac]]="","",IF(Tabla1[[#This Row],[Fecha Finalización]] &gt;=TODAY(), DATEDIF(Tabla1[[#This Row],[Fecha de nac]],TODAY(),"y"), ROUNDDOWN((Tabla1[[#This Row],[Fecha Finalización]] -Tabla1[[#This Row],[Fecha de nac]])/365,0)))</f>
        <v/>
      </c>
      <c r="O293" s="170"/>
      <c r="P293" s="35"/>
      <c r="Q293" s="68"/>
      <c r="R293" s="68"/>
      <c r="S293" s="68"/>
      <c r="T293" s="68"/>
      <c r="U293" s="244" t="str">
        <f>IF(F293="","",Tabla1[[#This Row],[Fecha Inicio grupo]]+3*7-7)</f>
        <v/>
      </c>
      <c r="V293" s="245" t="str">
        <f>IF(F293="","",EDATE(Tabla1[[#This Row],[Fecha Inicio grupo]],3))</f>
        <v/>
      </c>
      <c r="W293" s="30"/>
      <c r="X293" s="30"/>
      <c r="Y293" s="77"/>
      <c r="Z293" s="77"/>
      <c r="AA293" s="77"/>
      <c r="AB293" s="77"/>
      <c r="AC293" s="77"/>
      <c r="AD293" s="77"/>
      <c r="AE293" s="77"/>
      <c r="AF293" s="77"/>
      <c r="AG293" s="77"/>
      <c r="AH293" s="77"/>
      <c r="AI293" s="77"/>
      <c r="AJ293" s="77"/>
      <c r="AK293" s="77"/>
      <c r="AL293" s="77"/>
      <c r="AM293" s="77"/>
      <c r="AN293" s="77"/>
      <c r="AO293" s="145"/>
      <c r="AP293" s="247" t="str">
        <f>IF(F293="","",IFERROR(VLOOKUP(SUBSTITUTE(SUBSTITUTE(Tabla1[[#This Row],[Uso Sistemas]],"T","P"),"N","F"),Parámetros!$M$2:$N$17,2,0),"Completar hasta 3ra sem. para evaluar a Probacionista"))</f>
        <v/>
      </c>
      <c r="AQ293" s="40"/>
      <c r="AR293" s="40"/>
      <c r="AS293" s="40"/>
      <c r="AT293" s="29"/>
      <c r="AU293" s="56"/>
      <c r="AV293" s="56"/>
      <c r="AW293" s="56"/>
      <c r="AX293" s="249" t="str">
        <f>IF(V293="","",EOMONTH(EDATE(Tabla1[[#This Row],[Fecha Finalización]],2),0))</f>
        <v/>
      </c>
      <c r="AY293" s="40"/>
      <c r="AZ293" s="250" t="str">
        <f>IF(V293="","",EOMONTH(EDATE(Tabla1[[#This Row],[Fecha Finalización]],3),0))</f>
        <v/>
      </c>
      <c r="BA293" s="40"/>
      <c r="BB293" s="40"/>
      <c r="BC293" s="236"/>
      <c r="BD293" s="234" t="str">
        <f>IF(F293="","",Tabla1[[#This Row],[sem 01]]&amp;Tabla1[[#This Row],[sem 02]]&amp;Tabla1[[#This Row],[sem 03]])</f>
        <v/>
      </c>
      <c r="BE293" s="235" t="str">
        <f>IF(TRIM(F293)="","",$B$1&amp;"-"&amp;SUBSTITUTE(Tabla1[[#This Row],[Mes Inscrito]]," ","")&amp;"-"&amp;SUBSTITUTE(Tabla1[[#This Row],[Dia de clases Inscrito]]," ","")&amp;"-"&amp;SUBSTITUTE(Tabla1[[#This Row],[Horario Inscrito]]," ","")&amp;"-"&amp;Tabla1[[#This Row],[Fecha Inicio grupo]])</f>
        <v/>
      </c>
      <c r="BF293" s="252" t="str">
        <f>IF(F293="","",Tabla1[[#This Row],[Curso]])</f>
        <v/>
      </c>
      <c r="BG293" s="253" t="str">
        <f>+IF(TRIM(F293)="","",$B$1&amp;"-"&amp;TRIM(Tabla1[[#This Row],[Mes Inscrito]])&amp;"-"&amp;TRIM(Tabla1[[#This Row],[Dia de clases Inscrito]])&amp;"-"&amp;TRIM(Tabla1[[#This Row],[Horario Inscrito]])&amp;"-"&amp;TRIM(Tabla1[[#This Row],[Fecha Inicio grupo]])&amp;"-"&amp;TRIM(Tabla1[[#This Row],[Tipo Incrito]]))</f>
        <v/>
      </c>
      <c r="BH293" s="308" t="str">
        <f>IF(F293="","",OR(IFERROR(SEARCH("CG",Tabla1[[#This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3" s="309" t="str">
        <f>IF(F293&lt;&gt;"",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3" s="309" t="str">
        <f>IF(F293&lt;&gt;"",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3" s="309" t="str">
        <f>IF(Tabla1[[#This Row],[Fecha Inicio grupo]]="","",IFERROR(VLOOKUP(Tabla1[[#This Row],[Mes de Alta como miembro]],Parámetros!$AM$2:$AN$16,2,0),"01/01/1900"))</f>
        <v/>
      </c>
    </row>
    <row r="294" spans="1:63" ht="14.45">
      <c r="A294" s="69">
        <v>291</v>
      </c>
      <c r="B294" s="30"/>
      <c r="C294" s="35"/>
      <c r="D294" s="43"/>
      <c r="E294" s="65"/>
      <c r="F294" s="46"/>
      <c r="G294" s="46"/>
      <c r="H294" s="164"/>
      <c r="I294" s="43"/>
      <c r="J294" s="29"/>
      <c r="K294" s="70"/>
      <c r="L294" s="69"/>
      <c r="M294" s="47"/>
      <c r="N294" s="239" t="str">
        <f ca="1">IF(Tabla1[[#This Row],[Fecha de nac]]="","",IF(Tabla1[[#This Row],[Fecha Finalización]] &gt;=TODAY(), DATEDIF(Tabla1[[#This Row],[Fecha de nac]],TODAY(),"y"), ROUNDDOWN((Tabla1[[#This Row],[Fecha Finalización]] -Tabla1[[#This Row],[Fecha de nac]])/365,0)))</f>
        <v/>
      </c>
      <c r="O294" s="170"/>
      <c r="P294" s="35"/>
      <c r="Q294" s="68"/>
      <c r="R294" s="68"/>
      <c r="S294" s="68"/>
      <c r="T294" s="68"/>
      <c r="U294" s="244" t="str">
        <f>IF(F294="","",Tabla1[[#This Row],[Fecha Inicio grupo]]+3*7-7)</f>
        <v/>
      </c>
      <c r="V294" s="245" t="str">
        <f>IF(F294="","",EDATE(Tabla1[[#This Row],[Fecha Inicio grupo]],3))</f>
        <v/>
      </c>
      <c r="W294" s="30"/>
      <c r="X294" s="30"/>
      <c r="Y294" s="77"/>
      <c r="Z294" s="77"/>
      <c r="AA294" s="77"/>
      <c r="AB294" s="77"/>
      <c r="AC294" s="77"/>
      <c r="AD294" s="77"/>
      <c r="AE294" s="77"/>
      <c r="AF294" s="77"/>
      <c r="AG294" s="77"/>
      <c r="AH294" s="77"/>
      <c r="AI294" s="77"/>
      <c r="AJ294" s="77"/>
      <c r="AK294" s="77"/>
      <c r="AL294" s="77"/>
      <c r="AM294" s="77"/>
      <c r="AN294" s="77"/>
      <c r="AO294" s="145"/>
      <c r="AP294" s="247" t="str">
        <f>IF(F294="","",IFERROR(VLOOKUP(SUBSTITUTE(SUBSTITUTE(Tabla1[[#This Row],[Uso Sistemas]],"T","P"),"N","F"),Parámetros!$M$2:$N$17,2,0),"Completar hasta 3ra sem. para evaluar a Probacionista"))</f>
        <v/>
      </c>
      <c r="AQ294" s="40"/>
      <c r="AR294" s="40"/>
      <c r="AS294" s="40"/>
      <c r="AT294" s="29"/>
      <c r="AU294" s="56"/>
      <c r="AV294" s="56"/>
      <c r="AW294" s="56"/>
      <c r="AX294" s="249" t="str">
        <f>IF(V294="","",EOMONTH(EDATE(Tabla1[[#This Row],[Fecha Finalización]],2),0))</f>
        <v/>
      </c>
      <c r="AY294" s="40"/>
      <c r="AZ294" s="250" t="str">
        <f>IF(V294="","",EOMONTH(EDATE(Tabla1[[#This Row],[Fecha Finalización]],3),0))</f>
        <v/>
      </c>
      <c r="BA294" s="40"/>
      <c r="BB294" s="40"/>
      <c r="BC294" s="236"/>
      <c r="BD294" s="234" t="str">
        <f>IF(F294="","",Tabla1[[#This Row],[sem 01]]&amp;Tabla1[[#This Row],[sem 02]]&amp;Tabla1[[#This Row],[sem 03]])</f>
        <v/>
      </c>
      <c r="BE294" s="235" t="str">
        <f>IF(TRIM(F294)="","",$B$1&amp;"-"&amp;SUBSTITUTE(Tabla1[[#This Row],[Mes Inscrito]]," ","")&amp;"-"&amp;SUBSTITUTE(Tabla1[[#This Row],[Dia de clases Inscrito]]," ","")&amp;"-"&amp;SUBSTITUTE(Tabla1[[#This Row],[Horario Inscrito]]," ","")&amp;"-"&amp;Tabla1[[#This Row],[Fecha Inicio grupo]])</f>
        <v/>
      </c>
      <c r="BF294" s="252" t="str">
        <f>IF(F294="","",Tabla1[[#This Row],[Curso]])</f>
        <v/>
      </c>
      <c r="BG294" s="253" t="str">
        <f>+IF(TRIM(F294)="","",$B$1&amp;"-"&amp;TRIM(Tabla1[[#This Row],[Mes Inscrito]])&amp;"-"&amp;TRIM(Tabla1[[#This Row],[Dia de clases Inscrito]])&amp;"-"&amp;TRIM(Tabla1[[#This Row],[Horario Inscrito]])&amp;"-"&amp;TRIM(Tabla1[[#This Row],[Fecha Inicio grupo]])&amp;"-"&amp;TRIM(Tabla1[[#This Row],[Tipo Incrito]]))</f>
        <v/>
      </c>
      <c r="BH294" s="308" t="str">
        <f>IF(F294="","",OR(IFERROR(SEARCH("CG",Tabla1[[#This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4" s="309" t="str">
        <f>IF(F294&lt;&gt;"",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4" s="309" t="str">
        <f>IF(F294&lt;&gt;"",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4" s="309" t="str">
        <f>IF(Tabla1[[#This Row],[Fecha Inicio grupo]]="","",IFERROR(VLOOKUP(Tabla1[[#This Row],[Mes de Alta como miembro]],Parámetros!$AM$2:$AN$16,2,0),"01/01/1900"))</f>
        <v/>
      </c>
    </row>
    <row r="295" spans="1:63" ht="14.45">
      <c r="A295" s="69">
        <v>292</v>
      </c>
      <c r="B295" s="30"/>
      <c r="C295" s="35"/>
      <c r="D295" s="43"/>
      <c r="E295" s="65"/>
      <c r="F295" s="46"/>
      <c r="G295" s="46"/>
      <c r="H295" s="164"/>
      <c r="I295" s="43"/>
      <c r="J295" s="29"/>
      <c r="K295" s="70"/>
      <c r="L295" s="69"/>
      <c r="M295" s="47"/>
      <c r="N295" s="239" t="str">
        <f ca="1">IF(Tabla1[[#This Row],[Fecha de nac]]="","",IF(Tabla1[[#This Row],[Fecha Finalización]] &gt;=TODAY(), DATEDIF(Tabla1[[#This Row],[Fecha de nac]],TODAY(),"y"), ROUNDDOWN((Tabla1[[#This Row],[Fecha Finalización]] -Tabla1[[#This Row],[Fecha de nac]])/365,0)))</f>
        <v/>
      </c>
      <c r="O295" s="170"/>
      <c r="P295" s="35"/>
      <c r="Q295" s="68"/>
      <c r="R295" s="68"/>
      <c r="S295" s="68"/>
      <c r="T295" s="68"/>
      <c r="U295" s="244" t="str">
        <f>IF(F295="","",Tabla1[[#This Row],[Fecha Inicio grupo]]+3*7-7)</f>
        <v/>
      </c>
      <c r="V295" s="245" t="str">
        <f>IF(F295="","",EDATE(Tabla1[[#This Row],[Fecha Inicio grupo]],3))</f>
        <v/>
      </c>
      <c r="W295" s="30"/>
      <c r="X295" s="30"/>
      <c r="Y295" s="77"/>
      <c r="Z295" s="77"/>
      <c r="AA295" s="77"/>
      <c r="AB295" s="77"/>
      <c r="AC295" s="77"/>
      <c r="AD295" s="77"/>
      <c r="AE295" s="77"/>
      <c r="AF295" s="77"/>
      <c r="AG295" s="77"/>
      <c r="AH295" s="77"/>
      <c r="AI295" s="77"/>
      <c r="AJ295" s="77"/>
      <c r="AK295" s="77"/>
      <c r="AL295" s="77"/>
      <c r="AM295" s="77"/>
      <c r="AN295" s="77"/>
      <c r="AO295" s="145"/>
      <c r="AP295" s="247" t="str">
        <f>IF(F295="","",IFERROR(VLOOKUP(SUBSTITUTE(SUBSTITUTE(Tabla1[[#This Row],[Uso Sistemas]],"T","P"),"N","F"),Parámetros!$M$2:$N$17,2,0),"Completar hasta 3ra sem. para evaluar a Probacionista"))</f>
        <v/>
      </c>
      <c r="AQ295" s="40"/>
      <c r="AR295" s="40"/>
      <c r="AS295" s="40"/>
      <c r="AT295" s="29"/>
      <c r="AU295" s="56"/>
      <c r="AV295" s="56"/>
      <c r="AW295" s="56"/>
      <c r="AX295" s="249" t="str">
        <f>IF(V295="","",EOMONTH(EDATE(Tabla1[[#This Row],[Fecha Finalización]],2),0))</f>
        <v/>
      </c>
      <c r="AY295" s="40"/>
      <c r="AZ295" s="250" t="str">
        <f>IF(V295="","",EOMONTH(EDATE(Tabla1[[#This Row],[Fecha Finalización]],3),0))</f>
        <v/>
      </c>
      <c r="BA295" s="40"/>
      <c r="BB295" s="40"/>
      <c r="BC295" s="236"/>
      <c r="BD295" s="234" t="str">
        <f>IF(F295="","",Tabla1[[#This Row],[sem 01]]&amp;Tabla1[[#This Row],[sem 02]]&amp;Tabla1[[#This Row],[sem 03]])</f>
        <v/>
      </c>
      <c r="BE295" s="235" t="str">
        <f>IF(TRIM(F295)="","",$B$1&amp;"-"&amp;SUBSTITUTE(Tabla1[[#This Row],[Mes Inscrito]]," ","")&amp;"-"&amp;SUBSTITUTE(Tabla1[[#This Row],[Dia de clases Inscrito]]," ","")&amp;"-"&amp;SUBSTITUTE(Tabla1[[#This Row],[Horario Inscrito]]," ","")&amp;"-"&amp;Tabla1[[#This Row],[Fecha Inicio grupo]])</f>
        <v/>
      </c>
      <c r="BF295" s="252" t="str">
        <f>IF(F295="","",Tabla1[[#This Row],[Curso]])</f>
        <v/>
      </c>
      <c r="BG295" s="253" t="str">
        <f>+IF(TRIM(F295)="","",$B$1&amp;"-"&amp;TRIM(Tabla1[[#This Row],[Mes Inscrito]])&amp;"-"&amp;TRIM(Tabla1[[#This Row],[Dia de clases Inscrito]])&amp;"-"&amp;TRIM(Tabla1[[#This Row],[Horario Inscrito]])&amp;"-"&amp;TRIM(Tabla1[[#This Row],[Fecha Inicio grupo]])&amp;"-"&amp;TRIM(Tabla1[[#This Row],[Tipo Incrito]]))</f>
        <v/>
      </c>
      <c r="BH295" s="308" t="str">
        <f>IF(F295="","",OR(IFERROR(SEARCH("CG",Tabla1[[#This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5" s="309" t="str">
        <f>IF(F295&lt;&gt;"",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5" s="309" t="str">
        <f>IF(F295&lt;&gt;"",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5" s="309" t="str">
        <f>IF(Tabla1[[#This Row],[Fecha Inicio grupo]]="","",IFERROR(VLOOKUP(Tabla1[[#This Row],[Mes de Alta como miembro]],Parámetros!$AM$2:$AN$16,2,0),"01/01/1900"))</f>
        <v/>
      </c>
    </row>
    <row r="296" spans="1:63" ht="14.45">
      <c r="A296" s="69">
        <v>293</v>
      </c>
      <c r="B296" s="30"/>
      <c r="C296" s="35"/>
      <c r="D296" s="43"/>
      <c r="E296" s="65"/>
      <c r="F296" s="46"/>
      <c r="G296" s="46"/>
      <c r="H296" s="164"/>
      <c r="I296" s="43"/>
      <c r="J296" s="29"/>
      <c r="K296" s="70"/>
      <c r="L296" s="69"/>
      <c r="M296" s="47"/>
      <c r="N296" s="239" t="str">
        <f ca="1">IF(Tabla1[[#This Row],[Fecha de nac]]="","",IF(Tabla1[[#This Row],[Fecha Finalización]] &gt;=TODAY(), DATEDIF(Tabla1[[#This Row],[Fecha de nac]],TODAY(),"y"), ROUNDDOWN((Tabla1[[#This Row],[Fecha Finalización]] -Tabla1[[#This Row],[Fecha de nac]])/365,0)))</f>
        <v/>
      </c>
      <c r="O296" s="170"/>
      <c r="P296" s="35"/>
      <c r="Q296" s="68"/>
      <c r="R296" s="68"/>
      <c r="S296" s="68"/>
      <c r="T296" s="68"/>
      <c r="U296" s="244" t="str">
        <f>IF(F296="","",Tabla1[[#This Row],[Fecha Inicio grupo]]+3*7-7)</f>
        <v/>
      </c>
      <c r="V296" s="245" t="str">
        <f>IF(F296="","",EDATE(Tabla1[[#This Row],[Fecha Inicio grupo]],3))</f>
        <v/>
      </c>
      <c r="W296" s="30"/>
      <c r="X296" s="30"/>
      <c r="Y296" s="77"/>
      <c r="Z296" s="77"/>
      <c r="AA296" s="77"/>
      <c r="AB296" s="77"/>
      <c r="AC296" s="77"/>
      <c r="AD296" s="77"/>
      <c r="AE296" s="77"/>
      <c r="AF296" s="77"/>
      <c r="AG296" s="77"/>
      <c r="AH296" s="77"/>
      <c r="AI296" s="77"/>
      <c r="AJ296" s="77"/>
      <c r="AK296" s="77"/>
      <c r="AL296" s="77"/>
      <c r="AM296" s="77"/>
      <c r="AN296" s="77"/>
      <c r="AO296" s="145"/>
      <c r="AP296" s="247" t="str">
        <f>IF(F296="","",IFERROR(VLOOKUP(SUBSTITUTE(SUBSTITUTE(Tabla1[[#This Row],[Uso Sistemas]],"T","P"),"N","F"),Parámetros!$M$2:$N$17,2,0),"Completar hasta 3ra sem. para evaluar a Probacionista"))</f>
        <v/>
      </c>
      <c r="AQ296" s="40"/>
      <c r="AR296" s="40"/>
      <c r="AS296" s="40"/>
      <c r="AT296" s="29"/>
      <c r="AU296" s="56"/>
      <c r="AV296" s="56"/>
      <c r="AW296" s="56"/>
      <c r="AX296" s="249" t="str">
        <f>IF(V296="","",EOMONTH(EDATE(Tabla1[[#This Row],[Fecha Finalización]],2),0))</f>
        <v/>
      </c>
      <c r="AY296" s="40"/>
      <c r="AZ296" s="250" t="str">
        <f>IF(V296="","",EOMONTH(EDATE(Tabla1[[#This Row],[Fecha Finalización]],3),0))</f>
        <v/>
      </c>
      <c r="BA296" s="40"/>
      <c r="BB296" s="40"/>
      <c r="BC296" s="236"/>
      <c r="BD296" s="234" t="str">
        <f>IF(F296="","",Tabla1[[#This Row],[sem 01]]&amp;Tabla1[[#This Row],[sem 02]]&amp;Tabla1[[#This Row],[sem 03]])</f>
        <v/>
      </c>
      <c r="BE296" s="235" t="str">
        <f>IF(TRIM(F296)="","",$B$1&amp;"-"&amp;SUBSTITUTE(Tabla1[[#This Row],[Mes Inscrito]]," ","")&amp;"-"&amp;SUBSTITUTE(Tabla1[[#This Row],[Dia de clases Inscrito]]," ","")&amp;"-"&amp;SUBSTITUTE(Tabla1[[#This Row],[Horario Inscrito]]," ","")&amp;"-"&amp;Tabla1[[#This Row],[Fecha Inicio grupo]])</f>
        <v/>
      </c>
      <c r="BF296" s="252" t="str">
        <f>IF(F296="","",Tabla1[[#This Row],[Curso]])</f>
        <v/>
      </c>
      <c r="BG296" s="253" t="str">
        <f>+IF(TRIM(F296)="","",$B$1&amp;"-"&amp;TRIM(Tabla1[[#This Row],[Mes Inscrito]])&amp;"-"&amp;TRIM(Tabla1[[#This Row],[Dia de clases Inscrito]])&amp;"-"&amp;TRIM(Tabla1[[#This Row],[Horario Inscrito]])&amp;"-"&amp;TRIM(Tabla1[[#This Row],[Fecha Inicio grupo]])&amp;"-"&amp;TRIM(Tabla1[[#This Row],[Tipo Incrito]]))</f>
        <v/>
      </c>
      <c r="BH296" s="308" t="str">
        <f>IF(F296="","",OR(IFERROR(SEARCH("CG",Tabla1[[#This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6" s="309" t="str">
        <f>IF(F296&lt;&gt;"",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6" s="309" t="str">
        <f>IF(F296&lt;&gt;"",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6" s="309" t="str">
        <f>IF(Tabla1[[#This Row],[Fecha Inicio grupo]]="","",IFERROR(VLOOKUP(Tabla1[[#This Row],[Mes de Alta como miembro]],Parámetros!$AM$2:$AN$16,2,0),"01/01/1900"))</f>
        <v/>
      </c>
    </row>
    <row r="297" spans="1:63" ht="14.45">
      <c r="A297" s="69">
        <v>294</v>
      </c>
      <c r="B297" s="30"/>
      <c r="C297" s="35"/>
      <c r="D297" s="43"/>
      <c r="E297" s="65"/>
      <c r="F297" s="46"/>
      <c r="G297" s="46"/>
      <c r="H297" s="164"/>
      <c r="I297" s="43"/>
      <c r="J297" s="29"/>
      <c r="K297" s="70"/>
      <c r="L297" s="69"/>
      <c r="M297" s="47"/>
      <c r="N297" s="239" t="str">
        <f ca="1">IF(Tabla1[[#This Row],[Fecha de nac]]="","",IF(Tabla1[[#This Row],[Fecha Finalización]] &gt;=TODAY(), DATEDIF(Tabla1[[#This Row],[Fecha de nac]],TODAY(),"y"), ROUNDDOWN((Tabla1[[#This Row],[Fecha Finalización]] -Tabla1[[#This Row],[Fecha de nac]])/365,0)))</f>
        <v/>
      </c>
      <c r="O297" s="170"/>
      <c r="P297" s="35"/>
      <c r="Q297" s="68"/>
      <c r="R297" s="68"/>
      <c r="S297" s="68"/>
      <c r="T297" s="68"/>
      <c r="U297" s="244" t="str">
        <f>IF(F297="","",Tabla1[[#This Row],[Fecha Inicio grupo]]+3*7-7)</f>
        <v/>
      </c>
      <c r="V297" s="245" t="str">
        <f>IF(F297="","",EDATE(Tabla1[[#This Row],[Fecha Inicio grupo]],3))</f>
        <v/>
      </c>
      <c r="W297" s="30"/>
      <c r="X297" s="30"/>
      <c r="Y297" s="77"/>
      <c r="Z297" s="77"/>
      <c r="AA297" s="77"/>
      <c r="AB297" s="77"/>
      <c r="AC297" s="77"/>
      <c r="AD297" s="77"/>
      <c r="AE297" s="77"/>
      <c r="AF297" s="77"/>
      <c r="AG297" s="77"/>
      <c r="AH297" s="77"/>
      <c r="AI297" s="77"/>
      <c r="AJ297" s="77"/>
      <c r="AK297" s="77"/>
      <c r="AL297" s="77"/>
      <c r="AM297" s="77"/>
      <c r="AN297" s="77"/>
      <c r="AO297" s="145"/>
      <c r="AP297" s="247" t="str">
        <f>IF(F297="","",IFERROR(VLOOKUP(SUBSTITUTE(SUBSTITUTE(Tabla1[[#This Row],[Uso Sistemas]],"T","P"),"N","F"),Parámetros!$M$2:$N$17,2,0),"Completar hasta 3ra sem. para evaluar a Probacionista"))</f>
        <v/>
      </c>
      <c r="AQ297" s="40"/>
      <c r="AR297" s="40"/>
      <c r="AS297" s="40"/>
      <c r="AT297" s="29"/>
      <c r="AU297" s="56"/>
      <c r="AV297" s="56"/>
      <c r="AW297" s="56"/>
      <c r="AX297" s="249" t="str">
        <f>IF(V297="","",EOMONTH(EDATE(Tabla1[[#This Row],[Fecha Finalización]],2),0))</f>
        <v/>
      </c>
      <c r="AY297" s="40"/>
      <c r="AZ297" s="250" t="str">
        <f>IF(V297="","",EOMONTH(EDATE(Tabla1[[#This Row],[Fecha Finalización]],3),0))</f>
        <v/>
      </c>
      <c r="BA297" s="40"/>
      <c r="BB297" s="40"/>
      <c r="BC297" s="236"/>
      <c r="BD297" s="234" t="str">
        <f>IF(F297="","",Tabla1[[#This Row],[sem 01]]&amp;Tabla1[[#This Row],[sem 02]]&amp;Tabla1[[#This Row],[sem 03]])</f>
        <v/>
      </c>
      <c r="BE297" s="235" t="str">
        <f>IF(TRIM(F297)="","",$B$1&amp;"-"&amp;SUBSTITUTE(Tabla1[[#This Row],[Mes Inscrito]]," ","")&amp;"-"&amp;SUBSTITUTE(Tabla1[[#This Row],[Dia de clases Inscrito]]," ","")&amp;"-"&amp;SUBSTITUTE(Tabla1[[#This Row],[Horario Inscrito]]," ","")&amp;"-"&amp;Tabla1[[#This Row],[Fecha Inicio grupo]])</f>
        <v/>
      </c>
      <c r="BF297" s="252" t="str">
        <f>IF(F297="","",Tabla1[[#This Row],[Curso]])</f>
        <v/>
      </c>
      <c r="BG297" s="253" t="str">
        <f>+IF(TRIM(F297)="","",$B$1&amp;"-"&amp;TRIM(Tabla1[[#This Row],[Mes Inscrito]])&amp;"-"&amp;TRIM(Tabla1[[#This Row],[Dia de clases Inscrito]])&amp;"-"&amp;TRIM(Tabla1[[#This Row],[Horario Inscrito]])&amp;"-"&amp;TRIM(Tabla1[[#This Row],[Fecha Inicio grupo]])&amp;"-"&amp;TRIM(Tabla1[[#This Row],[Tipo Incrito]]))</f>
        <v/>
      </c>
      <c r="BH297" s="308" t="str">
        <f>IF(F297="","",OR(IFERROR(SEARCH("CG",Tabla1[[#This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7" s="309" t="str">
        <f>IF(F297&lt;&gt;"",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7" s="309" t="str">
        <f>IF(F297&lt;&gt;"",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7" s="309" t="str">
        <f>IF(Tabla1[[#This Row],[Fecha Inicio grupo]]="","",IFERROR(VLOOKUP(Tabla1[[#This Row],[Mes de Alta como miembro]],Parámetros!$AM$2:$AN$16,2,0),"01/01/1900"))</f>
        <v/>
      </c>
    </row>
    <row r="298" spans="1:63" ht="14.45">
      <c r="A298" s="69">
        <v>295</v>
      </c>
      <c r="B298" s="30"/>
      <c r="C298" s="35"/>
      <c r="D298" s="43"/>
      <c r="E298" s="65"/>
      <c r="F298" s="46"/>
      <c r="G298" s="46"/>
      <c r="H298" s="164"/>
      <c r="I298" s="43"/>
      <c r="J298" s="29"/>
      <c r="K298" s="70"/>
      <c r="L298" s="69"/>
      <c r="M298" s="47"/>
      <c r="N298" s="239" t="str">
        <f ca="1">IF(Tabla1[[#This Row],[Fecha de nac]]="","",IF(Tabla1[[#This Row],[Fecha Finalización]] &gt;=TODAY(), DATEDIF(Tabla1[[#This Row],[Fecha de nac]],TODAY(),"y"), ROUNDDOWN((Tabla1[[#This Row],[Fecha Finalización]] -Tabla1[[#This Row],[Fecha de nac]])/365,0)))</f>
        <v/>
      </c>
      <c r="O298" s="170"/>
      <c r="P298" s="35"/>
      <c r="Q298" s="68"/>
      <c r="R298" s="68"/>
      <c r="S298" s="68"/>
      <c r="T298" s="68"/>
      <c r="U298" s="244" t="str">
        <f>IF(F298="","",Tabla1[[#This Row],[Fecha Inicio grupo]]+3*7-7)</f>
        <v/>
      </c>
      <c r="V298" s="245" t="str">
        <f>IF(F298="","",EDATE(Tabla1[[#This Row],[Fecha Inicio grupo]],3))</f>
        <v/>
      </c>
      <c r="W298" s="30"/>
      <c r="X298" s="30"/>
      <c r="Y298" s="77"/>
      <c r="Z298" s="77"/>
      <c r="AA298" s="77"/>
      <c r="AB298" s="77"/>
      <c r="AC298" s="77"/>
      <c r="AD298" s="77"/>
      <c r="AE298" s="77"/>
      <c r="AF298" s="77"/>
      <c r="AG298" s="77"/>
      <c r="AH298" s="77"/>
      <c r="AI298" s="77"/>
      <c r="AJ298" s="77"/>
      <c r="AK298" s="77"/>
      <c r="AL298" s="77"/>
      <c r="AM298" s="77"/>
      <c r="AN298" s="77"/>
      <c r="AO298" s="145"/>
      <c r="AP298" s="247" t="str">
        <f>IF(F298="","",IFERROR(VLOOKUP(SUBSTITUTE(SUBSTITUTE(Tabla1[[#This Row],[Uso Sistemas]],"T","P"),"N","F"),Parámetros!$M$2:$N$17,2,0),"Completar hasta 3ra sem. para evaluar a Probacionista"))</f>
        <v/>
      </c>
      <c r="AQ298" s="40"/>
      <c r="AR298" s="40"/>
      <c r="AS298" s="40"/>
      <c r="AT298" s="29"/>
      <c r="AU298" s="56"/>
      <c r="AV298" s="56"/>
      <c r="AW298" s="56"/>
      <c r="AX298" s="249" t="str">
        <f>IF(V298="","",EOMONTH(EDATE(Tabla1[[#This Row],[Fecha Finalización]],2),0))</f>
        <v/>
      </c>
      <c r="AY298" s="40"/>
      <c r="AZ298" s="250" t="str">
        <f>IF(V298="","",EOMONTH(EDATE(Tabla1[[#This Row],[Fecha Finalización]],3),0))</f>
        <v/>
      </c>
      <c r="BA298" s="40"/>
      <c r="BB298" s="40"/>
      <c r="BC298" s="236"/>
      <c r="BD298" s="234" t="str">
        <f>IF(F298="","",Tabla1[[#This Row],[sem 01]]&amp;Tabla1[[#This Row],[sem 02]]&amp;Tabla1[[#This Row],[sem 03]])</f>
        <v/>
      </c>
      <c r="BE298" s="235" t="str">
        <f>IF(TRIM(F298)="","",$B$1&amp;"-"&amp;SUBSTITUTE(Tabla1[[#This Row],[Mes Inscrito]]," ","")&amp;"-"&amp;SUBSTITUTE(Tabla1[[#This Row],[Dia de clases Inscrito]]," ","")&amp;"-"&amp;SUBSTITUTE(Tabla1[[#This Row],[Horario Inscrito]]," ","")&amp;"-"&amp;Tabla1[[#This Row],[Fecha Inicio grupo]])</f>
        <v/>
      </c>
      <c r="BF298" s="252" t="str">
        <f>IF(F298="","",Tabla1[[#This Row],[Curso]])</f>
        <v/>
      </c>
      <c r="BG298" s="253" t="str">
        <f>+IF(TRIM(F298)="","",$B$1&amp;"-"&amp;TRIM(Tabla1[[#This Row],[Mes Inscrito]])&amp;"-"&amp;TRIM(Tabla1[[#This Row],[Dia de clases Inscrito]])&amp;"-"&amp;TRIM(Tabla1[[#This Row],[Horario Inscrito]])&amp;"-"&amp;TRIM(Tabla1[[#This Row],[Fecha Inicio grupo]])&amp;"-"&amp;TRIM(Tabla1[[#This Row],[Tipo Incrito]]))</f>
        <v/>
      </c>
      <c r="BH298" s="308" t="str">
        <f>IF(F298="","",OR(IFERROR(SEARCH("CG",Tabla1[[#This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8" s="309" t="str">
        <f>IF(F298&lt;&gt;"",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8" s="309" t="str">
        <f>IF(F298&lt;&gt;"",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8" s="309" t="str">
        <f>IF(Tabla1[[#This Row],[Fecha Inicio grupo]]="","",IFERROR(VLOOKUP(Tabla1[[#This Row],[Mes de Alta como miembro]],Parámetros!$AM$2:$AN$16,2,0),"01/01/1900"))</f>
        <v/>
      </c>
    </row>
    <row r="299" spans="1:63" ht="14.45">
      <c r="A299" s="69">
        <v>296</v>
      </c>
      <c r="B299" s="30"/>
      <c r="C299" s="35"/>
      <c r="D299" s="43"/>
      <c r="E299" s="65"/>
      <c r="F299" s="46"/>
      <c r="G299" s="46"/>
      <c r="H299" s="164"/>
      <c r="I299" s="43"/>
      <c r="J299" s="29"/>
      <c r="K299" s="70"/>
      <c r="L299" s="69"/>
      <c r="M299" s="47"/>
      <c r="N299" s="239" t="str">
        <f ca="1">IF(Tabla1[[#This Row],[Fecha de nac]]="","",IF(Tabla1[[#This Row],[Fecha Finalización]] &gt;=TODAY(), DATEDIF(Tabla1[[#This Row],[Fecha de nac]],TODAY(),"y"), ROUNDDOWN((Tabla1[[#This Row],[Fecha Finalización]] -Tabla1[[#This Row],[Fecha de nac]])/365,0)))</f>
        <v/>
      </c>
      <c r="O299" s="170"/>
      <c r="P299" s="35"/>
      <c r="Q299" s="68"/>
      <c r="R299" s="68"/>
      <c r="S299" s="68"/>
      <c r="T299" s="68"/>
      <c r="U299" s="244" t="str">
        <f>IF(F299="","",Tabla1[[#This Row],[Fecha Inicio grupo]]+3*7-7)</f>
        <v/>
      </c>
      <c r="V299" s="245" t="str">
        <f>IF(F299="","",EDATE(Tabla1[[#This Row],[Fecha Inicio grupo]],3))</f>
        <v/>
      </c>
      <c r="W299" s="30"/>
      <c r="X299" s="30"/>
      <c r="Y299" s="77"/>
      <c r="Z299" s="77"/>
      <c r="AA299" s="77"/>
      <c r="AB299" s="77"/>
      <c r="AC299" s="77"/>
      <c r="AD299" s="77"/>
      <c r="AE299" s="77"/>
      <c r="AF299" s="77"/>
      <c r="AG299" s="77"/>
      <c r="AH299" s="77"/>
      <c r="AI299" s="77"/>
      <c r="AJ299" s="77"/>
      <c r="AK299" s="77"/>
      <c r="AL299" s="77"/>
      <c r="AM299" s="77"/>
      <c r="AN299" s="77"/>
      <c r="AO299" s="145"/>
      <c r="AP299" s="247" t="str">
        <f>IF(F299="","",IFERROR(VLOOKUP(SUBSTITUTE(SUBSTITUTE(Tabla1[[#This Row],[Uso Sistemas]],"T","P"),"N","F"),Parámetros!$M$2:$N$17,2,0),"Completar hasta 3ra sem. para evaluar a Probacionista"))</f>
        <v/>
      </c>
      <c r="AQ299" s="40"/>
      <c r="AR299" s="40"/>
      <c r="AS299" s="40"/>
      <c r="AT299" s="29"/>
      <c r="AU299" s="56"/>
      <c r="AV299" s="56"/>
      <c r="AW299" s="56"/>
      <c r="AX299" s="249" t="str">
        <f>IF(V299="","",EOMONTH(EDATE(Tabla1[[#This Row],[Fecha Finalización]],2),0))</f>
        <v/>
      </c>
      <c r="AY299" s="40"/>
      <c r="AZ299" s="250" t="str">
        <f>IF(V299="","",EOMONTH(EDATE(Tabla1[[#This Row],[Fecha Finalización]],3),0))</f>
        <v/>
      </c>
      <c r="BA299" s="40"/>
      <c r="BB299" s="40"/>
      <c r="BC299" s="236"/>
      <c r="BD299" s="234" t="str">
        <f>IF(F299="","",Tabla1[[#This Row],[sem 01]]&amp;Tabla1[[#This Row],[sem 02]]&amp;Tabla1[[#This Row],[sem 03]])</f>
        <v/>
      </c>
      <c r="BE299" s="235" t="str">
        <f>IF(TRIM(F299)="","",$B$1&amp;"-"&amp;SUBSTITUTE(Tabla1[[#This Row],[Mes Inscrito]]," ","")&amp;"-"&amp;SUBSTITUTE(Tabla1[[#This Row],[Dia de clases Inscrito]]," ","")&amp;"-"&amp;SUBSTITUTE(Tabla1[[#This Row],[Horario Inscrito]]," ","")&amp;"-"&amp;Tabla1[[#This Row],[Fecha Inicio grupo]])</f>
        <v/>
      </c>
      <c r="BF299" s="252" t="str">
        <f>IF(F299="","",Tabla1[[#This Row],[Curso]])</f>
        <v/>
      </c>
      <c r="BG299" s="253" t="str">
        <f>+IF(TRIM(F299)="","",$B$1&amp;"-"&amp;TRIM(Tabla1[[#This Row],[Mes Inscrito]])&amp;"-"&amp;TRIM(Tabla1[[#This Row],[Dia de clases Inscrito]])&amp;"-"&amp;TRIM(Tabla1[[#This Row],[Horario Inscrito]])&amp;"-"&amp;TRIM(Tabla1[[#This Row],[Fecha Inicio grupo]])&amp;"-"&amp;TRIM(Tabla1[[#This Row],[Tipo Incrito]]))</f>
        <v/>
      </c>
      <c r="BH299" s="308" t="str">
        <f>IF(F299="","",OR(IFERROR(SEARCH("CG",Tabla1[[#This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9" s="309" t="str">
        <f>IF(F299&lt;&gt;"",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9" s="309" t="str">
        <f>IF(F299&lt;&gt;"",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9" s="309" t="str">
        <f>IF(Tabla1[[#This Row],[Fecha Inicio grupo]]="","",IFERROR(VLOOKUP(Tabla1[[#This Row],[Mes de Alta como miembro]],Parámetros!$AM$2:$AN$16,2,0),"01/01/1900"))</f>
        <v/>
      </c>
    </row>
    <row r="300" spans="1:63" ht="14.45">
      <c r="A300" s="69">
        <v>297</v>
      </c>
      <c r="B300" s="30"/>
      <c r="C300" s="35"/>
      <c r="D300" s="43"/>
      <c r="E300" s="65"/>
      <c r="F300" s="46"/>
      <c r="G300" s="46"/>
      <c r="H300" s="164"/>
      <c r="I300" s="43"/>
      <c r="J300" s="29"/>
      <c r="K300" s="70"/>
      <c r="L300" s="69"/>
      <c r="M300" s="47"/>
      <c r="N300" s="239" t="str">
        <f ca="1">IF(Tabla1[[#This Row],[Fecha de nac]]="","",IF(Tabla1[[#This Row],[Fecha Finalización]] &gt;=TODAY(), DATEDIF(Tabla1[[#This Row],[Fecha de nac]],TODAY(),"y"), ROUNDDOWN((Tabla1[[#This Row],[Fecha Finalización]] -Tabla1[[#This Row],[Fecha de nac]])/365,0)))</f>
        <v/>
      </c>
      <c r="O300" s="170"/>
      <c r="P300" s="35"/>
      <c r="Q300" s="68"/>
      <c r="R300" s="68"/>
      <c r="S300" s="68"/>
      <c r="T300" s="68"/>
      <c r="U300" s="244" t="str">
        <f>IF(F300="","",Tabla1[[#This Row],[Fecha Inicio grupo]]+3*7-7)</f>
        <v/>
      </c>
      <c r="V300" s="245" t="str">
        <f>IF(F300="","",EDATE(Tabla1[[#This Row],[Fecha Inicio grupo]],3))</f>
        <v/>
      </c>
      <c r="W300" s="30"/>
      <c r="X300" s="30"/>
      <c r="Y300" s="77"/>
      <c r="Z300" s="77"/>
      <c r="AA300" s="77"/>
      <c r="AB300" s="77"/>
      <c r="AC300" s="77"/>
      <c r="AD300" s="77"/>
      <c r="AE300" s="77"/>
      <c r="AF300" s="77"/>
      <c r="AG300" s="77"/>
      <c r="AH300" s="77"/>
      <c r="AI300" s="77"/>
      <c r="AJ300" s="77"/>
      <c r="AK300" s="77"/>
      <c r="AL300" s="77"/>
      <c r="AM300" s="77"/>
      <c r="AN300" s="77"/>
      <c r="AO300" s="145"/>
      <c r="AP300" s="247" t="str">
        <f>IF(F300="","",IFERROR(VLOOKUP(SUBSTITUTE(SUBSTITUTE(Tabla1[[#This Row],[Uso Sistemas]],"T","P"),"N","F"),Parámetros!$M$2:$N$17,2,0),"Completar hasta 3ra sem. para evaluar a Probacionista"))</f>
        <v/>
      </c>
      <c r="AQ300" s="40"/>
      <c r="AR300" s="40"/>
      <c r="AS300" s="40"/>
      <c r="AT300" s="29"/>
      <c r="AU300" s="56"/>
      <c r="AV300" s="56"/>
      <c r="AW300" s="56"/>
      <c r="AX300" s="249" t="str">
        <f>IF(V300="","",EOMONTH(EDATE(Tabla1[[#This Row],[Fecha Finalización]],2),0))</f>
        <v/>
      </c>
      <c r="AY300" s="40"/>
      <c r="AZ300" s="250" t="str">
        <f>IF(V300="","",EOMONTH(EDATE(Tabla1[[#This Row],[Fecha Finalización]],3),0))</f>
        <v/>
      </c>
      <c r="BA300" s="40"/>
      <c r="BB300" s="40"/>
      <c r="BC300" s="236"/>
      <c r="BD300" s="234" t="str">
        <f>IF(F300="","",Tabla1[[#This Row],[sem 01]]&amp;Tabla1[[#This Row],[sem 02]]&amp;Tabla1[[#This Row],[sem 03]])</f>
        <v/>
      </c>
      <c r="BE300" s="235" t="str">
        <f>IF(TRIM(F300)="","",$B$1&amp;"-"&amp;SUBSTITUTE(Tabla1[[#This Row],[Mes Inscrito]]," ","")&amp;"-"&amp;SUBSTITUTE(Tabla1[[#This Row],[Dia de clases Inscrito]]," ","")&amp;"-"&amp;SUBSTITUTE(Tabla1[[#This Row],[Horario Inscrito]]," ","")&amp;"-"&amp;Tabla1[[#This Row],[Fecha Inicio grupo]])</f>
        <v/>
      </c>
      <c r="BF300" s="252" t="str">
        <f>IF(F300="","",Tabla1[[#This Row],[Curso]])</f>
        <v/>
      </c>
      <c r="BG300" s="253" t="str">
        <f>+IF(TRIM(F300)="","",$B$1&amp;"-"&amp;TRIM(Tabla1[[#This Row],[Mes Inscrito]])&amp;"-"&amp;TRIM(Tabla1[[#This Row],[Dia de clases Inscrito]])&amp;"-"&amp;TRIM(Tabla1[[#This Row],[Horario Inscrito]])&amp;"-"&amp;TRIM(Tabla1[[#This Row],[Fecha Inicio grupo]])&amp;"-"&amp;TRIM(Tabla1[[#This Row],[Tipo Incrito]]))</f>
        <v/>
      </c>
      <c r="BH300" s="308" t="str">
        <f>IF(F300="","",OR(IFERROR(SEARCH("CG",Tabla1[[#This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0" s="309" t="str">
        <f>IF(F300&lt;&gt;"",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0" s="309" t="str">
        <f>IF(F300&lt;&gt;"",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0" s="309" t="str">
        <f>IF(Tabla1[[#This Row],[Fecha Inicio grupo]]="","",IFERROR(VLOOKUP(Tabla1[[#This Row],[Mes de Alta como miembro]],Parámetros!$AM$2:$AN$16,2,0),"01/01/1900"))</f>
        <v/>
      </c>
    </row>
    <row r="301" spans="1:63" ht="14.45">
      <c r="A301" s="69">
        <v>298</v>
      </c>
      <c r="B301" s="30"/>
      <c r="C301" s="35"/>
      <c r="D301" s="43"/>
      <c r="E301" s="65"/>
      <c r="F301" s="46"/>
      <c r="G301" s="46"/>
      <c r="H301" s="164"/>
      <c r="I301" s="43"/>
      <c r="J301" s="29"/>
      <c r="K301" s="70"/>
      <c r="L301" s="69"/>
      <c r="M301" s="47"/>
      <c r="N301" s="239" t="str">
        <f ca="1">IF(Tabla1[[#This Row],[Fecha de nac]]="","",IF(Tabla1[[#This Row],[Fecha Finalización]] &gt;=TODAY(), DATEDIF(Tabla1[[#This Row],[Fecha de nac]],TODAY(),"y"), ROUNDDOWN((Tabla1[[#This Row],[Fecha Finalización]] -Tabla1[[#This Row],[Fecha de nac]])/365,0)))</f>
        <v/>
      </c>
      <c r="O301" s="170"/>
      <c r="P301" s="35"/>
      <c r="Q301" s="68"/>
      <c r="R301" s="68"/>
      <c r="S301" s="68"/>
      <c r="T301" s="68"/>
      <c r="U301" s="244" t="str">
        <f>IF(F301="","",Tabla1[[#This Row],[Fecha Inicio grupo]]+3*7-7)</f>
        <v/>
      </c>
      <c r="V301" s="245" t="str">
        <f>IF(F301="","",EDATE(Tabla1[[#This Row],[Fecha Inicio grupo]],3))</f>
        <v/>
      </c>
      <c r="W301" s="30"/>
      <c r="X301" s="30"/>
      <c r="Y301" s="77"/>
      <c r="Z301" s="77"/>
      <c r="AA301" s="77"/>
      <c r="AB301" s="77"/>
      <c r="AC301" s="77"/>
      <c r="AD301" s="77"/>
      <c r="AE301" s="77"/>
      <c r="AF301" s="77"/>
      <c r="AG301" s="77"/>
      <c r="AH301" s="77"/>
      <c r="AI301" s="77"/>
      <c r="AJ301" s="77"/>
      <c r="AK301" s="77"/>
      <c r="AL301" s="77"/>
      <c r="AM301" s="77"/>
      <c r="AN301" s="77"/>
      <c r="AO301" s="145"/>
      <c r="AP301" s="247" t="str">
        <f>IF(F301="","",IFERROR(VLOOKUP(SUBSTITUTE(SUBSTITUTE(Tabla1[[#This Row],[Uso Sistemas]],"T","P"),"N","F"),Parámetros!$M$2:$N$17,2,0),"Completar hasta 3ra sem. para evaluar a Probacionista"))</f>
        <v/>
      </c>
      <c r="AQ301" s="40"/>
      <c r="AR301" s="40"/>
      <c r="AS301" s="40"/>
      <c r="AT301" s="29"/>
      <c r="AU301" s="56"/>
      <c r="AV301" s="56"/>
      <c r="AW301" s="56"/>
      <c r="AX301" s="249" t="str">
        <f>IF(V301="","",EOMONTH(EDATE(Tabla1[[#This Row],[Fecha Finalización]],2),0))</f>
        <v/>
      </c>
      <c r="AY301" s="40"/>
      <c r="AZ301" s="250" t="str">
        <f>IF(V301="","",EOMONTH(EDATE(Tabla1[[#This Row],[Fecha Finalización]],3),0))</f>
        <v/>
      </c>
      <c r="BA301" s="40"/>
      <c r="BB301" s="40"/>
      <c r="BC301" s="236"/>
      <c r="BD301" s="234" t="str">
        <f>IF(F301="","",Tabla1[[#This Row],[sem 01]]&amp;Tabla1[[#This Row],[sem 02]]&amp;Tabla1[[#This Row],[sem 03]])</f>
        <v/>
      </c>
      <c r="BE301" s="235" t="str">
        <f>IF(TRIM(F301)="","",$B$1&amp;"-"&amp;SUBSTITUTE(Tabla1[[#This Row],[Mes Inscrito]]," ","")&amp;"-"&amp;SUBSTITUTE(Tabla1[[#This Row],[Dia de clases Inscrito]]," ","")&amp;"-"&amp;SUBSTITUTE(Tabla1[[#This Row],[Horario Inscrito]]," ","")&amp;"-"&amp;Tabla1[[#This Row],[Fecha Inicio grupo]])</f>
        <v/>
      </c>
      <c r="BF301" s="252" t="str">
        <f>IF(F301="","",Tabla1[[#This Row],[Curso]])</f>
        <v/>
      </c>
      <c r="BG301" s="253" t="str">
        <f>+IF(TRIM(F301)="","",$B$1&amp;"-"&amp;TRIM(Tabla1[[#This Row],[Mes Inscrito]])&amp;"-"&amp;TRIM(Tabla1[[#This Row],[Dia de clases Inscrito]])&amp;"-"&amp;TRIM(Tabla1[[#This Row],[Horario Inscrito]])&amp;"-"&amp;TRIM(Tabla1[[#This Row],[Fecha Inicio grupo]])&amp;"-"&amp;TRIM(Tabla1[[#This Row],[Tipo Incrito]]))</f>
        <v/>
      </c>
      <c r="BH301" s="308" t="str">
        <f>IF(F301="","",OR(IFERROR(SEARCH("CG",Tabla1[[#This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1" s="309" t="str">
        <f>IF(F301&lt;&gt;"",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1" s="309" t="str">
        <f>IF(F301&lt;&gt;"",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1" s="309" t="str">
        <f>IF(Tabla1[[#This Row],[Fecha Inicio grupo]]="","",IFERROR(VLOOKUP(Tabla1[[#This Row],[Mes de Alta como miembro]],Parámetros!$AM$2:$AN$16,2,0),"01/01/1900"))</f>
        <v/>
      </c>
    </row>
    <row r="302" spans="1:63" ht="14.45">
      <c r="A302" s="69">
        <v>299</v>
      </c>
      <c r="B302" s="30"/>
      <c r="C302" s="35"/>
      <c r="D302" s="43"/>
      <c r="E302" s="65"/>
      <c r="F302" s="46"/>
      <c r="G302" s="46"/>
      <c r="H302" s="164"/>
      <c r="I302" s="43"/>
      <c r="J302" s="29"/>
      <c r="K302" s="70"/>
      <c r="L302" s="69"/>
      <c r="M302" s="47"/>
      <c r="N302" s="239" t="str">
        <f ca="1">IF(Tabla1[[#This Row],[Fecha de nac]]="","",IF(Tabla1[[#This Row],[Fecha Finalización]] &gt;=TODAY(), DATEDIF(Tabla1[[#This Row],[Fecha de nac]],TODAY(),"y"), ROUNDDOWN((Tabla1[[#This Row],[Fecha Finalización]] -Tabla1[[#This Row],[Fecha de nac]])/365,0)))</f>
        <v/>
      </c>
      <c r="O302" s="170"/>
      <c r="P302" s="35"/>
      <c r="Q302" s="68"/>
      <c r="R302" s="68"/>
      <c r="S302" s="68"/>
      <c r="T302" s="68"/>
      <c r="U302" s="244" t="str">
        <f>IF(F302="","",Tabla1[[#This Row],[Fecha Inicio grupo]]+3*7-7)</f>
        <v/>
      </c>
      <c r="V302" s="245" t="str">
        <f>IF(F302="","",EDATE(Tabla1[[#This Row],[Fecha Inicio grupo]],3))</f>
        <v/>
      </c>
      <c r="W302" s="30"/>
      <c r="X302" s="30"/>
      <c r="Y302" s="77"/>
      <c r="Z302" s="77"/>
      <c r="AA302" s="77"/>
      <c r="AB302" s="77"/>
      <c r="AC302" s="77"/>
      <c r="AD302" s="77"/>
      <c r="AE302" s="77"/>
      <c r="AF302" s="77"/>
      <c r="AG302" s="77"/>
      <c r="AH302" s="77"/>
      <c r="AI302" s="77"/>
      <c r="AJ302" s="77"/>
      <c r="AK302" s="77"/>
      <c r="AL302" s="77"/>
      <c r="AM302" s="77"/>
      <c r="AN302" s="77"/>
      <c r="AO302" s="145"/>
      <c r="AP302" s="247" t="str">
        <f>IF(F302="","",IFERROR(VLOOKUP(SUBSTITUTE(SUBSTITUTE(Tabla1[[#This Row],[Uso Sistemas]],"T","P"),"N","F"),Parámetros!$M$2:$N$17,2,0),"Completar hasta 3ra sem. para evaluar a Probacionista"))</f>
        <v/>
      </c>
      <c r="AQ302" s="40"/>
      <c r="AR302" s="40"/>
      <c r="AS302" s="40"/>
      <c r="AT302" s="29"/>
      <c r="AU302" s="56"/>
      <c r="AV302" s="56"/>
      <c r="AW302" s="56"/>
      <c r="AX302" s="249" t="str">
        <f>IF(V302="","",EOMONTH(EDATE(Tabla1[[#This Row],[Fecha Finalización]],2),0))</f>
        <v/>
      </c>
      <c r="AY302" s="40"/>
      <c r="AZ302" s="250" t="str">
        <f>IF(V302="","",EOMONTH(EDATE(Tabla1[[#This Row],[Fecha Finalización]],3),0))</f>
        <v/>
      </c>
      <c r="BA302" s="40"/>
      <c r="BB302" s="40"/>
      <c r="BC302" s="236"/>
      <c r="BD302" s="234" t="str">
        <f>IF(F302="","",Tabla1[[#This Row],[sem 01]]&amp;Tabla1[[#This Row],[sem 02]]&amp;Tabla1[[#This Row],[sem 03]])</f>
        <v/>
      </c>
      <c r="BE302" s="235" t="str">
        <f>IF(TRIM(F302)="","",$B$1&amp;"-"&amp;SUBSTITUTE(Tabla1[[#This Row],[Mes Inscrito]]," ","")&amp;"-"&amp;SUBSTITUTE(Tabla1[[#This Row],[Dia de clases Inscrito]]," ","")&amp;"-"&amp;SUBSTITUTE(Tabla1[[#This Row],[Horario Inscrito]]," ","")&amp;"-"&amp;Tabla1[[#This Row],[Fecha Inicio grupo]])</f>
        <v/>
      </c>
      <c r="BF302" s="252" t="str">
        <f>IF(F302="","",Tabla1[[#This Row],[Curso]])</f>
        <v/>
      </c>
      <c r="BG302" s="253" t="str">
        <f>+IF(TRIM(F302)="","",$B$1&amp;"-"&amp;TRIM(Tabla1[[#This Row],[Mes Inscrito]])&amp;"-"&amp;TRIM(Tabla1[[#This Row],[Dia de clases Inscrito]])&amp;"-"&amp;TRIM(Tabla1[[#This Row],[Horario Inscrito]])&amp;"-"&amp;TRIM(Tabla1[[#This Row],[Fecha Inicio grupo]])&amp;"-"&amp;TRIM(Tabla1[[#This Row],[Tipo Incrito]]))</f>
        <v/>
      </c>
      <c r="BH302" s="308" t="str">
        <f>IF(F302="","",OR(IFERROR(SEARCH("CG",Tabla1[[#This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2" s="309" t="str">
        <f>IF(F302&lt;&gt;"",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2" s="309" t="str">
        <f>IF(F302&lt;&gt;"",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2" s="309" t="str">
        <f>IF(Tabla1[[#This Row],[Fecha Inicio grupo]]="","",IFERROR(VLOOKUP(Tabla1[[#This Row],[Mes de Alta como miembro]],Parámetros!$AM$2:$AN$16,2,0),"01/01/1900"))</f>
        <v/>
      </c>
    </row>
    <row r="303" spans="1:63" ht="14.45">
      <c r="A303" s="69">
        <v>300</v>
      </c>
      <c r="B303" s="30"/>
      <c r="C303" s="35"/>
      <c r="D303" s="43"/>
      <c r="E303" s="65"/>
      <c r="F303" s="46"/>
      <c r="G303" s="46"/>
      <c r="H303" s="164"/>
      <c r="I303" s="43"/>
      <c r="J303" s="29"/>
      <c r="K303" s="70"/>
      <c r="L303" s="69"/>
      <c r="M303" s="47"/>
      <c r="N303" s="239" t="str">
        <f ca="1">IF(Tabla1[[#This Row],[Fecha de nac]]="","",IF(Tabla1[[#This Row],[Fecha Finalización]] &gt;=TODAY(), DATEDIF(Tabla1[[#This Row],[Fecha de nac]],TODAY(),"y"), ROUNDDOWN((Tabla1[[#This Row],[Fecha Finalización]] -Tabla1[[#This Row],[Fecha de nac]])/365,0)))</f>
        <v/>
      </c>
      <c r="O303" s="170"/>
      <c r="P303" s="35"/>
      <c r="Q303" s="68"/>
      <c r="R303" s="68"/>
      <c r="S303" s="68"/>
      <c r="T303" s="68"/>
      <c r="U303" s="244" t="str">
        <f>IF(F303="","",Tabla1[[#This Row],[Fecha Inicio grupo]]+3*7-7)</f>
        <v/>
      </c>
      <c r="V303" s="245" t="str">
        <f>IF(F303="","",EDATE(Tabla1[[#This Row],[Fecha Inicio grupo]],3))</f>
        <v/>
      </c>
      <c r="W303" s="30"/>
      <c r="X303" s="30"/>
      <c r="Y303" s="77"/>
      <c r="Z303" s="77"/>
      <c r="AA303" s="77"/>
      <c r="AB303" s="77"/>
      <c r="AC303" s="77"/>
      <c r="AD303" s="77"/>
      <c r="AE303" s="77"/>
      <c r="AF303" s="77"/>
      <c r="AG303" s="77"/>
      <c r="AH303" s="77"/>
      <c r="AI303" s="77"/>
      <c r="AJ303" s="77"/>
      <c r="AK303" s="77"/>
      <c r="AL303" s="77"/>
      <c r="AM303" s="77"/>
      <c r="AN303" s="77"/>
      <c r="AO303" s="145"/>
      <c r="AP303" s="247" t="str">
        <f>IF(F303="","",IFERROR(VLOOKUP(SUBSTITUTE(SUBSTITUTE(Tabla1[[#This Row],[Uso Sistemas]],"T","P"),"N","F"),Parámetros!$M$2:$N$17,2,0),"Completar hasta 3ra sem. para evaluar a Probacionista"))</f>
        <v/>
      </c>
      <c r="AQ303" s="40"/>
      <c r="AR303" s="40"/>
      <c r="AS303" s="40"/>
      <c r="AT303" s="29"/>
      <c r="AU303" s="56"/>
      <c r="AV303" s="56"/>
      <c r="AW303" s="56"/>
      <c r="AX303" s="249" t="str">
        <f>IF(V303="","",EOMONTH(EDATE(Tabla1[[#This Row],[Fecha Finalización]],2),0))</f>
        <v/>
      </c>
      <c r="AY303" s="40"/>
      <c r="AZ303" s="250" t="str">
        <f>IF(V303="","",EOMONTH(EDATE(Tabla1[[#This Row],[Fecha Finalización]],3),0))</f>
        <v/>
      </c>
      <c r="BA303" s="40"/>
      <c r="BB303" s="40"/>
      <c r="BC303" s="236"/>
      <c r="BD303" s="234" t="str">
        <f>IF(F303="","",Tabla1[[#This Row],[sem 01]]&amp;Tabla1[[#This Row],[sem 02]]&amp;Tabla1[[#This Row],[sem 03]])</f>
        <v/>
      </c>
      <c r="BE303" s="235" t="str">
        <f>IF(TRIM(F303)="","",$B$1&amp;"-"&amp;SUBSTITUTE(Tabla1[[#This Row],[Mes Inscrito]]," ","")&amp;"-"&amp;SUBSTITUTE(Tabla1[[#This Row],[Dia de clases Inscrito]]," ","")&amp;"-"&amp;SUBSTITUTE(Tabla1[[#This Row],[Horario Inscrito]]," ","")&amp;"-"&amp;Tabla1[[#This Row],[Fecha Inicio grupo]])</f>
        <v/>
      </c>
      <c r="BF303" s="252" t="str">
        <f>IF(F303="","",Tabla1[[#This Row],[Curso]])</f>
        <v/>
      </c>
      <c r="BG303" s="253" t="str">
        <f>+IF(TRIM(F303)="","",$B$1&amp;"-"&amp;TRIM(Tabla1[[#This Row],[Mes Inscrito]])&amp;"-"&amp;TRIM(Tabla1[[#This Row],[Dia de clases Inscrito]])&amp;"-"&amp;TRIM(Tabla1[[#This Row],[Horario Inscrito]])&amp;"-"&amp;TRIM(Tabla1[[#This Row],[Fecha Inicio grupo]])&amp;"-"&amp;TRIM(Tabla1[[#This Row],[Tipo Incrito]]))</f>
        <v/>
      </c>
      <c r="BH303" s="308" t="str">
        <f>IF(F303="","",OR(IFERROR(SEARCH("CG",Tabla1[[#This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3" s="309" t="str">
        <f>IF(F303&lt;&gt;"",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3" s="309" t="str">
        <f>IF(F303&lt;&gt;"",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3" s="309" t="str">
        <f>IF(Tabla1[[#This Row],[Fecha Inicio grupo]]="","",IFERROR(VLOOKUP(Tabla1[[#This Row],[Mes de Alta como miembro]],Parámetros!$AM$2:$AN$16,2,0),"01/01/1900"))</f>
        <v/>
      </c>
    </row>
    <row r="304" spans="1:63" ht="14.45">
      <c r="A304" s="69">
        <v>301</v>
      </c>
      <c r="B304" s="30"/>
      <c r="C304" s="35"/>
      <c r="D304" s="43"/>
      <c r="E304" s="65"/>
      <c r="F304" s="46"/>
      <c r="G304" s="46"/>
      <c r="H304" s="164"/>
      <c r="I304" s="43"/>
      <c r="J304" s="29"/>
      <c r="K304" s="70"/>
      <c r="L304" s="69"/>
      <c r="M304" s="47"/>
      <c r="N304" s="239" t="str">
        <f ca="1">IF(Tabla1[[#This Row],[Fecha de nac]]="","",IF(Tabla1[[#This Row],[Fecha Finalización]] &gt;=TODAY(), DATEDIF(Tabla1[[#This Row],[Fecha de nac]],TODAY(),"y"), ROUNDDOWN((Tabla1[[#This Row],[Fecha Finalización]] -Tabla1[[#This Row],[Fecha de nac]])/365,0)))</f>
        <v/>
      </c>
      <c r="O304" s="170"/>
      <c r="P304" s="35"/>
      <c r="Q304" s="68"/>
      <c r="R304" s="68"/>
      <c r="S304" s="68"/>
      <c r="T304" s="68"/>
      <c r="U304" s="244" t="str">
        <f>IF(F304="","",Tabla1[[#This Row],[Fecha Inicio grupo]]+3*7-7)</f>
        <v/>
      </c>
      <c r="V304" s="245" t="str">
        <f>IF(F304="","",EDATE(Tabla1[[#This Row],[Fecha Inicio grupo]],3))</f>
        <v/>
      </c>
      <c r="W304" s="30"/>
      <c r="X304" s="30"/>
      <c r="Y304" s="77"/>
      <c r="Z304" s="77"/>
      <c r="AA304" s="77"/>
      <c r="AB304" s="77"/>
      <c r="AC304" s="77"/>
      <c r="AD304" s="77"/>
      <c r="AE304" s="77"/>
      <c r="AF304" s="77"/>
      <c r="AG304" s="77"/>
      <c r="AH304" s="77"/>
      <c r="AI304" s="77"/>
      <c r="AJ304" s="77"/>
      <c r="AK304" s="77"/>
      <c r="AL304" s="77"/>
      <c r="AM304" s="77"/>
      <c r="AN304" s="77"/>
      <c r="AO304" s="145"/>
      <c r="AP304" s="247" t="str">
        <f>IF(F304="","",IFERROR(VLOOKUP(SUBSTITUTE(SUBSTITUTE(Tabla1[[#This Row],[Uso Sistemas]],"T","P"),"N","F"),Parámetros!$M$2:$N$17,2,0),"Completar hasta 3ra sem. para evaluar a Probacionista"))</f>
        <v/>
      </c>
      <c r="AQ304" s="40"/>
      <c r="AR304" s="40"/>
      <c r="AS304" s="40"/>
      <c r="AT304" s="29"/>
      <c r="AU304" s="56"/>
      <c r="AV304" s="56"/>
      <c r="AW304" s="56"/>
      <c r="AX304" s="249" t="str">
        <f>IF(V304="","",EOMONTH(EDATE(Tabla1[[#This Row],[Fecha Finalización]],2),0))</f>
        <v/>
      </c>
      <c r="AY304" s="40"/>
      <c r="AZ304" s="250" t="str">
        <f>IF(V304="","",EOMONTH(EDATE(Tabla1[[#This Row],[Fecha Finalización]],3),0))</f>
        <v/>
      </c>
      <c r="BA304" s="40"/>
      <c r="BB304" s="40"/>
      <c r="BC304" s="236"/>
      <c r="BD304" s="234" t="str">
        <f>IF(F304="","",Tabla1[[#This Row],[sem 01]]&amp;Tabla1[[#This Row],[sem 02]]&amp;Tabla1[[#This Row],[sem 03]])</f>
        <v/>
      </c>
      <c r="BE304" s="235" t="str">
        <f>IF(TRIM(F304)="","",$B$1&amp;"-"&amp;SUBSTITUTE(Tabla1[[#This Row],[Mes Inscrito]]," ","")&amp;"-"&amp;SUBSTITUTE(Tabla1[[#This Row],[Dia de clases Inscrito]]," ","")&amp;"-"&amp;SUBSTITUTE(Tabla1[[#This Row],[Horario Inscrito]]," ","")&amp;"-"&amp;Tabla1[[#This Row],[Fecha Inicio grupo]])</f>
        <v/>
      </c>
      <c r="BF304" s="252" t="str">
        <f>IF(F304="","",Tabla1[[#This Row],[Curso]])</f>
        <v/>
      </c>
      <c r="BG304" s="253" t="str">
        <f>+IF(TRIM(F304)="","",$B$1&amp;"-"&amp;TRIM(Tabla1[[#This Row],[Mes Inscrito]])&amp;"-"&amp;TRIM(Tabla1[[#This Row],[Dia de clases Inscrito]])&amp;"-"&amp;TRIM(Tabla1[[#This Row],[Horario Inscrito]])&amp;"-"&amp;TRIM(Tabla1[[#This Row],[Fecha Inicio grupo]])&amp;"-"&amp;TRIM(Tabla1[[#This Row],[Tipo Incrito]]))</f>
        <v/>
      </c>
      <c r="BH304" s="308" t="str">
        <f>IF(F304="","",OR(IFERROR(SEARCH("CG",Tabla1[[#This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4" s="309" t="str">
        <f>IF(F304&lt;&gt;"",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4" s="309" t="str">
        <f>IF(F304&lt;&gt;"",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4" s="309" t="str">
        <f>IF(Tabla1[[#This Row],[Fecha Inicio grupo]]="","",IFERROR(VLOOKUP(Tabla1[[#This Row],[Mes de Alta como miembro]],Parámetros!$AM$2:$AN$16,2,0),"01/01/1900"))</f>
        <v/>
      </c>
    </row>
    <row r="305" spans="1:63" ht="14.45">
      <c r="A305" s="69">
        <v>302</v>
      </c>
      <c r="B305" s="30"/>
      <c r="C305" s="35"/>
      <c r="D305" s="43"/>
      <c r="E305" s="65"/>
      <c r="F305" s="46"/>
      <c r="G305" s="46"/>
      <c r="H305" s="164"/>
      <c r="I305" s="43"/>
      <c r="J305" s="29"/>
      <c r="K305" s="70"/>
      <c r="L305" s="69"/>
      <c r="M305" s="47"/>
      <c r="N305" s="239" t="str">
        <f ca="1">IF(Tabla1[[#This Row],[Fecha de nac]]="","",IF(Tabla1[[#This Row],[Fecha Finalización]] &gt;=TODAY(), DATEDIF(Tabla1[[#This Row],[Fecha de nac]],TODAY(),"y"), ROUNDDOWN((Tabla1[[#This Row],[Fecha Finalización]] -Tabla1[[#This Row],[Fecha de nac]])/365,0)))</f>
        <v/>
      </c>
      <c r="O305" s="170"/>
      <c r="P305" s="35"/>
      <c r="Q305" s="68"/>
      <c r="R305" s="68"/>
      <c r="S305" s="68"/>
      <c r="T305" s="68"/>
      <c r="U305" s="244" t="str">
        <f>IF(F305="","",Tabla1[[#This Row],[Fecha Inicio grupo]]+3*7-7)</f>
        <v/>
      </c>
      <c r="V305" s="245" t="str">
        <f>IF(F305="","",EDATE(Tabla1[[#This Row],[Fecha Inicio grupo]],3))</f>
        <v/>
      </c>
      <c r="W305" s="30"/>
      <c r="X305" s="30"/>
      <c r="Y305" s="77"/>
      <c r="Z305" s="77"/>
      <c r="AA305" s="77"/>
      <c r="AB305" s="77"/>
      <c r="AC305" s="77"/>
      <c r="AD305" s="77"/>
      <c r="AE305" s="77"/>
      <c r="AF305" s="77"/>
      <c r="AG305" s="77"/>
      <c r="AH305" s="77"/>
      <c r="AI305" s="77"/>
      <c r="AJ305" s="77"/>
      <c r="AK305" s="77"/>
      <c r="AL305" s="77"/>
      <c r="AM305" s="77"/>
      <c r="AN305" s="77"/>
      <c r="AO305" s="145"/>
      <c r="AP305" s="247" t="str">
        <f>IF(F305="","",IFERROR(VLOOKUP(SUBSTITUTE(SUBSTITUTE(Tabla1[[#This Row],[Uso Sistemas]],"T","P"),"N","F"),Parámetros!$M$2:$N$17,2,0),"Completar hasta 3ra sem. para evaluar a Probacionista"))</f>
        <v/>
      </c>
      <c r="AQ305" s="40"/>
      <c r="AR305" s="40"/>
      <c r="AS305" s="40"/>
      <c r="AT305" s="29"/>
      <c r="AU305" s="56"/>
      <c r="AV305" s="56"/>
      <c r="AW305" s="56"/>
      <c r="AX305" s="249" t="str">
        <f>IF(V305="","",EOMONTH(EDATE(Tabla1[[#This Row],[Fecha Finalización]],2),0))</f>
        <v/>
      </c>
      <c r="AY305" s="40"/>
      <c r="AZ305" s="250" t="str">
        <f>IF(V305="","",EOMONTH(EDATE(Tabla1[[#This Row],[Fecha Finalización]],3),0))</f>
        <v/>
      </c>
      <c r="BA305" s="40"/>
      <c r="BB305" s="40"/>
      <c r="BC305" s="236"/>
      <c r="BD305" s="234" t="str">
        <f>IF(F305="","",Tabla1[[#This Row],[sem 01]]&amp;Tabla1[[#This Row],[sem 02]]&amp;Tabla1[[#This Row],[sem 03]])</f>
        <v/>
      </c>
      <c r="BE305" s="235" t="str">
        <f>IF(TRIM(F305)="","",$B$1&amp;"-"&amp;SUBSTITUTE(Tabla1[[#This Row],[Mes Inscrito]]," ","")&amp;"-"&amp;SUBSTITUTE(Tabla1[[#This Row],[Dia de clases Inscrito]]," ","")&amp;"-"&amp;SUBSTITUTE(Tabla1[[#This Row],[Horario Inscrito]]," ","")&amp;"-"&amp;Tabla1[[#This Row],[Fecha Inicio grupo]])</f>
        <v/>
      </c>
      <c r="BF305" s="252" t="str">
        <f>IF(F305="","",Tabla1[[#This Row],[Curso]])</f>
        <v/>
      </c>
      <c r="BG305" s="253" t="str">
        <f>+IF(TRIM(F305)="","",$B$1&amp;"-"&amp;TRIM(Tabla1[[#This Row],[Mes Inscrito]])&amp;"-"&amp;TRIM(Tabla1[[#This Row],[Dia de clases Inscrito]])&amp;"-"&amp;TRIM(Tabla1[[#This Row],[Horario Inscrito]])&amp;"-"&amp;TRIM(Tabla1[[#This Row],[Fecha Inicio grupo]])&amp;"-"&amp;TRIM(Tabla1[[#This Row],[Tipo Incrito]]))</f>
        <v/>
      </c>
      <c r="BH305" s="308" t="str">
        <f>IF(F305="","",OR(IFERROR(SEARCH("CG",Tabla1[[#This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5" s="309" t="str">
        <f>IF(F305&lt;&gt;"",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5" s="309" t="str">
        <f>IF(F305&lt;&gt;"",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5" s="309" t="str">
        <f>IF(Tabla1[[#This Row],[Fecha Inicio grupo]]="","",IFERROR(VLOOKUP(Tabla1[[#This Row],[Mes de Alta como miembro]],Parámetros!$AM$2:$AN$16,2,0),"01/01/1900"))</f>
        <v/>
      </c>
    </row>
    <row r="306" spans="1:63" ht="14.45">
      <c r="A306" s="69">
        <v>303</v>
      </c>
      <c r="B306" s="30"/>
      <c r="C306" s="35"/>
      <c r="D306" s="43"/>
      <c r="E306" s="65"/>
      <c r="F306" s="46"/>
      <c r="G306" s="46"/>
      <c r="H306" s="164"/>
      <c r="I306" s="43"/>
      <c r="J306" s="29"/>
      <c r="K306" s="70"/>
      <c r="L306" s="69"/>
      <c r="M306" s="47"/>
      <c r="N306" s="239" t="str">
        <f ca="1">IF(Tabla1[[#This Row],[Fecha de nac]]="","",IF(Tabla1[[#This Row],[Fecha Finalización]] &gt;=TODAY(), DATEDIF(Tabla1[[#This Row],[Fecha de nac]],TODAY(),"y"), ROUNDDOWN((Tabla1[[#This Row],[Fecha Finalización]] -Tabla1[[#This Row],[Fecha de nac]])/365,0)))</f>
        <v/>
      </c>
      <c r="O306" s="170"/>
      <c r="P306" s="35"/>
      <c r="Q306" s="68"/>
      <c r="R306" s="68"/>
      <c r="S306" s="68"/>
      <c r="T306" s="68"/>
      <c r="U306" s="244" t="str">
        <f>IF(F306="","",Tabla1[[#This Row],[Fecha Inicio grupo]]+3*7-7)</f>
        <v/>
      </c>
      <c r="V306" s="245" t="str">
        <f>IF(F306="","",EDATE(Tabla1[[#This Row],[Fecha Inicio grupo]],3))</f>
        <v/>
      </c>
      <c r="W306" s="30"/>
      <c r="X306" s="30"/>
      <c r="Y306" s="77"/>
      <c r="Z306" s="77"/>
      <c r="AA306" s="77"/>
      <c r="AB306" s="77"/>
      <c r="AC306" s="77"/>
      <c r="AD306" s="77"/>
      <c r="AE306" s="77"/>
      <c r="AF306" s="77"/>
      <c r="AG306" s="77"/>
      <c r="AH306" s="77"/>
      <c r="AI306" s="77"/>
      <c r="AJ306" s="77"/>
      <c r="AK306" s="77"/>
      <c r="AL306" s="77"/>
      <c r="AM306" s="77"/>
      <c r="AN306" s="77"/>
      <c r="AO306" s="145"/>
      <c r="AP306" s="247" t="str">
        <f>IF(F306="","",IFERROR(VLOOKUP(SUBSTITUTE(SUBSTITUTE(Tabla1[[#This Row],[Uso Sistemas]],"T","P"),"N","F"),Parámetros!$M$2:$N$17,2,0),"Completar hasta 3ra sem. para evaluar a Probacionista"))</f>
        <v/>
      </c>
      <c r="AQ306" s="40"/>
      <c r="AR306" s="40"/>
      <c r="AS306" s="40"/>
      <c r="AT306" s="29"/>
      <c r="AU306" s="56"/>
      <c r="AV306" s="56"/>
      <c r="AW306" s="56"/>
      <c r="AX306" s="249" t="str">
        <f>IF(V306="","",EOMONTH(EDATE(Tabla1[[#This Row],[Fecha Finalización]],2),0))</f>
        <v/>
      </c>
      <c r="AY306" s="40"/>
      <c r="AZ306" s="250" t="str">
        <f>IF(V306="","",EOMONTH(EDATE(Tabla1[[#This Row],[Fecha Finalización]],3),0))</f>
        <v/>
      </c>
      <c r="BA306" s="40"/>
      <c r="BB306" s="40"/>
      <c r="BC306" s="236"/>
      <c r="BD306" s="234" t="str">
        <f>IF(F306="","",Tabla1[[#This Row],[sem 01]]&amp;Tabla1[[#This Row],[sem 02]]&amp;Tabla1[[#This Row],[sem 03]])</f>
        <v/>
      </c>
      <c r="BE306" s="235" t="str">
        <f>IF(TRIM(F306)="","",$B$1&amp;"-"&amp;SUBSTITUTE(Tabla1[[#This Row],[Mes Inscrito]]," ","")&amp;"-"&amp;SUBSTITUTE(Tabla1[[#This Row],[Dia de clases Inscrito]]," ","")&amp;"-"&amp;SUBSTITUTE(Tabla1[[#This Row],[Horario Inscrito]]," ","")&amp;"-"&amp;Tabla1[[#This Row],[Fecha Inicio grupo]])</f>
        <v/>
      </c>
      <c r="BF306" s="252" t="str">
        <f>IF(F306="","",Tabla1[[#This Row],[Curso]])</f>
        <v/>
      </c>
      <c r="BG306" s="253" t="str">
        <f>+IF(TRIM(F306)="","",$B$1&amp;"-"&amp;TRIM(Tabla1[[#This Row],[Mes Inscrito]])&amp;"-"&amp;TRIM(Tabla1[[#This Row],[Dia de clases Inscrito]])&amp;"-"&amp;TRIM(Tabla1[[#This Row],[Horario Inscrito]])&amp;"-"&amp;TRIM(Tabla1[[#This Row],[Fecha Inicio grupo]])&amp;"-"&amp;TRIM(Tabla1[[#This Row],[Tipo Incrito]]))</f>
        <v/>
      </c>
      <c r="BH306" s="308" t="str">
        <f>IF(F306="","",OR(IFERROR(SEARCH("CG",Tabla1[[#This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6" s="309" t="str">
        <f>IF(F306&lt;&gt;"",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6" s="309" t="str">
        <f>IF(F306&lt;&gt;"",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6" s="309" t="str">
        <f>IF(Tabla1[[#This Row],[Fecha Inicio grupo]]="","",IFERROR(VLOOKUP(Tabla1[[#This Row],[Mes de Alta como miembro]],Parámetros!$AM$2:$AN$16,2,0),"01/01/1900"))</f>
        <v/>
      </c>
    </row>
    <row r="307" spans="1:63" ht="14.45">
      <c r="A307" s="69">
        <v>304</v>
      </c>
      <c r="B307" s="30"/>
      <c r="C307" s="35"/>
      <c r="D307" s="43"/>
      <c r="E307" s="65"/>
      <c r="F307" s="46"/>
      <c r="G307" s="46"/>
      <c r="H307" s="164"/>
      <c r="I307" s="43"/>
      <c r="J307" s="29"/>
      <c r="K307" s="70"/>
      <c r="L307" s="69"/>
      <c r="M307" s="47"/>
      <c r="N307" s="239" t="str">
        <f ca="1">IF(Tabla1[[#This Row],[Fecha de nac]]="","",IF(Tabla1[[#This Row],[Fecha Finalización]] &gt;=TODAY(), DATEDIF(Tabla1[[#This Row],[Fecha de nac]],TODAY(),"y"), ROUNDDOWN((Tabla1[[#This Row],[Fecha Finalización]] -Tabla1[[#This Row],[Fecha de nac]])/365,0)))</f>
        <v/>
      </c>
      <c r="O307" s="170"/>
      <c r="P307" s="35"/>
      <c r="Q307" s="68"/>
      <c r="R307" s="68"/>
      <c r="S307" s="68"/>
      <c r="T307" s="68"/>
      <c r="U307" s="244" t="str">
        <f>IF(F307="","",Tabla1[[#This Row],[Fecha Inicio grupo]]+3*7-7)</f>
        <v/>
      </c>
      <c r="V307" s="245" t="str">
        <f>IF(F307="","",EDATE(Tabla1[[#This Row],[Fecha Inicio grupo]],3))</f>
        <v/>
      </c>
      <c r="W307" s="30"/>
      <c r="X307" s="30"/>
      <c r="Y307" s="77"/>
      <c r="Z307" s="77"/>
      <c r="AA307" s="77"/>
      <c r="AB307" s="77"/>
      <c r="AC307" s="77"/>
      <c r="AD307" s="77"/>
      <c r="AE307" s="77"/>
      <c r="AF307" s="77"/>
      <c r="AG307" s="77"/>
      <c r="AH307" s="77"/>
      <c r="AI307" s="77"/>
      <c r="AJ307" s="77"/>
      <c r="AK307" s="77"/>
      <c r="AL307" s="77"/>
      <c r="AM307" s="77"/>
      <c r="AN307" s="77"/>
      <c r="AO307" s="145"/>
      <c r="AP307" s="247" t="str">
        <f>IF(F307="","",IFERROR(VLOOKUP(SUBSTITUTE(SUBSTITUTE(Tabla1[[#This Row],[Uso Sistemas]],"T","P"),"N","F"),Parámetros!$M$2:$N$17,2,0),"Completar hasta 3ra sem. para evaluar a Probacionista"))</f>
        <v/>
      </c>
      <c r="AQ307" s="40"/>
      <c r="AR307" s="40"/>
      <c r="AS307" s="40"/>
      <c r="AT307" s="29"/>
      <c r="AU307" s="56"/>
      <c r="AV307" s="56"/>
      <c r="AW307" s="56"/>
      <c r="AX307" s="249" t="str">
        <f>IF(V307="","",EOMONTH(EDATE(Tabla1[[#This Row],[Fecha Finalización]],2),0))</f>
        <v/>
      </c>
      <c r="AY307" s="40"/>
      <c r="AZ307" s="250" t="str">
        <f>IF(V307="","",EOMONTH(EDATE(Tabla1[[#This Row],[Fecha Finalización]],3),0))</f>
        <v/>
      </c>
      <c r="BA307" s="40"/>
      <c r="BB307" s="40"/>
      <c r="BC307" s="236"/>
      <c r="BD307" s="234" t="str">
        <f>IF(F307="","",Tabla1[[#This Row],[sem 01]]&amp;Tabla1[[#This Row],[sem 02]]&amp;Tabla1[[#This Row],[sem 03]])</f>
        <v/>
      </c>
      <c r="BE307" s="235" t="str">
        <f>IF(TRIM(F307)="","",$B$1&amp;"-"&amp;SUBSTITUTE(Tabla1[[#This Row],[Mes Inscrito]]," ","")&amp;"-"&amp;SUBSTITUTE(Tabla1[[#This Row],[Dia de clases Inscrito]]," ","")&amp;"-"&amp;SUBSTITUTE(Tabla1[[#This Row],[Horario Inscrito]]," ","")&amp;"-"&amp;Tabla1[[#This Row],[Fecha Inicio grupo]])</f>
        <v/>
      </c>
      <c r="BF307" s="252" t="str">
        <f>IF(F307="","",Tabla1[[#This Row],[Curso]])</f>
        <v/>
      </c>
      <c r="BG307" s="253" t="str">
        <f>+IF(TRIM(F307)="","",$B$1&amp;"-"&amp;TRIM(Tabla1[[#This Row],[Mes Inscrito]])&amp;"-"&amp;TRIM(Tabla1[[#This Row],[Dia de clases Inscrito]])&amp;"-"&amp;TRIM(Tabla1[[#This Row],[Horario Inscrito]])&amp;"-"&amp;TRIM(Tabla1[[#This Row],[Fecha Inicio grupo]])&amp;"-"&amp;TRIM(Tabla1[[#This Row],[Tipo Incrito]]))</f>
        <v/>
      </c>
      <c r="BH307" s="308" t="str">
        <f>IF(F307="","",OR(IFERROR(SEARCH("CG",Tabla1[[#This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7" s="309" t="str">
        <f>IF(F307&lt;&gt;"",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7" s="309" t="str">
        <f>IF(F307&lt;&gt;"",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7" s="309" t="str">
        <f>IF(Tabla1[[#This Row],[Fecha Inicio grupo]]="","",IFERROR(VLOOKUP(Tabla1[[#This Row],[Mes de Alta como miembro]],Parámetros!$AM$2:$AN$16,2,0),"01/01/1900"))</f>
        <v/>
      </c>
    </row>
    <row r="308" spans="1:63" ht="14.45">
      <c r="A308" s="69">
        <v>305</v>
      </c>
      <c r="B308" s="30"/>
      <c r="C308" s="35"/>
      <c r="D308" s="43"/>
      <c r="E308" s="65"/>
      <c r="F308" s="46"/>
      <c r="G308" s="46"/>
      <c r="H308" s="164"/>
      <c r="I308" s="43"/>
      <c r="J308" s="29"/>
      <c r="K308" s="70"/>
      <c r="L308" s="69"/>
      <c r="M308" s="47"/>
      <c r="N308" s="239" t="str">
        <f ca="1">IF(Tabla1[[#This Row],[Fecha de nac]]="","",IF(Tabla1[[#This Row],[Fecha Finalización]] &gt;=TODAY(), DATEDIF(Tabla1[[#This Row],[Fecha de nac]],TODAY(),"y"), ROUNDDOWN((Tabla1[[#This Row],[Fecha Finalización]] -Tabla1[[#This Row],[Fecha de nac]])/365,0)))</f>
        <v/>
      </c>
      <c r="O308" s="170"/>
      <c r="P308" s="35"/>
      <c r="Q308" s="68"/>
      <c r="R308" s="68"/>
      <c r="S308" s="68"/>
      <c r="T308" s="68"/>
      <c r="U308" s="244" t="str">
        <f>IF(F308="","",Tabla1[[#This Row],[Fecha Inicio grupo]]+3*7-7)</f>
        <v/>
      </c>
      <c r="V308" s="245" t="str">
        <f>IF(F308="","",EDATE(Tabla1[[#This Row],[Fecha Inicio grupo]],3))</f>
        <v/>
      </c>
      <c r="W308" s="30"/>
      <c r="X308" s="30"/>
      <c r="Y308" s="77"/>
      <c r="Z308" s="77"/>
      <c r="AA308" s="77"/>
      <c r="AB308" s="77"/>
      <c r="AC308" s="77"/>
      <c r="AD308" s="77"/>
      <c r="AE308" s="77"/>
      <c r="AF308" s="77"/>
      <c r="AG308" s="77"/>
      <c r="AH308" s="77"/>
      <c r="AI308" s="77"/>
      <c r="AJ308" s="77"/>
      <c r="AK308" s="77"/>
      <c r="AL308" s="77"/>
      <c r="AM308" s="77"/>
      <c r="AN308" s="77"/>
      <c r="AO308" s="145"/>
      <c r="AP308" s="247" t="str">
        <f>IF(F308="","",IFERROR(VLOOKUP(SUBSTITUTE(SUBSTITUTE(Tabla1[[#This Row],[Uso Sistemas]],"T","P"),"N","F"),Parámetros!$M$2:$N$17,2,0),"Completar hasta 3ra sem. para evaluar a Probacionista"))</f>
        <v/>
      </c>
      <c r="AQ308" s="40"/>
      <c r="AR308" s="40"/>
      <c r="AS308" s="40"/>
      <c r="AT308" s="29"/>
      <c r="AU308" s="56"/>
      <c r="AV308" s="56"/>
      <c r="AW308" s="56"/>
      <c r="AX308" s="249" t="str">
        <f>IF(V308="","",EOMONTH(EDATE(Tabla1[[#This Row],[Fecha Finalización]],2),0))</f>
        <v/>
      </c>
      <c r="AY308" s="40"/>
      <c r="AZ308" s="250" t="str">
        <f>IF(V308="","",EOMONTH(EDATE(Tabla1[[#This Row],[Fecha Finalización]],3),0))</f>
        <v/>
      </c>
      <c r="BA308" s="40"/>
      <c r="BB308" s="40"/>
      <c r="BC308" s="236"/>
      <c r="BD308" s="234" t="str">
        <f>IF(F308="","",Tabla1[[#This Row],[sem 01]]&amp;Tabla1[[#This Row],[sem 02]]&amp;Tabla1[[#This Row],[sem 03]])</f>
        <v/>
      </c>
      <c r="BE308" s="235" t="str">
        <f>IF(TRIM(F308)="","",$B$1&amp;"-"&amp;SUBSTITUTE(Tabla1[[#This Row],[Mes Inscrito]]," ","")&amp;"-"&amp;SUBSTITUTE(Tabla1[[#This Row],[Dia de clases Inscrito]]," ","")&amp;"-"&amp;SUBSTITUTE(Tabla1[[#This Row],[Horario Inscrito]]," ","")&amp;"-"&amp;Tabla1[[#This Row],[Fecha Inicio grupo]])</f>
        <v/>
      </c>
      <c r="BF308" s="252" t="str">
        <f>IF(F308="","",Tabla1[[#This Row],[Curso]])</f>
        <v/>
      </c>
      <c r="BG308" s="253" t="str">
        <f>+IF(TRIM(F308)="","",$B$1&amp;"-"&amp;TRIM(Tabla1[[#This Row],[Mes Inscrito]])&amp;"-"&amp;TRIM(Tabla1[[#This Row],[Dia de clases Inscrito]])&amp;"-"&amp;TRIM(Tabla1[[#This Row],[Horario Inscrito]])&amp;"-"&amp;TRIM(Tabla1[[#This Row],[Fecha Inicio grupo]])&amp;"-"&amp;TRIM(Tabla1[[#This Row],[Tipo Incrito]]))</f>
        <v/>
      </c>
      <c r="BH308" s="308" t="str">
        <f>IF(F308="","",OR(IFERROR(SEARCH("CG",Tabla1[[#This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8" s="309" t="str">
        <f>IF(F308&lt;&gt;"",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8" s="309" t="str">
        <f>IF(F308&lt;&gt;"",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8" s="309" t="str">
        <f>IF(Tabla1[[#This Row],[Fecha Inicio grupo]]="","",IFERROR(VLOOKUP(Tabla1[[#This Row],[Mes de Alta como miembro]],Parámetros!$AM$2:$AN$16,2,0),"01/01/1900"))</f>
        <v/>
      </c>
    </row>
    <row r="309" spans="1:63" ht="14.45">
      <c r="A309" s="69">
        <v>306</v>
      </c>
      <c r="B309" s="30"/>
      <c r="C309" s="35"/>
      <c r="D309" s="43"/>
      <c r="E309" s="65"/>
      <c r="F309" s="46"/>
      <c r="G309" s="46"/>
      <c r="H309" s="164"/>
      <c r="I309" s="43"/>
      <c r="J309" s="29"/>
      <c r="K309" s="70"/>
      <c r="L309" s="69"/>
      <c r="M309" s="47"/>
      <c r="N309" s="239" t="str">
        <f ca="1">IF(Tabla1[[#This Row],[Fecha de nac]]="","",IF(Tabla1[[#This Row],[Fecha Finalización]] &gt;=TODAY(), DATEDIF(Tabla1[[#This Row],[Fecha de nac]],TODAY(),"y"), ROUNDDOWN((Tabla1[[#This Row],[Fecha Finalización]] -Tabla1[[#This Row],[Fecha de nac]])/365,0)))</f>
        <v/>
      </c>
      <c r="O309" s="170"/>
      <c r="P309" s="35"/>
      <c r="Q309" s="68"/>
      <c r="R309" s="68"/>
      <c r="S309" s="68"/>
      <c r="T309" s="68"/>
      <c r="U309" s="244" t="str">
        <f>IF(F309="","",Tabla1[[#This Row],[Fecha Inicio grupo]]+3*7-7)</f>
        <v/>
      </c>
      <c r="V309" s="245" t="str">
        <f>IF(F309="","",EDATE(Tabla1[[#This Row],[Fecha Inicio grupo]],3))</f>
        <v/>
      </c>
      <c r="W309" s="30"/>
      <c r="X309" s="30"/>
      <c r="Y309" s="77"/>
      <c r="Z309" s="77"/>
      <c r="AA309" s="77"/>
      <c r="AB309" s="77"/>
      <c r="AC309" s="77"/>
      <c r="AD309" s="77"/>
      <c r="AE309" s="77"/>
      <c r="AF309" s="77"/>
      <c r="AG309" s="77"/>
      <c r="AH309" s="77"/>
      <c r="AI309" s="77"/>
      <c r="AJ309" s="77"/>
      <c r="AK309" s="77"/>
      <c r="AL309" s="77"/>
      <c r="AM309" s="77"/>
      <c r="AN309" s="77"/>
      <c r="AO309" s="145"/>
      <c r="AP309" s="247" t="str">
        <f>IF(F309="","",IFERROR(VLOOKUP(SUBSTITUTE(SUBSTITUTE(Tabla1[[#This Row],[Uso Sistemas]],"T","P"),"N","F"),Parámetros!$M$2:$N$17,2,0),"Completar hasta 3ra sem. para evaluar a Probacionista"))</f>
        <v/>
      </c>
      <c r="AQ309" s="40"/>
      <c r="AR309" s="40"/>
      <c r="AS309" s="40"/>
      <c r="AT309" s="29"/>
      <c r="AU309" s="56"/>
      <c r="AV309" s="56"/>
      <c r="AW309" s="56"/>
      <c r="AX309" s="249" t="str">
        <f>IF(V309="","",EOMONTH(EDATE(Tabla1[[#This Row],[Fecha Finalización]],2),0))</f>
        <v/>
      </c>
      <c r="AY309" s="40"/>
      <c r="AZ309" s="250" t="str">
        <f>IF(V309="","",EOMONTH(EDATE(Tabla1[[#This Row],[Fecha Finalización]],3),0))</f>
        <v/>
      </c>
      <c r="BA309" s="40"/>
      <c r="BB309" s="40"/>
      <c r="BC309" s="236"/>
      <c r="BD309" s="234" t="str">
        <f>IF(F309="","",Tabla1[[#This Row],[sem 01]]&amp;Tabla1[[#This Row],[sem 02]]&amp;Tabla1[[#This Row],[sem 03]])</f>
        <v/>
      </c>
      <c r="BE309" s="235" t="str">
        <f>IF(TRIM(F309)="","",$B$1&amp;"-"&amp;SUBSTITUTE(Tabla1[[#This Row],[Mes Inscrito]]," ","")&amp;"-"&amp;SUBSTITUTE(Tabla1[[#This Row],[Dia de clases Inscrito]]," ","")&amp;"-"&amp;SUBSTITUTE(Tabla1[[#This Row],[Horario Inscrito]]," ","")&amp;"-"&amp;Tabla1[[#This Row],[Fecha Inicio grupo]])</f>
        <v/>
      </c>
      <c r="BF309" s="252" t="str">
        <f>IF(F309="","",Tabla1[[#This Row],[Curso]])</f>
        <v/>
      </c>
      <c r="BG309" s="253" t="str">
        <f>+IF(TRIM(F309)="","",$B$1&amp;"-"&amp;TRIM(Tabla1[[#This Row],[Mes Inscrito]])&amp;"-"&amp;TRIM(Tabla1[[#This Row],[Dia de clases Inscrito]])&amp;"-"&amp;TRIM(Tabla1[[#This Row],[Horario Inscrito]])&amp;"-"&amp;TRIM(Tabla1[[#This Row],[Fecha Inicio grupo]])&amp;"-"&amp;TRIM(Tabla1[[#This Row],[Tipo Incrito]]))</f>
        <v/>
      </c>
      <c r="BH309" s="308" t="str">
        <f>IF(F309="","",OR(IFERROR(SEARCH("CG",Tabla1[[#This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9" s="309" t="str">
        <f>IF(F309&lt;&gt;"",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9" s="309" t="str">
        <f>IF(F309&lt;&gt;"",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9" s="309" t="str">
        <f>IF(Tabla1[[#This Row],[Fecha Inicio grupo]]="","",IFERROR(VLOOKUP(Tabla1[[#This Row],[Mes de Alta como miembro]],Parámetros!$AM$2:$AN$16,2,0),"01/01/1900"))</f>
        <v/>
      </c>
    </row>
    <row r="310" spans="1:63" ht="14.45">
      <c r="A310" s="69">
        <v>307</v>
      </c>
      <c r="B310" s="30"/>
      <c r="C310" s="35"/>
      <c r="D310" s="43"/>
      <c r="E310" s="65"/>
      <c r="F310" s="46"/>
      <c r="G310" s="46"/>
      <c r="H310" s="164"/>
      <c r="I310" s="43"/>
      <c r="J310" s="29"/>
      <c r="K310" s="70"/>
      <c r="L310" s="69"/>
      <c r="M310" s="47"/>
      <c r="N310" s="239" t="str">
        <f ca="1">IF(Tabla1[[#This Row],[Fecha de nac]]="","",IF(Tabla1[[#This Row],[Fecha Finalización]] &gt;=TODAY(), DATEDIF(Tabla1[[#This Row],[Fecha de nac]],TODAY(),"y"), ROUNDDOWN((Tabla1[[#This Row],[Fecha Finalización]] -Tabla1[[#This Row],[Fecha de nac]])/365,0)))</f>
        <v/>
      </c>
      <c r="O310" s="170"/>
      <c r="P310" s="35"/>
      <c r="Q310" s="68"/>
      <c r="R310" s="68"/>
      <c r="S310" s="68"/>
      <c r="T310" s="68"/>
      <c r="U310" s="244" t="str">
        <f>IF(F310="","",Tabla1[[#This Row],[Fecha Inicio grupo]]+3*7-7)</f>
        <v/>
      </c>
      <c r="V310" s="245" t="str">
        <f>IF(F310="","",EDATE(Tabla1[[#This Row],[Fecha Inicio grupo]],3))</f>
        <v/>
      </c>
      <c r="W310" s="30"/>
      <c r="X310" s="30"/>
      <c r="Y310" s="77"/>
      <c r="Z310" s="77"/>
      <c r="AA310" s="77"/>
      <c r="AB310" s="77"/>
      <c r="AC310" s="77"/>
      <c r="AD310" s="77"/>
      <c r="AE310" s="77"/>
      <c r="AF310" s="77"/>
      <c r="AG310" s="77"/>
      <c r="AH310" s="77"/>
      <c r="AI310" s="77"/>
      <c r="AJ310" s="77"/>
      <c r="AK310" s="77"/>
      <c r="AL310" s="77"/>
      <c r="AM310" s="77"/>
      <c r="AN310" s="77"/>
      <c r="AO310" s="145"/>
      <c r="AP310" s="247" t="str">
        <f>IF(F310="","",IFERROR(VLOOKUP(SUBSTITUTE(SUBSTITUTE(Tabla1[[#This Row],[Uso Sistemas]],"T","P"),"N","F"),Parámetros!$M$2:$N$17,2,0),"Completar hasta 3ra sem. para evaluar a Probacionista"))</f>
        <v/>
      </c>
      <c r="AQ310" s="40"/>
      <c r="AR310" s="40"/>
      <c r="AS310" s="40"/>
      <c r="AT310" s="29"/>
      <c r="AU310" s="56"/>
      <c r="AV310" s="56"/>
      <c r="AW310" s="56"/>
      <c r="AX310" s="249" t="str">
        <f>IF(V310="","",EOMONTH(EDATE(Tabla1[[#This Row],[Fecha Finalización]],2),0))</f>
        <v/>
      </c>
      <c r="AY310" s="40"/>
      <c r="AZ310" s="250" t="str">
        <f>IF(V310="","",EOMONTH(EDATE(Tabla1[[#This Row],[Fecha Finalización]],3),0))</f>
        <v/>
      </c>
      <c r="BA310" s="40"/>
      <c r="BB310" s="40"/>
      <c r="BC310" s="236"/>
      <c r="BD310" s="234" t="str">
        <f>IF(F310="","",Tabla1[[#This Row],[sem 01]]&amp;Tabla1[[#This Row],[sem 02]]&amp;Tabla1[[#This Row],[sem 03]])</f>
        <v/>
      </c>
      <c r="BE310" s="235" t="str">
        <f>IF(TRIM(F310)="","",$B$1&amp;"-"&amp;SUBSTITUTE(Tabla1[[#This Row],[Mes Inscrito]]," ","")&amp;"-"&amp;SUBSTITUTE(Tabla1[[#This Row],[Dia de clases Inscrito]]," ","")&amp;"-"&amp;SUBSTITUTE(Tabla1[[#This Row],[Horario Inscrito]]," ","")&amp;"-"&amp;Tabla1[[#This Row],[Fecha Inicio grupo]])</f>
        <v/>
      </c>
      <c r="BF310" s="252" t="str">
        <f>IF(F310="","",Tabla1[[#This Row],[Curso]])</f>
        <v/>
      </c>
      <c r="BG310" s="253" t="str">
        <f>+IF(TRIM(F310)="","",$B$1&amp;"-"&amp;TRIM(Tabla1[[#This Row],[Mes Inscrito]])&amp;"-"&amp;TRIM(Tabla1[[#This Row],[Dia de clases Inscrito]])&amp;"-"&amp;TRIM(Tabla1[[#This Row],[Horario Inscrito]])&amp;"-"&amp;TRIM(Tabla1[[#This Row],[Fecha Inicio grupo]])&amp;"-"&amp;TRIM(Tabla1[[#This Row],[Tipo Incrito]]))</f>
        <v/>
      </c>
      <c r="BH310" s="308" t="str">
        <f>IF(F310="","",OR(IFERROR(SEARCH("CG",Tabla1[[#This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0" s="309" t="str">
        <f>IF(F310&lt;&gt;"",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0" s="309" t="str">
        <f>IF(F310&lt;&gt;"",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0" s="309" t="str">
        <f>IF(Tabla1[[#This Row],[Fecha Inicio grupo]]="","",IFERROR(VLOOKUP(Tabla1[[#This Row],[Mes de Alta como miembro]],Parámetros!$AM$2:$AN$16,2,0),"01/01/1900"))</f>
        <v/>
      </c>
    </row>
    <row r="311" spans="1:63" ht="14.45">
      <c r="A311" s="69">
        <v>308</v>
      </c>
      <c r="B311" s="30"/>
      <c r="C311" s="35"/>
      <c r="D311" s="43"/>
      <c r="E311" s="65"/>
      <c r="F311" s="46"/>
      <c r="G311" s="46"/>
      <c r="H311" s="164"/>
      <c r="I311" s="43"/>
      <c r="J311" s="29"/>
      <c r="K311" s="70"/>
      <c r="L311" s="69"/>
      <c r="M311" s="47"/>
      <c r="N311" s="239" t="str">
        <f ca="1">IF(Tabla1[[#This Row],[Fecha de nac]]="","",IF(Tabla1[[#This Row],[Fecha Finalización]] &gt;=TODAY(), DATEDIF(Tabla1[[#This Row],[Fecha de nac]],TODAY(),"y"), ROUNDDOWN((Tabla1[[#This Row],[Fecha Finalización]] -Tabla1[[#This Row],[Fecha de nac]])/365,0)))</f>
        <v/>
      </c>
      <c r="O311" s="170"/>
      <c r="P311" s="35"/>
      <c r="Q311" s="68"/>
      <c r="R311" s="68"/>
      <c r="S311" s="68"/>
      <c r="T311" s="68"/>
      <c r="U311" s="244" t="str">
        <f>IF(F311="","",Tabla1[[#This Row],[Fecha Inicio grupo]]+3*7-7)</f>
        <v/>
      </c>
      <c r="V311" s="245" t="str">
        <f>IF(F311="","",EDATE(Tabla1[[#This Row],[Fecha Inicio grupo]],3))</f>
        <v/>
      </c>
      <c r="W311" s="30"/>
      <c r="X311" s="30"/>
      <c r="Y311" s="77"/>
      <c r="Z311" s="77"/>
      <c r="AA311" s="77"/>
      <c r="AB311" s="77"/>
      <c r="AC311" s="77"/>
      <c r="AD311" s="77"/>
      <c r="AE311" s="77"/>
      <c r="AF311" s="77"/>
      <c r="AG311" s="77"/>
      <c r="AH311" s="77"/>
      <c r="AI311" s="77"/>
      <c r="AJ311" s="77"/>
      <c r="AK311" s="77"/>
      <c r="AL311" s="77"/>
      <c r="AM311" s="77"/>
      <c r="AN311" s="77"/>
      <c r="AO311" s="145"/>
      <c r="AP311" s="247" t="str">
        <f>IF(F311="","",IFERROR(VLOOKUP(SUBSTITUTE(SUBSTITUTE(Tabla1[[#This Row],[Uso Sistemas]],"T","P"),"N","F"),Parámetros!$M$2:$N$17,2,0),"Completar hasta 3ra sem. para evaluar a Probacionista"))</f>
        <v/>
      </c>
      <c r="AQ311" s="40"/>
      <c r="AR311" s="40"/>
      <c r="AS311" s="40"/>
      <c r="AT311" s="29"/>
      <c r="AU311" s="56"/>
      <c r="AV311" s="56"/>
      <c r="AW311" s="56"/>
      <c r="AX311" s="249" t="str">
        <f>IF(V311="","",EOMONTH(EDATE(Tabla1[[#This Row],[Fecha Finalización]],2),0))</f>
        <v/>
      </c>
      <c r="AY311" s="40"/>
      <c r="AZ311" s="250" t="str">
        <f>IF(V311="","",EOMONTH(EDATE(Tabla1[[#This Row],[Fecha Finalización]],3),0))</f>
        <v/>
      </c>
      <c r="BA311" s="40"/>
      <c r="BB311" s="40"/>
      <c r="BC311" s="236"/>
      <c r="BD311" s="234" t="str">
        <f>IF(F311="","",Tabla1[[#This Row],[sem 01]]&amp;Tabla1[[#This Row],[sem 02]]&amp;Tabla1[[#This Row],[sem 03]])</f>
        <v/>
      </c>
      <c r="BE311" s="235" t="str">
        <f>IF(TRIM(F311)="","",$B$1&amp;"-"&amp;SUBSTITUTE(Tabla1[[#This Row],[Mes Inscrito]]," ","")&amp;"-"&amp;SUBSTITUTE(Tabla1[[#This Row],[Dia de clases Inscrito]]," ","")&amp;"-"&amp;SUBSTITUTE(Tabla1[[#This Row],[Horario Inscrito]]," ","")&amp;"-"&amp;Tabla1[[#This Row],[Fecha Inicio grupo]])</f>
        <v/>
      </c>
      <c r="BF311" s="252" t="str">
        <f>IF(F311="","",Tabla1[[#This Row],[Curso]])</f>
        <v/>
      </c>
      <c r="BG311" s="253" t="str">
        <f>+IF(TRIM(F311)="","",$B$1&amp;"-"&amp;TRIM(Tabla1[[#This Row],[Mes Inscrito]])&amp;"-"&amp;TRIM(Tabla1[[#This Row],[Dia de clases Inscrito]])&amp;"-"&amp;TRIM(Tabla1[[#This Row],[Horario Inscrito]])&amp;"-"&amp;TRIM(Tabla1[[#This Row],[Fecha Inicio grupo]])&amp;"-"&amp;TRIM(Tabla1[[#This Row],[Tipo Incrito]]))</f>
        <v/>
      </c>
      <c r="BH311" s="308" t="str">
        <f>IF(F311="","",OR(IFERROR(SEARCH("CG",Tabla1[[#This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1" s="309" t="str">
        <f>IF(F311&lt;&gt;"",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1" s="309" t="str">
        <f>IF(F311&lt;&gt;"",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1" s="309" t="str">
        <f>IF(Tabla1[[#This Row],[Fecha Inicio grupo]]="","",IFERROR(VLOOKUP(Tabla1[[#This Row],[Mes de Alta como miembro]],Parámetros!$AM$2:$AN$16,2,0),"01/01/1900"))</f>
        <v/>
      </c>
    </row>
    <row r="312" spans="1:63" ht="14.45">
      <c r="A312" s="69">
        <v>309</v>
      </c>
      <c r="B312" s="30"/>
      <c r="C312" s="35"/>
      <c r="D312" s="43"/>
      <c r="E312" s="65"/>
      <c r="F312" s="46"/>
      <c r="G312" s="46"/>
      <c r="H312" s="164"/>
      <c r="I312" s="43"/>
      <c r="J312" s="29"/>
      <c r="K312" s="70"/>
      <c r="L312" s="69"/>
      <c r="M312" s="47"/>
      <c r="N312" s="239" t="str">
        <f ca="1">IF(Tabla1[[#This Row],[Fecha de nac]]="","",IF(Tabla1[[#This Row],[Fecha Finalización]] &gt;=TODAY(), DATEDIF(Tabla1[[#This Row],[Fecha de nac]],TODAY(),"y"), ROUNDDOWN((Tabla1[[#This Row],[Fecha Finalización]] -Tabla1[[#This Row],[Fecha de nac]])/365,0)))</f>
        <v/>
      </c>
      <c r="O312" s="170"/>
      <c r="P312" s="35"/>
      <c r="Q312" s="68"/>
      <c r="R312" s="68"/>
      <c r="S312" s="68"/>
      <c r="T312" s="68"/>
      <c r="U312" s="244" t="str">
        <f>IF(F312="","",Tabla1[[#This Row],[Fecha Inicio grupo]]+3*7-7)</f>
        <v/>
      </c>
      <c r="V312" s="245" t="str">
        <f>IF(F312="","",EDATE(Tabla1[[#This Row],[Fecha Inicio grupo]],3))</f>
        <v/>
      </c>
      <c r="W312" s="30"/>
      <c r="X312" s="30"/>
      <c r="Y312" s="77"/>
      <c r="Z312" s="77"/>
      <c r="AA312" s="77"/>
      <c r="AB312" s="77"/>
      <c r="AC312" s="77"/>
      <c r="AD312" s="77"/>
      <c r="AE312" s="77"/>
      <c r="AF312" s="77"/>
      <c r="AG312" s="77"/>
      <c r="AH312" s="77"/>
      <c r="AI312" s="77"/>
      <c r="AJ312" s="77"/>
      <c r="AK312" s="77"/>
      <c r="AL312" s="77"/>
      <c r="AM312" s="77"/>
      <c r="AN312" s="77"/>
      <c r="AO312" s="145"/>
      <c r="AP312" s="247" t="str">
        <f>IF(F312="","",IFERROR(VLOOKUP(SUBSTITUTE(SUBSTITUTE(Tabla1[[#This Row],[Uso Sistemas]],"T","P"),"N","F"),Parámetros!$M$2:$N$17,2,0),"Completar hasta 3ra sem. para evaluar a Probacionista"))</f>
        <v/>
      </c>
      <c r="AQ312" s="40"/>
      <c r="AR312" s="40"/>
      <c r="AS312" s="40"/>
      <c r="AT312" s="29"/>
      <c r="AU312" s="56"/>
      <c r="AV312" s="56"/>
      <c r="AW312" s="56"/>
      <c r="AX312" s="249" t="str">
        <f>IF(V312="","",EOMONTH(EDATE(Tabla1[[#This Row],[Fecha Finalización]],2),0))</f>
        <v/>
      </c>
      <c r="AY312" s="40"/>
      <c r="AZ312" s="250" t="str">
        <f>IF(V312="","",EOMONTH(EDATE(Tabla1[[#This Row],[Fecha Finalización]],3),0))</f>
        <v/>
      </c>
      <c r="BA312" s="40"/>
      <c r="BB312" s="40"/>
      <c r="BC312" s="236"/>
      <c r="BD312" s="234" t="str">
        <f>IF(F312="","",Tabla1[[#This Row],[sem 01]]&amp;Tabla1[[#This Row],[sem 02]]&amp;Tabla1[[#This Row],[sem 03]])</f>
        <v/>
      </c>
      <c r="BE312" s="235" t="str">
        <f>IF(TRIM(F312)="","",$B$1&amp;"-"&amp;SUBSTITUTE(Tabla1[[#This Row],[Mes Inscrito]]," ","")&amp;"-"&amp;SUBSTITUTE(Tabla1[[#This Row],[Dia de clases Inscrito]]," ","")&amp;"-"&amp;SUBSTITUTE(Tabla1[[#This Row],[Horario Inscrito]]," ","")&amp;"-"&amp;Tabla1[[#This Row],[Fecha Inicio grupo]])</f>
        <v/>
      </c>
      <c r="BF312" s="252" t="str">
        <f>IF(F312="","",Tabla1[[#This Row],[Curso]])</f>
        <v/>
      </c>
      <c r="BG312" s="253" t="str">
        <f>+IF(TRIM(F312)="","",$B$1&amp;"-"&amp;TRIM(Tabla1[[#This Row],[Mes Inscrito]])&amp;"-"&amp;TRIM(Tabla1[[#This Row],[Dia de clases Inscrito]])&amp;"-"&amp;TRIM(Tabla1[[#This Row],[Horario Inscrito]])&amp;"-"&amp;TRIM(Tabla1[[#This Row],[Fecha Inicio grupo]])&amp;"-"&amp;TRIM(Tabla1[[#This Row],[Tipo Incrito]]))</f>
        <v/>
      </c>
      <c r="BH312" s="308" t="str">
        <f>IF(F312="","",OR(IFERROR(SEARCH("CG",Tabla1[[#This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2" s="309" t="str">
        <f>IF(F312&lt;&gt;"",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2" s="309" t="str">
        <f>IF(F312&lt;&gt;"",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2" s="309" t="str">
        <f>IF(Tabla1[[#This Row],[Fecha Inicio grupo]]="","",IFERROR(VLOOKUP(Tabla1[[#This Row],[Mes de Alta como miembro]],Parámetros!$AM$2:$AN$16,2,0),"01/01/1900"))</f>
        <v/>
      </c>
    </row>
    <row r="313" spans="1:63" ht="14.45">
      <c r="A313" s="69">
        <v>310</v>
      </c>
      <c r="B313" s="30"/>
      <c r="C313" s="35"/>
      <c r="D313" s="43"/>
      <c r="E313" s="65"/>
      <c r="F313" s="46"/>
      <c r="G313" s="46"/>
      <c r="H313" s="164"/>
      <c r="I313" s="43"/>
      <c r="J313" s="29"/>
      <c r="K313" s="70"/>
      <c r="L313" s="69"/>
      <c r="M313" s="47"/>
      <c r="N313" s="239" t="str">
        <f ca="1">IF(Tabla1[[#This Row],[Fecha de nac]]="","",IF(Tabla1[[#This Row],[Fecha Finalización]] &gt;=TODAY(), DATEDIF(Tabla1[[#This Row],[Fecha de nac]],TODAY(),"y"), ROUNDDOWN((Tabla1[[#This Row],[Fecha Finalización]] -Tabla1[[#This Row],[Fecha de nac]])/365,0)))</f>
        <v/>
      </c>
      <c r="O313" s="170"/>
      <c r="P313" s="35"/>
      <c r="Q313" s="68"/>
      <c r="R313" s="68"/>
      <c r="S313" s="68"/>
      <c r="T313" s="68"/>
      <c r="U313" s="244" t="str">
        <f>IF(F313="","",Tabla1[[#This Row],[Fecha Inicio grupo]]+3*7-7)</f>
        <v/>
      </c>
      <c r="V313" s="245" t="str">
        <f>IF(F313="","",EDATE(Tabla1[[#This Row],[Fecha Inicio grupo]],3))</f>
        <v/>
      </c>
      <c r="W313" s="30"/>
      <c r="X313" s="30"/>
      <c r="Y313" s="77"/>
      <c r="Z313" s="77"/>
      <c r="AA313" s="77"/>
      <c r="AB313" s="77"/>
      <c r="AC313" s="77"/>
      <c r="AD313" s="77"/>
      <c r="AE313" s="77"/>
      <c r="AF313" s="77"/>
      <c r="AG313" s="77"/>
      <c r="AH313" s="77"/>
      <c r="AI313" s="77"/>
      <c r="AJ313" s="77"/>
      <c r="AK313" s="77"/>
      <c r="AL313" s="77"/>
      <c r="AM313" s="77"/>
      <c r="AN313" s="77"/>
      <c r="AO313" s="145"/>
      <c r="AP313" s="247" t="str">
        <f>IF(F313="","",IFERROR(VLOOKUP(SUBSTITUTE(SUBSTITUTE(Tabla1[[#This Row],[Uso Sistemas]],"T","P"),"N","F"),Parámetros!$M$2:$N$17,2,0),"Completar hasta 3ra sem. para evaluar a Probacionista"))</f>
        <v/>
      </c>
      <c r="AQ313" s="40"/>
      <c r="AR313" s="40"/>
      <c r="AS313" s="40"/>
      <c r="AT313" s="29"/>
      <c r="AU313" s="56"/>
      <c r="AV313" s="56"/>
      <c r="AW313" s="56"/>
      <c r="AX313" s="249" t="str">
        <f>IF(V313="","",EOMONTH(EDATE(Tabla1[[#This Row],[Fecha Finalización]],2),0))</f>
        <v/>
      </c>
      <c r="AY313" s="40"/>
      <c r="AZ313" s="250" t="str">
        <f>IF(V313="","",EOMONTH(EDATE(Tabla1[[#This Row],[Fecha Finalización]],3),0))</f>
        <v/>
      </c>
      <c r="BA313" s="40"/>
      <c r="BB313" s="40"/>
      <c r="BC313" s="236"/>
      <c r="BD313" s="234" t="str">
        <f>IF(F313="","",Tabla1[[#This Row],[sem 01]]&amp;Tabla1[[#This Row],[sem 02]]&amp;Tabla1[[#This Row],[sem 03]])</f>
        <v/>
      </c>
      <c r="BE313" s="235" t="str">
        <f>IF(TRIM(F313)="","",$B$1&amp;"-"&amp;SUBSTITUTE(Tabla1[[#This Row],[Mes Inscrito]]," ","")&amp;"-"&amp;SUBSTITUTE(Tabla1[[#This Row],[Dia de clases Inscrito]]," ","")&amp;"-"&amp;SUBSTITUTE(Tabla1[[#This Row],[Horario Inscrito]]," ","")&amp;"-"&amp;Tabla1[[#This Row],[Fecha Inicio grupo]])</f>
        <v/>
      </c>
      <c r="BF313" s="252" t="str">
        <f>IF(F313="","",Tabla1[[#This Row],[Curso]])</f>
        <v/>
      </c>
      <c r="BG313" s="253" t="str">
        <f>+IF(TRIM(F313)="","",$B$1&amp;"-"&amp;TRIM(Tabla1[[#This Row],[Mes Inscrito]])&amp;"-"&amp;TRIM(Tabla1[[#This Row],[Dia de clases Inscrito]])&amp;"-"&amp;TRIM(Tabla1[[#This Row],[Horario Inscrito]])&amp;"-"&amp;TRIM(Tabla1[[#This Row],[Fecha Inicio grupo]])&amp;"-"&amp;TRIM(Tabla1[[#This Row],[Tipo Incrito]]))</f>
        <v/>
      </c>
      <c r="BH313" s="308" t="str">
        <f>IF(F313="","",OR(IFERROR(SEARCH("CG",Tabla1[[#This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3" s="309" t="str">
        <f>IF(F313&lt;&gt;"",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3" s="309" t="str">
        <f>IF(F313&lt;&gt;"",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3" s="309" t="str">
        <f>IF(Tabla1[[#This Row],[Fecha Inicio grupo]]="","",IFERROR(VLOOKUP(Tabla1[[#This Row],[Mes de Alta como miembro]],Parámetros!$AM$2:$AN$16,2,0),"01/01/1900"))</f>
        <v/>
      </c>
    </row>
    <row r="314" spans="1:63" ht="14.45">
      <c r="A314" s="69">
        <v>311</v>
      </c>
      <c r="B314" s="30"/>
      <c r="C314" s="35"/>
      <c r="D314" s="43"/>
      <c r="E314" s="65"/>
      <c r="F314" s="46"/>
      <c r="G314" s="46"/>
      <c r="H314" s="164"/>
      <c r="I314" s="43"/>
      <c r="J314" s="29"/>
      <c r="K314" s="70"/>
      <c r="L314" s="69"/>
      <c r="M314" s="47"/>
      <c r="N314" s="239" t="str">
        <f ca="1">IF(Tabla1[[#This Row],[Fecha de nac]]="","",IF(Tabla1[[#This Row],[Fecha Finalización]] &gt;=TODAY(), DATEDIF(Tabla1[[#This Row],[Fecha de nac]],TODAY(),"y"), ROUNDDOWN((Tabla1[[#This Row],[Fecha Finalización]] -Tabla1[[#This Row],[Fecha de nac]])/365,0)))</f>
        <v/>
      </c>
      <c r="O314" s="170"/>
      <c r="P314" s="35"/>
      <c r="Q314" s="68"/>
      <c r="R314" s="68"/>
      <c r="S314" s="68"/>
      <c r="T314" s="68"/>
      <c r="U314" s="244" t="str">
        <f>IF(F314="","",Tabla1[[#This Row],[Fecha Inicio grupo]]+3*7-7)</f>
        <v/>
      </c>
      <c r="V314" s="245" t="str">
        <f>IF(F314="","",EDATE(Tabla1[[#This Row],[Fecha Inicio grupo]],3))</f>
        <v/>
      </c>
      <c r="W314" s="30"/>
      <c r="X314" s="30"/>
      <c r="Y314" s="77"/>
      <c r="Z314" s="77"/>
      <c r="AA314" s="77"/>
      <c r="AB314" s="77"/>
      <c r="AC314" s="77"/>
      <c r="AD314" s="77"/>
      <c r="AE314" s="77"/>
      <c r="AF314" s="77"/>
      <c r="AG314" s="77"/>
      <c r="AH314" s="77"/>
      <c r="AI314" s="77"/>
      <c r="AJ314" s="77"/>
      <c r="AK314" s="77"/>
      <c r="AL314" s="77"/>
      <c r="AM314" s="77"/>
      <c r="AN314" s="77"/>
      <c r="AO314" s="145"/>
      <c r="AP314" s="247" t="str">
        <f>IF(F314="","",IFERROR(VLOOKUP(SUBSTITUTE(SUBSTITUTE(Tabla1[[#This Row],[Uso Sistemas]],"T","P"),"N","F"),Parámetros!$M$2:$N$17,2,0),"Completar hasta 3ra sem. para evaluar a Probacionista"))</f>
        <v/>
      </c>
      <c r="AQ314" s="40"/>
      <c r="AR314" s="40"/>
      <c r="AS314" s="40"/>
      <c r="AT314" s="29"/>
      <c r="AU314" s="56"/>
      <c r="AV314" s="56"/>
      <c r="AW314" s="56"/>
      <c r="AX314" s="249" t="str">
        <f>IF(V314="","",EOMONTH(EDATE(Tabla1[[#This Row],[Fecha Finalización]],2),0))</f>
        <v/>
      </c>
      <c r="AY314" s="40"/>
      <c r="AZ314" s="250" t="str">
        <f>IF(V314="","",EOMONTH(EDATE(Tabla1[[#This Row],[Fecha Finalización]],3),0))</f>
        <v/>
      </c>
      <c r="BA314" s="40"/>
      <c r="BB314" s="40"/>
      <c r="BC314" s="236"/>
      <c r="BD314" s="234" t="str">
        <f>IF(F314="","",Tabla1[[#This Row],[sem 01]]&amp;Tabla1[[#This Row],[sem 02]]&amp;Tabla1[[#This Row],[sem 03]])</f>
        <v/>
      </c>
      <c r="BE314" s="235" t="str">
        <f>IF(TRIM(F314)="","",$B$1&amp;"-"&amp;SUBSTITUTE(Tabla1[[#This Row],[Mes Inscrito]]," ","")&amp;"-"&amp;SUBSTITUTE(Tabla1[[#This Row],[Dia de clases Inscrito]]," ","")&amp;"-"&amp;SUBSTITUTE(Tabla1[[#This Row],[Horario Inscrito]]," ","")&amp;"-"&amp;Tabla1[[#This Row],[Fecha Inicio grupo]])</f>
        <v/>
      </c>
      <c r="BF314" s="252" t="str">
        <f>IF(F314="","",Tabla1[[#This Row],[Curso]])</f>
        <v/>
      </c>
      <c r="BG314" s="253" t="str">
        <f>+IF(TRIM(F314)="","",$B$1&amp;"-"&amp;TRIM(Tabla1[[#This Row],[Mes Inscrito]])&amp;"-"&amp;TRIM(Tabla1[[#This Row],[Dia de clases Inscrito]])&amp;"-"&amp;TRIM(Tabla1[[#This Row],[Horario Inscrito]])&amp;"-"&amp;TRIM(Tabla1[[#This Row],[Fecha Inicio grupo]])&amp;"-"&amp;TRIM(Tabla1[[#This Row],[Tipo Incrito]]))</f>
        <v/>
      </c>
      <c r="BH314" s="308" t="str">
        <f>IF(F314="","",OR(IFERROR(SEARCH("CG",Tabla1[[#This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4" s="309" t="str">
        <f>IF(F314&lt;&gt;"",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4" s="309" t="str">
        <f>IF(F314&lt;&gt;"",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4" s="309" t="str">
        <f>IF(Tabla1[[#This Row],[Fecha Inicio grupo]]="","",IFERROR(VLOOKUP(Tabla1[[#This Row],[Mes de Alta como miembro]],Parámetros!$AM$2:$AN$16,2,0),"01/01/1900"))</f>
        <v/>
      </c>
    </row>
    <row r="315" spans="1:63" ht="14.45">
      <c r="A315" s="69">
        <v>312</v>
      </c>
      <c r="B315" s="30"/>
      <c r="C315" s="35"/>
      <c r="D315" s="43"/>
      <c r="E315" s="65"/>
      <c r="F315" s="46"/>
      <c r="G315" s="46"/>
      <c r="H315" s="164"/>
      <c r="I315" s="43"/>
      <c r="J315" s="29"/>
      <c r="K315" s="70"/>
      <c r="L315" s="69"/>
      <c r="M315" s="47"/>
      <c r="N315" s="239" t="str">
        <f ca="1">IF(Tabla1[[#This Row],[Fecha de nac]]="","",IF(Tabla1[[#This Row],[Fecha Finalización]] &gt;=TODAY(), DATEDIF(Tabla1[[#This Row],[Fecha de nac]],TODAY(),"y"), ROUNDDOWN((Tabla1[[#This Row],[Fecha Finalización]] -Tabla1[[#This Row],[Fecha de nac]])/365,0)))</f>
        <v/>
      </c>
      <c r="O315" s="170"/>
      <c r="P315" s="35"/>
      <c r="Q315" s="68"/>
      <c r="R315" s="68"/>
      <c r="S315" s="68"/>
      <c r="T315" s="68"/>
      <c r="U315" s="244" t="str">
        <f>IF(F315="","",Tabla1[[#This Row],[Fecha Inicio grupo]]+3*7-7)</f>
        <v/>
      </c>
      <c r="V315" s="245" t="str">
        <f>IF(F315="","",EDATE(Tabla1[[#This Row],[Fecha Inicio grupo]],3))</f>
        <v/>
      </c>
      <c r="W315" s="30"/>
      <c r="X315" s="30"/>
      <c r="Y315" s="77"/>
      <c r="Z315" s="77"/>
      <c r="AA315" s="77"/>
      <c r="AB315" s="77"/>
      <c r="AC315" s="77"/>
      <c r="AD315" s="77"/>
      <c r="AE315" s="77"/>
      <c r="AF315" s="77"/>
      <c r="AG315" s="77"/>
      <c r="AH315" s="77"/>
      <c r="AI315" s="77"/>
      <c r="AJ315" s="77"/>
      <c r="AK315" s="77"/>
      <c r="AL315" s="77"/>
      <c r="AM315" s="77"/>
      <c r="AN315" s="77"/>
      <c r="AO315" s="145"/>
      <c r="AP315" s="247" t="str">
        <f>IF(F315="","",IFERROR(VLOOKUP(SUBSTITUTE(SUBSTITUTE(Tabla1[[#This Row],[Uso Sistemas]],"T","P"),"N","F"),Parámetros!$M$2:$N$17,2,0),"Completar hasta 3ra sem. para evaluar a Probacionista"))</f>
        <v/>
      </c>
      <c r="AQ315" s="40"/>
      <c r="AR315" s="40"/>
      <c r="AS315" s="40"/>
      <c r="AT315" s="29"/>
      <c r="AU315" s="56"/>
      <c r="AV315" s="56"/>
      <c r="AW315" s="56"/>
      <c r="AX315" s="249" t="str">
        <f>IF(V315="","",EOMONTH(EDATE(Tabla1[[#This Row],[Fecha Finalización]],2),0))</f>
        <v/>
      </c>
      <c r="AY315" s="40"/>
      <c r="AZ315" s="250" t="str">
        <f>IF(V315="","",EOMONTH(EDATE(Tabla1[[#This Row],[Fecha Finalización]],3),0))</f>
        <v/>
      </c>
      <c r="BA315" s="40"/>
      <c r="BB315" s="40"/>
      <c r="BC315" s="236"/>
      <c r="BD315" s="234" t="str">
        <f>IF(F315="","",Tabla1[[#This Row],[sem 01]]&amp;Tabla1[[#This Row],[sem 02]]&amp;Tabla1[[#This Row],[sem 03]])</f>
        <v/>
      </c>
      <c r="BE315" s="235" t="str">
        <f>IF(TRIM(F315)="","",$B$1&amp;"-"&amp;SUBSTITUTE(Tabla1[[#This Row],[Mes Inscrito]]," ","")&amp;"-"&amp;SUBSTITUTE(Tabla1[[#This Row],[Dia de clases Inscrito]]," ","")&amp;"-"&amp;SUBSTITUTE(Tabla1[[#This Row],[Horario Inscrito]]," ","")&amp;"-"&amp;Tabla1[[#This Row],[Fecha Inicio grupo]])</f>
        <v/>
      </c>
      <c r="BF315" s="252" t="str">
        <f>IF(F315="","",Tabla1[[#This Row],[Curso]])</f>
        <v/>
      </c>
      <c r="BG315" s="253" t="str">
        <f>+IF(TRIM(F315)="","",$B$1&amp;"-"&amp;TRIM(Tabla1[[#This Row],[Mes Inscrito]])&amp;"-"&amp;TRIM(Tabla1[[#This Row],[Dia de clases Inscrito]])&amp;"-"&amp;TRIM(Tabla1[[#This Row],[Horario Inscrito]])&amp;"-"&amp;TRIM(Tabla1[[#This Row],[Fecha Inicio grupo]])&amp;"-"&amp;TRIM(Tabla1[[#This Row],[Tipo Incrito]]))</f>
        <v/>
      </c>
      <c r="BH315" s="308" t="str">
        <f>IF(F315="","",OR(IFERROR(SEARCH("CG",Tabla1[[#This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5" s="309" t="str">
        <f>IF(F315&lt;&gt;"",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5" s="309" t="str">
        <f>IF(F315&lt;&gt;"",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5" s="309" t="str">
        <f>IF(Tabla1[[#This Row],[Fecha Inicio grupo]]="","",IFERROR(VLOOKUP(Tabla1[[#This Row],[Mes de Alta como miembro]],Parámetros!$AM$2:$AN$16,2,0),"01/01/1900"))</f>
        <v/>
      </c>
    </row>
    <row r="316" spans="1:63" ht="14.45">
      <c r="A316" s="69">
        <v>313</v>
      </c>
      <c r="B316" s="30"/>
      <c r="C316" s="35"/>
      <c r="D316" s="43"/>
      <c r="E316" s="65"/>
      <c r="F316" s="46"/>
      <c r="G316" s="46"/>
      <c r="H316" s="164"/>
      <c r="I316" s="43"/>
      <c r="J316" s="29"/>
      <c r="K316" s="70"/>
      <c r="L316" s="69"/>
      <c r="M316" s="47"/>
      <c r="N316" s="239" t="str">
        <f ca="1">IF(Tabla1[[#This Row],[Fecha de nac]]="","",IF(Tabla1[[#This Row],[Fecha Finalización]] &gt;=TODAY(), DATEDIF(Tabla1[[#This Row],[Fecha de nac]],TODAY(),"y"), ROUNDDOWN((Tabla1[[#This Row],[Fecha Finalización]] -Tabla1[[#This Row],[Fecha de nac]])/365,0)))</f>
        <v/>
      </c>
      <c r="O316" s="170"/>
      <c r="P316" s="35"/>
      <c r="Q316" s="68"/>
      <c r="R316" s="68"/>
      <c r="S316" s="68"/>
      <c r="T316" s="68"/>
      <c r="U316" s="244" t="str">
        <f>IF(F316="","",Tabla1[[#This Row],[Fecha Inicio grupo]]+3*7-7)</f>
        <v/>
      </c>
      <c r="V316" s="245" t="str">
        <f>IF(F316="","",EDATE(Tabla1[[#This Row],[Fecha Inicio grupo]],3))</f>
        <v/>
      </c>
      <c r="W316" s="30"/>
      <c r="X316" s="30"/>
      <c r="Y316" s="77"/>
      <c r="Z316" s="77"/>
      <c r="AA316" s="77"/>
      <c r="AB316" s="77"/>
      <c r="AC316" s="77"/>
      <c r="AD316" s="77"/>
      <c r="AE316" s="77"/>
      <c r="AF316" s="77"/>
      <c r="AG316" s="77"/>
      <c r="AH316" s="77"/>
      <c r="AI316" s="77"/>
      <c r="AJ316" s="77"/>
      <c r="AK316" s="77"/>
      <c r="AL316" s="77"/>
      <c r="AM316" s="77"/>
      <c r="AN316" s="77"/>
      <c r="AO316" s="145"/>
      <c r="AP316" s="247" t="str">
        <f>IF(F316="","",IFERROR(VLOOKUP(SUBSTITUTE(SUBSTITUTE(Tabla1[[#This Row],[Uso Sistemas]],"T","P"),"N","F"),Parámetros!$M$2:$N$17,2,0),"Completar hasta 3ra sem. para evaluar a Probacionista"))</f>
        <v/>
      </c>
      <c r="AQ316" s="40"/>
      <c r="AR316" s="40"/>
      <c r="AS316" s="40"/>
      <c r="AT316" s="29"/>
      <c r="AU316" s="56"/>
      <c r="AV316" s="56"/>
      <c r="AW316" s="56"/>
      <c r="AX316" s="249" t="str">
        <f>IF(V316="","",EOMONTH(EDATE(Tabla1[[#This Row],[Fecha Finalización]],2),0))</f>
        <v/>
      </c>
      <c r="AY316" s="40"/>
      <c r="AZ316" s="250" t="str">
        <f>IF(V316="","",EOMONTH(EDATE(Tabla1[[#This Row],[Fecha Finalización]],3),0))</f>
        <v/>
      </c>
      <c r="BA316" s="40"/>
      <c r="BB316" s="40"/>
      <c r="BC316" s="236"/>
      <c r="BD316" s="234" t="str">
        <f>IF(F316="","",Tabla1[[#This Row],[sem 01]]&amp;Tabla1[[#This Row],[sem 02]]&amp;Tabla1[[#This Row],[sem 03]])</f>
        <v/>
      </c>
      <c r="BE316" s="235" t="str">
        <f>IF(TRIM(F316)="","",$B$1&amp;"-"&amp;SUBSTITUTE(Tabla1[[#This Row],[Mes Inscrito]]," ","")&amp;"-"&amp;SUBSTITUTE(Tabla1[[#This Row],[Dia de clases Inscrito]]," ","")&amp;"-"&amp;SUBSTITUTE(Tabla1[[#This Row],[Horario Inscrito]]," ","")&amp;"-"&amp;Tabla1[[#This Row],[Fecha Inicio grupo]])</f>
        <v/>
      </c>
      <c r="BF316" s="252" t="str">
        <f>IF(F316="","",Tabla1[[#This Row],[Curso]])</f>
        <v/>
      </c>
      <c r="BG316" s="253" t="str">
        <f>+IF(TRIM(F316)="","",$B$1&amp;"-"&amp;TRIM(Tabla1[[#This Row],[Mes Inscrito]])&amp;"-"&amp;TRIM(Tabla1[[#This Row],[Dia de clases Inscrito]])&amp;"-"&amp;TRIM(Tabla1[[#This Row],[Horario Inscrito]])&amp;"-"&amp;TRIM(Tabla1[[#This Row],[Fecha Inicio grupo]])&amp;"-"&amp;TRIM(Tabla1[[#This Row],[Tipo Incrito]]))</f>
        <v/>
      </c>
      <c r="BH316" s="308" t="str">
        <f>IF(F316="","",OR(IFERROR(SEARCH("CG",Tabla1[[#This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6" s="309" t="str">
        <f>IF(F316&lt;&gt;"",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6" s="309" t="str">
        <f>IF(F316&lt;&gt;"",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6" s="309" t="str">
        <f>IF(Tabla1[[#This Row],[Fecha Inicio grupo]]="","",IFERROR(VLOOKUP(Tabla1[[#This Row],[Mes de Alta como miembro]],Parámetros!$AM$2:$AN$16,2,0),"01/01/1900"))</f>
        <v/>
      </c>
    </row>
    <row r="317" spans="1:63" ht="14.45">
      <c r="A317" s="69">
        <v>314</v>
      </c>
      <c r="B317" s="30"/>
      <c r="C317" s="35"/>
      <c r="D317" s="43"/>
      <c r="E317" s="65"/>
      <c r="F317" s="46"/>
      <c r="G317" s="46"/>
      <c r="H317" s="164"/>
      <c r="I317" s="43"/>
      <c r="J317" s="29"/>
      <c r="K317" s="70"/>
      <c r="L317" s="69"/>
      <c r="M317" s="47"/>
      <c r="N317" s="239" t="str">
        <f ca="1">IF(Tabla1[[#This Row],[Fecha de nac]]="","",IF(Tabla1[[#This Row],[Fecha Finalización]] &gt;=TODAY(), DATEDIF(Tabla1[[#This Row],[Fecha de nac]],TODAY(),"y"), ROUNDDOWN((Tabla1[[#This Row],[Fecha Finalización]] -Tabla1[[#This Row],[Fecha de nac]])/365,0)))</f>
        <v/>
      </c>
      <c r="O317" s="170"/>
      <c r="P317" s="35"/>
      <c r="Q317" s="68"/>
      <c r="R317" s="68"/>
      <c r="S317" s="68"/>
      <c r="T317" s="68"/>
      <c r="U317" s="244" t="str">
        <f>IF(F317="","",Tabla1[[#This Row],[Fecha Inicio grupo]]+3*7-7)</f>
        <v/>
      </c>
      <c r="V317" s="245" t="str">
        <f>IF(F317="","",EDATE(Tabla1[[#This Row],[Fecha Inicio grupo]],3))</f>
        <v/>
      </c>
      <c r="W317" s="30"/>
      <c r="X317" s="30"/>
      <c r="Y317" s="77"/>
      <c r="Z317" s="77"/>
      <c r="AA317" s="77"/>
      <c r="AB317" s="77"/>
      <c r="AC317" s="77"/>
      <c r="AD317" s="77"/>
      <c r="AE317" s="77"/>
      <c r="AF317" s="77"/>
      <c r="AG317" s="77"/>
      <c r="AH317" s="77"/>
      <c r="AI317" s="77"/>
      <c r="AJ317" s="77"/>
      <c r="AK317" s="77"/>
      <c r="AL317" s="77"/>
      <c r="AM317" s="77"/>
      <c r="AN317" s="77"/>
      <c r="AO317" s="145"/>
      <c r="AP317" s="247" t="str">
        <f>IF(F317="","",IFERROR(VLOOKUP(SUBSTITUTE(SUBSTITUTE(Tabla1[[#This Row],[Uso Sistemas]],"T","P"),"N","F"),Parámetros!$M$2:$N$17,2,0),"Completar hasta 3ra sem. para evaluar a Probacionista"))</f>
        <v/>
      </c>
      <c r="AQ317" s="40"/>
      <c r="AR317" s="40"/>
      <c r="AS317" s="40"/>
      <c r="AT317" s="29"/>
      <c r="AU317" s="56"/>
      <c r="AV317" s="56"/>
      <c r="AW317" s="56"/>
      <c r="AX317" s="249" t="str">
        <f>IF(V317="","",EOMONTH(EDATE(Tabla1[[#This Row],[Fecha Finalización]],2),0))</f>
        <v/>
      </c>
      <c r="AY317" s="40"/>
      <c r="AZ317" s="250" t="str">
        <f>IF(V317="","",EOMONTH(EDATE(Tabla1[[#This Row],[Fecha Finalización]],3),0))</f>
        <v/>
      </c>
      <c r="BA317" s="40"/>
      <c r="BB317" s="40"/>
      <c r="BC317" s="236"/>
      <c r="BD317" s="234" t="str">
        <f>IF(F317="","",Tabla1[[#This Row],[sem 01]]&amp;Tabla1[[#This Row],[sem 02]]&amp;Tabla1[[#This Row],[sem 03]])</f>
        <v/>
      </c>
      <c r="BE317" s="235" t="str">
        <f>IF(TRIM(F317)="","",$B$1&amp;"-"&amp;SUBSTITUTE(Tabla1[[#This Row],[Mes Inscrito]]," ","")&amp;"-"&amp;SUBSTITUTE(Tabla1[[#This Row],[Dia de clases Inscrito]]," ","")&amp;"-"&amp;SUBSTITUTE(Tabla1[[#This Row],[Horario Inscrito]]," ","")&amp;"-"&amp;Tabla1[[#This Row],[Fecha Inicio grupo]])</f>
        <v/>
      </c>
      <c r="BF317" s="252" t="str">
        <f>IF(F317="","",Tabla1[[#This Row],[Curso]])</f>
        <v/>
      </c>
      <c r="BG317" s="253" t="str">
        <f>+IF(TRIM(F317)="","",$B$1&amp;"-"&amp;TRIM(Tabla1[[#This Row],[Mes Inscrito]])&amp;"-"&amp;TRIM(Tabla1[[#This Row],[Dia de clases Inscrito]])&amp;"-"&amp;TRIM(Tabla1[[#This Row],[Horario Inscrito]])&amp;"-"&amp;TRIM(Tabla1[[#This Row],[Fecha Inicio grupo]])&amp;"-"&amp;TRIM(Tabla1[[#This Row],[Tipo Incrito]]))</f>
        <v/>
      </c>
      <c r="BH317" s="308" t="str">
        <f>IF(F317="","",OR(IFERROR(SEARCH("CG",Tabla1[[#This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7" s="309" t="str">
        <f>IF(F317&lt;&gt;"",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7" s="309" t="str">
        <f>IF(F317&lt;&gt;"",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7" s="309" t="str">
        <f>IF(Tabla1[[#This Row],[Fecha Inicio grupo]]="","",IFERROR(VLOOKUP(Tabla1[[#This Row],[Mes de Alta como miembro]],Parámetros!$AM$2:$AN$16,2,0),"01/01/1900"))</f>
        <v/>
      </c>
    </row>
    <row r="318" spans="1:63" ht="14.45">
      <c r="A318" s="69">
        <v>315</v>
      </c>
      <c r="B318" s="30"/>
      <c r="C318" s="35"/>
      <c r="D318" s="43"/>
      <c r="E318" s="65"/>
      <c r="F318" s="46"/>
      <c r="G318" s="46"/>
      <c r="H318" s="164"/>
      <c r="I318" s="43"/>
      <c r="J318" s="29"/>
      <c r="K318" s="70"/>
      <c r="L318" s="69"/>
      <c r="M318" s="47"/>
      <c r="N318" s="239" t="str">
        <f ca="1">IF(Tabla1[[#This Row],[Fecha de nac]]="","",IF(Tabla1[[#This Row],[Fecha Finalización]] &gt;=TODAY(), DATEDIF(Tabla1[[#This Row],[Fecha de nac]],TODAY(),"y"), ROUNDDOWN((Tabla1[[#This Row],[Fecha Finalización]] -Tabla1[[#This Row],[Fecha de nac]])/365,0)))</f>
        <v/>
      </c>
      <c r="O318" s="170"/>
      <c r="P318" s="35"/>
      <c r="Q318" s="68"/>
      <c r="R318" s="68"/>
      <c r="S318" s="68"/>
      <c r="T318" s="68"/>
      <c r="U318" s="244" t="str">
        <f>IF(F318="","",Tabla1[[#This Row],[Fecha Inicio grupo]]+3*7-7)</f>
        <v/>
      </c>
      <c r="V318" s="245" t="str">
        <f>IF(F318="","",EDATE(Tabla1[[#This Row],[Fecha Inicio grupo]],3))</f>
        <v/>
      </c>
      <c r="W318" s="30"/>
      <c r="X318" s="30"/>
      <c r="Y318" s="77"/>
      <c r="Z318" s="77"/>
      <c r="AA318" s="77"/>
      <c r="AB318" s="77"/>
      <c r="AC318" s="77"/>
      <c r="AD318" s="77"/>
      <c r="AE318" s="77"/>
      <c r="AF318" s="77"/>
      <c r="AG318" s="77"/>
      <c r="AH318" s="77"/>
      <c r="AI318" s="77"/>
      <c r="AJ318" s="77"/>
      <c r="AK318" s="77"/>
      <c r="AL318" s="77"/>
      <c r="AM318" s="77"/>
      <c r="AN318" s="77"/>
      <c r="AO318" s="145"/>
      <c r="AP318" s="247" t="str">
        <f>IF(F318="","",IFERROR(VLOOKUP(SUBSTITUTE(SUBSTITUTE(Tabla1[[#This Row],[Uso Sistemas]],"T","P"),"N","F"),Parámetros!$M$2:$N$17,2,0),"Completar hasta 3ra sem. para evaluar a Probacionista"))</f>
        <v/>
      </c>
      <c r="AQ318" s="40"/>
      <c r="AR318" s="40"/>
      <c r="AS318" s="40"/>
      <c r="AT318" s="29"/>
      <c r="AU318" s="56"/>
      <c r="AV318" s="56"/>
      <c r="AW318" s="56"/>
      <c r="AX318" s="249" t="str">
        <f>IF(V318="","",EOMONTH(EDATE(Tabla1[[#This Row],[Fecha Finalización]],2),0))</f>
        <v/>
      </c>
      <c r="AY318" s="40"/>
      <c r="AZ318" s="250" t="str">
        <f>IF(V318="","",EOMONTH(EDATE(Tabla1[[#This Row],[Fecha Finalización]],3),0))</f>
        <v/>
      </c>
      <c r="BA318" s="40"/>
      <c r="BB318" s="40"/>
      <c r="BC318" s="236"/>
      <c r="BD318" s="234" t="str">
        <f>IF(F318="","",Tabla1[[#This Row],[sem 01]]&amp;Tabla1[[#This Row],[sem 02]]&amp;Tabla1[[#This Row],[sem 03]])</f>
        <v/>
      </c>
      <c r="BE318" s="235" t="str">
        <f>IF(TRIM(F318)="","",$B$1&amp;"-"&amp;SUBSTITUTE(Tabla1[[#This Row],[Mes Inscrito]]," ","")&amp;"-"&amp;SUBSTITUTE(Tabla1[[#This Row],[Dia de clases Inscrito]]," ","")&amp;"-"&amp;SUBSTITUTE(Tabla1[[#This Row],[Horario Inscrito]]," ","")&amp;"-"&amp;Tabla1[[#This Row],[Fecha Inicio grupo]])</f>
        <v/>
      </c>
      <c r="BF318" s="252" t="str">
        <f>IF(F318="","",Tabla1[[#This Row],[Curso]])</f>
        <v/>
      </c>
      <c r="BG318" s="253" t="str">
        <f>+IF(TRIM(F318)="","",$B$1&amp;"-"&amp;TRIM(Tabla1[[#This Row],[Mes Inscrito]])&amp;"-"&amp;TRIM(Tabla1[[#This Row],[Dia de clases Inscrito]])&amp;"-"&amp;TRIM(Tabla1[[#This Row],[Horario Inscrito]])&amp;"-"&amp;TRIM(Tabla1[[#This Row],[Fecha Inicio grupo]])&amp;"-"&amp;TRIM(Tabla1[[#This Row],[Tipo Incrito]]))</f>
        <v/>
      </c>
      <c r="BH318" s="308" t="str">
        <f>IF(F318="","",OR(IFERROR(SEARCH("CG",Tabla1[[#This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8" s="309" t="str">
        <f>IF(F318&lt;&gt;"",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8" s="309" t="str">
        <f>IF(F318&lt;&gt;"",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8" s="309" t="str">
        <f>IF(Tabla1[[#This Row],[Fecha Inicio grupo]]="","",IFERROR(VLOOKUP(Tabla1[[#This Row],[Mes de Alta como miembro]],Parámetros!$AM$2:$AN$16,2,0),"01/01/1900"))</f>
        <v/>
      </c>
    </row>
    <row r="319" spans="1:63" ht="14.45">
      <c r="A319" s="69">
        <v>316</v>
      </c>
      <c r="B319" s="30"/>
      <c r="C319" s="35"/>
      <c r="D319" s="43"/>
      <c r="E319" s="65"/>
      <c r="F319" s="46"/>
      <c r="G319" s="46"/>
      <c r="H319" s="164"/>
      <c r="I319" s="43"/>
      <c r="J319" s="29"/>
      <c r="K319" s="70"/>
      <c r="L319" s="69"/>
      <c r="M319" s="47"/>
      <c r="N319" s="239" t="str">
        <f ca="1">IF(Tabla1[[#This Row],[Fecha de nac]]="","",IF(Tabla1[[#This Row],[Fecha Finalización]] &gt;=TODAY(), DATEDIF(Tabla1[[#This Row],[Fecha de nac]],TODAY(),"y"), ROUNDDOWN((Tabla1[[#This Row],[Fecha Finalización]] -Tabla1[[#This Row],[Fecha de nac]])/365,0)))</f>
        <v/>
      </c>
      <c r="O319" s="170"/>
      <c r="P319" s="35"/>
      <c r="Q319" s="68"/>
      <c r="R319" s="68"/>
      <c r="S319" s="68"/>
      <c r="T319" s="68"/>
      <c r="U319" s="244" t="str">
        <f>IF(F319="","",Tabla1[[#This Row],[Fecha Inicio grupo]]+3*7-7)</f>
        <v/>
      </c>
      <c r="V319" s="245" t="str">
        <f>IF(F319="","",EDATE(Tabla1[[#This Row],[Fecha Inicio grupo]],3))</f>
        <v/>
      </c>
      <c r="W319" s="30"/>
      <c r="X319" s="30"/>
      <c r="Y319" s="77"/>
      <c r="Z319" s="77"/>
      <c r="AA319" s="77"/>
      <c r="AB319" s="77"/>
      <c r="AC319" s="77"/>
      <c r="AD319" s="77"/>
      <c r="AE319" s="77"/>
      <c r="AF319" s="77"/>
      <c r="AG319" s="77"/>
      <c r="AH319" s="77"/>
      <c r="AI319" s="77"/>
      <c r="AJ319" s="77"/>
      <c r="AK319" s="77"/>
      <c r="AL319" s="77"/>
      <c r="AM319" s="77"/>
      <c r="AN319" s="77"/>
      <c r="AO319" s="145"/>
      <c r="AP319" s="247" t="str">
        <f>IF(F319="","",IFERROR(VLOOKUP(SUBSTITUTE(SUBSTITUTE(Tabla1[[#This Row],[Uso Sistemas]],"T","P"),"N","F"),Parámetros!$M$2:$N$17,2,0),"Completar hasta 3ra sem. para evaluar a Probacionista"))</f>
        <v/>
      </c>
      <c r="AQ319" s="40"/>
      <c r="AR319" s="40"/>
      <c r="AS319" s="40"/>
      <c r="AT319" s="29"/>
      <c r="AU319" s="56"/>
      <c r="AV319" s="56"/>
      <c r="AW319" s="56"/>
      <c r="AX319" s="249" t="str">
        <f>IF(V319="","",EOMONTH(EDATE(Tabla1[[#This Row],[Fecha Finalización]],2),0))</f>
        <v/>
      </c>
      <c r="AY319" s="40"/>
      <c r="AZ319" s="250" t="str">
        <f>IF(V319="","",EOMONTH(EDATE(Tabla1[[#This Row],[Fecha Finalización]],3),0))</f>
        <v/>
      </c>
      <c r="BA319" s="40"/>
      <c r="BB319" s="40"/>
      <c r="BC319" s="236"/>
      <c r="BD319" s="234" t="str">
        <f>IF(F319="","",Tabla1[[#This Row],[sem 01]]&amp;Tabla1[[#This Row],[sem 02]]&amp;Tabla1[[#This Row],[sem 03]])</f>
        <v/>
      </c>
      <c r="BE319" s="235" t="str">
        <f>IF(TRIM(F319)="","",$B$1&amp;"-"&amp;SUBSTITUTE(Tabla1[[#This Row],[Mes Inscrito]]," ","")&amp;"-"&amp;SUBSTITUTE(Tabla1[[#This Row],[Dia de clases Inscrito]]," ","")&amp;"-"&amp;SUBSTITUTE(Tabla1[[#This Row],[Horario Inscrito]]," ","")&amp;"-"&amp;Tabla1[[#This Row],[Fecha Inicio grupo]])</f>
        <v/>
      </c>
      <c r="BF319" s="252" t="str">
        <f>IF(F319="","",Tabla1[[#This Row],[Curso]])</f>
        <v/>
      </c>
      <c r="BG319" s="253" t="str">
        <f>+IF(TRIM(F319)="","",$B$1&amp;"-"&amp;TRIM(Tabla1[[#This Row],[Mes Inscrito]])&amp;"-"&amp;TRIM(Tabla1[[#This Row],[Dia de clases Inscrito]])&amp;"-"&amp;TRIM(Tabla1[[#This Row],[Horario Inscrito]])&amp;"-"&amp;TRIM(Tabla1[[#This Row],[Fecha Inicio grupo]])&amp;"-"&amp;TRIM(Tabla1[[#This Row],[Tipo Incrito]]))</f>
        <v/>
      </c>
      <c r="BH319" s="308" t="str">
        <f>IF(F319="","",OR(IFERROR(SEARCH("CG",Tabla1[[#This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9" s="309" t="str">
        <f>IF(F319&lt;&gt;"",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9" s="309" t="str">
        <f>IF(F319&lt;&gt;"",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9" s="309" t="str">
        <f>IF(Tabla1[[#This Row],[Fecha Inicio grupo]]="","",IFERROR(VLOOKUP(Tabla1[[#This Row],[Mes de Alta como miembro]],Parámetros!$AM$2:$AN$16,2,0),"01/01/1900"))</f>
        <v/>
      </c>
    </row>
    <row r="320" spans="1:63" ht="14.45">
      <c r="A320" s="69">
        <v>317</v>
      </c>
      <c r="B320" s="30"/>
      <c r="C320" s="35"/>
      <c r="D320" s="43"/>
      <c r="E320" s="65"/>
      <c r="F320" s="46"/>
      <c r="G320" s="46"/>
      <c r="H320" s="164"/>
      <c r="I320" s="43"/>
      <c r="J320" s="29"/>
      <c r="K320" s="70"/>
      <c r="L320" s="69"/>
      <c r="M320" s="47"/>
      <c r="N320" s="239" t="str">
        <f ca="1">IF(Tabla1[[#This Row],[Fecha de nac]]="","",IF(Tabla1[[#This Row],[Fecha Finalización]] &gt;=TODAY(), DATEDIF(Tabla1[[#This Row],[Fecha de nac]],TODAY(),"y"), ROUNDDOWN((Tabla1[[#This Row],[Fecha Finalización]] -Tabla1[[#This Row],[Fecha de nac]])/365,0)))</f>
        <v/>
      </c>
      <c r="O320" s="170"/>
      <c r="P320" s="35"/>
      <c r="Q320" s="68"/>
      <c r="R320" s="68"/>
      <c r="S320" s="68"/>
      <c r="T320" s="68"/>
      <c r="U320" s="244" t="str">
        <f>IF(F320="","",Tabla1[[#This Row],[Fecha Inicio grupo]]+3*7-7)</f>
        <v/>
      </c>
      <c r="V320" s="245" t="str">
        <f>IF(F320="","",EDATE(Tabla1[[#This Row],[Fecha Inicio grupo]],3))</f>
        <v/>
      </c>
      <c r="W320" s="30"/>
      <c r="X320" s="30"/>
      <c r="Y320" s="77"/>
      <c r="Z320" s="77"/>
      <c r="AA320" s="77"/>
      <c r="AB320" s="77"/>
      <c r="AC320" s="77"/>
      <c r="AD320" s="77"/>
      <c r="AE320" s="77"/>
      <c r="AF320" s="77"/>
      <c r="AG320" s="77"/>
      <c r="AH320" s="77"/>
      <c r="AI320" s="77"/>
      <c r="AJ320" s="77"/>
      <c r="AK320" s="77"/>
      <c r="AL320" s="77"/>
      <c r="AM320" s="77"/>
      <c r="AN320" s="77"/>
      <c r="AO320" s="145"/>
      <c r="AP320" s="247" t="str">
        <f>IF(F320="","",IFERROR(VLOOKUP(SUBSTITUTE(SUBSTITUTE(Tabla1[[#This Row],[Uso Sistemas]],"T","P"),"N","F"),Parámetros!$M$2:$N$17,2,0),"Completar hasta 3ra sem. para evaluar a Probacionista"))</f>
        <v/>
      </c>
      <c r="AQ320" s="40"/>
      <c r="AR320" s="40"/>
      <c r="AS320" s="40"/>
      <c r="AT320" s="29"/>
      <c r="AU320" s="56"/>
      <c r="AV320" s="56"/>
      <c r="AW320" s="56"/>
      <c r="AX320" s="249" t="str">
        <f>IF(V320="","",EOMONTH(EDATE(Tabla1[[#This Row],[Fecha Finalización]],2),0))</f>
        <v/>
      </c>
      <c r="AY320" s="40"/>
      <c r="AZ320" s="250" t="str">
        <f>IF(V320="","",EOMONTH(EDATE(Tabla1[[#This Row],[Fecha Finalización]],3),0))</f>
        <v/>
      </c>
      <c r="BA320" s="40"/>
      <c r="BB320" s="40"/>
      <c r="BC320" s="236"/>
      <c r="BD320" s="234" t="str">
        <f>IF(F320="","",Tabla1[[#This Row],[sem 01]]&amp;Tabla1[[#This Row],[sem 02]]&amp;Tabla1[[#This Row],[sem 03]])</f>
        <v/>
      </c>
      <c r="BE320" s="235" t="str">
        <f>IF(TRIM(F320)="","",$B$1&amp;"-"&amp;SUBSTITUTE(Tabla1[[#This Row],[Mes Inscrito]]," ","")&amp;"-"&amp;SUBSTITUTE(Tabla1[[#This Row],[Dia de clases Inscrito]]," ","")&amp;"-"&amp;SUBSTITUTE(Tabla1[[#This Row],[Horario Inscrito]]," ","")&amp;"-"&amp;Tabla1[[#This Row],[Fecha Inicio grupo]])</f>
        <v/>
      </c>
      <c r="BF320" s="252" t="str">
        <f>IF(F320="","",Tabla1[[#This Row],[Curso]])</f>
        <v/>
      </c>
      <c r="BG320" s="253" t="str">
        <f>+IF(TRIM(F320)="","",$B$1&amp;"-"&amp;TRIM(Tabla1[[#This Row],[Mes Inscrito]])&amp;"-"&amp;TRIM(Tabla1[[#This Row],[Dia de clases Inscrito]])&amp;"-"&amp;TRIM(Tabla1[[#This Row],[Horario Inscrito]])&amp;"-"&amp;TRIM(Tabla1[[#This Row],[Fecha Inicio grupo]])&amp;"-"&amp;TRIM(Tabla1[[#This Row],[Tipo Incrito]]))</f>
        <v/>
      </c>
      <c r="BH320" s="308" t="str">
        <f>IF(F320="","",OR(IFERROR(SEARCH("CG",Tabla1[[#This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0" s="309" t="str">
        <f>IF(F320&lt;&gt;"",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0" s="309" t="str">
        <f>IF(F320&lt;&gt;"",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0" s="309" t="str">
        <f>IF(Tabla1[[#This Row],[Fecha Inicio grupo]]="","",IFERROR(VLOOKUP(Tabla1[[#This Row],[Mes de Alta como miembro]],Parámetros!$AM$2:$AN$16,2,0),"01/01/1900"))</f>
        <v/>
      </c>
    </row>
    <row r="321" spans="1:63" ht="14.45">
      <c r="A321" s="69">
        <v>318</v>
      </c>
      <c r="B321" s="30"/>
      <c r="C321" s="35"/>
      <c r="D321" s="43"/>
      <c r="E321" s="65"/>
      <c r="F321" s="46"/>
      <c r="G321" s="46"/>
      <c r="H321" s="164"/>
      <c r="I321" s="43"/>
      <c r="J321" s="29"/>
      <c r="K321" s="70"/>
      <c r="L321" s="69"/>
      <c r="M321" s="47"/>
      <c r="N321" s="239" t="str">
        <f ca="1">IF(Tabla1[[#This Row],[Fecha de nac]]="","",IF(Tabla1[[#This Row],[Fecha Finalización]] &gt;=TODAY(), DATEDIF(Tabla1[[#This Row],[Fecha de nac]],TODAY(),"y"), ROUNDDOWN((Tabla1[[#This Row],[Fecha Finalización]] -Tabla1[[#This Row],[Fecha de nac]])/365,0)))</f>
        <v/>
      </c>
      <c r="O321" s="170"/>
      <c r="P321" s="35"/>
      <c r="Q321" s="68"/>
      <c r="R321" s="68"/>
      <c r="S321" s="68"/>
      <c r="T321" s="68"/>
      <c r="U321" s="244" t="str">
        <f>IF(F321="","",Tabla1[[#This Row],[Fecha Inicio grupo]]+3*7-7)</f>
        <v/>
      </c>
      <c r="V321" s="245" t="str">
        <f>IF(F321="","",EDATE(Tabla1[[#This Row],[Fecha Inicio grupo]],3))</f>
        <v/>
      </c>
      <c r="W321" s="30"/>
      <c r="X321" s="30"/>
      <c r="Y321" s="77"/>
      <c r="Z321" s="77"/>
      <c r="AA321" s="77"/>
      <c r="AB321" s="77"/>
      <c r="AC321" s="77"/>
      <c r="AD321" s="77"/>
      <c r="AE321" s="77"/>
      <c r="AF321" s="77"/>
      <c r="AG321" s="77"/>
      <c r="AH321" s="77"/>
      <c r="AI321" s="77"/>
      <c r="AJ321" s="77"/>
      <c r="AK321" s="77"/>
      <c r="AL321" s="77"/>
      <c r="AM321" s="77"/>
      <c r="AN321" s="77"/>
      <c r="AO321" s="145"/>
      <c r="AP321" s="247" t="str">
        <f>IF(F321="","",IFERROR(VLOOKUP(SUBSTITUTE(SUBSTITUTE(Tabla1[[#This Row],[Uso Sistemas]],"T","P"),"N","F"),Parámetros!$M$2:$N$17,2,0),"Completar hasta 3ra sem. para evaluar a Probacionista"))</f>
        <v/>
      </c>
      <c r="AQ321" s="40"/>
      <c r="AR321" s="40"/>
      <c r="AS321" s="40"/>
      <c r="AT321" s="29"/>
      <c r="AU321" s="56"/>
      <c r="AV321" s="56"/>
      <c r="AW321" s="56"/>
      <c r="AX321" s="249" t="str">
        <f>IF(V321="","",EOMONTH(EDATE(Tabla1[[#This Row],[Fecha Finalización]],2),0))</f>
        <v/>
      </c>
      <c r="AY321" s="40"/>
      <c r="AZ321" s="250" t="str">
        <f>IF(V321="","",EOMONTH(EDATE(Tabla1[[#This Row],[Fecha Finalización]],3),0))</f>
        <v/>
      </c>
      <c r="BA321" s="40"/>
      <c r="BB321" s="40"/>
      <c r="BC321" s="236"/>
      <c r="BD321" s="234" t="str">
        <f>IF(F321="","",Tabla1[[#This Row],[sem 01]]&amp;Tabla1[[#This Row],[sem 02]]&amp;Tabla1[[#This Row],[sem 03]])</f>
        <v/>
      </c>
      <c r="BE321" s="235" t="str">
        <f>IF(TRIM(F321)="","",$B$1&amp;"-"&amp;SUBSTITUTE(Tabla1[[#This Row],[Mes Inscrito]]," ","")&amp;"-"&amp;SUBSTITUTE(Tabla1[[#This Row],[Dia de clases Inscrito]]," ","")&amp;"-"&amp;SUBSTITUTE(Tabla1[[#This Row],[Horario Inscrito]]," ","")&amp;"-"&amp;Tabla1[[#This Row],[Fecha Inicio grupo]])</f>
        <v/>
      </c>
      <c r="BF321" s="252" t="str">
        <f>IF(F321="","",Tabla1[[#This Row],[Curso]])</f>
        <v/>
      </c>
      <c r="BG321" s="253" t="str">
        <f>+IF(TRIM(F321)="","",$B$1&amp;"-"&amp;TRIM(Tabla1[[#This Row],[Mes Inscrito]])&amp;"-"&amp;TRIM(Tabla1[[#This Row],[Dia de clases Inscrito]])&amp;"-"&amp;TRIM(Tabla1[[#This Row],[Horario Inscrito]])&amp;"-"&amp;TRIM(Tabla1[[#This Row],[Fecha Inicio grupo]])&amp;"-"&amp;TRIM(Tabla1[[#This Row],[Tipo Incrito]]))</f>
        <v/>
      </c>
      <c r="BH321" s="308" t="str">
        <f>IF(F321="","",OR(IFERROR(SEARCH("CG",Tabla1[[#This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1" s="309" t="str">
        <f>IF(F321&lt;&gt;"",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1" s="309" t="str">
        <f>IF(F321&lt;&gt;"",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1" s="309" t="str">
        <f>IF(Tabla1[[#This Row],[Fecha Inicio grupo]]="","",IFERROR(VLOOKUP(Tabla1[[#This Row],[Mes de Alta como miembro]],Parámetros!$AM$2:$AN$16,2,0),"01/01/1900"))</f>
        <v/>
      </c>
    </row>
    <row r="322" spans="1:63" ht="14.45">
      <c r="A322" s="69">
        <v>319</v>
      </c>
      <c r="B322" s="30"/>
      <c r="C322" s="35"/>
      <c r="D322" s="43"/>
      <c r="E322" s="65"/>
      <c r="F322" s="46"/>
      <c r="G322" s="46"/>
      <c r="H322" s="164"/>
      <c r="I322" s="43"/>
      <c r="J322" s="29"/>
      <c r="K322" s="70"/>
      <c r="L322" s="69"/>
      <c r="M322" s="47"/>
      <c r="N322" s="239" t="str">
        <f ca="1">IF(Tabla1[[#This Row],[Fecha de nac]]="","",IF(Tabla1[[#This Row],[Fecha Finalización]] &gt;=TODAY(), DATEDIF(Tabla1[[#This Row],[Fecha de nac]],TODAY(),"y"), ROUNDDOWN((Tabla1[[#This Row],[Fecha Finalización]] -Tabla1[[#This Row],[Fecha de nac]])/365,0)))</f>
        <v/>
      </c>
      <c r="O322" s="170"/>
      <c r="P322" s="35"/>
      <c r="Q322" s="68"/>
      <c r="R322" s="68"/>
      <c r="S322" s="68"/>
      <c r="T322" s="68"/>
      <c r="U322" s="244" t="str">
        <f>IF(F322="","",Tabla1[[#This Row],[Fecha Inicio grupo]]+3*7-7)</f>
        <v/>
      </c>
      <c r="V322" s="245" t="str">
        <f>IF(F322="","",EDATE(Tabla1[[#This Row],[Fecha Inicio grupo]],3))</f>
        <v/>
      </c>
      <c r="W322" s="30"/>
      <c r="X322" s="30"/>
      <c r="Y322" s="77"/>
      <c r="Z322" s="77"/>
      <c r="AA322" s="77"/>
      <c r="AB322" s="77"/>
      <c r="AC322" s="77"/>
      <c r="AD322" s="77"/>
      <c r="AE322" s="77"/>
      <c r="AF322" s="77"/>
      <c r="AG322" s="77"/>
      <c r="AH322" s="77"/>
      <c r="AI322" s="77"/>
      <c r="AJ322" s="77"/>
      <c r="AK322" s="77"/>
      <c r="AL322" s="77"/>
      <c r="AM322" s="77"/>
      <c r="AN322" s="77"/>
      <c r="AO322" s="145"/>
      <c r="AP322" s="247" t="str">
        <f>IF(F322="","",IFERROR(VLOOKUP(SUBSTITUTE(SUBSTITUTE(Tabla1[[#This Row],[Uso Sistemas]],"T","P"),"N","F"),Parámetros!$M$2:$N$17,2,0),"Completar hasta 3ra sem. para evaluar a Probacionista"))</f>
        <v/>
      </c>
      <c r="AQ322" s="40"/>
      <c r="AR322" s="40"/>
      <c r="AS322" s="40"/>
      <c r="AT322" s="29"/>
      <c r="AU322" s="56"/>
      <c r="AV322" s="56"/>
      <c r="AW322" s="56"/>
      <c r="AX322" s="249" t="str">
        <f>IF(V322="","",EOMONTH(EDATE(Tabla1[[#This Row],[Fecha Finalización]],2),0))</f>
        <v/>
      </c>
      <c r="AY322" s="40"/>
      <c r="AZ322" s="250" t="str">
        <f>IF(V322="","",EOMONTH(EDATE(Tabla1[[#This Row],[Fecha Finalización]],3),0))</f>
        <v/>
      </c>
      <c r="BA322" s="40"/>
      <c r="BB322" s="40"/>
      <c r="BC322" s="236"/>
      <c r="BD322" s="234" t="str">
        <f>IF(F322="","",Tabla1[[#This Row],[sem 01]]&amp;Tabla1[[#This Row],[sem 02]]&amp;Tabla1[[#This Row],[sem 03]])</f>
        <v/>
      </c>
      <c r="BE322" s="235" t="str">
        <f>IF(TRIM(F322)="","",$B$1&amp;"-"&amp;SUBSTITUTE(Tabla1[[#This Row],[Mes Inscrito]]," ","")&amp;"-"&amp;SUBSTITUTE(Tabla1[[#This Row],[Dia de clases Inscrito]]," ","")&amp;"-"&amp;SUBSTITUTE(Tabla1[[#This Row],[Horario Inscrito]]," ","")&amp;"-"&amp;Tabla1[[#This Row],[Fecha Inicio grupo]])</f>
        <v/>
      </c>
      <c r="BF322" s="252" t="str">
        <f>IF(F322="","",Tabla1[[#This Row],[Curso]])</f>
        <v/>
      </c>
      <c r="BG322" s="253" t="str">
        <f>+IF(TRIM(F322)="","",$B$1&amp;"-"&amp;TRIM(Tabla1[[#This Row],[Mes Inscrito]])&amp;"-"&amp;TRIM(Tabla1[[#This Row],[Dia de clases Inscrito]])&amp;"-"&amp;TRIM(Tabla1[[#This Row],[Horario Inscrito]])&amp;"-"&amp;TRIM(Tabla1[[#This Row],[Fecha Inicio grupo]])&amp;"-"&amp;TRIM(Tabla1[[#This Row],[Tipo Incrito]]))</f>
        <v/>
      </c>
      <c r="BH322" s="308" t="str">
        <f>IF(F322="","",OR(IFERROR(SEARCH("CG",Tabla1[[#This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2" s="309" t="str">
        <f>IF(F322&lt;&gt;"",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2" s="309" t="str">
        <f>IF(F322&lt;&gt;"",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2" s="309" t="str">
        <f>IF(Tabla1[[#This Row],[Fecha Inicio grupo]]="","",IFERROR(VLOOKUP(Tabla1[[#This Row],[Mes de Alta como miembro]],Parámetros!$AM$2:$AN$16,2,0),"01/01/1900"))</f>
        <v/>
      </c>
    </row>
    <row r="323" spans="1:63" ht="14.45">
      <c r="A323" s="69">
        <v>320</v>
      </c>
      <c r="B323" s="30"/>
      <c r="C323" s="35"/>
      <c r="D323" s="43"/>
      <c r="E323" s="65"/>
      <c r="F323" s="46"/>
      <c r="G323" s="46"/>
      <c r="H323" s="164"/>
      <c r="I323" s="43"/>
      <c r="J323" s="29"/>
      <c r="K323" s="70"/>
      <c r="L323" s="69"/>
      <c r="M323" s="47"/>
      <c r="N323" s="239" t="str">
        <f ca="1">IF(Tabla1[[#This Row],[Fecha de nac]]="","",IF(Tabla1[[#This Row],[Fecha Finalización]] &gt;=TODAY(), DATEDIF(Tabla1[[#This Row],[Fecha de nac]],TODAY(),"y"), ROUNDDOWN((Tabla1[[#This Row],[Fecha Finalización]] -Tabla1[[#This Row],[Fecha de nac]])/365,0)))</f>
        <v/>
      </c>
      <c r="O323" s="170"/>
      <c r="P323" s="35"/>
      <c r="Q323" s="68"/>
      <c r="R323" s="68"/>
      <c r="S323" s="68"/>
      <c r="T323" s="68"/>
      <c r="U323" s="244" t="str">
        <f>IF(F323="","",Tabla1[[#This Row],[Fecha Inicio grupo]]+3*7-7)</f>
        <v/>
      </c>
      <c r="V323" s="245" t="str">
        <f>IF(F323="","",EDATE(Tabla1[[#This Row],[Fecha Inicio grupo]],3))</f>
        <v/>
      </c>
      <c r="W323" s="30"/>
      <c r="X323" s="30"/>
      <c r="Y323" s="77"/>
      <c r="Z323" s="77"/>
      <c r="AA323" s="77"/>
      <c r="AB323" s="77"/>
      <c r="AC323" s="77"/>
      <c r="AD323" s="77"/>
      <c r="AE323" s="77"/>
      <c r="AF323" s="77"/>
      <c r="AG323" s="77"/>
      <c r="AH323" s="77"/>
      <c r="AI323" s="77"/>
      <c r="AJ323" s="77"/>
      <c r="AK323" s="77"/>
      <c r="AL323" s="77"/>
      <c r="AM323" s="77"/>
      <c r="AN323" s="77"/>
      <c r="AO323" s="145"/>
      <c r="AP323" s="247" t="str">
        <f>IF(F323="","",IFERROR(VLOOKUP(SUBSTITUTE(SUBSTITUTE(Tabla1[[#This Row],[Uso Sistemas]],"T","P"),"N","F"),Parámetros!$M$2:$N$17,2,0),"Completar hasta 3ra sem. para evaluar a Probacionista"))</f>
        <v/>
      </c>
      <c r="AQ323" s="40"/>
      <c r="AR323" s="40"/>
      <c r="AS323" s="40"/>
      <c r="AT323" s="29"/>
      <c r="AU323" s="56"/>
      <c r="AV323" s="56"/>
      <c r="AW323" s="56"/>
      <c r="AX323" s="249" t="str">
        <f>IF(V323="","",EOMONTH(EDATE(Tabla1[[#This Row],[Fecha Finalización]],2),0))</f>
        <v/>
      </c>
      <c r="AY323" s="40"/>
      <c r="AZ323" s="250" t="str">
        <f>IF(V323="","",EOMONTH(EDATE(Tabla1[[#This Row],[Fecha Finalización]],3),0))</f>
        <v/>
      </c>
      <c r="BA323" s="40"/>
      <c r="BB323" s="40"/>
      <c r="BC323" s="236"/>
      <c r="BD323" s="234" t="str">
        <f>IF(F323="","",Tabla1[[#This Row],[sem 01]]&amp;Tabla1[[#This Row],[sem 02]]&amp;Tabla1[[#This Row],[sem 03]])</f>
        <v/>
      </c>
      <c r="BE323" s="235" t="str">
        <f>IF(TRIM(F323)="","",$B$1&amp;"-"&amp;SUBSTITUTE(Tabla1[[#This Row],[Mes Inscrito]]," ","")&amp;"-"&amp;SUBSTITUTE(Tabla1[[#This Row],[Dia de clases Inscrito]]," ","")&amp;"-"&amp;SUBSTITUTE(Tabla1[[#This Row],[Horario Inscrito]]," ","")&amp;"-"&amp;Tabla1[[#This Row],[Fecha Inicio grupo]])</f>
        <v/>
      </c>
      <c r="BF323" s="252" t="str">
        <f>IF(F323="","",Tabla1[[#This Row],[Curso]])</f>
        <v/>
      </c>
      <c r="BG323" s="253" t="str">
        <f>+IF(TRIM(F323)="","",$B$1&amp;"-"&amp;TRIM(Tabla1[[#This Row],[Mes Inscrito]])&amp;"-"&amp;TRIM(Tabla1[[#This Row],[Dia de clases Inscrito]])&amp;"-"&amp;TRIM(Tabla1[[#This Row],[Horario Inscrito]])&amp;"-"&amp;TRIM(Tabla1[[#This Row],[Fecha Inicio grupo]])&amp;"-"&amp;TRIM(Tabla1[[#This Row],[Tipo Incrito]]))</f>
        <v/>
      </c>
      <c r="BH323" s="308" t="str">
        <f>IF(F323="","",OR(IFERROR(SEARCH("CG",Tabla1[[#This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3" s="309" t="str">
        <f>IF(F323&lt;&gt;"",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3" s="309" t="str">
        <f>IF(F323&lt;&gt;"",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3" s="309" t="str">
        <f>IF(Tabla1[[#This Row],[Fecha Inicio grupo]]="","",IFERROR(VLOOKUP(Tabla1[[#This Row],[Mes de Alta como miembro]],Parámetros!$AM$2:$AN$16,2,0),"01/01/1900"))</f>
        <v/>
      </c>
    </row>
    <row r="324" spans="1:63" ht="14.45">
      <c r="A324" s="69">
        <v>321</v>
      </c>
      <c r="B324" s="30"/>
      <c r="C324" s="35"/>
      <c r="D324" s="43"/>
      <c r="E324" s="65"/>
      <c r="F324" s="46"/>
      <c r="G324" s="46"/>
      <c r="H324" s="164"/>
      <c r="I324" s="43"/>
      <c r="J324" s="29"/>
      <c r="K324" s="70"/>
      <c r="L324" s="69"/>
      <c r="M324" s="47"/>
      <c r="N324" s="239" t="str">
        <f ca="1">IF(Tabla1[[#This Row],[Fecha de nac]]="","",IF(Tabla1[[#This Row],[Fecha Finalización]] &gt;=TODAY(), DATEDIF(Tabla1[[#This Row],[Fecha de nac]],TODAY(),"y"), ROUNDDOWN((Tabla1[[#This Row],[Fecha Finalización]] -Tabla1[[#This Row],[Fecha de nac]])/365,0)))</f>
        <v/>
      </c>
      <c r="O324" s="170"/>
      <c r="P324" s="35"/>
      <c r="Q324" s="68"/>
      <c r="R324" s="68"/>
      <c r="S324" s="68"/>
      <c r="T324" s="68"/>
      <c r="U324" s="244" t="str">
        <f>IF(F324="","",Tabla1[[#This Row],[Fecha Inicio grupo]]+3*7-7)</f>
        <v/>
      </c>
      <c r="V324" s="245" t="str">
        <f>IF(F324="","",EDATE(Tabla1[[#This Row],[Fecha Inicio grupo]],3))</f>
        <v/>
      </c>
      <c r="W324" s="30"/>
      <c r="X324" s="30"/>
      <c r="Y324" s="77"/>
      <c r="Z324" s="77"/>
      <c r="AA324" s="77"/>
      <c r="AB324" s="77"/>
      <c r="AC324" s="77"/>
      <c r="AD324" s="77"/>
      <c r="AE324" s="77"/>
      <c r="AF324" s="77"/>
      <c r="AG324" s="77"/>
      <c r="AH324" s="77"/>
      <c r="AI324" s="77"/>
      <c r="AJ324" s="77"/>
      <c r="AK324" s="77"/>
      <c r="AL324" s="77"/>
      <c r="AM324" s="77"/>
      <c r="AN324" s="77"/>
      <c r="AO324" s="145"/>
      <c r="AP324" s="247" t="str">
        <f>IF(F324="","",IFERROR(VLOOKUP(SUBSTITUTE(SUBSTITUTE(Tabla1[[#This Row],[Uso Sistemas]],"T","P"),"N","F"),Parámetros!$M$2:$N$17,2,0),"Completar hasta 3ra sem. para evaluar a Probacionista"))</f>
        <v/>
      </c>
      <c r="AQ324" s="40"/>
      <c r="AR324" s="40"/>
      <c r="AS324" s="40"/>
      <c r="AT324" s="29"/>
      <c r="AU324" s="56"/>
      <c r="AV324" s="56"/>
      <c r="AW324" s="56"/>
      <c r="AX324" s="249" t="str">
        <f>IF(V324="","",EOMONTH(EDATE(Tabla1[[#This Row],[Fecha Finalización]],2),0))</f>
        <v/>
      </c>
      <c r="AY324" s="40"/>
      <c r="AZ324" s="250" t="str">
        <f>IF(V324="","",EOMONTH(EDATE(Tabla1[[#This Row],[Fecha Finalización]],3),0))</f>
        <v/>
      </c>
      <c r="BA324" s="40"/>
      <c r="BB324" s="40"/>
      <c r="BC324" s="236"/>
      <c r="BD324" s="234" t="str">
        <f>IF(F324="","",Tabla1[[#This Row],[sem 01]]&amp;Tabla1[[#This Row],[sem 02]]&amp;Tabla1[[#This Row],[sem 03]])</f>
        <v/>
      </c>
      <c r="BE324" s="235" t="str">
        <f>IF(TRIM(F324)="","",$B$1&amp;"-"&amp;SUBSTITUTE(Tabla1[[#This Row],[Mes Inscrito]]," ","")&amp;"-"&amp;SUBSTITUTE(Tabla1[[#This Row],[Dia de clases Inscrito]]," ","")&amp;"-"&amp;SUBSTITUTE(Tabla1[[#This Row],[Horario Inscrito]]," ","")&amp;"-"&amp;Tabla1[[#This Row],[Fecha Inicio grupo]])</f>
        <v/>
      </c>
      <c r="BF324" s="252" t="str">
        <f>IF(F324="","",Tabla1[[#This Row],[Curso]])</f>
        <v/>
      </c>
      <c r="BG324" s="253" t="str">
        <f>+IF(TRIM(F324)="","",$B$1&amp;"-"&amp;TRIM(Tabla1[[#This Row],[Mes Inscrito]])&amp;"-"&amp;TRIM(Tabla1[[#This Row],[Dia de clases Inscrito]])&amp;"-"&amp;TRIM(Tabla1[[#This Row],[Horario Inscrito]])&amp;"-"&amp;TRIM(Tabla1[[#This Row],[Fecha Inicio grupo]])&amp;"-"&amp;TRIM(Tabla1[[#This Row],[Tipo Incrito]]))</f>
        <v/>
      </c>
      <c r="BH324" s="308" t="str">
        <f>IF(F324="","",OR(IFERROR(SEARCH("CG",Tabla1[[#This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4" s="309" t="str">
        <f>IF(F324&lt;&gt;"",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4" s="309" t="str">
        <f>IF(F324&lt;&gt;"",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4" s="309" t="str">
        <f>IF(Tabla1[[#This Row],[Fecha Inicio grupo]]="","",IFERROR(VLOOKUP(Tabla1[[#This Row],[Mes de Alta como miembro]],Parámetros!$AM$2:$AN$16,2,0),"01/01/1900"))</f>
        <v/>
      </c>
    </row>
    <row r="325" spans="1:63" ht="14.45">
      <c r="A325" s="69">
        <v>322</v>
      </c>
      <c r="B325" s="30"/>
      <c r="C325" s="35"/>
      <c r="D325" s="43"/>
      <c r="E325" s="65"/>
      <c r="F325" s="46"/>
      <c r="G325" s="46"/>
      <c r="H325" s="164"/>
      <c r="I325" s="43"/>
      <c r="J325" s="29"/>
      <c r="K325" s="70"/>
      <c r="L325" s="69"/>
      <c r="M325" s="47"/>
      <c r="N325" s="239" t="str">
        <f ca="1">IF(Tabla1[[#This Row],[Fecha de nac]]="","",IF(Tabla1[[#This Row],[Fecha Finalización]] &gt;=TODAY(), DATEDIF(Tabla1[[#This Row],[Fecha de nac]],TODAY(),"y"), ROUNDDOWN((Tabla1[[#This Row],[Fecha Finalización]] -Tabla1[[#This Row],[Fecha de nac]])/365,0)))</f>
        <v/>
      </c>
      <c r="O325" s="170"/>
      <c r="P325" s="35"/>
      <c r="Q325" s="68"/>
      <c r="R325" s="68"/>
      <c r="S325" s="68"/>
      <c r="T325" s="68"/>
      <c r="U325" s="244" t="str">
        <f>IF(F325="","",Tabla1[[#This Row],[Fecha Inicio grupo]]+3*7-7)</f>
        <v/>
      </c>
      <c r="V325" s="245" t="str">
        <f>IF(F325="","",EDATE(Tabla1[[#This Row],[Fecha Inicio grupo]],3))</f>
        <v/>
      </c>
      <c r="W325" s="30"/>
      <c r="X325" s="30"/>
      <c r="Y325" s="77"/>
      <c r="Z325" s="77"/>
      <c r="AA325" s="77"/>
      <c r="AB325" s="77"/>
      <c r="AC325" s="77"/>
      <c r="AD325" s="77"/>
      <c r="AE325" s="77"/>
      <c r="AF325" s="77"/>
      <c r="AG325" s="77"/>
      <c r="AH325" s="77"/>
      <c r="AI325" s="77"/>
      <c r="AJ325" s="77"/>
      <c r="AK325" s="77"/>
      <c r="AL325" s="77"/>
      <c r="AM325" s="77"/>
      <c r="AN325" s="77"/>
      <c r="AO325" s="145"/>
      <c r="AP325" s="247" t="str">
        <f>IF(F325="","",IFERROR(VLOOKUP(SUBSTITUTE(SUBSTITUTE(Tabla1[[#This Row],[Uso Sistemas]],"T","P"),"N","F"),Parámetros!$M$2:$N$17,2,0),"Completar hasta 3ra sem. para evaluar a Probacionista"))</f>
        <v/>
      </c>
      <c r="AQ325" s="40"/>
      <c r="AR325" s="40"/>
      <c r="AS325" s="40"/>
      <c r="AT325" s="29"/>
      <c r="AU325" s="56"/>
      <c r="AV325" s="56"/>
      <c r="AW325" s="56"/>
      <c r="AX325" s="249" t="str">
        <f>IF(V325="","",EOMONTH(EDATE(Tabla1[[#This Row],[Fecha Finalización]],2),0))</f>
        <v/>
      </c>
      <c r="AY325" s="40"/>
      <c r="AZ325" s="250" t="str">
        <f>IF(V325="","",EOMONTH(EDATE(Tabla1[[#This Row],[Fecha Finalización]],3),0))</f>
        <v/>
      </c>
      <c r="BA325" s="40"/>
      <c r="BB325" s="40"/>
      <c r="BC325" s="236"/>
      <c r="BD325" s="234" t="str">
        <f>IF(F325="","",Tabla1[[#This Row],[sem 01]]&amp;Tabla1[[#This Row],[sem 02]]&amp;Tabla1[[#This Row],[sem 03]])</f>
        <v/>
      </c>
      <c r="BE325" s="235" t="str">
        <f>IF(TRIM(F325)="","",$B$1&amp;"-"&amp;SUBSTITUTE(Tabla1[[#This Row],[Mes Inscrito]]," ","")&amp;"-"&amp;SUBSTITUTE(Tabla1[[#This Row],[Dia de clases Inscrito]]," ","")&amp;"-"&amp;SUBSTITUTE(Tabla1[[#This Row],[Horario Inscrito]]," ","")&amp;"-"&amp;Tabla1[[#This Row],[Fecha Inicio grupo]])</f>
        <v/>
      </c>
      <c r="BF325" s="252" t="str">
        <f>IF(F325="","",Tabla1[[#This Row],[Curso]])</f>
        <v/>
      </c>
      <c r="BG325" s="253" t="str">
        <f>+IF(TRIM(F325)="","",$B$1&amp;"-"&amp;TRIM(Tabla1[[#This Row],[Mes Inscrito]])&amp;"-"&amp;TRIM(Tabla1[[#This Row],[Dia de clases Inscrito]])&amp;"-"&amp;TRIM(Tabla1[[#This Row],[Horario Inscrito]])&amp;"-"&amp;TRIM(Tabla1[[#This Row],[Fecha Inicio grupo]])&amp;"-"&amp;TRIM(Tabla1[[#This Row],[Tipo Incrito]]))</f>
        <v/>
      </c>
      <c r="BH325" s="308" t="str">
        <f>IF(F325="","",OR(IFERROR(SEARCH("CG",Tabla1[[#This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5" s="309" t="str">
        <f>IF(F325&lt;&gt;"",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5" s="309" t="str">
        <f>IF(F325&lt;&gt;"",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5" s="309" t="str">
        <f>IF(Tabla1[[#This Row],[Fecha Inicio grupo]]="","",IFERROR(VLOOKUP(Tabla1[[#This Row],[Mes de Alta como miembro]],Parámetros!$AM$2:$AN$16,2,0),"01/01/1900"))</f>
        <v/>
      </c>
    </row>
    <row r="326" spans="1:63" ht="14.45">
      <c r="A326" s="69">
        <v>323</v>
      </c>
      <c r="B326" s="30"/>
      <c r="C326" s="35"/>
      <c r="D326" s="43"/>
      <c r="E326" s="65"/>
      <c r="F326" s="46"/>
      <c r="G326" s="46"/>
      <c r="H326" s="164"/>
      <c r="I326" s="43"/>
      <c r="J326" s="29"/>
      <c r="K326" s="70"/>
      <c r="L326" s="69"/>
      <c r="M326" s="47"/>
      <c r="N326" s="239" t="str">
        <f ca="1">IF(Tabla1[[#This Row],[Fecha de nac]]="","",IF(Tabla1[[#This Row],[Fecha Finalización]] &gt;=TODAY(), DATEDIF(Tabla1[[#This Row],[Fecha de nac]],TODAY(),"y"), ROUNDDOWN((Tabla1[[#This Row],[Fecha Finalización]] -Tabla1[[#This Row],[Fecha de nac]])/365,0)))</f>
        <v/>
      </c>
      <c r="O326" s="170"/>
      <c r="P326" s="35"/>
      <c r="Q326" s="68"/>
      <c r="R326" s="68"/>
      <c r="S326" s="68"/>
      <c r="T326" s="68"/>
      <c r="U326" s="244" t="str">
        <f>IF(F326="","",Tabla1[[#This Row],[Fecha Inicio grupo]]+3*7-7)</f>
        <v/>
      </c>
      <c r="V326" s="245" t="str">
        <f>IF(F326="","",EDATE(Tabla1[[#This Row],[Fecha Inicio grupo]],3))</f>
        <v/>
      </c>
      <c r="W326" s="30"/>
      <c r="X326" s="30"/>
      <c r="Y326" s="77"/>
      <c r="Z326" s="77"/>
      <c r="AA326" s="77"/>
      <c r="AB326" s="77"/>
      <c r="AC326" s="77"/>
      <c r="AD326" s="77"/>
      <c r="AE326" s="77"/>
      <c r="AF326" s="77"/>
      <c r="AG326" s="77"/>
      <c r="AH326" s="77"/>
      <c r="AI326" s="77"/>
      <c r="AJ326" s="77"/>
      <c r="AK326" s="77"/>
      <c r="AL326" s="77"/>
      <c r="AM326" s="77"/>
      <c r="AN326" s="77"/>
      <c r="AO326" s="145"/>
      <c r="AP326" s="247" t="str">
        <f>IF(F326="","",IFERROR(VLOOKUP(SUBSTITUTE(SUBSTITUTE(Tabla1[[#This Row],[Uso Sistemas]],"T","P"),"N","F"),Parámetros!$M$2:$N$17,2,0),"Completar hasta 3ra sem. para evaluar a Probacionista"))</f>
        <v/>
      </c>
      <c r="AQ326" s="40"/>
      <c r="AR326" s="40"/>
      <c r="AS326" s="40"/>
      <c r="AT326" s="29"/>
      <c r="AU326" s="56"/>
      <c r="AV326" s="56"/>
      <c r="AW326" s="56"/>
      <c r="AX326" s="249" t="str">
        <f>IF(V326="","",EOMONTH(EDATE(Tabla1[[#This Row],[Fecha Finalización]],2),0))</f>
        <v/>
      </c>
      <c r="AY326" s="40"/>
      <c r="AZ326" s="250" t="str">
        <f>IF(V326="","",EOMONTH(EDATE(Tabla1[[#This Row],[Fecha Finalización]],3),0))</f>
        <v/>
      </c>
      <c r="BA326" s="40"/>
      <c r="BB326" s="40"/>
      <c r="BC326" s="236"/>
      <c r="BD326" s="234" t="str">
        <f>IF(F326="","",Tabla1[[#This Row],[sem 01]]&amp;Tabla1[[#This Row],[sem 02]]&amp;Tabla1[[#This Row],[sem 03]])</f>
        <v/>
      </c>
      <c r="BE326" s="235" t="str">
        <f>IF(TRIM(F326)="","",$B$1&amp;"-"&amp;SUBSTITUTE(Tabla1[[#This Row],[Mes Inscrito]]," ","")&amp;"-"&amp;SUBSTITUTE(Tabla1[[#This Row],[Dia de clases Inscrito]]," ","")&amp;"-"&amp;SUBSTITUTE(Tabla1[[#This Row],[Horario Inscrito]]," ","")&amp;"-"&amp;Tabla1[[#This Row],[Fecha Inicio grupo]])</f>
        <v/>
      </c>
      <c r="BF326" s="252" t="str">
        <f>IF(F326="","",Tabla1[[#This Row],[Curso]])</f>
        <v/>
      </c>
      <c r="BG326" s="253" t="str">
        <f>+IF(TRIM(F326)="","",$B$1&amp;"-"&amp;TRIM(Tabla1[[#This Row],[Mes Inscrito]])&amp;"-"&amp;TRIM(Tabla1[[#This Row],[Dia de clases Inscrito]])&amp;"-"&amp;TRIM(Tabla1[[#This Row],[Horario Inscrito]])&amp;"-"&amp;TRIM(Tabla1[[#This Row],[Fecha Inicio grupo]])&amp;"-"&amp;TRIM(Tabla1[[#This Row],[Tipo Incrito]]))</f>
        <v/>
      </c>
      <c r="BH326" s="308" t="str">
        <f>IF(F326="","",OR(IFERROR(SEARCH("CG",Tabla1[[#This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6" s="309" t="str">
        <f>IF(F326&lt;&gt;"",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6" s="309" t="str">
        <f>IF(F326&lt;&gt;"",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6" s="309" t="str">
        <f>IF(Tabla1[[#This Row],[Fecha Inicio grupo]]="","",IFERROR(VLOOKUP(Tabla1[[#This Row],[Mes de Alta como miembro]],Parámetros!$AM$2:$AN$16,2,0),"01/01/1900"))</f>
        <v/>
      </c>
    </row>
    <row r="327" spans="1:63" ht="14.45">
      <c r="A327" s="69">
        <v>324</v>
      </c>
      <c r="B327" s="30"/>
      <c r="C327" s="35"/>
      <c r="D327" s="43"/>
      <c r="E327" s="65"/>
      <c r="F327" s="46"/>
      <c r="G327" s="46"/>
      <c r="H327" s="164"/>
      <c r="I327" s="43"/>
      <c r="J327" s="29"/>
      <c r="K327" s="70"/>
      <c r="L327" s="69"/>
      <c r="M327" s="47"/>
      <c r="N327" s="239" t="str">
        <f ca="1">IF(Tabla1[[#This Row],[Fecha de nac]]="","",IF(Tabla1[[#This Row],[Fecha Finalización]] &gt;=TODAY(), DATEDIF(Tabla1[[#This Row],[Fecha de nac]],TODAY(),"y"), ROUNDDOWN((Tabla1[[#This Row],[Fecha Finalización]] -Tabla1[[#This Row],[Fecha de nac]])/365,0)))</f>
        <v/>
      </c>
      <c r="O327" s="170"/>
      <c r="P327" s="35"/>
      <c r="Q327" s="68"/>
      <c r="R327" s="68"/>
      <c r="S327" s="68"/>
      <c r="T327" s="68"/>
      <c r="U327" s="244" t="str">
        <f>IF(F327="","",Tabla1[[#This Row],[Fecha Inicio grupo]]+3*7-7)</f>
        <v/>
      </c>
      <c r="V327" s="245" t="str">
        <f>IF(F327="","",EDATE(Tabla1[[#This Row],[Fecha Inicio grupo]],3))</f>
        <v/>
      </c>
      <c r="W327" s="30"/>
      <c r="X327" s="30"/>
      <c r="Y327" s="77"/>
      <c r="Z327" s="77"/>
      <c r="AA327" s="77"/>
      <c r="AB327" s="77"/>
      <c r="AC327" s="77"/>
      <c r="AD327" s="77"/>
      <c r="AE327" s="77"/>
      <c r="AF327" s="77"/>
      <c r="AG327" s="77"/>
      <c r="AH327" s="77"/>
      <c r="AI327" s="77"/>
      <c r="AJ327" s="77"/>
      <c r="AK327" s="77"/>
      <c r="AL327" s="77"/>
      <c r="AM327" s="77"/>
      <c r="AN327" s="77"/>
      <c r="AO327" s="145"/>
      <c r="AP327" s="247" t="str">
        <f>IF(F327="","",IFERROR(VLOOKUP(SUBSTITUTE(SUBSTITUTE(Tabla1[[#This Row],[Uso Sistemas]],"T","P"),"N","F"),Parámetros!$M$2:$N$17,2,0),"Completar hasta 3ra sem. para evaluar a Probacionista"))</f>
        <v/>
      </c>
      <c r="AQ327" s="40"/>
      <c r="AR327" s="40"/>
      <c r="AS327" s="40"/>
      <c r="AT327" s="29"/>
      <c r="AU327" s="56"/>
      <c r="AV327" s="56"/>
      <c r="AW327" s="56"/>
      <c r="AX327" s="249" t="str">
        <f>IF(V327="","",EOMONTH(EDATE(Tabla1[[#This Row],[Fecha Finalización]],2),0))</f>
        <v/>
      </c>
      <c r="AY327" s="40"/>
      <c r="AZ327" s="250" t="str">
        <f>IF(V327="","",EOMONTH(EDATE(Tabla1[[#This Row],[Fecha Finalización]],3),0))</f>
        <v/>
      </c>
      <c r="BA327" s="40"/>
      <c r="BB327" s="40"/>
      <c r="BC327" s="236"/>
      <c r="BD327" s="234" t="str">
        <f>IF(F327="","",Tabla1[[#This Row],[sem 01]]&amp;Tabla1[[#This Row],[sem 02]]&amp;Tabla1[[#This Row],[sem 03]])</f>
        <v/>
      </c>
      <c r="BE327" s="235" t="str">
        <f>IF(TRIM(F327)="","",$B$1&amp;"-"&amp;SUBSTITUTE(Tabla1[[#This Row],[Mes Inscrito]]," ","")&amp;"-"&amp;SUBSTITUTE(Tabla1[[#This Row],[Dia de clases Inscrito]]," ","")&amp;"-"&amp;SUBSTITUTE(Tabla1[[#This Row],[Horario Inscrito]]," ","")&amp;"-"&amp;Tabla1[[#This Row],[Fecha Inicio grupo]])</f>
        <v/>
      </c>
      <c r="BF327" s="252" t="str">
        <f>IF(F327="","",Tabla1[[#This Row],[Curso]])</f>
        <v/>
      </c>
      <c r="BG327" s="253" t="str">
        <f>+IF(TRIM(F327)="","",$B$1&amp;"-"&amp;TRIM(Tabla1[[#This Row],[Mes Inscrito]])&amp;"-"&amp;TRIM(Tabla1[[#This Row],[Dia de clases Inscrito]])&amp;"-"&amp;TRIM(Tabla1[[#This Row],[Horario Inscrito]])&amp;"-"&amp;TRIM(Tabla1[[#This Row],[Fecha Inicio grupo]])&amp;"-"&amp;TRIM(Tabla1[[#This Row],[Tipo Incrito]]))</f>
        <v/>
      </c>
      <c r="BH327" s="308" t="str">
        <f>IF(F327="","",OR(IFERROR(SEARCH("CG",Tabla1[[#This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7" s="309" t="str">
        <f>IF(F327&lt;&gt;"",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7" s="309" t="str">
        <f>IF(F327&lt;&gt;"",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7" s="309" t="str">
        <f>IF(Tabla1[[#This Row],[Fecha Inicio grupo]]="","",IFERROR(VLOOKUP(Tabla1[[#This Row],[Mes de Alta como miembro]],Parámetros!$AM$2:$AN$16,2,0),"01/01/1900"))</f>
        <v/>
      </c>
    </row>
    <row r="328" spans="1:63" ht="14.45">
      <c r="A328" s="69">
        <v>325</v>
      </c>
      <c r="B328" s="30"/>
      <c r="C328" s="35"/>
      <c r="D328" s="43"/>
      <c r="E328" s="65"/>
      <c r="F328" s="46"/>
      <c r="G328" s="46"/>
      <c r="H328" s="164"/>
      <c r="I328" s="43"/>
      <c r="J328" s="29"/>
      <c r="K328" s="70"/>
      <c r="L328" s="69"/>
      <c r="M328" s="47"/>
      <c r="N328" s="239" t="str">
        <f ca="1">IF(Tabla1[[#This Row],[Fecha de nac]]="","",IF(Tabla1[[#This Row],[Fecha Finalización]] &gt;=TODAY(), DATEDIF(Tabla1[[#This Row],[Fecha de nac]],TODAY(),"y"), ROUNDDOWN((Tabla1[[#This Row],[Fecha Finalización]] -Tabla1[[#This Row],[Fecha de nac]])/365,0)))</f>
        <v/>
      </c>
      <c r="O328" s="170"/>
      <c r="P328" s="35"/>
      <c r="Q328" s="68"/>
      <c r="R328" s="68"/>
      <c r="S328" s="68"/>
      <c r="T328" s="68"/>
      <c r="U328" s="244" t="str">
        <f>IF(F328="","",Tabla1[[#This Row],[Fecha Inicio grupo]]+3*7-7)</f>
        <v/>
      </c>
      <c r="V328" s="245" t="str">
        <f>IF(F328="","",EDATE(Tabla1[[#This Row],[Fecha Inicio grupo]],3))</f>
        <v/>
      </c>
      <c r="W328" s="30"/>
      <c r="X328" s="30"/>
      <c r="Y328" s="77"/>
      <c r="Z328" s="77"/>
      <c r="AA328" s="77"/>
      <c r="AB328" s="77"/>
      <c r="AC328" s="77"/>
      <c r="AD328" s="77"/>
      <c r="AE328" s="77"/>
      <c r="AF328" s="77"/>
      <c r="AG328" s="77"/>
      <c r="AH328" s="77"/>
      <c r="AI328" s="77"/>
      <c r="AJ328" s="77"/>
      <c r="AK328" s="77"/>
      <c r="AL328" s="77"/>
      <c r="AM328" s="77"/>
      <c r="AN328" s="77"/>
      <c r="AO328" s="145"/>
      <c r="AP328" s="247" t="str">
        <f>IF(F328="","",IFERROR(VLOOKUP(SUBSTITUTE(SUBSTITUTE(Tabla1[[#This Row],[Uso Sistemas]],"T","P"),"N","F"),Parámetros!$M$2:$N$17,2,0),"Completar hasta 3ra sem. para evaluar a Probacionista"))</f>
        <v/>
      </c>
      <c r="AQ328" s="40"/>
      <c r="AR328" s="40"/>
      <c r="AS328" s="40"/>
      <c r="AT328" s="29"/>
      <c r="AU328" s="56"/>
      <c r="AV328" s="56"/>
      <c r="AW328" s="56"/>
      <c r="AX328" s="249" t="str">
        <f>IF(V328="","",EOMONTH(EDATE(Tabla1[[#This Row],[Fecha Finalización]],2),0))</f>
        <v/>
      </c>
      <c r="AY328" s="40"/>
      <c r="AZ328" s="250" t="str">
        <f>IF(V328="","",EOMONTH(EDATE(Tabla1[[#This Row],[Fecha Finalización]],3),0))</f>
        <v/>
      </c>
      <c r="BA328" s="40"/>
      <c r="BB328" s="40"/>
      <c r="BC328" s="236"/>
      <c r="BD328" s="234" t="str">
        <f>IF(F328="","",Tabla1[[#This Row],[sem 01]]&amp;Tabla1[[#This Row],[sem 02]]&amp;Tabla1[[#This Row],[sem 03]])</f>
        <v/>
      </c>
      <c r="BE328" s="235" t="str">
        <f>IF(TRIM(F328)="","",$B$1&amp;"-"&amp;SUBSTITUTE(Tabla1[[#This Row],[Mes Inscrito]]," ","")&amp;"-"&amp;SUBSTITUTE(Tabla1[[#This Row],[Dia de clases Inscrito]]," ","")&amp;"-"&amp;SUBSTITUTE(Tabla1[[#This Row],[Horario Inscrito]]," ","")&amp;"-"&amp;Tabla1[[#This Row],[Fecha Inicio grupo]])</f>
        <v/>
      </c>
      <c r="BF328" s="252" t="str">
        <f>IF(F328="","",Tabla1[[#This Row],[Curso]])</f>
        <v/>
      </c>
      <c r="BG328" s="253" t="str">
        <f>+IF(TRIM(F328)="","",$B$1&amp;"-"&amp;TRIM(Tabla1[[#This Row],[Mes Inscrito]])&amp;"-"&amp;TRIM(Tabla1[[#This Row],[Dia de clases Inscrito]])&amp;"-"&amp;TRIM(Tabla1[[#This Row],[Horario Inscrito]])&amp;"-"&amp;TRIM(Tabla1[[#This Row],[Fecha Inicio grupo]])&amp;"-"&amp;TRIM(Tabla1[[#This Row],[Tipo Incrito]]))</f>
        <v/>
      </c>
      <c r="BH328" s="308" t="str">
        <f>IF(F328="","",OR(IFERROR(SEARCH("CG",Tabla1[[#This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8" s="309" t="str">
        <f>IF(F328&lt;&gt;"",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8" s="309" t="str">
        <f>IF(F328&lt;&gt;"",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8" s="309" t="str">
        <f>IF(Tabla1[[#This Row],[Fecha Inicio grupo]]="","",IFERROR(VLOOKUP(Tabla1[[#This Row],[Mes de Alta como miembro]],Parámetros!$AM$2:$AN$16,2,0),"01/01/1900"))</f>
        <v/>
      </c>
    </row>
    <row r="329" spans="1:63" ht="14.45">
      <c r="A329" s="69">
        <v>326</v>
      </c>
      <c r="B329" s="30"/>
      <c r="C329" s="35"/>
      <c r="D329" s="43"/>
      <c r="E329" s="65"/>
      <c r="F329" s="46"/>
      <c r="G329" s="46"/>
      <c r="H329" s="164"/>
      <c r="I329" s="43"/>
      <c r="J329" s="29"/>
      <c r="K329" s="70"/>
      <c r="L329" s="69"/>
      <c r="M329" s="47"/>
      <c r="N329" s="239" t="str">
        <f ca="1">IF(Tabla1[[#This Row],[Fecha de nac]]="","",IF(Tabla1[[#This Row],[Fecha Finalización]] &gt;=TODAY(), DATEDIF(Tabla1[[#This Row],[Fecha de nac]],TODAY(),"y"), ROUNDDOWN((Tabla1[[#This Row],[Fecha Finalización]] -Tabla1[[#This Row],[Fecha de nac]])/365,0)))</f>
        <v/>
      </c>
      <c r="O329" s="170"/>
      <c r="P329" s="35"/>
      <c r="Q329" s="68"/>
      <c r="R329" s="68"/>
      <c r="S329" s="68"/>
      <c r="T329" s="68"/>
      <c r="U329" s="244" t="str">
        <f>IF(F329="","",Tabla1[[#This Row],[Fecha Inicio grupo]]+3*7-7)</f>
        <v/>
      </c>
      <c r="V329" s="245" t="str">
        <f>IF(F329="","",EDATE(Tabla1[[#This Row],[Fecha Inicio grupo]],3))</f>
        <v/>
      </c>
      <c r="W329" s="30"/>
      <c r="X329" s="30"/>
      <c r="Y329" s="77"/>
      <c r="Z329" s="77"/>
      <c r="AA329" s="77"/>
      <c r="AB329" s="77"/>
      <c r="AC329" s="77"/>
      <c r="AD329" s="77"/>
      <c r="AE329" s="77"/>
      <c r="AF329" s="77"/>
      <c r="AG329" s="77"/>
      <c r="AH329" s="77"/>
      <c r="AI329" s="77"/>
      <c r="AJ329" s="77"/>
      <c r="AK329" s="77"/>
      <c r="AL329" s="77"/>
      <c r="AM329" s="77"/>
      <c r="AN329" s="77"/>
      <c r="AO329" s="145"/>
      <c r="AP329" s="247" t="str">
        <f>IF(F329="","",IFERROR(VLOOKUP(SUBSTITUTE(SUBSTITUTE(Tabla1[[#This Row],[Uso Sistemas]],"T","P"),"N","F"),Parámetros!$M$2:$N$17,2,0),"Completar hasta 3ra sem. para evaluar a Probacionista"))</f>
        <v/>
      </c>
      <c r="AQ329" s="40"/>
      <c r="AR329" s="40"/>
      <c r="AS329" s="40"/>
      <c r="AT329" s="29"/>
      <c r="AU329" s="56"/>
      <c r="AV329" s="56"/>
      <c r="AW329" s="56"/>
      <c r="AX329" s="249" t="str">
        <f>IF(V329="","",EOMONTH(EDATE(Tabla1[[#This Row],[Fecha Finalización]],2),0))</f>
        <v/>
      </c>
      <c r="AY329" s="40"/>
      <c r="AZ329" s="250" t="str">
        <f>IF(V329="","",EOMONTH(EDATE(Tabla1[[#This Row],[Fecha Finalización]],3),0))</f>
        <v/>
      </c>
      <c r="BA329" s="40"/>
      <c r="BB329" s="40"/>
      <c r="BC329" s="236"/>
      <c r="BD329" s="234" t="str">
        <f>IF(F329="","",Tabla1[[#This Row],[sem 01]]&amp;Tabla1[[#This Row],[sem 02]]&amp;Tabla1[[#This Row],[sem 03]])</f>
        <v/>
      </c>
      <c r="BE329" s="235" t="str">
        <f>IF(TRIM(F329)="","",$B$1&amp;"-"&amp;SUBSTITUTE(Tabla1[[#This Row],[Mes Inscrito]]," ","")&amp;"-"&amp;SUBSTITUTE(Tabla1[[#This Row],[Dia de clases Inscrito]]," ","")&amp;"-"&amp;SUBSTITUTE(Tabla1[[#This Row],[Horario Inscrito]]," ","")&amp;"-"&amp;Tabla1[[#This Row],[Fecha Inicio grupo]])</f>
        <v/>
      </c>
      <c r="BF329" s="252" t="str">
        <f>IF(F329="","",Tabla1[[#This Row],[Curso]])</f>
        <v/>
      </c>
      <c r="BG329" s="253" t="str">
        <f>+IF(TRIM(F329)="","",$B$1&amp;"-"&amp;TRIM(Tabla1[[#This Row],[Mes Inscrito]])&amp;"-"&amp;TRIM(Tabla1[[#This Row],[Dia de clases Inscrito]])&amp;"-"&amp;TRIM(Tabla1[[#This Row],[Horario Inscrito]])&amp;"-"&amp;TRIM(Tabla1[[#This Row],[Fecha Inicio grupo]])&amp;"-"&amp;TRIM(Tabla1[[#This Row],[Tipo Incrito]]))</f>
        <v/>
      </c>
      <c r="BH329" s="308" t="str">
        <f>IF(F329="","",OR(IFERROR(SEARCH("CG",Tabla1[[#This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9" s="309" t="str">
        <f>IF(F329&lt;&gt;"",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9" s="309" t="str">
        <f>IF(F329&lt;&gt;"",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9" s="309" t="str">
        <f>IF(Tabla1[[#This Row],[Fecha Inicio grupo]]="","",IFERROR(VLOOKUP(Tabla1[[#This Row],[Mes de Alta como miembro]],Parámetros!$AM$2:$AN$16,2,0),"01/01/1900"))</f>
        <v/>
      </c>
    </row>
    <row r="330" spans="1:63" ht="14.45">
      <c r="A330" s="69">
        <v>327</v>
      </c>
      <c r="B330" s="30"/>
      <c r="C330" s="35"/>
      <c r="D330" s="43"/>
      <c r="E330" s="65"/>
      <c r="F330" s="46"/>
      <c r="G330" s="46"/>
      <c r="H330" s="164"/>
      <c r="I330" s="43"/>
      <c r="J330" s="29"/>
      <c r="K330" s="70"/>
      <c r="L330" s="69"/>
      <c r="M330" s="47"/>
      <c r="N330" s="239" t="str">
        <f ca="1">IF(Tabla1[[#This Row],[Fecha de nac]]="","",IF(Tabla1[[#This Row],[Fecha Finalización]] &gt;=TODAY(), DATEDIF(Tabla1[[#This Row],[Fecha de nac]],TODAY(),"y"), ROUNDDOWN((Tabla1[[#This Row],[Fecha Finalización]] -Tabla1[[#This Row],[Fecha de nac]])/365,0)))</f>
        <v/>
      </c>
      <c r="O330" s="170"/>
      <c r="P330" s="35"/>
      <c r="Q330" s="68"/>
      <c r="R330" s="68"/>
      <c r="S330" s="68"/>
      <c r="T330" s="68"/>
      <c r="U330" s="244" t="str">
        <f>IF(F330="","",Tabla1[[#This Row],[Fecha Inicio grupo]]+3*7-7)</f>
        <v/>
      </c>
      <c r="V330" s="245" t="str">
        <f>IF(F330="","",EDATE(Tabla1[[#This Row],[Fecha Inicio grupo]],3))</f>
        <v/>
      </c>
      <c r="W330" s="30"/>
      <c r="X330" s="30"/>
      <c r="Y330" s="77"/>
      <c r="Z330" s="77"/>
      <c r="AA330" s="77"/>
      <c r="AB330" s="77"/>
      <c r="AC330" s="77"/>
      <c r="AD330" s="77"/>
      <c r="AE330" s="77"/>
      <c r="AF330" s="77"/>
      <c r="AG330" s="77"/>
      <c r="AH330" s="77"/>
      <c r="AI330" s="77"/>
      <c r="AJ330" s="77"/>
      <c r="AK330" s="77"/>
      <c r="AL330" s="77"/>
      <c r="AM330" s="77"/>
      <c r="AN330" s="77"/>
      <c r="AO330" s="145"/>
      <c r="AP330" s="247" t="str">
        <f>IF(F330="","",IFERROR(VLOOKUP(SUBSTITUTE(SUBSTITUTE(Tabla1[[#This Row],[Uso Sistemas]],"T","P"),"N","F"),Parámetros!$M$2:$N$17,2,0),"Completar hasta 3ra sem. para evaluar a Probacionista"))</f>
        <v/>
      </c>
      <c r="AQ330" s="40"/>
      <c r="AR330" s="40"/>
      <c r="AS330" s="40"/>
      <c r="AT330" s="29"/>
      <c r="AU330" s="56"/>
      <c r="AV330" s="56"/>
      <c r="AW330" s="56"/>
      <c r="AX330" s="249" t="str">
        <f>IF(V330="","",EOMONTH(EDATE(Tabla1[[#This Row],[Fecha Finalización]],2),0))</f>
        <v/>
      </c>
      <c r="AY330" s="40"/>
      <c r="AZ330" s="250" t="str">
        <f>IF(V330="","",EOMONTH(EDATE(Tabla1[[#This Row],[Fecha Finalización]],3),0))</f>
        <v/>
      </c>
      <c r="BA330" s="40"/>
      <c r="BB330" s="40"/>
      <c r="BC330" s="236"/>
      <c r="BD330" s="234" t="str">
        <f>IF(F330="","",Tabla1[[#This Row],[sem 01]]&amp;Tabla1[[#This Row],[sem 02]]&amp;Tabla1[[#This Row],[sem 03]])</f>
        <v/>
      </c>
      <c r="BE330" s="235" t="str">
        <f>IF(TRIM(F330)="","",$B$1&amp;"-"&amp;SUBSTITUTE(Tabla1[[#This Row],[Mes Inscrito]]," ","")&amp;"-"&amp;SUBSTITUTE(Tabla1[[#This Row],[Dia de clases Inscrito]]," ","")&amp;"-"&amp;SUBSTITUTE(Tabla1[[#This Row],[Horario Inscrito]]," ","")&amp;"-"&amp;Tabla1[[#This Row],[Fecha Inicio grupo]])</f>
        <v/>
      </c>
      <c r="BF330" s="252" t="str">
        <f>IF(F330="","",Tabla1[[#This Row],[Curso]])</f>
        <v/>
      </c>
      <c r="BG330" s="253" t="str">
        <f>+IF(TRIM(F330)="","",$B$1&amp;"-"&amp;TRIM(Tabla1[[#This Row],[Mes Inscrito]])&amp;"-"&amp;TRIM(Tabla1[[#This Row],[Dia de clases Inscrito]])&amp;"-"&amp;TRIM(Tabla1[[#This Row],[Horario Inscrito]])&amp;"-"&amp;TRIM(Tabla1[[#This Row],[Fecha Inicio grupo]])&amp;"-"&amp;TRIM(Tabla1[[#This Row],[Tipo Incrito]]))</f>
        <v/>
      </c>
      <c r="BH330" s="308" t="str">
        <f>IF(F330="","",OR(IFERROR(SEARCH("CG",Tabla1[[#This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0" s="309" t="str">
        <f>IF(F330&lt;&gt;"",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0" s="309" t="str">
        <f>IF(F330&lt;&gt;"",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0" s="309" t="str">
        <f>IF(Tabla1[[#This Row],[Fecha Inicio grupo]]="","",IFERROR(VLOOKUP(Tabla1[[#This Row],[Mes de Alta como miembro]],Parámetros!$AM$2:$AN$16,2,0),"01/01/1900"))</f>
        <v/>
      </c>
    </row>
    <row r="331" spans="1:63" ht="14.45">
      <c r="A331" s="69">
        <v>328</v>
      </c>
      <c r="B331" s="30"/>
      <c r="C331" s="35"/>
      <c r="D331" s="43"/>
      <c r="E331" s="65"/>
      <c r="F331" s="46"/>
      <c r="G331" s="46"/>
      <c r="H331" s="164"/>
      <c r="I331" s="43"/>
      <c r="J331" s="29"/>
      <c r="K331" s="70"/>
      <c r="L331" s="69"/>
      <c r="M331" s="47"/>
      <c r="N331" s="239" t="str">
        <f ca="1">IF(Tabla1[[#This Row],[Fecha de nac]]="","",IF(Tabla1[[#This Row],[Fecha Finalización]] &gt;=TODAY(), DATEDIF(Tabla1[[#This Row],[Fecha de nac]],TODAY(),"y"), ROUNDDOWN((Tabla1[[#This Row],[Fecha Finalización]] -Tabla1[[#This Row],[Fecha de nac]])/365,0)))</f>
        <v/>
      </c>
      <c r="O331" s="170"/>
      <c r="P331" s="35"/>
      <c r="Q331" s="68"/>
      <c r="R331" s="68"/>
      <c r="S331" s="68"/>
      <c r="T331" s="68"/>
      <c r="U331" s="244" t="str">
        <f>IF(F331="","",Tabla1[[#This Row],[Fecha Inicio grupo]]+3*7-7)</f>
        <v/>
      </c>
      <c r="V331" s="245" t="str">
        <f>IF(F331="","",EDATE(Tabla1[[#This Row],[Fecha Inicio grupo]],3))</f>
        <v/>
      </c>
      <c r="W331" s="30"/>
      <c r="X331" s="30"/>
      <c r="Y331" s="77"/>
      <c r="Z331" s="77"/>
      <c r="AA331" s="77"/>
      <c r="AB331" s="77"/>
      <c r="AC331" s="77"/>
      <c r="AD331" s="77"/>
      <c r="AE331" s="77"/>
      <c r="AF331" s="77"/>
      <c r="AG331" s="77"/>
      <c r="AH331" s="77"/>
      <c r="AI331" s="77"/>
      <c r="AJ331" s="77"/>
      <c r="AK331" s="77"/>
      <c r="AL331" s="77"/>
      <c r="AM331" s="77"/>
      <c r="AN331" s="77"/>
      <c r="AO331" s="145"/>
      <c r="AP331" s="247" t="str">
        <f>IF(F331="","",IFERROR(VLOOKUP(SUBSTITUTE(SUBSTITUTE(Tabla1[[#This Row],[Uso Sistemas]],"T","P"),"N","F"),Parámetros!$M$2:$N$17,2,0),"Completar hasta 3ra sem. para evaluar a Probacionista"))</f>
        <v/>
      </c>
      <c r="AQ331" s="40"/>
      <c r="AR331" s="40"/>
      <c r="AS331" s="40"/>
      <c r="AT331" s="29"/>
      <c r="AU331" s="56"/>
      <c r="AV331" s="56"/>
      <c r="AW331" s="56"/>
      <c r="AX331" s="249" t="str">
        <f>IF(V331="","",EOMONTH(EDATE(Tabla1[[#This Row],[Fecha Finalización]],2),0))</f>
        <v/>
      </c>
      <c r="AY331" s="40"/>
      <c r="AZ331" s="250" t="str">
        <f>IF(V331="","",EOMONTH(EDATE(Tabla1[[#This Row],[Fecha Finalización]],3),0))</f>
        <v/>
      </c>
      <c r="BA331" s="40"/>
      <c r="BB331" s="40"/>
      <c r="BC331" s="236"/>
      <c r="BD331" s="234" t="str">
        <f>IF(F331="","",Tabla1[[#This Row],[sem 01]]&amp;Tabla1[[#This Row],[sem 02]]&amp;Tabla1[[#This Row],[sem 03]])</f>
        <v/>
      </c>
      <c r="BE331" s="235" t="str">
        <f>IF(TRIM(F331)="","",$B$1&amp;"-"&amp;SUBSTITUTE(Tabla1[[#This Row],[Mes Inscrito]]," ","")&amp;"-"&amp;SUBSTITUTE(Tabla1[[#This Row],[Dia de clases Inscrito]]," ","")&amp;"-"&amp;SUBSTITUTE(Tabla1[[#This Row],[Horario Inscrito]]," ","")&amp;"-"&amp;Tabla1[[#This Row],[Fecha Inicio grupo]])</f>
        <v/>
      </c>
      <c r="BF331" s="252" t="str">
        <f>IF(F331="","",Tabla1[[#This Row],[Curso]])</f>
        <v/>
      </c>
      <c r="BG331" s="253" t="str">
        <f>+IF(TRIM(F331)="","",$B$1&amp;"-"&amp;TRIM(Tabla1[[#This Row],[Mes Inscrito]])&amp;"-"&amp;TRIM(Tabla1[[#This Row],[Dia de clases Inscrito]])&amp;"-"&amp;TRIM(Tabla1[[#This Row],[Horario Inscrito]])&amp;"-"&amp;TRIM(Tabla1[[#This Row],[Fecha Inicio grupo]])&amp;"-"&amp;TRIM(Tabla1[[#This Row],[Tipo Incrito]]))</f>
        <v/>
      </c>
      <c r="BH331" s="308" t="str">
        <f>IF(F331="","",OR(IFERROR(SEARCH("CG",Tabla1[[#This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1" s="309" t="str">
        <f>IF(F331&lt;&gt;"",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1" s="309" t="str">
        <f>IF(F331&lt;&gt;"",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1" s="309" t="str">
        <f>IF(Tabla1[[#This Row],[Fecha Inicio grupo]]="","",IFERROR(VLOOKUP(Tabla1[[#This Row],[Mes de Alta como miembro]],Parámetros!$AM$2:$AN$16,2,0),"01/01/1900"))</f>
        <v/>
      </c>
    </row>
    <row r="332" spans="1:63" ht="14.45">
      <c r="A332" s="69">
        <v>329</v>
      </c>
      <c r="B332" s="30"/>
      <c r="C332" s="35"/>
      <c r="D332" s="43"/>
      <c r="E332" s="65"/>
      <c r="F332" s="46"/>
      <c r="G332" s="46"/>
      <c r="H332" s="164"/>
      <c r="I332" s="43"/>
      <c r="J332" s="29"/>
      <c r="K332" s="70"/>
      <c r="L332" s="69"/>
      <c r="M332" s="47"/>
      <c r="N332" s="239" t="str">
        <f ca="1">IF(Tabla1[[#This Row],[Fecha de nac]]="","",IF(Tabla1[[#This Row],[Fecha Finalización]] &gt;=TODAY(), DATEDIF(Tabla1[[#This Row],[Fecha de nac]],TODAY(),"y"), ROUNDDOWN((Tabla1[[#This Row],[Fecha Finalización]] -Tabla1[[#This Row],[Fecha de nac]])/365,0)))</f>
        <v/>
      </c>
      <c r="O332" s="170"/>
      <c r="P332" s="35"/>
      <c r="Q332" s="68"/>
      <c r="R332" s="68"/>
      <c r="S332" s="68"/>
      <c r="T332" s="68"/>
      <c r="U332" s="244" t="str">
        <f>IF(F332="","",Tabla1[[#This Row],[Fecha Inicio grupo]]+3*7-7)</f>
        <v/>
      </c>
      <c r="V332" s="245" t="str">
        <f>IF(F332="","",EDATE(Tabla1[[#This Row],[Fecha Inicio grupo]],3))</f>
        <v/>
      </c>
      <c r="W332" s="30"/>
      <c r="X332" s="30"/>
      <c r="Y332" s="77"/>
      <c r="Z332" s="77"/>
      <c r="AA332" s="77"/>
      <c r="AB332" s="77"/>
      <c r="AC332" s="77"/>
      <c r="AD332" s="77"/>
      <c r="AE332" s="77"/>
      <c r="AF332" s="77"/>
      <c r="AG332" s="77"/>
      <c r="AH332" s="77"/>
      <c r="AI332" s="77"/>
      <c r="AJ332" s="77"/>
      <c r="AK332" s="77"/>
      <c r="AL332" s="77"/>
      <c r="AM332" s="77"/>
      <c r="AN332" s="77"/>
      <c r="AO332" s="145"/>
      <c r="AP332" s="247" t="str">
        <f>IF(F332="","",IFERROR(VLOOKUP(SUBSTITUTE(SUBSTITUTE(Tabla1[[#This Row],[Uso Sistemas]],"T","P"),"N","F"),Parámetros!$M$2:$N$17,2,0),"Completar hasta 3ra sem. para evaluar a Probacionista"))</f>
        <v/>
      </c>
      <c r="AQ332" s="40"/>
      <c r="AR332" s="40"/>
      <c r="AS332" s="40"/>
      <c r="AT332" s="29"/>
      <c r="AU332" s="56"/>
      <c r="AV332" s="56"/>
      <c r="AW332" s="56"/>
      <c r="AX332" s="249" t="str">
        <f>IF(V332="","",EOMONTH(EDATE(Tabla1[[#This Row],[Fecha Finalización]],2),0))</f>
        <v/>
      </c>
      <c r="AY332" s="40"/>
      <c r="AZ332" s="250" t="str">
        <f>IF(V332="","",EOMONTH(EDATE(Tabla1[[#This Row],[Fecha Finalización]],3),0))</f>
        <v/>
      </c>
      <c r="BA332" s="40"/>
      <c r="BB332" s="40"/>
      <c r="BC332" s="236"/>
      <c r="BD332" s="234" t="str">
        <f>IF(F332="","",Tabla1[[#This Row],[sem 01]]&amp;Tabla1[[#This Row],[sem 02]]&amp;Tabla1[[#This Row],[sem 03]])</f>
        <v/>
      </c>
      <c r="BE332" s="235" t="str">
        <f>IF(TRIM(F332)="","",$B$1&amp;"-"&amp;SUBSTITUTE(Tabla1[[#This Row],[Mes Inscrito]]," ","")&amp;"-"&amp;SUBSTITUTE(Tabla1[[#This Row],[Dia de clases Inscrito]]," ","")&amp;"-"&amp;SUBSTITUTE(Tabla1[[#This Row],[Horario Inscrito]]," ","")&amp;"-"&amp;Tabla1[[#This Row],[Fecha Inicio grupo]])</f>
        <v/>
      </c>
      <c r="BF332" s="252" t="str">
        <f>IF(F332="","",Tabla1[[#This Row],[Curso]])</f>
        <v/>
      </c>
      <c r="BG332" s="253" t="str">
        <f>+IF(TRIM(F332)="","",$B$1&amp;"-"&amp;TRIM(Tabla1[[#This Row],[Mes Inscrito]])&amp;"-"&amp;TRIM(Tabla1[[#This Row],[Dia de clases Inscrito]])&amp;"-"&amp;TRIM(Tabla1[[#This Row],[Horario Inscrito]])&amp;"-"&amp;TRIM(Tabla1[[#This Row],[Fecha Inicio grupo]])&amp;"-"&amp;TRIM(Tabla1[[#This Row],[Tipo Incrito]]))</f>
        <v/>
      </c>
      <c r="BH332" s="308" t="str">
        <f>IF(F332="","",OR(IFERROR(SEARCH("CG",Tabla1[[#This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2" s="309" t="str">
        <f>IF(F332&lt;&gt;"",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2" s="309" t="str">
        <f>IF(F332&lt;&gt;"",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2" s="309" t="str">
        <f>IF(Tabla1[[#This Row],[Fecha Inicio grupo]]="","",IFERROR(VLOOKUP(Tabla1[[#This Row],[Mes de Alta como miembro]],Parámetros!$AM$2:$AN$16,2,0),"01/01/1900"))</f>
        <v/>
      </c>
    </row>
    <row r="333" spans="1:63" ht="14.45">
      <c r="A333" s="69">
        <v>330</v>
      </c>
      <c r="B333" s="30"/>
      <c r="C333" s="35"/>
      <c r="D333" s="43"/>
      <c r="E333" s="65"/>
      <c r="F333" s="46"/>
      <c r="G333" s="46"/>
      <c r="H333" s="164"/>
      <c r="I333" s="43"/>
      <c r="J333" s="29"/>
      <c r="K333" s="70"/>
      <c r="L333" s="69"/>
      <c r="M333" s="47"/>
      <c r="N333" s="239" t="str">
        <f ca="1">IF(Tabla1[[#This Row],[Fecha de nac]]="","",IF(Tabla1[[#This Row],[Fecha Finalización]] &gt;=TODAY(), DATEDIF(Tabla1[[#This Row],[Fecha de nac]],TODAY(),"y"), ROUNDDOWN((Tabla1[[#This Row],[Fecha Finalización]] -Tabla1[[#This Row],[Fecha de nac]])/365,0)))</f>
        <v/>
      </c>
      <c r="O333" s="170"/>
      <c r="P333" s="35"/>
      <c r="Q333" s="68"/>
      <c r="R333" s="68"/>
      <c r="S333" s="68"/>
      <c r="T333" s="68"/>
      <c r="U333" s="244" t="str">
        <f>IF(F333="","",Tabla1[[#This Row],[Fecha Inicio grupo]]+3*7-7)</f>
        <v/>
      </c>
      <c r="V333" s="245" t="str">
        <f>IF(F333="","",EDATE(Tabla1[[#This Row],[Fecha Inicio grupo]],3))</f>
        <v/>
      </c>
      <c r="W333" s="30"/>
      <c r="X333" s="30"/>
      <c r="Y333" s="77"/>
      <c r="Z333" s="77"/>
      <c r="AA333" s="77"/>
      <c r="AB333" s="77"/>
      <c r="AC333" s="77"/>
      <c r="AD333" s="77"/>
      <c r="AE333" s="77"/>
      <c r="AF333" s="77"/>
      <c r="AG333" s="77"/>
      <c r="AH333" s="77"/>
      <c r="AI333" s="77"/>
      <c r="AJ333" s="77"/>
      <c r="AK333" s="77"/>
      <c r="AL333" s="77"/>
      <c r="AM333" s="77"/>
      <c r="AN333" s="77"/>
      <c r="AO333" s="145"/>
      <c r="AP333" s="247" t="str">
        <f>IF(F333="","",IFERROR(VLOOKUP(SUBSTITUTE(SUBSTITUTE(Tabla1[[#This Row],[Uso Sistemas]],"T","P"),"N","F"),Parámetros!$M$2:$N$17,2,0),"Completar hasta 3ra sem. para evaluar a Probacionista"))</f>
        <v/>
      </c>
      <c r="AQ333" s="40"/>
      <c r="AR333" s="40"/>
      <c r="AS333" s="40"/>
      <c r="AT333" s="29"/>
      <c r="AU333" s="56"/>
      <c r="AV333" s="56"/>
      <c r="AW333" s="56"/>
      <c r="AX333" s="249" t="str">
        <f>IF(V333="","",EOMONTH(EDATE(Tabla1[[#This Row],[Fecha Finalización]],2),0))</f>
        <v/>
      </c>
      <c r="AY333" s="40"/>
      <c r="AZ333" s="250" t="str">
        <f>IF(V333="","",EOMONTH(EDATE(Tabla1[[#This Row],[Fecha Finalización]],3),0))</f>
        <v/>
      </c>
      <c r="BA333" s="40"/>
      <c r="BB333" s="40"/>
      <c r="BC333" s="236"/>
      <c r="BD333" s="234" t="str">
        <f>IF(F333="","",Tabla1[[#This Row],[sem 01]]&amp;Tabla1[[#This Row],[sem 02]]&amp;Tabla1[[#This Row],[sem 03]])</f>
        <v/>
      </c>
      <c r="BE333" s="235" t="str">
        <f>IF(TRIM(F333)="","",$B$1&amp;"-"&amp;SUBSTITUTE(Tabla1[[#This Row],[Mes Inscrito]]," ","")&amp;"-"&amp;SUBSTITUTE(Tabla1[[#This Row],[Dia de clases Inscrito]]," ","")&amp;"-"&amp;SUBSTITUTE(Tabla1[[#This Row],[Horario Inscrito]]," ","")&amp;"-"&amp;Tabla1[[#This Row],[Fecha Inicio grupo]])</f>
        <v/>
      </c>
      <c r="BF333" s="252" t="str">
        <f>IF(F333="","",Tabla1[[#This Row],[Curso]])</f>
        <v/>
      </c>
      <c r="BG333" s="253" t="str">
        <f>+IF(TRIM(F333)="","",$B$1&amp;"-"&amp;TRIM(Tabla1[[#This Row],[Mes Inscrito]])&amp;"-"&amp;TRIM(Tabla1[[#This Row],[Dia de clases Inscrito]])&amp;"-"&amp;TRIM(Tabla1[[#This Row],[Horario Inscrito]])&amp;"-"&amp;TRIM(Tabla1[[#This Row],[Fecha Inicio grupo]])&amp;"-"&amp;TRIM(Tabla1[[#This Row],[Tipo Incrito]]))</f>
        <v/>
      </c>
      <c r="BH333" s="308" t="str">
        <f>IF(F333="","",OR(IFERROR(SEARCH("CG",Tabla1[[#This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3" s="309" t="str">
        <f>IF(F333&lt;&gt;"",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3" s="309" t="str">
        <f>IF(F333&lt;&gt;"",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3" s="309" t="str">
        <f>IF(Tabla1[[#This Row],[Fecha Inicio grupo]]="","",IFERROR(VLOOKUP(Tabla1[[#This Row],[Mes de Alta como miembro]],Parámetros!$AM$2:$AN$16,2,0),"01/01/1900"))</f>
        <v/>
      </c>
    </row>
    <row r="334" spans="1:63" ht="14.45">
      <c r="A334" s="69">
        <v>331</v>
      </c>
      <c r="B334" s="30"/>
      <c r="C334" s="35"/>
      <c r="D334" s="43"/>
      <c r="E334" s="65"/>
      <c r="F334" s="46"/>
      <c r="G334" s="46"/>
      <c r="H334" s="164"/>
      <c r="I334" s="43"/>
      <c r="J334" s="29"/>
      <c r="K334" s="70"/>
      <c r="L334" s="69"/>
      <c r="M334" s="47"/>
      <c r="N334" s="239" t="str">
        <f ca="1">IF(Tabla1[[#This Row],[Fecha de nac]]="","",IF(Tabla1[[#This Row],[Fecha Finalización]] &gt;=TODAY(), DATEDIF(Tabla1[[#This Row],[Fecha de nac]],TODAY(),"y"), ROUNDDOWN((Tabla1[[#This Row],[Fecha Finalización]] -Tabla1[[#This Row],[Fecha de nac]])/365,0)))</f>
        <v/>
      </c>
      <c r="O334" s="170"/>
      <c r="P334" s="35"/>
      <c r="Q334" s="68"/>
      <c r="R334" s="68"/>
      <c r="S334" s="68"/>
      <c r="T334" s="68"/>
      <c r="U334" s="244" t="str">
        <f>IF(F334="","",Tabla1[[#This Row],[Fecha Inicio grupo]]+3*7-7)</f>
        <v/>
      </c>
      <c r="V334" s="245" t="str">
        <f>IF(F334="","",EDATE(Tabla1[[#This Row],[Fecha Inicio grupo]],3))</f>
        <v/>
      </c>
      <c r="W334" s="30"/>
      <c r="X334" s="30"/>
      <c r="Y334" s="77"/>
      <c r="Z334" s="77"/>
      <c r="AA334" s="77"/>
      <c r="AB334" s="77"/>
      <c r="AC334" s="77"/>
      <c r="AD334" s="77"/>
      <c r="AE334" s="77"/>
      <c r="AF334" s="77"/>
      <c r="AG334" s="77"/>
      <c r="AH334" s="77"/>
      <c r="AI334" s="77"/>
      <c r="AJ334" s="77"/>
      <c r="AK334" s="77"/>
      <c r="AL334" s="77"/>
      <c r="AM334" s="77"/>
      <c r="AN334" s="77"/>
      <c r="AO334" s="145"/>
      <c r="AP334" s="247" t="str">
        <f>IF(F334="","",IFERROR(VLOOKUP(SUBSTITUTE(SUBSTITUTE(Tabla1[[#This Row],[Uso Sistemas]],"T","P"),"N","F"),Parámetros!$M$2:$N$17,2,0),"Completar hasta 3ra sem. para evaluar a Probacionista"))</f>
        <v/>
      </c>
      <c r="AQ334" s="40"/>
      <c r="AR334" s="40"/>
      <c r="AS334" s="40"/>
      <c r="AT334" s="29"/>
      <c r="AU334" s="56"/>
      <c r="AV334" s="56"/>
      <c r="AW334" s="56"/>
      <c r="AX334" s="249" t="str">
        <f>IF(V334="","",EOMONTH(EDATE(Tabla1[[#This Row],[Fecha Finalización]],2),0))</f>
        <v/>
      </c>
      <c r="AY334" s="40"/>
      <c r="AZ334" s="250" t="str">
        <f>IF(V334="","",EOMONTH(EDATE(Tabla1[[#This Row],[Fecha Finalización]],3),0))</f>
        <v/>
      </c>
      <c r="BA334" s="40"/>
      <c r="BB334" s="40"/>
      <c r="BC334" s="236"/>
      <c r="BD334" s="234" t="str">
        <f>IF(F334="","",Tabla1[[#This Row],[sem 01]]&amp;Tabla1[[#This Row],[sem 02]]&amp;Tabla1[[#This Row],[sem 03]])</f>
        <v/>
      </c>
      <c r="BE334" s="235" t="str">
        <f>IF(TRIM(F334)="","",$B$1&amp;"-"&amp;SUBSTITUTE(Tabla1[[#This Row],[Mes Inscrito]]," ","")&amp;"-"&amp;SUBSTITUTE(Tabla1[[#This Row],[Dia de clases Inscrito]]," ","")&amp;"-"&amp;SUBSTITUTE(Tabla1[[#This Row],[Horario Inscrito]]," ","")&amp;"-"&amp;Tabla1[[#This Row],[Fecha Inicio grupo]])</f>
        <v/>
      </c>
      <c r="BF334" s="252" t="str">
        <f>IF(F334="","",Tabla1[[#This Row],[Curso]])</f>
        <v/>
      </c>
      <c r="BG334" s="253" t="str">
        <f>+IF(TRIM(F334)="","",$B$1&amp;"-"&amp;TRIM(Tabla1[[#This Row],[Mes Inscrito]])&amp;"-"&amp;TRIM(Tabla1[[#This Row],[Dia de clases Inscrito]])&amp;"-"&amp;TRIM(Tabla1[[#This Row],[Horario Inscrito]])&amp;"-"&amp;TRIM(Tabla1[[#This Row],[Fecha Inicio grupo]])&amp;"-"&amp;TRIM(Tabla1[[#This Row],[Tipo Incrito]]))</f>
        <v/>
      </c>
      <c r="BH334" s="308" t="str">
        <f>IF(F334="","",OR(IFERROR(SEARCH("CG",Tabla1[[#This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4" s="309" t="str">
        <f>IF(F334&lt;&gt;"",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4" s="309" t="str">
        <f>IF(F334&lt;&gt;"",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4" s="309" t="str">
        <f>IF(Tabla1[[#This Row],[Fecha Inicio grupo]]="","",IFERROR(VLOOKUP(Tabla1[[#This Row],[Mes de Alta como miembro]],Parámetros!$AM$2:$AN$16,2,0),"01/01/1900"))</f>
        <v/>
      </c>
    </row>
    <row r="335" spans="1:63" ht="14.45">
      <c r="A335" s="69">
        <v>332</v>
      </c>
      <c r="B335" s="30"/>
      <c r="C335" s="35"/>
      <c r="D335" s="43"/>
      <c r="E335" s="65"/>
      <c r="F335" s="46"/>
      <c r="G335" s="46"/>
      <c r="H335" s="164"/>
      <c r="I335" s="43"/>
      <c r="J335" s="29"/>
      <c r="K335" s="70"/>
      <c r="L335" s="69"/>
      <c r="M335" s="47"/>
      <c r="N335" s="239" t="str">
        <f ca="1">IF(Tabla1[[#This Row],[Fecha de nac]]="","",IF(Tabla1[[#This Row],[Fecha Finalización]] &gt;=TODAY(), DATEDIF(Tabla1[[#This Row],[Fecha de nac]],TODAY(),"y"), ROUNDDOWN((Tabla1[[#This Row],[Fecha Finalización]] -Tabla1[[#This Row],[Fecha de nac]])/365,0)))</f>
        <v/>
      </c>
      <c r="O335" s="170"/>
      <c r="P335" s="35"/>
      <c r="Q335" s="68"/>
      <c r="R335" s="68"/>
      <c r="S335" s="68"/>
      <c r="T335" s="68"/>
      <c r="U335" s="244" t="str">
        <f>IF(F335="","",Tabla1[[#This Row],[Fecha Inicio grupo]]+3*7-7)</f>
        <v/>
      </c>
      <c r="V335" s="245" t="str">
        <f>IF(F335="","",EDATE(Tabla1[[#This Row],[Fecha Inicio grupo]],3))</f>
        <v/>
      </c>
      <c r="W335" s="30"/>
      <c r="X335" s="30"/>
      <c r="Y335" s="77"/>
      <c r="Z335" s="77"/>
      <c r="AA335" s="77"/>
      <c r="AB335" s="77"/>
      <c r="AC335" s="77"/>
      <c r="AD335" s="77"/>
      <c r="AE335" s="77"/>
      <c r="AF335" s="77"/>
      <c r="AG335" s="77"/>
      <c r="AH335" s="77"/>
      <c r="AI335" s="77"/>
      <c r="AJ335" s="77"/>
      <c r="AK335" s="77"/>
      <c r="AL335" s="77"/>
      <c r="AM335" s="77"/>
      <c r="AN335" s="77"/>
      <c r="AO335" s="145"/>
      <c r="AP335" s="247" t="str">
        <f>IF(F335="","",IFERROR(VLOOKUP(SUBSTITUTE(SUBSTITUTE(Tabla1[[#This Row],[Uso Sistemas]],"T","P"),"N","F"),Parámetros!$M$2:$N$17,2,0),"Completar hasta 3ra sem. para evaluar a Probacionista"))</f>
        <v/>
      </c>
      <c r="AQ335" s="40"/>
      <c r="AR335" s="40"/>
      <c r="AS335" s="40"/>
      <c r="AT335" s="29"/>
      <c r="AU335" s="56"/>
      <c r="AV335" s="56"/>
      <c r="AW335" s="56"/>
      <c r="AX335" s="249" t="str">
        <f>IF(V335="","",EOMONTH(EDATE(Tabla1[[#This Row],[Fecha Finalización]],2),0))</f>
        <v/>
      </c>
      <c r="AY335" s="40"/>
      <c r="AZ335" s="250" t="str">
        <f>IF(V335="","",EOMONTH(EDATE(Tabla1[[#This Row],[Fecha Finalización]],3),0))</f>
        <v/>
      </c>
      <c r="BA335" s="40"/>
      <c r="BB335" s="40"/>
      <c r="BC335" s="236"/>
      <c r="BD335" s="234" t="str">
        <f>IF(F335="","",Tabla1[[#This Row],[sem 01]]&amp;Tabla1[[#This Row],[sem 02]]&amp;Tabla1[[#This Row],[sem 03]])</f>
        <v/>
      </c>
      <c r="BE335" s="235" t="str">
        <f>IF(TRIM(F335)="","",$B$1&amp;"-"&amp;SUBSTITUTE(Tabla1[[#This Row],[Mes Inscrito]]," ","")&amp;"-"&amp;SUBSTITUTE(Tabla1[[#This Row],[Dia de clases Inscrito]]," ","")&amp;"-"&amp;SUBSTITUTE(Tabla1[[#This Row],[Horario Inscrito]]," ","")&amp;"-"&amp;Tabla1[[#This Row],[Fecha Inicio grupo]])</f>
        <v/>
      </c>
      <c r="BF335" s="252" t="str">
        <f>IF(F335="","",Tabla1[[#This Row],[Curso]])</f>
        <v/>
      </c>
      <c r="BG335" s="253" t="str">
        <f>+IF(TRIM(F335)="","",$B$1&amp;"-"&amp;TRIM(Tabla1[[#This Row],[Mes Inscrito]])&amp;"-"&amp;TRIM(Tabla1[[#This Row],[Dia de clases Inscrito]])&amp;"-"&amp;TRIM(Tabla1[[#This Row],[Horario Inscrito]])&amp;"-"&amp;TRIM(Tabla1[[#This Row],[Fecha Inicio grupo]])&amp;"-"&amp;TRIM(Tabla1[[#This Row],[Tipo Incrito]]))</f>
        <v/>
      </c>
      <c r="BH335" s="308" t="str">
        <f>IF(F335="","",OR(IFERROR(SEARCH("CG",Tabla1[[#This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5" s="309" t="str">
        <f>IF(F335&lt;&gt;"",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5" s="309" t="str">
        <f>IF(F335&lt;&gt;"",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5" s="309" t="str">
        <f>IF(Tabla1[[#This Row],[Fecha Inicio grupo]]="","",IFERROR(VLOOKUP(Tabla1[[#This Row],[Mes de Alta como miembro]],Parámetros!$AM$2:$AN$16,2,0),"01/01/1900"))</f>
        <v/>
      </c>
    </row>
    <row r="336" spans="1:63" ht="14.45">
      <c r="A336" s="69">
        <v>333</v>
      </c>
      <c r="B336" s="30"/>
      <c r="C336" s="35"/>
      <c r="D336" s="43"/>
      <c r="E336" s="65"/>
      <c r="F336" s="46"/>
      <c r="G336" s="46"/>
      <c r="H336" s="164"/>
      <c r="I336" s="43"/>
      <c r="J336" s="29"/>
      <c r="K336" s="70"/>
      <c r="L336" s="69"/>
      <c r="M336" s="47"/>
      <c r="N336" s="239" t="str">
        <f ca="1">IF(Tabla1[[#This Row],[Fecha de nac]]="","",IF(Tabla1[[#This Row],[Fecha Finalización]] &gt;=TODAY(), DATEDIF(Tabla1[[#This Row],[Fecha de nac]],TODAY(),"y"), ROUNDDOWN((Tabla1[[#This Row],[Fecha Finalización]] -Tabla1[[#This Row],[Fecha de nac]])/365,0)))</f>
        <v/>
      </c>
      <c r="O336" s="170"/>
      <c r="P336" s="35"/>
      <c r="Q336" s="68"/>
      <c r="R336" s="68"/>
      <c r="S336" s="68"/>
      <c r="T336" s="68"/>
      <c r="U336" s="244" t="str">
        <f>IF(F336="","",Tabla1[[#This Row],[Fecha Inicio grupo]]+3*7-7)</f>
        <v/>
      </c>
      <c r="V336" s="245" t="str">
        <f>IF(F336="","",EDATE(Tabla1[[#This Row],[Fecha Inicio grupo]],3))</f>
        <v/>
      </c>
      <c r="W336" s="30"/>
      <c r="X336" s="30"/>
      <c r="Y336" s="77"/>
      <c r="Z336" s="77"/>
      <c r="AA336" s="77"/>
      <c r="AB336" s="77"/>
      <c r="AC336" s="77"/>
      <c r="AD336" s="77"/>
      <c r="AE336" s="77"/>
      <c r="AF336" s="77"/>
      <c r="AG336" s="77"/>
      <c r="AH336" s="77"/>
      <c r="AI336" s="77"/>
      <c r="AJ336" s="77"/>
      <c r="AK336" s="77"/>
      <c r="AL336" s="77"/>
      <c r="AM336" s="77"/>
      <c r="AN336" s="77"/>
      <c r="AO336" s="145"/>
      <c r="AP336" s="247" t="str">
        <f>IF(F336="","",IFERROR(VLOOKUP(SUBSTITUTE(SUBSTITUTE(Tabla1[[#This Row],[Uso Sistemas]],"T","P"),"N","F"),Parámetros!$M$2:$N$17,2,0),"Completar hasta 3ra sem. para evaluar a Probacionista"))</f>
        <v/>
      </c>
      <c r="AQ336" s="40"/>
      <c r="AR336" s="40"/>
      <c r="AS336" s="40"/>
      <c r="AT336" s="29"/>
      <c r="AU336" s="56"/>
      <c r="AV336" s="56"/>
      <c r="AW336" s="56"/>
      <c r="AX336" s="249" t="str">
        <f>IF(V336="","",EOMONTH(EDATE(Tabla1[[#This Row],[Fecha Finalización]],2),0))</f>
        <v/>
      </c>
      <c r="AY336" s="40"/>
      <c r="AZ336" s="250" t="str">
        <f>IF(V336="","",EOMONTH(EDATE(Tabla1[[#This Row],[Fecha Finalización]],3),0))</f>
        <v/>
      </c>
      <c r="BA336" s="40"/>
      <c r="BB336" s="40"/>
      <c r="BC336" s="236"/>
      <c r="BD336" s="234" t="str">
        <f>IF(F336="","",Tabla1[[#This Row],[sem 01]]&amp;Tabla1[[#This Row],[sem 02]]&amp;Tabla1[[#This Row],[sem 03]])</f>
        <v/>
      </c>
      <c r="BE336" s="235" t="str">
        <f>IF(TRIM(F336)="","",$B$1&amp;"-"&amp;SUBSTITUTE(Tabla1[[#This Row],[Mes Inscrito]]," ","")&amp;"-"&amp;SUBSTITUTE(Tabla1[[#This Row],[Dia de clases Inscrito]]," ","")&amp;"-"&amp;SUBSTITUTE(Tabla1[[#This Row],[Horario Inscrito]]," ","")&amp;"-"&amp;Tabla1[[#This Row],[Fecha Inicio grupo]])</f>
        <v/>
      </c>
      <c r="BF336" s="252" t="str">
        <f>IF(F336="","",Tabla1[[#This Row],[Curso]])</f>
        <v/>
      </c>
      <c r="BG336" s="253" t="str">
        <f>+IF(TRIM(F336)="","",$B$1&amp;"-"&amp;TRIM(Tabla1[[#This Row],[Mes Inscrito]])&amp;"-"&amp;TRIM(Tabla1[[#This Row],[Dia de clases Inscrito]])&amp;"-"&amp;TRIM(Tabla1[[#This Row],[Horario Inscrito]])&amp;"-"&amp;TRIM(Tabla1[[#This Row],[Fecha Inicio grupo]])&amp;"-"&amp;TRIM(Tabla1[[#This Row],[Tipo Incrito]]))</f>
        <v/>
      </c>
      <c r="BH336" s="308" t="str">
        <f>IF(F336="","",OR(IFERROR(SEARCH("CG",Tabla1[[#This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6" s="309" t="str">
        <f>IF(F336&lt;&gt;"",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6" s="309" t="str">
        <f>IF(F336&lt;&gt;"",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6" s="309" t="str">
        <f>IF(Tabla1[[#This Row],[Fecha Inicio grupo]]="","",IFERROR(VLOOKUP(Tabla1[[#This Row],[Mes de Alta como miembro]],Parámetros!$AM$2:$AN$16,2,0),"01/01/1900"))</f>
        <v/>
      </c>
    </row>
    <row r="337" spans="1:63" ht="14.45">
      <c r="A337" s="69">
        <v>334</v>
      </c>
      <c r="B337" s="30"/>
      <c r="C337" s="35"/>
      <c r="D337" s="43"/>
      <c r="E337" s="65"/>
      <c r="F337" s="46"/>
      <c r="G337" s="46"/>
      <c r="H337" s="164"/>
      <c r="I337" s="43"/>
      <c r="J337" s="29"/>
      <c r="K337" s="70"/>
      <c r="L337" s="69"/>
      <c r="M337" s="47"/>
      <c r="N337" s="239" t="str">
        <f ca="1">IF(Tabla1[[#This Row],[Fecha de nac]]="","",IF(Tabla1[[#This Row],[Fecha Finalización]] &gt;=TODAY(), DATEDIF(Tabla1[[#This Row],[Fecha de nac]],TODAY(),"y"), ROUNDDOWN((Tabla1[[#This Row],[Fecha Finalización]] -Tabla1[[#This Row],[Fecha de nac]])/365,0)))</f>
        <v/>
      </c>
      <c r="O337" s="170"/>
      <c r="P337" s="35"/>
      <c r="Q337" s="68"/>
      <c r="R337" s="68"/>
      <c r="S337" s="68"/>
      <c r="T337" s="68"/>
      <c r="U337" s="244" t="str">
        <f>IF(F337="","",Tabla1[[#This Row],[Fecha Inicio grupo]]+3*7-7)</f>
        <v/>
      </c>
      <c r="V337" s="245" t="str">
        <f>IF(F337="","",EDATE(Tabla1[[#This Row],[Fecha Inicio grupo]],3))</f>
        <v/>
      </c>
      <c r="W337" s="30"/>
      <c r="X337" s="30"/>
      <c r="Y337" s="77"/>
      <c r="Z337" s="77"/>
      <c r="AA337" s="77"/>
      <c r="AB337" s="77"/>
      <c r="AC337" s="77"/>
      <c r="AD337" s="77"/>
      <c r="AE337" s="77"/>
      <c r="AF337" s="77"/>
      <c r="AG337" s="77"/>
      <c r="AH337" s="77"/>
      <c r="AI337" s="77"/>
      <c r="AJ337" s="77"/>
      <c r="AK337" s="77"/>
      <c r="AL337" s="77"/>
      <c r="AM337" s="77"/>
      <c r="AN337" s="77"/>
      <c r="AO337" s="145"/>
      <c r="AP337" s="247" t="str">
        <f>IF(F337="","",IFERROR(VLOOKUP(SUBSTITUTE(SUBSTITUTE(Tabla1[[#This Row],[Uso Sistemas]],"T","P"),"N","F"),Parámetros!$M$2:$N$17,2,0),"Completar hasta 3ra sem. para evaluar a Probacionista"))</f>
        <v/>
      </c>
      <c r="AQ337" s="40"/>
      <c r="AR337" s="40"/>
      <c r="AS337" s="40"/>
      <c r="AT337" s="29"/>
      <c r="AU337" s="56"/>
      <c r="AV337" s="56"/>
      <c r="AW337" s="56"/>
      <c r="AX337" s="249" t="str">
        <f>IF(V337="","",EOMONTH(EDATE(Tabla1[[#This Row],[Fecha Finalización]],2),0))</f>
        <v/>
      </c>
      <c r="AY337" s="40"/>
      <c r="AZ337" s="250" t="str">
        <f>IF(V337="","",EOMONTH(EDATE(Tabla1[[#This Row],[Fecha Finalización]],3),0))</f>
        <v/>
      </c>
      <c r="BA337" s="40"/>
      <c r="BB337" s="40"/>
      <c r="BC337" s="236"/>
      <c r="BD337" s="234" t="str">
        <f>IF(F337="","",Tabla1[[#This Row],[sem 01]]&amp;Tabla1[[#This Row],[sem 02]]&amp;Tabla1[[#This Row],[sem 03]])</f>
        <v/>
      </c>
      <c r="BE337" s="235" t="str">
        <f>IF(TRIM(F337)="","",$B$1&amp;"-"&amp;SUBSTITUTE(Tabla1[[#This Row],[Mes Inscrito]]," ","")&amp;"-"&amp;SUBSTITUTE(Tabla1[[#This Row],[Dia de clases Inscrito]]," ","")&amp;"-"&amp;SUBSTITUTE(Tabla1[[#This Row],[Horario Inscrito]]," ","")&amp;"-"&amp;Tabla1[[#This Row],[Fecha Inicio grupo]])</f>
        <v/>
      </c>
      <c r="BF337" s="252" t="str">
        <f>IF(F337="","",Tabla1[[#This Row],[Curso]])</f>
        <v/>
      </c>
      <c r="BG337" s="253" t="str">
        <f>+IF(TRIM(F337)="","",$B$1&amp;"-"&amp;TRIM(Tabla1[[#This Row],[Mes Inscrito]])&amp;"-"&amp;TRIM(Tabla1[[#This Row],[Dia de clases Inscrito]])&amp;"-"&amp;TRIM(Tabla1[[#This Row],[Horario Inscrito]])&amp;"-"&amp;TRIM(Tabla1[[#This Row],[Fecha Inicio grupo]])&amp;"-"&amp;TRIM(Tabla1[[#This Row],[Tipo Incrito]]))</f>
        <v/>
      </c>
      <c r="BH337" s="308" t="str">
        <f>IF(F337="","",OR(IFERROR(SEARCH("CG",Tabla1[[#This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7" s="309" t="str">
        <f>IF(F337&lt;&gt;"",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7" s="309" t="str">
        <f>IF(F337&lt;&gt;"",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7" s="309" t="str">
        <f>IF(Tabla1[[#This Row],[Fecha Inicio grupo]]="","",IFERROR(VLOOKUP(Tabla1[[#This Row],[Mes de Alta como miembro]],Parámetros!$AM$2:$AN$16,2,0),"01/01/1900"))</f>
        <v/>
      </c>
    </row>
    <row r="338" spans="1:63" ht="14.45">
      <c r="A338" s="69">
        <v>335</v>
      </c>
      <c r="B338" s="30"/>
      <c r="C338" s="35"/>
      <c r="D338" s="43"/>
      <c r="E338" s="65"/>
      <c r="F338" s="46"/>
      <c r="G338" s="46"/>
      <c r="H338" s="164"/>
      <c r="I338" s="43"/>
      <c r="J338" s="29"/>
      <c r="K338" s="70"/>
      <c r="L338" s="69"/>
      <c r="M338" s="47"/>
      <c r="N338" s="239" t="str">
        <f ca="1">IF(Tabla1[[#This Row],[Fecha de nac]]="","",IF(Tabla1[[#This Row],[Fecha Finalización]] &gt;=TODAY(), DATEDIF(Tabla1[[#This Row],[Fecha de nac]],TODAY(),"y"), ROUNDDOWN((Tabla1[[#This Row],[Fecha Finalización]] -Tabla1[[#This Row],[Fecha de nac]])/365,0)))</f>
        <v/>
      </c>
      <c r="O338" s="170"/>
      <c r="P338" s="35"/>
      <c r="Q338" s="68"/>
      <c r="R338" s="68"/>
      <c r="S338" s="68"/>
      <c r="T338" s="68"/>
      <c r="U338" s="244" t="str">
        <f>IF(F338="","",Tabla1[[#This Row],[Fecha Inicio grupo]]+3*7-7)</f>
        <v/>
      </c>
      <c r="V338" s="245" t="str">
        <f>IF(F338="","",EDATE(Tabla1[[#This Row],[Fecha Inicio grupo]],3))</f>
        <v/>
      </c>
      <c r="W338" s="30"/>
      <c r="X338" s="30"/>
      <c r="Y338" s="77"/>
      <c r="Z338" s="77"/>
      <c r="AA338" s="77"/>
      <c r="AB338" s="77"/>
      <c r="AC338" s="77"/>
      <c r="AD338" s="77"/>
      <c r="AE338" s="77"/>
      <c r="AF338" s="77"/>
      <c r="AG338" s="77"/>
      <c r="AH338" s="77"/>
      <c r="AI338" s="77"/>
      <c r="AJ338" s="77"/>
      <c r="AK338" s="77"/>
      <c r="AL338" s="77"/>
      <c r="AM338" s="77"/>
      <c r="AN338" s="77"/>
      <c r="AO338" s="145"/>
      <c r="AP338" s="247" t="str">
        <f>IF(F338="","",IFERROR(VLOOKUP(SUBSTITUTE(SUBSTITUTE(Tabla1[[#This Row],[Uso Sistemas]],"T","P"),"N","F"),Parámetros!$M$2:$N$17,2,0),"Completar hasta 3ra sem. para evaluar a Probacionista"))</f>
        <v/>
      </c>
      <c r="AQ338" s="40"/>
      <c r="AR338" s="40"/>
      <c r="AS338" s="40"/>
      <c r="AT338" s="29"/>
      <c r="AU338" s="56"/>
      <c r="AV338" s="56"/>
      <c r="AW338" s="56"/>
      <c r="AX338" s="249" t="str">
        <f>IF(V338="","",EOMONTH(EDATE(Tabla1[[#This Row],[Fecha Finalización]],2),0))</f>
        <v/>
      </c>
      <c r="AY338" s="40"/>
      <c r="AZ338" s="250" t="str">
        <f>IF(V338="","",EOMONTH(EDATE(Tabla1[[#This Row],[Fecha Finalización]],3),0))</f>
        <v/>
      </c>
      <c r="BA338" s="40"/>
      <c r="BB338" s="40"/>
      <c r="BC338" s="236"/>
      <c r="BD338" s="234" t="str">
        <f>IF(F338="","",Tabla1[[#This Row],[sem 01]]&amp;Tabla1[[#This Row],[sem 02]]&amp;Tabla1[[#This Row],[sem 03]])</f>
        <v/>
      </c>
      <c r="BE338" s="235" t="str">
        <f>IF(TRIM(F338)="","",$B$1&amp;"-"&amp;SUBSTITUTE(Tabla1[[#This Row],[Mes Inscrito]]," ","")&amp;"-"&amp;SUBSTITUTE(Tabla1[[#This Row],[Dia de clases Inscrito]]," ","")&amp;"-"&amp;SUBSTITUTE(Tabla1[[#This Row],[Horario Inscrito]]," ","")&amp;"-"&amp;Tabla1[[#This Row],[Fecha Inicio grupo]])</f>
        <v/>
      </c>
      <c r="BF338" s="252" t="str">
        <f>IF(F338="","",Tabla1[[#This Row],[Curso]])</f>
        <v/>
      </c>
      <c r="BG338" s="253" t="str">
        <f>+IF(TRIM(F338)="","",$B$1&amp;"-"&amp;TRIM(Tabla1[[#This Row],[Mes Inscrito]])&amp;"-"&amp;TRIM(Tabla1[[#This Row],[Dia de clases Inscrito]])&amp;"-"&amp;TRIM(Tabla1[[#This Row],[Horario Inscrito]])&amp;"-"&amp;TRIM(Tabla1[[#This Row],[Fecha Inicio grupo]])&amp;"-"&amp;TRIM(Tabla1[[#This Row],[Tipo Incrito]]))</f>
        <v/>
      </c>
      <c r="BH338" s="308" t="str">
        <f>IF(F338="","",OR(IFERROR(SEARCH("CG",Tabla1[[#This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8" s="309" t="str">
        <f>IF(F338&lt;&gt;"",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8" s="309" t="str">
        <f>IF(F338&lt;&gt;"",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8" s="309" t="str">
        <f>IF(Tabla1[[#This Row],[Fecha Inicio grupo]]="","",IFERROR(VLOOKUP(Tabla1[[#This Row],[Mes de Alta como miembro]],Parámetros!$AM$2:$AN$16,2,0),"01/01/1900"))</f>
        <v/>
      </c>
    </row>
    <row r="339" spans="1:63" ht="14.45">
      <c r="A339" s="69">
        <v>336</v>
      </c>
      <c r="B339" s="30"/>
      <c r="C339" s="35"/>
      <c r="D339" s="43"/>
      <c r="E339" s="65"/>
      <c r="F339" s="46"/>
      <c r="G339" s="46"/>
      <c r="H339" s="164"/>
      <c r="I339" s="43"/>
      <c r="J339" s="29"/>
      <c r="K339" s="70"/>
      <c r="L339" s="69"/>
      <c r="M339" s="47"/>
      <c r="N339" s="239" t="str">
        <f ca="1">IF(Tabla1[[#This Row],[Fecha de nac]]="","",IF(Tabla1[[#This Row],[Fecha Finalización]] &gt;=TODAY(), DATEDIF(Tabla1[[#This Row],[Fecha de nac]],TODAY(),"y"), ROUNDDOWN((Tabla1[[#This Row],[Fecha Finalización]] -Tabla1[[#This Row],[Fecha de nac]])/365,0)))</f>
        <v/>
      </c>
      <c r="O339" s="170"/>
      <c r="P339" s="35"/>
      <c r="Q339" s="68"/>
      <c r="R339" s="68"/>
      <c r="S339" s="68"/>
      <c r="T339" s="68"/>
      <c r="U339" s="244" t="str">
        <f>IF(F339="","",Tabla1[[#This Row],[Fecha Inicio grupo]]+3*7-7)</f>
        <v/>
      </c>
      <c r="V339" s="245" t="str">
        <f>IF(F339="","",EDATE(Tabla1[[#This Row],[Fecha Inicio grupo]],3))</f>
        <v/>
      </c>
      <c r="W339" s="30"/>
      <c r="X339" s="30"/>
      <c r="Y339" s="77"/>
      <c r="Z339" s="77"/>
      <c r="AA339" s="77"/>
      <c r="AB339" s="77"/>
      <c r="AC339" s="77"/>
      <c r="AD339" s="77"/>
      <c r="AE339" s="77"/>
      <c r="AF339" s="77"/>
      <c r="AG339" s="77"/>
      <c r="AH339" s="77"/>
      <c r="AI339" s="77"/>
      <c r="AJ339" s="77"/>
      <c r="AK339" s="77"/>
      <c r="AL339" s="77"/>
      <c r="AM339" s="77"/>
      <c r="AN339" s="77"/>
      <c r="AO339" s="145"/>
      <c r="AP339" s="247" t="str">
        <f>IF(F339="","",IFERROR(VLOOKUP(SUBSTITUTE(SUBSTITUTE(Tabla1[[#This Row],[Uso Sistemas]],"T","P"),"N","F"),Parámetros!$M$2:$N$17,2,0),"Completar hasta 3ra sem. para evaluar a Probacionista"))</f>
        <v/>
      </c>
      <c r="AQ339" s="40"/>
      <c r="AR339" s="40"/>
      <c r="AS339" s="40"/>
      <c r="AT339" s="29"/>
      <c r="AU339" s="56"/>
      <c r="AV339" s="56"/>
      <c r="AW339" s="56"/>
      <c r="AX339" s="249" t="str">
        <f>IF(V339="","",EOMONTH(EDATE(Tabla1[[#This Row],[Fecha Finalización]],2),0))</f>
        <v/>
      </c>
      <c r="AY339" s="40"/>
      <c r="AZ339" s="250" t="str">
        <f>IF(V339="","",EOMONTH(EDATE(Tabla1[[#This Row],[Fecha Finalización]],3),0))</f>
        <v/>
      </c>
      <c r="BA339" s="40"/>
      <c r="BB339" s="40"/>
      <c r="BC339" s="236"/>
      <c r="BD339" s="234" t="str">
        <f>IF(F339="","",Tabla1[[#This Row],[sem 01]]&amp;Tabla1[[#This Row],[sem 02]]&amp;Tabla1[[#This Row],[sem 03]])</f>
        <v/>
      </c>
      <c r="BE339" s="235" t="str">
        <f>IF(TRIM(F339)="","",$B$1&amp;"-"&amp;SUBSTITUTE(Tabla1[[#This Row],[Mes Inscrito]]," ","")&amp;"-"&amp;SUBSTITUTE(Tabla1[[#This Row],[Dia de clases Inscrito]]," ","")&amp;"-"&amp;SUBSTITUTE(Tabla1[[#This Row],[Horario Inscrito]]," ","")&amp;"-"&amp;Tabla1[[#This Row],[Fecha Inicio grupo]])</f>
        <v/>
      </c>
      <c r="BF339" s="252" t="str">
        <f>IF(F339="","",Tabla1[[#This Row],[Curso]])</f>
        <v/>
      </c>
      <c r="BG339" s="253" t="str">
        <f>+IF(TRIM(F339)="","",$B$1&amp;"-"&amp;TRIM(Tabla1[[#This Row],[Mes Inscrito]])&amp;"-"&amp;TRIM(Tabla1[[#This Row],[Dia de clases Inscrito]])&amp;"-"&amp;TRIM(Tabla1[[#This Row],[Horario Inscrito]])&amp;"-"&amp;TRIM(Tabla1[[#This Row],[Fecha Inicio grupo]])&amp;"-"&amp;TRIM(Tabla1[[#This Row],[Tipo Incrito]]))</f>
        <v/>
      </c>
      <c r="BH339" s="308" t="str">
        <f>IF(F339="","",OR(IFERROR(SEARCH("CG",Tabla1[[#This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9" s="309" t="str">
        <f>IF(F339&lt;&gt;"",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9" s="309" t="str">
        <f>IF(F339&lt;&gt;"",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9" s="309" t="str">
        <f>IF(Tabla1[[#This Row],[Fecha Inicio grupo]]="","",IFERROR(VLOOKUP(Tabla1[[#This Row],[Mes de Alta como miembro]],Parámetros!$AM$2:$AN$16,2,0),"01/01/1900"))</f>
        <v/>
      </c>
    </row>
    <row r="340" spans="1:63" ht="14.45">
      <c r="A340" s="69">
        <v>337</v>
      </c>
      <c r="B340" s="30"/>
      <c r="C340" s="35"/>
      <c r="D340" s="43"/>
      <c r="E340" s="65"/>
      <c r="F340" s="46"/>
      <c r="G340" s="46"/>
      <c r="H340" s="164"/>
      <c r="I340" s="43"/>
      <c r="J340" s="29"/>
      <c r="K340" s="70"/>
      <c r="L340" s="69"/>
      <c r="M340" s="47"/>
      <c r="N340" s="239" t="str">
        <f ca="1">IF(Tabla1[[#This Row],[Fecha de nac]]="","",IF(Tabla1[[#This Row],[Fecha Finalización]] &gt;=TODAY(), DATEDIF(Tabla1[[#This Row],[Fecha de nac]],TODAY(),"y"), ROUNDDOWN((Tabla1[[#This Row],[Fecha Finalización]] -Tabla1[[#This Row],[Fecha de nac]])/365,0)))</f>
        <v/>
      </c>
      <c r="O340" s="170"/>
      <c r="P340" s="35"/>
      <c r="Q340" s="68"/>
      <c r="R340" s="68"/>
      <c r="S340" s="68"/>
      <c r="T340" s="68"/>
      <c r="U340" s="244" t="str">
        <f>IF(F340="","",Tabla1[[#This Row],[Fecha Inicio grupo]]+3*7-7)</f>
        <v/>
      </c>
      <c r="V340" s="245" t="str">
        <f>IF(F340="","",EDATE(Tabla1[[#This Row],[Fecha Inicio grupo]],3))</f>
        <v/>
      </c>
      <c r="W340" s="30"/>
      <c r="X340" s="30"/>
      <c r="Y340" s="77"/>
      <c r="Z340" s="77"/>
      <c r="AA340" s="77"/>
      <c r="AB340" s="77"/>
      <c r="AC340" s="77"/>
      <c r="AD340" s="77"/>
      <c r="AE340" s="77"/>
      <c r="AF340" s="77"/>
      <c r="AG340" s="77"/>
      <c r="AH340" s="77"/>
      <c r="AI340" s="77"/>
      <c r="AJ340" s="77"/>
      <c r="AK340" s="77"/>
      <c r="AL340" s="77"/>
      <c r="AM340" s="77"/>
      <c r="AN340" s="77"/>
      <c r="AO340" s="145"/>
      <c r="AP340" s="247" t="str">
        <f>IF(F340="","",IFERROR(VLOOKUP(SUBSTITUTE(SUBSTITUTE(Tabla1[[#This Row],[Uso Sistemas]],"T","P"),"N","F"),Parámetros!$M$2:$N$17,2,0),"Completar hasta 3ra sem. para evaluar a Probacionista"))</f>
        <v/>
      </c>
      <c r="AQ340" s="40"/>
      <c r="AR340" s="40"/>
      <c r="AS340" s="40"/>
      <c r="AT340" s="29"/>
      <c r="AU340" s="56"/>
      <c r="AV340" s="56"/>
      <c r="AW340" s="56"/>
      <c r="AX340" s="249" t="str">
        <f>IF(V340="","",EOMONTH(EDATE(Tabla1[[#This Row],[Fecha Finalización]],2),0))</f>
        <v/>
      </c>
      <c r="AY340" s="40"/>
      <c r="AZ340" s="250" t="str">
        <f>IF(V340="","",EOMONTH(EDATE(Tabla1[[#This Row],[Fecha Finalización]],3),0))</f>
        <v/>
      </c>
      <c r="BA340" s="40"/>
      <c r="BB340" s="40"/>
      <c r="BC340" s="236"/>
      <c r="BD340" s="234" t="str">
        <f>IF(F340="","",Tabla1[[#This Row],[sem 01]]&amp;Tabla1[[#This Row],[sem 02]]&amp;Tabla1[[#This Row],[sem 03]])</f>
        <v/>
      </c>
      <c r="BE340" s="235" t="str">
        <f>IF(TRIM(F340)="","",$B$1&amp;"-"&amp;SUBSTITUTE(Tabla1[[#This Row],[Mes Inscrito]]," ","")&amp;"-"&amp;SUBSTITUTE(Tabla1[[#This Row],[Dia de clases Inscrito]]," ","")&amp;"-"&amp;SUBSTITUTE(Tabla1[[#This Row],[Horario Inscrito]]," ","")&amp;"-"&amp;Tabla1[[#This Row],[Fecha Inicio grupo]])</f>
        <v/>
      </c>
      <c r="BF340" s="252" t="str">
        <f>IF(F340="","",Tabla1[[#This Row],[Curso]])</f>
        <v/>
      </c>
      <c r="BG340" s="253" t="str">
        <f>+IF(TRIM(F340)="","",$B$1&amp;"-"&amp;TRIM(Tabla1[[#This Row],[Mes Inscrito]])&amp;"-"&amp;TRIM(Tabla1[[#This Row],[Dia de clases Inscrito]])&amp;"-"&amp;TRIM(Tabla1[[#This Row],[Horario Inscrito]])&amp;"-"&amp;TRIM(Tabla1[[#This Row],[Fecha Inicio grupo]])&amp;"-"&amp;TRIM(Tabla1[[#This Row],[Tipo Incrito]]))</f>
        <v/>
      </c>
      <c r="BH340" s="308" t="str">
        <f>IF(F340="","",OR(IFERROR(SEARCH("CG",Tabla1[[#This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0" s="309" t="str">
        <f>IF(F340&lt;&gt;"",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0" s="309" t="str">
        <f>IF(F340&lt;&gt;"",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0" s="309" t="str">
        <f>IF(Tabla1[[#This Row],[Fecha Inicio grupo]]="","",IFERROR(VLOOKUP(Tabla1[[#This Row],[Mes de Alta como miembro]],Parámetros!$AM$2:$AN$16,2,0),"01/01/1900"))</f>
        <v/>
      </c>
    </row>
    <row r="341" spans="1:63" ht="14.45">
      <c r="A341" s="69">
        <v>338</v>
      </c>
      <c r="B341" s="30"/>
      <c r="C341" s="35"/>
      <c r="D341" s="43"/>
      <c r="E341" s="65"/>
      <c r="F341" s="46"/>
      <c r="G341" s="46"/>
      <c r="H341" s="164"/>
      <c r="I341" s="43"/>
      <c r="J341" s="29"/>
      <c r="K341" s="70"/>
      <c r="L341" s="69"/>
      <c r="M341" s="47"/>
      <c r="N341" s="239" t="str">
        <f ca="1">IF(Tabla1[[#This Row],[Fecha de nac]]="","",IF(Tabla1[[#This Row],[Fecha Finalización]] &gt;=TODAY(), DATEDIF(Tabla1[[#This Row],[Fecha de nac]],TODAY(),"y"), ROUNDDOWN((Tabla1[[#This Row],[Fecha Finalización]] -Tabla1[[#This Row],[Fecha de nac]])/365,0)))</f>
        <v/>
      </c>
      <c r="O341" s="170"/>
      <c r="P341" s="35"/>
      <c r="Q341" s="68"/>
      <c r="R341" s="68"/>
      <c r="S341" s="68"/>
      <c r="T341" s="68"/>
      <c r="U341" s="244" t="str">
        <f>IF(F341="","",Tabla1[[#This Row],[Fecha Inicio grupo]]+3*7-7)</f>
        <v/>
      </c>
      <c r="V341" s="245" t="str">
        <f>IF(F341="","",EDATE(Tabla1[[#This Row],[Fecha Inicio grupo]],3))</f>
        <v/>
      </c>
      <c r="W341" s="30"/>
      <c r="X341" s="30"/>
      <c r="Y341" s="77"/>
      <c r="Z341" s="77"/>
      <c r="AA341" s="77"/>
      <c r="AB341" s="77"/>
      <c r="AC341" s="77"/>
      <c r="AD341" s="77"/>
      <c r="AE341" s="77"/>
      <c r="AF341" s="77"/>
      <c r="AG341" s="77"/>
      <c r="AH341" s="77"/>
      <c r="AI341" s="77"/>
      <c r="AJ341" s="77"/>
      <c r="AK341" s="77"/>
      <c r="AL341" s="77"/>
      <c r="AM341" s="77"/>
      <c r="AN341" s="77"/>
      <c r="AO341" s="145"/>
      <c r="AP341" s="247" t="str">
        <f>IF(F341="","",IFERROR(VLOOKUP(SUBSTITUTE(SUBSTITUTE(Tabla1[[#This Row],[Uso Sistemas]],"T","P"),"N","F"),Parámetros!$M$2:$N$17,2,0),"Completar hasta 3ra sem. para evaluar a Probacionista"))</f>
        <v/>
      </c>
      <c r="AQ341" s="40"/>
      <c r="AR341" s="40"/>
      <c r="AS341" s="40"/>
      <c r="AT341" s="29"/>
      <c r="AU341" s="56"/>
      <c r="AV341" s="56"/>
      <c r="AW341" s="56"/>
      <c r="AX341" s="249" t="str">
        <f>IF(V341="","",EOMONTH(EDATE(Tabla1[[#This Row],[Fecha Finalización]],2),0))</f>
        <v/>
      </c>
      <c r="AY341" s="40"/>
      <c r="AZ341" s="250" t="str">
        <f>IF(V341="","",EOMONTH(EDATE(Tabla1[[#This Row],[Fecha Finalización]],3),0))</f>
        <v/>
      </c>
      <c r="BA341" s="40"/>
      <c r="BB341" s="40"/>
      <c r="BC341" s="236"/>
      <c r="BD341" s="234" t="str">
        <f>IF(F341="","",Tabla1[[#This Row],[sem 01]]&amp;Tabla1[[#This Row],[sem 02]]&amp;Tabla1[[#This Row],[sem 03]])</f>
        <v/>
      </c>
      <c r="BE341" s="235" t="str">
        <f>IF(TRIM(F341)="","",$B$1&amp;"-"&amp;SUBSTITUTE(Tabla1[[#This Row],[Mes Inscrito]]," ","")&amp;"-"&amp;SUBSTITUTE(Tabla1[[#This Row],[Dia de clases Inscrito]]," ","")&amp;"-"&amp;SUBSTITUTE(Tabla1[[#This Row],[Horario Inscrito]]," ","")&amp;"-"&amp;Tabla1[[#This Row],[Fecha Inicio grupo]])</f>
        <v/>
      </c>
      <c r="BF341" s="252" t="str">
        <f>IF(F341="","",Tabla1[[#This Row],[Curso]])</f>
        <v/>
      </c>
      <c r="BG341" s="253" t="str">
        <f>+IF(TRIM(F341)="","",$B$1&amp;"-"&amp;TRIM(Tabla1[[#This Row],[Mes Inscrito]])&amp;"-"&amp;TRIM(Tabla1[[#This Row],[Dia de clases Inscrito]])&amp;"-"&amp;TRIM(Tabla1[[#This Row],[Horario Inscrito]])&amp;"-"&amp;TRIM(Tabla1[[#This Row],[Fecha Inicio grupo]])&amp;"-"&amp;TRIM(Tabla1[[#This Row],[Tipo Incrito]]))</f>
        <v/>
      </c>
      <c r="BH341" s="308" t="str">
        <f>IF(F341="","",OR(IFERROR(SEARCH("CG",Tabla1[[#This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1" s="309" t="str">
        <f>IF(F341&lt;&gt;"",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1" s="309" t="str">
        <f>IF(F341&lt;&gt;"",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1" s="309" t="str">
        <f>IF(Tabla1[[#This Row],[Fecha Inicio grupo]]="","",IFERROR(VLOOKUP(Tabla1[[#This Row],[Mes de Alta como miembro]],Parámetros!$AM$2:$AN$16,2,0),"01/01/1900"))</f>
        <v/>
      </c>
    </row>
    <row r="342" spans="1:63" ht="14.45">
      <c r="A342" s="69">
        <v>339</v>
      </c>
      <c r="B342" s="30"/>
      <c r="C342" s="35"/>
      <c r="D342" s="43"/>
      <c r="E342" s="65"/>
      <c r="F342" s="46"/>
      <c r="G342" s="46"/>
      <c r="H342" s="164"/>
      <c r="I342" s="43"/>
      <c r="J342" s="29"/>
      <c r="K342" s="70"/>
      <c r="L342" s="69"/>
      <c r="M342" s="47"/>
      <c r="N342" s="239" t="str">
        <f ca="1">IF(Tabla1[[#This Row],[Fecha de nac]]="","",IF(Tabla1[[#This Row],[Fecha Finalización]] &gt;=TODAY(), DATEDIF(Tabla1[[#This Row],[Fecha de nac]],TODAY(),"y"), ROUNDDOWN((Tabla1[[#This Row],[Fecha Finalización]] -Tabla1[[#This Row],[Fecha de nac]])/365,0)))</f>
        <v/>
      </c>
      <c r="O342" s="170"/>
      <c r="P342" s="35"/>
      <c r="Q342" s="68"/>
      <c r="R342" s="68"/>
      <c r="S342" s="68"/>
      <c r="T342" s="68"/>
      <c r="U342" s="244" t="str">
        <f>IF(F342="","",Tabla1[[#This Row],[Fecha Inicio grupo]]+3*7-7)</f>
        <v/>
      </c>
      <c r="V342" s="245" t="str">
        <f>IF(F342="","",EDATE(Tabla1[[#This Row],[Fecha Inicio grupo]],3))</f>
        <v/>
      </c>
      <c r="W342" s="30"/>
      <c r="X342" s="30"/>
      <c r="Y342" s="77"/>
      <c r="Z342" s="77"/>
      <c r="AA342" s="77"/>
      <c r="AB342" s="77"/>
      <c r="AC342" s="77"/>
      <c r="AD342" s="77"/>
      <c r="AE342" s="77"/>
      <c r="AF342" s="77"/>
      <c r="AG342" s="77"/>
      <c r="AH342" s="77"/>
      <c r="AI342" s="77"/>
      <c r="AJ342" s="77"/>
      <c r="AK342" s="77"/>
      <c r="AL342" s="77"/>
      <c r="AM342" s="77"/>
      <c r="AN342" s="77"/>
      <c r="AO342" s="145"/>
      <c r="AP342" s="247" t="str">
        <f>IF(F342="","",IFERROR(VLOOKUP(SUBSTITUTE(SUBSTITUTE(Tabla1[[#This Row],[Uso Sistemas]],"T","P"),"N","F"),Parámetros!$M$2:$N$17,2,0),"Completar hasta 3ra sem. para evaluar a Probacionista"))</f>
        <v/>
      </c>
      <c r="AQ342" s="40"/>
      <c r="AR342" s="40"/>
      <c r="AS342" s="40"/>
      <c r="AT342" s="29"/>
      <c r="AU342" s="56"/>
      <c r="AV342" s="56"/>
      <c r="AW342" s="56"/>
      <c r="AX342" s="249" t="str">
        <f>IF(V342="","",EOMONTH(EDATE(Tabla1[[#This Row],[Fecha Finalización]],2),0))</f>
        <v/>
      </c>
      <c r="AY342" s="40"/>
      <c r="AZ342" s="250" t="str">
        <f>IF(V342="","",EOMONTH(EDATE(Tabla1[[#This Row],[Fecha Finalización]],3),0))</f>
        <v/>
      </c>
      <c r="BA342" s="40"/>
      <c r="BB342" s="40"/>
      <c r="BC342" s="236"/>
      <c r="BD342" s="234" t="str">
        <f>IF(F342="","",Tabla1[[#This Row],[sem 01]]&amp;Tabla1[[#This Row],[sem 02]]&amp;Tabla1[[#This Row],[sem 03]])</f>
        <v/>
      </c>
      <c r="BE342" s="235" t="str">
        <f>IF(TRIM(F342)="","",$B$1&amp;"-"&amp;SUBSTITUTE(Tabla1[[#This Row],[Mes Inscrito]]," ","")&amp;"-"&amp;SUBSTITUTE(Tabla1[[#This Row],[Dia de clases Inscrito]]," ","")&amp;"-"&amp;SUBSTITUTE(Tabla1[[#This Row],[Horario Inscrito]]," ","")&amp;"-"&amp;Tabla1[[#This Row],[Fecha Inicio grupo]])</f>
        <v/>
      </c>
      <c r="BF342" s="252" t="str">
        <f>IF(F342="","",Tabla1[[#This Row],[Curso]])</f>
        <v/>
      </c>
      <c r="BG342" s="253" t="str">
        <f>+IF(TRIM(F342)="","",$B$1&amp;"-"&amp;TRIM(Tabla1[[#This Row],[Mes Inscrito]])&amp;"-"&amp;TRIM(Tabla1[[#This Row],[Dia de clases Inscrito]])&amp;"-"&amp;TRIM(Tabla1[[#This Row],[Horario Inscrito]])&amp;"-"&amp;TRIM(Tabla1[[#This Row],[Fecha Inicio grupo]])&amp;"-"&amp;TRIM(Tabla1[[#This Row],[Tipo Incrito]]))</f>
        <v/>
      </c>
      <c r="BH342" s="308" t="str">
        <f>IF(F342="","",OR(IFERROR(SEARCH("CG",Tabla1[[#This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2" s="309" t="str">
        <f>IF(F342&lt;&gt;"",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2" s="309" t="str">
        <f>IF(F342&lt;&gt;"",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2" s="309" t="str">
        <f>IF(Tabla1[[#This Row],[Fecha Inicio grupo]]="","",IFERROR(VLOOKUP(Tabla1[[#This Row],[Mes de Alta como miembro]],Parámetros!$AM$2:$AN$16,2,0),"01/01/1900"))</f>
        <v/>
      </c>
    </row>
    <row r="343" spans="1:63" ht="14.45">
      <c r="A343" s="69">
        <v>340</v>
      </c>
      <c r="B343" s="30"/>
      <c r="C343" s="35"/>
      <c r="D343" s="43"/>
      <c r="E343" s="65"/>
      <c r="F343" s="46"/>
      <c r="G343" s="46"/>
      <c r="H343" s="164"/>
      <c r="I343" s="43"/>
      <c r="J343" s="29"/>
      <c r="K343" s="70"/>
      <c r="L343" s="69"/>
      <c r="M343" s="47"/>
      <c r="N343" s="239" t="str">
        <f ca="1">IF(Tabla1[[#This Row],[Fecha de nac]]="","",IF(Tabla1[[#This Row],[Fecha Finalización]] &gt;=TODAY(), DATEDIF(Tabla1[[#This Row],[Fecha de nac]],TODAY(),"y"), ROUNDDOWN((Tabla1[[#This Row],[Fecha Finalización]] -Tabla1[[#This Row],[Fecha de nac]])/365,0)))</f>
        <v/>
      </c>
      <c r="O343" s="170"/>
      <c r="P343" s="35"/>
      <c r="Q343" s="68"/>
      <c r="R343" s="68"/>
      <c r="S343" s="68"/>
      <c r="T343" s="68"/>
      <c r="U343" s="244" t="str">
        <f>IF(F343="","",Tabla1[[#This Row],[Fecha Inicio grupo]]+3*7-7)</f>
        <v/>
      </c>
      <c r="V343" s="245" t="str">
        <f>IF(F343="","",EDATE(Tabla1[[#This Row],[Fecha Inicio grupo]],3))</f>
        <v/>
      </c>
      <c r="W343" s="30"/>
      <c r="X343" s="30"/>
      <c r="Y343" s="77"/>
      <c r="Z343" s="77"/>
      <c r="AA343" s="77"/>
      <c r="AB343" s="77"/>
      <c r="AC343" s="77"/>
      <c r="AD343" s="77"/>
      <c r="AE343" s="77"/>
      <c r="AF343" s="77"/>
      <c r="AG343" s="77"/>
      <c r="AH343" s="77"/>
      <c r="AI343" s="77"/>
      <c r="AJ343" s="77"/>
      <c r="AK343" s="77"/>
      <c r="AL343" s="77"/>
      <c r="AM343" s="77"/>
      <c r="AN343" s="77"/>
      <c r="AO343" s="145"/>
      <c r="AP343" s="247" t="str">
        <f>IF(F343="","",IFERROR(VLOOKUP(SUBSTITUTE(SUBSTITUTE(Tabla1[[#This Row],[Uso Sistemas]],"T","P"),"N","F"),Parámetros!$M$2:$N$17,2,0),"Completar hasta 3ra sem. para evaluar a Probacionista"))</f>
        <v/>
      </c>
      <c r="AQ343" s="40"/>
      <c r="AR343" s="40"/>
      <c r="AS343" s="40"/>
      <c r="AT343" s="29"/>
      <c r="AU343" s="56"/>
      <c r="AV343" s="56"/>
      <c r="AW343" s="56"/>
      <c r="AX343" s="249" t="str">
        <f>IF(V343="","",EOMONTH(EDATE(Tabla1[[#This Row],[Fecha Finalización]],2),0))</f>
        <v/>
      </c>
      <c r="AY343" s="40"/>
      <c r="AZ343" s="250" t="str">
        <f>IF(V343="","",EOMONTH(EDATE(Tabla1[[#This Row],[Fecha Finalización]],3),0))</f>
        <v/>
      </c>
      <c r="BA343" s="40"/>
      <c r="BB343" s="40"/>
      <c r="BC343" s="236"/>
      <c r="BD343" s="234" t="str">
        <f>IF(F343="","",Tabla1[[#This Row],[sem 01]]&amp;Tabla1[[#This Row],[sem 02]]&amp;Tabla1[[#This Row],[sem 03]])</f>
        <v/>
      </c>
      <c r="BE343" s="235" t="str">
        <f>IF(TRIM(F343)="","",$B$1&amp;"-"&amp;SUBSTITUTE(Tabla1[[#This Row],[Mes Inscrito]]," ","")&amp;"-"&amp;SUBSTITUTE(Tabla1[[#This Row],[Dia de clases Inscrito]]," ","")&amp;"-"&amp;SUBSTITUTE(Tabla1[[#This Row],[Horario Inscrito]]," ","")&amp;"-"&amp;Tabla1[[#This Row],[Fecha Inicio grupo]])</f>
        <v/>
      </c>
      <c r="BF343" s="252" t="str">
        <f>IF(F343="","",Tabla1[[#This Row],[Curso]])</f>
        <v/>
      </c>
      <c r="BG343" s="253" t="str">
        <f>+IF(TRIM(F343)="","",$B$1&amp;"-"&amp;TRIM(Tabla1[[#This Row],[Mes Inscrito]])&amp;"-"&amp;TRIM(Tabla1[[#This Row],[Dia de clases Inscrito]])&amp;"-"&amp;TRIM(Tabla1[[#This Row],[Horario Inscrito]])&amp;"-"&amp;TRIM(Tabla1[[#This Row],[Fecha Inicio grupo]])&amp;"-"&amp;TRIM(Tabla1[[#This Row],[Tipo Incrito]]))</f>
        <v/>
      </c>
      <c r="BH343" s="308" t="str">
        <f>IF(F343="","",OR(IFERROR(SEARCH("CG",Tabla1[[#This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3" s="309" t="str">
        <f>IF(F343&lt;&gt;"",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3" s="309" t="str">
        <f>IF(F343&lt;&gt;"",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3" s="309" t="str">
        <f>IF(Tabla1[[#This Row],[Fecha Inicio grupo]]="","",IFERROR(VLOOKUP(Tabla1[[#This Row],[Mes de Alta como miembro]],Parámetros!$AM$2:$AN$16,2,0),"01/01/1900"))</f>
        <v/>
      </c>
    </row>
    <row r="344" spans="1:63" ht="14.45">
      <c r="A344" s="69">
        <v>341</v>
      </c>
      <c r="B344" s="30"/>
      <c r="C344" s="35"/>
      <c r="D344" s="43"/>
      <c r="E344" s="65"/>
      <c r="F344" s="46"/>
      <c r="G344" s="46"/>
      <c r="H344" s="164"/>
      <c r="I344" s="43"/>
      <c r="J344" s="29"/>
      <c r="K344" s="70"/>
      <c r="L344" s="69"/>
      <c r="M344" s="47"/>
      <c r="N344" s="239" t="str">
        <f ca="1">IF(Tabla1[[#This Row],[Fecha de nac]]="","",IF(Tabla1[[#This Row],[Fecha Finalización]] &gt;=TODAY(), DATEDIF(Tabla1[[#This Row],[Fecha de nac]],TODAY(),"y"), ROUNDDOWN((Tabla1[[#This Row],[Fecha Finalización]] -Tabla1[[#This Row],[Fecha de nac]])/365,0)))</f>
        <v/>
      </c>
      <c r="O344" s="170"/>
      <c r="P344" s="35"/>
      <c r="Q344" s="68"/>
      <c r="R344" s="68"/>
      <c r="S344" s="68"/>
      <c r="T344" s="68"/>
      <c r="U344" s="244" t="str">
        <f>IF(F344="","",Tabla1[[#This Row],[Fecha Inicio grupo]]+3*7-7)</f>
        <v/>
      </c>
      <c r="V344" s="245" t="str">
        <f>IF(F344="","",EDATE(Tabla1[[#This Row],[Fecha Inicio grupo]],3))</f>
        <v/>
      </c>
      <c r="W344" s="30"/>
      <c r="X344" s="30"/>
      <c r="Y344" s="77"/>
      <c r="Z344" s="77"/>
      <c r="AA344" s="77"/>
      <c r="AB344" s="77"/>
      <c r="AC344" s="77"/>
      <c r="AD344" s="77"/>
      <c r="AE344" s="77"/>
      <c r="AF344" s="77"/>
      <c r="AG344" s="77"/>
      <c r="AH344" s="77"/>
      <c r="AI344" s="77"/>
      <c r="AJ344" s="77"/>
      <c r="AK344" s="77"/>
      <c r="AL344" s="77"/>
      <c r="AM344" s="77"/>
      <c r="AN344" s="77"/>
      <c r="AO344" s="145"/>
      <c r="AP344" s="247" t="str">
        <f>IF(F344="","",IFERROR(VLOOKUP(SUBSTITUTE(SUBSTITUTE(Tabla1[[#This Row],[Uso Sistemas]],"T","P"),"N","F"),Parámetros!$M$2:$N$17,2,0),"Completar hasta 3ra sem. para evaluar a Probacionista"))</f>
        <v/>
      </c>
      <c r="AQ344" s="40"/>
      <c r="AR344" s="40"/>
      <c r="AS344" s="40"/>
      <c r="AT344" s="29"/>
      <c r="AU344" s="56"/>
      <c r="AV344" s="56"/>
      <c r="AW344" s="56"/>
      <c r="AX344" s="249" t="str">
        <f>IF(V344="","",EOMONTH(EDATE(Tabla1[[#This Row],[Fecha Finalización]],2),0))</f>
        <v/>
      </c>
      <c r="AY344" s="40"/>
      <c r="AZ344" s="250" t="str">
        <f>IF(V344="","",EOMONTH(EDATE(Tabla1[[#This Row],[Fecha Finalización]],3),0))</f>
        <v/>
      </c>
      <c r="BA344" s="40"/>
      <c r="BB344" s="40"/>
      <c r="BC344" s="236"/>
      <c r="BD344" s="234" t="str">
        <f>IF(F344="","",Tabla1[[#This Row],[sem 01]]&amp;Tabla1[[#This Row],[sem 02]]&amp;Tabla1[[#This Row],[sem 03]])</f>
        <v/>
      </c>
      <c r="BE344" s="235" t="str">
        <f>IF(TRIM(F344)="","",$B$1&amp;"-"&amp;SUBSTITUTE(Tabla1[[#This Row],[Mes Inscrito]]," ","")&amp;"-"&amp;SUBSTITUTE(Tabla1[[#This Row],[Dia de clases Inscrito]]," ","")&amp;"-"&amp;SUBSTITUTE(Tabla1[[#This Row],[Horario Inscrito]]," ","")&amp;"-"&amp;Tabla1[[#This Row],[Fecha Inicio grupo]])</f>
        <v/>
      </c>
      <c r="BF344" s="252" t="str">
        <f>IF(F344="","",Tabla1[[#This Row],[Curso]])</f>
        <v/>
      </c>
      <c r="BG344" s="253" t="str">
        <f>+IF(TRIM(F344)="","",$B$1&amp;"-"&amp;TRIM(Tabla1[[#This Row],[Mes Inscrito]])&amp;"-"&amp;TRIM(Tabla1[[#This Row],[Dia de clases Inscrito]])&amp;"-"&amp;TRIM(Tabla1[[#This Row],[Horario Inscrito]])&amp;"-"&amp;TRIM(Tabla1[[#This Row],[Fecha Inicio grupo]])&amp;"-"&amp;TRIM(Tabla1[[#This Row],[Tipo Incrito]]))</f>
        <v/>
      </c>
      <c r="BH344" s="308" t="str">
        <f>IF(F344="","",OR(IFERROR(SEARCH("CG",Tabla1[[#This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4" s="309" t="str">
        <f>IF(F344&lt;&gt;"",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4" s="309" t="str">
        <f>IF(F344&lt;&gt;"",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4" s="309" t="str">
        <f>IF(Tabla1[[#This Row],[Fecha Inicio grupo]]="","",IFERROR(VLOOKUP(Tabla1[[#This Row],[Mes de Alta como miembro]],Parámetros!$AM$2:$AN$16,2,0),"01/01/1900"))</f>
        <v/>
      </c>
    </row>
    <row r="345" spans="1:63" ht="14.45">
      <c r="A345" s="69">
        <v>342</v>
      </c>
      <c r="B345" s="30"/>
      <c r="C345" s="35"/>
      <c r="D345" s="43"/>
      <c r="E345" s="65"/>
      <c r="F345" s="46"/>
      <c r="G345" s="46"/>
      <c r="H345" s="164"/>
      <c r="I345" s="43"/>
      <c r="J345" s="29"/>
      <c r="K345" s="70"/>
      <c r="L345" s="69"/>
      <c r="M345" s="47"/>
      <c r="N345" s="239" t="str">
        <f ca="1">IF(Tabla1[[#This Row],[Fecha de nac]]="","",IF(Tabla1[[#This Row],[Fecha Finalización]] &gt;=TODAY(), DATEDIF(Tabla1[[#This Row],[Fecha de nac]],TODAY(),"y"), ROUNDDOWN((Tabla1[[#This Row],[Fecha Finalización]] -Tabla1[[#This Row],[Fecha de nac]])/365,0)))</f>
        <v/>
      </c>
      <c r="O345" s="170"/>
      <c r="P345" s="35"/>
      <c r="Q345" s="68"/>
      <c r="R345" s="68"/>
      <c r="S345" s="68"/>
      <c r="T345" s="68"/>
      <c r="U345" s="244" t="str">
        <f>IF(F345="","",Tabla1[[#This Row],[Fecha Inicio grupo]]+3*7-7)</f>
        <v/>
      </c>
      <c r="V345" s="245" t="str">
        <f>IF(F345="","",EDATE(Tabla1[[#This Row],[Fecha Inicio grupo]],3))</f>
        <v/>
      </c>
      <c r="W345" s="30"/>
      <c r="X345" s="30"/>
      <c r="Y345" s="77"/>
      <c r="Z345" s="77"/>
      <c r="AA345" s="77"/>
      <c r="AB345" s="77"/>
      <c r="AC345" s="77"/>
      <c r="AD345" s="77"/>
      <c r="AE345" s="77"/>
      <c r="AF345" s="77"/>
      <c r="AG345" s="77"/>
      <c r="AH345" s="77"/>
      <c r="AI345" s="77"/>
      <c r="AJ345" s="77"/>
      <c r="AK345" s="77"/>
      <c r="AL345" s="77"/>
      <c r="AM345" s="77"/>
      <c r="AN345" s="77"/>
      <c r="AO345" s="145"/>
      <c r="AP345" s="247" t="str">
        <f>IF(F345="","",IFERROR(VLOOKUP(SUBSTITUTE(SUBSTITUTE(Tabla1[[#This Row],[Uso Sistemas]],"T","P"),"N","F"),Parámetros!$M$2:$N$17,2,0),"Completar hasta 3ra sem. para evaluar a Probacionista"))</f>
        <v/>
      </c>
      <c r="AQ345" s="40"/>
      <c r="AR345" s="40"/>
      <c r="AS345" s="40"/>
      <c r="AT345" s="29"/>
      <c r="AU345" s="56"/>
      <c r="AV345" s="56"/>
      <c r="AW345" s="56"/>
      <c r="AX345" s="249" t="str">
        <f>IF(V345="","",EOMONTH(EDATE(Tabla1[[#This Row],[Fecha Finalización]],2),0))</f>
        <v/>
      </c>
      <c r="AY345" s="40"/>
      <c r="AZ345" s="250" t="str">
        <f>IF(V345="","",EOMONTH(EDATE(Tabla1[[#This Row],[Fecha Finalización]],3),0))</f>
        <v/>
      </c>
      <c r="BA345" s="40"/>
      <c r="BB345" s="40"/>
      <c r="BC345" s="236"/>
      <c r="BD345" s="234" t="str">
        <f>IF(F345="","",Tabla1[[#This Row],[sem 01]]&amp;Tabla1[[#This Row],[sem 02]]&amp;Tabla1[[#This Row],[sem 03]])</f>
        <v/>
      </c>
      <c r="BE345" s="235" t="str">
        <f>IF(TRIM(F345)="","",$B$1&amp;"-"&amp;SUBSTITUTE(Tabla1[[#This Row],[Mes Inscrito]]," ","")&amp;"-"&amp;SUBSTITUTE(Tabla1[[#This Row],[Dia de clases Inscrito]]," ","")&amp;"-"&amp;SUBSTITUTE(Tabla1[[#This Row],[Horario Inscrito]]," ","")&amp;"-"&amp;Tabla1[[#This Row],[Fecha Inicio grupo]])</f>
        <v/>
      </c>
      <c r="BF345" s="252" t="str">
        <f>IF(F345="","",Tabla1[[#This Row],[Curso]])</f>
        <v/>
      </c>
      <c r="BG345" s="253" t="str">
        <f>+IF(TRIM(F345)="","",$B$1&amp;"-"&amp;TRIM(Tabla1[[#This Row],[Mes Inscrito]])&amp;"-"&amp;TRIM(Tabla1[[#This Row],[Dia de clases Inscrito]])&amp;"-"&amp;TRIM(Tabla1[[#This Row],[Horario Inscrito]])&amp;"-"&amp;TRIM(Tabla1[[#This Row],[Fecha Inicio grupo]])&amp;"-"&amp;TRIM(Tabla1[[#This Row],[Tipo Incrito]]))</f>
        <v/>
      </c>
      <c r="BH345" s="308" t="str">
        <f>IF(F345="","",OR(IFERROR(SEARCH("CG",Tabla1[[#This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5" s="309" t="str">
        <f>IF(F345&lt;&gt;"",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5" s="309" t="str">
        <f>IF(F345&lt;&gt;"",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5" s="309" t="str">
        <f>IF(Tabla1[[#This Row],[Fecha Inicio grupo]]="","",IFERROR(VLOOKUP(Tabla1[[#This Row],[Mes de Alta como miembro]],Parámetros!$AM$2:$AN$16,2,0),"01/01/1900"))</f>
        <v/>
      </c>
    </row>
    <row r="346" spans="1:63" ht="14.45">
      <c r="A346" s="69">
        <v>343</v>
      </c>
      <c r="B346" s="30"/>
      <c r="C346" s="35"/>
      <c r="D346" s="43"/>
      <c r="E346" s="65"/>
      <c r="F346" s="46"/>
      <c r="G346" s="46"/>
      <c r="H346" s="164"/>
      <c r="I346" s="43"/>
      <c r="J346" s="29"/>
      <c r="K346" s="70"/>
      <c r="L346" s="69"/>
      <c r="M346" s="47"/>
      <c r="N346" s="239" t="str">
        <f ca="1">IF(Tabla1[[#This Row],[Fecha de nac]]="","",IF(Tabla1[[#This Row],[Fecha Finalización]] &gt;=TODAY(), DATEDIF(Tabla1[[#This Row],[Fecha de nac]],TODAY(),"y"), ROUNDDOWN((Tabla1[[#This Row],[Fecha Finalización]] -Tabla1[[#This Row],[Fecha de nac]])/365,0)))</f>
        <v/>
      </c>
      <c r="O346" s="170"/>
      <c r="P346" s="35"/>
      <c r="Q346" s="68"/>
      <c r="R346" s="68"/>
      <c r="S346" s="68"/>
      <c r="T346" s="68"/>
      <c r="U346" s="244" t="str">
        <f>IF(F346="","",Tabla1[[#This Row],[Fecha Inicio grupo]]+3*7-7)</f>
        <v/>
      </c>
      <c r="V346" s="245" t="str">
        <f>IF(F346="","",EDATE(Tabla1[[#This Row],[Fecha Inicio grupo]],3))</f>
        <v/>
      </c>
      <c r="W346" s="30"/>
      <c r="X346" s="30"/>
      <c r="Y346" s="77"/>
      <c r="Z346" s="77"/>
      <c r="AA346" s="77"/>
      <c r="AB346" s="77"/>
      <c r="AC346" s="77"/>
      <c r="AD346" s="77"/>
      <c r="AE346" s="77"/>
      <c r="AF346" s="77"/>
      <c r="AG346" s="77"/>
      <c r="AH346" s="77"/>
      <c r="AI346" s="77"/>
      <c r="AJ346" s="77"/>
      <c r="AK346" s="77"/>
      <c r="AL346" s="77"/>
      <c r="AM346" s="77"/>
      <c r="AN346" s="77"/>
      <c r="AO346" s="145"/>
      <c r="AP346" s="247" t="str">
        <f>IF(F346="","",IFERROR(VLOOKUP(SUBSTITUTE(SUBSTITUTE(Tabla1[[#This Row],[Uso Sistemas]],"T","P"),"N","F"),Parámetros!$M$2:$N$17,2,0),"Completar hasta 3ra sem. para evaluar a Probacionista"))</f>
        <v/>
      </c>
      <c r="AQ346" s="40"/>
      <c r="AR346" s="40"/>
      <c r="AS346" s="40"/>
      <c r="AT346" s="29"/>
      <c r="AU346" s="56"/>
      <c r="AV346" s="56"/>
      <c r="AW346" s="56"/>
      <c r="AX346" s="249" t="str">
        <f>IF(V346="","",EOMONTH(EDATE(Tabla1[[#This Row],[Fecha Finalización]],2),0))</f>
        <v/>
      </c>
      <c r="AY346" s="40"/>
      <c r="AZ346" s="250" t="str">
        <f>IF(V346="","",EOMONTH(EDATE(Tabla1[[#This Row],[Fecha Finalización]],3),0))</f>
        <v/>
      </c>
      <c r="BA346" s="40"/>
      <c r="BB346" s="40"/>
      <c r="BC346" s="236"/>
      <c r="BD346" s="234" t="str">
        <f>IF(F346="","",Tabla1[[#This Row],[sem 01]]&amp;Tabla1[[#This Row],[sem 02]]&amp;Tabla1[[#This Row],[sem 03]])</f>
        <v/>
      </c>
      <c r="BE346" s="235" t="str">
        <f>IF(TRIM(F346)="","",$B$1&amp;"-"&amp;SUBSTITUTE(Tabla1[[#This Row],[Mes Inscrito]]," ","")&amp;"-"&amp;SUBSTITUTE(Tabla1[[#This Row],[Dia de clases Inscrito]]," ","")&amp;"-"&amp;SUBSTITUTE(Tabla1[[#This Row],[Horario Inscrito]]," ","")&amp;"-"&amp;Tabla1[[#This Row],[Fecha Inicio grupo]])</f>
        <v/>
      </c>
      <c r="BF346" s="252" t="str">
        <f>IF(F346="","",Tabla1[[#This Row],[Curso]])</f>
        <v/>
      </c>
      <c r="BG346" s="253" t="str">
        <f>+IF(TRIM(F346)="","",$B$1&amp;"-"&amp;TRIM(Tabla1[[#This Row],[Mes Inscrito]])&amp;"-"&amp;TRIM(Tabla1[[#This Row],[Dia de clases Inscrito]])&amp;"-"&amp;TRIM(Tabla1[[#This Row],[Horario Inscrito]])&amp;"-"&amp;TRIM(Tabla1[[#This Row],[Fecha Inicio grupo]])&amp;"-"&amp;TRIM(Tabla1[[#This Row],[Tipo Incrito]]))</f>
        <v/>
      </c>
      <c r="BH346" s="308" t="str">
        <f>IF(F346="","",OR(IFERROR(SEARCH("CG",Tabla1[[#This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6" s="309" t="str">
        <f>IF(F346&lt;&gt;"",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6" s="309" t="str">
        <f>IF(F346&lt;&gt;"",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6" s="309" t="str">
        <f>IF(Tabla1[[#This Row],[Fecha Inicio grupo]]="","",IFERROR(VLOOKUP(Tabla1[[#This Row],[Mes de Alta como miembro]],Parámetros!$AM$2:$AN$16,2,0),"01/01/1900"))</f>
        <v/>
      </c>
    </row>
    <row r="347" spans="1:63" ht="14.45">
      <c r="A347" s="69">
        <v>344</v>
      </c>
      <c r="B347" s="30"/>
      <c r="C347" s="35"/>
      <c r="D347" s="43"/>
      <c r="E347" s="65"/>
      <c r="F347" s="46"/>
      <c r="G347" s="46"/>
      <c r="H347" s="164"/>
      <c r="I347" s="43"/>
      <c r="J347" s="29"/>
      <c r="K347" s="70"/>
      <c r="L347" s="69"/>
      <c r="M347" s="47"/>
      <c r="N347" s="239" t="str">
        <f ca="1">IF(Tabla1[[#This Row],[Fecha de nac]]="","",IF(Tabla1[[#This Row],[Fecha Finalización]] &gt;=TODAY(), DATEDIF(Tabla1[[#This Row],[Fecha de nac]],TODAY(),"y"), ROUNDDOWN((Tabla1[[#This Row],[Fecha Finalización]] -Tabla1[[#This Row],[Fecha de nac]])/365,0)))</f>
        <v/>
      </c>
      <c r="O347" s="170"/>
      <c r="P347" s="35"/>
      <c r="Q347" s="68"/>
      <c r="R347" s="68"/>
      <c r="S347" s="68"/>
      <c r="T347" s="68"/>
      <c r="U347" s="244" t="str">
        <f>IF(F347="","",Tabla1[[#This Row],[Fecha Inicio grupo]]+3*7-7)</f>
        <v/>
      </c>
      <c r="V347" s="245" t="str">
        <f>IF(F347="","",EDATE(Tabla1[[#This Row],[Fecha Inicio grupo]],3))</f>
        <v/>
      </c>
      <c r="W347" s="30"/>
      <c r="X347" s="30"/>
      <c r="Y347" s="77"/>
      <c r="Z347" s="77"/>
      <c r="AA347" s="77"/>
      <c r="AB347" s="77"/>
      <c r="AC347" s="77"/>
      <c r="AD347" s="77"/>
      <c r="AE347" s="77"/>
      <c r="AF347" s="77"/>
      <c r="AG347" s="77"/>
      <c r="AH347" s="77"/>
      <c r="AI347" s="77"/>
      <c r="AJ347" s="77"/>
      <c r="AK347" s="77"/>
      <c r="AL347" s="77"/>
      <c r="AM347" s="77"/>
      <c r="AN347" s="77"/>
      <c r="AO347" s="145"/>
      <c r="AP347" s="247" t="str">
        <f>IF(F347="","",IFERROR(VLOOKUP(SUBSTITUTE(SUBSTITUTE(Tabla1[[#This Row],[Uso Sistemas]],"T","P"),"N","F"),Parámetros!$M$2:$N$17,2,0),"Completar hasta 3ra sem. para evaluar a Probacionista"))</f>
        <v/>
      </c>
      <c r="AQ347" s="40"/>
      <c r="AR347" s="40"/>
      <c r="AS347" s="40"/>
      <c r="AT347" s="29"/>
      <c r="AU347" s="56"/>
      <c r="AV347" s="56"/>
      <c r="AW347" s="56"/>
      <c r="AX347" s="249" t="str">
        <f>IF(V347="","",EOMONTH(EDATE(Tabla1[[#This Row],[Fecha Finalización]],2),0))</f>
        <v/>
      </c>
      <c r="AY347" s="40"/>
      <c r="AZ347" s="250" t="str">
        <f>IF(V347="","",EOMONTH(EDATE(Tabla1[[#This Row],[Fecha Finalización]],3),0))</f>
        <v/>
      </c>
      <c r="BA347" s="40"/>
      <c r="BB347" s="40"/>
      <c r="BC347" s="236"/>
      <c r="BD347" s="234" t="str">
        <f>IF(F347="","",Tabla1[[#This Row],[sem 01]]&amp;Tabla1[[#This Row],[sem 02]]&amp;Tabla1[[#This Row],[sem 03]])</f>
        <v/>
      </c>
      <c r="BE347" s="235" t="str">
        <f>IF(TRIM(F347)="","",$B$1&amp;"-"&amp;SUBSTITUTE(Tabla1[[#This Row],[Mes Inscrito]]," ","")&amp;"-"&amp;SUBSTITUTE(Tabla1[[#This Row],[Dia de clases Inscrito]]," ","")&amp;"-"&amp;SUBSTITUTE(Tabla1[[#This Row],[Horario Inscrito]]," ","")&amp;"-"&amp;Tabla1[[#This Row],[Fecha Inicio grupo]])</f>
        <v/>
      </c>
      <c r="BF347" s="252" t="str">
        <f>IF(F347="","",Tabla1[[#This Row],[Curso]])</f>
        <v/>
      </c>
      <c r="BG347" s="253" t="str">
        <f>+IF(TRIM(F347)="","",$B$1&amp;"-"&amp;TRIM(Tabla1[[#This Row],[Mes Inscrito]])&amp;"-"&amp;TRIM(Tabla1[[#This Row],[Dia de clases Inscrito]])&amp;"-"&amp;TRIM(Tabla1[[#This Row],[Horario Inscrito]])&amp;"-"&amp;TRIM(Tabla1[[#This Row],[Fecha Inicio grupo]])&amp;"-"&amp;TRIM(Tabla1[[#This Row],[Tipo Incrito]]))</f>
        <v/>
      </c>
      <c r="BH347" s="308" t="str">
        <f>IF(F347="","",OR(IFERROR(SEARCH("CG",Tabla1[[#This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7" s="309" t="str">
        <f>IF(F347&lt;&gt;"",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7" s="309" t="str">
        <f>IF(F347&lt;&gt;"",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7" s="309" t="str">
        <f>IF(Tabla1[[#This Row],[Fecha Inicio grupo]]="","",IFERROR(VLOOKUP(Tabla1[[#This Row],[Mes de Alta como miembro]],Parámetros!$AM$2:$AN$16,2,0),"01/01/1900"))</f>
        <v/>
      </c>
    </row>
    <row r="348" spans="1:63" ht="14.45">
      <c r="A348" s="69">
        <v>345</v>
      </c>
      <c r="B348" s="30"/>
      <c r="C348" s="35"/>
      <c r="D348" s="43"/>
      <c r="E348" s="65"/>
      <c r="F348" s="46"/>
      <c r="G348" s="46"/>
      <c r="H348" s="164"/>
      <c r="I348" s="43"/>
      <c r="J348" s="29"/>
      <c r="K348" s="70"/>
      <c r="L348" s="69"/>
      <c r="M348" s="47"/>
      <c r="N348" s="239" t="str">
        <f ca="1">IF(Tabla1[[#This Row],[Fecha de nac]]="","",IF(Tabla1[[#This Row],[Fecha Finalización]] &gt;=TODAY(), DATEDIF(Tabla1[[#This Row],[Fecha de nac]],TODAY(),"y"), ROUNDDOWN((Tabla1[[#This Row],[Fecha Finalización]] -Tabla1[[#This Row],[Fecha de nac]])/365,0)))</f>
        <v/>
      </c>
      <c r="O348" s="170"/>
      <c r="P348" s="35"/>
      <c r="Q348" s="68"/>
      <c r="R348" s="68"/>
      <c r="S348" s="68"/>
      <c r="T348" s="68"/>
      <c r="U348" s="244" t="str">
        <f>IF(F348="","",Tabla1[[#This Row],[Fecha Inicio grupo]]+3*7-7)</f>
        <v/>
      </c>
      <c r="V348" s="245" t="str">
        <f>IF(F348="","",EDATE(Tabla1[[#This Row],[Fecha Inicio grupo]],3))</f>
        <v/>
      </c>
      <c r="W348" s="30"/>
      <c r="X348" s="30"/>
      <c r="Y348" s="77"/>
      <c r="Z348" s="77"/>
      <c r="AA348" s="77"/>
      <c r="AB348" s="77"/>
      <c r="AC348" s="77"/>
      <c r="AD348" s="77"/>
      <c r="AE348" s="77"/>
      <c r="AF348" s="77"/>
      <c r="AG348" s="77"/>
      <c r="AH348" s="77"/>
      <c r="AI348" s="77"/>
      <c r="AJ348" s="77"/>
      <c r="AK348" s="77"/>
      <c r="AL348" s="77"/>
      <c r="AM348" s="77"/>
      <c r="AN348" s="77"/>
      <c r="AO348" s="145"/>
      <c r="AP348" s="247" t="str">
        <f>IF(F348="","",IFERROR(VLOOKUP(SUBSTITUTE(SUBSTITUTE(Tabla1[[#This Row],[Uso Sistemas]],"T","P"),"N","F"),Parámetros!$M$2:$N$17,2,0),"Completar hasta 3ra sem. para evaluar a Probacionista"))</f>
        <v/>
      </c>
      <c r="AQ348" s="40"/>
      <c r="AR348" s="40"/>
      <c r="AS348" s="40"/>
      <c r="AT348" s="29"/>
      <c r="AU348" s="56"/>
      <c r="AV348" s="56"/>
      <c r="AW348" s="56"/>
      <c r="AX348" s="249" t="str">
        <f>IF(V348="","",EOMONTH(EDATE(Tabla1[[#This Row],[Fecha Finalización]],2),0))</f>
        <v/>
      </c>
      <c r="AY348" s="40"/>
      <c r="AZ348" s="250" t="str">
        <f>IF(V348="","",EOMONTH(EDATE(Tabla1[[#This Row],[Fecha Finalización]],3),0))</f>
        <v/>
      </c>
      <c r="BA348" s="40"/>
      <c r="BB348" s="40"/>
      <c r="BC348" s="236"/>
      <c r="BD348" s="234" t="str">
        <f>IF(F348="","",Tabla1[[#This Row],[sem 01]]&amp;Tabla1[[#This Row],[sem 02]]&amp;Tabla1[[#This Row],[sem 03]])</f>
        <v/>
      </c>
      <c r="BE348" s="235" t="str">
        <f>IF(TRIM(F348)="","",$B$1&amp;"-"&amp;SUBSTITUTE(Tabla1[[#This Row],[Mes Inscrito]]," ","")&amp;"-"&amp;SUBSTITUTE(Tabla1[[#This Row],[Dia de clases Inscrito]]," ","")&amp;"-"&amp;SUBSTITUTE(Tabla1[[#This Row],[Horario Inscrito]]," ","")&amp;"-"&amp;Tabla1[[#This Row],[Fecha Inicio grupo]])</f>
        <v/>
      </c>
      <c r="BF348" s="252" t="str">
        <f>IF(F348="","",Tabla1[[#This Row],[Curso]])</f>
        <v/>
      </c>
      <c r="BG348" s="253" t="str">
        <f>+IF(TRIM(F348)="","",$B$1&amp;"-"&amp;TRIM(Tabla1[[#This Row],[Mes Inscrito]])&amp;"-"&amp;TRIM(Tabla1[[#This Row],[Dia de clases Inscrito]])&amp;"-"&amp;TRIM(Tabla1[[#This Row],[Horario Inscrito]])&amp;"-"&amp;TRIM(Tabla1[[#This Row],[Fecha Inicio grupo]])&amp;"-"&amp;TRIM(Tabla1[[#This Row],[Tipo Incrito]]))</f>
        <v/>
      </c>
      <c r="BH348" s="308" t="str">
        <f>IF(F348="","",OR(IFERROR(SEARCH("CG",Tabla1[[#This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8" s="309" t="str">
        <f>IF(F348&lt;&gt;"",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8" s="309" t="str">
        <f>IF(F348&lt;&gt;"",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8" s="309" t="str">
        <f>IF(Tabla1[[#This Row],[Fecha Inicio grupo]]="","",IFERROR(VLOOKUP(Tabla1[[#This Row],[Mes de Alta como miembro]],Parámetros!$AM$2:$AN$16,2,0),"01/01/1900"))</f>
        <v/>
      </c>
    </row>
    <row r="349" spans="1:63" ht="14.45">
      <c r="A349" s="69">
        <v>346</v>
      </c>
      <c r="B349" s="30"/>
      <c r="C349" s="35"/>
      <c r="D349" s="43"/>
      <c r="E349" s="65"/>
      <c r="F349" s="46"/>
      <c r="G349" s="46"/>
      <c r="H349" s="164"/>
      <c r="I349" s="43"/>
      <c r="J349" s="29"/>
      <c r="K349" s="70"/>
      <c r="L349" s="69"/>
      <c r="M349" s="47"/>
      <c r="N349" s="239" t="str">
        <f ca="1">IF(Tabla1[[#This Row],[Fecha de nac]]="","",IF(Tabla1[[#This Row],[Fecha Finalización]] &gt;=TODAY(), DATEDIF(Tabla1[[#This Row],[Fecha de nac]],TODAY(),"y"), ROUNDDOWN((Tabla1[[#This Row],[Fecha Finalización]] -Tabla1[[#This Row],[Fecha de nac]])/365,0)))</f>
        <v/>
      </c>
      <c r="O349" s="170"/>
      <c r="P349" s="35"/>
      <c r="Q349" s="68"/>
      <c r="R349" s="68"/>
      <c r="S349" s="68"/>
      <c r="T349" s="68"/>
      <c r="U349" s="244" t="str">
        <f>IF(F349="","",Tabla1[[#This Row],[Fecha Inicio grupo]]+3*7-7)</f>
        <v/>
      </c>
      <c r="V349" s="245" t="str">
        <f>IF(F349="","",EDATE(Tabla1[[#This Row],[Fecha Inicio grupo]],3))</f>
        <v/>
      </c>
      <c r="W349" s="30"/>
      <c r="X349" s="30"/>
      <c r="Y349" s="77"/>
      <c r="Z349" s="77"/>
      <c r="AA349" s="77"/>
      <c r="AB349" s="77"/>
      <c r="AC349" s="77"/>
      <c r="AD349" s="77"/>
      <c r="AE349" s="77"/>
      <c r="AF349" s="77"/>
      <c r="AG349" s="77"/>
      <c r="AH349" s="77"/>
      <c r="AI349" s="77"/>
      <c r="AJ349" s="77"/>
      <c r="AK349" s="77"/>
      <c r="AL349" s="77"/>
      <c r="AM349" s="77"/>
      <c r="AN349" s="77"/>
      <c r="AO349" s="145"/>
      <c r="AP349" s="247" t="str">
        <f>IF(F349="","",IFERROR(VLOOKUP(SUBSTITUTE(SUBSTITUTE(Tabla1[[#This Row],[Uso Sistemas]],"T","P"),"N","F"),Parámetros!$M$2:$N$17,2,0),"Completar hasta 3ra sem. para evaluar a Probacionista"))</f>
        <v/>
      </c>
      <c r="AQ349" s="40"/>
      <c r="AR349" s="40"/>
      <c r="AS349" s="40"/>
      <c r="AT349" s="29"/>
      <c r="AU349" s="56"/>
      <c r="AV349" s="56"/>
      <c r="AW349" s="56"/>
      <c r="AX349" s="249" t="str">
        <f>IF(V349="","",EOMONTH(EDATE(Tabla1[[#This Row],[Fecha Finalización]],2),0))</f>
        <v/>
      </c>
      <c r="AY349" s="40"/>
      <c r="AZ349" s="250" t="str">
        <f>IF(V349="","",EOMONTH(EDATE(Tabla1[[#This Row],[Fecha Finalización]],3),0))</f>
        <v/>
      </c>
      <c r="BA349" s="40"/>
      <c r="BB349" s="40"/>
      <c r="BC349" s="236"/>
      <c r="BD349" s="234" t="str">
        <f>IF(F349="","",Tabla1[[#This Row],[sem 01]]&amp;Tabla1[[#This Row],[sem 02]]&amp;Tabla1[[#This Row],[sem 03]])</f>
        <v/>
      </c>
      <c r="BE349" s="235" t="str">
        <f>IF(TRIM(F349)="","",$B$1&amp;"-"&amp;SUBSTITUTE(Tabla1[[#This Row],[Mes Inscrito]]," ","")&amp;"-"&amp;SUBSTITUTE(Tabla1[[#This Row],[Dia de clases Inscrito]]," ","")&amp;"-"&amp;SUBSTITUTE(Tabla1[[#This Row],[Horario Inscrito]]," ","")&amp;"-"&amp;Tabla1[[#This Row],[Fecha Inicio grupo]])</f>
        <v/>
      </c>
      <c r="BF349" s="252" t="str">
        <f>IF(F349="","",Tabla1[[#This Row],[Curso]])</f>
        <v/>
      </c>
      <c r="BG349" s="253" t="str">
        <f>+IF(TRIM(F349)="","",$B$1&amp;"-"&amp;TRIM(Tabla1[[#This Row],[Mes Inscrito]])&amp;"-"&amp;TRIM(Tabla1[[#This Row],[Dia de clases Inscrito]])&amp;"-"&amp;TRIM(Tabla1[[#This Row],[Horario Inscrito]])&amp;"-"&amp;TRIM(Tabla1[[#This Row],[Fecha Inicio grupo]])&amp;"-"&amp;TRIM(Tabla1[[#This Row],[Tipo Incrito]]))</f>
        <v/>
      </c>
      <c r="BH349" s="308" t="str">
        <f>IF(F349="","",OR(IFERROR(SEARCH("CG",Tabla1[[#This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9" s="309" t="str">
        <f>IF(F349&lt;&gt;"",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9" s="309" t="str">
        <f>IF(F349&lt;&gt;"",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9" s="309" t="str">
        <f>IF(Tabla1[[#This Row],[Fecha Inicio grupo]]="","",IFERROR(VLOOKUP(Tabla1[[#This Row],[Mes de Alta como miembro]],Parámetros!$AM$2:$AN$16,2,0),"01/01/1900"))</f>
        <v/>
      </c>
    </row>
    <row r="350" spans="1:63" ht="14.45">
      <c r="A350" s="69">
        <v>347</v>
      </c>
      <c r="B350" s="30"/>
      <c r="C350" s="35"/>
      <c r="D350" s="43"/>
      <c r="E350" s="65"/>
      <c r="F350" s="46"/>
      <c r="G350" s="46"/>
      <c r="H350" s="164"/>
      <c r="I350" s="43"/>
      <c r="J350" s="29"/>
      <c r="K350" s="70"/>
      <c r="L350" s="69"/>
      <c r="M350" s="47"/>
      <c r="N350" s="239" t="str">
        <f ca="1">IF(Tabla1[[#This Row],[Fecha de nac]]="","",IF(Tabla1[[#This Row],[Fecha Finalización]] &gt;=TODAY(), DATEDIF(Tabla1[[#This Row],[Fecha de nac]],TODAY(),"y"), ROUNDDOWN((Tabla1[[#This Row],[Fecha Finalización]] -Tabla1[[#This Row],[Fecha de nac]])/365,0)))</f>
        <v/>
      </c>
      <c r="O350" s="170"/>
      <c r="P350" s="35"/>
      <c r="Q350" s="68"/>
      <c r="R350" s="68"/>
      <c r="S350" s="68"/>
      <c r="T350" s="68"/>
      <c r="U350" s="244" t="str">
        <f>IF(F350="","",Tabla1[[#This Row],[Fecha Inicio grupo]]+3*7-7)</f>
        <v/>
      </c>
      <c r="V350" s="245" t="str">
        <f>IF(F350="","",EDATE(Tabla1[[#This Row],[Fecha Inicio grupo]],3))</f>
        <v/>
      </c>
      <c r="W350" s="30"/>
      <c r="X350" s="30"/>
      <c r="Y350" s="77"/>
      <c r="Z350" s="77"/>
      <c r="AA350" s="77"/>
      <c r="AB350" s="77"/>
      <c r="AC350" s="77"/>
      <c r="AD350" s="77"/>
      <c r="AE350" s="77"/>
      <c r="AF350" s="77"/>
      <c r="AG350" s="77"/>
      <c r="AH350" s="77"/>
      <c r="AI350" s="77"/>
      <c r="AJ350" s="77"/>
      <c r="AK350" s="77"/>
      <c r="AL350" s="77"/>
      <c r="AM350" s="77"/>
      <c r="AN350" s="77"/>
      <c r="AO350" s="145"/>
      <c r="AP350" s="247" t="str">
        <f>IF(F350="","",IFERROR(VLOOKUP(SUBSTITUTE(SUBSTITUTE(Tabla1[[#This Row],[Uso Sistemas]],"T","P"),"N","F"),Parámetros!$M$2:$N$17,2,0),"Completar hasta 3ra sem. para evaluar a Probacionista"))</f>
        <v/>
      </c>
      <c r="AQ350" s="40"/>
      <c r="AR350" s="40"/>
      <c r="AS350" s="40"/>
      <c r="AT350" s="29"/>
      <c r="AU350" s="56"/>
      <c r="AV350" s="56"/>
      <c r="AW350" s="56"/>
      <c r="AX350" s="249" t="str">
        <f>IF(V350="","",EOMONTH(EDATE(Tabla1[[#This Row],[Fecha Finalización]],2),0))</f>
        <v/>
      </c>
      <c r="AY350" s="40"/>
      <c r="AZ350" s="250" t="str">
        <f>IF(V350="","",EOMONTH(EDATE(Tabla1[[#This Row],[Fecha Finalización]],3),0))</f>
        <v/>
      </c>
      <c r="BA350" s="40"/>
      <c r="BB350" s="40"/>
      <c r="BC350" s="236"/>
      <c r="BD350" s="234" t="str">
        <f>IF(F350="","",Tabla1[[#This Row],[sem 01]]&amp;Tabla1[[#This Row],[sem 02]]&amp;Tabla1[[#This Row],[sem 03]])</f>
        <v/>
      </c>
      <c r="BE350" s="235" t="str">
        <f>IF(TRIM(F350)="","",$B$1&amp;"-"&amp;SUBSTITUTE(Tabla1[[#This Row],[Mes Inscrito]]," ","")&amp;"-"&amp;SUBSTITUTE(Tabla1[[#This Row],[Dia de clases Inscrito]]," ","")&amp;"-"&amp;SUBSTITUTE(Tabla1[[#This Row],[Horario Inscrito]]," ","")&amp;"-"&amp;Tabla1[[#This Row],[Fecha Inicio grupo]])</f>
        <v/>
      </c>
      <c r="BF350" s="252" t="str">
        <f>IF(F350="","",Tabla1[[#This Row],[Curso]])</f>
        <v/>
      </c>
      <c r="BG350" s="253" t="str">
        <f>+IF(TRIM(F350)="","",$B$1&amp;"-"&amp;TRIM(Tabla1[[#This Row],[Mes Inscrito]])&amp;"-"&amp;TRIM(Tabla1[[#This Row],[Dia de clases Inscrito]])&amp;"-"&amp;TRIM(Tabla1[[#This Row],[Horario Inscrito]])&amp;"-"&amp;TRIM(Tabla1[[#This Row],[Fecha Inicio grupo]])&amp;"-"&amp;TRIM(Tabla1[[#This Row],[Tipo Incrito]]))</f>
        <v/>
      </c>
      <c r="BH350" s="308" t="str">
        <f>IF(F350="","",OR(IFERROR(SEARCH("CG",Tabla1[[#This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0" s="309" t="str">
        <f>IF(F350&lt;&gt;"",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0" s="309" t="str">
        <f>IF(F350&lt;&gt;"",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0" s="309" t="str">
        <f>IF(Tabla1[[#This Row],[Fecha Inicio grupo]]="","",IFERROR(VLOOKUP(Tabla1[[#This Row],[Mes de Alta como miembro]],Parámetros!$AM$2:$AN$16,2,0),"01/01/1900"))</f>
        <v/>
      </c>
    </row>
    <row r="351" spans="1:63" ht="14.45">
      <c r="A351" s="69">
        <v>348</v>
      </c>
      <c r="B351" s="30"/>
      <c r="C351" s="35"/>
      <c r="D351" s="43"/>
      <c r="E351" s="65"/>
      <c r="F351" s="46"/>
      <c r="G351" s="46"/>
      <c r="H351" s="164"/>
      <c r="I351" s="43"/>
      <c r="J351" s="29"/>
      <c r="K351" s="70"/>
      <c r="L351" s="69"/>
      <c r="M351" s="47"/>
      <c r="N351" s="239" t="str">
        <f ca="1">IF(Tabla1[[#This Row],[Fecha de nac]]="","",IF(Tabla1[[#This Row],[Fecha Finalización]] &gt;=TODAY(), DATEDIF(Tabla1[[#This Row],[Fecha de nac]],TODAY(),"y"), ROUNDDOWN((Tabla1[[#This Row],[Fecha Finalización]] -Tabla1[[#This Row],[Fecha de nac]])/365,0)))</f>
        <v/>
      </c>
      <c r="O351" s="170"/>
      <c r="P351" s="35"/>
      <c r="Q351" s="68"/>
      <c r="R351" s="68"/>
      <c r="S351" s="68"/>
      <c r="T351" s="68"/>
      <c r="U351" s="244" t="str">
        <f>IF(F351="","",Tabla1[[#This Row],[Fecha Inicio grupo]]+3*7-7)</f>
        <v/>
      </c>
      <c r="V351" s="245" t="str">
        <f>IF(F351="","",EDATE(Tabla1[[#This Row],[Fecha Inicio grupo]],3))</f>
        <v/>
      </c>
      <c r="W351" s="30"/>
      <c r="X351" s="30"/>
      <c r="Y351" s="77"/>
      <c r="Z351" s="77"/>
      <c r="AA351" s="77"/>
      <c r="AB351" s="77"/>
      <c r="AC351" s="77"/>
      <c r="AD351" s="77"/>
      <c r="AE351" s="77"/>
      <c r="AF351" s="77"/>
      <c r="AG351" s="77"/>
      <c r="AH351" s="77"/>
      <c r="AI351" s="77"/>
      <c r="AJ351" s="77"/>
      <c r="AK351" s="77"/>
      <c r="AL351" s="77"/>
      <c r="AM351" s="77"/>
      <c r="AN351" s="77"/>
      <c r="AO351" s="145"/>
      <c r="AP351" s="247" t="str">
        <f>IF(F351="","",IFERROR(VLOOKUP(SUBSTITUTE(SUBSTITUTE(Tabla1[[#This Row],[Uso Sistemas]],"T","P"),"N","F"),Parámetros!$M$2:$N$17,2,0),"Completar hasta 3ra sem. para evaluar a Probacionista"))</f>
        <v/>
      </c>
      <c r="AQ351" s="40"/>
      <c r="AR351" s="40"/>
      <c r="AS351" s="40"/>
      <c r="AT351" s="29"/>
      <c r="AU351" s="56"/>
      <c r="AV351" s="56"/>
      <c r="AW351" s="56"/>
      <c r="AX351" s="249" t="str">
        <f>IF(V351="","",EOMONTH(EDATE(Tabla1[[#This Row],[Fecha Finalización]],2),0))</f>
        <v/>
      </c>
      <c r="AY351" s="40"/>
      <c r="AZ351" s="250" t="str">
        <f>IF(V351="","",EOMONTH(EDATE(Tabla1[[#This Row],[Fecha Finalización]],3),0))</f>
        <v/>
      </c>
      <c r="BA351" s="40"/>
      <c r="BB351" s="40"/>
      <c r="BC351" s="236"/>
      <c r="BD351" s="234" t="str">
        <f>IF(F351="","",Tabla1[[#This Row],[sem 01]]&amp;Tabla1[[#This Row],[sem 02]]&amp;Tabla1[[#This Row],[sem 03]])</f>
        <v/>
      </c>
      <c r="BE351" s="235" t="str">
        <f>IF(TRIM(F351)="","",$B$1&amp;"-"&amp;SUBSTITUTE(Tabla1[[#This Row],[Mes Inscrito]]," ","")&amp;"-"&amp;SUBSTITUTE(Tabla1[[#This Row],[Dia de clases Inscrito]]," ","")&amp;"-"&amp;SUBSTITUTE(Tabla1[[#This Row],[Horario Inscrito]]," ","")&amp;"-"&amp;Tabla1[[#This Row],[Fecha Inicio grupo]])</f>
        <v/>
      </c>
      <c r="BF351" s="252" t="str">
        <f>IF(F351="","",Tabla1[[#This Row],[Curso]])</f>
        <v/>
      </c>
      <c r="BG351" s="253" t="str">
        <f>+IF(TRIM(F351)="","",$B$1&amp;"-"&amp;TRIM(Tabla1[[#This Row],[Mes Inscrito]])&amp;"-"&amp;TRIM(Tabla1[[#This Row],[Dia de clases Inscrito]])&amp;"-"&amp;TRIM(Tabla1[[#This Row],[Horario Inscrito]])&amp;"-"&amp;TRIM(Tabla1[[#This Row],[Fecha Inicio grupo]])&amp;"-"&amp;TRIM(Tabla1[[#This Row],[Tipo Incrito]]))</f>
        <v/>
      </c>
      <c r="BH351" s="308" t="str">
        <f>IF(F351="","",OR(IFERROR(SEARCH("CG",Tabla1[[#This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1" s="309" t="str">
        <f>IF(F351&lt;&gt;"",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1" s="309" t="str">
        <f>IF(F351&lt;&gt;"",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1" s="309" t="str">
        <f>IF(Tabla1[[#This Row],[Fecha Inicio grupo]]="","",IFERROR(VLOOKUP(Tabla1[[#This Row],[Mes de Alta como miembro]],Parámetros!$AM$2:$AN$16,2,0),"01/01/1900"))</f>
        <v/>
      </c>
    </row>
    <row r="352" spans="1:63" ht="14.45">
      <c r="A352" s="69">
        <v>349</v>
      </c>
      <c r="B352" s="30"/>
      <c r="C352" s="35"/>
      <c r="D352" s="43"/>
      <c r="E352" s="65"/>
      <c r="F352" s="46"/>
      <c r="G352" s="46"/>
      <c r="H352" s="164"/>
      <c r="I352" s="43"/>
      <c r="J352" s="29"/>
      <c r="K352" s="70"/>
      <c r="L352" s="69"/>
      <c r="M352" s="47"/>
      <c r="N352" s="239" t="str">
        <f ca="1">IF(Tabla1[[#This Row],[Fecha de nac]]="","",IF(Tabla1[[#This Row],[Fecha Finalización]] &gt;=TODAY(), DATEDIF(Tabla1[[#This Row],[Fecha de nac]],TODAY(),"y"), ROUNDDOWN((Tabla1[[#This Row],[Fecha Finalización]] -Tabla1[[#This Row],[Fecha de nac]])/365,0)))</f>
        <v/>
      </c>
      <c r="O352" s="170"/>
      <c r="P352" s="35"/>
      <c r="Q352" s="68"/>
      <c r="R352" s="68"/>
      <c r="S352" s="68"/>
      <c r="T352" s="68"/>
      <c r="U352" s="244" t="str">
        <f>IF(F352="","",Tabla1[[#This Row],[Fecha Inicio grupo]]+3*7-7)</f>
        <v/>
      </c>
      <c r="V352" s="245" t="str">
        <f>IF(F352="","",EDATE(Tabla1[[#This Row],[Fecha Inicio grupo]],3))</f>
        <v/>
      </c>
      <c r="W352" s="30"/>
      <c r="X352" s="30"/>
      <c r="Y352" s="77"/>
      <c r="Z352" s="77"/>
      <c r="AA352" s="77"/>
      <c r="AB352" s="77"/>
      <c r="AC352" s="77"/>
      <c r="AD352" s="77"/>
      <c r="AE352" s="77"/>
      <c r="AF352" s="77"/>
      <c r="AG352" s="77"/>
      <c r="AH352" s="77"/>
      <c r="AI352" s="77"/>
      <c r="AJ352" s="77"/>
      <c r="AK352" s="77"/>
      <c r="AL352" s="77"/>
      <c r="AM352" s="77"/>
      <c r="AN352" s="77"/>
      <c r="AO352" s="145"/>
      <c r="AP352" s="247" t="str">
        <f>IF(F352="","",IFERROR(VLOOKUP(SUBSTITUTE(SUBSTITUTE(Tabla1[[#This Row],[Uso Sistemas]],"T","P"),"N","F"),Parámetros!$M$2:$N$17,2,0),"Completar hasta 3ra sem. para evaluar a Probacionista"))</f>
        <v/>
      </c>
      <c r="AQ352" s="40"/>
      <c r="AR352" s="40"/>
      <c r="AS352" s="40"/>
      <c r="AT352" s="29"/>
      <c r="AU352" s="56"/>
      <c r="AV352" s="56"/>
      <c r="AW352" s="56"/>
      <c r="AX352" s="249" t="str">
        <f>IF(V352="","",EOMONTH(EDATE(Tabla1[[#This Row],[Fecha Finalización]],2),0))</f>
        <v/>
      </c>
      <c r="AY352" s="40"/>
      <c r="AZ352" s="250" t="str">
        <f>IF(V352="","",EOMONTH(EDATE(Tabla1[[#This Row],[Fecha Finalización]],3),0))</f>
        <v/>
      </c>
      <c r="BA352" s="40"/>
      <c r="BB352" s="40"/>
      <c r="BC352" s="236"/>
      <c r="BD352" s="234" t="str">
        <f>IF(F352="","",Tabla1[[#This Row],[sem 01]]&amp;Tabla1[[#This Row],[sem 02]]&amp;Tabla1[[#This Row],[sem 03]])</f>
        <v/>
      </c>
      <c r="BE352" s="235" t="str">
        <f>IF(TRIM(F352)="","",$B$1&amp;"-"&amp;SUBSTITUTE(Tabla1[[#This Row],[Mes Inscrito]]," ","")&amp;"-"&amp;SUBSTITUTE(Tabla1[[#This Row],[Dia de clases Inscrito]]," ","")&amp;"-"&amp;SUBSTITUTE(Tabla1[[#This Row],[Horario Inscrito]]," ","")&amp;"-"&amp;Tabla1[[#This Row],[Fecha Inicio grupo]])</f>
        <v/>
      </c>
      <c r="BF352" s="252" t="str">
        <f>IF(F352="","",Tabla1[[#This Row],[Curso]])</f>
        <v/>
      </c>
      <c r="BG352" s="253" t="str">
        <f>+IF(TRIM(F352)="","",$B$1&amp;"-"&amp;TRIM(Tabla1[[#This Row],[Mes Inscrito]])&amp;"-"&amp;TRIM(Tabla1[[#This Row],[Dia de clases Inscrito]])&amp;"-"&amp;TRIM(Tabla1[[#This Row],[Horario Inscrito]])&amp;"-"&amp;TRIM(Tabla1[[#This Row],[Fecha Inicio grupo]])&amp;"-"&amp;TRIM(Tabla1[[#This Row],[Tipo Incrito]]))</f>
        <v/>
      </c>
      <c r="BH352" s="308" t="str">
        <f>IF(F352="","",OR(IFERROR(SEARCH("CG",Tabla1[[#This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2" s="309" t="str">
        <f>IF(F352&lt;&gt;"",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2" s="309" t="str">
        <f>IF(F352&lt;&gt;"",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2" s="309" t="str">
        <f>IF(Tabla1[[#This Row],[Fecha Inicio grupo]]="","",IFERROR(VLOOKUP(Tabla1[[#This Row],[Mes de Alta como miembro]],Parámetros!$AM$2:$AN$16,2,0),"01/01/1900"))</f>
        <v/>
      </c>
    </row>
    <row r="353" spans="1:63" ht="14.45">
      <c r="A353" s="69">
        <v>350</v>
      </c>
      <c r="B353" s="30"/>
      <c r="C353" s="35"/>
      <c r="D353" s="43"/>
      <c r="E353" s="65"/>
      <c r="F353" s="46"/>
      <c r="G353" s="46"/>
      <c r="H353" s="164"/>
      <c r="I353" s="43"/>
      <c r="J353" s="29"/>
      <c r="K353" s="70"/>
      <c r="L353" s="69"/>
      <c r="M353" s="47"/>
      <c r="N353" s="239" t="str">
        <f ca="1">IF(Tabla1[[#This Row],[Fecha de nac]]="","",IF(Tabla1[[#This Row],[Fecha Finalización]] &gt;=TODAY(), DATEDIF(Tabla1[[#This Row],[Fecha de nac]],TODAY(),"y"), ROUNDDOWN((Tabla1[[#This Row],[Fecha Finalización]] -Tabla1[[#This Row],[Fecha de nac]])/365,0)))</f>
        <v/>
      </c>
      <c r="O353" s="170"/>
      <c r="P353" s="35"/>
      <c r="Q353" s="68"/>
      <c r="R353" s="68"/>
      <c r="S353" s="68"/>
      <c r="T353" s="68"/>
      <c r="U353" s="244" t="str">
        <f>IF(F353="","",Tabla1[[#This Row],[Fecha Inicio grupo]]+3*7-7)</f>
        <v/>
      </c>
      <c r="V353" s="245" t="str">
        <f>IF(F353="","",EDATE(Tabla1[[#This Row],[Fecha Inicio grupo]],3))</f>
        <v/>
      </c>
      <c r="W353" s="30"/>
      <c r="X353" s="30"/>
      <c r="Y353" s="77"/>
      <c r="Z353" s="77"/>
      <c r="AA353" s="77"/>
      <c r="AB353" s="77"/>
      <c r="AC353" s="77"/>
      <c r="AD353" s="77"/>
      <c r="AE353" s="77"/>
      <c r="AF353" s="77"/>
      <c r="AG353" s="77"/>
      <c r="AH353" s="77"/>
      <c r="AI353" s="77"/>
      <c r="AJ353" s="77"/>
      <c r="AK353" s="77"/>
      <c r="AL353" s="77"/>
      <c r="AM353" s="77"/>
      <c r="AN353" s="77"/>
      <c r="AO353" s="145"/>
      <c r="AP353" s="247" t="str">
        <f>IF(F353="","",IFERROR(VLOOKUP(SUBSTITUTE(SUBSTITUTE(Tabla1[[#This Row],[Uso Sistemas]],"T","P"),"N","F"),Parámetros!$M$2:$N$17,2,0),"Completar hasta 3ra sem. para evaluar a Probacionista"))</f>
        <v/>
      </c>
      <c r="AQ353" s="40"/>
      <c r="AR353" s="40"/>
      <c r="AS353" s="40"/>
      <c r="AT353" s="29"/>
      <c r="AU353" s="56"/>
      <c r="AV353" s="56"/>
      <c r="AW353" s="56"/>
      <c r="AX353" s="249" t="str">
        <f>IF(V353="","",EOMONTH(EDATE(Tabla1[[#This Row],[Fecha Finalización]],2),0))</f>
        <v/>
      </c>
      <c r="AY353" s="40"/>
      <c r="AZ353" s="250" t="str">
        <f>IF(V353="","",EOMONTH(EDATE(Tabla1[[#This Row],[Fecha Finalización]],3),0))</f>
        <v/>
      </c>
      <c r="BA353" s="40"/>
      <c r="BB353" s="40"/>
      <c r="BC353" s="236"/>
      <c r="BD353" s="234" t="str">
        <f>IF(F353="","",Tabla1[[#This Row],[sem 01]]&amp;Tabla1[[#This Row],[sem 02]]&amp;Tabla1[[#This Row],[sem 03]])</f>
        <v/>
      </c>
      <c r="BE353" s="235" t="str">
        <f>IF(TRIM(F353)="","",$B$1&amp;"-"&amp;SUBSTITUTE(Tabla1[[#This Row],[Mes Inscrito]]," ","")&amp;"-"&amp;SUBSTITUTE(Tabla1[[#This Row],[Dia de clases Inscrito]]," ","")&amp;"-"&amp;SUBSTITUTE(Tabla1[[#This Row],[Horario Inscrito]]," ","")&amp;"-"&amp;Tabla1[[#This Row],[Fecha Inicio grupo]])</f>
        <v/>
      </c>
      <c r="BF353" s="252" t="str">
        <f>IF(F353="","",Tabla1[[#This Row],[Curso]])</f>
        <v/>
      </c>
      <c r="BG353" s="253" t="str">
        <f>+IF(TRIM(F353)="","",$B$1&amp;"-"&amp;TRIM(Tabla1[[#This Row],[Mes Inscrito]])&amp;"-"&amp;TRIM(Tabla1[[#This Row],[Dia de clases Inscrito]])&amp;"-"&amp;TRIM(Tabla1[[#This Row],[Horario Inscrito]])&amp;"-"&amp;TRIM(Tabla1[[#This Row],[Fecha Inicio grupo]])&amp;"-"&amp;TRIM(Tabla1[[#This Row],[Tipo Incrito]]))</f>
        <v/>
      </c>
      <c r="BH353" s="308" t="str">
        <f>IF(F353="","",OR(IFERROR(SEARCH("CG",Tabla1[[#This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3" s="309" t="str">
        <f>IF(F353&lt;&gt;"",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3" s="309" t="str">
        <f>IF(F353&lt;&gt;"",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3" s="309" t="str">
        <f>IF(Tabla1[[#This Row],[Fecha Inicio grupo]]="","",IFERROR(VLOOKUP(Tabla1[[#This Row],[Mes de Alta como miembro]],Parámetros!$AM$2:$AN$16,2,0),"01/01/1900"))</f>
        <v/>
      </c>
    </row>
    <row r="354" spans="1:63" ht="14.45">
      <c r="A354" s="69">
        <v>351</v>
      </c>
      <c r="B354" s="30"/>
      <c r="C354" s="35"/>
      <c r="D354" s="43"/>
      <c r="E354" s="65"/>
      <c r="F354" s="46"/>
      <c r="G354" s="46"/>
      <c r="H354" s="164"/>
      <c r="I354" s="43"/>
      <c r="J354" s="29"/>
      <c r="K354" s="70"/>
      <c r="L354" s="69"/>
      <c r="M354" s="47"/>
      <c r="N354" s="239" t="str">
        <f ca="1">IF(Tabla1[[#This Row],[Fecha de nac]]="","",IF(Tabla1[[#This Row],[Fecha Finalización]] &gt;=TODAY(), DATEDIF(Tabla1[[#This Row],[Fecha de nac]],TODAY(),"y"), ROUNDDOWN((Tabla1[[#This Row],[Fecha Finalización]] -Tabla1[[#This Row],[Fecha de nac]])/365,0)))</f>
        <v/>
      </c>
      <c r="O354" s="170"/>
      <c r="P354" s="35"/>
      <c r="Q354" s="68"/>
      <c r="R354" s="68"/>
      <c r="S354" s="68"/>
      <c r="T354" s="68"/>
      <c r="U354" s="244" t="str">
        <f>IF(F354="","",Tabla1[[#This Row],[Fecha Inicio grupo]]+3*7-7)</f>
        <v/>
      </c>
      <c r="V354" s="245" t="str">
        <f>IF(F354="","",EDATE(Tabla1[[#This Row],[Fecha Inicio grupo]],3))</f>
        <v/>
      </c>
      <c r="W354" s="30"/>
      <c r="X354" s="30"/>
      <c r="Y354" s="77"/>
      <c r="Z354" s="77"/>
      <c r="AA354" s="77"/>
      <c r="AB354" s="77"/>
      <c r="AC354" s="77"/>
      <c r="AD354" s="77"/>
      <c r="AE354" s="77"/>
      <c r="AF354" s="77"/>
      <c r="AG354" s="77"/>
      <c r="AH354" s="77"/>
      <c r="AI354" s="77"/>
      <c r="AJ354" s="77"/>
      <c r="AK354" s="77"/>
      <c r="AL354" s="77"/>
      <c r="AM354" s="77"/>
      <c r="AN354" s="77"/>
      <c r="AO354" s="145"/>
      <c r="AP354" s="247" t="str">
        <f>IF(F354="","",IFERROR(VLOOKUP(SUBSTITUTE(SUBSTITUTE(Tabla1[[#This Row],[Uso Sistemas]],"T","P"),"N","F"),Parámetros!$M$2:$N$17,2,0),"Completar hasta 3ra sem. para evaluar a Probacionista"))</f>
        <v/>
      </c>
      <c r="AQ354" s="40"/>
      <c r="AR354" s="40"/>
      <c r="AS354" s="40"/>
      <c r="AT354" s="29"/>
      <c r="AU354" s="56"/>
      <c r="AV354" s="56"/>
      <c r="AW354" s="56"/>
      <c r="AX354" s="249" t="str">
        <f>IF(V354="","",EOMONTH(EDATE(Tabla1[[#This Row],[Fecha Finalización]],2),0))</f>
        <v/>
      </c>
      <c r="AY354" s="40"/>
      <c r="AZ354" s="250" t="str">
        <f>IF(V354="","",EOMONTH(EDATE(Tabla1[[#This Row],[Fecha Finalización]],3),0))</f>
        <v/>
      </c>
      <c r="BA354" s="40"/>
      <c r="BB354" s="40"/>
      <c r="BC354" s="236"/>
      <c r="BD354" s="234" t="str">
        <f>IF(F354="","",Tabla1[[#This Row],[sem 01]]&amp;Tabla1[[#This Row],[sem 02]]&amp;Tabla1[[#This Row],[sem 03]])</f>
        <v/>
      </c>
      <c r="BE354" s="235" t="str">
        <f>IF(TRIM(F354)="","",$B$1&amp;"-"&amp;SUBSTITUTE(Tabla1[[#This Row],[Mes Inscrito]]," ","")&amp;"-"&amp;SUBSTITUTE(Tabla1[[#This Row],[Dia de clases Inscrito]]," ","")&amp;"-"&amp;SUBSTITUTE(Tabla1[[#This Row],[Horario Inscrito]]," ","")&amp;"-"&amp;Tabla1[[#This Row],[Fecha Inicio grupo]])</f>
        <v/>
      </c>
      <c r="BF354" s="252" t="str">
        <f>IF(F354="","",Tabla1[[#This Row],[Curso]])</f>
        <v/>
      </c>
      <c r="BG354" s="253" t="str">
        <f>+IF(TRIM(F354)="","",$B$1&amp;"-"&amp;TRIM(Tabla1[[#This Row],[Mes Inscrito]])&amp;"-"&amp;TRIM(Tabla1[[#This Row],[Dia de clases Inscrito]])&amp;"-"&amp;TRIM(Tabla1[[#This Row],[Horario Inscrito]])&amp;"-"&amp;TRIM(Tabla1[[#This Row],[Fecha Inicio grupo]])&amp;"-"&amp;TRIM(Tabla1[[#This Row],[Tipo Incrito]]))</f>
        <v/>
      </c>
      <c r="BH354" s="308" t="str">
        <f>IF(F354="","",OR(IFERROR(SEARCH("CG",Tabla1[[#This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4" s="309" t="str">
        <f>IF(F354&lt;&gt;"",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4" s="309" t="str">
        <f>IF(F354&lt;&gt;"",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4" s="309" t="str">
        <f>IF(Tabla1[[#This Row],[Fecha Inicio grupo]]="","",IFERROR(VLOOKUP(Tabla1[[#This Row],[Mes de Alta como miembro]],Parámetros!$AM$2:$AN$16,2,0),"01/01/1900"))</f>
        <v/>
      </c>
    </row>
    <row r="355" spans="1:63" ht="14.45">
      <c r="A355" s="69">
        <v>352</v>
      </c>
      <c r="B355" s="30"/>
      <c r="C355" s="35"/>
      <c r="D355" s="43"/>
      <c r="E355" s="65"/>
      <c r="F355" s="46"/>
      <c r="G355" s="46"/>
      <c r="H355" s="164"/>
      <c r="I355" s="43"/>
      <c r="J355" s="29"/>
      <c r="K355" s="70"/>
      <c r="L355" s="69"/>
      <c r="M355" s="47"/>
      <c r="N355" s="239" t="str">
        <f ca="1">IF(Tabla1[[#This Row],[Fecha de nac]]="","",IF(Tabla1[[#This Row],[Fecha Finalización]] &gt;=TODAY(), DATEDIF(Tabla1[[#This Row],[Fecha de nac]],TODAY(),"y"), ROUNDDOWN((Tabla1[[#This Row],[Fecha Finalización]] -Tabla1[[#This Row],[Fecha de nac]])/365,0)))</f>
        <v/>
      </c>
      <c r="O355" s="170"/>
      <c r="P355" s="35"/>
      <c r="Q355" s="68"/>
      <c r="R355" s="68"/>
      <c r="S355" s="68"/>
      <c r="T355" s="68"/>
      <c r="U355" s="244" t="str">
        <f>IF(F355="","",Tabla1[[#This Row],[Fecha Inicio grupo]]+3*7-7)</f>
        <v/>
      </c>
      <c r="V355" s="245" t="str">
        <f>IF(F355="","",EDATE(Tabla1[[#This Row],[Fecha Inicio grupo]],3))</f>
        <v/>
      </c>
      <c r="W355" s="30"/>
      <c r="X355" s="30"/>
      <c r="Y355" s="77"/>
      <c r="Z355" s="77"/>
      <c r="AA355" s="77"/>
      <c r="AB355" s="77"/>
      <c r="AC355" s="77"/>
      <c r="AD355" s="77"/>
      <c r="AE355" s="77"/>
      <c r="AF355" s="77"/>
      <c r="AG355" s="77"/>
      <c r="AH355" s="77"/>
      <c r="AI355" s="77"/>
      <c r="AJ355" s="77"/>
      <c r="AK355" s="77"/>
      <c r="AL355" s="77"/>
      <c r="AM355" s="77"/>
      <c r="AN355" s="77"/>
      <c r="AO355" s="145"/>
      <c r="AP355" s="247" t="str">
        <f>IF(F355="","",IFERROR(VLOOKUP(SUBSTITUTE(SUBSTITUTE(Tabla1[[#This Row],[Uso Sistemas]],"T","P"),"N","F"),Parámetros!$M$2:$N$17,2,0),"Completar hasta 3ra sem. para evaluar a Probacionista"))</f>
        <v/>
      </c>
      <c r="AQ355" s="40"/>
      <c r="AR355" s="40"/>
      <c r="AS355" s="40"/>
      <c r="AT355" s="29"/>
      <c r="AU355" s="56"/>
      <c r="AV355" s="56"/>
      <c r="AW355" s="56"/>
      <c r="AX355" s="249" t="str">
        <f>IF(V355="","",EOMONTH(EDATE(Tabla1[[#This Row],[Fecha Finalización]],2),0))</f>
        <v/>
      </c>
      <c r="AY355" s="40"/>
      <c r="AZ355" s="250" t="str">
        <f>IF(V355="","",EOMONTH(EDATE(Tabla1[[#This Row],[Fecha Finalización]],3),0))</f>
        <v/>
      </c>
      <c r="BA355" s="40"/>
      <c r="BB355" s="40"/>
      <c r="BC355" s="236"/>
      <c r="BD355" s="234" t="str">
        <f>IF(F355="","",Tabla1[[#This Row],[sem 01]]&amp;Tabla1[[#This Row],[sem 02]]&amp;Tabla1[[#This Row],[sem 03]])</f>
        <v/>
      </c>
      <c r="BE355" s="235" t="str">
        <f>IF(TRIM(F355)="","",$B$1&amp;"-"&amp;SUBSTITUTE(Tabla1[[#This Row],[Mes Inscrito]]," ","")&amp;"-"&amp;SUBSTITUTE(Tabla1[[#This Row],[Dia de clases Inscrito]]," ","")&amp;"-"&amp;SUBSTITUTE(Tabla1[[#This Row],[Horario Inscrito]]," ","")&amp;"-"&amp;Tabla1[[#This Row],[Fecha Inicio grupo]])</f>
        <v/>
      </c>
      <c r="BF355" s="252" t="str">
        <f>IF(F355="","",Tabla1[[#This Row],[Curso]])</f>
        <v/>
      </c>
      <c r="BG355" s="253" t="str">
        <f>+IF(TRIM(F355)="","",$B$1&amp;"-"&amp;TRIM(Tabla1[[#This Row],[Mes Inscrito]])&amp;"-"&amp;TRIM(Tabla1[[#This Row],[Dia de clases Inscrito]])&amp;"-"&amp;TRIM(Tabla1[[#This Row],[Horario Inscrito]])&amp;"-"&amp;TRIM(Tabla1[[#This Row],[Fecha Inicio grupo]])&amp;"-"&amp;TRIM(Tabla1[[#This Row],[Tipo Incrito]]))</f>
        <v/>
      </c>
      <c r="BH355" s="308" t="str">
        <f>IF(F355="","",OR(IFERROR(SEARCH("CG",Tabla1[[#This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5" s="309" t="str">
        <f>IF(F355&lt;&gt;"",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5" s="309" t="str">
        <f>IF(F355&lt;&gt;"",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5" s="309" t="str">
        <f>IF(Tabla1[[#This Row],[Fecha Inicio grupo]]="","",IFERROR(VLOOKUP(Tabla1[[#This Row],[Mes de Alta como miembro]],Parámetros!$AM$2:$AN$16,2,0),"01/01/1900"))</f>
        <v/>
      </c>
    </row>
    <row r="356" spans="1:63" ht="14.45">
      <c r="A356" s="69">
        <v>353</v>
      </c>
      <c r="B356" s="30"/>
      <c r="C356" s="35"/>
      <c r="D356" s="43"/>
      <c r="E356" s="65"/>
      <c r="F356" s="46"/>
      <c r="G356" s="46"/>
      <c r="H356" s="164"/>
      <c r="I356" s="43"/>
      <c r="J356" s="29"/>
      <c r="K356" s="70"/>
      <c r="L356" s="69"/>
      <c r="M356" s="47"/>
      <c r="N356" s="239" t="str">
        <f ca="1">IF(Tabla1[[#This Row],[Fecha de nac]]="","",IF(Tabla1[[#This Row],[Fecha Finalización]] &gt;=TODAY(), DATEDIF(Tabla1[[#This Row],[Fecha de nac]],TODAY(),"y"), ROUNDDOWN((Tabla1[[#This Row],[Fecha Finalización]] -Tabla1[[#This Row],[Fecha de nac]])/365,0)))</f>
        <v/>
      </c>
      <c r="O356" s="170"/>
      <c r="P356" s="35"/>
      <c r="Q356" s="68"/>
      <c r="R356" s="68"/>
      <c r="S356" s="68"/>
      <c r="T356" s="68"/>
      <c r="U356" s="244" t="str">
        <f>IF(F356="","",Tabla1[[#This Row],[Fecha Inicio grupo]]+3*7-7)</f>
        <v/>
      </c>
      <c r="V356" s="245" t="str">
        <f>IF(F356="","",EDATE(Tabla1[[#This Row],[Fecha Inicio grupo]],3))</f>
        <v/>
      </c>
      <c r="W356" s="30"/>
      <c r="X356" s="30"/>
      <c r="Y356" s="77"/>
      <c r="Z356" s="77"/>
      <c r="AA356" s="77"/>
      <c r="AB356" s="77"/>
      <c r="AC356" s="77"/>
      <c r="AD356" s="77"/>
      <c r="AE356" s="77"/>
      <c r="AF356" s="77"/>
      <c r="AG356" s="77"/>
      <c r="AH356" s="77"/>
      <c r="AI356" s="77"/>
      <c r="AJ356" s="77"/>
      <c r="AK356" s="77"/>
      <c r="AL356" s="77"/>
      <c r="AM356" s="77"/>
      <c r="AN356" s="77"/>
      <c r="AO356" s="145"/>
      <c r="AP356" s="247" t="str">
        <f>IF(F356="","",IFERROR(VLOOKUP(SUBSTITUTE(SUBSTITUTE(Tabla1[[#This Row],[Uso Sistemas]],"T","P"),"N","F"),Parámetros!$M$2:$N$17,2,0),"Completar hasta 3ra sem. para evaluar a Probacionista"))</f>
        <v/>
      </c>
      <c r="AQ356" s="40"/>
      <c r="AR356" s="40"/>
      <c r="AS356" s="40"/>
      <c r="AT356" s="29"/>
      <c r="AU356" s="56"/>
      <c r="AV356" s="56"/>
      <c r="AW356" s="56"/>
      <c r="AX356" s="249" t="str">
        <f>IF(V356="","",EOMONTH(EDATE(Tabla1[[#This Row],[Fecha Finalización]],2),0))</f>
        <v/>
      </c>
      <c r="AY356" s="40"/>
      <c r="AZ356" s="250" t="str">
        <f>IF(V356="","",EOMONTH(EDATE(Tabla1[[#This Row],[Fecha Finalización]],3),0))</f>
        <v/>
      </c>
      <c r="BA356" s="40"/>
      <c r="BB356" s="40"/>
      <c r="BC356" s="236"/>
      <c r="BD356" s="234" t="str">
        <f>IF(F356="","",Tabla1[[#This Row],[sem 01]]&amp;Tabla1[[#This Row],[sem 02]]&amp;Tabla1[[#This Row],[sem 03]])</f>
        <v/>
      </c>
      <c r="BE356" s="235" t="str">
        <f>IF(TRIM(F356)="","",$B$1&amp;"-"&amp;SUBSTITUTE(Tabla1[[#This Row],[Mes Inscrito]]," ","")&amp;"-"&amp;SUBSTITUTE(Tabla1[[#This Row],[Dia de clases Inscrito]]," ","")&amp;"-"&amp;SUBSTITUTE(Tabla1[[#This Row],[Horario Inscrito]]," ","")&amp;"-"&amp;Tabla1[[#This Row],[Fecha Inicio grupo]])</f>
        <v/>
      </c>
      <c r="BF356" s="252" t="str">
        <f>IF(F356="","",Tabla1[[#This Row],[Curso]])</f>
        <v/>
      </c>
      <c r="BG356" s="253" t="str">
        <f>+IF(TRIM(F356)="","",$B$1&amp;"-"&amp;TRIM(Tabla1[[#This Row],[Mes Inscrito]])&amp;"-"&amp;TRIM(Tabla1[[#This Row],[Dia de clases Inscrito]])&amp;"-"&amp;TRIM(Tabla1[[#This Row],[Horario Inscrito]])&amp;"-"&amp;TRIM(Tabla1[[#This Row],[Fecha Inicio grupo]])&amp;"-"&amp;TRIM(Tabla1[[#This Row],[Tipo Incrito]]))</f>
        <v/>
      </c>
      <c r="BH356" s="308" t="str">
        <f>IF(F356="","",OR(IFERROR(SEARCH("CG",Tabla1[[#This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6" s="309" t="str">
        <f>IF(F356&lt;&gt;"",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6" s="309" t="str">
        <f>IF(F356&lt;&gt;"",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6" s="309" t="str">
        <f>IF(Tabla1[[#This Row],[Fecha Inicio grupo]]="","",IFERROR(VLOOKUP(Tabla1[[#This Row],[Mes de Alta como miembro]],Parámetros!$AM$2:$AN$16,2,0),"01/01/1900"))</f>
        <v/>
      </c>
    </row>
    <row r="357" spans="1:63" ht="14.45">
      <c r="A357" s="69">
        <v>354</v>
      </c>
      <c r="B357" s="30"/>
      <c r="C357" s="35"/>
      <c r="D357" s="43"/>
      <c r="E357" s="65"/>
      <c r="F357" s="46"/>
      <c r="G357" s="46"/>
      <c r="H357" s="164"/>
      <c r="I357" s="43"/>
      <c r="J357" s="29"/>
      <c r="K357" s="70"/>
      <c r="L357" s="69"/>
      <c r="M357" s="47"/>
      <c r="N357" s="239" t="str">
        <f ca="1">IF(Tabla1[[#This Row],[Fecha de nac]]="","",IF(Tabla1[[#This Row],[Fecha Finalización]] &gt;=TODAY(), DATEDIF(Tabla1[[#This Row],[Fecha de nac]],TODAY(),"y"), ROUNDDOWN((Tabla1[[#This Row],[Fecha Finalización]] -Tabla1[[#This Row],[Fecha de nac]])/365,0)))</f>
        <v/>
      </c>
      <c r="O357" s="170"/>
      <c r="P357" s="35"/>
      <c r="Q357" s="68"/>
      <c r="R357" s="68"/>
      <c r="S357" s="68"/>
      <c r="T357" s="68"/>
      <c r="U357" s="244" t="str">
        <f>IF(F357="","",Tabla1[[#This Row],[Fecha Inicio grupo]]+3*7-7)</f>
        <v/>
      </c>
      <c r="V357" s="245" t="str">
        <f>IF(F357="","",EDATE(Tabla1[[#This Row],[Fecha Inicio grupo]],3))</f>
        <v/>
      </c>
      <c r="W357" s="30"/>
      <c r="X357" s="30"/>
      <c r="Y357" s="77"/>
      <c r="Z357" s="77"/>
      <c r="AA357" s="77"/>
      <c r="AB357" s="77"/>
      <c r="AC357" s="77"/>
      <c r="AD357" s="77"/>
      <c r="AE357" s="77"/>
      <c r="AF357" s="77"/>
      <c r="AG357" s="77"/>
      <c r="AH357" s="77"/>
      <c r="AI357" s="77"/>
      <c r="AJ357" s="77"/>
      <c r="AK357" s="77"/>
      <c r="AL357" s="77"/>
      <c r="AM357" s="77"/>
      <c r="AN357" s="77"/>
      <c r="AO357" s="145"/>
      <c r="AP357" s="247" t="str">
        <f>IF(F357="","",IFERROR(VLOOKUP(SUBSTITUTE(SUBSTITUTE(Tabla1[[#This Row],[Uso Sistemas]],"T","P"),"N","F"),Parámetros!$M$2:$N$17,2,0),"Completar hasta 3ra sem. para evaluar a Probacionista"))</f>
        <v/>
      </c>
      <c r="AQ357" s="40"/>
      <c r="AR357" s="40"/>
      <c r="AS357" s="40"/>
      <c r="AT357" s="29"/>
      <c r="AU357" s="56"/>
      <c r="AV357" s="56"/>
      <c r="AW357" s="56"/>
      <c r="AX357" s="249" t="str">
        <f>IF(V357="","",EOMONTH(EDATE(Tabla1[[#This Row],[Fecha Finalización]],2),0))</f>
        <v/>
      </c>
      <c r="AY357" s="40"/>
      <c r="AZ357" s="250" t="str">
        <f>IF(V357="","",EOMONTH(EDATE(Tabla1[[#This Row],[Fecha Finalización]],3),0))</f>
        <v/>
      </c>
      <c r="BA357" s="40"/>
      <c r="BB357" s="40"/>
      <c r="BC357" s="236"/>
      <c r="BD357" s="234" t="str">
        <f>IF(F357="","",Tabla1[[#This Row],[sem 01]]&amp;Tabla1[[#This Row],[sem 02]]&amp;Tabla1[[#This Row],[sem 03]])</f>
        <v/>
      </c>
      <c r="BE357" s="235" t="str">
        <f>IF(TRIM(F357)="","",$B$1&amp;"-"&amp;SUBSTITUTE(Tabla1[[#This Row],[Mes Inscrito]]," ","")&amp;"-"&amp;SUBSTITUTE(Tabla1[[#This Row],[Dia de clases Inscrito]]," ","")&amp;"-"&amp;SUBSTITUTE(Tabla1[[#This Row],[Horario Inscrito]]," ","")&amp;"-"&amp;Tabla1[[#This Row],[Fecha Inicio grupo]])</f>
        <v/>
      </c>
      <c r="BF357" s="252" t="str">
        <f>IF(F357="","",Tabla1[[#This Row],[Curso]])</f>
        <v/>
      </c>
      <c r="BG357" s="253" t="str">
        <f>+IF(TRIM(F357)="","",$B$1&amp;"-"&amp;TRIM(Tabla1[[#This Row],[Mes Inscrito]])&amp;"-"&amp;TRIM(Tabla1[[#This Row],[Dia de clases Inscrito]])&amp;"-"&amp;TRIM(Tabla1[[#This Row],[Horario Inscrito]])&amp;"-"&amp;TRIM(Tabla1[[#This Row],[Fecha Inicio grupo]])&amp;"-"&amp;TRIM(Tabla1[[#This Row],[Tipo Incrito]]))</f>
        <v/>
      </c>
      <c r="BH357" s="308" t="str">
        <f>IF(F357="","",OR(IFERROR(SEARCH("CG",Tabla1[[#This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7" s="309" t="str">
        <f>IF(F357&lt;&gt;"",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7" s="309" t="str">
        <f>IF(F357&lt;&gt;"",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7" s="309" t="str">
        <f>IF(Tabla1[[#This Row],[Fecha Inicio grupo]]="","",IFERROR(VLOOKUP(Tabla1[[#This Row],[Mes de Alta como miembro]],Parámetros!$AM$2:$AN$16,2,0),"01/01/1900"))</f>
        <v/>
      </c>
    </row>
    <row r="358" spans="1:63" ht="14.45">
      <c r="A358" s="69">
        <v>355</v>
      </c>
      <c r="B358" s="30"/>
      <c r="C358" s="35"/>
      <c r="D358" s="43"/>
      <c r="E358" s="65"/>
      <c r="F358" s="46"/>
      <c r="G358" s="46"/>
      <c r="H358" s="164"/>
      <c r="I358" s="43"/>
      <c r="J358" s="29"/>
      <c r="K358" s="70"/>
      <c r="L358" s="69"/>
      <c r="M358" s="47"/>
      <c r="N358" s="239" t="str">
        <f ca="1">IF(Tabla1[[#This Row],[Fecha de nac]]="","",IF(Tabla1[[#This Row],[Fecha Finalización]] &gt;=TODAY(), DATEDIF(Tabla1[[#This Row],[Fecha de nac]],TODAY(),"y"), ROUNDDOWN((Tabla1[[#This Row],[Fecha Finalización]] -Tabla1[[#This Row],[Fecha de nac]])/365,0)))</f>
        <v/>
      </c>
      <c r="O358" s="170"/>
      <c r="P358" s="35"/>
      <c r="Q358" s="68"/>
      <c r="R358" s="68"/>
      <c r="S358" s="68"/>
      <c r="T358" s="68"/>
      <c r="U358" s="244" t="str">
        <f>IF(F358="","",Tabla1[[#This Row],[Fecha Inicio grupo]]+3*7-7)</f>
        <v/>
      </c>
      <c r="V358" s="245" t="str">
        <f>IF(F358="","",EDATE(Tabla1[[#This Row],[Fecha Inicio grupo]],3))</f>
        <v/>
      </c>
      <c r="W358" s="30"/>
      <c r="X358" s="30"/>
      <c r="Y358" s="77"/>
      <c r="Z358" s="77"/>
      <c r="AA358" s="77"/>
      <c r="AB358" s="77"/>
      <c r="AC358" s="77"/>
      <c r="AD358" s="77"/>
      <c r="AE358" s="77"/>
      <c r="AF358" s="77"/>
      <c r="AG358" s="77"/>
      <c r="AH358" s="77"/>
      <c r="AI358" s="77"/>
      <c r="AJ358" s="77"/>
      <c r="AK358" s="77"/>
      <c r="AL358" s="77"/>
      <c r="AM358" s="77"/>
      <c r="AN358" s="77"/>
      <c r="AO358" s="145"/>
      <c r="AP358" s="247" t="str">
        <f>IF(F358="","",IFERROR(VLOOKUP(SUBSTITUTE(SUBSTITUTE(Tabla1[[#This Row],[Uso Sistemas]],"T","P"),"N","F"),Parámetros!$M$2:$N$17,2,0),"Completar hasta 3ra sem. para evaluar a Probacionista"))</f>
        <v/>
      </c>
      <c r="AQ358" s="40"/>
      <c r="AR358" s="40"/>
      <c r="AS358" s="40"/>
      <c r="AT358" s="29"/>
      <c r="AU358" s="56"/>
      <c r="AV358" s="56"/>
      <c r="AW358" s="56"/>
      <c r="AX358" s="249" t="str">
        <f>IF(V358="","",EOMONTH(EDATE(Tabla1[[#This Row],[Fecha Finalización]],2),0))</f>
        <v/>
      </c>
      <c r="AY358" s="40"/>
      <c r="AZ358" s="250" t="str">
        <f>IF(V358="","",EOMONTH(EDATE(Tabla1[[#This Row],[Fecha Finalización]],3),0))</f>
        <v/>
      </c>
      <c r="BA358" s="40"/>
      <c r="BB358" s="40"/>
      <c r="BC358" s="236"/>
      <c r="BD358" s="234" t="str">
        <f>IF(F358="","",Tabla1[[#This Row],[sem 01]]&amp;Tabla1[[#This Row],[sem 02]]&amp;Tabla1[[#This Row],[sem 03]])</f>
        <v/>
      </c>
      <c r="BE358" s="235" t="str">
        <f>IF(TRIM(F358)="","",$B$1&amp;"-"&amp;SUBSTITUTE(Tabla1[[#This Row],[Mes Inscrito]]," ","")&amp;"-"&amp;SUBSTITUTE(Tabla1[[#This Row],[Dia de clases Inscrito]]," ","")&amp;"-"&amp;SUBSTITUTE(Tabla1[[#This Row],[Horario Inscrito]]," ","")&amp;"-"&amp;Tabla1[[#This Row],[Fecha Inicio grupo]])</f>
        <v/>
      </c>
      <c r="BF358" s="252" t="str">
        <f>IF(F358="","",Tabla1[[#This Row],[Curso]])</f>
        <v/>
      </c>
      <c r="BG358" s="253" t="str">
        <f>+IF(TRIM(F358)="","",$B$1&amp;"-"&amp;TRIM(Tabla1[[#This Row],[Mes Inscrito]])&amp;"-"&amp;TRIM(Tabla1[[#This Row],[Dia de clases Inscrito]])&amp;"-"&amp;TRIM(Tabla1[[#This Row],[Horario Inscrito]])&amp;"-"&amp;TRIM(Tabla1[[#This Row],[Fecha Inicio grupo]])&amp;"-"&amp;TRIM(Tabla1[[#This Row],[Tipo Incrito]]))</f>
        <v/>
      </c>
      <c r="BH358" s="308" t="str">
        <f>IF(F358="","",OR(IFERROR(SEARCH("CG",Tabla1[[#This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8" s="309" t="str">
        <f>IF(F358&lt;&gt;"",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8" s="309" t="str">
        <f>IF(F358&lt;&gt;"",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8" s="309" t="str">
        <f>IF(Tabla1[[#This Row],[Fecha Inicio grupo]]="","",IFERROR(VLOOKUP(Tabla1[[#This Row],[Mes de Alta como miembro]],Parámetros!$AM$2:$AN$16,2,0),"01/01/1900"))</f>
        <v/>
      </c>
    </row>
    <row r="359" spans="1:63" ht="14.45">
      <c r="A359" s="69">
        <v>356</v>
      </c>
      <c r="B359" s="30"/>
      <c r="C359" s="35"/>
      <c r="D359" s="43"/>
      <c r="E359" s="65"/>
      <c r="F359" s="46"/>
      <c r="G359" s="46"/>
      <c r="H359" s="164"/>
      <c r="I359" s="43"/>
      <c r="J359" s="29"/>
      <c r="K359" s="70"/>
      <c r="L359" s="69"/>
      <c r="M359" s="47"/>
      <c r="N359" s="239" t="str">
        <f ca="1">IF(Tabla1[[#This Row],[Fecha de nac]]="","",IF(Tabla1[[#This Row],[Fecha Finalización]] &gt;=TODAY(), DATEDIF(Tabla1[[#This Row],[Fecha de nac]],TODAY(),"y"), ROUNDDOWN((Tabla1[[#This Row],[Fecha Finalización]] -Tabla1[[#This Row],[Fecha de nac]])/365,0)))</f>
        <v/>
      </c>
      <c r="O359" s="170"/>
      <c r="P359" s="35"/>
      <c r="Q359" s="68"/>
      <c r="R359" s="68"/>
      <c r="S359" s="68"/>
      <c r="T359" s="68"/>
      <c r="U359" s="244" t="str">
        <f>IF(F359="","",Tabla1[[#This Row],[Fecha Inicio grupo]]+3*7-7)</f>
        <v/>
      </c>
      <c r="V359" s="245" t="str">
        <f>IF(F359="","",EDATE(Tabla1[[#This Row],[Fecha Inicio grupo]],3))</f>
        <v/>
      </c>
      <c r="W359" s="30"/>
      <c r="X359" s="30"/>
      <c r="Y359" s="77"/>
      <c r="Z359" s="77"/>
      <c r="AA359" s="77"/>
      <c r="AB359" s="77"/>
      <c r="AC359" s="77"/>
      <c r="AD359" s="77"/>
      <c r="AE359" s="77"/>
      <c r="AF359" s="77"/>
      <c r="AG359" s="77"/>
      <c r="AH359" s="77"/>
      <c r="AI359" s="77"/>
      <c r="AJ359" s="77"/>
      <c r="AK359" s="77"/>
      <c r="AL359" s="77"/>
      <c r="AM359" s="77"/>
      <c r="AN359" s="77"/>
      <c r="AO359" s="145"/>
      <c r="AP359" s="247" t="str">
        <f>IF(F359="","",IFERROR(VLOOKUP(SUBSTITUTE(SUBSTITUTE(Tabla1[[#This Row],[Uso Sistemas]],"T","P"),"N","F"),Parámetros!$M$2:$N$17,2,0),"Completar hasta 3ra sem. para evaluar a Probacionista"))</f>
        <v/>
      </c>
      <c r="AQ359" s="40"/>
      <c r="AR359" s="40"/>
      <c r="AS359" s="40"/>
      <c r="AT359" s="29"/>
      <c r="AU359" s="56"/>
      <c r="AV359" s="56"/>
      <c r="AW359" s="56"/>
      <c r="AX359" s="249" t="str">
        <f>IF(V359="","",EOMONTH(EDATE(Tabla1[[#This Row],[Fecha Finalización]],2),0))</f>
        <v/>
      </c>
      <c r="AY359" s="40"/>
      <c r="AZ359" s="250" t="str">
        <f>IF(V359="","",EOMONTH(EDATE(Tabla1[[#This Row],[Fecha Finalización]],3),0))</f>
        <v/>
      </c>
      <c r="BA359" s="40"/>
      <c r="BB359" s="40"/>
      <c r="BC359" s="236"/>
      <c r="BD359" s="234" t="str">
        <f>IF(F359="","",Tabla1[[#This Row],[sem 01]]&amp;Tabla1[[#This Row],[sem 02]]&amp;Tabla1[[#This Row],[sem 03]])</f>
        <v/>
      </c>
      <c r="BE359" s="235" t="str">
        <f>IF(TRIM(F359)="","",$B$1&amp;"-"&amp;SUBSTITUTE(Tabla1[[#This Row],[Mes Inscrito]]," ","")&amp;"-"&amp;SUBSTITUTE(Tabla1[[#This Row],[Dia de clases Inscrito]]," ","")&amp;"-"&amp;SUBSTITUTE(Tabla1[[#This Row],[Horario Inscrito]]," ","")&amp;"-"&amp;Tabla1[[#This Row],[Fecha Inicio grupo]])</f>
        <v/>
      </c>
      <c r="BF359" s="252" t="str">
        <f>IF(F359="","",Tabla1[[#This Row],[Curso]])</f>
        <v/>
      </c>
      <c r="BG359" s="253" t="str">
        <f>+IF(TRIM(F359)="","",$B$1&amp;"-"&amp;TRIM(Tabla1[[#This Row],[Mes Inscrito]])&amp;"-"&amp;TRIM(Tabla1[[#This Row],[Dia de clases Inscrito]])&amp;"-"&amp;TRIM(Tabla1[[#This Row],[Horario Inscrito]])&amp;"-"&amp;TRIM(Tabla1[[#This Row],[Fecha Inicio grupo]])&amp;"-"&amp;TRIM(Tabla1[[#This Row],[Tipo Incrito]]))</f>
        <v/>
      </c>
      <c r="BH359" s="308" t="str">
        <f>IF(F359="","",OR(IFERROR(SEARCH("CG",Tabla1[[#This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9" s="309" t="str">
        <f>IF(F359&lt;&gt;"",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9" s="309" t="str">
        <f>IF(F359&lt;&gt;"",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9" s="309" t="str">
        <f>IF(Tabla1[[#This Row],[Fecha Inicio grupo]]="","",IFERROR(VLOOKUP(Tabla1[[#This Row],[Mes de Alta como miembro]],Parámetros!$AM$2:$AN$16,2,0),"01/01/1900"))</f>
        <v/>
      </c>
    </row>
    <row r="360" spans="1:63" ht="14.45">
      <c r="A360" s="69">
        <v>357</v>
      </c>
      <c r="B360" s="30"/>
      <c r="C360" s="35"/>
      <c r="D360" s="43"/>
      <c r="E360" s="65"/>
      <c r="F360" s="46"/>
      <c r="G360" s="46"/>
      <c r="H360" s="164"/>
      <c r="I360" s="43"/>
      <c r="J360" s="29"/>
      <c r="K360" s="70"/>
      <c r="L360" s="69"/>
      <c r="M360" s="47"/>
      <c r="N360" s="239" t="str">
        <f ca="1">IF(Tabla1[[#This Row],[Fecha de nac]]="","",IF(Tabla1[[#This Row],[Fecha Finalización]] &gt;=TODAY(), DATEDIF(Tabla1[[#This Row],[Fecha de nac]],TODAY(),"y"), ROUNDDOWN((Tabla1[[#This Row],[Fecha Finalización]] -Tabla1[[#This Row],[Fecha de nac]])/365,0)))</f>
        <v/>
      </c>
      <c r="O360" s="170"/>
      <c r="P360" s="35"/>
      <c r="Q360" s="68"/>
      <c r="R360" s="68"/>
      <c r="S360" s="68"/>
      <c r="T360" s="68"/>
      <c r="U360" s="244" t="str">
        <f>IF(F360="","",Tabla1[[#This Row],[Fecha Inicio grupo]]+3*7-7)</f>
        <v/>
      </c>
      <c r="V360" s="245" t="str">
        <f>IF(F360="","",EDATE(Tabla1[[#This Row],[Fecha Inicio grupo]],3))</f>
        <v/>
      </c>
      <c r="W360" s="30"/>
      <c r="X360" s="30"/>
      <c r="Y360" s="77"/>
      <c r="Z360" s="77"/>
      <c r="AA360" s="77"/>
      <c r="AB360" s="77"/>
      <c r="AC360" s="77"/>
      <c r="AD360" s="77"/>
      <c r="AE360" s="77"/>
      <c r="AF360" s="77"/>
      <c r="AG360" s="77"/>
      <c r="AH360" s="77"/>
      <c r="AI360" s="77"/>
      <c r="AJ360" s="77"/>
      <c r="AK360" s="77"/>
      <c r="AL360" s="77"/>
      <c r="AM360" s="77"/>
      <c r="AN360" s="77"/>
      <c r="AO360" s="145"/>
      <c r="AP360" s="247" t="str">
        <f>IF(F360="","",IFERROR(VLOOKUP(SUBSTITUTE(SUBSTITUTE(Tabla1[[#This Row],[Uso Sistemas]],"T","P"),"N","F"),Parámetros!$M$2:$N$17,2,0),"Completar hasta 3ra sem. para evaluar a Probacionista"))</f>
        <v/>
      </c>
      <c r="AQ360" s="40"/>
      <c r="AR360" s="40"/>
      <c r="AS360" s="40"/>
      <c r="AT360" s="29"/>
      <c r="AU360" s="56"/>
      <c r="AV360" s="56"/>
      <c r="AW360" s="56"/>
      <c r="AX360" s="249" t="str">
        <f>IF(V360="","",EOMONTH(EDATE(Tabla1[[#This Row],[Fecha Finalización]],2),0))</f>
        <v/>
      </c>
      <c r="AY360" s="40"/>
      <c r="AZ360" s="250" t="str">
        <f>IF(V360="","",EOMONTH(EDATE(Tabla1[[#This Row],[Fecha Finalización]],3),0))</f>
        <v/>
      </c>
      <c r="BA360" s="40"/>
      <c r="BB360" s="40"/>
      <c r="BC360" s="236"/>
      <c r="BD360" s="234" t="str">
        <f>IF(F360="","",Tabla1[[#This Row],[sem 01]]&amp;Tabla1[[#This Row],[sem 02]]&amp;Tabla1[[#This Row],[sem 03]])</f>
        <v/>
      </c>
      <c r="BE360" s="235" t="str">
        <f>IF(TRIM(F360)="","",$B$1&amp;"-"&amp;SUBSTITUTE(Tabla1[[#This Row],[Mes Inscrito]]," ","")&amp;"-"&amp;SUBSTITUTE(Tabla1[[#This Row],[Dia de clases Inscrito]]," ","")&amp;"-"&amp;SUBSTITUTE(Tabla1[[#This Row],[Horario Inscrito]]," ","")&amp;"-"&amp;Tabla1[[#This Row],[Fecha Inicio grupo]])</f>
        <v/>
      </c>
      <c r="BF360" s="252" t="str">
        <f>IF(F360="","",Tabla1[[#This Row],[Curso]])</f>
        <v/>
      </c>
      <c r="BG360" s="253" t="str">
        <f>+IF(TRIM(F360)="","",$B$1&amp;"-"&amp;TRIM(Tabla1[[#This Row],[Mes Inscrito]])&amp;"-"&amp;TRIM(Tabla1[[#This Row],[Dia de clases Inscrito]])&amp;"-"&amp;TRIM(Tabla1[[#This Row],[Horario Inscrito]])&amp;"-"&amp;TRIM(Tabla1[[#This Row],[Fecha Inicio grupo]])&amp;"-"&amp;TRIM(Tabla1[[#This Row],[Tipo Incrito]]))</f>
        <v/>
      </c>
      <c r="BH360" s="308" t="str">
        <f>IF(F360="","",OR(IFERROR(SEARCH("CG",Tabla1[[#This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0" s="309" t="str">
        <f>IF(F360&lt;&gt;"",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0" s="309" t="str">
        <f>IF(F360&lt;&gt;"",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0" s="309" t="str">
        <f>IF(Tabla1[[#This Row],[Fecha Inicio grupo]]="","",IFERROR(VLOOKUP(Tabla1[[#This Row],[Mes de Alta como miembro]],Parámetros!$AM$2:$AN$16,2,0),"01/01/1900"))</f>
        <v/>
      </c>
    </row>
    <row r="361" spans="1:63" ht="14.45">
      <c r="A361" s="69">
        <v>358</v>
      </c>
      <c r="B361" s="30"/>
      <c r="C361" s="35"/>
      <c r="D361" s="43"/>
      <c r="E361" s="65"/>
      <c r="F361" s="46"/>
      <c r="G361" s="46"/>
      <c r="H361" s="164"/>
      <c r="I361" s="43"/>
      <c r="J361" s="29"/>
      <c r="K361" s="70"/>
      <c r="L361" s="69"/>
      <c r="M361" s="47"/>
      <c r="N361" s="239" t="str">
        <f ca="1">IF(Tabla1[[#This Row],[Fecha de nac]]="","",IF(Tabla1[[#This Row],[Fecha Finalización]] &gt;=TODAY(), DATEDIF(Tabla1[[#This Row],[Fecha de nac]],TODAY(),"y"), ROUNDDOWN((Tabla1[[#This Row],[Fecha Finalización]] -Tabla1[[#This Row],[Fecha de nac]])/365,0)))</f>
        <v/>
      </c>
      <c r="O361" s="170"/>
      <c r="P361" s="35"/>
      <c r="Q361" s="68"/>
      <c r="R361" s="68"/>
      <c r="S361" s="68"/>
      <c r="T361" s="68"/>
      <c r="U361" s="244" t="str">
        <f>IF(F361="","",Tabla1[[#This Row],[Fecha Inicio grupo]]+3*7-7)</f>
        <v/>
      </c>
      <c r="V361" s="245" t="str">
        <f>IF(F361="","",EDATE(Tabla1[[#This Row],[Fecha Inicio grupo]],3))</f>
        <v/>
      </c>
      <c r="W361" s="30"/>
      <c r="X361" s="30"/>
      <c r="Y361" s="77"/>
      <c r="Z361" s="77"/>
      <c r="AA361" s="77"/>
      <c r="AB361" s="77"/>
      <c r="AC361" s="77"/>
      <c r="AD361" s="77"/>
      <c r="AE361" s="77"/>
      <c r="AF361" s="77"/>
      <c r="AG361" s="77"/>
      <c r="AH361" s="77"/>
      <c r="AI361" s="77"/>
      <c r="AJ361" s="77"/>
      <c r="AK361" s="77"/>
      <c r="AL361" s="77"/>
      <c r="AM361" s="77"/>
      <c r="AN361" s="77"/>
      <c r="AO361" s="145"/>
      <c r="AP361" s="247" t="str">
        <f>IF(F361="","",IFERROR(VLOOKUP(SUBSTITUTE(SUBSTITUTE(Tabla1[[#This Row],[Uso Sistemas]],"T","P"),"N","F"),Parámetros!$M$2:$N$17,2,0),"Completar hasta 3ra sem. para evaluar a Probacionista"))</f>
        <v/>
      </c>
      <c r="AQ361" s="40"/>
      <c r="AR361" s="40"/>
      <c r="AS361" s="40"/>
      <c r="AT361" s="29"/>
      <c r="AU361" s="56"/>
      <c r="AV361" s="56"/>
      <c r="AW361" s="56"/>
      <c r="AX361" s="249" t="str">
        <f>IF(V361="","",EOMONTH(EDATE(Tabla1[[#This Row],[Fecha Finalización]],2),0))</f>
        <v/>
      </c>
      <c r="AY361" s="40"/>
      <c r="AZ361" s="250" t="str">
        <f>IF(V361="","",EOMONTH(EDATE(Tabla1[[#This Row],[Fecha Finalización]],3),0))</f>
        <v/>
      </c>
      <c r="BA361" s="40"/>
      <c r="BB361" s="40"/>
      <c r="BC361" s="236"/>
      <c r="BD361" s="234" t="str">
        <f>IF(F361="","",Tabla1[[#This Row],[sem 01]]&amp;Tabla1[[#This Row],[sem 02]]&amp;Tabla1[[#This Row],[sem 03]])</f>
        <v/>
      </c>
      <c r="BE361" s="235" t="str">
        <f>IF(TRIM(F361)="","",$B$1&amp;"-"&amp;SUBSTITUTE(Tabla1[[#This Row],[Mes Inscrito]]," ","")&amp;"-"&amp;SUBSTITUTE(Tabla1[[#This Row],[Dia de clases Inscrito]]," ","")&amp;"-"&amp;SUBSTITUTE(Tabla1[[#This Row],[Horario Inscrito]]," ","")&amp;"-"&amp;Tabla1[[#This Row],[Fecha Inicio grupo]])</f>
        <v/>
      </c>
      <c r="BF361" s="252" t="str">
        <f>IF(F361="","",Tabla1[[#This Row],[Curso]])</f>
        <v/>
      </c>
      <c r="BG361" s="253" t="str">
        <f>+IF(TRIM(F361)="","",$B$1&amp;"-"&amp;TRIM(Tabla1[[#This Row],[Mes Inscrito]])&amp;"-"&amp;TRIM(Tabla1[[#This Row],[Dia de clases Inscrito]])&amp;"-"&amp;TRIM(Tabla1[[#This Row],[Horario Inscrito]])&amp;"-"&amp;TRIM(Tabla1[[#This Row],[Fecha Inicio grupo]])&amp;"-"&amp;TRIM(Tabla1[[#This Row],[Tipo Incrito]]))</f>
        <v/>
      </c>
      <c r="BH361" s="308" t="str">
        <f>IF(F361="","",OR(IFERROR(SEARCH("CG",Tabla1[[#This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1" s="309" t="str">
        <f>IF(F361&lt;&gt;"",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1" s="309" t="str">
        <f>IF(F361&lt;&gt;"",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1" s="309" t="str">
        <f>IF(Tabla1[[#This Row],[Fecha Inicio grupo]]="","",IFERROR(VLOOKUP(Tabla1[[#This Row],[Mes de Alta como miembro]],Parámetros!$AM$2:$AN$16,2,0),"01/01/1900"))</f>
        <v/>
      </c>
    </row>
    <row r="362" spans="1:63" ht="14.45">
      <c r="A362" s="69">
        <v>359</v>
      </c>
      <c r="B362" s="30"/>
      <c r="C362" s="35"/>
      <c r="D362" s="43"/>
      <c r="E362" s="65"/>
      <c r="F362" s="46"/>
      <c r="G362" s="46"/>
      <c r="H362" s="164"/>
      <c r="I362" s="43"/>
      <c r="J362" s="29"/>
      <c r="K362" s="70"/>
      <c r="L362" s="69"/>
      <c r="M362" s="47"/>
      <c r="N362" s="239" t="str">
        <f ca="1">IF(Tabla1[[#This Row],[Fecha de nac]]="","",IF(Tabla1[[#This Row],[Fecha Finalización]] &gt;=TODAY(), DATEDIF(Tabla1[[#This Row],[Fecha de nac]],TODAY(),"y"), ROUNDDOWN((Tabla1[[#This Row],[Fecha Finalización]] -Tabla1[[#This Row],[Fecha de nac]])/365,0)))</f>
        <v/>
      </c>
      <c r="O362" s="170"/>
      <c r="P362" s="35"/>
      <c r="Q362" s="68"/>
      <c r="R362" s="68"/>
      <c r="S362" s="68"/>
      <c r="T362" s="68"/>
      <c r="U362" s="244" t="str">
        <f>IF(F362="","",Tabla1[[#This Row],[Fecha Inicio grupo]]+3*7-7)</f>
        <v/>
      </c>
      <c r="V362" s="245" t="str">
        <f>IF(F362="","",EDATE(Tabla1[[#This Row],[Fecha Inicio grupo]],3))</f>
        <v/>
      </c>
      <c r="W362" s="30"/>
      <c r="X362" s="30"/>
      <c r="Y362" s="77"/>
      <c r="Z362" s="77"/>
      <c r="AA362" s="77"/>
      <c r="AB362" s="77"/>
      <c r="AC362" s="77"/>
      <c r="AD362" s="77"/>
      <c r="AE362" s="77"/>
      <c r="AF362" s="77"/>
      <c r="AG362" s="77"/>
      <c r="AH362" s="77"/>
      <c r="AI362" s="77"/>
      <c r="AJ362" s="77"/>
      <c r="AK362" s="77"/>
      <c r="AL362" s="77"/>
      <c r="AM362" s="77"/>
      <c r="AN362" s="77"/>
      <c r="AO362" s="145"/>
      <c r="AP362" s="247" t="str">
        <f>IF(F362="","",IFERROR(VLOOKUP(SUBSTITUTE(SUBSTITUTE(Tabla1[[#This Row],[Uso Sistemas]],"T","P"),"N","F"),Parámetros!$M$2:$N$17,2,0),"Completar hasta 3ra sem. para evaluar a Probacionista"))</f>
        <v/>
      </c>
      <c r="AQ362" s="40"/>
      <c r="AR362" s="40"/>
      <c r="AS362" s="40"/>
      <c r="AT362" s="29"/>
      <c r="AU362" s="56"/>
      <c r="AV362" s="56"/>
      <c r="AW362" s="56"/>
      <c r="AX362" s="249" t="str">
        <f>IF(V362="","",EOMONTH(EDATE(Tabla1[[#This Row],[Fecha Finalización]],2),0))</f>
        <v/>
      </c>
      <c r="AY362" s="40"/>
      <c r="AZ362" s="250" t="str">
        <f>IF(V362="","",EOMONTH(EDATE(Tabla1[[#This Row],[Fecha Finalización]],3),0))</f>
        <v/>
      </c>
      <c r="BA362" s="40"/>
      <c r="BB362" s="40"/>
      <c r="BC362" s="236"/>
      <c r="BD362" s="234" t="str">
        <f>IF(F362="","",Tabla1[[#This Row],[sem 01]]&amp;Tabla1[[#This Row],[sem 02]]&amp;Tabla1[[#This Row],[sem 03]])</f>
        <v/>
      </c>
      <c r="BE362" s="235" t="str">
        <f>IF(TRIM(F362)="","",$B$1&amp;"-"&amp;SUBSTITUTE(Tabla1[[#This Row],[Mes Inscrito]]," ","")&amp;"-"&amp;SUBSTITUTE(Tabla1[[#This Row],[Dia de clases Inscrito]]," ","")&amp;"-"&amp;SUBSTITUTE(Tabla1[[#This Row],[Horario Inscrito]]," ","")&amp;"-"&amp;Tabla1[[#This Row],[Fecha Inicio grupo]])</f>
        <v/>
      </c>
      <c r="BF362" s="252" t="str">
        <f>IF(F362="","",Tabla1[[#This Row],[Curso]])</f>
        <v/>
      </c>
      <c r="BG362" s="253" t="str">
        <f>+IF(TRIM(F362)="","",$B$1&amp;"-"&amp;TRIM(Tabla1[[#This Row],[Mes Inscrito]])&amp;"-"&amp;TRIM(Tabla1[[#This Row],[Dia de clases Inscrito]])&amp;"-"&amp;TRIM(Tabla1[[#This Row],[Horario Inscrito]])&amp;"-"&amp;TRIM(Tabla1[[#This Row],[Fecha Inicio grupo]])&amp;"-"&amp;TRIM(Tabla1[[#This Row],[Tipo Incrito]]))</f>
        <v/>
      </c>
      <c r="BH362" s="308" t="str">
        <f>IF(F362="","",OR(IFERROR(SEARCH("CG",Tabla1[[#This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2" s="309" t="str">
        <f>IF(F362&lt;&gt;"",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2" s="309" t="str">
        <f>IF(F362&lt;&gt;"",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2" s="309" t="str">
        <f>IF(Tabla1[[#This Row],[Fecha Inicio grupo]]="","",IFERROR(VLOOKUP(Tabla1[[#This Row],[Mes de Alta como miembro]],Parámetros!$AM$2:$AN$16,2,0),"01/01/1900"))</f>
        <v/>
      </c>
    </row>
    <row r="363" spans="1:63" ht="14.45">
      <c r="A363" s="69">
        <v>360</v>
      </c>
      <c r="B363" s="30"/>
      <c r="C363" s="35"/>
      <c r="D363" s="43"/>
      <c r="E363" s="65"/>
      <c r="F363" s="46"/>
      <c r="G363" s="46"/>
      <c r="H363" s="164"/>
      <c r="I363" s="43"/>
      <c r="J363" s="29"/>
      <c r="K363" s="70"/>
      <c r="L363" s="69"/>
      <c r="M363" s="47"/>
      <c r="N363" s="239" t="str">
        <f ca="1">IF(Tabla1[[#This Row],[Fecha de nac]]="","",IF(Tabla1[[#This Row],[Fecha Finalización]] &gt;=TODAY(), DATEDIF(Tabla1[[#This Row],[Fecha de nac]],TODAY(),"y"), ROUNDDOWN((Tabla1[[#This Row],[Fecha Finalización]] -Tabla1[[#This Row],[Fecha de nac]])/365,0)))</f>
        <v/>
      </c>
      <c r="O363" s="170"/>
      <c r="P363" s="35"/>
      <c r="Q363" s="68"/>
      <c r="R363" s="68"/>
      <c r="S363" s="68"/>
      <c r="T363" s="68"/>
      <c r="U363" s="244" t="str">
        <f>IF(F363="","",Tabla1[[#This Row],[Fecha Inicio grupo]]+3*7-7)</f>
        <v/>
      </c>
      <c r="V363" s="245" t="str">
        <f>IF(F363="","",EDATE(Tabla1[[#This Row],[Fecha Inicio grupo]],3))</f>
        <v/>
      </c>
      <c r="W363" s="30"/>
      <c r="X363" s="30"/>
      <c r="Y363" s="77"/>
      <c r="Z363" s="77"/>
      <c r="AA363" s="77"/>
      <c r="AB363" s="77"/>
      <c r="AC363" s="77"/>
      <c r="AD363" s="77"/>
      <c r="AE363" s="77"/>
      <c r="AF363" s="77"/>
      <c r="AG363" s="77"/>
      <c r="AH363" s="77"/>
      <c r="AI363" s="77"/>
      <c r="AJ363" s="77"/>
      <c r="AK363" s="77"/>
      <c r="AL363" s="77"/>
      <c r="AM363" s="77"/>
      <c r="AN363" s="77"/>
      <c r="AO363" s="145"/>
      <c r="AP363" s="247" t="str">
        <f>IF(F363="","",IFERROR(VLOOKUP(SUBSTITUTE(SUBSTITUTE(Tabla1[[#This Row],[Uso Sistemas]],"T","P"),"N","F"),Parámetros!$M$2:$N$17,2,0),"Completar hasta 3ra sem. para evaluar a Probacionista"))</f>
        <v/>
      </c>
      <c r="AQ363" s="40"/>
      <c r="AR363" s="40"/>
      <c r="AS363" s="40"/>
      <c r="AT363" s="29"/>
      <c r="AU363" s="56"/>
      <c r="AV363" s="56"/>
      <c r="AW363" s="56"/>
      <c r="AX363" s="249" t="str">
        <f>IF(V363="","",EOMONTH(EDATE(Tabla1[[#This Row],[Fecha Finalización]],2),0))</f>
        <v/>
      </c>
      <c r="AY363" s="40"/>
      <c r="AZ363" s="250" t="str">
        <f>IF(V363="","",EOMONTH(EDATE(Tabla1[[#This Row],[Fecha Finalización]],3),0))</f>
        <v/>
      </c>
      <c r="BA363" s="40"/>
      <c r="BB363" s="40"/>
      <c r="BC363" s="236"/>
      <c r="BD363" s="234" t="str">
        <f>IF(F363="","",Tabla1[[#This Row],[sem 01]]&amp;Tabla1[[#This Row],[sem 02]]&amp;Tabla1[[#This Row],[sem 03]])</f>
        <v/>
      </c>
      <c r="BE363" s="235" t="str">
        <f>IF(TRIM(F363)="","",$B$1&amp;"-"&amp;SUBSTITUTE(Tabla1[[#This Row],[Mes Inscrito]]," ","")&amp;"-"&amp;SUBSTITUTE(Tabla1[[#This Row],[Dia de clases Inscrito]]," ","")&amp;"-"&amp;SUBSTITUTE(Tabla1[[#This Row],[Horario Inscrito]]," ","")&amp;"-"&amp;Tabla1[[#This Row],[Fecha Inicio grupo]])</f>
        <v/>
      </c>
      <c r="BF363" s="252" t="str">
        <f>IF(F363="","",Tabla1[[#This Row],[Curso]])</f>
        <v/>
      </c>
      <c r="BG363" s="253" t="str">
        <f>+IF(TRIM(F363)="","",$B$1&amp;"-"&amp;TRIM(Tabla1[[#This Row],[Mes Inscrito]])&amp;"-"&amp;TRIM(Tabla1[[#This Row],[Dia de clases Inscrito]])&amp;"-"&amp;TRIM(Tabla1[[#This Row],[Horario Inscrito]])&amp;"-"&amp;TRIM(Tabla1[[#This Row],[Fecha Inicio grupo]])&amp;"-"&amp;TRIM(Tabla1[[#This Row],[Tipo Incrito]]))</f>
        <v/>
      </c>
      <c r="BH363" s="308" t="str">
        <f>IF(F363="","",OR(IFERROR(SEARCH("CG",Tabla1[[#This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3" s="309" t="str">
        <f>IF(F363&lt;&gt;"",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3" s="309" t="str">
        <f>IF(F363&lt;&gt;"",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3" s="309" t="str">
        <f>IF(Tabla1[[#This Row],[Fecha Inicio grupo]]="","",IFERROR(VLOOKUP(Tabla1[[#This Row],[Mes de Alta como miembro]],Parámetros!$AM$2:$AN$16,2,0),"01/01/1900"))</f>
        <v/>
      </c>
    </row>
    <row r="364" spans="1:63" ht="14.45">
      <c r="A364" s="69">
        <v>361</v>
      </c>
      <c r="B364" s="30"/>
      <c r="C364" s="35"/>
      <c r="D364" s="43"/>
      <c r="E364" s="65"/>
      <c r="F364" s="46"/>
      <c r="G364" s="46"/>
      <c r="H364" s="164"/>
      <c r="I364" s="43"/>
      <c r="J364" s="29"/>
      <c r="K364" s="70"/>
      <c r="L364" s="69"/>
      <c r="M364" s="47"/>
      <c r="N364" s="239" t="str">
        <f ca="1">IF(Tabla1[[#This Row],[Fecha de nac]]="","",IF(Tabla1[[#This Row],[Fecha Finalización]] &gt;=TODAY(), DATEDIF(Tabla1[[#This Row],[Fecha de nac]],TODAY(),"y"), ROUNDDOWN((Tabla1[[#This Row],[Fecha Finalización]] -Tabla1[[#This Row],[Fecha de nac]])/365,0)))</f>
        <v/>
      </c>
      <c r="O364" s="170"/>
      <c r="P364" s="35"/>
      <c r="Q364" s="68"/>
      <c r="R364" s="68"/>
      <c r="S364" s="68"/>
      <c r="T364" s="68"/>
      <c r="U364" s="244" t="str">
        <f>IF(F364="","",Tabla1[[#This Row],[Fecha Inicio grupo]]+3*7-7)</f>
        <v/>
      </c>
      <c r="V364" s="245" t="str">
        <f>IF(F364="","",EDATE(Tabla1[[#This Row],[Fecha Inicio grupo]],3))</f>
        <v/>
      </c>
      <c r="W364" s="30"/>
      <c r="X364" s="30"/>
      <c r="Y364" s="77"/>
      <c r="Z364" s="77"/>
      <c r="AA364" s="77"/>
      <c r="AB364" s="77"/>
      <c r="AC364" s="77"/>
      <c r="AD364" s="77"/>
      <c r="AE364" s="77"/>
      <c r="AF364" s="77"/>
      <c r="AG364" s="77"/>
      <c r="AH364" s="77"/>
      <c r="AI364" s="77"/>
      <c r="AJ364" s="77"/>
      <c r="AK364" s="77"/>
      <c r="AL364" s="77"/>
      <c r="AM364" s="77"/>
      <c r="AN364" s="77"/>
      <c r="AO364" s="145"/>
      <c r="AP364" s="247" t="str">
        <f>IF(F364="","",IFERROR(VLOOKUP(SUBSTITUTE(SUBSTITUTE(Tabla1[[#This Row],[Uso Sistemas]],"T","P"),"N","F"),Parámetros!$M$2:$N$17,2,0),"Completar hasta 3ra sem. para evaluar a Probacionista"))</f>
        <v/>
      </c>
      <c r="AQ364" s="40"/>
      <c r="AR364" s="40"/>
      <c r="AS364" s="40"/>
      <c r="AT364" s="29"/>
      <c r="AU364" s="56"/>
      <c r="AV364" s="56"/>
      <c r="AW364" s="56"/>
      <c r="AX364" s="249" t="str">
        <f>IF(V364="","",EOMONTH(EDATE(Tabla1[[#This Row],[Fecha Finalización]],2),0))</f>
        <v/>
      </c>
      <c r="AY364" s="40"/>
      <c r="AZ364" s="250" t="str">
        <f>IF(V364="","",EOMONTH(EDATE(Tabla1[[#This Row],[Fecha Finalización]],3),0))</f>
        <v/>
      </c>
      <c r="BA364" s="40"/>
      <c r="BB364" s="40"/>
      <c r="BC364" s="236"/>
      <c r="BD364" s="234" t="str">
        <f>IF(F364="","",Tabla1[[#This Row],[sem 01]]&amp;Tabla1[[#This Row],[sem 02]]&amp;Tabla1[[#This Row],[sem 03]])</f>
        <v/>
      </c>
      <c r="BE364" s="235" t="str">
        <f>IF(TRIM(F364)="","",$B$1&amp;"-"&amp;SUBSTITUTE(Tabla1[[#This Row],[Mes Inscrito]]," ","")&amp;"-"&amp;SUBSTITUTE(Tabla1[[#This Row],[Dia de clases Inscrito]]," ","")&amp;"-"&amp;SUBSTITUTE(Tabla1[[#This Row],[Horario Inscrito]]," ","")&amp;"-"&amp;Tabla1[[#This Row],[Fecha Inicio grupo]])</f>
        <v/>
      </c>
      <c r="BF364" s="252" t="str">
        <f>IF(F364="","",Tabla1[[#This Row],[Curso]])</f>
        <v/>
      </c>
      <c r="BG364" s="253" t="str">
        <f>+IF(TRIM(F364)="","",$B$1&amp;"-"&amp;TRIM(Tabla1[[#This Row],[Mes Inscrito]])&amp;"-"&amp;TRIM(Tabla1[[#This Row],[Dia de clases Inscrito]])&amp;"-"&amp;TRIM(Tabla1[[#This Row],[Horario Inscrito]])&amp;"-"&amp;TRIM(Tabla1[[#This Row],[Fecha Inicio grupo]])&amp;"-"&amp;TRIM(Tabla1[[#This Row],[Tipo Incrito]]))</f>
        <v/>
      </c>
      <c r="BH364" s="308" t="str">
        <f>IF(F364="","",OR(IFERROR(SEARCH("CG",Tabla1[[#This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4" s="309" t="str">
        <f>IF(F364&lt;&gt;"",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4" s="309" t="str">
        <f>IF(F364&lt;&gt;"",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4" s="309" t="str">
        <f>IF(Tabla1[[#This Row],[Fecha Inicio grupo]]="","",IFERROR(VLOOKUP(Tabla1[[#This Row],[Mes de Alta como miembro]],Parámetros!$AM$2:$AN$16,2,0),"01/01/1900"))</f>
        <v/>
      </c>
    </row>
    <row r="365" spans="1:63" ht="14.45">
      <c r="A365" s="69">
        <v>362</v>
      </c>
      <c r="B365" s="30"/>
      <c r="C365" s="35"/>
      <c r="D365" s="43"/>
      <c r="E365" s="65"/>
      <c r="F365" s="46"/>
      <c r="G365" s="46"/>
      <c r="H365" s="164"/>
      <c r="I365" s="43"/>
      <c r="J365" s="29"/>
      <c r="K365" s="70"/>
      <c r="L365" s="69"/>
      <c r="M365" s="47"/>
      <c r="N365" s="239" t="str">
        <f ca="1">IF(Tabla1[[#This Row],[Fecha de nac]]="","",IF(Tabla1[[#This Row],[Fecha Finalización]] &gt;=TODAY(), DATEDIF(Tabla1[[#This Row],[Fecha de nac]],TODAY(),"y"), ROUNDDOWN((Tabla1[[#This Row],[Fecha Finalización]] -Tabla1[[#This Row],[Fecha de nac]])/365,0)))</f>
        <v/>
      </c>
      <c r="O365" s="170"/>
      <c r="P365" s="35"/>
      <c r="Q365" s="68"/>
      <c r="R365" s="68"/>
      <c r="S365" s="68"/>
      <c r="T365" s="68"/>
      <c r="U365" s="244" t="str">
        <f>IF(F365="","",Tabla1[[#This Row],[Fecha Inicio grupo]]+3*7-7)</f>
        <v/>
      </c>
      <c r="V365" s="245" t="str">
        <f>IF(F365="","",EDATE(Tabla1[[#This Row],[Fecha Inicio grupo]],3))</f>
        <v/>
      </c>
      <c r="W365" s="30"/>
      <c r="X365" s="30"/>
      <c r="Y365" s="77"/>
      <c r="Z365" s="77"/>
      <c r="AA365" s="77"/>
      <c r="AB365" s="77"/>
      <c r="AC365" s="77"/>
      <c r="AD365" s="77"/>
      <c r="AE365" s="77"/>
      <c r="AF365" s="77"/>
      <c r="AG365" s="77"/>
      <c r="AH365" s="77"/>
      <c r="AI365" s="77"/>
      <c r="AJ365" s="77"/>
      <c r="AK365" s="77"/>
      <c r="AL365" s="77"/>
      <c r="AM365" s="77"/>
      <c r="AN365" s="77"/>
      <c r="AO365" s="145"/>
      <c r="AP365" s="247" t="str">
        <f>IF(F365="","",IFERROR(VLOOKUP(SUBSTITUTE(SUBSTITUTE(Tabla1[[#This Row],[Uso Sistemas]],"T","P"),"N","F"),Parámetros!$M$2:$N$17,2,0),"Completar hasta 3ra sem. para evaluar a Probacionista"))</f>
        <v/>
      </c>
      <c r="AQ365" s="40"/>
      <c r="AR365" s="40"/>
      <c r="AS365" s="40"/>
      <c r="AT365" s="29"/>
      <c r="AU365" s="56"/>
      <c r="AV365" s="56"/>
      <c r="AW365" s="56"/>
      <c r="AX365" s="249" t="str">
        <f>IF(V365="","",EOMONTH(EDATE(Tabla1[[#This Row],[Fecha Finalización]],2),0))</f>
        <v/>
      </c>
      <c r="AY365" s="40"/>
      <c r="AZ365" s="250" t="str">
        <f>IF(V365="","",EOMONTH(EDATE(Tabla1[[#This Row],[Fecha Finalización]],3),0))</f>
        <v/>
      </c>
      <c r="BA365" s="40"/>
      <c r="BB365" s="40"/>
      <c r="BC365" s="236"/>
      <c r="BD365" s="234" t="str">
        <f>IF(F365="","",Tabla1[[#This Row],[sem 01]]&amp;Tabla1[[#This Row],[sem 02]]&amp;Tabla1[[#This Row],[sem 03]])</f>
        <v/>
      </c>
      <c r="BE365" s="235" t="str">
        <f>IF(TRIM(F365)="","",$B$1&amp;"-"&amp;SUBSTITUTE(Tabla1[[#This Row],[Mes Inscrito]]," ","")&amp;"-"&amp;SUBSTITUTE(Tabla1[[#This Row],[Dia de clases Inscrito]]," ","")&amp;"-"&amp;SUBSTITUTE(Tabla1[[#This Row],[Horario Inscrito]]," ","")&amp;"-"&amp;Tabla1[[#This Row],[Fecha Inicio grupo]])</f>
        <v/>
      </c>
      <c r="BF365" s="252" t="str">
        <f>IF(F365="","",Tabla1[[#This Row],[Curso]])</f>
        <v/>
      </c>
      <c r="BG365" s="253" t="str">
        <f>+IF(TRIM(F365)="","",$B$1&amp;"-"&amp;TRIM(Tabla1[[#This Row],[Mes Inscrito]])&amp;"-"&amp;TRIM(Tabla1[[#This Row],[Dia de clases Inscrito]])&amp;"-"&amp;TRIM(Tabla1[[#This Row],[Horario Inscrito]])&amp;"-"&amp;TRIM(Tabla1[[#This Row],[Fecha Inicio grupo]])&amp;"-"&amp;TRIM(Tabla1[[#This Row],[Tipo Incrito]]))</f>
        <v/>
      </c>
      <c r="BH365" s="308" t="str">
        <f>IF(F365="","",OR(IFERROR(SEARCH("CG",Tabla1[[#This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5" s="309" t="str">
        <f>IF(F365&lt;&gt;"",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5" s="309" t="str">
        <f>IF(F365&lt;&gt;"",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5" s="309" t="str">
        <f>IF(Tabla1[[#This Row],[Fecha Inicio grupo]]="","",IFERROR(VLOOKUP(Tabla1[[#This Row],[Mes de Alta como miembro]],Parámetros!$AM$2:$AN$16,2,0),"01/01/1900"))</f>
        <v/>
      </c>
    </row>
    <row r="366" spans="1:63" ht="14.45">
      <c r="A366" s="69">
        <v>363</v>
      </c>
      <c r="B366" s="30"/>
      <c r="C366" s="35"/>
      <c r="D366" s="43"/>
      <c r="E366" s="65"/>
      <c r="F366" s="46"/>
      <c r="G366" s="46"/>
      <c r="H366" s="164"/>
      <c r="I366" s="43"/>
      <c r="J366" s="29"/>
      <c r="K366" s="70"/>
      <c r="L366" s="69"/>
      <c r="M366" s="47"/>
      <c r="N366" s="239" t="str">
        <f ca="1">IF(Tabla1[[#This Row],[Fecha de nac]]="","",IF(Tabla1[[#This Row],[Fecha Finalización]] &gt;=TODAY(), DATEDIF(Tabla1[[#This Row],[Fecha de nac]],TODAY(),"y"), ROUNDDOWN((Tabla1[[#This Row],[Fecha Finalización]] -Tabla1[[#This Row],[Fecha de nac]])/365,0)))</f>
        <v/>
      </c>
      <c r="O366" s="170"/>
      <c r="P366" s="35"/>
      <c r="Q366" s="68"/>
      <c r="R366" s="68"/>
      <c r="S366" s="68"/>
      <c r="T366" s="68"/>
      <c r="U366" s="244" t="str">
        <f>IF(F366="","",Tabla1[[#This Row],[Fecha Inicio grupo]]+3*7-7)</f>
        <v/>
      </c>
      <c r="V366" s="245" t="str">
        <f>IF(F366="","",EDATE(Tabla1[[#This Row],[Fecha Inicio grupo]],3))</f>
        <v/>
      </c>
      <c r="W366" s="30"/>
      <c r="X366" s="30"/>
      <c r="Y366" s="77"/>
      <c r="Z366" s="77"/>
      <c r="AA366" s="77"/>
      <c r="AB366" s="77"/>
      <c r="AC366" s="77"/>
      <c r="AD366" s="77"/>
      <c r="AE366" s="77"/>
      <c r="AF366" s="77"/>
      <c r="AG366" s="77"/>
      <c r="AH366" s="77"/>
      <c r="AI366" s="77"/>
      <c r="AJ366" s="77"/>
      <c r="AK366" s="77"/>
      <c r="AL366" s="77"/>
      <c r="AM366" s="77"/>
      <c r="AN366" s="77"/>
      <c r="AO366" s="145"/>
      <c r="AP366" s="247" t="str">
        <f>IF(F366="","",IFERROR(VLOOKUP(SUBSTITUTE(SUBSTITUTE(Tabla1[[#This Row],[Uso Sistemas]],"T","P"),"N","F"),Parámetros!$M$2:$N$17,2,0),"Completar hasta 3ra sem. para evaluar a Probacionista"))</f>
        <v/>
      </c>
      <c r="AQ366" s="40"/>
      <c r="AR366" s="40"/>
      <c r="AS366" s="40"/>
      <c r="AT366" s="29"/>
      <c r="AU366" s="56"/>
      <c r="AV366" s="56"/>
      <c r="AW366" s="56"/>
      <c r="AX366" s="249" t="str">
        <f>IF(V366="","",EOMONTH(EDATE(Tabla1[[#This Row],[Fecha Finalización]],2),0))</f>
        <v/>
      </c>
      <c r="AY366" s="40"/>
      <c r="AZ366" s="250" t="str">
        <f>IF(V366="","",EOMONTH(EDATE(Tabla1[[#This Row],[Fecha Finalización]],3),0))</f>
        <v/>
      </c>
      <c r="BA366" s="40"/>
      <c r="BB366" s="40"/>
      <c r="BC366" s="236"/>
      <c r="BD366" s="234" t="str">
        <f>IF(F366="","",Tabla1[[#This Row],[sem 01]]&amp;Tabla1[[#This Row],[sem 02]]&amp;Tabla1[[#This Row],[sem 03]])</f>
        <v/>
      </c>
      <c r="BE366" s="235" t="str">
        <f>IF(TRIM(F366)="","",$B$1&amp;"-"&amp;SUBSTITUTE(Tabla1[[#This Row],[Mes Inscrito]]," ","")&amp;"-"&amp;SUBSTITUTE(Tabla1[[#This Row],[Dia de clases Inscrito]]," ","")&amp;"-"&amp;SUBSTITUTE(Tabla1[[#This Row],[Horario Inscrito]]," ","")&amp;"-"&amp;Tabla1[[#This Row],[Fecha Inicio grupo]])</f>
        <v/>
      </c>
      <c r="BF366" s="252" t="str">
        <f>IF(F366="","",Tabla1[[#This Row],[Curso]])</f>
        <v/>
      </c>
      <c r="BG366" s="253" t="str">
        <f>+IF(TRIM(F366)="","",$B$1&amp;"-"&amp;TRIM(Tabla1[[#This Row],[Mes Inscrito]])&amp;"-"&amp;TRIM(Tabla1[[#This Row],[Dia de clases Inscrito]])&amp;"-"&amp;TRIM(Tabla1[[#This Row],[Horario Inscrito]])&amp;"-"&amp;TRIM(Tabla1[[#This Row],[Fecha Inicio grupo]])&amp;"-"&amp;TRIM(Tabla1[[#This Row],[Tipo Incrito]]))</f>
        <v/>
      </c>
      <c r="BH366" s="308" t="str">
        <f>IF(F366="","",OR(IFERROR(SEARCH("CG",Tabla1[[#This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6" s="309" t="str">
        <f>IF(F366&lt;&gt;"",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6" s="309" t="str">
        <f>IF(F366&lt;&gt;"",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6" s="309" t="str">
        <f>IF(Tabla1[[#This Row],[Fecha Inicio grupo]]="","",IFERROR(VLOOKUP(Tabla1[[#This Row],[Mes de Alta como miembro]],Parámetros!$AM$2:$AN$16,2,0),"01/01/1900"))</f>
        <v/>
      </c>
    </row>
    <row r="367" spans="1:63" ht="14.45">
      <c r="A367" s="69">
        <v>364</v>
      </c>
      <c r="B367" s="30"/>
      <c r="C367" s="35"/>
      <c r="D367" s="43"/>
      <c r="E367" s="65"/>
      <c r="F367" s="46"/>
      <c r="G367" s="46"/>
      <c r="H367" s="164"/>
      <c r="I367" s="43"/>
      <c r="J367" s="29"/>
      <c r="K367" s="70"/>
      <c r="L367" s="69"/>
      <c r="M367" s="47"/>
      <c r="N367" s="239" t="str">
        <f ca="1">IF(Tabla1[[#This Row],[Fecha de nac]]="","",IF(Tabla1[[#This Row],[Fecha Finalización]] &gt;=TODAY(), DATEDIF(Tabla1[[#This Row],[Fecha de nac]],TODAY(),"y"), ROUNDDOWN((Tabla1[[#This Row],[Fecha Finalización]] -Tabla1[[#This Row],[Fecha de nac]])/365,0)))</f>
        <v/>
      </c>
      <c r="O367" s="170"/>
      <c r="P367" s="35"/>
      <c r="Q367" s="68"/>
      <c r="R367" s="68"/>
      <c r="S367" s="68"/>
      <c r="T367" s="68"/>
      <c r="U367" s="244" t="str">
        <f>IF(F367="","",Tabla1[[#This Row],[Fecha Inicio grupo]]+3*7-7)</f>
        <v/>
      </c>
      <c r="V367" s="245" t="str">
        <f>IF(F367="","",EDATE(Tabla1[[#This Row],[Fecha Inicio grupo]],3))</f>
        <v/>
      </c>
      <c r="W367" s="30"/>
      <c r="X367" s="30"/>
      <c r="Y367" s="77"/>
      <c r="Z367" s="77"/>
      <c r="AA367" s="77"/>
      <c r="AB367" s="77"/>
      <c r="AC367" s="77"/>
      <c r="AD367" s="77"/>
      <c r="AE367" s="77"/>
      <c r="AF367" s="77"/>
      <c r="AG367" s="77"/>
      <c r="AH367" s="77"/>
      <c r="AI367" s="77"/>
      <c r="AJ367" s="77"/>
      <c r="AK367" s="77"/>
      <c r="AL367" s="77"/>
      <c r="AM367" s="77"/>
      <c r="AN367" s="77"/>
      <c r="AO367" s="145"/>
      <c r="AP367" s="247" t="str">
        <f>IF(F367="","",IFERROR(VLOOKUP(SUBSTITUTE(SUBSTITUTE(Tabla1[[#This Row],[Uso Sistemas]],"T","P"),"N","F"),Parámetros!$M$2:$N$17,2,0),"Completar hasta 3ra sem. para evaluar a Probacionista"))</f>
        <v/>
      </c>
      <c r="AQ367" s="40"/>
      <c r="AR367" s="40"/>
      <c r="AS367" s="40"/>
      <c r="AT367" s="29"/>
      <c r="AU367" s="56"/>
      <c r="AV367" s="56"/>
      <c r="AW367" s="56"/>
      <c r="AX367" s="249" t="str">
        <f>IF(V367="","",EOMONTH(EDATE(Tabla1[[#This Row],[Fecha Finalización]],2),0))</f>
        <v/>
      </c>
      <c r="AY367" s="40"/>
      <c r="AZ367" s="250" t="str">
        <f>IF(V367="","",EOMONTH(EDATE(Tabla1[[#This Row],[Fecha Finalización]],3),0))</f>
        <v/>
      </c>
      <c r="BA367" s="40"/>
      <c r="BB367" s="40"/>
      <c r="BC367" s="236"/>
      <c r="BD367" s="234" t="str">
        <f>IF(F367="","",Tabla1[[#This Row],[sem 01]]&amp;Tabla1[[#This Row],[sem 02]]&amp;Tabla1[[#This Row],[sem 03]])</f>
        <v/>
      </c>
      <c r="BE367" s="235" t="str">
        <f>IF(TRIM(F367)="","",$B$1&amp;"-"&amp;SUBSTITUTE(Tabla1[[#This Row],[Mes Inscrito]]," ","")&amp;"-"&amp;SUBSTITUTE(Tabla1[[#This Row],[Dia de clases Inscrito]]," ","")&amp;"-"&amp;SUBSTITUTE(Tabla1[[#This Row],[Horario Inscrito]]," ","")&amp;"-"&amp;Tabla1[[#This Row],[Fecha Inicio grupo]])</f>
        <v/>
      </c>
      <c r="BF367" s="252" t="str">
        <f>IF(F367="","",Tabla1[[#This Row],[Curso]])</f>
        <v/>
      </c>
      <c r="BG367" s="253" t="str">
        <f>+IF(TRIM(F367)="","",$B$1&amp;"-"&amp;TRIM(Tabla1[[#This Row],[Mes Inscrito]])&amp;"-"&amp;TRIM(Tabla1[[#This Row],[Dia de clases Inscrito]])&amp;"-"&amp;TRIM(Tabla1[[#This Row],[Horario Inscrito]])&amp;"-"&amp;TRIM(Tabla1[[#This Row],[Fecha Inicio grupo]])&amp;"-"&amp;TRIM(Tabla1[[#This Row],[Tipo Incrito]]))</f>
        <v/>
      </c>
      <c r="BH367" s="308" t="str">
        <f>IF(F367="","",OR(IFERROR(SEARCH("CG",Tabla1[[#This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7" s="309" t="str">
        <f>IF(F367&lt;&gt;"",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7" s="309" t="str">
        <f>IF(F367&lt;&gt;"",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7" s="309" t="str">
        <f>IF(Tabla1[[#This Row],[Fecha Inicio grupo]]="","",IFERROR(VLOOKUP(Tabla1[[#This Row],[Mes de Alta como miembro]],Parámetros!$AM$2:$AN$16,2,0),"01/01/1900"))</f>
        <v/>
      </c>
    </row>
    <row r="368" spans="1:63" ht="14.45">
      <c r="A368" s="69">
        <v>365</v>
      </c>
      <c r="B368" s="30"/>
      <c r="C368" s="35"/>
      <c r="D368" s="43"/>
      <c r="E368" s="65"/>
      <c r="F368" s="46"/>
      <c r="G368" s="46"/>
      <c r="H368" s="164"/>
      <c r="I368" s="43"/>
      <c r="J368" s="29"/>
      <c r="K368" s="70"/>
      <c r="L368" s="69"/>
      <c r="M368" s="47"/>
      <c r="N368" s="239" t="str">
        <f ca="1">IF(Tabla1[[#This Row],[Fecha de nac]]="","",IF(Tabla1[[#This Row],[Fecha Finalización]] &gt;=TODAY(), DATEDIF(Tabla1[[#This Row],[Fecha de nac]],TODAY(),"y"), ROUNDDOWN((Tabla1[[#This Row],[Fecha Finalización]] -Tabla1[[#This Row],[Fecha de nac]])/365,0)))</f>
        <v/>
      </c>
      <c r="O368" s="170"/>
      <c r="P368" s="35"/>
      <c r="Q368" s="68"/>
      <c r="R368" s="68"/>
      <c r="S368" s="68"/>
      <c r="T368" s="68"/>
      <c r="U368" s="244" t="str">
        <f>IF(F368="","",Tabla1[[#This Row],[Fecha Inicio grupo]]+3*7-7)</f>
        <v/>
      </c>
      <c r="V368" s="245" t="str">
        <f>IF(F368="","",EDATE(Tabla1[[#This Row],[Fecha Inicio grupo]],3))</f>
        <v/>
      </c>
      <c r="W368" s="30"/>
      <c r="X368" s="30"/>
      <c r="Y368" s="77"/>
      <c r="Z368" s="77"/>
      <c r="AA368" s="77"/>
      <c r="AB368" s="77"/>
      <c r="AC368" s="77"/>
      <c r="AD368" s="77"/>
      <c r="AE368" s="77"/>
      <c r="AF368" s="77"/>
      <c r="AG368" s="77"/>
      <c r="AH368" s="77"/>
      <c r="AI368" s="77"/>
      <c r="AJ368" s="77"/>
      <c r="AK368" s="77"/>
      <c r="AL368" s="77"/>
      <c r="AM368" s="77"/>
      <c r="AN368" s="77"/>
      <c r="AO368" s="145"/>
      <c r="AP368" s="247" t="str">
        <f>IF(F368="","",IFERROR(VLOOKUP(SUBSTITUTE(SUBSTITUTE(Tabla1[[#This Row],[Uso Sistemas]],"T","P"),"N","F"),Parámetros!$M$2:$N$17,2,0),"Completar hasta 3ra sem. para evaluar a Probacionista"))</f>
        <v/>
      </c>
      <c r="AQ368" s="40"/>
      <c r="AR368" s="40"/>
      <c r="AS368" s="40"/>
      <c r="AT368" s="29"/>
      <c r="AU368" s="56"/>
      <c r="AV368" s="56"/>
      <c r="AW368" s="56"/>
      <c r="AX368" s="249" t="str">
        <f>IF(V368="","",EOMONTH(EDATE(Tabla1[[#This Row],[Fecha Finalización]],2),0))</f>
        <v/>
      </c>
      <c r="AY368" s="40"/>
      <c r="AZ368" s="250" t="str">
        <f>IF(V368="","",EOMONTH(EDATE(Tabla1[[#This Row],[Fecha Finalización]],3),0))</f>
        <v/>
      </c>
      <c r="BA368" s="40"/>
      <c r="BB368" s="40"/>
      <c r="BC368" s="236"/>
      <c r="BD368" s="234" t="str">
        <f>IF(F368="","",Tabla1[[#This Row],[sem 01]]&amp;Tabla1[[#This Row],[sem 02]]&amp;Tabla1[[#This Row],[sem 03]])</f>
        <v/>
      </c>
      <c r="BE368" s="235" t="str">
        <f>IF(TRIM(F368)="","",$B$1&amp;"-"&amp;SUBSTITUTE(Tabla1[[#This Row],[Mes Inscrito]]," ","")&amp;"-"&amp;SUBSTITUTE(Tabla1[[#This Row],[Dia de clases Inscrito]]," ","")&amp;"-"&amp;SUBSTITUTE(Tabla1[[#This Row],[Horario Inscrito]]," ","")&amp;"-"&amp;Tabla1[[#This Row],[Fecha Inicio grupo]])</f>
        <v/>
      </c>
      <c r="BF368" s="252" t="str">
        <f>IF(F368="","",Tabla1[[#This Row],[Curso]])</f>
        <v/>
      </c>
      <c r="BG368" s="253" t="str">
        <f>+IF(TRIM(F368)="","",$B$1&amp;"-"&amp;TRIM(Tabla1[[#This Row],[Mes Inscrito]])&amp;"-"&amp;TRIM(Tabla1[[#This Row],[Dia de clases Inscrito]])&amp;"-"&amp;TRIM(Tabla1[[#This Row],[Horario Inscrito]])&amp;"-"&amp;TRIM(Tabla1[[#This Row],[Fecha Inicio grupo]])&amp;"-"&amp;TRIM(Tabla1[[#This Row],[Tipo Incrito]]))</f>
        <v/>
      </c>
      <c r="BH368" s="308" t="str">
        <f>IF(F368="","",OR(IFERROR(SEARCH("CG",Tabla1[[#This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8" s="309" t="str">
        <f>IF(F368&lt;&gt;"",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8" s="309" t="str">
        <f>IF(F368&lt;&gt;"",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8" s="309" t="str">
        <f>IF(Tabla1[[#This Row],[Fecha Inicio grupo]]="","",IFERROR(VLOOKUP(Tabla1[[#This Row],[Mes de Alta como miembro]],Parámetros!$AM$2:$AN$16,2,0),"01/01/1900"))</f>
        <v/>
      </c>
    </row>
    <row r="369" spans="1:63" ht="14.45">
      <c r="A369" s="69">
        <v>366</v>
      </c>
      <c r="B369" s="30"/>
      <c r="C369" s="35"/>
      <c r="D369" s="43"/>
      <c r="E369" s="65"/>
      <c r="F369" s="46"/>
      <c r="G369" s="46"/>
      <c r="H369" s="164"/>
      <c r="I369" s="43"/>
      <c r="J369" s="29"/>
      <c r="K369" s="70"/>
      <c r="L369" s="69"/>
      <c r="M369" s="47"/>
      <c r="N369" s="239" t="str">
        <f ca="1">IF(Tabla1[[#This Row],[Fecha de nac]]="","",IF(Tabla1[[#This Row],[Fecha Finalización]] &gt;=TODAY(), DATEDIF(Tabla1[[#This Row],[Fecha de nac]],TODAY(),"y"), ROUNDDOWN((Tabla1[[#This Row],[Fecha Finalización]] -Tabla1[[#This Row],[Fecha de nac]])/365,0)))</f>
        <v/>
      </c>
      <c r="O369" s="170"/>
      <c r="P369" s="35"/>
      <c r="Q369" s="68"/>
      <c r="R369" s="68"/>
      <c r="S369" s="68"/>
      <c r="T369" s="68"/>
      <c r="U369" s="244" t="str">
        <f>IF(F369="","",Tabla1[[#This Row],[Fecha Inicio grupo]]+3*7-7)</f>
        <v/>
      </c>
      <c r="V369" s="245" t="str">
        <f>IF(F369="","",EDATE(Tabla1[[#This Row],[Fecha Inicio grupo]],3))</f>
        <v/>
      </c>
      <c r="W369" s="30"/>
      <c r="X369" s="30"/>
      <c r="Y369" s="77"/>
      <c r="Z369" s="77"/>
      <c r="AA369" s="77"/>
      <c r="AB369" s="77"/>
      <c r="AC369" s="77"/>
      <c r="AD369" s="77"/>
      <c r="AE369" s="77"/>
      <c r="AF369" s="77"/>
      <c r="AG369" s="77"/>
      <c r="AH369" s="77"/>
      <c r="AI369" s="77"/>
      <c r="AJ369" s="77"/>
      <c r="AK369" s="77"/>
      <c r="AL369" s="77"/>
      <c r="AM369" s="77"/>
      <c r="AN369" s="77"/>
      <c r="AO369" s="145"/>
      <c r="AP369" s="247" t="str">
        <f>IF(F369="","",IFERROR(VLOOKUP(SUBSTITUTE(SUBSTITUTE(Tabla1[[#This Row],[Uso Sistemas]],"T","P"),"N","F"),Parámetros!$M$2:$N$17,2,0),"Completar hasta 3ra sem. para evaluar a Probacionista"))</f>
        <v/>
      </c>
      <c r="AQ369" s="40"/>
      <c r="AR369" s="40"/>
      <c r="AS369" s="40"/>
      <c r="AT369" s="29"/>
      <c r="AU369" s="56"/>
      <c r="AV369" s="56"/>
      <c r="AW369" s="56"/>
      <c r="AX369" s="249" t="str">
        <f>IF(V369="","",EOMONTH(EDATE(Tabla1[[#This Row],[Fecha Finalización]],2),0))</f>
        <v/>
      </c>
      <c r="AY369" s="40"/>
      <c r="AZ369" s="250" t="str">
        <f>IF(V369="","",EOMONTH(EDATE(Tabla1[[#This Row],[Fecha Finalización]],3),0))</f>
        <v/>
      </c>
      <c r="BA369" s="40"/>
      <c r="BB369" s="40"/>
      <c r="BC369" s="236"/>
      <c r="BD369" s="234" t="str">
        <f>IF(F369="","",Tabla1[[#This Row],[sem 01]]&amp;Tabla1[[#This Row],[sem 02]]&amp;Tabla1[[#This Row],[sem 03]])</f>
        <v/>
      </c>
      <c r="BE369" s="235" t="str">
        <f>IF(TRIM(F369)="","",$B$1&amp;"-"&amp;SUBSTITUTE(Tabla1[[#This Row],[Mes Inscrito]]," ","")&amp;"-"&amp;SUBSTITUTE(Tabla1[[#This Row],[Dia de clases Inscrito]]," ","")&amp;"-"&amp;SUBSTITUTE(Tabla1[[#This Row],[Horario Inscrito]]," ","")&amp;"-"&amp;Tabla1[[#This Row],[Fecha Inicio grupo]])</f>
        <v/>
      </c>
      <c r="BF369" s="252" t="str">
        <f>IF(F369="","",Tabla1[[#This Row],[Curso]])</f>
        <v/>
      </c>
      <c r="BG369" s="253" t="str">
        <f>+IF(TRIM(F369)="","",$B$1&amp;"-"&amp;TRIM(Tabla1[[#This Row],[Mes Inscrito]])&amp;"-"&amp;TRIM(Tabla1[[#This Row],[Dia de clases Inscrito]])&amp;"-"&amp;TRIM(Tabla1[[#This Row],[Horario Inscrito]])&amp;"-"&amp;TRIM(Tabla1[[#This Row],[Fecha Inicio grupo]])&amp;"-"&amp;TRIM(Tabla1[[#This Row],[Tipo Incrito]]))</f>
        <v/>
      </c>
      <c r="BH369" s="308" t="str">
        <f>IF(F369="","",OR(IFERROR(SEARCH("CG",Tabla1[[#This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9" s="309" t="str">
        <f>IF(F369&lt;&gt;"",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9" s="309" t="str">
        <f>IF(F369&lt;&gt;"",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9" s="309" t="str">
        <f>IF(Tabla1[[#This Row],[Fecha Inicio grupo]]="","",IFERROR(VLOOKUP(Tabla1[[#This Row],[Mes de Alta como miembro]],Parámetros!$AM$2:$AN$16,2,0),"01/01/1900"))</f>
        <v/>
      </c>
    </row>
    <row r="370" spans="1:63" ht="14.45">
      <c r="A370" s="69">
        <v>367</v>
      </c>
      <c r="B370" s="30"/>
      <c r="C370" s="35"/>
      <c r="D370" s="43"/>
      <c r="E370" s="65"/>
      <c r="F370" s="46"/>
      <c r="G370" s="46"/>
      <c r="H370" s="164"/>
      <c r="I370" s="43"/>
      <c r="J370" s="29"/>
      <c r="K370" s="70"/>
      <c r="L370" s="69"/>
      <c r="M370" s="47"/>
      <c r="N370" s="239" t="str">
        <f ca="1">IF(Tabla1[[#This Row],[Fecha de nac]]="","",IF(Tabla1[[#This Row],[Fecha Finalización]] &gt;=TODAY(), DATEDIF(Tabla1[[#This Row],[Fecha de nac]],TODAY(),"y"), ROUNDDOWN((Tabla1[[#This Row],[Fecha Finalización]] -Tabla1[[#This Row],[Fecha de nac]])/365,0)))</f>
        <v/>
      </c>
      <c r="O370" s="170"/>
      <c r="P370" s="35"/>
      <c r="Q370" s="68"/>
      <c r="R370" s="68"/>
      <c r="S370" s="68"/>
      <c r="T370" s="68"/>
      <c r="U370" s="244" t="str">
        <f>IF(F370="","",Tabla1[[#This Row],[Fecha Inicio grupo]]+3*7-7)</f>
        <v/>
      </c>
      <c r="V370" s="245" t="str">
        <f>IF(F370="","",EDATE(Tabla1[[#This Row],[Fecha Inicio grupo]],3))</f>
        <v/>
      </c>
      <c r="W370" s="30"/>
      <c r="X370" s="30"/>
      <c r="Y370" s="77"/>
      <c r="Z370" s="77"/>
      <c r="AA370" s="77"/>
      <c r="AB370" s="77"/>
      <c r="AC370" s="77"/>
      <c r="AD370" s="77"/>
      <c r="AE370" s="77"/>
      <c r="AF370" s="77"/>
      <c r="AG370" s="77"/>
      <c r="AH370" s="77"/>
      <c r="AI370" s="77"/>
      <c r="AJ370" s="77"/>
      <c r="AK370" s="77"/>
      <c r="AL370" s="77"/>
      <c r="AM370" s="77"/>
      <c r="AN370" s="77"/>
      <c r="AO370" s="145"/>
      <c r="AP370" s="247" t="str">
        <f>IF(F370="","",IFERROR(VLOOKUP(SUBSTITUTE(SUBSTITUTE(Tabla1[[#This Row],[Uso Sistemas]],"T","P"),"N","F"),Parámetros!$M$2:$N$17,2,0),"Completar hasta 3ra sem. para evaluar a Probacionista"))</f>
        <v/>
      </c>
      <c r="AQ370" s="40"/>
      <c r="AR370" s="40"/>
      <c r="AS370" s="40"/>
      <c r="AT370" s="29"/>
      <c r="AU370" s="56"/>
      <c r="AV370" s="56"/>
      <c r="AW370" s="56"/>
      <c r="AX370" s="249" t="str">
        <f>IF(V370="","",EOMONTH(EDATE(Tabla1[[#This Row],[Fecha Finalización]],2),0))</f>
        <v/>
      </c>
      <c r="AY370" s="40"/>
      <c r="AZ370" s="250" t="str">
        <f>IF(V370="","",EOMONTH(EDATE(Tabla1[[#This Row],[Fecha Finalización]],3),0))</f>
        <v/>
      </c>
      <c r="BA370" s="40"/>
      <c r="BB370" s="40"/>
      <c r="BC370" s="236"/>
      <c r="BD370" s="234" t="str">
        <f>IF(F370="","",Tabla1[[#This Row],[sem 01]]&amp;Tabla1[[#This Row],[sem 02]]&amp;Tabla1[[#This Row],[sem 03]])</f>
        <v/>
      </c>
      <c r="BE370" s="235" t="str">
        <f>IF(TRIM(F370)="","",$B$1&amp;"-"&amp;SUBSTITUTE(Tabla1[[#This Row],[Mes Inscrito]]," ","")&amp;"-"&amp;SUBSTITUTE(Tabla1[[#This Row],[Dia de clases Inscrito]]," ","")&amp;"-"&amp;SUBSTITUTE(Tabla1[[#This Row],[Horario Inscrito]]," ","")&amp;"-"&amp;Tabla1[[#This Row],[Fecha Inicio grupo]])</f>
        <v/>
      </c>
      <c r="BF370" s="252" t="str">
        <f>IF(F370="","",Tabla1[[#This Row],[Curso]])</f>
        <v/>
      </c>
      <c r="BG370" s="253" t="str">
        <f>+IF(TRIM(F370)="","",$B$1&amp;"-"&amp;TRIM(Tabla1[[#This Row],[Mes Inscrito]])&amp;"-"&amp;TRIM(Tabla1[[#This Row],[Dia de clases Inscrito]])&amp;"-"&amp;TRIM(Tabla1[[#This Row],[Horario Inscrito]])&amp;"-"&amp;TRIM(Tabla1[[#This Row],[Fecha Inicio grupo]])&amp;"-"&amp;TRIM(Tabla1[[#This Row],[Tipo Incrito]]))</f>
        <v/>
      </c>
      <c r="BH370" s="308" t="str">
        <f>IF(F370="","",OR(IFERROR(SEARCH("CG",Tabla1[[#This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0" s="309" t="str">
        <f>IF(F370&lt;&gt;"",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0" s="309" t="str">
        <f>IF(F370&lt;&gt;"",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0" s="309" t="str">
        <f>IF(Tabla1[[#This Row],[Fecha Inicio grupo]]="","",IFERROR(VLOOKUP(Tabla1[[#This Row],[Mes de Alta como miembro]],Parámetros!$AM$2:$AN$16,2,0),"01/01/1900"))</f>
        <v/>
      </c>
    </row>
    <row r="371" spans="1:63" ht="14.45">
      <c r="A371" s="69">
        <v>368</v>
      </c>
      <c r="B371" s="30"/>
      <c r="C371" s="35"/>
      <c r="D371" s="43"/>
      <c r="E371" s="65"/>
      <c r="F371" s="46"/>
      <c r="G371" s="46"/>
      <c r="H371" s="164"/>
      <c r="I371" s="43"/>
      <c r="J371" s="29"/>
      <c r="K371" s="70"/>
      <c r="L371" s="69"/>
      <c r="M371" s="47"/>
      <c r="N371" s="239" t="str">
        <f ca="1">IF(Tabla1[[#This Row],[Fecha de nac]]="","",IF(Tabla1[[#This Row],[Fecha Finalización]] &gt;=TODAY(), DATEDIF(Tabla1[[#This Row],[Fecha de nac]],TODAY(),"y"), ROUNDDOWN((Tabla1[[#This Row],[Fecha Finalización]] -Tabla1[[#This Row],[Fecha de nac]])/365,0)))</f>
        <v/>
      </c>
      <c r="O371" s="170"/>
      <c r="P371" s="35"/>
      <c r="Q371" s="68"/>
      <c r="R371" s="68"/>
      <c r="S371" s="68"/>
      <c r="T371" s="68"/>
      <c r="U371" s="244" t="str">
        <f>IF(F371="","",Tabla1[[#This Row],[Fecha Inicio grupo]]+3*7-7)</f>
        <v/>
      </c>
      <c r="V371" s="245" t="str">
        <f>IF(F371="","",EDATE(Tabla1[[#This Row],[Fecha Inicio grupo]],3))</f>
        <v/>
      </c>
      <c r="W371" s="30"/>
      <c r="X371" s="30"/>
      <c r="Y371" s="77"/>
      <c r="Z371" s="77"/>
      <c r="AA371" s="77"/>
      <c r="AB371" s="77"/>
      <c r="AC371" s="77"/>
      <c r="AD371" s="77"/>
      <c r="AE371" s="77"/>
      <c r="AF371" s="77"/>
      <c r="AG371" s="77"/>
      <c r="AH371" s="77"/>
      <c r="AI371" s="77"/>
      <c r="AJ371" s="77"/>
      <c r="AK371" s="77"/>
      <c r="AL371" s="77"/>
      <c r="AM371" s="77"/>
      <c r="AN371" s="77"/>
      <c r="AO371" s="145"/>
      <c r="AP371" s="247" t="str">
        <f>IF(F371="","",IFERROR(VLOOKUP(SUBSTITUTE(SUBSTITUTE(Tabla1[[#This Row],[Uso Sistemas]],"T","P"),"N","F"),Parámetros!$M$2:$N$17,2,0),"Completar hasta 3ra sem. para evaluar a Probacionista"))</f>
        <v/>
      </c>
      <c r="AQ371" s="40"/>
      <c r="AR371" s="40"/>
      <c r="AS371" s="40"/>
      <c r="AT371" s="29"/>
      <c r="AU371" s="56"/>
      <c r="AV371" s="56"/>
      <c r="AW371" s="56"/>
      <c r="AX371" s="249" t="str">
        <f>IF(V371="","",EOMONTH(EDATE(Tabla1[[#This Row],[Fecha Finalización]],2),0))</f>
        <v/>
      </c>
      <c r="AY371" s="40"/>
      <c r="AZ371" s="250" t="str">
        <f>IF(V371="","",EOMONTH(EDATE(Tabla1[[#This Row],[Fecha Finalización]],3),0))</f>
        <v/>
      </c>
      <c r="BA371" s="40"/>
      <c r="BB371" s="40"/>
      <c r="BC371" s="236"/>
      <c r="BD371" s="234" t="str">
        <f>IF(F371="","",Tabla1[[#This Row],[sem 01]]&amp;Tabla1[[#This Row],[sem 02]]&amp;Tabla1[[#This Row],[sem 03]])</f>
        <v/>
      </c>
      <c r="BE371" s="235" t="str">
        <f>IF(TRIM(F371)="","",$B$1&amp;"-"&amp;SUBSTITUTE(Tabla1[[#This Row],[Mes Inscrito]]," ","")&amp;"-"&amp;SUBSTITUTE(Tabla1[[#This Row],[Dia de clases Inscrito]]," ","")&amp;"-"&amp;SUBSTITUTE(Tabla1[[#This Row],[Horario Inscrito]]," ","")&amp;"-"&amp;Tabla1[[#This Row],[Fecha Inicio grupo]])</f>
        <v/>
      </c>
      <c r="BF371" s="252" t="str">
        <f>IF(F371="","",Tabla1[[#This Row],[Curso]])</f>
        <v/>
      </c>
      <c r="BG371" s="253" t="str">
        <f>+IF(TRIM(F371)="","",$B$1&amp;"-"&amp;TRIM(Tabla1[[#This Row],[Mes Inscrito]])&amp;"-"&amp;TRIM(Tabla1[[#This Row],[Dia de clases Inscrito]])&amp;"-"&amp;TRIM(Tabla1[[#This Row],[Horario Inscrito]])&amp;"-"&amp;TRIM(Tabla1[[#This Row],[Fecha Inicio grupo]])&amp;"-"&amp;TRIM(Tabla1[[#This Row],[Tipo Incrito]]))</f>
        <v/>
      </c>
      <c r="BH371" s="308" t="str">
        <f>IF(F371="","",OR(IFERROR(SEARCH("CG",Tabla1[[#This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1" s="309" t="str">
        <f>IF(F371&lt;&gt;"",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1" s="309" t="str">
        <f>IF(F371&lt;&gt;"",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1" s="309" t="str">
        <f>IF(Tabla1[[#This Row],[Fecha Inicio grupo]]="","",IFERROR(VLOOKUP(Tabla1[[#This Row],[Mes de Alta como miembro]],Parámetros!$AM$2:$AN$16,2,0),"01/01/1900"))</f>
        <v/>
      </c>
    </row>
    <row r="372" spans="1:63" ht="14.45">
      <c r="A372" s="69">
        <v>369</v>
      </c>
      <c r="B372" s="30"/>
      <c r="C372" s="35"/>
      <c r="D372" s="43"/>
      <c r="E372" s="65"/>
      <c r="F372" s="46"/>
      <c r="G372" s="46"/>
      <c r="H372" s="164"/>
      <c r="I372" s="43"/>
      <c r="J372" s="29"/>
      <c r="K372" s="70"/>
      <c r="L372" s="69"/>
      <c r="M372" s="47"/>
      <c r="N372" s="239" t="str">
        <f ca="1">IF(Tabla1[[#This Row],[Fecha de nac]]="","",IF(Tabla1[[#This Row],[Fecha Finalización]] &gt;=TODAY(), DATEDIF(Tabla1[[#This Row],[Fecha de nac]],TODAY(),"y"), ROUNDDOWN((Tabla1[[#This Row],[Fecha Finalización]] -Tabla1[[#This Row],[Fecha de nac]])/365,0)))</f>
        <v/>
      </c>
      <c r="O372" s="170"/>
      <c r="P372" s="35"/>
      <c r="Q372" s="68"/>
      <c r="R372" s="68"/>
      <c r="S372" s="68"/>
      <c r="T372" s="68"/>
      <c r="U372" s="244" t="str">
        <f>IF(F372="","",Tabla1[[#This Row],[Fecha Inicio grupo]]+3*7-7)</f>
        <v/>
      </c>
      <c r="V372" s="245" t="str">
        <f>IF(F372="","",EDATE(Tabla1[[#This Row],[Fecha Inicio grupo]],3))</f>
        <v/>
      </c>
      <c r="W372" s="30"/>
      <c r="X372" s="30"/>
      <c r="Y372" s="77"/>
      <c r="Z372" s="77"/>
      <c r="AA372" s="77"/>
      <c r="AB372" s="77"/>
      <c r="AC372" s="77"/>
      <c r="AD372" s="77"/>
      <c r="AE372" s="77"/>
      <c r="AF372" s="77"/>
      <c r="AG372" s="77"/>
      <c r="AH372" s="77"/>
      <c r="AI372" s="77"/>
      <c r="AJ372" s="77"/>
      <c r="AK372" s="77"/>
      <c r="AL372" s="77"/>
      <c r="AM372" s="77"/>
      <c r="AN372" s="77"/>
      <c r="AO372" s="145"/>
      <c r="AP372" s="247" t="str">
        <f>IF(F372="","",IFERROR(VLOOKUP(SUBSTITUTE(SUBSTITUTE(Tabla1[[#This Row],[Uso Sistemas]],"T","P"),"N","F"),Parámetros!$M$2:$N$17,2,0),"Completar hasta 3ra sem. para evaluar a Probacionista"))</f>
        <v/>
      </c>
      <c r="AQ372" s="40"/>
      <c r="AR372" s="40"/>
      <c r="AS372" s="40"/>
      <c r="AT372" s="29"/>
      <c r="AU372" s="56"/>
      <c r="AV372" s="56"/>
      <c r="AW372" s="56"/>
      <c r="AX372" s="249" t="str">
        <f>IF(V372="","",EOMONTH(EDATE(Tabla1[[#This Row],[Fecha Finalización]],2),0))</f>
        <v/>
      </c>
      <c r="AY372" s="40"/>
      <c r="AZ372" s="250" t="str">
        <f>IF(V372="","",EOMONTH(EDATE(Tabla1[[#This Row],[Fecha Finalización]],3),0))</f>
        <v/>
      </c>
      <c r="BA372" s="40"/>
      <c r="BB372" s="40"/>
      <c r="BC372" s="236"/>
      <c r="BD372" s="234" t="str">
        <f>IF(F372="","",Tabla1[[#This Row],[sem 01]]&amp;Tabla1[[#This Row],[sem 02]]&amp;Tabla1[[#This Row],[sem 03]])</f>
        <v/>
      </c>
      <c r="BE372" s="235" t="str">
        <f>IF(TRIM(F372)="","",$B$1&amp;"-"&amp;SUBSTITUTE(Tabla1[[#This Row],[Mes Inscrito]]," ","")&amp;"-"&amp;SUBSTITUTE(Tabla1[[#This Row],[Dia de clases Inscrito]]," ","")&amp;"-"&amp;SUBSTITUTE(Tabla1[[#This Row],[Horario Inscrito]]," ","")&amp;"-"&amp;Tabla1[[#This Row],[Fecha Inicio grupo]])</f>
        <v/>
      </c>
      <c r="BF372" s="252" t="str">
        <f>IF(F372="","",Tabla1[[#This Row],[Curso]])</f>
        <v/>
      </c>
      <c r="BG372" s="253" t="str">
        <f>+IF(TRIM(F372)="","",$B$1&amp;"-"&amp;TRIM(Tabla1[[#This Row],[Mes Inscrito]])&amp;"-"&amp;TRIM(Tabla1[[#This Row],[Dia de clases Inscrito]])&amp;"-"&amp;TRIM(Tabla1[[#This Row],[Horario Inscrito]])&amp;"-"&amp;TRIM(Tabla1[[#This Row],[Fecha Inicio grupo]])&amp;"-"&amp;TRIM(Tabla1[[#This Row],[Tipo Incrito]]))</f>
        <v/>
      </c>
      <c r="BH372" s="308" t="str">
        <f>IF(F372="","",OR(IFERROR(SEARCH("CG",Tabla1[[#This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2" s="309" t="str">
        <f>IF(F372&lt;&gt;"",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2" s="309" t="str">
        <f>IF(F372&lt;&gt;"",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2" s="309" t="str">
        <f>IF(Tabla1[[#This Row],[Fecha Inicio grupo]]="","",IFERROR(VLOOKUP(Tabla1[[#This Row],[Mes de Alta como miembro]],Parámetros!$AM$2:$AN$16,2,0),"01/01/1900"))</f>
        <v/>
      </c>
    </row>
    <row r="373" spans="1:63" ht="14.45">
      <c r="A373" s="69">
        <v>370</v>
      </c>
      <c r="B373" s="30"/>
      <c r="C373" s="35"/>
      <c r="D373" s="43"/>
      <c r="E373" s="65"/>
      <c r="F373" s="46"/>
      <c r="G373" s="46"/>
      <c r="H373" s="164"/>
      <c r="I373" s="43"/>
      <c r="J373" s="29"/>
      <c r="K373" s="70"/>
      <c r="L373" s="69"/>
      <c r="M373" s="47"/>
      <c r="N373" s="239" t="str">
        <f ca="1">IF(Tabla1[[#This Row],[Fecha de nac]]="","",IF(Tabla1[[#This Row],[Fecha Finalización]] &gt;=TODAY(), DATEDIF(Tabla1[[#This Row],[Fecha de nac]],TODAY(),"y"), ROUNDDOWN((Tabla1[[#This Row],[Fecha Finalización]] -Tabla1[[#This Row],[Fecha de nac]])/365,0)))</f>
        <v/>
      </c>
      <c r="O373" s="170"/>
      <c r="P373" s="35"/>
      <c r="Q373" s="68"/>
      <c r="R373" s="68"/>
      <c r="S373" s="68"/>
      <c r="T373" s="68"/>
      <c r="U373" s="244" t="str">
        <f>IF(F373="","",Tabla1[[#This Row],[Fecha Inicio grupo]]+3*7-7)</f>
        <v/>
      </c>
      <c r="V373" s="245" t="str">
        <f>IF(F373="","",EDATE(Tabla1[[#This Row],[Fecha Inicio grupo]],3))</f>
        <v/>
      </c>
      <c r="W373" s="30"/>
      <c r="X373" s="30"/>
      <c r="Y373" s="77"/>
      <c r="Z373" s="77"/>
      <c r="AA373" s="77"/>
      <c r="AB373" s="77"/>
      <c r="AC373" s="77"/>
      <c r="AD373" s="77"/>
      <c r="AE373" s="77"/>
      <c r="AF373" s="77"/>
      <c r="AG373" s="77"/>
      <c r="AH373" s="77"/>
      <c r="AI373" s="77"/>
      <c r="AJ373" s="77"/>
      <c r="AK373" s="77"/>
      <c r="AL373" s="77"/>
      <c r="AM373" s="77"/>
      <c r="AN373" s="77"/>
      <c r="AO373" s="145"/>
      <c r="AP373" s="247" t="str">
        <f>IF(F373="","",IFERROR(VLOOKUP(SUBSTITUTE(SUBSTITUTE(Tabla1[[#This Row],[Uso Sistemas]],"T","P"),"N","F"),Parámetros!$M$2:$N$17,2,0),"Completar hasta 3ra sem. para evaluar a Probacionista"))</f>
        <v/>
      </c>
      <c r="AQ373" s="40"/>
      <c r="AR373" s="40"/>
      <c r="AS373" s="40"/>
      <c r="AT373" s="29"/>
      <c r="AU373" s="56"/>
      <c r="AV373" s="56"/>
      <c r="AW373" s="56"/>
      <c r="AX373" s="249" t="str">
        <f>IF(V373="","",EOMONTH(EDATE(Tabla1[[#This Row],[Fecha Finalización]],2),0))</f>
        <v/>
      </c>
      <c r="AY373" s="40"/>
      <c r="AZ373" s="250" t="str">
        <f>IF(V373="","",EOMONTH(EDATE(Tabla1[[#This Row],[Fecha Finalización]],3),0))</f>
        <v/>
      </c>
      <c r="BA373" s="40"/>
      <c r="BB373" s="40"/>
      <c r="BC373" s="236"/>
      <c r="BD373" s="234" t="str">
        <f>IF(F373="","",Tabla1[[#This Row],[sem 01]]&amp;Tabla1[[#This Row],[sem 02]]&amp;Tabla1[[#This Row],[sem 03]])</f>
        <v/>
      </c>
      <c r="BE373" s="235" t="str">
        <f>IF(TRIM(F373)="","",$B$1&amp;"-"&amp;SUBSTITUTE(Tabla1[[#This Row],[Mes Inscrito]]," ","")&amp;"-"&amp;SUBSTITUTE(Tabla1[[#This Row],[Dia de clases Inscrito]]," ","")&amp;"-"&amp;SUBSTITUTE(Tabla1[[#This Row],[Horario Inscrito]]," ","")&amp;"-"&amp;Tabla1[[#This Row],[Fecha Inicio grupo]])</f>
        <v/>
      </c>
      <c r="BF373" s="252" t="str">
        <f>IF(F373="","",Tabla1[[#This Row],[Curso]])</f>
        <v/>
      </c>
      <c r="BG373" s="253" t="str">
        <f>+IF(TRIM(F373)="","",$B$1&amp;"-"&amp;TRIM(Tabla1[[#This Row],[Mes Inscrito]])&amp;"-"&amp;TRIM(Tabla1[[#This Row],[Dia de clases Inscrito]])&amp;"-"&amp;TRIM(Tabla1[[#This Row],[Horario Inscrito]])&amp;"-"&amp;TRIM(Tabla1[[#This Row],[Fecha Inicio grupo]])&amp;"-"&amp;TRIM(Tabla1[[#This Row],[Tipo Incrito]]))</f>
        <v/>
      </c>
      <c r="BH373" s="308" t="str">
        <f>IF(F373="","",OR(IFERROR(SEARCH("CG",Tabla1[[#This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3" s="309" t="str">
        <f>IF(F373&lt;&gt;"",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3" s="309" t="str">
        <f>IF(F373&lt;&gt;"",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3" s="309" t="str">
        <f>IF(Tabla1[[#This Row],[Fecha Inicio grupo]]="","",IFERROR(VLOOKUP(Tabla1[[#This Row],[Mes de Alta como miembro]],Parámetros!$AM$2:$AN$16,2,0),"01/01/1900"))</f>
        <v/>
      </c>
    </row>
    <row r="374" spans="1:63" ht="14.45">
      <c r="A374" s="69">
        <v>371</v>
      </c>
      <c r="B374" s="30"/>
      <c r="C374" s="35"/>
      <c r="D374" s="43"/>
      <c r="E374" s="65"/>
      <c r="F374" s="46"/>
      <c r="G374" s="46"/>
      <c r="H374" s="164"/>
      <c r="I374" s="43"/>
      <c r="J374" s="29"/>
      <c r="K374" s="70"/>
      <c r="L374" s="69"/>
      <c r="M374" s="47"/>
      <c r="N374" s="239" t="str">
        <f ca="1">IF(Tabla1[[#This Row],[Fecha de nac]]="","",IF(Tabla1[[#This Row],[Fecha Finalización]] &gt;=TODAY(), DATEDIF(Tabla1[[#This Row],[Fecha de nac]],TODAY(),"y"), ROUNDDOWN((Tabla1[[#This Row],[Fecha Finalización]] -Tabla1[[#This Row],[Fecha de nac]])/365,0)))</f>
        <v/>
      </c>
      <c r="O374" s="170"/>
      <c r="P374" s="35"/>
      <c r="Q374" s="68"/>
      <c r="R374" s="68"/>
      <c r="S374" s="68"/>
      <c r="T374" s="68"/>
      <c r="U374" s="244" t="str">
        <f>IF(F374="","",Tabla1[[#This Row],[Fecha Inicio grupo]]+3*7-7)</f>
        <v/>
      </c>
      <c r="V374" s="245" t="str">
        <f>IF(F374="","",EDATE(Tabla1[[#This Row],[Fecha Inicio grupo]],3))</f>
        <v/>
      </c>
      <c r="W374" s="30"/>
      <c r="X374" s="30"/>
      <c r="Y374" s="77"/>
      <c r="Z374" s="77"/>
      <c r="AA374" s="77"/>
      <c r="AB374" s="77"/>
      <c r="AC374" s="77"/>
      <c r="AD374" s="77"/>
      <c r="AE374" s="77"/>
      <c r="AF374" s="77"/>
      <c r="AG374" s="77"/>
      <c r="AH374" s="77"/>
      <c r="AI374" s="77"/>
      <c r="AJ374" s="77"/>
      <c r="AK374" s="77"/>
      <c r="AL374" s="77"/>
      <c r="AM374" s="77"/>
      <c r="AN374" s="77"/>
      <c r="AO374" s="145"/>
      <c r="AP374" s="247" t="str">
        <f>IF(F374="","",IFERROR(VLOOKUP(SUBSTITUTE(SUBSTITUTE(Tabla1[[#This Row],[Uso Sistemas]],"T","P"),"N","F"),Parámetros!$M$2:$N$17,2,0),"Completar hasta 3ra sem. para evaluar a Probacionista"))</f>
        <v/>
      </c>
      <c r="AQ374" s="40"/>
      <c r="AR374" s="40"/>
      <c r="AS374" s="40"/>
      <c r="AT374" s="29"/>
      <c r="AU374" s="56"/>
      <c r="AV374" s="56"/>
      <c r="AW374" s="56"/>
      <c r="AX374" s="249" t="str">
        <f>IF(V374="","",EOMONTH(EDATE(Tabla1[[#This Row],[Fecha Finalización]],2),0))</f>
        <v/>
      </c>
      <c r="AY374" s="40"/>
      <c r="AZ374" s="250" t="str">
        <f>IF(V374="","",EOMONTH(EDATE(Tabla1[[#This Row],[Fecha Finalización]],3),0))</f>
        <v/>
      </c>
      <c r="BA374" s="40"/>
      <c r="BB374" s="40"/>
      <c r="BC374" s="236"/>
      <c r="BD374" s="234" t="str">
        <f>IF(F374="","",Tabla1[[#This Row],[sem 01]]&amp;Tabla1[[#This Row],[sem 02]]&amp;Tabla1[[#This Row],[sem 03]])</f>
        <v/>
      </c>
      <c r="BE374" s="235" t="str">
        <f>IF(TRIM(F374)="","",$B$1&amp;"-"&amp;SUBSTITUTE(Tabla1[[#This Row],[Mes Inscrito]]," ","")&amp;"-"&amp;SUBSTITUTE(Tabla1[[#This Row],[Dia de clases Inscrito]]," ","")&amp;"-"&amp;SUBSTITUTE(Tabla1[[#This Row],[Horario Inscrito]]," ","")&amp;"-"&amp;Tabla1[[#This Row],[Fecha Inicio grupo]])</f>
        <v/>
      </c>
      <c r="BF374" s="252" t="str">
        <f>IF(F374="","",Tabla1[[#This Row],[Curso]])</f>
        <v/>
      </c>
      <c r="BG374" s="253" t="str">
        <f>+IF(TRIM(F374)="","",$B$1&amp;"-"&amp;TRIM(Tabla1[[#This Row],[Mes Inscrito]])&amp;"-"&amp;TRIM(Tabla1[[#This Row],[Dia de clases Inscrito]])&amp;"-"&amp;TRIM(Tabla1[[#This Row],[Horario Inscrito]])&amp;"-"&amp;TRIM(Tabla1[[#This Row],[Fecha Inicio grupo]])&amp;"-"&amp;TRIM(Tabla1[[#This Row],[Tipo Incrito]]))</f>
        <v/>
      </c>
      <c r="BH374" s="308" t="str">
        <f>IF(F374="","",OR(IFERROR(SEARCH("CG",Tabla1[[#This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4" s="309" t="str">
        <f>IF(F374&lt;&gt;"",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4" s="309" t="str">
        <f>IF(F374&lt;&gt;"",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4" s="309" t="str">
        <f>IF(Tabla1[[#This Row],[Fecha Inicio grupo]]="","",IFERROR(VLOOKUP(Tabla1[[#This Row],[Mes de Alta como miembro]],Parámetros!$AM$2:$AN$16,2,0),"01/01/1900"))</f>
        <v/>
      </c>
    </row>
    <row r="375" spans="1:63" ht="14.45">
      <c r="A375" s="69">
        <v>372</v>
      </c>
      <c r="B375" s="30"/>
      <c r="C375" s="35"/>
      <c r="D375" s="43"/>
      <c r="E375" s="65"/>
      <c r="F375" s="46"/>
      <c r="G375" s="46"/>
      <c r="H375" s="164"/>
      <c r="I375" s="43"/>
      <c r="J375" s="29"/>
      <c r="K375" s="70"/>
      <c r="L375" s="69"/>
      <c r="M375" s="47"/>
      <c r="N375" s="239" t="str">
        <f ca="1">IF(Tabla1[[#This Row],[Fecha de nac]]="","",IF(Tabla1[[#This Row],[Fecha Finalización]] &gt;=TODAY(), DATEDIF(Tabla1[[#This Row],[Fecha de nac]],TODAY(),"y"), ROUNDDOWN((Tabla1[[#This Row],[Fecha Finalización]] -Tabla1[[#This Row],[Fecha de nac]])/365,0)))</f>
        <v/>
      </c>
      <c r="O375" s="170"/>
      <c r="P375" s="35"/>
      <c r="Q375" s="68"/>
      <c r="R375" s="68"/>
      <c r="S375" s="68"/>
      <c r="T375" s="68"/>
      <c r="U375" s="244" t="str">
        <f>IF(F375="","",Tabla1[[#This Row],[Fecha Inicio grupo]]+3*7-7)</f>
        <v/>
      </c>
      <c r="V375" s="245" t="str">
        <f>IF(F375="","",EDATE(Tabla1[[#This Row],[Fecha Inicio grupo]],3))</f>
        <v/>
      </c>
      <c r="W375" s="30"/>
      <c r="X375" s="30"/>
      <c r="Y375" s="77"/>
      <c r="Z375" s="77"/>
      <c r="AA375" s="77"/>
      <c r="AB375" s="77"/>
      <c r="AC375" s="77"/>
      <c r="AD375" s="77"/>
      <c r="AE375" s="77"/>
      <c r="AF375" s="77"/>
      <c r="AG375" s="77"/>
      <c r="AH375" s="77"/>
      <c r="AI375" s="77"/>
      <c r="AJ375" s="77"/>
      <c r="AK375" s="77"/>
      <c r="AL375" s="77"/>
      <c r="AM375" s="77"/>
      <c r="AN375" s="77"/>
      <c r="AO375" s="145"/>
      <c r="AP375" s="247" t="str">
        <f>IF(F375="","",IFERROR(VLOOKUP(SUBSTITUTE(SUBSTITUTE(Tabla1[[#This Row],[Uso Sistemas]],"T","P"),"N","F"),Parámetros!$M$2:$N$17,2,0),"Completar hasta 3ra sem. para evaluar a Probacionista"))</f>
        <v/>
      </c>
      <c r="AQ375" s="40"/>
      <c r="AR375" s="40"/>
      <c r="AS375" s="40"/>
      <c r="AT375" s="29"/>
      <c r="AU375" s="56"/>
      <c r="AV375" s="56"/>
      <c r="AW375" s="56"/>
      <c r="AX375" s="249" t="str">
        <f>IF(V375="","",EOMONTH(EDATE(Tabla1[[#This Row],[Fecha Finalización]],2),0))</f>
        <v/>
      </c>
      <c r="AY375" s="40"/>
      <c r="AZ375" s="250" t="str">
        <f>IF(V375="","",EOMONTH(EDATE(Tabla1[[#This Row],[Fecha Finalización]],3),0))</f>
        <v/>
      </c>
      <c r="BA375" s="40"/>
      <c r="BB375" s="40"/>
      <c r="BC375" s="236"/>
      <c r="BD375" s="234" t="str">
        <f>IF(F375="","",Tabla1[[#This Row],[sem 01]]&amp;Tabla1[[#This Row],[sem 02]]&amp;Tabla1[[#This Row],[sem 03]])</f>
        <v/>
      </c>
      <c r="BE375" s="235" t="str">
        <f>IF(TRIM(F375)="","",$B$1&amp;"-"&amp;SUBSTITUTE(Tabla1[[#This Row],[Mes Inscrito]]," ","")&amp;"-"&amp;SUBSTITUTE(Tabla1[[#This Row],[Dia de clases Inscrito]]," ","")&amp;"-"&amp;SUBSTITUTE(Tabla1[[#This Row],[Horario Inscrito]]," ","")&amp;"-"&amp;Tabla1[[#This Row],[Fecha Inicio grupo]])</f>
        <v/>
      </c>
      <c r="BF375" s="252" t="str">
        <f>IF(F375="","",Tabla1[[#This Row],[Curso]])</f>
        <v/>
      </c>
      <c r="BG375" s="253" t="str">
        <f>+IF(TRIM(F375)="","",$B$1&amp;"-"&amp;TRIM(Tabla1[[#This Row],[Mes Inscrito]])&amp;"-"&amp;TRIM(Tabla1[[#This Row],[Dia de clases Inscrito]])&amp;"-"&amp;TRIM(Tabla1[[#This Row],[Horario Inscrito]])&amp;"-"&amp;TRIM(Tabla1[[#This Row],[Fecha Inicio grupo]])&amp;"-"&amp;TRIM(Tabla1[[#This Row],[Tipo Incrito]]))</f>
        <v/>
      </c>
      <c r="BH375" s="308" t="str">
        <f>IF(F375="","",OR(IFERROR(SEARCH("CG",Tabla1[[#This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5" s="309" t="str">
        <f>IF(F375&lt;&gt;"",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5" s="309" t="str">
        <f>IF(F375&lt;&gt;"",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5" s="309" t="str">
        <f>IF(Tabla1[[#This Row],[Fecha Inicio grupo]]="","",IFERROR(VLOOKUP(Tabla1[[#This Row],[Mes de Alta como miembro]],Parámetros!$AM$2:$AN$16,2,0),"01/01/1900"))</f>
        <v/>
      </c>
    </row>
    <row r="376" spans="1:63" ht="14.45">
      <c r="A376" s="69">
        <v>373</v>
      </c>
      <c r="B376" s="30"/>
      <c r="C376" s="35"/>
      <c r="D376" s="43"/>
      <c r="E376" s="65"/>
      <c r="F376" s="46"/>
      <c r="G376" s="46"/>
      <c r="H376" s="164"/>
      <c r="I376" s="43"/>
      <c r="J376" s="29"/>
      <c r="K376" s="70"/>
      <c r="L376" s="69"/>
      <c r="M376" s="47"/>
      <c r="N376" s="239" t="str">
        <f ca="1">IF(Tabla1[[#This Row],[Fecha de nac]]="","",IF(Tabla1[[#This Row],[Fecha Finalización]] &gt;=TODAY(), DATEDIF(Tabla1[[#This Row],[Fecha de nac]],TODAY(),"y"), ROUNDDOWN((Tabla1[[#This Row],[Fecha Finalización]] -Tabla1[[#This Row],[Fecha de nac]])/365,0)))</f>
        <v/>
      </c>
      <c r="O376" s="170"/>
      <c r="P376" s="35"/>
      <c r="Q376" s="68"/>
      <c r="R376" s="68"/>
      <c r="S376" s="68"/>
      <c r="T376" s="68"/>
      <c r="U376" s="244" t="str">
        <f>IF(F376="","",Tabla1[[#This Row],[Fecha Inicio grupo]]+3*7-7)</f>
        <v/>
      </c>
      <c r="V376" s="245" t="str">
        <f>IF(F376="","",EDATE(Tabla1[[#This Row],[Fecha Inicio grupo]],3))</f>
        <v/>
      </c>
      <c r="W376" s="30"/>
      <c r="X376" s="30"/>
      <c r="Y376" s="77"/>
      <c r="Z376" s="77"/>
      <c r="AA376" s="77"/>
      <c r="AB376" s="77"/>
      <c r="AC376" s="77"/>
      <c r="AD376" s="77"/>
      <c r="AE376" s="77"/>
      <c r="AF376" s="77"/>
      <c r="AG376" s="77"/>
      <c r="AH376" s="77"/>
      <c r="AI376" s="77"/>
      <c r="AJ376" s="77"/>
      <c r="AK376" s="77"/>
      <c r="AL376" s="77"/>
      <c r="AM376" s="77"/>
      <c r="AN376" s="77"/>
      <c r="AO376" s="145"/>
      <c r="AP376" s="247" t="str">
        <f>IF(F376="","",IFERROR(VLOOKUP(SUBSTITUTE(SUBSTITUTE(Tabla1[[#This Row],[Uso Sistemas]],"T","P"),"N","F"),Parámetros!$M$2:$N$17,2,0),"Completar hasta 3ra sem. para evaluar a Probacionista"))</f>
        <v/>
      </c>
      <c r="AQ376" s="40"/>
      <c r="AR376" s="40"/>
      <c r="AS376" s="40"/>
      <c r="AT376" s="29"/>
      <c r="AU376" s="56"/>
      <c r="AV376" s="56"/>
      <c r="AW376" s="56"/>
      <c r="AX376" s="249" t="str">
        <f>IF(V376="","",EOMONTH(EDATE(Tabla1[[#This Row],[Fecha Finalización]],2),0))</f>
        <v/>
      </c>
      <c r="AY376" s="40"/>
      <c r="AZ376" s="250" t="str">
        <f>IF(V376="","",EOMONTH(EDATE(Tabla1[[#This Row],[Fecha Finalización]],3),0))</f>
        <v/>
      </c>
      <c r="BA376" s="40"/>
      <c r="BB376" s="40"/>
      <c r="BC376" s="236"/>
      <c r="BD376" s="234" t="str">
        <f>IF(F376="","",Tabla1[[#This Row],[sem 01]]&amp;Tabla1[[#This Row],[sem 02]]&amp;Tabla1[[#This Row],[sem 03]])</f>
        <v/>
      </c>
      <c r="BE376" s="235" t="str">
        <f>IF(TRIM(F376)="","",$B$1&amp;"-"&amp;SUBSTITUTE(Tabla1[[#This Row],[Mes Inscrito]]," ","")&amp;"-"&amp;SUBSTITUTE(Tabla1[[#This Row],[Dia de clases Inscrito]]," ","")&amp;"-"&amp;SUBSTITUTE(Tabla1[[#This Row],[Horario Inscrito]]," ","")&amp;"-"&amp;Tabla1[[#This Row],[Fecha Inicio grupo]])</f>
        <v/>
      </c>
      <c r="BF376" s="252" t="str">
        <f>IF(F376="","",Tabla1[[#This Row],[Curso]])</f>
        <v/>
      </c>
      <c r="BG376" s="253" t="str">
        <f>+IF(TRIM(F376)="","",$B$1&amp;"-"&amp;TRIM(Tabla1[[#This Row],[Mes Inscrito]])&amp;"-"&amp;TRIM(Tabla1[[#This Row],[Dia de clases Inscrito]])&amp;"-"&amp;TRIM(Tabla1[[#This Row],[Horario Inscrito]])&amp;"-"&amp;TRIM(Tabla1[[#This Row],[Fecha Inicio grupo]])&amp;"-"&amp;TRIM(Tabla1[[#This Row],[Tipo Incrito]]))</f>
        <v/>
      </c>
      <c r="BH376" s="308" t="str">
        <f>IF(F376="","",OR(IFERROR(SEARCH("CG",Tabla1[[#This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6" s="309" t="str">
        <f>IF(F376&lt;&gt;"",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6" s="309" t="str">
        <f>IF(F376&lt;&gt;"",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6" s="309" t="str">
        <f>IF(Tabla1[[#This Row],[Fecha Inicio grupo]]="","",IFERROR(VLOOKUP(Tabla1[[#This Row],[Mes de Alta como miembro]],Parámetros!$AM$2:$AN$16,2,0),"01/01/1900"))</f>
        <v/>
      </c>
    </row>
    <row r="377" spans="1:63" ht="14.45">
      <c r="A377" s="69">
        <v>374</v>
      </c>
      <c r="B377" s="30"/>
      <c r="C377" s="35"/>
      <c r="D377" s="43"/>
      <c r="E377" s="65"/>
      <c r="F377" s="46"/>
      <c r="G377" s="46"/>
      <c r="H377" s="164"/>
      <c r="I377" s="43"/>
      <c r="J377" s="29"/>
      <c r="K377" s="70"/>
      <c r="L377" s="69"/>
      <c r="M377" s="47"/>
      <c r="N377" s="239" t="str">
        <f ca="1">IF(Tabla1[[#This Row],[Fecha de nac]]="","",IF(Tabla1[[#This Row],[Fecha Finalización]] &gt;=TODAY(), DATEDIF(Tabla1[[#This Row],[Fecha de nac]],TODAY(),"y"), ROUNDDOWN((Tabla1[[#This Row],[Fecha Finalización]] -Tabla1[[#This Row],[Fecha de nac]])/365,0)))</f>
        <v/>
      </c>
      <c r="O377" s="170"/>
      <c r="P377" s="35"/>
      <c r="Q377" s="68"/>
      <c r="R377" s="68"/>
      <c r="S377" s="68"/>
      <c r="T377" s="68"/>
      <c r="U377" s="244" t="str">
        <f>IF(F377="","",Tabla1[[#This Row],[Fecha Inicio grupo]]+3*7-7)</f>
        <v/>
      </c>
      <c r="V377" s="245" t="str">
        <f>IF(F377="","",EDATE(Tabla1[[#This Row],[Fecha Inicio grupo]],3))</f>
        <v/>
      </c>
      <c r="W377" s="30"/>
      <c r="X377" s="30"/>
      <c r="Y377" s="77"/>
      <c r="Z377" s="77"/>
      <c r="AA377" s="77"/>
      <c r="AB377" s="77"/>
      <c r="AC377" s="77"/>
      <c r="AD377" s="77"/>
      <c r="AE377" s="77"/>
      <c r="AF377" s="77"/>
      <c r="AG377" s="77"/>
      <c r="AH377" s="77"/>
      <c r="AI377" s="77"/>
      <c r="AJ377" s="77"/>
      <c r="AK377" s="77"/>
      <c r="AL377" s="77"/>
      <c r="AM377" s="77"/>
      <c r="AN377" s="77"/>
      <c r="AO377" s="145"/>
      <c r="AP377" s="247" t="str">
        <f>IF(F377="","",IFERROR(VLOOKUP(SUBSTITUTE(SUBSTITUTE(Tabla1[[#This Row],[Uso Sistemas]],"T","P"),"N","F"),Parámetros!$M$2:$N$17,2,0),"Completar hasta 3ra sem. para evaluar a Probacionista"))</f>
        <v/>
      </c>
      <c r="AQ377" s="40"/>
      <c r="AR377" s="40"/>
      <c r="AS377" s="40"/>
      <c r="AT377" s="29"/>
      <c r="AU377" s="56"/>
      <c r="AV377" s="56"/>
      <c r="AW377" s="56"/>
      <c r="AX377" s="249" t="str">
        <f>IF(V377="","",EOMONTH(EDATE(Tabla1[[#This Row],[Fecha Finalización]],2),0))</f>
        <v/>
      </c>
      <c r="AY377" s="40"/>
      <c r="AZ377" s="250" t="str">
        <f>IF(V377="","",EOMONTH(EDATE(Tabla1[[#This Row],[Fecha Finalización]],3),0))</f>
        <v/>
      </c>
      <c r="BA377" s="40"/>
      <c r="BB377" s="40"/>
      <c r="BC377" s="236"/>
      <c r="BD377" s="234" t="str">
        <f>IF(F377="","",Tabla1[[#This Row],[sem 01]]&amp;Tabla1[[#This Row],[sem 02]]&amp;Tabla1[[#This Row],[sem 03]])</f>
        <v/>
      </c>
      <c r="BE377" s="235" t="str">
        <f>IF(TRIM(F377)="","",$B$1&amp;"-"&amp;SUBSTITUTE(Tabla1[[#This Row],[Mes Inscrito]]," ","")&amp;"-"&amp;SUBSTITUTE(Tabla1[[#This Row],[Dia de clases Inscrito]]," ","")&amp;"-"&amp;SUBSTITUTE(Tabla1[[#This Row],[Horario Inscrito]]," ","")&amp;"-"&amp;Tabla1[[#This Row],[Fecha Inicio grupo]])</f>
        <v/>
      </c>
      <c r="BF377" s="252" t="str">
        <f>IF(F377="","",Tabla1[[#This Row],[Curso]])</f>
        <v/>
      </c>
      <c r="BG377" s="253" t="str">
        <f>+IF(TRIM(F377)="","",$B$1&amp;"-"&amp;TRIM(Tabla1[[#This Row],[Mes Inscrito]])&amp;"-"&amp;TRIM(Tabla1[[#This Row],[Dia de clases Inscrito]])&amp;"-"&amp;TRIM(Tabla1[[#This Row],[Horario Inscrito]])&amp;"-"&amp;TRIM(Tabla1[[#This Row],[Fecha Inicio grupo]])&amp;"-"&amp;TRIM(Tabla1[[#This Row],[Tipo Incrito]]))</f>
        <v/>
      </c>
      <c r="BH377" s="308" t="str">
        <f>IF(F377="","",OR(IFERROR(SEARCH("CG",Tabla1[[#This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7" s="309" t="str">
        <f>IF(F377&lt;&gt;"",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7" s="309" t="str">
        <f>IF(F377&lt;&gt;"",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7" s="309" t="str">
        <f>IF(Tabla1[[#This Row],[Fecha Inicio grupo]]="","",IFERROR(VLOOKUP(Tabla1[[#This Row],[Mes de Alta como miembro]],Parámetros!$AM$2:$AN$16,2,0),"01/01/1900"))</f>
        <v/>
      </c>
    </row>
    <row r="378" spans="1:63" ht="14.45">
      <c r="A378" s="69">
        <v>375</v>
      </c>
      <c r="B378" s="30"/>
      <c r="C378" s="35"/>
      <c r="D378" s="43"/>
      <c r="E378" s="65"/>
      <c r="F378" s="46"/>
      <c r="G378" s="46"/>
      <c r="H378" s="164"/>
      <c r="I378" s="43"/>
      <c r="J378" s="29"/>
      <c r="K378" s="70"/>
      <c r="L378" s="69"/>
      <c r="M378" s="47"/>
      <c r="N378" s="239" t="str">
        <f ca="1">IF(Tabla1[[#This Row],[Fecha de nac]]="","",IF(Tabla1[[#This Row],[Fecha Finalización]] &gt;=TODAY(), DATEDIF(Tabla1[[#This Row],[Fecha de nac]],TODAY(),"y"), ROUNDDOWN((Tabla1[[#This Row],[Fecha Finalización]] -Tabla1[[#This Row],[Fecha de nac]])/365,0)))</f>
        <v/>
      </c>
      <c r="O378" s="170"/>
      <c r="P378" s="35"/>
      <c r="Q378" s="68"/>
      <c r="R378" s="68"/>
      <c r="S378" s="68"/>
      <c r="T378" s="68"/>
      <c r="U378" s="244" t="str">
        <f>IF(F378="","",Tabla1[[#This Row],[Fecha Inicio grupo]]+3*7-7)</f>
        <v/>
      </c>
      <c r="V378" s="245" t="str">
        <f>IF(F378="","",EDATE(Tabla1[[#This Row],[Fecha Inicio grupo]],3))</f>
        <v/>
      </c>
      <c r="W378" s="30"/>
      <c r="X378" s="30"/>
      <c r="Y378" s="77"/>
      <c r="Z378" s="77"/>
      <c r="AA378" s="77"/>
      <c r="AB378" s="77"/>
      <c r="AC378" s="77"/>
      <c r="AD378" s="77"/>
      <c r="AE378" s="77"/>
      <c r="AF378" s="77"/>
      <c r="AG378" s="77"/>
      <c r="AH378" s="77"/>
      <c r="AI378" s="77"/>
      <c r="AJ378" s="77"/>
      <c r="AK378" s="77"/>
      <c r="AL378" s="77"/>
      <c r="AM378" s="77"/>
      <c r="AN378" s="77"/>
      <c r="AO378" s="145"/>
      <c r="AP378" s="247" t="str">
        <f>IF(F378="","",IFERROR(VLOOKUP(SUBSTITUTE(SUBSTITUTE(Tabla1[[#This Row],[Uso Sistemas]],"T","P"),"N","F"),Parámetros!$M$2:$N$17,2,0),"Completar hasta 3ra sem. para evaluar a Probacionista"))</f>
        <v/>
      </c>
      <c r="AQ378" s="40"/>
      <c r="AR378" s="40"/>
      <c r="AS378" s="40"/>
      <c r="AT378" s="29"/>
      <c r="AU378" s="56"/>
      <c r="AV378" s="56"/>
      <c r="AW378" s="56"/>
      <c r="AX378" s="249" t="str">
        <f>IF(V378="","",EOMONTH(EDATE(Tabla1[[#This Row],[Fecha Finalización]],2),0))</f>
        <v/>
      </c>
      <c r="AY378" s="40"/>
      <c r="AZ378" s="250" t="str">
        <f>IF(V378="","",EOMONTH(EDATE(Tabla1[[#This Row],[Fecha Finalización]],3),0))</f>
        <v/>
      </c>
      <c r="BA378" s="40"/>
      <c r="BB378" s="40"/>
      <c r="BC378" s="236"/>
      <c r="BD378" s="234" t="str">
        <f>IF(F378="","",Tabla1[[#This Row],[sem 01]]&amp;Tabla1[[#This Row],[sem 02]]&amp;Tabla1[[#This Row],[sem 03]])</f>
        <v/>
      </c>
      <c r="BE378" s="235" t="str">
        <f>IF(TRIM(F378)="","",$B$1&amp;"-"&amp;SUBSTITUTE(Tabla1[[#This Row],[Mes Inscrito]]," ","")&amp;"-"&amp;SUBSTITUTE(Tabla1[[#This Row],[Dia de clases Inscrito]]," ","")&amp;"-"&amp;SUBSTITUTE(Tabla1[[#This Row],[Horario Inscrito]]," ","")&amp;"-"&amp;Tabla1[[#This Row],[Fecha Inicio grupo]])</f>
        <v/>
      </c>
      <c r="BF378" s="252" t="str">
        <f>IF(F378="","",Tabla1[[#This Row],[Curso]])</f>
        <v/>
      </c>
      <c r="BG378" s="253" t="str">
        <f>+IF(TRIM(F378)="","",$B$1&amp;"-"&amp;TRIM(Tabla1[[#This Row],[Mes Inscrito]])&amp;"-"&amp;TRIM(Tabla1[[#This Row],[Dia de clases Inscrito]])&amp;"-"&amp;TRIM(Tabla1[[#This Row],[Horario Inscrito]])&amp;"-"&amp;TRIM(Tabla1[[#This Row],[Fecha Inicio grupo]])&amp;"-"&amp;TRIM(Tabla1[[#This Row],[Tipo Incrito]]))</f>
        <v/>
      </c>
      <c r="BH378" s="308" t="str">
        <f>IF(F378="","",OR(IFERROR(SEARCH("CG",Tabla1[[#This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8" s="309" t="str">
        <f>IF(F378&lt;&gt;"",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8" s="309" t="str">
        <f>IF(F378&lt;&gt;"",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8" s="309" t="str">
        <f>IF(Tabla1[[#This Row],[Fecha Inicio grupo]]="","",IFERROR(VLOOKUP(Tabla1[[#This Row],[Mes de Alta como miembro]],Parámetros!$AM$2:$AN$16,2,0),"01/01/1900"))</f>
        <v/>
      </c>
    </row>
    <row r="379" spans="1:63" ht="14.45">
      <c r="A379" s="69">
        <v>376</v>
      </c>
      <c r="B379" s="30"/>
      <c r="C379" s="35"/>
      <c r="D379" s="43"/>
      <c r="E379" s="65"/>
      <c r="F379" s="46"/>
      <c r="G379" s="46"/>
      <c r="H379" s="164"/>
      <c r="I379" s="43"/>
      <c r="J379" s="29"/>
      <c r="K379" s="70"/>
      <c r="L379" s="69"/>
      <c r="M379" s="47"/>
      <c r="N379" s="239" t="str">
        <f ca="1">IF(Tabla1[[#This Row],[Fecha de nac]]="","",IF(Tabla1[[#This Row],[Fecha Finalización]] &gt;=TODAY(), DATEDIF(Tabla1[[#This Row],[Fecha de nac]],TODAY(),"y"), ROUNDDOWN((Tabla1[[#This Row],[Fecha Finalización]] -Tabla1[[#This Row],[Fecha de nac]])/365,0)))</f>
        <v/>
      </c>
      <c r="O379" s="170"/>
      <c r="P379" s="35"/>
      <c r="Q379" s="68"/>
      <c r="R379" s="68"/>
      <c r="S379" s="68"/>
      <c r="T379" s="68"/>
      <c r="U379" s="244" t="str">
        <f>IF(F379="","",Tabla1[[#This Row],[Fecha Inicio grupo]]+3*7-7)</f>
        <v/>
      </c>
      <c r="V379" s="245" t="str">
        <f>IF(F379="","",EDATE(Tabla1[[#This Row],[Fecha Inicio grupo]],3))</f>
        <v/>
      </c>
      <c r="W379" s="30"/>
      <c r="X379" s="30"/>
      <c r="Y379" s="77"/>
      <c r="Z379" s="77"/>
      <c r="AA379" s="77"/>
      <c r="AB379" s="77"/>
      <c r="AC379" s="77"/>
      <c r="AD379" s="77"/>
      <c r="AE379" s="77"/>
      <c r="AF379" s="77"/>
      <c r="AG379" s="77"/>
      <c r="AH379" s="77"/>
      <c r="AI379" s="77"/>
      <c r="AJ379" s="77"/>
      <c r="AK379" s="77"/>
      <c r="AL379" s="77"/>
      <c r="AM379" s="77"/>
      <c r="AN379" s="77"/>
      <c r="AO379" s="145"/>
      <c r="AP379" s="247" t="str">
        <f>IF(F379="","",IFERROR(VLOOKUP(SUBSTITUTE(SUBSTITUTE(Tabla1[[#This Row],[Uso Sistemas]],"T","P"),"N","F"),Parámetros!$M$2:$N$17,2,0),"Completar hasta 3ra sem. para evaluar a Probacionista"))</f>
        <v/>
      </c>
      <c r="AQ379" s="40"/>
      <c r="AR379" s="40"/>
      <c r="AS379" s="40"/>
      <c r="AT379" s="29"/>
      <c r="AU379" s="56"/>
      <c r="AV379" s="56"/>
      <c r="AW379" s="56"/>
      <c r="AX379" s="249" t="str">
        <f>IF(V379="","",EOMONTH(EDATE(Tabla1[[#This Row],[Fecha Finalización]],2),0))</f>
        <v/>
      </c>
      <c r="AY379" s="40"/>
      <c r="AZ379" s="250" t="str">
        <f>IF(V379="","",EOMONTH(EDATE(Tabla1[[#This Row],[Fecha Finalización]],3),0))</f>
        <v/>
      </c>
      <c r="BA379" s="40"/>
      <c r="BB379" s="40"/>
      <c r="BC379" s="236"/>
      <c r="BD379" s="234" t="str">
        <f>IF(F379="","",Tabla1[[#This Row],[sem 01]]&amp;Tabla1[[#This Row],[sem 02]]&amp;Tabla1[[#This Row],[sem 03]])</f>
        <v/>
      </c>
      <c r="BE379" s="235" t="str">
        <f>IF(TRIM(F379)="","",$B$1&amp;"-"&amp;SUBSTITUTE(Tabla1[[#This Row],[Mes Inscrito]]," ","")&amp;"-"&amp;SUBSTITUTE(Tabla1[[#This Row],[Dia de clases Inscrito]]," ","")&amp;"-"&amp;SUBSTITUTE(Tabla1[[#This Row],[Horario Inscrito]]," ","")&amp;"-"&amp;Tabla1[[#This Row],[Fecha Inicio grupo]])</f>
        <v/>
      </c>
      <c r="BF379" s="252" t="str">
        <f>IF(F379="","",Tabla1[[#This Row],[Curso]])</f>
        <v/>
      </c>
      <c r="BG379" s="253" t="str">
        <f>+IF(TRIM(F379)="","",$B$1&amp;"-"&amp;TRIM(Tabla1[[#This Row],[Mes Inscrito]])&amp;"-"&amp;TRIM(Tabla1[[#This Row],[Dia de clases Inscrito]])&amp;"-"&amp;TRIM(Tabla1[[#This Row],[Horario Inscrito]])&amp;"-"&amp;TRIM(Tabla1[[#This Row],[Fecha Inicio grupo]])&amp;"-"&amp;TRIM(Tabla1[[#This Row],[Tipo Incrito]]))</f>
        <v/>
      </c>
      <c r="BH379" s="308" t="str">
        <f>IF(F379="","",OR(IFERROR(SEARCH("CG",Tabla1[[#This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9" s="309" t="str">
        <f>IF(F379&lt;&gt;"",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9" s="309" t="str">
        <f>IF(F379&lt;&gt;"",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9" s="309" t="str">
        <f>IF(Tabla1[[#This Row],[Fecha Inicio grupo]]="","",IFERROR(VLOOKUP(Tabla1[[#This Row],[Mes de Alta como miembro]],Parámetros!$AM$2:$AN$16,2,0),"01/01/1900"))</f>
        <v/>
      </c>
    </row>
    <row r="380" spans="1:63" ht="14.45">
      <c r="A380" s="69">
        <v>377</v>
      </c>
      <c r="B380" s="30"/>
      <c r="C380" s="35"/>
      <c r="D380" s="43"/>
      <c r="E380" s="65"/>
      <c r="F380" s="46"/>
      <c r="G380" s="46"/>
      <c r="H380" s="164"/>
      <c r="I380" s="43"/>
      <c r="J380" s="29"/>
      <c r="K380" s="70"/>
      <c r="L380" s="69"/>
      <c r="M380" s="47"/>
      <c r="N380" s="239" t="str">
        <f ca="1">IF(Tabla1[[#This Row],[Fecha de nac]]="","",IF(Tabla1[[#This Row],[Fecha Finalización]] &gt;=TODAY(), DATEDIF(Tabla1[[#This Row],[Fecha de nac]],TODAY(),"y"), ROUNDDOWN((Tabla1[[#This Row],[Fecha Finalización]] -Tabla1[[#This Row],[Fecha de nac]])/365,0)))</f>
        <v/>
      </c>
      <c r="O380" s="170"/>
      <c r="P380" s="35"/>
      <c r="Q380" s="68"/>
      <c r="R380" s="68"/>
      <c r="S380" s="68"/>
      <c r="T380" s="68"/>
      <c r="U380" s="244" t="str">
        <f>IF(F380="","",Tabla1[[#This Row],[Fecha Inicio grupo]]+3*7-7)</f>
        <v/>
      </c>
      <c r="V380" s="245" t="str">
        <f>IF(F380="","",EDATE(Tabla1[[#This Row],[Fecha Inicio grupo]],3))</f>
        <v/>
      </c>
      <c r="W380" s="30"/>
      <c r="X380" s="30"/>
      <c r="Y380" s="77"/>
      <c r="Z380" s="77"/>
      <c r="AA380" s="77"/>
      <c r="AB380" s="77"/>
      <c r="AC380" s="77"/>
      <c r="AD380" s="77"/>
      <c r="AE380" s="77"/>
      <c r="AF380" s="77"/>
      <c r="AG380" s="77"/>
      <c r="AH380" s="77"/>
      <c r="AI380" s="77"/>
      <c r="AJ380" s="77"/>
      <c r="AK380" s="77"/>
      <c r="AL380" s="77"/>
      <c r="AM380" s="77"/>
      <c r="AN380" s="77"/>
      <c r="AO380" s="145"/>
      <c r="AP380" s="247" t="str">
        <f>IF(F380="","",IFERROR(VLOOKUP(SUBSTITUTE(SUBSTITUTE(Tabla1[[#This Row],[Uso Sistemas]],"T","P"),"N","F"),Parámetros!$M$2:$N$17,2,0),"Completar hasta 3ra sem. para evaluar a Probacionista"))</f>
        <v/>
      </c>
      <c r="AQ380" s="40"/>
      <c r="AR380" s="40"/>
      <c r="AS380" s="40"/>
      <c r="AT380" s="29"/>
      <c r="AU380" s="56"/>
      <c r="AV380" s="56"/>
      <c r="AW380" s="56"/>
      <c r="AX380" s="249" t="str">
        <f>IF(V380="","",EOMONTH(EDATE(Tabla1[[#This Row],[Fecha Finalización]],2),0))</f>
        <v/>
      </c>
      <c r="AY380" s="40"/>
      <c r="AZ380" s="250" t="str">
        <f>IF(V380="","",EOMONTH(EDATE(Tabla1[[#This Row],[Fecha Finalización]],3),0))</f>
        <v/>
      </c>
      <c r="BA380" s="40"/>
      <c r="BB380" s="40"/>
      <c r="BC380" s="236"/>
      <c r="BD380" s="234" t="str">
        <f>IF(F380="","",Tabla1[[#This Row],[sem 01]]&amp;Tabla1[[#This Row],[sem 02]]&amp;Tabla1[[#This Row],[sem 03]])</f>
        <v/>
      </c>
      <c r="BE380" s="235" t="str">
        <f>IF(TRIM(F380)="","",$B$1&amp;"-"&amp;SUBSTITUTE(Tabla1[[#This Row],[Mes Inscrito]]," ","")&amp;"-"&amp;SUBSTITUTE(Tabla1[[#This Row],[Dia de clases Inscrito]]," ","")&amp;"-"&amp;SUBSTITUTE(Tabla1[[#This Row],[Horario Inscrito]]," ","")&amp;"-"&amp;Tabla1[[#This Row],[Fecha Inicio grupo]])</f>
        <v/>
      </c>
      <c r="BF380" s="252" t="str">
        <f>IF(F380="","",Tabla1[[#This Row],[Curso]])</f>
        <v/>
      </c>
      <c r="BG380" s="253" t="str">
        <f>+IF(TRIM(F380)="","",$B$1&amp;"-"&amp;TRIM(Tabla1[[#This Row],[Mes Inscrito]])&amp;"-"&amp;TRIM(Tabla1[[#This Row],[Dia de clases Inscrito]])&amp;"-"&amp;TRIM(Tabla1[[#This Row],[Horario Inscrito]])&amp;"-"&amp;TRIM(Tabla1[[#This Row],[Fecha Inicio grupo]])&amp;"-"&amp;TRIM(Tabla1[[#This Row],[Tipo Incrito]]))</f>
        <v/>
      </c>
      <c r="BH380" s="308" t="str">
        <f>IF(F380="","",OR(IFERROR(SEARCH("CG",Tabla1[[#This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0" s="309" t="str">
        <f>IF(F380&lt;&gt;"",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0" s="309" t="str">
        <f>IF(F380&lt;&gt;"",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0" s="309" t="str">
        <f>IF(Tabla1[[#This Row],[Fecha Inicio grupo]]="","",IFERROR(VLOOKUP(Tabla1[[#This Row],[Mes de Alta como miembro]],Parámetros!$AM$2:$AN$16,2,0),"01/01/1900"))</f>
        <v/>
      </c>
    </row>
    <row r="381" spans="1:63" ht="14.45">
      <c r="A381" s="69">
        <v>378</v>
      </c>
      <c r="B381" s="30"/>
      <c r="C381" s="35"/>
      <c r="D381" s="43"/>
      <c r="E381" s="65"/>
      <c r="F381" s="46"/>
      <c r="G381" s="46"/>
      <c r="H381" s="164"/>
      <c r="I381" s="43"/>
      <c r="J381" s="29"/>
      <c r="K381" s="70"/>
      <c r="L381" s="69"/>
      <c r="M381" s="47"/>
      <c r="N381" s="239" t="str">
        <f ca="1">IF(Tabla1[[#This Row],[Fecha de nac]]="","",IF(Tabla1[[#This Row],[Fecha Finalización]] &gt;=TODAY(), DATEDIF(Tabla1[[#This Row],[Fecha de nac]],TODAY(),"y"), ROUNDDOWN((Tabla1[[#This Row],[Fecha Finalización]] -Tabla1[[#This Row],[Fecha de nac]])/365,0)))</f>
        <v/>
      </c>
      <c r="O381" s="170"/>
      <c r="P381" s="35"/>
      <c r="Q381" s="68"/>
      <c r="R381" s="68"/>
      <c r="S381" s="68"/>
      <c r="T381" s="68"/>
      <c r="U381" s="244" t="str">
        <f>IF(F381="","",Tabla1[[#This Row],[Fecha Inicio grupo]]+3*7-7)</f>
        <v/>
      </c>
      <c r="V381" s="245" t="str">
        <f>IF(F381="","",EDATE(Tabla1[[#This Row],[Fecha Inicio grupo]],3))</f>
        <v/>
      </c>
      <c r="W381" s="30"/>
      <c r="X381" s="30"/>
      <c r="Y381" s="77"/>
      <c r="Z381" s="77"/>
      <c r="AA381" s="77"/>
      <c r="AB381" s="77"/>
      <c r="AC381" s="77"/>
      <c r="AD381" s="77"/>
      <c r="AE381" s="77"/>
      <c r="AF381" s="77"/>
      <c r="AG381" s="77"/>
      <c r="AH381" s="77"/>
      <c r="AI381" s="77"/>
      <c r="AJ381" s="77"/>
      <c r="AK381" s="77"/>
      <c r="AL381" s="77"/>
      <c r="AM381" s="77"/>
      <c r="AN381" s="77"/>
      <c r="AO381" s="145"/>
      <c r="AP381" s="247" t="str">
        <f>IF(F381="","",IFERROR(VLOOKUP(SUBSTITUTE(SUBSTITUTE(Tabla1[[#This Row],[Uso Sistemas]],"T","P"),"N","F"),Parámetros!$M$2:$N$17,2,0),"Completar hasta 3ra sem. para evaluar a Probacionista"))</f>
        <v/>
      </c>
      <c r="AQ381" s="40"/>
      <c r="AR381" s="40"/>
      <c r="AS381" s="40"/>
      <c r="AT381" s="29"/>
      <c r="AU381" s="56"/>
      <c r="AV381" s="56"/>
      <c r="AW381" s="56"/>
      <c r="AX381" s="249" t="str">
        <f>IF(V381="","",EOMONTH(EDATE(Tabla1[[#This Row],[Fecha Finalización]],2),0))</f>
        <v/>
      </c>
      <c r="AY381" s="40"/>
      <c r="AZ381" s="250" t="str">
        <f>IF(V381="","",EOMONTH(EDATE(Tabla1[[#This Row],[Fecha Finalización]],3),0))</f>
        <v/>
      </c>
      <c r="BA381" s="40"/>
      <c r="BB381" s="40"/>
      <c r="BC381" s="236"/>
      <c r="BD381" s="234" t="str">
        <f>IF(F381="","",Tabla1[[#This Row],[sem 01]]&amp;Tabla1[[#This Row],[sem 02]]&amp;Tabla1[[#This Row],[sem 03]])</f>
        <v/>
      </c>
      <c r="BE381" s="235" t="str">
        <f>IF(TRIM(F381)="","",$B$1&amp;"-"&amp;SUBSTITUTE(Tabla1[[#This Row],[Mes Inscrito]]," ","")&amp;"-"&amp;SUBSTITUTE(Tabla1[[#This Row],[Dia de clases Inscrito]]," ","")&amp;"-"&amp;SUBSTITUTE(Tabla1[[#This Row],[Horario Inscrito]]," ","")&amp;"-"&amp;Tabla1[[#This Row],[Fecha Inicio grupo]])</f>
        <v/>
      </c>
      <c r="BF381" s="252" t="str">
        <f>IF(F381="","",Tabla1[[#This Row],[Curso]])</f>
        <v/>
      </c>
      <c r="BG381" s="253" t="str">
        <f>+IF(TRIM(F381)="","",$B$1&amp;"-"&amp;TRIM(Tabla1[[#This Row],[Mes Inscrito]])&amp;"-"&amp;TRIM(Tabla1[[#This Row],[Dia de clases Inscrito]])&amp;"-"&amp;TRIM(Tabla1[[#This Row],[Horario Inscrito]])&amp;"-"&amp;TRIM(Tabla1[[#This Row],[Fecha Inicio grupo]])&amp;"-"&amp;TRIM(Tabla1[[#This Row],[Tipo Incrito]]))</f>
        <v/>
      </c>
      <c r="BH381" s="308" t="str">
        <f>IF(F381="","",OR(IFERROR(SEARCH("CG",Tabla1[[#This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1" s="309" t="str">
        <f>IF(F381&lt;&gt;"",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1" s="309" t="str">
        <f>IF(F381&lt;&gt;"",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1" s="309" t="str">
        <f>IF(Tabla1[[#This Row],[Fecha Inicio grupo]]="","",IFERROR(VLOOKUP(Tabla1[[#This Row],[Mes de Alta como miembro]],Parámetros!$AM$2:$AN$16,2,0),"01/01/1900"))</f>
        <v/>
      </c>
    </row>
    <row r="382" spans="1:63" ht="14.45">
      <c r="A382" s="69">
        <v>379</v>
      </c>
      <c r="B382" s="30"/>
      <c r="C382" s="35"/>
      <c r="D382" s="43"/>
      <c r="E382" s="65"/>
      <c r="F382" s="46"/>
      <c r="G382" s="46"/>
      <c r="H382" s="164"/>
      <c r="I382" s="43"/>
      <c r="J382" s="29"/>
      <c r="K382" s="70"/>
      <c r="L382" s="69"/>
      <c r="M382" s="47"/>
      <c r="N382" s="239" t="str">
        <f ca="1">IF(Tabla1[[#This Row],[Fecha de nac]]="","",IF(Tabla1[[#This Row],[Fecha Finalización]] &gt;=TODAY(), DATEDIF(Tabla1[[#This Row],[Fecha de nac]],TODAY(),"y"), ROUNDDOWN((Tabla1[[#This Row],[Fecha Finalización]] -Tabla1[[#This Row],[Fecha de nac]])/365,0)))</f>
        <v/>
      </c>
      <c r="O382" s="170"/>
      <c r="P382" s="35"/>
      <c r="Q382" s="68"/>
      <c r="R382" s="68"/>
      <c r="S382" s="68"/>
      <c r="T382" s="68"/>
      <c r="U382" s="244" t="str">
        <f>IF(F382="","",Tabla1[[#This Row],[Fecha Inicio grupo]]+3*7-7)</f>
        <v/>
      </c>
      <c r="V382" s="245" t="str">
        <f>IF(F382="","",EDATE(Tabla1[[#This Row],[Fecha Inicio grupo]],3))</f>
        <v/>
      </c>
      <c r="W382" s="30"/>
      <c r="X382" s="30"/>
      <c r="Y382" s="77"/>
      <c r="Z382" s="77"/>
      <c r="AA382" s="77"/>
      <c r="AB382" s="77"/>
      <c r="AC382" s="77"/>
      <c r="AD382" s="77"/>
      <c r="AE382" s="77"/>
      <c r="AF382" s="77"/>
      <c r="AG382" s="77"/>
      <c r="AH382" s="77"/>
      <c r="AI382" s="77"/>
      <c r="AJ382" s="77"/>
      <c r="AK382" s="77"/>
      <c r="AL382" s="77"/>
      <c r="AM382" s="77"/>
      <c r="AN382" s="77"/>
      <c r="AO382" s="145"/>
      <c r="AP382" s="247" t="str">
        <f>IF(F382="","",IFERROR(VLOOKUP(SUBSTITUTE(SUBSTITUTE(Tabla1[[#This Row],[Uso Sistemas]],"T","P"),"N","F"),Parámetros!$M$2:$N$17,2,0),"Completar hasta 3ra sem. para evaluar a Probacionista"))</f>
        <v/>
      </c>
      <c r="AQ382" s="40"/>
      <c r="AR382" s="40"/>
      <c r="AS382" s="40"/>
      <c r="AT382" s="29"/>
      <c r="AU382" s="56"/>
      <c r="AV382" s="56"/>
      <c r="AW382" s="56"/>
      <c r="AX382" s="249" t="str">
        <f>IF(V382="","",EOMONTH(EDATE(Tabla1[[#This Row],[Fecha Finalización]],2),0))</f>
        <v/>
      </c>
      <c r="AY382" s="40"/>
      <c r="AZ382" s="250" t="str">
        <f>IF(V382="","",EOMONTH(EDATE(Tabla1[[#This Row],[Fecha Finalización]],3),0))</f>
        <v/>
      </c>
      <c r="BA382" s="40"/>
      <c r="BB382" s="40"/>
      <c r="BC382" s="236"/>
      <c r="BD382" s="234" t="str">
        <f>IF(F382="","",Tabla1[[#This Row],[sem 01]]&amp;Tabla1[[#This Row],[sem 02]]&amp;Tabla1[[#This Row],[sem 03]])</f>
        <v/>
      </c>
      <c r="BE382" s="235" t="str">
        <f>IF(TRIM(F382)="","",$B$1&amp;"-"&amp;SUBSTITUTE(Tabla1[[#This Row],[Mes Inscrito]]," ","")&amp;"-"&amp;SUBSTITUTE(Tabla1[[#This Row],[Dia de clases Inscrito]]," ","")&amp;"-"&amp;SUBSTITUTE(Tabla1[[#This Row],[Horario Inscrito]]," ","")&amp;"-"&amp;Tabla1[[#This Row],[Fecha Inicio grupo]])</f>
        <v/>
      </c>
      <c r="BF382" s="252" t="str">
        <f>IF(F382="","",Tabla1[[#This Row],[Curso]])</f>
        <v/>
      </c>
      <c r="BG382" s="253" t="str">
        <f>+IF(TRIM(F382)="","",$B$1&amp;"-"&amp;TRIM(Tabla1[[#This Row],[Mes Inscrito]])&amp;"-"&amp;TRIM(Tabla1[[#This Row],[Dia de clases Inscrito]])&amp;"-"&amp;TRIM(Tabla1[[#This Row],[Horario Inscrito]])&amp;"-"&amp;TRIM(Tabla1[[#This Row],[Fecha Inicio grupo]])&amp;"-"&amp;TRIM(Tabla1[[#This Row],[Tipo Incrito]]))</f>
        <v/>
      </c>
      <c r="BH382" s="308" t="str">
        <f>IF(F382="","",OR(IFERROR(SEARCH("CG",Tabla1[[#This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2" s="309" t="str">
        <f>IF(F382&lt;&gt;"",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2" s="309" t="str">
        <f>IF(F382&lt;&gt;"",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2" s="309" t="str">
        <f>IF(Tabla1[[#This Row],[Fecha Inicio grupo]]="","",IFERROR(VLOOKUP(Tabla1[[#This Row],[Mes de Alta como miembro]],Parámetros!$AM$2:$AN$16,2,0),"01/01/1900"))</f>
        <v/>
      </c>
    </row>
    <row r="383" spans="1:63" ht="14.45">
      <c r="A383" s="69">
        <v>380</v>
      </c>
      <c r="B383" s="30"/>
      <c r="C383" s="35"/>
      <c r="D383" s="43"/>
      <c r="E383" s="65"/>
      <c r="F383" s="46"/>
      <c r="G383" s="46"/>
      <c r="H383" s="164"/>
      <c r="I383" s="43"/>
      <c r="J383" s="29"/>
      <c r="K383" s="70"/>
      <c r="L383" s="69"/>
      <c r="M383" s="47"/>
      <c r="N383" s="239" t="str">
        <f ca="1">IF(Tabla1[[#This Row],[Fecha de nac]]="","",IF(Tabla1[[#This Row],[Fecha Finalización]] &gt;=TODAY(), DATEDIF(Tabla1[[#This Row],[Fecha de nac]],TODAY(),"y"), ROUNDDOWN((Tabla1[[#This Row],[Fecha Finalización]] -Tabla1[[#This Row],[Fecha de nac]])/365,0)))</f>
        <v/>
      </c>
      <c r="O383" s="170"/>
      <c r="P383" s="35"/>
      <c r="Q383" s="68"/>
      <c r="R383" s="68"/>
      <c r="S383" s="68"/>
      <c r="T383" s="68"/>
      <c r="U383" s="244" t="str">
        <f>IF(F383="","",Tabla1[[#This Row],[Fecha Inicio grupo]]+3*7-7)</f>
        <v/>
      </c>
      <c r="V383" s="245" t="str">
        <f>IF(F383="","",EDATE(Tabla1[[#This Row],[Fecha Inicio grupo]],3))</f>
        <v/>
      </c>
      <c r="W383" s="30"/>
      <c r="X383" s="30"/>
      <c r="Y383" s="77"/>
      <c r="Z383" s="77"/>
      <c r="AA383" s="77"/>
      <c r="AB383" s="77"/>
      <c r="AC383" s="77"/>
      <c r="AD383" s="77"/>
      <c r="AE383" s="77"/>
      <c r="AF383" s="77"/>
      <c r="AG383" s="77"/>
      <c r="AH383" s="77"/>
      <c r="AI383" s="77"/>
      <c r="AJ383" s="77"/>
      <c r="AK383" s="77"/>
      <c r="AL383" s="77"/>
      <c r="AM383" s="77"/>
      <c r="AN383" s="77"/>
      <c r="AO383" s="145"/>
      <c r="AP383" s="247" t="str">
        <f>IF(F383="","",IFERROR(VLOOKUP(SUBSTITUTE(SUBSTITUTE(Tabla1[[#This Row],[Uso Sistemas]],"T","P"),"N","F"),Parámetros!$M$2:$N$17,2,0),"Completar hasta 3ra sem. para evaluar a Probacionista"))</f>
        <v/>
      </c>
      <c r="AQ383" s="40"/>
      <c r="AR383" s="40"/>
      <c r="AS383" s="40"/>
      <c r="AT383" s="29"/>
      <c r="AU383" s="56"/>
      <c r="AV383" s="56"/>
      <c r="AW383" s="56"/>
      <c r="AX383" s="249" t="str">
        <f>IF(V383="","",EOMONTH(EDATE(Tabla1[[#This Row],[Fecha Finalización]],2),0))</f>
        <v/>
      </c>
      <c r="AY383" s="40"/>
      <c r="AZ383" s="250" t="str">
        <f>IF(V383="","",EOMONTH(EDATE(Tabla1[[#This Row],[Fecha Finalización]],3),0))</f>
        <v/>
      </c>
      <c r="BA383" s="40"/>
      <c r="BB383" s="40"/>
      <c r="BC383" s="236"/>
      <c r="BD383" s="234" t="str">
        <f>IF(F383="","",Tabla1[[#This Row],[sem 01]]&amp;Tabla1[[#This Row],[sem 02]]&amp;Tabla1[[#This Row],[sem 03]])</f>
        <v/>
      </c>
      <c r="BE383" s="235" t="str">
        <f>IF(TRIM(F383)="","",$B$1&amp;"-"&amp;SUBSTITUTE(Tabla1[[#This Row],[Mes Inscrito]]," ","")&amp;"-"&amp;SUBSTITUTE(Tabla1[[#This Row],[Dia de clases Inscrito]]," ","")&amp;"-"&amp;SUBSTITUTE(Tabla1[[#This Row],[Horario Inscrito]]," ","")&amp;"-"&amp;Tabla1[[#This Row],[Fecha Inicio grupo]])</f>
        <v/>
      </c>
      <c r="BF383" s="252" t="str">
        <f>IF(F383="","",Tabla1[[#This Row],[Curso]])</f>
        <v/>
      </c>
      <c r="BG383" s="253" t="str">
        <f>+IF(TRIM(F383)="","",$B$1&amp;"-"&amp;TRIM(Tabla1[[#This Row],[Mes Inscrito]])&amp;"-"&amp;TRIM(Tabla1[[#This Row],[Dia de clases Inscrito]])&amp;"-"&amp;TRIM(Tabla1[[#This Row],[Horario Inscrito]])&amp;"-"&amp;TRIM(Tabla1[[#This Row],[Fecha Inicio grupo]])&amp;"-"&amp;TRIM(Tabla1[[#This Row],[Tipo Incrito]]))</f>
        <v/>
      </c>
      <c r="BH383" s="308" t="str">
        <f>IF(F383="","",OR(IFERROR(SEARCH("CG",Tabla1[[#This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3" s="309" t="str">
        <f>IF(F383&lt;&gt;"",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3" s="309" t="str">
        <f>IF(F383&lt;&gt;"",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3" s="309" t="str">
        <f>IF(Tabla1[[#This Row],[Fecha Inicio grupo]]="","",IFERROR(VLOOKUP(Tabla1[[#This Row],[Mes de Alta como miembro]],Parámetros!$AM$2:$AN$16,2,0),"01/01/1900"))</f>
        <v/>
      </c>
    </row>
    <row r="384" spans="1:63" ht="14.45">
      <c r="A384" s="69">
        <v>381</v>
      </c>
      <c r="B384" s="30"/>
      <c r="C384" s="35"/>
      <c r="D384" s="43"/>
      <c r="E384" s="65"/>
      <c r="F384" s="46"/>
      <c r="G384" s="46"/>
      <c r="H384" s="164"/>
      <c r="I384" s="43"/>
      <c r="J384" s="29"/>
      <c r="K384" s="70"/>
      <c r="L384" s="69"/>
      <c r="M384" s="47"/>
      <c r="N384" s="239" t="str">
        <f ca="1">IF(Tabla1[[#This Row],[Fecha de nac]]="","",IF(Tabla1[[#This Row],[Fecha Finalización]] &gt;=TODAY(), DATEDIF(Tabla1[[#This Row],[Fecha de nac]],TODAY(),"y"), ROUNDDOWN((Tabla1[[#This Row],[Fecha Finalización]] -Tabla1[[#This Row],[Fecha de nac]])/365,0)))</f>
        <v/>
      </c>
      <c r="O384" s="170"/>
      <c r="P384" s="35"/>
      <c r="Q384" s="68"/>
      <c r="R384" s="68"/>
      <c r="S384" s="68"/>
      <c r="T384" s="68"/>
      <c r="U384" s="244" t="str">
        <f>IF(F384="","",Tabla1[[#This Row],[Fecha Inicio grupo]]+3*7-7)</f>
        <v/>
      </c>
      <c r="V384" s="245" t="str">
        <f>IF(F384="","",EDATE(Tabla1[[#This Row],[Fecha Inicio grupo]],3))</f>
        <v/>
      </c>
      <c r="W384" s="30"/>
      <c r="X384" s="30"/>
      <c r="Y384" s="77"/>
      <c r="Z384" s="77"/>
      <c r="AA384" s="77"/>
      <c r="AB384" s="77"/>
      <c r="AC384" s="77"/>
      <c r="AD384" s="77"/>
      <c r="AE384" s="77"/>
      <c r="AF384" s="77"/>
      <c r="AG384" s="77"/>
      <c r="AH384" s="77"/>
      <c r="AI384" s="77"/>
      <c r="AJ384" s="77"/>
      <c r="AK384" s="77"/>
      <c r="AL384" s="77"/>
      <c r="AM384" s="77"/>
      <c r="AN384" s="77"/>
      <c r="AO384" s="145"/>
      <c r="AP384" s="247" t="str">
        <f>IF(F384="","",IFERROR(VLOOKUP(SUBSTITUTE(SUBSTITUTE(Tabla1[[#This Row],[Uso Sistemas]],"T","P"),"N","F"),Parámetros!$M$2:$N$17,2,0),"Completar hasta 3ra sem. para evaluar a Probacionista"))</f>
        <v/>
      </c>
      <c r="AQ384" s="40"/>
      <c r="AR384" s="40"/>
      <c r="AS384" s="40"/>
      <c r="AT384" s="29"/>
      <c r="AU384" s="56"/>
      <c r="AV384" s="56"/>
      <c r="AW384" s="56"/>
      <c r="AX384" s="249" t="str">
        <f>IF(V384="","",EOMONTH(EDATE(Tabla1[[#This Row],[Fecha Finalización]],2),0))</f>
        <v/>
      </c>
      <c r="AY384" s="40"/>
      <c r="AZ384" s="250" t="str">
        <f>IF(V384="","",EOMONTH(EDATE(Tabla1[[#This Row],[Fecha Finalización]],3),0))</f>
        <v/>
      </c>
      <c r="BA384" s="40"/>
      <c r="BB384" s="40"/>
      <c r="BC384" s="236"/>
      <c r="BD384" s="234" t="str">
        <f>IF(F384="","",Tabla1[[#This Row],[sem 01]]&amp;Tabla1[[#This Row],[sem 02]]&amp;Tabla1[[#This Row],[sem 03]])</f>
        <v/>
      </c>
      <c r="BE384" s="235" t="str">
        <f>IF(TRIM(F384)="","",$B$1&amp;"-"&amp;SUBSTITUTE(Tabla1[[#This Row],[Mes Inscrito]]," ","")&amp;"-"&amp;SUBSTITUTE(Tabla1[[#This Row],[Dia de clases Inscrito]]," ","")&amp;"-"&amp;SUBSTITUTE(Tabla1[[#This Row],[Horario Inscrito]]," ","")&amp;"-"&amp;Tabla1[[#This Row],[Fecha Inicio grupo]])</f>
        <v/>
      </c>
      <c r="BF384" s="252" t="str">
        <f>IF(F384="","",Tabla1[[#This Row],[Curso]])</f>
        <v/>
      </c>
      <c r="BG384" s="253" t="str">
        <f>+IF(TRIM(F384)="","",$B$1&amp;"-"&amp;TRIM(Tabla1[[#This Row],[Mes Inscrito]])&amp;"-"&amp;TRIM(Tabla1[[#This Row],[Dia de clases Inscrito]])&amp;"-"&amp;TRIM(Tabla1[[#This Row],[Horario Inscrito]])&amp;"-"&amp;TRIM(Tabla1[[#This Row],[Fecha Inicio grupo]])&amp;"-"&amp;TRIM(Tabla1[[#This Row],[Tipo Incrito]]))</f>
        <v/>
      </c>
      <c r="BH384" s="308" t="str">
        <f>IF(F384="","",OR(IFERROR(SEARCH("CG",Tabla1[[#This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4" s="309" t="str">
        <f>IF(F384&lt;&gt;"",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4" s="309" t="str">
        <f>IF(F384&lt;&gt;"",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4" s="309" t="str">
        <f>IF(Tabla1[[#This Row],[Fecha Inicio grupo]]="","",IFERROR(VLOOKUP(Tabla1[[#This Row],[Mes de Alta como miembro]],Parámetros!$AM$2:$AN$16,2,0),"01/01/1900"))</f>
        <v/>
      </c>
    </row>
    <row r="385" spans="1:63" ht="14.45">
      <c r="A385" s="69">
        <v>382</v>
      </c>
      <c r="B385" s="30"/>
      <c r="C385" s="35"/>
      <c r="D385" s="43"/>
      <c r="E385" s="65"/>
      <c r="F385" s="46"/>
      <c r="G385" s="46"/>
      <c r="H385" s="164"/>
      <c r="I385" s="43"/>
      <c r="J385" s="29"/>
      <c r="K385" s="70"/>
      <c r="L385" s="69"/>
      <c r="M385" s="47"/>
      <c r="N385" s="239" t="str">
        <f ca="1">IF(Tabla1[[#This Row],[Fecha de nac]]="","",IF(Tabla1[[#This Row],[Fecha Finalización]] &gt;=TODAY(), DATEDIF(Tabla1[[#This Row],[Fecha de nac]],TODAY(),"y"), ROUNDDOWN((Tabla1[[#This Row],[Fecha Finalización]] -Tabla1[[#This Row],[Fecha de nac]])/365,0)))</f>
        <v/>
      </c>
      <c r="O385" s="170"/>
      <c r="P385" s="35"/>
      <c r="Q385" s="68"/>
      <c r="R385" s="68"/>
      <c r="S385" s="68"/>
      <c r="T385" s="68"/>
      <c r="U385" s="244" t="str">
        <f>IF(F385="","",Tabla1[[#This Row],[Fecha Inicio grupo]]+3*7-7)</f>
        <v/>
      </c>
      <c r="V385" s="245" t="str">
        <f>IF(F385="","",EDATE(Tabla1[[#This Row],[Fecha Inicio grupo]],3))</f>
        <v/>
      </c>
      <c r="W385" s="30"/>
      <c r="X385" s="30"/>
      <c r="Y385" s="77"/>
      <c r="Z385" s="77"/>
      <c r="AA385" s="77"/>
      <c r="AB385" s="77"/>
      <c r="AC385" s="77"/>
      <c r="AD385" s="77"/>
      <c r="AE385" s="77"/>
      <c r="AF385" s="77"/>
      <c r="AG385" s="77"/>
      <c r="AH385" s="77"/>
      <c r="AI385" s="77"/>
      <c r="AJ385" s="77"/>
      <c r="AK385" s="77"/>
      <c r="AL385" s="77"/>
      <c r="AM385" s="77"/>
      <c r="AN385" s="77"/>
      <c r="AO385" s="145"/>
      <c r="AP385" s="247" t="str">
        <f>IF(F385="","",IFERROR(VLOOKUP(SUBSTITUTE(SUBSTITUTE(Tabla1[[#This Row],[Uso Sistemas]],"T","P"),"N","F"),Parámetros!$M$2:$N$17,2,0),"Completar hasta 3ra sem. para evaluar a Probacionista"))</f>
        <v/>
      </c>
      <c r="AQ385" s="40"/>
      <c r="AR385" s="40"/>
      <c r="AS385" s="40"/>
      <c r="AT385" s="29"/>
      <c r="AU385" s="56"/>
      <c r="AV385" s="56"/>
      <c r="AW385" s="56"/>
      <c r="AX385" s="249" t="str">
        <f>IF(V385="","",EOMONTH(EDATE(Tabla1[[#This Row],[Fecha Finalización]],2),0))</f>
        <v/>
      </c>
      <c r="AY385" s="40"/>
      <c r="AZ385" s="250" t="str">
        <f>IF(V385="","",EOMONTH(EDATE(Tabla1[[#This Row],[Fecha Finalización]],3),0))</f>
        <v/>
      </c>
      <c r="BA385" s="40"/>
      <c r="BB385" s="40"/>
      <c r="BC385" s="236"/>
      <c r="BD385" s="234" t="str">
        <f>IF(F385="","",Tabla1[[#This Row],[sem 01]]&amp;Tabla1[[#This Row],[sem 02]]&amp;Tabla1[[#This Row],[sem 03]])</f>
        <v/>
      </c>
      <c r="BE385" s="235" t="str">
        <f>IF(TRIM(F385)="","",$B$1&amp;"-"&amp;SUBSTITUTE(Tabla1[[#This Row],[Mes Inscrito]]," ","")&amp;"-"&amp;SUBSTITUTE(Tabla1[[#This Row],[Dia de clases Inscrito]]," ","")&amp;"-"&amp;SUBSTITUTE(Tabla1[[#This Row],[Horario Inscrito]]," ","")&amp;"-"&amp;Tabla1[[#This Row],[Fecha Inicio grupo]])</f>
        <v/>
      </c>
      <c r="BF385" s="252" t="str">
        <f>IF(F385="","",Tabla1[[#This Row],[Curso]])</f>
        <v/>
      </c>
      <c r="BG385" s="253" t="str">
        <f>+IF(TRIM(F385)="","",$B$1&amp;"-"&amp;TRIM(Tabla1[[#This Row],[Mes Inscrito]])&amp;"-"&amp;TRIM(Tabla1[[#This Row],[Dia de clases Inscrito]])&amp;"-"&amp;TRIM(Tabla1[[#This Row],[Horario Inscrito]])&amp;"-"&amp;TRIM(Tabla1[[#This Row],[Fecha Inicio grupo]])&amp;"-"&amp;TRIM(Tabla1[[#This Row],[Tipo Incrito]]))</f>
        <v/>
      </c>
      <c r="BH385" s="308" t="str">
        <f>IF(F385="","",OR(IFERROR(SEARCH("CG",Tabla1[[#This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5" s="309" t="str">
        <f>IF(F385&lt;&gt;"",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5" s="309" t="str">
        <f>IF(F385&lt;&gt;"",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5" s="309" t="str">
        <f>IF(Tabla1[[#This Row],[Fecha Inicio grupo]]="","",IFERROR(VLOOKUP(Tabla1[[#This Row],[Mes de Alta como miembro]],Parámetros!$AM$2:$AN$16,2,0),"01/01/1900"))</f>
        <v/>
      </c>
    </row>
    <row r="386" spans="1:63" ht="14.45">
      <c r="A386" s="69">
        <v>383</v>
      </c>
      <c r="B386" s="30"/>
      <c r="C386" s="35"/>
      <c r="D386" s="43"/>
      <c r="E386" s="65"/>
      <c r="F386" s="46"/>
      <c r="G386" s="46"/>
      <c r="H386" s="164"/>
      <c r="I386" s="43"/>
      <c r="J386" s="29"/>
      <c r="K386" s="70"/>
      <c r="L386" s="69"/>
      <c r="M386" s="47"/>
      <c r="N386" s="239" t="str">
        <f ca="1">IF(Tabla1[[#This Row],[Fecha de nac]]="","",IF(Tabla1[[#This Row],[Fecha Finalización]] &gt;=TODAY(), DATEDIF(Tabla1[[#This Row],[Fecha de nac]],TODAY(),"y"), ROUNDDOWN((Tabla1[[#This Row],[Fecha Finalización]] -Tabla1[[#This Row],[Fecha de nac]])/365,0)))</f>
        <v/>
      </c>
      <c r="O386" s="170"/>
      <c r="P386" s="35"/>
      <c r="Q386" s="68"/>
      <c r="R386" s="68"/>
      <c r="S386" s="68"/>
      <c r="T386" s="68"/>
      <c r="U386" s="244" t="str">
        <f>IF(F386="","",Tabla1[[#This Row],[Fecha Inicio grupo]]+3*7-7)</f>
        <v/>
      </c>
      <c r="V386" s="245" t="str">
        <f>IF(F386="","",EDATE(Tabla1[[#This Row],[Fecha Inicio grupo]],3))</f>
        <v/>
      </c>
      <c r="W386" s="30"/>
      <c r="X386" s="30"/>
      <c r="Y386" s="77"/>
      <c r="Z386" s="77"/>
      <c r="AA386" s="77"/>
      <c r="AB386" s="77"/>
      <c r="AC386" s="77"/>
      <c r="AD386" s="77"/>
      <c r="AE386" s="77"/>
      <c r="AF386" s="77"/>
      <c r="AG386" s="77"/>
      <c r="AH386" s="77"/>
      <c r="AI386" s="77"/>
      <c r="AJ386" s="77"/>
      <c r="AK386" s="77"/>
      <c r="AL386" s="77"/>
      <c r="AM386" s="77"/>
      <c r="AN386" s="77"/>
      <c r="AO386" s="145"/>
      <c r="AP386" s="247" t="str">
        <f>IF(F386="","",IFERROR(VLOOKUP(SUBSTITUTE(SUBSTITUTE(Tabla1[[#This Row],[Uso Sistemas]],"T","P"),"N","F"),Parámetros!$M$2:$N$17,2,0),"Completar hasta 3ra sem. para evaluar a Probacionista"))</f>
        <v/>
      </c>
      <c r="AQ386" s="40"/>
      <c r="AR386" s="40"/>
      <c r="AS386" s="40"/>
      <c r="AT386" s="29"/>
      <c r="AU386" s="56"/>
      <c r="AV386" s="56"/>
      <c r="AW386" s="56"/>
      <c r="AX386" s="249" t="str">
        <f>IF(V386="","",EOMONTH(EDATE(Tabla1[[#This Row],[Fecha Finalización]],2),0))</f>
        <v/>
      </c>
      <c r="AY386" s="40"/>
      <c r="AZ386" s="250" t="str">
        <f>IF(V386="","",EOMONTH(EDATE(Tabla1[[#This Row],[Fecha Finalización]],3),0))</f>
        <v/>
      </c>
      <c r="BA386" s="40"/>
      <c r="BB386" s="40"/>
      <c r="BC386" s="236"/>
      <c r="BD386" s="234" t="str">
        <f>IF(F386="","",Tabla1[[#This Row],[sem 01]]&amp;Tabla1[[#This Row],[sem 02]]&amp;Tabla1[[#This Row],[sem 03]])</f>
        <v/>
      </c>
      <c r="BE386" s="235" t="str">
        <f>IF(TRIM(F386)="","",$B$1&amp;"-"&amp;SUBSTITUTE(Tabla1[[#This Row],[Mes Inscrito]]," ","")&amp;"-"&amp;SUBSTITUTE(Tabla1[[#This Row],[Dia de clases Inscrito]]," ","")&amp;"-"&amp;SUBSTITUTE(Tabla1[[#This Row],[Horario Inscrito]]," ","")&amp;"-"&amp;Tabla1[[#This Row],[Fecha Inicio grupo]])</f>
        <v/>
      </c>
      <c r="BF386" s="252" t="str">
        <f>IF(F386="","",Tabla1[[#This Row],[Curso]])</f>
        <v/>
      </c>
      <c r="BG386" s="253" t="str">
        <f>+IF(TRIM(F386)="","",$B$1&amp;"-"&amp;TRIM(Tabla1[[#This Row],[Mes Inscrito]])&amp;"-"&amp;TRIM(Tabla1[[#This Row],[Dia de clases Inscrito]])&amp;"-"&amp;TRIM(Tabla1[[#This Row],[Horario Inscrito]])&amp;"-"&amp;TRIM(Tabla1[[#This Row],[Fecha Inicio grupo]])&amp;"-"&amp;TRIM(Tabla1[[#This Row],[Tipo Incrito]]))</f>
        <v/>
      </c>
      <c r="BH386" s="308" t="str">
        <f>IF(F386="","",OR(IFERROR(SEARCH("CG",Tabla1[[#This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6" s="309" t="str">
        <f>IF(F386&lt;&gt;"",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6" s="309" t="str">
        <f>IF(F386&lt;&gt;"",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6" s="309" t="str">
        <f>IF(Tabla1[[#This Row],[Fecha Inicio grupo]]="","",IFERROR(VLOOKUP(Tabla1[[#This Row],[Mes de Alta como miembro]],Parámetros!$AM$2:$AN$16,2,0),"01/01/1900"))</f>
        <v/>
      </c>
    </row>
    <row r="387" spans="1:63" ht="14.45">
      <c r="A387" s="69">
        <v>384</v>
      </c>
      <c r="B387" s="30"/>
      <c r="C387" s="35"/>
      <c r="D387" s="43"/>
      <c r="E387" s="65"/>
      <c r="F387" s="46"/>
      <c r="G387" s="46"/>
      <c r="H387" s="164"/>
      <c r="I387" s="43"/>
      <c r="J387" s="29"/>
      <c r="K387" s="70"/>
      <c r="L387" s="69"/>
      <c r="M387" s="47"/>
      <c r="N387" s="239" t="str">
        <f ca="1">IF(Tabla1[[#This Row],[Fecha de nac]]="","",IF(Tabla1[[#This Row],[Fecha Finalización]] &gt;=TODAY(), DATEDIF(Tabla1[[#This Row],[Fecha de nac]],TODAY(),"y"), ROUNDDOWN((Tabla1[[#This Row],[Fecha Finalización]] -Tabla1[[#This Row],[Fecha de nac]])/365,0)))</f>
        <v/>
      </c>
      <c r="O387" s="170"/>
      <c r="P387" s="35"/>
      <c r="Q387" s="68"/>
      <c r="R387" s="68"/>
      <c r="S387" s="68"/>
      <c r="T387" s="68"/>
      <c r="U387" s="244" t="str">
        <f>IF(F387="","",Tabla1[[#This Row],[Fecha Inicio grupo]]+3*7-7)</f>
        <v/>
      </c>
      <c r="V387" s="245" t="str">
        <f>IF(F387="","",EDATE(Tabla1[[#This Row],[Fecha Inicio grupo]],3))</f>
        <v/>
      </c>
      <c r="W387" s="30"/>
      <c r="X387" s="30"/>
      <c r="Y387" s="77"/>
      <c r="Z387" s="77"/>
      <c r="AA387" s="77"/>
      <c r="AB387" s="77"/>
      <c r="AC387" s="77"/>
      <c r="AD387" s="77"/>
      <c r="AE387" s="77"/>
      <c r="AF387" s="77"/>
      <c r="AG387" s="77"/>
      <c r="AH387" s="77"/>
      <c r="AI387" s="77"/>
      <c r="AJ387" s="77"/>
      <c r="AK387" s="77"/>
      <c r="AL387" s="77"/>
      <c r="AM387" s="77"/>
      <c r="AN387" s="77"/>
      <c r="AO387" s="145"/>
      <c r="AP387" s="247" t="str">
        <f>IF(F387="","",IFERROR(VLOOKUP(SUBSTITUTE(SUBSTITUTE(Tabla1[[#This Row],[Uso Sistemas]],"T","P"),"N","F"),Parámetros!$M$2:$N$17,2,0),"Completar hasta 3ra sem. para evaluar a Probacionista"))</f>
        <v/>
      </c>
      <c r="AQ387" s="40"/>
      <c r="AR387" s="40"/>
      <c r="AS387" s="40"/>
      <c r="AT387" s="29"/>
      <c r="AU387" s="56"/>
      <c r="AV387" s="56"/>
      <c r="AW387" s="56"/>
      <c r="AX387" s="249" t="str">
        <f>IF(V387="","",EOMONTH(EDATE(Tabla1[[#This Row],[Fecha Finalización]],2),0))</f>
        <v/>
      </c>
      <c r="AY387" s="40"/>
      <c r="AZ387" s="250" t="str">
        <f>IF(V387="","",EOMONTH(EDATE(Tabla1[[#This Row],[Fecha Finalización]],3),0))</f>
        <v/>
      </c>
      <c r="BA387" s="40"/>
      <c r="BB387" s="40"/>
      <c r="BC387" s="236"/>
      <c r="BD387" s="234" t="str">
        <f>IF(F387="","",Tabla1[[#This Row],[sem 01]]&amp;Tabla1[[#This Row],[sem 02]]&amp;Tabla1[[#This Row],[sem 03]])</f>
        <v/>
      </c>
      <c r="BE387" s="235" t="str">
        <f>IF(TRIM(F387)="","",$B$1&amp;"-"&amp;SUBSTITUTE(Tabla1[[#This Row],[Mes Inscrito]]," ","")&amp;"-"&amp;SUBSTITUTE(Tabla1[[#This Row],[Dia de clases Inscrito]]," ","")&amp;"-"&amp;SUBSTITUTE(Tabla1[[#This Row],[Horario Inscrito]]," ","")&amp;"-"&amp;Tabla1[[#This Row],[Fecha Inicio grupo]])</f>
        <v/>
      </c>
      <c r="BF387" s="252" t="str">
        <f>IF(F387="","",Tabla1[[#This Row],[Curso]])</f>
        <v/>
      </c>
      <c r="BG387" s="253" t="str">
        <f>+IF(TRIM(F387)="","",$B$1&amp;"-"&amp;TRIM(Tabla1[[#This Row],[Mes Inscrito]])&amp;"-"&amp;TRIM(Tabla1[[#This Row],[Dia de clases Inscrito]])&amp;"-"&amp;TRIM(Tabla1[[#This Row],[Horario Inscrito]])&amp;"-"&amp;TRIM(Tabla1[[#This Row],[Fecha Inicio grupo]])&amp;"-"&amp;TRIM(Tabla1[[#This Row],[Tipo Incrito]]))</f>
        <v/>
      </c>
      <c r="BH387" s="308" t="str">
        <f>IF(F387="","",OR(IFERROR(SEARCH("CG",Tabla1[[#This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7" s="309" t="str">
        <f>IF(F387&lt;&gt;"",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7" s="309" t="str">
        <f>IF(F387&lt;&gt;"",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7" s="309" t="str">
        <f>IF(Tabla1[[#This Row],[Fecha Inicio grupo]]="","",IFERROR(VLOOKUP(Tabla1[[#This Row],[Mes de Alta como miembro]],Parámetros!$AM$2:$AN$16,2,0),"01/01/1900"))</f>
        <v/>
      </c>
    </row>
    <row r="388" spans="1:63" ht="14.45">
      <c r="A388" s="69">
        <v>385</v>
      </c>
      <c r="B388" s="30"/>
      <c r="C388" s="35"/>
      <c r="D388" s="43"/>
      <c r="E388" s="65"/>
      <c r="F388" s="46"/>
      <c r="G388" s="46"/>
      <c r="H388" s="164"/>
      <c r="I388" s="43"/>
      <c r="J388" s="29"/>
      <c r="K388" s="70"/>
      <c r="L388" s="69"/>
      <c r="M388" s="47"/>
      <c r="N388" s="239" t="str">
        <f ca="1">IF(Tabla1[[#This Row],[Fecha de nac]]="","",IF(Tabla1[[#This Row],[Fecha Finalización]] &gt;=TODAY(), DATEDIF(Tabla1[[#This Row],[Fecha de nac]],TODAY(),"y"), ROUNDDOWN((Tabla1[[#This Row],[Fecha Finalización]] -Tabla1[[#This Row],[Fecha de nac]])/365,0)))</f>
        <v/>
      </c>
      <c r="O388" s="170"/>
      <c r="P388" s="35"/>
      <c r="Q388" s="68"/>
      <c r="R388" s="68"/>
      <c r="S388" s="68"/>
      <c r="T388" s="68"/>
      <c r="U388" s="244" t="str">
        <f>IF(F388="","",Tabla1[[#This Row],[Fecha Inicio grupo]]+3*7-7)</f>
        <v/>
      </c>
      <c r="V388" s="245" t="str">
        <f>IF(F388="","",EDATE(Tabla1[[#This Row],[Fecha Inicio grupo]],3))</f>
        <v/>
      </c>
      <c r="W388" s="30"/>
      <c r="X388" s="30"/>
      <c r="Y388" s="77"/>
      <c r="Z388" s="77"/>
      <c r="AA388" s="77"/>
      <c r="AB388" s="77"/>
      <c r="AC388" s="77"/>
      <c r="AD388" s="77"/>
      <c r="AE388" s="77"/>
      <c r="AF388" s="77"/>
      <c r="AG388" s="77"/>
      <c r="AH388" s="77"/>
      <c r="AI388" s="77"/>
      <c r="AJ388" s="77"/>
      <c r="AK388" s="77"/>
      <c r="AL388" s="77"/>
      <c r="AM388" s="77"/>
      <c r="AN388" s="77"/>
      <c r="AO388" s="145"/>
      <c r="AP388" s="247" t="str">
        <f>IF(F388="","",IFERROR(VLOOKUP(SUBSTITUTE(SUBSTITUTE(Tabla1[[#This Row],[Uso Sistemas]],"T","P"),"N","F"),Parámetros!$M$2:$N$17,2,0),"Completar hasta 3ra sem. para evaluar a Probacionista"))</f>
        <v/>
      </c>
      <c r="AQ388" s="40"/>
      <c r="AR388" s="40"/>
      <c r="AS388" s="40"/>
      <c r="AT388" s="29"/>
      <c r="AU388" s="56"/>
      <c r="AV388" s="56"/>
      <c r="AW388" s="56"/>
      <c r="AX388" s="249" t="str">
        <f>IF(V388="","",EOMONTH(EDATE(Tabla1[[#This Row],[Fecha Finalización]],2),0))</f>
        <v/>
      </c>
      <c r="AY388" s="40"/>
      <c r="AZ388" s="250" t="str">
        <f>IF(V388="","",EOMONTH(EDATE(Tabla1[[#This Row],[Fecha Finalización]],3),0))</f>
        <v/>
      </c>
      <c r="BA388" s="40"/>
      <c r="BB388" s="40"/>
      <c r="BC388" s="236"/>
      <c r="BD388" s="234" t="str">
        <f>IF(F388="","",Tabla1[[#This Row],[sem 01]]&amp;Tabla1[[#This Row],[sem 02]]&amp;Tabla1[[#This Row],[sem 03]])</f>
        <v/>
      </c>
      <c r="BE388" s="235" t="str">
        <f>IF(TRIM(F388)="","",$B$1&amp;"-"&amp;SUBSTITUTE(Tabla1[[#This Row],[Mes Inscrito]]," ","")&amp;"-"&amp;SUBSTITUTE(Tabla1[[#This Row],[Dia de clases Inscrito]]," ","")&amp;"-"&amp;SUBSTITUTE(Tabla1[[#This Row],[Horario Inscrito]]," ","")&amp;"-"&amp;Tabla1[[#This Row],[Fecha Inicio grupo]])</f>
        <v/>
      </c>
      <c r="BF388" s="252" t="str">
        <f>IF(F388="","",Tabla1[[#This Row],[Curso]])</f>
        <v/>
      </c>
      <c r="BG388" s="253" t="str">
        <f>+IF(TRIM(F388)="","",$B$1&amp;"-"&amp;TRIM(Tabla1[[#This Row],[Mes Inscrito]])&amp;"-"&amp;TRIM(Tabla1[[#This Row],[Dia de clases Inscrito]])&amp;"-"&amp;TRIM(Tabla1[[#This Row],[Horario Inscrito]])&amp;"-"&amp;TRIM(Tabla1[[#This Row],[Fecha Inicio grupo]])&amp;"-"&amp;TRIM(Tabla1[[#This Row],[Tipo Incrito]]))</f>
        <v/>
      </c>
      <c r="BH388" s="308" t="str">
        <f>IF(F388="","",OR(IFERROR(SEARCH("CG",Tabla1[[#This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8" s="309" t="str">
        <f>IF(F388&lt;&gt;"",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8" s="309" t="str">
        <f>IF(F388&lt;&gt;"",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8" s="309" t="str">
        <f>IF(Tabla1[[#This Row],[Fecha Inicio grupo]]="","",IFERROR(VLOOKUP(Tabla1[[#This Row],[Mes de Alta como miembro]],Parámetros!$AM$2:$AN$16,2,0),"01/01/1900"))</f>
        <v/>
      </c>
    </row>
    <row r="389" spans="1:63" ht="14.45">
      <c r="A389" s="69">
        <v>386</v>
      </c>
      <c r="B389" s="30"/>
      <c r="C389" s="35"/>
      <c r="D389" s="43"/>
      <c r="E389" s="65"/>
      <c r="F389" s="46"/>
      <c r="G389" s="46"/>
      <c r="H389" s="164"/>
      <c r="I389" s="43"/>
      <c r="J389" s="29"/>
      <c r="K389" s="70"/>
      <c r="L389" s="69"/>
      <c r="M389" s="47"/>
      <c r="N389" s="239" t="str">
        <f ca="1">IF(Tabla1[[#This Row],[Fecha de nac]]="","",IF(Tabla1[[#This Row],[Fecha Finalización]] &gt;=TODAY(), DATEDIF(Tabla1[[#This Row],[Fecha de nac]],TODAY(),"y"), ROUNDDOWN((Tabla1[[#This Row],[Fecha Finalización]] -Tabla1[[#This Row],[Fecha de nac]])/365,0)))</f>
        <v/>
      </c>
      <c r="O389" s="170"/>
      <c r="P389" s="35"/>
      <c r="Q389" s="68"/>
      <c r="R389" s="68"/>
      <c r="S389" s="68"/>
      <c r="T389" s="68"/>
      <c r="U389" s="244" t="str">
        <f>IF(F389="","",Tabla1[[#This Row],[Fecha Inicio grupo]]+3*7-7)</f>
        <v/>
      </c>
      <c r="V389" s="245" t="str">
        <f>IF(F389="","",EDATE(Tabla1[[#This Row],[Fecha Inicio grupo]],3))</f>
        <v/>
      </c>
      <c r="W389" s="30"/>
      <c r="X389" s="30"/>
      <c r="Y389" s="77"/>
      <c r="Z389" s="77"/>
      <c r="AA389" s="77"/>
      <c r="AB389" s="77"/>
      <c r="AC389" s="77"/>
      <c r="AD389" s="77"/>
      <c r="AE389" s="77"/>
      <c r="AF389" s="77"/>
      <c r="AG389" s="77"/>
      <c r="AH389" s="77"/>
      <c r="AI389" s="77"/>
      <c r="AJ389" s="77"/>
      <c r="AK389" s="77"/>
      <c r="AL389" s="77"/>
      <c r="AM389" s="77"/>
      <c r="AN389" s="77"/>
      <c r="AO389" s="145"/>
      <c r="AP389" s="247" t="str">
        <f>IF(F389="","",IFERROR(VLOOKUP(SUBSTITUTE(SUBSTITUTE(Tabla1[[#This Row],[Uso Sistemas]],"T","P"),"N","F"),Parámetros!$M$2:$N$17,2,0),"Completar hasta 3ra sem. para evaluar a Probacionista"))</f>
        <v/>
      </c>
      <c r="AQ389" s="40"/>
      <c r="AR389" s="40"/>
      <c r="AS389" s="40"/>
      <c r="AT389" s="29"/>
      <c r="AU389" s="56"/>
      <c r="AV389" s="56"/>
      <c r="AW389" s="56"/>
      <c r="AX389" s="249" t="str">
        <f>IF(V389="","",EOMONTH(EDATE(Tabla1[[#This Row],[Fecha Finalización]],2),0))</f>
        <v/>
      </c>
      <c r="AY389" s="40"/>
      <c r="AZ389" s="250" t="str">
        <f>IF(V389="","",EOMONTH(EDATE(Tabla1[[#This Row],[Fecha Finalización]],3),0))</f>
        <v/>
      </c>
      <c r="BA389" s="40"/>
      <c r="BB389" s="40"/>
      <c r="BC389" s="236"/>
      <c r="BD389" s="234" t="str">
        <f>IF(F389="","",Tabla1[[#This Row],[sem 01]]&amp;Tabla1[[#This Row],[sem 02]]&amp;Tabla1[[#This Row],[sem 03]])</f>
        <v/>
      </c>
      <c r="BE389" s="235" t="str">
        <f>IF(TRIM(F389)="","",$B$1&amp;"-"&amp;SUBSTITUTE(Tabla1[[#This Row],[Mes Inscrito]]," ","")&amp;"-"&amp;SUBSTITUTE(Tabla1[[#This Row],[Dia de clases Inscrito]]," ","")&amp;"-"&amp;SUBSTITUTE(Tabla1[[#This Row],[Horario Inscrito]]," ","")&amp;"-"&amp;Tabla1[[#This Row],[Fecha Inicio grupo]])</f>
        <v/>
      </c>
      <c r="BF389" s="252" t="str">
        <f>IF(F389="","",Tabla1[[#This Row],[Curso]])</f>
        <v/>
      </c>
      <c r="BG389" s="253" t="str">
        <f>+IF(TRIM(F389)="","",$B$1&amp;"-"&amp;TRIM(Tabla1[[#This Row],[Mes Inscrito]])&amp;"-"&amp;TRIM(Tabla1[[#This Row],[Dia de clases Inscrito]])&amp;"-"&amp;TRIM(Tabla1[[#This Row],[Horario Inscrito]])&amp;"-"&amp;TRIM(Tabla1[[#This Row],[Fecha Inicio grupo]])&amp;"-"&amp;TRIM(Tabla1[[#This Row],[Tipo Incrito]]))</f>
        <v/>
      </c>
      <c r="BH389" s="308" t="str">
        <f>IF(F389="","",OR(IFERROR(SEARCH("CG",Tabla1[[#This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9" s="309" t="str">
        <f>IF(F389&lt;&gt;"",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9" s="309" t="str">
        <f>IF(F389&lt;&gt;"",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9" s="309" t="str">
        <f>IF(Tabla1[[#This Row],[Fecha Inicio grupo]]="","",IFERROR(VLOOKUP(Tabla1[[#This Row],[Mes de Alta como miembro]],Parámetros!$AM$2:$AN$16,2,0),"01/01/1900"))</f>
        <v/>
      </c>
    </row>
    <row r="390" spans="1:63" ht="14.45">
      <c r="A390" s="69">
        <v>387</v>
      </c>
      <c r="B390" s="30"/>
      <c r="C390" s="35"/>
      <c r="D390" s="43"/>
      <c r="E390" s="65"/>
      <c r="F390" s="46"/>
      <c r="G390" s="46"/>
      <c r="H390" s="164"/>
      <c r="I390" s="43"/>
      <c r="J390" s="29"/>
      <c r="K390" s="70"/>
      <c r="L390" s="69"/>
      <c r="M390" s="47"/>
      <c r="N390" s="239" t="str">
        <f ca="1">IF(Tabla1[[#This Row],[Fecha de nac]]="","",IF(Tabla1[[#This Row],[Fecha Finalización]] &gt;=TODAY(), DATEDIF(Tabla1[[#This Row],[Fecha de nac]],TODAY(),"y"), ROUNDDOWN((Tabla1[[#This Row],[Fecha Finalización]] -Tabla1[[#This Row],[Fecha de nac]])/365,0)))</f>
        <v/>
      </c>
      <c r="O390" s="170"/>
      <c r="P390" s="35"/>
      <c r="Q390" s="68"/>
      <c r="R390" s="68"/>
      <c r="S390" s="68"/>
      <c r="T390" s="68"/>
      <c r="U390" s="244" t="str">
        <f>IF(F390="","",Tabla1[[#This Row],[Fecha Inicio grupo]]+3*7-7)</f>
        <v/>
      </c>
      <c r="V390" s="245" t="str">
        <f>IF(F390="","",EDATE(Tabla1[[#This Row],[Fecha Inicio grupo]],3))</f>
        <v/>
      </c>
      <c r="W390" s="30"/>
      <c r="X390" s="30"/>
      <c r="Y390" s="77"/>
      <c r="Z390" s="77"/>
      <c r="AA390" s="77"/>
      <c r="AB390" s="77"/>
      <c r="AC390" s="77"/>
      <c r="AD390" s="77"/>
      <c r="AE390" s="77"/>
      <c r="AF390" s="77"/>
      <c r="AG390" s="77"/>
      <c r="AH390" s="77"/>
      <c r="AI390" s="77"/>
      <c r="AJ390" s="77"/>
      <c r="AK390" s="77"/>
      <c r="AL390" s="77"/>
      <c r="AM390" s="77"/>
      <c r="AN390" s="77"/>
      <c r="AO390" s="145"/>
      <c r="AP390" s="247" t="str">
        <f>IF(F390="","",IFERROR(VLOOKUP(SUBSTITUTE(SUBSTITUTE(Tabla1[[#This Row],[Uso Sistemas]],"T","P"),"N","F"),Parámetros!$M$2:$N$17,2,0),"Completar hasta 3ra sem. para evaluar a Probacionista"))</f>
        <v/>
      </c>
      <c r="AQ390" s="40"/>
      <c r="AR390" s="40"/>
      <c r="AS390" s="40"/>
      <c r="AT390" s="29"/>
      <c r="AU390" s="56"/>
      <c r="AV390" s="56"/>
      <c r="AW390" s="56"/>
      <c r="AX390" s="249" t="str">
        <f>IF(V390="","",EOMONTH(EDATE(Tabla1[[#This Row],[Fecha Finalización]],2),0))</f>
        <v/>
      </c>
      <c r="AY390" s="40"/>
      <c r="AZ390" s="250" t="str">
        <f>IF(V390="","",EOMONTH(EDATE(Tabla1[[#This Row],[Fecha Finalización]],3),0))</f>
        <v/>
      </c>
      <c r="BA390" s="40"/>
      <c r="BB390" s="40"/>
      <c r="BC390" s="236"/>
      <c r="BD390" s="234" t="str">
        <f>IF(F390="","",Tabla1[[#This Row],[sem 01]]&amp;Tabla1[[#This Row],[sem 02]]&amp;Tabla1[[#This Row],[sem 03]])</f>
        <v/>
      </c>
      <c r="BE390" s="235" t="str">
        <f>IF(TRIM(F390)="","",$B$1&amp;"-"&amp;SUBSTITUTE(Tabla1[[#This Row],[Mes Inscrito]]," ","")&amp;"-"&amp;SUBSTITUTE(Tabla1[[#This Row],[Dia de clases Inscrito]]," ","")&amp;"-"&amp;SUBSTITUTE(Tabla1[[#This Row],[Horario Inscrito]]," ","")&amp;"-"&amp;Tabla1[[#This Row],[Fecha Inicio grupo]])</f>
        <v/>
      </c>
      <c r="BF390" s="252" t="str">
        <f>IF(F390="","",Tabla1[[#This Row],[Curso]])</f>
        <v/>
      </c>
      <c r="BG390" s="253" t="str">
        <f>+IF(TRIM(F390)="","",$B$1&amp;"-"&amp;TRIM(Tabla1[[#This Row],[Mes Inscrito]])&amp;"-"&amp;TRIM(Tabla1[[#This Row],[Dia de clases Inscrito]])&amp;"-"&amp;TRIM(Tabla1[[#This Row],[Horario Inscrito]])&amp;"-"&amp;TRIM(Tabla1[[#This Row],[Fecha Inicio grupo]])&amp;"-"&amp;TRIM(Tabla1[[#This Row],[Tipo Incrito]]))</f>
        <v/>
      </c>
      <c r="BH390" s="308" t="str">
        <f>IF(F390="","",OR(IFERROR(SEARCH("CG",Tabla1[[#This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0" s="309" t="str">
        <f>IF(F390&lt;&gt;"",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0" s="309" t="str">
        <f>IF(F390&lt;&gt;"",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0" s="309" t="str">
        <f>IF(Tabla1[[#This Row],[Fecha Inicio grupo]]="","",IFERROR(VLOOKUP(Tabla1[[#This Row],[Mes de Alta como miembro]],Parámetros!$AM$2:$AN$16,2,0),"01/01/1900"))</f>
        <v/>
      </c>
    </row>
    <row r="391" spans="1:63" ht="14.45">
      <c r="A391" s="69">
        <v>388</v>
      </c>
      <c r="B391" s="30"/>
      <c r="C391" s="35"/>
      <c r="D391" s="43"/>
      <c r="E391" s="65"/>
      <c r="F391" s="46"/>
      <c r="G391" s="46"/>
      <c r="H391" s="164"/>
      <c r="I391" s="43"/>
      <c r="J391" s="29"/>
      <c r="K391" s="70"/>
      <c r="L391" s="69"/>
      <c r="M391" s="47"/>
      <c r="N391" s="239" t="str">
        <f ca="1">IF(Tabla1[[#This Row],[Fecha de nac]]="","",IF(Tabla1[[#This Row],[Fecha Finalización]] &gt;=TODAY(), DATEDIF(Tabla1[[#This Row],[Fecha de nac]],TODAY(),"y"), ROUNDDOWN((Tabla1[[#This Row],[Fecha Finalización]] -Tabla1[[#This Row],[Fecha de nac]])/365,0)))</f>
        <v/>
      </c>
      <c r="O391" s="170"/>
      <c r="P391" s="35"/>
      <c r="Q391" s="68"/>
      <c r="R391" s="68"/>
      <c r="S391" s="68"/>
      <c r="T391" s="68"/>
      <c r="U391" s="244" t="str">
        <f>IF(F391="","",Tabla1[[#This Row],[Fecha Inicio grupo]]+3*7-7)</f>
        <v/>
      </c>
      <c r="V391" s="245" t="str">
        <f>IF(F391="","",EDATE(Tabla1[[#This Row],[Fecha Inicio grupo]],3))</f>
        <v/>
      </c>
      <c r="W391" s="30"/>
      <c r="X391" s="30"/>
      <c r="Y391" s="77"/>
      <c r="Z391" s="77"/>
      <c r="AA391" s="77"/>
      <c r="AB391" s="77"/>
      <c r="AC391" s="77"/>
      <c r="AD391" s="77"/>
      <c r="AE391" s="77"/>
      <c r="AF391" s="77"/>
      <c r="AG391" s="77"/>
      <c r="AH391" s="77"/>
      <c r="AI391" s="77"/>
      <c r="AJ391" s="77"/>
      <c r="AK391" s="77"/>
      <c r="AL391" s="77"/>
      <c r="AM391" s="77"/>
      <c r="AN391" s="77"/>
      <c r="AO391" s="145"/>
      <c r="AP391" s="247" t="str">
        <f>IF(F391="","",IFERROR(VLOOKUP(SUBSTITUTE(SUBSTITUTE(Tabla1[[#This Row],[Uso Sistemas]],"T","P"),"N","F"),Parámetros!$M$2:$N$17,2,0),"Completar hasta 3ra sem. para evaluar a Probacionista"))</f>
        <v/>
      </c>
      <c r="AQ391" s="40"/>
      <c r="AR391" s="40"/>
      <c r="AS391" s="40"/>
      <c r="AT391" s="29"/>
      <c r="AU391" s="56"/>
      <c r="AV391" s="56"/>
      <c r="AW391" s="56"/>
      <c r="AX391" s="249" t="str">
        <f>IF(V391="","",EOMONTH(EDATE(Tabla1[[#This Row],[Fecha Finalización]],2),0))</f>
        <v/>
      </c>
      <c r="AY391" s="40"/>
      <c r="AZ391" s="250" t="str">
        <f>IF(V391="","",EOMONTH(EDATE(Tabla1[[#This Row],[Fecha Finalización]],3),0))</f>
        <v/>
      </c>
      <c r="BA391" s="40"/>
      <c r="BB391" s="40"/>
      <c r="BC391" s="236"/>
      <c r="BD391" s="234" t="str">
        <f>IF(F391="","",Tabla1[[#This Row],[sem 01]]&amp;Tabla1[[#This Row],[sem 02]]&amp;Tabla1[[#This Row],[sem 03]])</f>
        <v/>
      </c>
      <c r="BE391" s="235" t="str">
        <f>IF(TRIM(F391)="","",$B$1&amp;"-"&amp;SUBSTITUTE(Tabla1[[#This Row],[Mes Inscrito]]," ","")&amp;"-"&amp;SUBSTITUTE(Tabla1[[#This Row],[Dia de clases Inscrito]]," ","")&amp;"-"&amp;SUBSTITUTE(Tabla1[[#This Row],[Horario Inscrito]]," ","")&amp;"-"&amp;Tabla1[[#This Row],[Fecha Inicio grupo]])</f>
        <v/>
      </c>
      <c r="BF391" s="252" t="str">
        <f>IF(F391="","",Tabla1[[#This Row],[Curso]])</f>
        <v/>
      </c>
      <c r="BG391" s="253" t="str">
        <f>+IF(TRIM(F391)="","",$B$1&amp;"-"&amp;TRIM(Tabla1[[#This Row],[Mes Inscrito]])&amp;"-"&amp;TRIM(Tabla1[[#This Row],[Dia de clases Inscrito]])&amp;"-"&amp;TRIM(Tabla1[[#This Row],[Horario Inscrito]])&amp;"-"&amp;TRIM(Tabla1[[#This Row],[Fecha Inicio grupo]])&amp;"-"&amp;TRIM(Tabla1[[#This Row],[Tipo Incrito]]))</f>
        <v/>
      </c>
      <c r="BH391" s="308" t="str">
        <f>IF(F391="","",OR(IFERROR(SEARCH("CG",Tabla1[[#This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1" s="309" t="str">
        <f>IF(F391&lt;&gt;"",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1" s="309" t="str">
        <f>IF(F391&lt;&gt;"",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1" s="309" t="str">
        <f>IF(Tabla1[[#This Row],[Fecha Inicio grupo]]="","",IFERROR(VLOOKUP(Tabla1[[#This Row],[Mes de Alta como miembro]],Parámetros!$AM$2:$AN$16,2,0),"01/01/1900"))</f>
        <v/>
      </c>
    </row>
    <row r="392" spans="1:63" ht="14.45">
      <c r="A392" s="69">
        <v>389</v>
      </c>
      <c r="B392" s="30"/>
      <c r="C392" s="35"/>
      <c r="D392" s="43"/>
      <c r="E392" s="65"/>
      <c r="F392" s="46"/>
      <c r="G392" s="46"/>
      <c r="H392" s="164"/>
      <c r="I392" s="43"/>
      <c r="J392" s="29"/>
      <c r="K392" s="70"/>
      <c r="L392" s="69"/>
      <c r="M392" s="47"/>
      <c r="N392" s="239" t="str">
        <f ca="1">IF(Tabla1[[#This Row],[Fecha de nac]]="","",IF(Tabla1[[#This Row],[Fecha Finalización]] &gt;=TODAY(), DATEDIF(Tabla1[[#This Row],[Fecha de nac]],TODAY(),"y"), ROUNDDOWN((Tabla1[[#This Row],[Fecha Finalización]] -Tabla1[[#This Row],[Fecha de nac]])/365,0)))</f>
        <v/>
      </c>
      <c r="O392" s="170"/>
      <c r="P392" s="35"/>
      <c r="Q392" s="68"/>
      <c r="R392" s="68"/>
      <c r="S392" s="68"/>
      <c r="T392" s="68"/>
      <c r="U392" s="244" t="str">
        <f>IF(F392="","",Tabla1[[#This Row],[Fecha Inicio grupo]]+3*7-7)</f>
        <v/>
      </c>
      <c r="V392" s="245" t="str">
        <f>IF(F392="","",EDATE(Tabla1[[#This Row],[Fecha Inicio grupo]],3))</f>
        <v/>
      </c>
      <c r="W392" s="30"/>
      <c r="X392" s="30"/>
      <c r="Y392" s="77"/>
      <c r="Z392" s="77"/>
      <c r="AA392" s="77"/>
      <c r="AB392" s="77"/>
      <c r="AC392" s="77"/>
      <c r="AD392" s="77"/>
      <c r="AE392" s="77"/>
      <c r="AF392" s="77"/>
      <c r="AG392" s="77"/>
      <c r="AH392" s="77"/>
      <c r="AI392" s="77"/>
      <c r="AJ392" s="77"/>
      <c r="AK392" s="77"/>
      <c r="AL392" s="77"/>
      <c r="AM392" s="77"/>
      <c r="AN392" s="77"/>
      <c r="AO392" s="145"/>
      <c r="AP392" s="247" t="str">
        <f>IF(F392="","",IFERROR(VLOOKUP(SUBSTITUTE(SUBSTITUTE(Tabla1[[#This Row],[Uso Sistemas]],"T","P"),"N","F"),Parámetros!$M$2:$N$17,2,0),"Completar hasta 3ra sem. para evaluar a Probacionista"))</f>
        <v/>
      </c>
      <c r="AQ392" s="40"/>
      <c r="AR392" s="40"/>
      <c r="AS392" s="40"/>
      <c r="AT392" s="29"/>
      <c r="AU392" s="56"/>
      <c r="AV392" s="56"/>
      <c r="AW392" s="56"/>
      <c r="AX392" s="249" t="str">
        <f>IF(V392="","",EOMONTH(EDATE(Tabla1[[#This Row],[Fecha Finalización]],2),0))</f>
        <v/>
      </c>
      <c r="AY392" s="40"/>
      <c r="AZ392" s="250" t="str">
        <f>IF(V392="","",EOMONTH(EDATE(Tabla1[[#This Row],[Fecha Finalización]],3),0))</f>
        <v/>
      </c>
      <c r="BA392" s="40"/>
      <c r="BB392" s="40"/>
      <c r="BC392" s="236"/>
      <c r="BD392" s="234" t="str">
        <f>IF(F392="","",Tabla1[[#This Row],[sem 01]]&amp;Tabla1[[#This Row],[sem 02]]&amp;Tabla1[[#This Row],[sem 03]])</f>
        <v/>
      </c>
      <c r="BE392" s="235" t="str">
        <f>IF(TRIM(F392)="","",$B$1&amp;"-"&amp;SUBSTITUTE(Tabla1[[#This Row],[Mes Inscrito]]," ","")&amp;"-"&amp;SUBSTITUTE(Tabla1[[#This Row],[Dia de clases Inscrito]]," ","")&amp;"-"&amp;SUBSTITUTE(Tabla1[[#This Row],[Horario Inscrito]]," ","")&amp;"-"&amp;Tabla1[[#This Row],[Fecha Inicio grupo]])</f>
        <v/>
      </c>
      <c r="BF392" s="252" t="str">
        <f>IF(F392="","",Tabla1[[#This Row],[Curso]])</f>
        <v/>
      </c>
      <c r="BG392" s="253" t="str">
        <f>+IF(TRIM(F392)="","",$B$1&amp;"-"&amp;TRIM(Tabla1[[#This Row],[Mes Inscrito]])&amp;"-"&amp;TRIM(Tabla1[[#This Row],[Dia de clases Inscrito]])&amp;"-"&amp;TRIM(Tabla1[[#This Row],[Horario Inscrito]])&amp;"-"&amp;TRIM(Tabla1[[#This Row],[Fecha Inicio grupo]])&amp;"-"&amp;TRIM(Tabla1[[#This Row],[Tipo Incrito]]))</f>
        <v/>
      </c>
      <c r="BH392" s="308" t="str">
        <f>IF(F392="","",OR(IFERROR(SEARCH("CG",Tabla1[[#This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2" s="309" t="str">
        <f>IF(F392&lt;&gt;"",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2" s="309" t="str">
        <f>IF(F392&lt;&gt;"",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2" s="309" t="str">
        <f>IF(Tabla1[[#This Row],[Fecha Inicio grupo]]="","",IFERROR(VLOOKUP(Tabla1[[#This Row],[Mes de Alta como miembro]],Parámetros!$AM$2:$AN$16,2,0),"01/01/1900"))</f>
        <v/>
      </c>
    </row>
    <row r="393" spans="1:63" ht="14.45">
      <c r="A393" s="69">
        <v>390</v>
      </c>
      <c r="B393" s="30"/>
      <c r="C393" s="35"/>
      <c r="D393" s="43"/>
      <c r="E393" s="65"/>
      <c r="F393" s="46"/>
      <c r="G393" s="46"/>
      <c r="H393" s="164"/>
      <c r="I393" s="43"/>
      <c r="J393" s="29"/>
      <c r="K393" s="70"/>
      <c r="L393" s="69"/>
      <c r="M393" s="47"/>
      <c r="N393" s="239" t="str">
        <f ca="1">IF(Tabla1[[#This Row],[Fecha de nac]]="","",IF(Tabla1[[#This Row],[Fecha Finalización]] &gt;=TODAY(), DATEDIF(Tabla1[[#This Row],[Fecha de nac]],TODAY(),"y"), ROUNDDOWN((Tabla1[[#This Row],[Fecha Finalización]] -Tabla1[[#This Row],[Fecha de nac]])/365,0)))</f>
        <v/>
      </c>
      <c r="O393" s="170"/>
      <c r="P393" s="35"/>
      <c r="Q393" s="68"/>
      <c r="R393" s="68"/>
      <c r="S393" s="68"/>
      <c r="T393" s="68"/>
      <c r="U393" s="244" t="str">
        <f>IF(F393="","",Tabla1[[#This Row],[Fecha Inicio grupo]]+3*7-7)</f>
        <v/>
      </c>
      <c r="V393" s="245" t="str">
        <f>IF(F393="","",EDATE(Tabla1[[#This Row],[Fecha Inicio grupo]],3))</f>
        <v/>
      </c>
      <c r="W393" s="30"/>
      <c r="X393" s="30"/>
      <c r="Y393" s="77"/>
      <c r="Z393" s="77"/>
      <c r="AA393" s="77"/>
      <c r="AB393" s="77"/>
      <c r="AC393" s="77"/>
      <c r="AD393" s="77"/>
      <c r="AE393" s="77"/>
      <c r="AF393" s="77"/>
      <c r="AG393" s="77"/>
      <c r="AH393" s="77"/>
      <c r="AI393" s="77"/>
      <c r="AJ393" s="77"/>
      <c r="AK393" s="77"/>
      <c r="AL393" s="77"/>
      <c r="AM393" s="77"/>
      <c r="AN393" s="77"/>
      <c r="AO393" s="145"/>
      <c r="AP393" s="247" t="str">
        <f>IF(F393="","",IFERROR(VLOOKUP(SUBSTITUTE(SUBSTITUTE(Tabla1[[#This Row],[Uso Sistemas]],"T","P"),"N","F"),Parámetros!$M$2:$N$17,2,0),"Completar hasta 3ra sem. para evaluar a Probacionista"))</f>
        <v/>
      </c>
      <c r="AQ393" s="40"/>
      <c r="AR393" s="40"/>
      <c r="AS393" s="40"/>
      <c r="AT393" s="29"/>
      <c r="AU393" s="56"/>
      <c r="AV393" s="56"/>
      <c r="AW393" s="56"/>
      <c r="AX393" s="249" t="str">
        <f>IF(V393="","",EOMONTH(EDATE(Tabla1[[#This Row],[Fecha Finalización]],2),0))</f>
        <v/>
      </c>
      <c r="AY393" s="40"/>
      <c r="AZ393" s="250" t="str">
        <f>IF(V393="","",EOMONTH(EDATE(Tabla1[[#This Row],[Fecha Finalización]],3),0))</f>
        <v/>
      </c>
      <c r="BA393" s="40"/>
      <c r="BB393" s="40"/>
      <c r="BC393" s="236"/>
      <c r="BD393" s="234" t="str">
        <f>IF(F393="","",Tabla1[[#This Row],[sem 01]]&amp;Tabla1[[#This Row],[sem 02]]&amp;Tabla1[[#This Row],[sem 03]])</f>
        <v/>
      </c>
      <c r="BE393" s="235" t="str">
        <f>IF(TRIM(F393)="","",$B$1&amp;"-"&amp;SUBSTITUTE(Tabla1[[#This Row],[Mes Inscrito]]," ","")&amp;"-"&amp;SUBSTITUTE(Tabla1[[#This Row],[Dia de clases Inscrito]]," ","")&amp;"-"&amp;SUBSTITUTE(Tabla1[[#This Row],[Horario Inscrito]]," ","")&amp;"-"&amp;Tabla1[[#This Row],[Fecha Inicio grupo]])</f>
        <v/>
      </c>
      <c r="BF393" s="252" t="str">
        <f>IF(F393="","",Tabla1[[#This Row],[Curso]])</f>
        <v/>
      </c>
      <c r="BG393" s="253" t="str">
        <f>+IF(TRIM(F393)="","",$B$1&amp;"-"&amp;TRIM(Tabla1[[#This Row],[Mes Inscrito]])&amp;"-"&amp;TRIM(Tabla1[[#This Row],[Dia de clases Inscrito]])&amp;"-"&amp;TRIM(Tabla1[[#This Row],[Horario Inscrito]])&amp;"-"&amp;TRIM(Tabla1[[#This Row],[Fecha Inicio grupo]])&amp;"-"&amp;TRIM(Tabla1[[#This Row],[Tipo Incrito]]))</f>
        <v/>
      </c>
      <c r="BH393" s="308" t="str">
        <f>IF(F393="","",OR(IFERROR(SEARCH("CG",Tabla1[[#This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3" s="309" t="str">
        <f>IF(F393&lt;&gt;"",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3" s="309" t="str">
        <f>IF(F393&lt;&gt;"",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3" s="309" t="str">
        <f>IF(Tabla1[[#This Row],[Fecha Inicio grupo]]="","",IFERROR(VLOOKUP(Tabla1[[#This Row],[Mes de Alta como miembro]],Parámetros!$AM$2:$AN$16,2,0),"01/01/1900"))</f>
        <v/>
      </c>
    </row>
    <row r="394" spans="1:63" ht="14.45">
      <c r="A394" s="69">
        <v>391</v>
      </c>
      <c r="B394" s="30"/>
      <c r="C394" s="35"/>
      <c r="D394" s="43"/>
      <c r="E394" s="65"/>
      <c r="F394" s="46"/>
      <c r="G394" s="46"/>
      <c r="H394" s="164"/>
      <c r="I394" s="43"/>
      <c r="J394" s="29"/>
      <c r="K394" s="70"/>
      <c r="L394" s="69"/>
      <c r="M394" s="47"/>
      <c r="N394" s="239" t="str">
        <f ca="1">IF(Tabla1[[#This Row],[Fecha de nac]]="","",IF(Tabla1[[#This Row],[Fecha Finalización]] &gt;=TODAY(), DATEDIF(Tabla1[[#This Row],[Fecha de nac]],TODAY(),"y"), ROUNDDOWN((Tabla1[[#This Row],[Fecha Finalización]] -Tabla1[[#This Row],[Fecha de nac]])/365,0)))</f>
        <v/>
      </c>
      <c r="O394" s="170"/>
      <c r="P394" s="35"/>
      <c r="Q394" s="68"/>
      <c r="R394" s="68"/>
      <c r="S394" s="68"/>
      <c r="T394" s="68"/>
      <c r="U394" s="244" t="str">
        <f>IF(F394="","",Tabla1[[#This Row],[Fecha Inicio grupo]]+3*7-7)</f>
        <v/>
      </c>
      <c r="V394" s="245" t="str">
        <f>IF(F394="","",EDATE(Tabla1[[#This Row],[Fecha Inicio grupo]],3))</f>
        <v/>
      </c>
      <c r="W394" s="30"/>
      <c r="X394" s="30"/>
      <c r="Y394" s="77"/>
      <c r="Z394" s="77"/>
      <c r="AA394" s="77"/>
      <c r="AB394" s="77"/>
      <c r="AC394" s="77"/>
      <c r="AD394" s="77"/>
      <c r="AE394" s="77"/>
      <c r="AF394" s="77"/>
      <c r="AG394" s="77"/>
      <c r="AH394" s="77"/>
      <c r="AI394" s="77"/>
      <c r="AJ394" s="77"/>
      <c r="AK394" s="77"/>
      <c r="AL394" s="77"/>
      <c r="AM394" s="77"/>
      <c r="AN394" s="77"/>
      <c r="AO394" s="145"/>
      <c r="AP394" s="247" t="str">
        <f>IF(F394="","",IFERROR(VLOOKUP(SUBSTITUTE(SUBSTITUTE(Tabla1[[#This Row],[Uso Sistemas]],"T","P"),"N","F"),Parámetros!$M$2:$N$17,2,0),"Completar hasta 3ra sem. para evaluar a Probacionista"))</f>
        <v/>
      </c>
      <c r="AQ394" s="40"/>
      <c r="AR394" s="40"/>
      <c r="AS394" s="40"/>
      <c r="AT394" s="29"/>
      <c r="AU394" s="56"/>
      <c r="AV394" s="56"/>
      <c r="AW394" s="56"/>
      <c r="AX394" s="249" t="str">
        <f>IF(V394="","",EOMONTH(EDATE(Tabla1[[#This Row],[Fecha Finalización]],2),0))</f>
        <v/>
      </c>
      <c r="AY394" s="40"/>
      <c r="AZ394" s="250" t="str">
        <f>IF(V394="","",EOMONTH(EDATE(Tabla1[[#This Row],[Fecha Finalización]],3),0))</f>
        <v/>
      </c>
      <c r="BA394" s="40"/>
      <c r="BB394" s="40"/>
      <c r="BC394" s="236"/>
      <c r="BD394" s="234" t="str">
        <f>IF(F394="","",Tabla1[[#This Row],[sem 01]]&amp;Tabla1[[#This Row],[sem 02]]&amp;Tabla1[[#This Row],[sem 03]])</f>
        <v/>
      </c>
      <c r="BE394" s="235" t="str">
        <f>IF(TRIM(F394)="","",$B$1&amp;"-"&amp;SUBSTITUTE(Tabla1[[#This Row],[Mes Inscrito]]," ","")&amp;"-"&amp;SUBSTITUTE(Tabla1[[#This Row],[Dia de clases Inscrito]]," ","")&amp;"-"&amp;SUBSTITUTE(Tabla1[[#This Row],[Horario Inscrito]]," ","")&amp;"-"&amp;Tabla1[[#This Row],[Fecha Inicio grupo]])</f>
        <v/>
      </c>
      <c r="BF394" s="252" t="str">
        <f>IF(F394="","",Tabla1[[#This Row],[Curso]])</f>
        <v/>
      </c>
      <c r="BG394" s="253" t="str">
        <f>+IF(TRIM(F394)="","",$B$1&amp;"-"&amp;TRIM(Tabla1[[#This Row],[Mes Inscrito]])&amp;"-"&amp;TRIM(Tabla1[[#This Row],[Dia de clases Inscrito]])&amp;"-"&amp;TRIM(Tabla1[[#This Row],[Horario Inscrito]])&amp;"-"&amp;TRIM(Tabla1[[#This Row],[Fecha Inicio grupo]])&amp;"-"&amp;TRIM(Tabla1[[#This Row],[Tipo Incrito]]))</f>
        <v/>
      </c>
      <c r="BH394" s="308" t="str">
        <f>IF(F394="","",OR(IFERROR(SEARCH("CG",Tabla1[[#This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4" s="309" t="str">
        <f>IF(F394&lt;&gt;"",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4" s="309" t="str">
        <f>IF(F394&lt;&gt;"",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4" s="309" t="str">
        <f>IF(Tabla1[[#This Row],[Fecha Inicio grupo]]="","",IFERROR(VLOOKUP(Tabla1[[#This Row],[Mes de Alta como miembro]],Parámetros!$AM$2:$AN$16,2,0),"01/01/1900"))</f>
        <v/>
      </c>
    </row>
    <row r="395" spans="1:63" ht="14.45">
      <c r="A395" s="69">
        <v>392</v>
      </c>
      <c r="B395" s="30"/>
      <c r="C395" s="35"/>
      <c r="D395" s="43"/>
      <c r="E395" s="65"/>
      <c r="F395" s="46"/>
      <c r="G395" s="46"/>
      <c r="H395" s="164"/>
      <c r="I395" s="43"/>
      <c r="J395" s="29"/>
      <c r="K395" s="70"/>
      <c r="L395" s="69"/>
      <c r="M395" s="47"/>
      <c r="N395" s="239" t="str">
        <f ca="1">IF(Tabla1[[#This Row],[Fecha de nac]]="","",IF(Tabla1[[#This Row],[Fecha Finalización]] &gt;=TODAY(), DATEDIF(Tabla1[[#This Row],[Fecha de nac]],TODAY(),"y"), ROUNDDOWN((Tabla1[[#This Row],[Fecha Finalización]] -Tabla1[[#This Row],[Fecha de nac]])/365,0)))</f>
        <v/>
      </c>
      <c r="O395" s="170"/>
      <c r="P395" s="35"/>
      <c r="Q395" s="68"/>
      <c r="R395" s="68"/>
      <c r="S395" s="68"/>
      <c r="T395" s="68"/>
      <c r="U395" s="244" t="str">
        <f>IF(F395="","",Tabla1[[#This Row],[Fecha Inicio grupo]]+3*7-7)</f>
        <v/>
      </c>
      <c r="V395" s="245" t="str">
        <f>IF(F395="","",EDATE(Tabla1[[#This Row],[Fecha Inicio grupo]],3))</f>
        <v/>
      </c>
      <c r="W395" s="30"/>
      <c r="X395" s="30"/>
      <c r="Y395" s="77"/>
      <c r="Z395" s="77"/>
      <c r="AA395" s="77"/>
      <c r="AB395" s="77"/>
      <c r="AC395" s="77"/>
      <c r="AD395" s="77"/>
      <c r="AE395" s="77"/>
      <c r="AF395" s="77"/>
      <c r="AG395" s="77"/>
      <c r="AH395" s="77"/>
      <c r="AI395" s="77"/>
      <c r="AJ395" s="77"/>
      <c r="AK395" s="77"/>
      <c r="AL395" s="77"/>
      <c r="AM395" s="77"/>
      <c r="AN395" s="77"/>
      <c r="AO395" s="145"/>
      <c r="AP395" s="247" t="str">
        <f>IF(F395="","",IFERROR(VLOOKUP(SUBSTITUTE(SUBSTITUTE(Tabla1[[#This Row],[Uso Sistemas]],"T","P"),"N","F"),Parámetros!$M$2:$N$17,2,0),"Completar hasta 3ra sem. para evaluar a Probacionista"))</f>
        <v/>
      </c>
      <c r="AQ395" s="40"/>
      <c r="AR395" s="40"/>
      <c r="AS395" s="40"/>
      <c r="AT395" s="29"/>
      <c r="AU395" s="56"/>
      <c r="AV395" s="56"/>
      <c r="AW395" s="56"/>
      <c r="AX395" s="249" t="str">
        <f>IF(V395="","",EOMONTH(EDATE(Tabla1[[#This Row],[Fecha Finalización]],2),0))</f>
        <v/>
      </c>
      <c r="AY395" s="40"/>
      <c r="AZ395" s="250" t="str">
        <f>IF(V395="","",EOMONTH(EDATE(Tabla1[[#This Row],[Fecha Finalización]],3),0))</f>
        <v/>
      </c>
      <c r="BA395" s="40"/>
      <c r="BB395" s="40"/>
      <c r="BC395" s="236"/>
      <c r="BD395" s="234" t="str">
        <f>IF(F395="","",Tabla1[[#This Row],[sem 01]]&amp;Tabla1[[#This Row],[sem 02]]&amp;Tabla1[[#This Row],[sem 03]])</f>
        <v/>
      </c>
      <c r="BE395" s="235" t="str">
        <f>IF(TRIM(F395)="","",$B$1&amp;"-"&amp;SUBSTITUTE(Tabla1[[#This Row],[Mes Inscrito]]," ","")&amp;"-"&amp;SUBSTITUTE(Tabla1[[#This Row],[Dia de clases Inscrito]]," ","")&amp;"-"&amp;SUBSTITUTE(Tabla1[[#This Row],[Horario Inscrito]]," ","")&amp;"-"&amp;Tabla1[[#This Row],[Fecha Inicio grupo]])</f>
        <v/>
      </c>
      <c r="BF395" s="252" t="str">
        <f>IF(F395="","",Tabla1[[#This Row],[Curso]])</f>
        <v/>
      </c>
      <c r="BG395" s="253" t="str">
        <f>+IF(TRIM(F395)="","",$B$1&amp;"-"&amp;TRIM(Tabla1[[#This Row],[Mes Inscrito]])&amp;"-"&amp;TRIM(Tabla1[[#This Row],[Dia de clases Inscrito]])&amp;"-"&amp;TRIM(Tabla1[[#This Row],[Horario Inscrito]])&amp;"-"&amp;TRIM(Tabla1[[#This Row],[Fecha Inicio grupo]])&amp;"-"&amp;TRIM(Tabla1[[#This Row],[Tipo Incrito]]))</f>
        <v/>
      </c>
      <c r="BH395" s="308" t="str">
        <f>IF(F395="","",OR(IFERROR(SEARCH("CG",Tabla1[[#This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5" s="309" t="str">
        <f>IF(F395&lt;&gt;"",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5" s="309" t="str">
        <f>IF(F395&lt;&gt;"",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5" s="309" t="str">
        <f>IF(Tabla1[[#This Row],[Fecha Inicio grupo]]="","",IFERROR(VLOOKUP(Tabla1[[#This Row],[Mes de Alta como miembro]],Parámetros!$AM$2:$AN$16,2,0),"01/01/1900"))</f>
        <v/>
      </c>
    </row>
    <row r="396" spans="1:63" ht="14.45">
      <c r="A396" s="69">
        <v>393</v>
      </c>
      <c r="B396" s="30"/>
      <c r="C396" s="35"/>
      <c r="D396" s="43"/>
      <c r="E396" s="65"/>
      <c r="F396" s="46"/>
      <c r="G396" s="46"/>
      <c r="H396" s="164"/>
      <c r="I396" s="43"/>
      <c r="J396" s="29"/>
      <c r="K396" s="70"/>
      <c r="L396" s="69"/>
      <c r="M396" s="47"/>
      <c r="N396" s="239" t="str">
        <f ca="1">IF(Tabla1[[#This Row],[Fecha de nac]]="","",IF(Tabla1[[#This Row],[Fecha Finalización]] &gt;=TODAY(), DATEDIF(Tabla1[[#This Row],[Fecha de nac]],TODAY(),"y"), ROUNDDOWN((Tabla1[[#This Row],[Fecha Finalización]] -Tabla1[[#This Row],[Fecha de nac]])/365,0)))</f>
        <v/>
      </c>
      <c r="O396" s="170"/>
      <c r="P396" s="35"/>
      <c r="Q396" s="68"/>
      <c r="R396" s="68"/>
      <c r="S396" s="68"/>
      <c r="T396" s="68"/>
      <c r="U396" s="244" t="str">
        <f>IF(F396="","",Tabla1[[#This Row],[Fecha Inicio grupo]]+3*7-7)</f>
        <v/>
      </c>
      <c r="V396" s="245" t="str">
        <f>IF(F396="","",EDATE(Tabla1[[#This Row],[Fecha Inicio grupo]],3))</f>
        <v/>
      </c>
      <c r="W396" s="30"/>
      <c r="X396" s="30"/>
      <c r="Y396" s="77"/>
      <c r="Z396" s="77"/>
      <c r="AA396" s="77"/>
      <c r="AB396" s="77"/>
      <c r="AC396" s="77"/>
      <c r="AD396" s="77"/>
      <c r="AE396" s="77"/>
      <c r="AF396" s="77"/>
      <c r="AG396" s="77"/>
      <c r="AH396" s="77"/>
      <c r="AI396" s="77"/>
      <c r="AJ396" s="77"/>
      <c r="AK396" s="77"/>
      <c r="AL396" s="77"/>
      <c r="AM396" s="77"/>
      <c r="AN396" s="77"/>
      <c r="AO396" s="145"/>
      <c r="AP396" s="247" t="str">
        <f>IF(F396="","",IFERROR(VLOOKUP(SUBSTITUTE(SUBSTITUTE(Tabla1[[#This Row],[Uso Sistemas]],"T","P"),"N","F"),Parámetros!$M$2:$N$17,2,0),"Completar hasta 3ra sem. para evaluar a Probacionista"))</f>
        <v/>
      </c>
      <c r="AQ396" s="40"/>
      <c r="AR396" s="40"/>
      <c r="AS396" s="40"/>
      <c r="AT396" s="29"/>
      <c r="AU396" s="56"/>
      <c r="AV396" s="56"/>
      <c r="AW396" s="56"/>
      <c r="AX396" s="249" t="str">
        <f>IF(V396="","",EOMONTH(EDATE(Tabla1[[#This Row],[Fecha Finalización]],2),0))</f>
        <v/>
      </c>
      <c r="AY396" s="40"/>
      <c r="AZ396" s="250" t="str">
        <f>IF(V396="","",EOMONTH(EDATE(Tabla1[[#This Row],[Fecha Finalización]],3),0))</f>
        <v/>
      </c>
      <c r="BA396" s="40"/>
      <c r="BB396" s="40"/>
      <c r="BC396" s="236"/>
      <c r="BD396" s="234" t="str">
        <f>IF(F396="","",Tabla1[[#This Row],[sem 01]]&amp;Tabla1[[#This Row],[sem 02]]&amp;Tabla1[[#This Row],[sem 03]])</f>
        <v/>
      </c>
      <c r="BE396" s="235" t="str">
        <f>IF(TRIM(F396)="","",$B$1&amp;"-"&amp;SUBSTITUTE(Tabla1[[#This Row],[Mes Inscrito]]," ","")&amp;"-"&amp;SUBSTITUTE(Tabla1[[#This Row],[Dia de clases Inscrito]]," ","")&amp;"-"&amp;SUBSTITUTE(Tabla1[[#This Row],[Horario Inscrito]]," ","")&amp;"-"&amp;Tabla1[[#This Row],[Fecha Inicio grupo]])</f>
        <v/>
      </c>
      <c r="BF396" s="252" t="str">
        <f>IF(F396="","",Tabla1[[#This Row],[Curso]])</f>
        <v/>
      </c>
      <c r="BG396" s="253" t="str">
        <f>+IF(TRIM(F396)="","",$B$1&amp;"-"&amp;TRIM(Tabla1[[#This Row],[Mes Inscrito]])&amp;"-"&amp;TRIM(Tabla1[[#This Row],[Dia de clases Inscrito]])&amp;"-"&amp;TRIM(Tabla1[[#This Row],[Horario Inscrito]])&amp;"-"&amp;TRIM(Tabla1[[#This Row],[Fecha Inicio grupo]])&amp;"-"&amp;TRIM(Tabla1[[#This Row],[Tipo Incrito]]))</f>
        <v/>
      </c>
      <c r="BH396" s="308" t="str">
        <f>IF(F396="","",OR(IFERROR(SEARCH("CG",Tabla1[[#This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6" s="309" t="str">
        <f>IF(F396&lt;&gt;"",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6" s="309" t="str">
        <f>IF(F396&lt;&gt;"",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6" s="309" t="str">
        <f>IF(Tabla1[[#This Row],[Fecha Inicio grupo]]="","",IFERROR(VLOOKUP(Tabla1[[#This Row],[Mes de Alta como miembro]],Parámetros!$AM$2:$AN$16,2,0),"01/01/1900"))</f>
        <v/>
      </c>
    </row>
    <row r="397" spans="1:63" ht="14.45">
      <c r="A397" s="69">
        <v>394</v>
      </c>
      <c r="B397" s="30"/>
      <c r="C397" s="35"/>
      <c r="D397" s="43"/>
      <c r="E397" s="65"/>
      <c r="F397" s="46"/>
      <c r="G397" s="46"/>
      <c r="H397" s="164"/>
      <c r="I397" s="43"/>
      <c r="J397" s="29"/>
      <c r="K397" s="70"/>
      <c r="L397" s="69"/>
      <c r="M397" s="47"/>
      <c r="N397" s="239" t="str">
        <f ca="1">IF(Tabla1[[#This Row],[Fecha de nac]]="","",IF(Tabla1[[#This Row],[Fecha Finalización]] &gt;=TODAY(), DATEDIF(Tabla1[[#This Row],[Fecha de nac]],TODAY(),"y"), ROUNDDOWN((Tabla1[[#This Row],[Fecha Finalización]] -Tabla1[[#This Row],[Fecha de nac]])/365,0)))</f>
        <v/>
      </c>
      <c r="O397" s="170"/>
      <c r="P397" s="35"/>
      <c r="Q397" s="68"/>
      <c r="R397" s="68"/>
      <c r="S397" s="68"/>
      <c r="T397" s="68"/>
      <c r="U397" s="244" t="str">
        <f>IF(F397="","",Tabla1[[#This Row],[Fecha Inicio grupo]]+3*7-7)</f>
        <v/>
      </c>
      <c r="V397" s="245" t="str">
        <f>IF(F397="","",EDATE(Tabla1[[#This Row],[Fecha Inicio grupo]],3))</f>
        <v/>
      </c>
      <c r="W397" s="30"/>
      <c r="X397" s="30"/>
      <c r="Y397" s="77"/>
      <c r="Z397" s="77"/>
      <c r="AA397" s="77"/>
      <c r="AB397" s="77"/>
      <c r="AC397" s="77"/>
      <c r="AD397" s="77"/>
      <c r="AE397" s="77"/>
      <c r="AF397" s="77"/>
      <c r="AG397" s="77"/>
      <c r="AH397" s="77"/>
      <c r="AI397" s="77"/>
      <c r="AJ397" s="77"/>
      <c r="AK397" s="77"/>
      <c r="AL397" s="77"/>
      <c r="AM397" s="77"/>
      <c r="AN397" s="77"/>
      <c r="AO397" s="145"/>
      <c r="AP397" s="247" t="str">
        <f>IF(F397="","",IFERROR(VLOOKUP(SUBSTITUTE(SUBSTITUTE(Tabla1[[#This Row],[Uso Sistemas]],"T","P"),"N","F"),Parámetros!$M$2:$N$17,2,0),"Completar hasta 3ra sem. para evaluar a Probacionista"))</f>
        <v/>
      </c>
      <c r="AQ397" s="40"/>
      <c r="AR397" s="40"/>
      <c r="AS397" s="40"/>
      <c r="AT397" s="29"/>
      <c r="AU397" s="56"/>
      <c r="AV397" s="56"/>
      <c r="AW397" s="56"/>
      <c r="AX397" s="249" t="str">
        <f>IF(V397="","",EOMONTH(EDATE(Tabla1[[#This Row],[Fecha Finalización]],2),0))</f>
        <v/>
      </c>
      <c r="AY397" s="40"/>
      <c r="AZ397" s="250" t="str">
        <f>IF(V397="","",EOMONTH(EDATE(Tabla1[[#This Row],[Fecha Finalización]],3),0))</f>
        <v/>
      </c>
      <c r="BA397" s="40"/>
      <c r="BB397" s="40"/>
      <c r="BC397" s="236"/>
      <c r="BD397" s="234" t="str">
        <f>IF(F397="","",Tabla1[[#This Row],[sem 01]]&amp;Tabla1[[#This Row],[sem 02]]&amp;Tabla1[[#This Row],[sem 03]])</f>
        <v/>
      </c>
      <c r="BE397" s="235" t="str">
        <f>IF(TRIM(F397)="","",$B$1&amp;"-"&amp;SUBSTITUTE(Tabla1[[#This Row],[Mes Inscrito]]," ","")&amp;"-"&amp;SUBSTITUTE(Tabla1[[#This Row],[Dia de clases Inscrito]]," ","")&amp;"-"&amp;SUBSTITUTE(Tabla1[[#This Row],[Horario Inscrito]]," ","")&amp;"-"&amp;Tabla1[[#This Row],[Fecha Inicio grupo]])</f>
        <v/>
      </c>
      <c r="BF397" s="252" t="str">
        <f>IF(F397="","",Tabla1[[#This Row],[Curso]])</f>
        <v/>
      </c>
      <c r="BG397" s="253" t="str">
        <f>+IF(TRIM(F397)="","",$B$1&amp;"-"&amp;TRIM(Tabla1[[#This Row],[Mes Inscrito]])&amp;"-"&amp;TRIM(Tabla1[[#This Row],[Dia de clases Inscrito]])&amp;"-"&amp;TRIM(Tabla1[[#This Row],[Horario Inscrito]])&amp;"-"&amp;TRIM(Tabla1[[#This Row],[Fecha Inicio grupo]])&amp;"-"&amp;TRIM(Tabla1[[#This Row],[Tipo Incrito]]))</f>
        <v/>
      </c>
      <c r="BH397" s="308" t="str">
        <f>IF(F397="","",OR(IFERROR(SEARCH("CG",Tabla1[[#This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7" s="309" t="str">
        <f>IF(F397&lt;&gt;"",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7" s="309" t="str">
        <f>IF(F397&lt;&gt;"",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7" s="309" t="str">
        <f>IF(Tabla1[[#This Row],[Fecha Inicio grupo]]="","",IFERROR(VLOOKUP(Tabla1[[#This Row],[Mes de Alta como miembro]],Parámetros!$AM$2:$AN$16,2,0),"01/01/1900"))</f>
        <v/>
      </c>
    </row>
    <row r="398" spans="1:63" ht="14.45">
      <c r="A398" s="69">
        <v>395</v>
      </c>
      <c r="B398" s="30"/>
      <c r="C398" s="35"/>
      <c r="D398" s="43"/>
      <c r="E398" s="65"/>
      <c r="F398" s="46"/>
      <c r="G398" s="46"/>
      <c r="H398" s="164"/>
      <c r="I398" s="43"/>
      <c r="J398" s="29"/>
      <c r="K398" s="70"/>
      <c r="L398" s="69"/>
      <c r="M398" s="47"/>
      <c r="N398" s="239" t="str">
        <f ca="1">IF(Tabla1[[#This Row],[Fecha de nac]]="","",IF(Tabla1[[#This Row],[Fecha Finalización]] &gt;=TODAY(), DATEDIF(Tabla1[[#This Row],[Fecha de nac]],TODAY(),"y"), ROUNDDOWN((Tabla1[[#This Row],[Fecha Finalización]] -Tabla1[[#This Row],[Fecha de nac]])/365,0)))</f>
        <v/>
      </c>
      <c r="O398" s="170"/>
      <c r="P398" s="35"/>
      <c r="Q398" s="68"/>
      <c r="R398" s="68"/>
      <c r="S398" s="68"/>
      <c r="T398" s="68"/>
      <c r="U398" s="244" t="str">
        <f>IF(F398="","",Tabla1[[#This Row],[Fecha Inicio grupo]]+3*7-7)</f>
        <v/>
      </c>
      <c r="V398" s="245" t="str">
        <f>IF(F398="","",EDATE(Tabla1[[#This Row],[Fecha Inicio grupo]],3))</f>
        <v/>
      </c>
      <c r="W398" s="30"/>
      <c r="X398" s="30"/>
      <c r="Y398" s="77"/>
      <c r="Z398" s="77"/>
      <c r="AA398" s="77"/>
      <c r="AB398" s="77"/>
      <c r="AC398" s="77"/>
      <c r="AD398" s="77"/>
      <c r="AE398" s="77"/>
      <c r="AF398" s="77"/>
      <c r="AG398" s="77"/>
      <c r="AH398" s="77"/>
      <c r="AI398" s="77"/>
      <c r="AJ398" s="77"/>
      <c r="AK398" s="77"/>
      <c r="AL398" s="77"/>
      <c r="AM398" s="77"/>
      <c r="AN398" s="77"/>
      <c r="AO398" s="145"/>
      <c r="AP398" s="247" t="str">
        <f>IF(F398="","",IFERROR(VLOOKUP(SUBSTITUTE(SUBSTITUTE(Tabla1[[#This Row],[Uso Sistemas]],"T","P"),"N","F"),Parámetros!$M$2:$N$17,2,0),"Completar hasta 3ra sem. para evaluar a Probacionista"))</f>
        <v/>
      </c>
      <c r="AQ398" s="40"/>
      <c r="AR398" s="40"/>
      <c r="AS398" s="40"/>
      <c r="AT398" s="29"/>
      <c r="AU398" s="56"/>
      <c r="AV398" s="56"/>
      <c r="AW398" s="56"/>
      <c r="AX398" s="249" t="str">
        <f>IF(V398="","",EOMONTH(EDATE(Tabla1[[#This Row],[Fecha Finalización]],2),0))</f>
        <v/>
      </c>
      <c r="AY398" s="40"/>
      <c r="AZ398" s="250" t="str">
        <f>IF(V398="","",EOMONTH(EDATE(Tabla1[[#This Row],[Fecha Finalización]],3),0))</f>
        <v/>
      </c>
      <c r="BA398" s="40"/>
      <c r="BB398" s="40"/>
      <c r="BC398" s="236"/>
      <c r="BD398" s="234" t="str">
        <f>IF(F398="","",Tabla1[[#This Row],[sem 01]]&amp;Tabla1[[#This Row],[sem 02]]&amp;Tabla1[[#This Row],[sem 03]])</f>
        <v/>
      </c>
      <c r="BE398" s="235" t="str">
        <f>IF(TRIM(F398)="","",$B$1&amp;"-"&amp;SUBSTITUTE(Tabla1[[#This Row],[Mes Inscrito]]," ","")&amp;"-"&amp;SUBSTITUTE(Tabla1[[#This Row],[Dia de clases Inscrito]]," ","")&amp;"-"&amp;SUBSTITUTE(Tabla1[[#This Row],[Horario Inscrito]]," ","")&amp;"-"&amp;Tabla1[[#This Row],[Fecha Inicio grupo]])</f>
        <v/>
      </c>
      <c r="BF398" s="252" t="str">
        <f>IF(F398="","",Tabla1[[#This Row],[Curso]])</f>
        <v/>
      </c>
      <c r="BG398" s="253" t="str">
        <f>+IF(TRIM(F398)="","",$B$1&amp;"-"&amp;TRIM(Tabla1[[#This Row],[Mes Inscrito]])&amp;"-"&amp;TRIM(Tabla1[[#This Row],[Dia de clases Inscrito]])&amp;"-"&amp;TRIM(Tabla1[[#This Row],[Horario Inscrito]])&amp;"-"&amp;TRIM(Tabla1[[#This Row],[Fecha Inicio grupo]])&amp;"-"&amp;TRIM(Tabla1[[#This Row],[Tipo Incrito]]))</f>
        <v/>
      </c>
      <c r="BH398" s="308" t="str">
        <f>IF(F398="","",OR(IFERROR(SEARCH("CG",Tabla1[[#This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8" s="309" t="str">
        <f>IF(F398&lt;&gt;"",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8" s="309" t="str">
        <f>IF(F398&lt;&gt;"",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8" s="309" t="str">
        <f>IF(Tabla1[[#This Row],[Fecha Inicio grupo]]="","",IFERROR(VLOOKUP(Tabla1[[#This Row],[Mes de Alta como miembro]],Parámetros!$AM$2:$AN$16,2,0),"01/01/1900"))</f>
        <v/>
      </c>
    </row>
    <row r="399" spans="1:63" ht="14.45">
      <c r="A399" s="69">
        <v>396</v>
      </c>
      <c r="B399" s="30"/>
      <c r="C399" s="35"/>
      <c r="D399" s="43"/>
      <c r="E399" s="65"/>
      <c r="F399" s="46"/>
      <c r="G399" s="46"/>
      <c r="H399" s="164"/>
      <c r="I399" s="43"/>
      <c r="J399" s="29"/>
      <c r="K399" s="70"/>
      <c r="L399" s="69"/>
      <c r="M399" s="47"/>
      <c r="N399" s="239" t="str">
        <f ca="1">IF(Tabla1[[#This Row],[Fecha de nac]]="","",IF(Tabla1[[#This Row],[Fecha Finalización]] &gt;=TODAY(), DATEDIF(Tabla1[[#This Row],[Fecha de nac]],TODAY(),"y"), ROUNDDOWN((Tabla1[[#This Row],[Fecha Finalización]] -Tabla1[[#This Row],[Fecha de nac]])/365,0)))</f>
        <v/>
      </c>
      <c r="O399" s="170"/>
      <c r="P399" s="35"/>
      <c r="Q399" s="68"/>
      <c r="R399" s="68"/>
      <c r="S399" s="68"/>
      <c r="T399" s="68"/>
      <c r="U399" s="244" t="str">
        <f>IF(F399="","",Tabla1[[#This Row],[Fecha Inicio grupo]]+3*7-7)</f>
        <v/>
      </c>
      <c r="V399" s="245" t="str">
        <f>IF(F399="","",EDATE(Tabla1[[#This Row],[Fecha Inicio grupo]],3))</f>
        <v/>
      </c>
      <c r="W399" s="30"/>
      <c r="X399" s="30"/>
      <c r="Y399" s="77"/>
      <c r="Z399" s="77"/>
      <c r="AA399" s="77"/>
      <c r="AB399" s="77"/>
      <c r="AC399" s="77"/>
      <c r="AD399" s="77"/>
      <c r="AE399" s="77"/>
      <c r="AF399" s="77"/>
      <c r="AG399" s="77"/>
      <c r="AH399" s="77"/>
      <c r="AI399" s="77"/>
      <c r="AJ399" s="77"/>
      <c r="AK399" s="77"/>
      <c r="AL399" s="77"/>
      <c r="AM399" s="77"/>
      <c r="AN399" s="77"/>
      <c r="AO399" s="145"/>
      <c r="AP399" s="247" t="str">
        <f>IF(F399="","",IFERROR(VLOOKUP(SUBSTITUTE(SUBSTITUTE(Tabla1[[#This Row],[Uso Sistemas]],"T","P"),"N","F"),Parámetros!$M$2:$N$17,2,0),"Completar hasta 3ra sem. para evaluar a Probacionista"))</f>
        <v/>
      </c>
      <c r="AQ399" s="40"/>
      <c r="AR399" s="40"/>
      <c r="AS399" s="40"/>
      <c r="AT399" s="29"/>
      <c r="AU399" s="56"/>
      <c r="AV399" s="56"/>
      <c r="AW399" s="56"/>
      <c r="AX399" s="249" t="str">
        <f>IF(V399="","",EOMONTH(EDATE(Tabla1[[#This Row],[Fecha Finalización]],2),0))</f>
        <v/>
      </c>
      <c r="AY399" s="40"/>
      <c r="AZ399" s="250" t="str">
        <f>IF(V399="","",EOMONTH(EDATE(Tabla1[[#This Row],[Fecha Finalización]],3),0))</f>
        <v/>
      </c>
      <c r="BA399" s="40"/>
      <c r="BB399" s="40"/>
      <c r="BC399" s="236"/>
      <c r="BD399" s="234" t="str">
        <f>IF(F399="","",Tabla1[[#This Row],[sem 01]]&amp;Tabla1[[#This Row],[sem 02]]&amp;Tabla1[[#This Row],[sem 03]])</f>
        <v/>
      </c>
      <c r="BE399" s="235" t="str">
        <f>IF(TRIM(F399)="","",$B$1&amp;"-"&amp;SUBSTITUTE(Tabla1[[#This Row],[Mes Inscrito]]," ","")&amp;"-"&amp;SUBSTITUTE(Tabla1[[#This Row],[Dia de clases Inscrito]]," ","")&amp;"-"&amp;SUBSTITUTE(Tabla1[[#This Row],[Horario Inscrito]]," ","")&amp;"-"&amp;Tabla1[[#This Row],[Fecha Inicio grupo]])</f>
        <v/>
      </c>
      <c r="BF399" s="252" t="str">
        <f>IF(F399="","",Tabla1[[#This Row],[Curso]])</f>
        <v/>
      </c>
      <c r="BG399" s="253" t="str">
        <f>+IF(TRIM(F399)="","",$B$1&amp;"-"&amp;TRIM(Tabla1[[#This Row],[Mes Inscrito]])&amp;"-"&amp;TRIM(Tabla1[[#This Row],[Dia de clases Inscrito]])&amp;"-"&amp;TRIM(Tabla1[[#This Row],[Horario Inscrito]])&amp;"-"&amp;TRIM(Tabla1[[#This Row],[Fecha Inicio grupo]])&amp;"-"&amp;TRIM(Tabla1[[#This Row],[Tipo Incrito]]))</f>
        <v/>
      </c>
      <c r="BH399" s="308" t="str">
        <f>IF(F399="","",OR(IFERROR(SEARCH("CG",Tabla1[[#This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9" s="309" t="str">
        <f>IF(F399&lt;&gt;"",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9" s="309" t="str">
        <f>IF(F399&lt;&gt;"",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9" s="309" t="str">
        <f>IF(Tabla1[[#This Row],[Fecha Inicio grupo]]="","",IFERROR(VLOOKUP(Tabla1[[#This Row],[Mes de Alta como miembro]],Parámetros!$AM$2:$AN$16,2,0),"01/01/1900"))</f>
        <v/>
      </c>
    </row>
    <row r="400" spans="1:63" ht="14.45">
      <c r="A400" s="69">
        <v>397</v>
      </c>
      <c r="B400" s="30"/>
      <c r="C400" s="35"/>
      <c r="D400" s="43"/>
      <c r="E400" s="65"/>
      <c r="F400" s="46"/>
      <c r="G400" s="46"/>
      <c r="H400" s="164"/>
      <c r="I400" s="43"/>
      <c r="J400" s="29"/>
      <c r="K400" s="70"/>
      <c r="L400" s="69"/>
      <c r="M400" s="47"/>
      <c r="N400" s="239" t="str">
        <f ca="1">IF(Tabla1[[#This Row],[Fecha de nac]]="","",IF(Tabla1[[#This Row],[Fecha Finalización]] &gt;=TODAY(), DATEDIF(Tabla1[[#This Row],[Fecha de nac]],TODAY(),"y"), ROUNDDOWN((Tabla1[[#This Row],[Fecha Finalización]] -Tabla1[[#This Row],[Fecha de nac]])/365,0)))</f>
        <v/>
      </c>
      <c r="O400" s="170"/>
      <c r="P400" s="35"/>
      <c r="Q400" s="68"/>
      <c r="R400" s="68"/>
      <c r="S400" s="68"/>
      <c r="T400" s="68"/>
      <c r="U400" s="244" t="str">
        <f>IF(F400="","",Tabla1[[#This Row],[Fecha Inicio grupo]]+3*7-7)</f>
        <v/>
      </c>
      <c r="V400" s="245" t="str">
        <f>IF(F400="","",EDATE(Tabla1[[#This Row],[Fecha Inicio grupo]],3))</f>
        <v/>
      </c>
      <c r="W400" s="30"/>
      <c r="X400" s="30"/>
      <c r="Y400" s="77"/>
      <c r="Z400" s="77"/>
      <c r="AA400" s="77"/>
      <c r="AB400" s="77"/>
      <c r="AC400" s="77"/>
      <c r="AD400" s="77"/>
      <c r="AE400" s="77"/>
      <c r="AF400" s="77"/>
      <c r="AG400" s="77"/>
      <c r="AH400" s="77"/>
      <c r="AI400" s="77"/>
      <c r="AJ400" s="77"/>
      <c r="AK400" s="77"/>
      <c r="AL400" s="77"/>
      <c r="AM400" s="77"/>
      <c r="AN400" s="77"/>
      <c r="AO400" s="145"/>
      <c r="AP400" s="247" t="str">
        <f>IF(F400="","",IFERROR(VLOOKUP(SUBSTITUTE(SUBSTITUTE(Tabla1[[#This Row],[Uso Sistemas]],"T","P"),"N","F"),Parámetros!$M$2:$N$17,2,0),"Completar hasta 3ra sem. para evaluar a Probacionista"))</f>
        <v/>
      </c>
      <c r="AQ400" s="40"/>
      <c r="AR400" s="40"/>
      <c r="AS400" s="40"/>
      <c r="AT400" s="29"/>
      <c r="AU400" s="56"/>
      <c r="AV400" s="56"/>
      <c r="AW400" s="56"/>
      <c r="AX400" s="249" t="str">
        <f>IF(V400="","",EOMONTH(EDATE(Tabla1[[#This Row],[Fecha Finalización]],2),0))</f>
        <v/>
      </c>
      <c r="AY400" s="40"/>
      <c r="AZ400" s="250" t="str">
        <f>IF(V400="","",EOMONTH(EDATE(Tabla1[[#This Row],[Fecha Finalización]],3),0))</f>
        <v/>
      </c>
      <c r="BA400" s="40"/>
      <c r="BB400" s="40"/>
      <c r="BC400" s="236"/>
      <c r="BD400" s="234" t="str">
        <f>IF(F400="","",Tabla1[[#This Row],[sem 01]]&amp;Tabla1[[#This Row],[sem 02]]&amp;Tabla1[[#This Row],[sem 03]])</f>
        <v/>
      </c>
      <c r="BE400" s="235" t="str">
        <f>IF(TRIM(F400)="","",$B$1&amp;"-"&amp;SUBSTITUTE(Tabla1[[#This Row],[Mes Inscrito]]," ","")&amp;"-"&amp;SUBSTITUTE(Tabla1[[#This Row],[Dia de clases Inscrito]]," ","")&amp;"-"&amp;SUBSTITUTE(Tabla1[[#This Row],[Horario Inscrito]]," ","")&amp;"-"&amp;Tabla1[[#This Row],[Fecha Inicio grupo]])</f>
        <v/>
      </c>
      <c r="BF400" s="252" t="str">
        <f>IF(F400="","",Tabla1[[#This Row],[Curso]])</f>
        <v/>
      </c>
      <c r="BG400" s="253" t="str">
        <f>+IF(TRIM(F400)="","",$B$1&amp;"-"&amp;TRIM(Tabla1[[#This Row],[Mes Inscrito]])&amp;"-"&amp;TRIM(Tabla1[[#This Row],[Dia de clases Inscrito]])&amp;"-"&amp;TRIM(Tabla1[[#This Row],[Horario Inscrito]])&amp;"-"&amp;TRIM(Tabla1[[#This Row],[Fecha Inicio grupo]])&amp;"-"&amp;TRIM(Tabla1[[#This Row],[Tipo Incrito]]))</f>
        <v/>
      </c>
      <c r="BH400" s="308" t="str">
        <f>IF(F400="","",OR(IFERROR(SEARCH("CG",Tabla1[[#This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0" s="309" t="str">
        <f>IF(F400&lt;&gt;"",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0" s="309" t="str">
        <f>IF(F400&lt;&gt;"",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0" s="309" t="str">
        <f>IF(Tabla1[[#This Row],[Fecha Inicio grupo]]="","",IFERROR(VLOOKUP(Tabla1[[#This Row],[Mes de Alta como miembro]],Parámetros!$AM$2:$AN$16,2,0),"01/01/1900"))</f>
        <v/>
      </c>
    </row>
    <row r="401" spans="1:63" ht="14.45">
      <c r="A401" s="69">
        <v>398</v>
      </c>
      <c r="B401" s="30"/>
      <c r="C401" s="35"/>
      <c r="D401" s="43"/>
      <c r="E401" s="65"/>
      <c r="F401" s="46"/>
      <c r="G401" s="46"/>
      <c r="H401" s="164"/>
      <c r="I401" s="43"/>
      <c r="J401" s="29"/>
      <c r="K401" s="70"/>
      <c r="L401" s="69"/>
      <c r="M401" s="47"/>
      <c r="N401" s="239" t="str">
        <f ca="1">IF(Tabla1[[#This Row],[Fecha de nac]]="","",IF(Tabla1[[#This Row],[Fecha Finalización]] &gt;=TODAY(), DATEDIF(Tabla1[[#This Row],[Fecha de nac]],TODAY(),"y"), ROUNDDOWN((Tabla1[[#This Row],[Fecha Finalización]] -Tabla1[[#This Row],[Fecha de nac]])/365,0)))</f>
        <v/>
      </c>
      <c r="O401" s="170"/>
      <c r="P401" s="35"/>
      <c r="Q401" s="68"/>
      <c r="R401" s="68"/>
      <c r="S401" s="68"/>
      <c r="T401" s="68"/>
      <c r="U401" s="244" t="str">
        <f>IF(F401="","",Tabla1[[#This Row],[Fecha Inicio grupo]]+3*7-7)</f>
        <v/>
      </c>
      <c r="V401" s="245" t="str">
        <f>IF(F401="","",EDATE(Tabla1[[#This Row],[Fecha Inicio grupo]],3))</f>
        <v/>
      </c>
      <c r="W401" s="30"/>
      <c r="X401" s="30"/>
      <c r="Y401" s="77"/>
      <c r="Z401" s="77"/>
      <c r="AA401" s="77"/>
      <c r="AB401" s="77"/>
      <c r="AC401" s="77"/>
      <c r="AD401" s="77"/>
      <c r="AE401" s="77"/>
      <c r="AF401" s="77"/>
      <c r="AG401" s="77"/>
      <c r="AH401" s="77"/>
      <c r="AI401" s="77"/>
      <c r="AJ401" s="77"/>
      <c r="AK401" s="77"/>
      <c r="AL401" s="77"/>
      <c r="AM401" s="77"/>
      <c r="AN401" s="77"/>
      <c r="AO401" s="145"/>
      <c r="AP401" s="247" t="str">
        <f>IF(F401="","",IFERROR(VLOOKUP(SUBSTITUTE(SUBSTITUTE(Tabla1[[#This Row],[Uso Sistemas]],"T","P"),"N","F"),Parámetros!$M$2:$N$17,2,0),"Completar hasta 3ra sem. para evaluar a Probacionista"))</f>
        <v/>
      </c>
      <c r="AQ401" s="40"/>
      <c r="AR401" s="40"/>
      <c r="AS401" s="40"/>
      <c r="AT401" s="29"/>
      <c r="AU401" s="56"/>
      <c r="AV401" s="56"/>
      <c r="AW401" s="56"/>
      <c r="AX401" s="249" t="str">
        <f>IF(V401="","",EOMONTH(EDATE(Tabla1[[#This Row],[Fecha Finalización]],2),0))</f>
        <v/>
      </c>
      <c r="AY401" s="40"/>
      <c r="AZ401" s="250" t="str">
        <f>IF(V401="","",EOMONTH(EDATE(Tabla1[[#This Row],[Fecha Finalización]],3),0))</f>
        <v/>
      </c>
      <c r="BA401" s="40"/>
      <c r="BB401" s="40"/>
      <c r="BC401" s="236"/>
      <c r="BD401" s="234" t="str">
        <f>IF(F401="","",Tabla1[[#This Row],[sem 01]]&amp;Tabla1[[#This Row],[sem 02]]&amp;Tabla1[[#This Row],[sem 03]])</f>
        <v/>
      </c>
      <c r="BE401" s="235" t="str">
        <f>IF(TRIM(F401)="","",$B$1&amp;"-"&amp;SUBSTITUTE(Tabla1[[#This Row],[Mes Inscrito]]," ","")&amp;"-"&amp;SUBSTITUTE(Tabla1[[#This Row],[Dia de clases Inscrito]]," ","")&amp;"-"&amp;SUBSTITUTE(Tabla1[[#This Row],[Horario Inscrito]]," ","")&amp;"-"&amp;Tabla1[[#This Row],[Fecha Inicio grupo]])</f>
        <v/>
      </c>
      <c r="BF401" s="252" t="str">
        <f>IF(F401="","",Tabla1[[#This Row],[Curso]])</f>
        <v/>
      </c>
      <c r="BG401" s="253" t="str">
        <f>+IF(TRIM(F401)="","",$B$1&amp;"-"&amp;TRIM(Tabla1[[#This Row],[Mes Inscrito]])&amp;"-"&amp;TRIM(Tabla1[[#This Row],[Dia de clases Inscrito]])&amp;"-"&amp;TRIM(Tabla1[[#This Row],[Horario Inscrito]])&amp;"-"&amp;TRIM(Tabla1[[#This Row],[Fecha Inicio grupo]])&amp;"-"&amp;TRIM(Tabla1[[#This Row],[Tipo Incrito]]))</f>
        <v/>
      </c>
      <c r="BH401" s="308" t="str">
        <f>IF(F401="","",OR(IFERROR(SEARCH("CG",Tabla1[[#This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1" s="309" t="str">
        <f>IF(F401&lt;&gt;"",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1" s="309" t="str">
        <f>IF(F401&lt;&gt;"",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1" s="309" t="str">
        <f>IF(Tabla1[[#This Row],[Fecha Inicio grupo]]="","",IFERROR(VLOOKUP(Tabla1[[#This Row],[Mes de Alta como miembro]],Parámetros!$AM$2:$AN$16,2,0),"01/01/1900"))</f>
        <v/>
      </c>
    </row>
    <row r="402" spans="1:63" ht="14.45">
      <c r="A402" s="69">
        <v>399</v>
      </c>
      <c r="B402" s="30"/>
      <c r="C402" s="35"/>
      <c r="D402" s="43"/>
      <c r="E402" s="65"/>
      <c r="F402" s="46"/>
      <c r="G402" s="46"/>
      <c r="H402" s="164"/>
      <c r="I402" s="43"/>
      <c r="J402" s="29"/>
      <c r="K402" s="70"/>
      <c r="L402" s="69"/>
      <c r="M402" s="47"/>
      <c r="N402" s="239" t="str">
        <f ca="1">IF(Tabla1[[#This Row],[Fecha de nac]]="","",IF(Tabla1[[#This Row],[Fecha Finalización]] &gt;=TODAY(), DATEDIF(Tabla1[[#This Row],[Fecha de nac]],TODAY(),"y"), ROUNDDOWN((Tabla1[[#This Row],[Fecha Finalización]] -Tabla1[[#This Row],[Fecha de nac]])/365,0)))</f>
        <v/>
      </c>
      <c r="O402" s="170"/>
      <c r="P402" s="35"/>
      <c r="Q402" s="68"/>
      <c r="R402" s="68"/>
      <c r="S402" s="68"/>
      <c r="T402" s="68"/>
      <c r="U402" s="244" t="str">
        <f>IF(F402="","",Tabla1[[#This Row],[Fecha Inicio grupo]]+3*7-7)</f>
        <v/>
      </c>
      <c r="V402" s="245" t="str">
        <f>IF(F402="","",EDATE(Tabla1[[#This Row],[Fecha Inicio grupo]],3))</f>
        <v/>
      </c>
      <c r="W402" s="30"/>
      <c r="X402" s="30"/>
      <c r="Y402" s="77"/>
      <c r="Z402" s="77"/>
      <c r="AA402" s="77"/>
      <c r="AB402" s="77"/>
      <c r="AC402" s="77"/>
      <c r="AD402" s="77"/>
      <c r="AE402" s="77"/>
      <c r="AF402" s="77"/>
      <c r="AG402" s="77"/>
      <c r="AH402" s="77"/>
      <c r="AI402" s="77"/>
      <c r="AJ402" s="77"/>
      <c r="AK402" s="77"/>
      <c r="AL402" s="77"/>
      <c r="AM402" s="77"/>
      <c r="AN402" s="77"/>
      <c r="AO402" s="145"/>
      <c r="AP402" s="247" t="str">
        <f>IF(F402="","",IFERROR(VLOOKUP(SUBSTITUTE(SUBSTITUTE(Tabla1[[#This Row],[Uso Sistemas]],"T","P"),"N","F"),Parámetros!$M$2:$N$17,2,0),"Completar hasta 3ra sem. para evaluar a Probacionista"))</f>
        <v/>
      </c>
      <c r="AQ402" s="40"/>
      <c r="AR402" s="40"/>
      <c r="AS402" s="40"/>
      <c r="AT402" s="29"/>
      <c r="AU402" s="56"/>
      <c r="AV402" s="56"/>
      <c r="AW402" s="56"/>
      <c r="AX402" s="249" t="str">
        <f>IF(V402="","",EOMONTH(EDATE(Tabla1[[#This Row],[Fecha Finalización]],2),0))</f>
        <v/>
      </c>
      <c r="AY402" s="40"/>
      <c r="AZ402" s="250" t="str">
        <f>IF(V402="","",EOMONTH(EDATE(Tabla1[[#This Row],[Fecha Finalización]],3),0))</f>
        <v/>
      </c>
      <c r="BA402" s="40"/>
      <c r="BB402" s="40"/>
      <c r="BC402" s="236"/>
      <c r="BD402" s="234" t="str">
        <f>IF(F402="","",Tabla1[[#This Row],[sem 01]]&amp;Tabla1[[#This Row],[sem 02]]&amp;Tabla1[[#This Row],[sem 03]])</f>
        <v/>
      </c>
      <c r="BE402" s="235" t="str">
        <f>IF(TRIM(F402)="","",$B$1&amp;"-"&amp;SUBSTITUTE(Tabla1[[#This Row],[Mes Inscrito]]," ","")&amp;"-"&amp;SUBSTITUTE(Tabla1[[#This Row],[Dia de clases Inscrito]]," ","")&amp;"-"&amp;SUBSTITUTE(Tabla1[[#This Row],[Horario Inscrito]]," ","")&amp;"-"&amp;Tabla1[[#This Row],[Fecha Inicio grupo]])</f>
        <v/>
      </c>
      <c r="BF402" s="252" t="str">
        <f>IF(F402="","",Tabla1[[#This Row],[Curso]])</f>
        <v/>
      </c>
      <c r="BG402" s="253" t="str">
        <f>+IF(TRIM(F402)="","",$B$1&amp;"-"&amp;TRIM(Tabla1[[#This Row],[Mes Inscrito]])&amp;"-"&amp;TRIM(Tabla1[[#This Row],[Dia de clases Inscrito]])&amp;"-"&amp;TRIM(Tabla1[[#This Row],[Horario Inscrito]])&amp;"-"&amp;TRIM(Tabla1[[#This Row],[Fecha Inicio grupo]])&amp;"-"&amp;TRIM(Tabla1[[#This Row],[Tipo Incrito]]))</f>
        <v/>
      </c>
      <c r="BH402" s="308" t="str">
        <f>IF(F402="","",OR(IFERROR(SEARCH("CG",Tabla1[[#This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2" s="309" t="str">
        <f>IF(F402&lt;&gt;"",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2" s="309" t="str">
        <f>IF(F402&lt;&gt;"",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2" s="309" t="str">
        <f>IF(Tabla1[[#This Row],[Fecha Inicio grupo]]="","",IFERROR(VLOOKUP(Tabla1[[#This Row],[Mes de Alta como miembro]],Parámetros!$AM$2:$AN$16,2,0),"01/01/1900"))</f>
        <v/>
      </c>
    </row>
    <row r="403" spans="1:63" ht="14.45">
      <c r="A403" s="69">
        <v>400</v>
      </c>
      <c r="B403" s="30"/>
      <c r="C403" s="35"/>
      <c r="D403" s="43"/>
      <c r="E403" s="65"/>
      <c r="F403" s="46"/>
      <c r="G403" s="46"/>
      <c r="H403" s="164"/>
      <c r="I403" s="43"/>
      <c r="J403" s="29"/>
      <c r="K403" s="70"/>
      <c r="L403" s="69"/>
      <c r="M403" s="47"/>
      <c r="N403" s="239" t="str">
        <f ca="1">IF(Tabla1[[#This Row],[Fecha de nac]]="","",IF(Tabla1[[#This Row],[Fecha Finalización]] &gt;=TODAY(), DATEDIF(Tabla1[[#This Row],[Fecha de nac]],TODAY(),"y"), ROUNDDOWN((Tabla1[[#This Row],[Fecha Finalización]] -Tabla1[[#This Row],[Fecha de nac]])/365,0)))</f>
        <v/>
      </c>
      <c r="O403" s="170"/>
      <c r="P403" s="35"/>
      <c r="Q403" s="68"/>
      <c r="R403" s="68"/>
      <c r="S403" s="68"/>
      <c r="T403" s="68"/>
      <c r="U403" s="244" t="str">
        <f>IF(F403="","",Tabla1[[#This Row],[Fecha Inicio grupo]]+3*7-7)</f>
        <v/>
      </c>
      <c r="V403" s="245" t="str">
        <f>IF(F403="","",EDATE(Tabla1[[#This Row],[Fecha Inicio grupo]],3))</f>
        <v/>
      </c>
      <c r="W403" s="30"/>
      <c r="X403" s="30"/>
      <c r="Y403" s="77"/>
      <c r="Z403" s="77"/>
      <c r="AA403" s="77"/>
      <c r="AB403" s="77"/>
      <c r="AC403" s="77"/>
      <c r="AD403" s="77"/>
      <c r="AE403" s="77"/>
      <c r="AF403" s="77"/>
      <c r="AG403" s="77"/>
      <c r="AH403" s="77"/>
      <c r="AI403" s="77"/>
      <c r="AJ403" s="77"/>
      <c r="AK403" s="77"/>
      <c r="AL403" s="77"/>
      <c r="AM403" s="77"/>
      <c r="AN403" s="77"/>
      <c r="AO403" s="145"/>
      <c r="AP403" s="247" t="str">
        <f>IF(F403="","",IFERROR(VLOOKUP(SUBSTITUTE(SUBSTITUTE(Tabla1[[#This Row],[Uso Sistemas]],"T","P"),"N","F"),Parámetros!$M$2:$N$17,2,0),"Completar hasta 3ra sem. para evaluar a Probacionista"))</f>
        <v/>
      </c>
      <c r="AQ403" s="40"/>
      <c r="AR403" s="40"/>
      <c r="AS403" s="40"/>
      <c r="AT403" s="29"/>
      <c r="AU403" s="56"/>
      <c r="AV403" s="56"/>
      <c r="AW403" s="56"/>
      <c r="AX403" s="249" t="str">
        <f>IF(V403="","",EOMONTH(EDATE(Tabla1[[#This Row],[Fecha Finalización]],2),0))</f>
        <v/>
      </c>
      <c r="AY403" s="40"/>
      <c r="AZ403" s="250" t="str">
        <f>IF(V403="","",EOMONTH(EDATE(Tabla1[[#This Row],[Fecha Finalización]],3),0))</f>
        <v/>
      </c>
      <c r="BA403" s="40"/>
      <c r="BB403" s="40"/>
      <c r="BC403" s="236"/>
      <c r="BD403" s="234" t="str">
        <f>IF(F403="","",Tabla1[[#This Row],[sem 01]]&amp;Tabla1[[#This Row],[sem 02]]&amp;Tabla1[[#This Row],[sem 03]])</f>
        <v/>
      </c>
      <c r="BE403" s="235" t="str">
        <f>IF(TRIM(F403)="","",$B$1&amp;"-"&amp;SUBSTITUTE(Tabla1[[#This Row],[Mes Inscrito]]," ","")&amp;"-"&amp;SUBSTITUTE(Tabla1[[#This Row],[Dia de clases Inscrito]]," ","")&amp;"-"&amp;SUBSTITUTE(Tabla1[[#This Row],[Horario Inscrito]]," ","")&amp;"-"&amp;Tabla1[[#This Row],[Fecha Inicio grupo]])</f>
        <v/>
      </c>
      <c r="BF403" s="252" t="str">
        <f>IF(F403="","",Tabla1[[#This Row],[Curso]])</f>
        <v/>
      </c>
      <c r="BG403" s="253" t="str">
        <f>+IF(TRIM(F403)="","",$B$1&amp;"-"&amp;TRIM(Tabla1[[#This Row],[Mes Inscrito]])&amp;"-"&amp;TRIM(Tabla1[[#This Row],[Dia de clases Inscrito]])&amp;"-"&amp;TRIM(Tabla1[[#This Row],[Horario Inscrito]])&amp;"-"&amp;TRIM(Tabla1[[#This Row],[Fecha Inicio grupo]])&amp;"-"&amp;TRIM(Tabla1[[#This Row],[Tipo Incrito]]))</f>
        <v/>
      </c>
      <c r="BH403" s="308" t="str">
        <f>IF(F403="","",OR(IFERROR(SEARCH("CG",Tabla1[[#This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3" s="309" t="str">
        <f>IF(F403&lt;&gt;"",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3" s="309" t="str">
        <f>IF(F403&lt;&gt;"",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3" s="309" t="str">
        <f>IF(Tabla1[[#This Row],[Fecha Inicio grupo]]="","",IFERROR(VLOOKUP(Tabla1[[#This Row],[Mes de Alta como miembro]],Parámetros!$AM$2:$AN$16,2,0),"01/01/1900"))</f>
        <v/>
      </c>
    </row>
    <row r="404" spans="1:63" ht="14.45">
      <c r="A404" s="69">
        <v>401</v>
      </c>
      <c r="B404" s="30"/>
      <c r="C404" s="35"/>
      <c r="D404" s="43"/>
      <c r="E404" s="65"/>
      <c r="F404" s="46"/>
      <c r="G404" s="46"/>
      <c r="H404" s="164"/>
      <c r="I404" s="43"/>
      <c r="J404" s="29"/>
      <c r="K404" s="70"/>
      <c r="L404" s="69"/>
      <c r="M404" s="47"/>
      <c r="N404" s="239" t="str">
        <f ca="1">IF(Tabla1[[#This Row],[Fecha de nac]]="","",IF(Tabla1[[#This Row],[Fecha Finalización]] &gt;=TODAY(), DATEDIF(Tabla1[[#This Row],[Fecha de nac]],TODAY(),"y"), ROUNDDOWN((Tabla1[[#This Row],[Fecha Finalización]] -Tabla1[[#This Row],[Fecha de nac]])/365,0)))</f>
        <v/>
      </c>
      <c r="O404" s="170"/>
      <c r="P404" s="35"/>
      <c r="Q404" s="68"/>
      <c r="R404" s="68"/>
      <c r="S404" s="68"/>
      <c r="T404" s="68"/>
      <c r="U404" s="244" t="str">
        <f>IF(F404="","",Tabla1[[#This Row],[Fecha Inicio grupo]]+3*7-7)</f>
        <v/>
      </c>
      <c r="V404" s="245" t="str">
        <f>IF(F404="","",EDATE(Tabla1[[#This Row],[Fecha Inicio grupo]],3))</f>
        <v/>
      </c>
      <c r="W404" s="30"/>
      <c r="X404" s="30"/>
      <c r="Y404" s="77"/>
      <c r="Z404" s="77"/>
      <c r="AA404" s="77"/>
      <c r="AB404" s="77"/>
      <c r="AC404" s="77"/>
      <c r="AD404" s="77"/>
      <c r="AE404" s="77"/>
      <c r="AF404" s="77"/>
      <c r="AG404" s="77"/>
      <c r="AH404" s="77"/>
      <c r="AI404" s="77"/>
      <c r="AJ404" s="77"/>
      <c r="AK404" s="77"/>
      <c r="AL404" s="77"/>
      <c r="AM404" s="77"/>
      <c r="AN404" s="77"/>
      <c r="AO404" s="145"/>
      <c r="AP404" s="247" t="str">
        <f>IF(F404="","",IFERROR(VLOOKUP(SUBSTITUTE(SUBSTITUTE(Tabla1[[#This Row],[Uso Sistemas]],"T","P"),"N","F"),Parámetros!$M$2:$N$17,2,0),"Completar hasta 3ra sem. para evaluar a Probacionista"))</f>
        <v/>
      </c>
      <c r="AQ404" s="40"/>
      <c r="AR404" s="40"/>
      <c r="AS404" s="40"/>
      <c r="AT404" s="29"/>
      <c r="AU404" s="56"/>
      <c r="AV404" s="56"/>
      <c r="AW404" s="56"/>
      <c r="AX404" s="249" t="str">
        <f>IF(V404="","",EOMONTH(EDATE(Tabla1[[#This Row],[Fecha Finalización]],2),0))</f>
        <v/>
      </c>
      <c r="AY404" s="40"/>
      <c r="AZ404" s="250" t="str">
        <f>IF(V404="","",EOMONTH(EDATE(Tabla1[[#This Row],[Fecha Finalización]],3),0))</f>
        <v/>
      </c>
      <c r="BA404" s="40"/>
      <c r="BB404" s="40"/>
      <c r="BC404" s="236"/>
      <c r="BD404" s="234" t="str">
        <f>IF(F404="","",Tabla1[[#This Row],[sem 01]]&amp;Tabla1[[#This Row],[sem 02]]&amp;Tabla1[[#This Row],[sem 03]])</f>
        <v/>
      </c>
      <c r="BE404" s="235" t="str">
        <f>IF(TRIM(F404)="","",$B$1&amp;"-"&amp;SUBSTITUTE(Tabla1[[#This Row],[Mes Inscrito]]," ","")&amp;"-"&amp;SUBSTITUTE(Tabla1[[#This Row],[Dia de clases Inscrito]]," ","")&amp;"-"&amp;SUBSTITUTE(Tabla1[[#This Row],[Horario Inscrito]]," ","")&amp;"-"&amp;Tabla1[[#This Row],[Fecha Inicio grupo]])</f>
        <v/>
      </c>
      <c r="BF404" s="252" t="str">
        <f>IF(F404="","",Tabla1[[#This Row],[Curso]])</f>
        <v/>
      </c>
      <c r="BG404" s="253" t="str">
        <f>+IF(TRIM(F404)="","",$B$1&amp;"-"&amp;TRIM(Tabla1[[#This Row],[Mes Inscrito]])&amp;"-"&amp;TRIM(Tabla1[[#This Row],[Dia de clases Inscrito]])&amp;"-"&amp;TRIM(Tabla1[[#This Row],[Horario Inscrito]])&amp;"-"&amp;TRIM(Tabla1[[#This Row],[Fecha Inicio grupo]])&amp;"-"&amp;TRIM(Tabla1[[#This Row],[Tipo Incrito]]))</f>
        <v/>
      </c>
      <c r="BH404" s="308" t="str">
        <f>IF(F404="","",OR(IFERROR(SEARCH("CG",Tabla1[[#This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4" s="309" t="str">
        <f>IF(F404&lt;&gt;"",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4" s="309" t="str">
        <f>IF(F404&lt;&gt;"",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4" s="309" t="str">
        <f>IF(Tabla1[[#This Row],[Fecha Inicio grupo]]="","",IFERROR(VLOOKUP(Tabla1[[#This Row],[Mes de Alta como miembro]],Parámetros!$AM$2:$AN$16,2,0),"01/01/1900"))</f>
        <v/>
      </c>
    </row>
    <row r="405" spans="1:63" ht="14.45">
      <c r="A405" s="69">
        <v>402</v>
      </c>
      <c r="B405" s="30"/>
      <c r="C405" s="35"/>
      <c r="D405" s="43"/>
      <c r="E405" s="65"/>
      <c r="F405" s="46"/>
      <c r="G405" s="46"/>
      <c r="H405" s="164"/>
      <c r="I405" s="43"/>
      <c r="J405" s="29"/>
      <c r="K405" s="70"/>
      <c r="L405" s="69"/>
      <c r="M405" s="47"/>
      <c r="N405" s="239" t="str">
        <f ca="1">IF(Tabla1[[#This Row],[Fecha de nac]]="","",IF(Tabla1[[#This Row],[Fecha Finalización]] &gt;=TODAY(), DATEDIF(Tabla1[[#This Row],[Fecha de nac]],TODAY(),"y"), ROUNDDOWN((Tabla1[[#This Row],[Fecha Finalización]] -Tabla1[[#This Row],[Fecha de nac]])/365,0)))</f>
        <v/>
      </c>
      <c r="O405" s="170"/>
      <c r="P405" s="35"/>
      <c r="Q405" s="68"/>
      <c r="R405" s="68"/>
      <c r="S405" s="68"/>
      <c r="T405" s="68"/>
      <c r="U405" s="244" t="str">
        <f>IF(F405="","",Tabla1[[#This Row],[Fecha Inicio grupo]]+3*7-7)</f>
        <v/>
      </c>
      <c r="V405" s="245" t="str">
        <f>IF(F405="","",EDATE(Tabla1[[#This Row],[Fecha Inicio grupo]],3))</f>
        <v/>
      </c>
      <c r="W405" s="30"/>
      <c r="X405" s="30"/>
      <c r="Y405" s="77"/>
      <c r="Z405" s="77"/>
      <c r="AA405" s="77"/>
      <c r="AB405" s="77"/>
      <c r="AC405" s="77"/>
      <c r="AD405" s="77"/>
      <c r="AE405" s="77"/>
      <c r="AF405" s="77"/>
      <c r="AG405" s="77"/>
      <c r="AH405" s="77"/>
      <c r="AI405" s="77"/>
      <c r="AJ405" s="77"/>
      <c r="AK405" s="77"/>
      <c r="AL405" s="77"/>
      <c r="AM405" s="77"/>
      <c r="AN405" s="77"/>
      <c r="AO405" s="145"/>
      <c r="AP405" s="247" t="str">
        <f>IF(F405="","",IFERROR(VLOOKUP(SUBSTITUTE(SUBSTITUTE(Tabla1[[#This Row],[Uso Sistemas]],"T","P"),"N","F"),Parámetros!$M$2:$N$17,2,0),"Completar hasta 3ra sem. para evaluar a Probacionista"))</f>
        <v/>
      </c>
      <c r="AQ405" s="40"/>
      <c r="AR405" s="40"/>
      <c r="AS405" s="40"/>
      <c r="AT405" s="29"/>
      <c r="AU405" s="56"/>
      <c r="AV405" s="56"/>
      <c r="AW405" s="56"/>
      <c r="AX405" s="249" t="str">
        <f>IF(V405="","",EOMONTH(EDATE(Tabla1[[#This Row],[Fecha Finalización]],2),0))</f>
        <v/>
      </c>
      <c r="AY405" s="40"/>
      <c r="AZ405" s="250" t="str">
        <f>IF(V405="","",EOMONTH(EDATE(Tabla1[[#This Row],[Fecha Finalización]],3),0))</f>
        <v/>
      </c>
      <c r="BA405" s="40"/>
      <c r="BB405" s="40"/>
      <c r="BC405" s="236"/>
      <c r="BD405" s="234" t="str">
        <f>IF(F405="","",Tabla1[[#This Row],[sem 01]]&amp;Tabla1[[#This Row],[sem 02]]&amp;Tabla1[[#This Row],[sem 03]])</f>
        <v/>
      </c>
      <c r="BE405" s="235" t="str">
        <f>IF(TRIM(F405)="","",$B$1&amp;"-"&amp;SUBSTITUTE(Tabla1[[#This Row],[Mes Inscrito]]," ","")&amp;"-"&amp;SUBSTITUTE(Tabla1[[#This Row],[Dia de clases Inscrito]]," ","")&amp;"-"&amp;SUBSTITUTE(Tabla1[[#This Row],[Horario Inscrito]]," ","")&amp;"-"&amp;Tabla1[[#This Row],[Fecha Inicio grupo]])</f>
        <v/>
      </c>
      <c r="BF405" s="252" t="str">
        <f>IF(F405="","",Tabla1[[#This Row],[Curso]])</f>
        <v/>
      </c>
      <c r="BG405" s="253" t="str">
        <f>+IF(TRIM(F405)="","",$B$1&amp;"-"&amp;TRIM(Tabla1[[#This Row],[Mes Inscrito]])&amp;"-"&amp;TRIM(Tabla1[[#This Row],[Dia de clases Inscrito]])&amp;"-"&amp;TRIM(Tabla1[[#This Row],[Horario Inscrito]])&amp;"-"&amp;TRIM(Tabla1[[#This Row],[Fecha Inicio grupo]])&amp;"-"&amp;TRIM(Tabla1[[#This Row],[Tipo Incrito]]))</f>
        <v/>
      </c>
      <c r="BH405" s="308" t="str">
        <f>IF(F405="","",OR(IFERROR(SEARCH("CG",Tabla1[[#This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5" s="309" t="str">
        <f>IF(F405&lt;&gt;"",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5" s="309" t="str">
        <f>IF(F405&lt;&gt;"",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5" s="309" t="str">
        <f>IF(Tabla1[[#This Row],[Fecha Inicio grupo]]="","",IFERROR(VLOOKUP(Tabla1[[#This Row],[Mes de Alta como miembro]],Parámetros!$AM$2:$AN$16,2,0),"01/01/1900"))</f>
        <v/>
      </c>
    </row>
    <row r="406" spans="1:63" ht="14.45">
      <c r="A406" s="69">
        <v>403</v>
      </c>
      <c r="B406" s="30"/>
      <c r="C406" s="35"/>
      <c r="D406" s="43"/>
      <c r="E406" s="65"/>
      <c r="F406" s="46"/>
      <c r="G406" s="46"/>
      <c r="H406" s="164"/>
      <c r="I406" s="43"/>
      <c r="J406" s="29"/>
      <c r="K406" s="70"/>
      <c r="L406" s="69"/>
      <c r="M406" s="47"/>
      <c r="N406" s="239" t="str">
        <f ca="1">IF(Tabla1[[#This Row],[Fecha de nac]]="","",IF(Tabla1[[#This Row],[Fecha Finalización]] &gt;=TODAY(), DATEDIF(Tabla1[[#This Row],[Fecha de nac]],TODAY(),"y"), ROUNDDOWN((Tabla1[[#This Row],[Fecha Finalización]] -Tabla1[[#This Row],[Fecha de nac]])/365,0)))</f>
        <v/>
      </c>
      <c r="O406" s="170"/>
      <c r="P406" s="35"/>
      <c r="Q406" s="68"/>
      <c r="R406" s="68"/>
      <c r="S406" s="68"/>
      <c r="T406" s="68"/>
      <c r="U406" s="244" t="str">
        <f>IF(F406="","",Tabla1[[#This Row],[Fecha Inicio grupo]]+3*7-7)</f>
        <v/>
      </c>
      <c r="V406" s="245" t="str">
        <f>IF(F406="","",EDATE(Tabla1[[#This Row],[Fecha Inicio grupo]],3))</f>
        <v/>
      </c>
      <c r="W406" s="30"/>
      <c r="X406" s="30"/>
      <c r="Y406" s="77"/>
      <c r="Z406" s="77"/>
      <c r="AA406" s="77"/>
      <c r="AB406" s="77"/>
      <c r="AC406" s="77"/>
      <c r="AD406" s="77"/>
      <c r="AE406" s="77"/>
      <c r="AF406" s="77"/>
      <c r="AG406" s="77"/>
      <c r="AH406" s="77"/>
      <c r="AI406" s="77"/>
      <c r="AJ406" s="77"/>
      <c r="AK406" s="77"/>
      <c r="AL406" s="77"/>
      <c r="AM406" s="77"/>
      <c r="AN406" s="77"/>
      <c r="AO406" s="145"/>
      <c r="AP406" s="247" t="str">
        <f>IF(F406="","",IFERROR(VLOOKUP(SUBSTITUTE(SUBSTITUTE(Tabla1[[#This Row],[Uso Sistemas]],"T","P"),"N","F"),Parámetros!$M$2:$N$17,2,0),"Completar hasta 3ra sem. para evaluar a Probacionista"))</f>
        <v/>
      </c>
      <c r="AQ406" s="40"/>
      <c r="AR406" s="40"/>
      <c r="AS406" s="40"/>
      <c r="AT406" s="29"/>
      <c r="AU406" s="56"/>
      <c r="AV406" s="56"/>
      <c r="AW406" s="56"/>
      <c r="AX406" s="249" t="str">
        <f>IF(V406="","",EOMONTH(EDATE(Tabla1[[#This Row],[Fecha Finalización]],2),0))</f>
        <v/>
      </c>
      <c r="AY406" s="40"/>
      <c r="AZ406" s="250" t="str">
        <f>IF(V406="","",EOMONTH(EDATE(Tabla1[[#This Row],[Fecha Finalización]],3),0))</f>
        <v/>
      </c>
      <c r="BA406" s="40"/>
      <c r="BB406" s="40"/>
      <c r="BC406" s="236"/>
      <c r="BD406" s="234" t="str">
        <f>IF(F406="","",Tabla1[[#This Row],[sem 01]]&amp;Tabla1[[#This Row],[sem 02]]&amp;Tabla1[[#This Row],[sem 03]])</f>
        <v/>
      </c>
      <c r="BE406" s="235" t="str">
        <f>IF(TRIM(F406)="","",$B$1&amp;"-"&amp;SUBSTITUTE(Tabla1[[#This Row],[Mes Inscrito]]," ","")&amp;"-"&amp;SUBSTITUTE(Tabla1[[#This Row],[Dia de clases Inscrito]]," ","")&amp;"-"&amp;SUBSTITUTE(Tabla1[[#This Row],[Horario Inscrito]]," ","")&amp;"-"&amp;Tabla1[[#This Row],[Fecha Inicio grupo]])</f>
        <v/>
      </c>
      <c r="BF406" s="252" t="str">
        <f>IF(F406="","",Tabla1[[#This Row],[Curso]])</f>
        <v/>
      </c>
      <c r="BG406" s="253" t="str">
        <f>+IF(TRIM(F406)="","",$B$1&amp;"-"&amp;TRIM(Tabla1[[#This Row],[Mes Inscrito]])&amp;"-"&amp;TRIM(Tabla1[[#This Row],[Dia de clases Inscrito]])&amp;"-"&amp;TRIM(Tabla1[[#This Row],[Horario Inscrito]])&amp;"-"&amp;TRIM(Tabla1[[#This Row],[Fecha Inicio grupo]])&amp;"-"&amp;TRIM(Tabla1[[#This Row],[Tipo Incrito]]))</f>
        <v/>
      </c>
      <c r="BH406" s="308" t="str">
        <f>IF(F406="","",OR(IFERROR(SEARCH("CG",Tabla1[[#This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6" s="309" t="str">
        <f>IF(F406&lt;&gt;"",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6" s="309" t="str">
        <f>IF(F406&lt;&gt;"",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6" s="309" t="str">
        <f>IF(Tabla1[[#This Row],[Fecha Inicio grupo]]="","",IFERROR(VLOOKUP(Tabla1[[#This Row],[Mes de Alta como miembro]],Parámetros!$AM$2:$AN$16,2,0),"01/01/1900"))</f>
        <v/>
      </c>
    </row>
    <row r="407" spans="1:63" ht="14.45">
      <c r="A407" s="69">
        <v>404</v>
      </c>
      <c r="B407" s="30"/>
      <c r="C407" s="35"/>
      <c r="D407" s="43"/>
      <c r="E407" s="65"/>
      <c r="F407" s="46"/>
      <c r="G407" s="46"/>
      <c r="H407" s="164"/>
      <c r="I407" s="43"/>
      <c r="J407" s="29"/>
      <c r="K407" s="70"/>
      <c r="L407" s="69"/>
      <c r="M407" s="47"/>
      <c r="N407" s="239" t="str">
        <f ca="1">IF(Tabla1[[#This Row],[Fecha de nac]]="","",IF(Tabla1[[#This Row],[Fecha Finalización]] &gt;=TODAY(), DATEDIF(Tabla1[[#This Row],[Fecha de nac]],TODAY(),"y"), ROUNDDOWN((Tabla1[[#This Row],[Fecha Finalización]] -Tabla1[[#This Row],[Fecha de nac]])/365,0)))</f>
        <v/>
      </c>
      <c r="O407" s="170"/>
      <c r="P407" s="35"/>
      <c r="Q407" s="68"/>
      <c r="R407" s="68"/>
      <c r="S407" s="68"/>
      <c r="T407" s="68"/>
      <c r="U407" s="244" t="str">
        <f>IF(F407="","",Tabla1[[#This Row],[Fecha Inicio grupo]]+3*7-7)</f>
        <v/>
      </c>
      <c r="V407" s="245" t="str">
        <f>IF(F407="","",EDATE(Tabla1[[#This Row],[Fecha Inicio grupo]],3))</f>
        <v/>
      </c>
      <c r="W407" s="30"/>
      <c r="X407" s="30"/>
      <c r="Y407" s="77"/>
      <c r="Z407" s="77"/>
      <c r="AA407" s="77"/>
      <c r="AB407" s="77"/>
      <c r="AC407" s="77"/>
      <c r="AD407" s="77"/>
      <c r="AE407" s="77"/>
      <c r="AF407" s="77"/>
      <c r="AG407" s="77"/>
      <c r="AH407" s="77"/>
      <c r="AI407" s="77"/>
      <c r="AJ407" s="77"/>
      <c r="AK407" s="77"/>
      <c r="AL407" s="77"/>
      <c r="AM407" s="77"/>
      <c r="AN407" s="77"/>
      <c r="AO407" s="145"/>
      <c r="AP407" s="247" t="str">
        <f>IF(F407="","",IFERROR(VLOOKUP(SUBSTITUTE(SUBSTITUTE(Tabla1[[#This Row],[Uso Sistemas]],"T","P"),"N","F"),Parámetros!$M$2:$N$17,2,0),"Completar hasta 3ra sem. para evaluar a Probacionista"))</f>
        <v/>
      </c>
      <c r="AQ407" s="40"/>
      <c r="AR407" s="40"/>
      <c r="AS407" s="40"/>
      <c r="AT407" s="29"/>
      <c r="AU407" s="56"/>
      <c r="AV407" s="56"/>
      <c r="AW407" s="56"/>
      <c r="AX407" s="249" t="str">
        <f>IF(V407="","",EOMONTH(EDATE(Tabla1[[#This Row],[Fecha Finalización]],2),0))</f>
        <v/>
      </c>
      <c r="AY407" s="40"/>
      <c r="AZ407" s="250" t="str">
        <f>IF(V407="","",EOMONTH(EDATE(Tabla1[[#This Row],[Fecha Finalización]],3),0))</f>
        <v/>
      </c>
      <c r="BA407" s="40"/>
      <c r="BB407" s="40"/>
      <c r="BC407" s="236"/>
      <c r="BD407" s="234" t="str">
        <f>IF(F407="","",Tabla1[[#This Row],[sem 01]]&amp;Tabla1[[#This Row],[sem 02]]&amp;Tabla1[[#This Row],[sem 03]])</f>
        <v/>
      </c>
      <c r="BE407" s="235" t="str">
        <f>IF(TRIM(F407)="","",$B$1&amp;"-"&amp;SUBSTITUTE(Tabla1[[#This Row],[Mes Inscrito]]," ","")&amp;"-"&amp;SUBSTITUTE(Tabla1[[#This Row],[Dia de clases Inscrito]]," ","")&amp;"-"&amp;SUBSTITUTE(Tabla1[[#This Row],[Horario Inscrito]]," ","")&amp;"-"&amp;Tabla1[[#This Row],[Fecha Inicio grupo]])</f>
        <v/>
      </c>
      <c r="BF407" s="252" t="str">
        <f>IF(F407="","",Tabla1[[#This Row],[Curso]])</f>
        <v/>
      </c>
      <c r="BG407" s="253" t="str">
        <f>+IF(TRIM(F407)="","",$B$1&amp;"-"&amp;TRIM(Tabla1[[#This Row],[Mes Inscrito]])&amp;"-"&amp;TRIM(Tabla1[[#This Row],[Dia de clases Inscrito]])&amp;"-"&amp;TRIM(Tabla1[[#This Row],[Horario Inscrito]])&amp;"-"&amp;TRIM(Tabla1[[#This Row],[Fecha Inicio grupo]])&amp;"-"&amp;TRIM(Tabla1[[#This Row],[Tipo Incrito]]))</f>
        <v/>
      </c>
      <c r="BH407" s="308" t="str">
        <f>IF(F407="","",OR(IFERROR(SEARCH("CG",Tabla1[[#This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7" s="309" t="str">
        <f>IF(F407&lt;&gt;"",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7" s="309" t="str">
        <f>IF(F407&lt;&gt;"",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7" s="309" t="str">
        <f>IF(Tabla1[[#This Row],[Fecha Inicio grupo]]="","",IFERROR(VLOOKUP(Tabla1[[#This Row],[Mes de Alta como miembro]],Parámetros!$AM$2:$AN$16,2,0),"01/01/1900"))</f>
        <v/>
      </c>
    </row>
    <row r="408" spans="1:63" ht="14.45">
      <c r="A408" s="69">
        <v>405</v>
      </c>
      <c r="B408" s="30"/>
      <c r="C408" s="35"/>
      <c r="D408" s="43"/>
      <c r="E408" s="65"/>
      <c r="F408" s="46"/>
      <c r="G408" s="46"/>
      <c r="H408" s="164"/>
      <c r="I408" s="43"/>
      <c r="J408" s="29"/>
      <c r="K408" s="70"/>
      <c r="L408" s="69"/>
      <c r="M408" s="47"/>
      <c r="N408" s="239" t="str">
        <f ca="1">IF(Tabla1[[#This Row],[Fecha de nac]]="","",IF(Tabla1[[#This Row],[Fecha Finalización]] &gt;=TODAY(), DATEDIF(Tabla1[[#This Row],[Fecha de nac]],TODAY(),"y"), ROUNDDOWN((Tabla1[[#This Row],[Fecha Finalización]] -Tabla1[[#This Row],[Fecha de nac]])/365,0)))</f>
        <v/>
      </c>
      <c r="O408" s="170"/>
      <c r="P408" s="35"/>
      <c r="Q408" s="68"/>
      <c r="R408" s="68"/>
      <c r="S408" s="68"/>
      <c r="T408" s="68"/>
      <c r="U408" s="244" t="str">
        <f>IF(F408="","",Tabla1[[#This Row],[Fecha Inicio grupo]]+3*7-7)</f>
        <v/>
      </c>
      <c r="V408" s="245" t="str">
        <f>IF(F408="","",EDATE(Tabla1[[#This Row],[Fecha Inicio grupo]],3))</f>
        <v/>
      </c>
      <c r="W408" s="30"/>
      <c r="X408" s="30"/>
      <c r="Y408" s="77"/>
      <c r="Z408" s="77"/>
      <c r="AA408" s="77"/>
      <c r="AB408" s="77"/>
      <c r="AC408" s="77"/>
      <c r="AD408" s="77"/>
      <c r="AE408" s="77"/>
      <c r="AF408" s="77"/>
      <c r="AG408" s="77"/>
      <c r="AH408" s="77"/>
      <c r="AI408" s="77"/>
      <c r="AJ408" s="77"/>
      <c r="AK408" s="77"/>
      <c r="AL408" s="77"/>
      <c r="AM408" s="77"/>
      <c r="AN408" s="77"/>
      <c r="AO408" s="145"/>
      <c r="AP408" s="247" t="str">
        <f>IF(F408="","",IFERROR(VLOOKUP(SUBSTITUTE(SUBSTITUTE(Tabla1[[#This Row],[Uso Sistemas]],"T","P"),"N","F"),Parámetros!$M$2:$N$17,2,0),"Completar hasta 3ra sem. para evaluar a Probacionista"))</f>
        <v/>
      </c>
      <c r="AQ408" s="40"/>
      <c r="AR408" s="40"/>
      <c r="AS408" s="40"/>
      <c r="AT408" s="29"/>
      <c r="AU408" s="56"/>
      <c r="AV408" s="56"/>
      <c r="AW408" s="56"/>
      <c r="AX408" s="249" t="str">
        <f>IF(V408="","",EOMONTH(EDATE(Tabla1[[#This Row],[Fecha Finalización]],2),0))</f>
        <v/>
      </c>
      <c r="AY408" s="40"/>
      <c r="AZ408" s="250" t="str">
        <f>IF(V408="","",EOMONTH(EDATE(Tabla1[[#This Row],[Fecha Finalización]],3),0))</f>
        <v/>
      </c>
      <c r="BA408" s="40"/>
      <c r="BB408" s="40"/>
      <c r="BC408" s="236"/>
      <c r="BD408" s="234" t="str">
        <f>IF(F408="","",Tabla1[[#This Row],[sem 01]]&amp;Tabla1[[#This Row],[sem 02]]&amp;Tabla1[[#This Row],[sem 03]])</f>
        <v/>
      </c>
      <c r="BE408" s="235" t="str">
        <f>IF(TRIM(F408)="","",$B$1&amp;"-"&amp;SUBSTITUTE(Tabla1[[#This Row],[Mes Inscrito]]," ","")&amp;"-"&amp;SUBSTITUTE(Tabla1[[#This Row],[Dia de clases Inscrito]]," ","")&amp;"-"&amp;SUBSTITUTE(Tabla1[[#This Row],[Horario Inscrito]]," ","")&amp;"-"&amp;Tabla1[[#This Row],[Fecha Inicio grupo]])</f>
        <v/>
      </c>
      <c r="BF408" s="252" t="str">
        <f>IF(F408="","",Tabla1[[#This Row],[Curso]])</f>
        <v/>
      </c>
      <c r="BG408" s="253" t="str">
        <f>+IF(TRIM(F408)="","",$B$1&amp;"-"&amp;TRIM(Tabla1[[#This Row],[Mes Inscrito]])&amp;"-"&amp;TRIM(Tabla1[[#This Row],[Dia de clases Inscrito]])&amp;"-"&amp;TRIM(Tabla1[[#This Row],[Horario Inscrito]])&amp;"-"&amp;TRIM(Tabla1[[#This Row],[Fecha Inicio grupo]])&amp;"-"&amp;TRIM(Tabla1[[#This Row],[Tipo Incrito]]))</f>
        <v/>
      </c>
      <c r="BH408" s="308" t="str">
        <f>IF(F408="","",OR(IFERROR(SEARCH("CG",Tabla1[[#This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8" s="309" t="str">
        <f>IF(F408&lt;&gt;"",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8" s="309" t="str">
        <f>IF(F408&lt;&gt;"",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8" s="309" t="str">
        <f>IF(Tabla1[[#This Row],[Fecha Inicio grupo]]="","",IFERROR(VLOOKUP(Tabla1[[#This Row],[Mes de Alta como miembro]],Parámetros!$AM$2:$AN$16,2,0),"01/01/1900"))</f>
        <v/>
      </c>
    </row>
    <row r="409" spans="1:63" ht="14.45">
      <c r="A409" s="69">
        <v>406</v>
      </c>
      <c r="B409" s="30"/>
      <c r="C409" s="35"/>
      <c r="D409" s="43"/>
      <c r="E409" s="65"/>
      <c r="F409" s="46"/>
      <c r="G409" s="46"/>
      <c r="H409" s="164"/>
      <c r="I409" s="43"/>
      <c r="J409" s="29"/>
      <c r="K409" s="70"/>
      <c r="L409" s="69"/>
      <c r="M409" s="47"/>
      <c r="N409" s="239" t="str">
        <f ca="1">IF(Tabla1[[#This Row],[Fecha de nac]]="","",IF(Tabla1[[#This Row],[Fecha Finalización]] &gt;=TODAY(), DATEDIF(Tabla1[[#This Row],[Fecha de nac]],TODAY(),"y"), ROUNDDOWN((Tabla1[[#This Row],[Fecha Finalización]] -Tabla1[[#This Row],[Fecha de nac]])/365,0)))</f>
        <v/>
      </c>
      <c r="O409" s="170"/>
      <c r="P409" s="35"/>
      <c r="Q409" s="68"/>
      <c r="R409" s="68"/>
      <c r="S409" s="68"/>
      <c r="T409" s="68"/>
      <c r="U409" s="244" t="str">
        <f>IF(F409="","",Tabla1[[#This Row],[Fecha Inicio grupo]]+3*7-7)</f>
        <v/>
      </c>
      <c r="V409" s="245" t="str">
        <f>IF(F409="","",EDATE(Tabla1[[#This Row],[Fecha Inicio grupo]],3))</f>
        <v/>
      </c>
      <c r="W409" s="30"/>
      <c r="X409" s="30"/>
      <c r="Y409" s="77"/>
      <c r="Z409" s="77"/>
      <c r="AA409" s="77"/>
      <c r="AB409" s="77"/>
      <c r="AC409" s="77"/>
      <c r="AD409" s="77"/>
      <c r="AE409" s="77"/>
      <c r="AF409" s="77"/>
      <c r="AG409" s="77"/>
      <c r="AH409" s="77"/>
      <c r="AI409" s="77"/>
      <c r="AJ409" s="77"/>
      <c r="AK409" s="77"/>
      <c r="AL409" s="77"/>
      <c r="AM409" s="77"/>
      <c r="AN409" s="77"/>
      <c r="AO409" s="145"/>
      <c r="AP409" s="247" t="str">
        <f>IF(F409="","",IFERROR(VLOOKUP(SUBSTITUTE(SUBSTITUTE(Tabla1[[#This Row],[Uso Sistemas]],"T","P"),"N","F"),Parámetros!$M$2:$N$17,2,0),"Completar hasta 3ra sem. para evaluar a Probacionista"))</f>
        <v/>
      </c>
      <c r="AQ409" s="40"/>
      <c r="AR409" s="40"/>
      <c r="AS409" s="40"/>
      <c r="AT409" s="29"/>
      <c r="AU409" s="56"/>
      <c r="AV409" s="56"/>
      <c r="AW409" s="56"/>
      <c r="AX409" s="249" t="str">
        <f>IF(V409="","",EOMONTH(EDATE(Tabla1[[#This Row],[Fecha Finalización]],2),0))</f>
        <v/>
      </c>
      <c r="AY409" s="40"/>
      <c r="AZ409" s="250" t="str">
        <f>IF(V409="","",EOMONTH(EDATE(Tabla1[[#This Row],[Fecha Finalización]],3),0))</f>
        <v/>
      </c>
      <c r="BA409" s="40"/>
      <c r="BB409" s="40"/>
      <c r="BC409" s="236"/>
      <c r="BD409" s="234" t="str">
        <f>IF(F409="","",Tabla1[[#This Row],[sem 01]]&amp;Tabla1[[#This Row],[sem 02]]&amp;Tabla1[[#This Row],[sem 03]])</f>
        <v/>
      </c>
      <c r="BE409" s="235" t="str">
        <f>IF(TRIM(F409)="","",$B$1&amp;"-"&amp;SUBSTITUTE(Tabla1[[#This Row],[Mes Inscrito]]," ","")&amp;"-"&amp;SUBSTITUTE(Tabla1[[#This Row],[Dia de clases Inscrito]]," ","")&amp;"-"&amp;SUBSTITUTE(Tabla1[[#This Row],[Horario Inscrito]]," ","")&amp;"-"&amp;Tabla1[[#This Row],[Fecha Inicio grupo]])</f>
        <v/>
      </c>
      <c r="BF409" s="252" t="str">
        <f>IF(F409="","",Tabla1[[#This Row],[Curso]])</f>
        <v/>
      </c>
      <c r="BG409" s="253" t="str">
        <f>+IF(TRIM(F409)="","",$B$1&amp;"-"&amp;TRIM(Tabla1[[#This Row],[Mes Inscrito]])&amp;"-"&amp;TRIM(Tabla1[[#This Row],[Dia de clases Inscrito]])&amp;"-"&amp;TRIM(Tabla1[[#This Row],[Horario Inscrito]])&amp;"-"&amp;TRIM(Tabla1[[#This Row],[Fecha Inicio grupo]])&amp;"-"&amp;TRIM(Tabla1[[#This Row],[Tipo Incrito]]))</f>
        <v/>
      </c>
      <c r="BH409" s="308" t="str">
        <f>IF(F409="","",OR(IFERROR(SEARCH("CG",Tabla1[[#This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9" s="309" t="str">
        <f>IF(F409&lt;&gt;"",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9" s="309" t="str">
        <f>IF(F409&lt;&gt;"",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9" s="309" t="str">
        <f>IF(Tabla1[[#This Row],[Fecha Inicio grupo]]="","",IFERROR(VLOOKUP(Tabla1[[#This Row],[Mes de Alta como miembro]],Parámetros!$AM$2:$AN$16,2,0),"01/01/1900"))</f>
        <v/>
      </c>
    </row>
    <row r="410" spans="1:63" ht="14.45">
      <c r="A410" s="69">
        <v>407</v>
      </c>
      <c r="B410" s="30"/>
      <c r="C410" s="35"/>
      <c r="D410" s="43"/>
      <c r="E410" s="65"/>
      <c r="F410" s="46"/>
      <c r="G410" s="46"/>
      <c r="H410" s="164"/>
      <c r="I410" s="43"/>
      <c r="J410" s="29"/>
      <c r="K410" s="70"/>
      <c r="L410" s="69"/>
      <c r="M410" s="47"/>
      <c r="N410" s="239" t="str">
        <f ca="1">IF(Tabla1[[#This Row],[Fecha de nac]]="","",IF(Tabla1[[#This Row],[Fecha Finalización]] &gt;=TODAY(), DATEDIF(Tabla1[[#This Row],[Fecha de nac]],TODAY(),"y"), ROUNDDOWN((Tabla1[[#This Row],[Fecha Finalización]] -Tabla1[[#This Row],[Fecha de nac]])/365,0)))</f>
        <v/>
      </c>
      <c r="O410" s="170"/>
      <c r="P410" s="35"/>
      <c r="Q410" s="68"/>
      <c r="R410" s="68"/>
      <c r="S410" s="68"/>
      <c r="T410" s="68"/>
      <c r="U410" s="244" t="str">
        <f>IF(F410="","",Tabla1[[#This Row],[Fecha Inicio grupo]]+3*7-7)</f>
        <v/>
      </c>
      <c r="V410" s="245" t="str">
        <f>IF(F410="","",EDATE(Tabla1[[#This Row],[Fecha Inicio grupo]],3))</f>
        <v/>
      </c>
      <c r="W410" s="30"/>
      <c r="X410" s="30"/>
      <c r="Y410" s="77"/>
      <c r="Z410" s="77"/>
      <c r="AA410" s="77"/>
      <c r="AB410" s="77"/>
      <c r="AC410" s="77"/>
      <c r="AD410" s="77"/>
      <c r="AE410" s="77"/>
      <c r="AF410" s="77"/>
      <c r="AG410" s="77"/>
      <c r="AH410" s="77"/>
      <c r="AI410" s="77"/>
      <c r="AJ410" s="77"/>
      <c r="AK410" s="77"/>
      <c r="AL410" s="77"/>
      <c r="AM410" s="77"/>
      <c r="AN410" s="77"/>
      <c r="AO410" s="145"/>
      <c r="AP410" s="247" t="str">
        <f>IF(F410="","",IFERROR(VLOOKUP(SUBSTITUTE(SUBSTITUTE(Tabla1[[#This Row],[Uso Sistemas]],"T","P"),"N","F"),Parámetros!$M$2:$N$17,2,0),"Completar hasta 3ra sem. para evaluar a Probacionista"))</f>
        <v/>
      </c>
      <c r="AQ410" s="40"/>
      <c r="AR410" s="40"/>
      <c r="AS410" s="40"/>
      <c r="AT410" s="29"/>
      <c r="AU410" s="56"/>
      <c r="AV410" s="56"/>
      <c r="AW410" s="56"/>
      <c r="AX410" s="249" t="str">
        <f>IF(V410="","",EOMONTH(EDATE(Tabla1[[#This Row],[Fecha Finalización]],2),0))</f>
        <v/>
      </c>
      <c r="AY410" s="40"/>
      <c r="AZ410" s="250" t="str">
        <f>IF(V410="","",EOMONTH(EDATE(Tabla1[[#This Row],[Fecha Finalización]],3),0))</f>
        <v/>
      </c>
      <c r="BA410" s="40"/>
      <c r="BB410" s="40"/>
      <c r="BC410" s="236"/>
      <c r="BD410" s="234" t="str">
        <f>IF(F410="","",Tabla1[[#This Row],[sem 01]]&amp;Tabla1[[#This Row],[sem 02]]&amp;Tabla1[[#This Row],[sem 03]])</f>
        <v/>
      </c>
      <c r="BE410" s="235" t="str">
        <f>IF(TRIM(F410)="","",$B$1&amp;"-"&amp;SUBSTITUTE(Tabla1[[#This Row],[Mes Inscrito]]," ","")&amp;"-"&amp;SUBSTITUTE(Tabla1[[#This Row],[Dia de clases Inscrito]]," ","")&amp;"-"&amp;SUBSTITUTE(Tabla1[[#This Row],[Horario Inscrito]]," ","")&amp;"-"&amp;Tabla1[[#This Row],[Fecha Inicio grupo]])</f>
        <v/>
      </c>
      <c r="BF410" s="252" t="str">
        <f>IF(F410="","",Tabla1[[#This Row],[Curso]])</f>
        <v/>
      </c>
      <c r="BG410" s="253" t="str">
        <f>+IF(TRIM(F410)="","",$B$1&amp;"-"&amp;TRIM(Tabla1[[#This Row],[Mes Inscrito]])&amp;"-"&amp;TRIM(Tabla1[[#This Row],[Dia de clases Inscrito]])&amp;"-"&amp;TRIM(Tabla1[[#This Row],[Horario Inscrito]])&amp;"-"&amp;TRIM(Tabla1[[#This Row],[Fecha Inicio grupo]])&amp;"-"&amp;TRIM(Tabla1[[#This Row],[Tipo Incrito]]))</f>
        <v/>
      </c>
      <c r="BH410" s="308" t="str">
        <f>IF(F410="","",OR(IFERROR(SEARCH("CG",Tabla1[[#This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0" s="309" t="str">
        <f>IF(F410&lt;&gt;"",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0" s="309" t="str">
        <f>IF(F410&lt;&gt;"",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0" s="309" t="str">
        <f>IF(Tabla1[[#This Row],[Fecha Inicio grupo]]="","",IFERROR(VLOOKUP(Tabla1[[#This Row],[Mes de Alta como miembro]],Parámetros!$AM$2:$AN$16,2,0),"01/01/1900"))</f>
        <v/>
      </c>
    </row>
    <row r="411" spans="1:63" ht="14.45">
      <c r="A411" s="69">
        <v>408</v>
      </c>
      <c r="B411" s="30"/>
      <c r="C411" s="35"/>
      <c r="D411" s="43"/>
      <c r="E411" s="65"/>
      <c r="F411" s="46"/>
      <c r="G411" s="46"/>
      <c r="H411" s="164"/>
      <c r="I411" s="43"/>
      <c r="J411" s="29"/>
      <c r="K411" s="70"/>
      <c r="L411" s="69"/>
      <c r="M411" s="47"/>
      <c r="N411" s="239" t="str">
        <f ca="1">IF(Tabla1[[#This Row],[Fecha de nac]]="","",IF(Tabla1[[#This Row],[Fecha Finalización]] &gt;=TODAY(), DATEDIF(Tabla1[[#This Row],[Fecha de nac]],TODAY(),"y"), ROUNDDOWN((Tabla1[[#This Row],[Fecha Finalización]] -Tabla1[[#This Row],[Fecha de nac]])/365,0)))</f>
        <v/>
      </c>
      <c r="O411" s="170"/>
      <c r="P411" s="35"/>
      <c r="Q411" s="68"/>
      <c r="R411" s="68"/>
      <c r="S411" s="68"/>
      <c r="T411" s="68"/>
      <c r="U411" s="244" t="str">
        <f>IF(F411="","",Tabla1[[#This Row],[Fecha Inicio grupo]]+3*7-7)</f>
        <v/>
      </c>
      <c r="V411" s="245" t="str">
        <f>IF(F411="","",EDATE(Tabla1[[#This Row],[Fecha Inicio grupo]],3))</f>
        <v/>
      </c>
      <c r="W411" s="30"/>
      <c r="X411" s="30"/>
      <c r="Y411" s="77"/>
      <c r="Z411" s="77"/>
      <c r="AA411" s="77"/>
      <c r="AB411" s="77"/>
      <c r="AC411" s="77"/>
      <c r="AD411" s="77"/>
      <c r="AE411" s="77"/>
      <c r="AF411" s="77"/>
      <c r="AG411" s="77"/>
      <c r="AH411" s="77"/>
      <c r="AI411" s="77"/>
      <c r="AJ411" s="77"/>
      <c r="AK411" s="77"/>
      <c r="AL411" s="77"/>
      <c r="AM411" s="77"/>
      <c r="AN411" s="77"/>
      <c r="AO411" s="145"/>
      <c r="AP411" s="247" t="str">
        <f>IF(F411="","",IFERROR(VLOOKUP(SUBSTITUTE(SUBSTITUTE(Tabla1[[#This Row],[Uso Sistemas]],"T","P"),"N","F"),Parámetros!$M$2:$N$17,2,0),"Completar hasta 3ra sem. para evaluar a Probacionista"))</f>
        <v/>
      </c>
      <c r="AQ411" s="40"/>
      <c r="AR411" s="40"/>
      <c r="AS411" s="40"/>
      <c r="AT411" s="29"/>
      <c r="AU411" s="56"/>
      <c r="AV411" s="56"/>
      <c r="AW411" s="56"/>
      <c r="AX411" s="249" t="str">
        <f>IF(V411="","",EOMONTH(EDATE(Tabla1[[#This Row],[Fecha Finalización]],2),0))</f>
        <v/>
      </c>
      <c r="AY411" s="40"/>
      <c r="AZ411" s="250" t="str">
        <f>IF(V411="","",EOMONTH(EDATE(Tabla1[[#This Row],[Fecha Finalización]],3),0))</f>
        <v/>
      </c>
      <c r="BA411" s="40"/>
      <c r="BB411" s="40"/>
      <c r="BC411" s="236"/>
      <c r="BD411" s="234" t="str">
        <f>IF(F411="","",Tabla1[[#This Row],[sem 01]]&amp;Tabla1[[#This Row],[sem 02]]&amp;Tabla1[[#This Row],[sem 03]])</f>
        <v/>
      </c>
      <c r="BE411" s="235" t="str">
        <f>IF(TRIM(F411)="","",$B$1&amp;"-"&amp;SUBSTITUTE(Tabla1[[#This Row],[Mes Inscrito]]," ","")&amp;"-"&amp;SUBSTITUTE(Tabla1[[#This Row],[Dia de clases Inscrito]]," ","")&amp;"-"&amp;SUBSTITUTE(Tabla1[[#This Row],[Horario Inscrito]]," ","")&amp;"-"&amp;Tabla1[[#This Row],[Fecha Inicio grupo]])</f>
        <v/>
      </c>
      <c r="BF411" s="252" t="str">
        <f>IF(F411="","",Tabla1[[#This Row],[Curso]])</f>
        <v/>
      </c>
      <c r="BG411" s="253" t="str">
        <f>+IF(TRIM(F411)="","",$B$1&amp;"-"&amp;TRIM(Tabla1[[#This Row],[Mes Inscrito]])&amp;"-"&amp;TRIM(Tabla1[[#This Row],[Dia de clases Inscrito]])&amp;"-"&amp;TRIM(Tabla1[[#This Row],[Horario Inscrito]])&amp;"-"&amp;TRIM(Tabla1[[#This Row],[Fecha Inicio grupo]])&amp;"-"&amp;TRIM(Tabla1[[#This Row],[Tipo Incrito]]))</f>
        <v/>
      </c>
      <c r="BH411" s="308" t="str">
        <f>IF(F411="","",OR(IFERROR(SEARCH("CG",Tabla1[[#This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1" s="309" t="str">
        <f>IF(F411&lt;&gt;"",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1" s="309" t="str">
        <f>IF(F411&lt;&gt;"",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1" s="309" t="str">
        <f>IF(Tabla1[[#This Row],[Fecha Inicio grupo]]="","",IFERROR(VLOOKUP(Tabla1[[#This Row],[Mes de Alta como miembro]],Parámetros!$AM$2:$AN$16,2,0),"01/01/1900"))</f>
        <v/>
      </c>
    </row>
    <row r="412" spans="1:63" ht="14.45">
      <c r="A412" s="69">
        <v>409</v>
      </c>
      <c r="B412" s="30"/>
      <c r="C412" s="35"/>
      <c r="D412" s="43"/>
      <c r="E412" s="65"/>
      <c r="F412" s="46"/>
      <c r="G412" s="46"/>
      <c r="H412" s="164"/>
      <c r="I412" s="43"/>
      <c r="J412" s="29"/>
      <c r="K412" s="70"/>
      <c r="L412" s="69"/>
      <c r="M412" s="47"/>
      <c r="N412" s="239" t="str">
        <f ca="1">IF(Tabla1[[#This Row],[Fecha de nac]]="","",IF(Tabla1[[#This Row],[Fecha Finalización]] &gt;=TODAY(), DATEDIF(Tabla1[[#This Row],[Fecha de nac]],TODAY(),"y"), ROUNDDOWN((Tabla1[[#This Row],[Fecha Finalización]] -Tabla1[[#This Row],[Fecha de nac]])/365,0)))</f>
        <v/>
      </c>
      <c r="O412" s="170"/>
      <c r="P412" s="35"/>
      <c r="Q412" s="68"/>
      <c r="R412" s="68"/>
      <c r="S412" s="68"/>
      <c r="T412" s="68"/>
      <c r="U412" s="244" t="str">
        <f>IF(F412="","",Tabla1[[#This Row],[Fecha Inicio grupo]]+3*7-7)</f>
        <v/>
      </c>
      <c r="V412" s="245" t="str">
        <f>IF(F412="","",EDATE(Tabla1[[#This Row],[Fecha Inicio grupo]],3))</f>
        <v/>
      </c>
      <c r="W412" s="30"/>
      <c r="X412" s="30"/>
      <c r="Y412" s="77"/>
      <c r="Z412" s="77"/>
      <c r="AA412" s="77"/>
      <c r="AB412" s="77"/>
      <c r="AC412" s="77"/>
      <c r="AD412" s="77"/>
      <c r="AE412" s="77"/>
      <c r="AF412" s="77"/>
      <c r="AG412" s="77"/>
      <c r="AH412" s="77"/>
      <c r="AI412" s="77"/>
      <c r="AJ412" s="77"/>
      <c r="AK412" s="77"/>
      <c r="AL412" s="77"/>
      <c r="AM412" s="77"/>
      <c r="AN412" s="77"/>
      <c r="AO412" s="145"/>
      <c r="AP412" s="247" t="str">
        <f>IF(F412="","",IFERROR(VLOOKUP(SUBSTITUTE(SUBSTITUTE(Tabla1[[#This Row],[Uso Sistemas]],"T","P"),"N","F"),Parámetros!$M$2:$N$17,2,0),"Completar hasta 3ra sem. para evaluar a Probacionista"))</f>
        <v/>
      </c>
      <c r="AQ412" s="40"/>
      <c r="AR412" s="40"/>
      <c r="AS412" s="40"/>
      <c r="AT412" s="29"/>
      <c r="AU412" s="56"/>
      <c r="AV412" s="56"/>
      <c r="AW412" s="56"/>
      <c r="AX412" s="249" t="str">
        <f>IF(V412="","",EOMONTH(EDATE(Tabla1[[#This Row],[Fecha Finalización]],2),0))</f>
        <v/>
      </c>
      <c r="AY412" s="40"/>
      <c r="AZ412" s="250" t="str">
        <f>IF(V412="","",EOMONTH(EDATE(Tabla1[[#This Row],[Fecha Finalización]],3),0))</f>
        <v/>
      </c>
      <c r="BA412" s="40"/>
      <c r="BB412" s="40"/>
      <c r="BC412" s="236"/>
      <c r="BD412" s="234" t="str">
        <f>IF(F412="","",Tabla1[[#This Row],[sem 01]]&amp;Tabla1[[#This Row],[sem 02]]&amp;Tabla1[[#This Row],[sem 03]])</f>
        <v/>
      </c>
      <c r="BE412" s="235" t="str">
        <f>IF(TRIM(F412)="","",$B$1&amp;"-"&amp;SUBSTITUTE(Tabla1[[#This Row],[Mes Inscrito]]," ","")&amp;"-"&amp;SUBSTITUTE(Tabla1[[#This Row],[Dia de clases Inscrito]]," ","")&amp;"-"&amp;SUBSTITUTE(Tabla1[[#This Row],[Horario Inscrito]]," ","")&amp;"-"&amp;Tabla1[[#This Row],[Fecha Inicio grupo]])</f>
        <v/>
      </c>
      <c r="BF412" s="252" t="str">
        <f>IF(F412="","",Tabla1[[#This Row],[Curso]])</f>
        <v/>
      </c>
      <c r="BG412" s="253" t="str">
        <f>+IF(TRIM(F412)="","",$B$1&amp;"-"&amp;TRIM(Tabla1[[#This Row],[Mes Inscrito]])&amp;"-"&amp;TRIM(Tabla1[[#This Row],[Dia de clases Inscrito]])&amp;"-"&amp;TRIM(Tabla1[[#This Row],[Horario Inscrito]])&amp;"-"&amp;TRIM(Tabla1[[#This Row],[Fecha Inicio grupo]])&amp;"-"&amp;TRIM(Tabla1[[#This Row],[Tipo Incrito]]))</f>
        <v/>
      </c>
      <c r="BH412" s="308" t="str">
        <f>IF(F412="","",OR(IFERROR(SEARCH("CG",Tabla1[[#This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2" s="309" t="str">
        <f>IF(F412&lt;&gt;"",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2" s="309" t="str">
        <f>IF(F412&lt;&gt;"",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2" s="309" t="str">
        <f>IF(Tabla1[[#This Row],[Fecha Inicio grupo]]="","",IFERROR(VLOOKUP(Tabla1[[#This Row],[Mes de Alta como miembro]],Parámetros!$AM$2:$AN$16,2,0),"01/01/1900"))</f>
        <v/>
      </c>
    </row>
    <row r="413" spans="1:63" ht="14.45">
      <c r="A413" s="69">
        <v>410</v>
      </c>
      <c r="B413" s="30"/>
      <c r="C413" s="35"/>
      <c r="D413" s="43"/>
      <c r="E413" s="65"/>
      <c r="F413" s="46"/>
      <c r="G413" s="46"/>
      <c r="H413" s="164"/>
      <c r="I413" s="43"/>
      <c r="J413" s="29"/>
      <c r="K413" s="70"/>
      <c r="L413" s="69"/>
      <c r="M413" s="47"/>
      <c r="N413" s="239" t="str">
        <f ca="1">IF(Tabla1[[#This Row],[Fecha de nac]]="","",IF(Tabla1[[#This Row],[Fecha Finalización]] &gt;=TODAY(), DATEDIF(Tabla1[[#This Row],[Fecha de nac]],TODAY(),"y"), ROUNDDOWN((Tabla1[[#This Row],[Fecha Finalización]] -Tabla1[[#This Row],[Fecha de nac]])/365,0)))</f>
        <v/>
      </c>
      <c r="O413" s="170"/>
      <c r="P413" s="35"/>
      <c r="Q413" s="68"/>
      <c r="R413" s="68"/>
      <c r="S413" s="68"/>
      <c r="T413" s="68"/>
      <c r="U413" s="244" t="str">
        <f>IF(F413="","",Tabla1[[#This Row],[Fecha Inicio grupo]]+3*7-7)</f>
        <v/>
      </c>
      <c r="V413" s="245" t="str">
        <f>IF(F413="","",EDATE(Tabla1[[#This Row],[Fecha Inicio grupo]],3))</f>
        <v/>
      </c>
      <c r="W413" s="30"/>
      <c r="X413" s="30"/>
      <c r="Y413" s="77"/>
      <c r="Z413" s="77"/>
      <c r="AA413" s="77"/>
      <c r="AB413" s="77"/>
      <c r="AC413" s="77"/>
      <c r="AD413" s="77"/>
      <c r="AE413" s="77"/>
      <c r="AF413" s="77"/>
      <c r="AG413" s="77"/>
      <c r="AH413" s="77"/>
      <c r="AI413" s="77"/>
      <c r="AJ413" s="77"/>
      <c r="AK413" s="77"/>
      <c r="AL413" s="77"/>
      <c r="AM413" s="77"/>
      <c r="AN413" s="77"/>
      <c r="AO413" s="145"/>
      <c r="AP413" s="247" t="str">
        <f>IF(F413="","",IFERROR(VLOOKUP(SUBSTITUTE(SUBSTITUTE(Tabla1[[#This Row],[Uso Sistemas]],"T","P"),"N","F"),Parámetros!$M$2:$N$17,2,0),"Completar hasta 3ra sem. para evaluar a Probacionista"))</f>
        <v/>
      </c>
      <c r="AQ413" s="40"/>
      <c r="AR413" s="40"/>
      <c r="AS413" s="40"/>
      <c r="AT413" s="29"/>
      <c r="AU413" s="56"/>
      <c r="AV413" s="56"/>
      <c r="AW413" s="56"/>
      <c r="AX413" s="249" t="str">
        <f>IF(V413="","",EOMONTH(EDATE(Tabla1[[#This Row],[Fecha Finalización]],2),0))</f>
        <v/>
      </c>
      <c r="AY413" s="40"/>
      <c r="AZ413" s="250" t="str">
        <f>IF(V413="","",EOMONTH(EDATE(Tabla1[[#This Row],[Fecha Finalización]],3),0))</f>
        <v/>
      </c>
      <c r="BA413" s="40"/>
      <c r="BB413" s="40"/>
      <c r="BC413" s="236"/>
      <c r="BD413" s="234" t="str">
        <f>IF(F413="","",Tabla1[[#This Row],[sem 01]]&amp;Tabla1[[#This Row],[sem 02]]&amp;Tabla1[[#This Row],[sem 03]])</f>
        <v/>
      </c>
      <c r="BE413" s="235" t="str">
        <f>IF(TRIM(F413)="","",$B$1&amp;"-"&amp;SUBSTITUTE(Tabla1[[#This Row],[Mes Inscrito]]," ","")&amp;"-"&amp;SUBSTITUTE(Tabla1[[#This Row],[Dia de clases Inscrito]]," ","")&amp;"-"&amp;SUBSTITUTE(Tabla1[[#This Row],[Horario Inscrito]]," ","")&amp;"-"&amp;Tabla1[[#This Row],[Fecha Inicio grupo]])</f>
        <v/>
      </c>
      <c r="BF413" s="252" t="str">
        <f>IF(F413="","",Tabla1[[#This Row],[Curso]])</f>
        <v/>
      </c>
      <c r="BG413" s="253" t="str">
        <f>+IF(TRIM(F413)="","",$B$1&amp;"-"&amp;TRIM(Tabla1[[#This Row],[Mes Inscrito]])&amp;"-"&amp;TRIM(Tabla1[[#This Row],[Dia de clases Inscrito]])&amp;"-"&amp;TRIM(Tabla1[[#This Row],[Horario Inscrito]])&amp;"-"&amp;TRIM(Tabla1[[#This Row],[Fecha Inicio grupo]])&amp;"-"&amp;TRIM(Tabla1[[#This Row],[Tipo Incrito]]))</f>
        <v/>
      </c>
      <c r="BH413" s="308" t="str">
        <f>IF(F413="","",OR(IFERROR(SEARCH("CG",Tabla1[[#This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3" s="309" t="str">
        <f>IF(F413&lt;&gt;"",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3" s="309" t="str">
        <f>IF(F413&lt;&gt;"",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3" s="309" t="str">
        <f>IF(Tabla1[[#This Row],[Fecha Inicio grupo]]="","",IFERROR(VLOOKUP(Tabla1[[#This Row],[Mes de Alta como miembro]],Parámetros!$AM$2:$AN$16,2,0),"01/01/1900"))</f>
        <v/>
      </c>
    </row>
    <row r="414" spans="1:63" ht="14.45">
      <c r="A414" s="69">
        <v>411</v>
      </c>
      <c r="B414" s="30"/>
      <c r="C414" s="35"/>
      <c r="D414" s="43"/>
      <c r="E414" s="65"/>
      <c r="F414" s="46"/>
      <c r="G414" s="46"/>
      <c r="H414" s="164"/>
      <c r="I414" s="43"/>
      <c r="J414" s="29"/>
      <c r="K414" s="70"/>
      <c r="L414" s="69"/>
      <c r="M414" s="47"/>
      <c r="N414" s="239" t="str">
        <f ca="1">IF(Tabla1[[#This Row],[Fecha de nac]]="","",IF(Tabla1[[#This Row],[Fecha Finalización]] &gt;=TODAY(), DATEDIF(Tabla1[[#This Row],[Fecha de nac]],TODAY(),"y"), ROUNDDOWN((Tabla1[[#This Row],[Fecha Finalización]] -Tabla1[[#This Row],[Fecha de nac]])/365,0)))</f>
        <v/>
      </c>
      <c r="O414" s="170"/>
      <c r="P414" s="35"/>
      <c r="Q414" s="68"/>
      <c r="R414" s="68"/>
      <c r="S414" s="68"/>
      <c r="T414" s="68"/>
      <c r="U414" s="244" t="str">
        <f>IF(F414="","",Tabla1[[#This Row],[Fecha Inicio grupo]]+3*7-7)</f>
        <v/>
      </c>
      <c r="V414" s="245" t="str">
        <f>IF(F414="","",EDATE(Tabla1[[#This Row],[Fecha Inicio grupo]],3))</f>
        <v/>
      </c>
      <c r="W414" s="30"/>
      <c r="X414" s="30"/>
      <c r="Y414" s="77"/>
      <c r="Z414" s="77"/>
      <c r="AA414" s="77"/>
      <c r="AB414" s="77"/>
      <c r="AC414" s="77"/>
      <c r="AD414" s="77"/>
      <c r="AE414" s="77"/>
      <c r="AF414" s="77"/>
      <c r="AG414" s="77"/>
      <c r="AH414" s="77"/>
      <c r="AI414" s="77"/>
      <c r="AJ414" s="77"/>
      <c r="AK414" s="77"/>
      <c r="AL414" s="77"/>
      <c r="AM414" s="77"/>
      <c r="AN414" s="77"/>
      <c r="AO414" s="145"/>
      <c r="AP414" s="247" t="str">
        <f>IF(F414="","",IFERROR(VLOOKUP(SUBSTITUTE(SUBSTITUTE(Tabla1[[#This Row],[Uso Sistemas]],"T","P"),"N","F"),Parámetros!$M$2:$N$17,2,0),"Completar hasta 3ra sem. para evaluar a Probacionista"))</f>
        <v/>
      </c>
      <c r="AQ414" s="40"/>
      <c r="AR414" s="40"/>
      <c r="AS414" s="40"/>
      <c r="AT414" s="29"/>
      <c r="AU414" s="56"/>
      <c r="AV414" s="56"/>
      <c r="AW414" s="56"/>
      <c r="AX414" s="249" t="str">
        <f>IF(V414="","",EOMONTH(EDATE(Tabla1[[#This Row],[Fecha Finalización]],2),0))</f>
        <v/>
      </c>
      <c r="AY414" s="40"/>
      <c r="AZ414" s="250" t="str">
        <f>IF(V414="","",EOMONTH(EDATE(Tabla1[[#This Row],[Fecha Finalización]],3),0))</f>
        <v/>
      </c>
      <c r="BA414" s="40"/>
      <c r="BB414" s="40"/>
      <c r="BC414" s="236"/>
      <c r="BD414" s="234" t="str">
        <f>IF(F414="","",Tabla1[[#This Row],[sem 01]]&amp;Tabla1[[#This Row],[sem 02]]&amp;Tabla1[[#This Row],[sem 03]])</f>
        <v/>
      </c>
      <c r="BE414" s="235" t="str">
        <f>IF(TRIM(F414)="","",$B$1&amp;"-"&amp;SUBSTITUTE(Tabla1[[#This Row],[Mes Inscrito]]," ","")&amp;"-"&amp;SUBSTITUTE(Tabla1[[#This Row],[Dia de clases Inscrito]]," ","")&amp;"-"&amp;SUBSTITUTE(Tabla1[[#This Row],[Horario Inscrito]]," ","")&amp;"-"&amp;Tabla1[[#This Row],[Fecha Inicio grupo]])</f>
        <v/>
      </c>
      <c r="BF414" s="252" t="str">
        <f>IF(F414="","",Tabla1[[#This Row],[Curso]])</f>
        <v/>
      </c>
      <c r="BG414" s="253" t="str">
        <f>+IF(TRIM(F414)="","",$B$1&amp;"-"&amp;TRIM(Tabla1[[#This Row],[Mes Inscrito]])&amp;"-"&amp;TRIM(Tabla1[[#This Row],[Dia de clases Inscrito]])&amp;"-"&amp;TRIM(Tabla1[[#This Row],[Horario Inscrito]])&amp;"-"&amp;TRIM(Tabla1[[#This Row],[Fecha Inicio grupo]])&amp;"-"&amp;TRIM(Tabla1[[#This Row],[Tipo Incrito]]))</f>
        <v/>
      </c>
      <c r="BH414" s="308" t="str">
        <f>IF(F414="","",OR(IFERROR(SEARCH("CG",Tabla1[[#This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4" s="309" t="str">
        <f>IF(F414&lt;&gt;"",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4" s="309" t="str">
        <f>IF(F414&lt;&gt;"",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4" s="309" t="str">
        <f>IF(Tabla1[[#This Row],[Fecha Inicio grupo]]="","",IFERROR(VLOOKUP(Tabla1[[#This Row],[Mes de Alta como miembro]],Parámetros!$AM$2:$AN$16,2,0),"01/01/1900"))</f>
        <v/>
      </c>
    </row>
    <row r="415" spans="1:63" ht="14.45">
      <c r="A415" s="69">
        <v>412</v>
      </c>
      <c r="B415" s="30"/>
      <c r="C415" s="35"/>
      <c r="D415" s="43"/>
      <c r="E415" s="65"/>
      <c r="F415" s="46"/>
      <c r="G415" s="46"/>
      <c r="H415" s="164"/>
      <c r="I415" s="43"/>
      <c r="J415" s="29"/>
      <c r="K415" s="70"/>
      <c r="L415" s="69"/>
      <c r="M415" s="47"/>
      <c r="N415" s="239" t="str">
        <f ca="1">IF(Tabla1[[#This Row],[Fecha de nac]]="","",IF(Tabla1[[#This Row],[Fecha Finalización]] &gt;=TODAY(), DATEDIF(Tabla1[[#This Row],[Fecha de nac]],TODAY(),"y"), ROUNDDOWN((Tabla1[[#This Row],[Fecha Finalización]] -Tabla1[[#This Row],[Fecha de nac]])/365,0)))</f>
        <v/>
      </c>
      <c r="O415" s="170"/>
      <c r="P415" s="35"/>
      <c r="Q415" s="68"/>
      <c r="R415" s="68"/>
      <c r="S415" s="68"/>
      <c r="T415" s="68"/>
      <c r="U415" s="244" t="str">
        <f>IF(F415="","",Tabla1[[#This Row],[Fecha Inicio grupo]]+3*7-7)</f>
        <v/>
      </c>
      <c r="V415" s="245" t="str">
        <f>IF(F415="","",EDATE(Tabla1[[#This Row],[Fecha Inicio grupo]],3))</f>
        <v/>
      </c>
      <c r="W415" s="30"/>
      <c r="X415" s="30"/>
      <c r="Y415" s="77"/>
      <c r="Z415" s="77"/>
      <c r="AA415" s="77"/>
      <c r="AB415" s="77"/>
      <c r="AC415" s="77"/>
      <c r="AD415" s="77"/>
      <c r="AE415" s="77"/>
      <c r="AF415" s="77"/>
      <c r="AG415" s="77"/>
      <c r="AH415" s="77"/>
      <c r="AI415" s="77"/>
      <c r="AJ415" s="77"/>
      <c r="AK415" s="77"/>
      <c r="AL415" s="77"/>
      <c r="AM415" s="77"/>
      <c r="AN415" s="77"/>
      <c r="AO415" s="145"/>
      <c r="AP415" s="247" t="str">
        <f>IF(F415="","",IFERROR(VLOOKUP(SUBSTITUTE(SUBSTITUTE(Tabla1[[#This Row],[Uso Sistemas]],"T","P"),"N","F"),Parámetros!$M$2:$N$17,2,0),"Completar hasta 3ra sem. para evaluar a Probacionista"))</f>
        <v/>
      </c>
      <c r="AQ415" s="40"/>
      <c r="AR415" s="40"/>
      <c r="AS415" s="40"/>
      <c r="AT415" s="29"/>
      <c r="AU415" s="56"/>
      <c r="AV415" s="56"/>
      <c r="AW415" s="56"/>
      <c r="AX415" s="249" t="str">
        <f>IF(V415="","",EOMONTH(EDATE(Tabla1[[#This Row],[Fecha Finalización]],2),0))</f>
        <v/>
      </c>
      <c r="AY415" s="40"/>
      <c r="AZ415" s="250" t="str">
        <f>IF(V415="","",EOMONTH(EDATE(Tabla1[[#This Row],[Fecha Finalización]],3),0))</f>
        <v/>
      </c>
      <c r="BA415" s="40"/>
      <c r="BB415" s="40"/>
      <c r="BC415" s="236"/>
      <c r="BD415" s="234" t="str">
        <f>IF(F415="","",Tabla1[[#This Row],[sem 01]]&amp;Tabla1[[#This Row],[sem 02]]&amp;Tabla1[[#This Row],[sem 03]])</f>
        <v/>
      </c>
      <c r="BE415" s="235" t="str">
        <f>IF(TRIM(F415)="","",$B$1&amp;"-"&amp;SUBSTITUTE(Tabla1[[#This Row],[Mes Inscrito]]," ","")&amp;"-"&amp;SUBSTITUTE(Tabla1[[#This Row],[Dia de clases Inscrito]]," ","")&amp;"-"&amp;SUBSTITUTE(Tabla1[[#This Row],[Horario Inscrito]]," ","")&amp;"-"&amp;Tabla1[[#This Row],[Fecha Inicio grupo]])</f>
        <v/>
      </c>
      <c r="BF415" s="252" t="str">
        <f>IF(F415="","",Tabla1[[#This Row],[Curso]])</f>
        <v/>
      </c>
      <c r="BG415" s="253" t="str">
        <f>+IF(TRIM(F415)="","",$B$1&amp;"-"&amp;TRIM(Tabla1[[#This Row],[Mes Inscrito]])&amp;"-"&amp;TRIM(Tabla1[[#This Row],[Dia de clases Inscrito]])&amp;"-"&amp;TRIM(Tabla1[[#This Row],[Horario Inscrito]])&amp;"-"&amp;TRIM(Tabla1[[#This Row],[Fecha Inicio grupo]])&amp;"-"&amp;TRIM(Tabla1[[#This Row],[Tipo Incrito]]))</f>
        <v/>
      </c>
      <c r="BH415" s="308" t="str">
        <f>IF(F415="","",OR(IFERROR(SEARCH("CG",Tabla1[[#This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5" s="309" t="str">
        <f>IF(F415&lt;&gt;"",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5" s="309" t="str">
        <f>IF(F415&lt;&gt;"",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5" s="309" t="str">
        <f>IF(Tabla1[[#This Row],[Fecha Inicio grupo]]="","",IFERROR(VLOOKUP(Tabla1[[#This Row],[Mes de Alta como miembro]],Parámetros!$AM$2:$AN$16,2,0),"01/01/1900"))</f>
        <v/>
      </c>
    </row>
    <row r="416" spans="1:63" ht="14.45">
      <c r="A416" s="69">
        <v>413</v>
      </c>
      <c r="B416" s="30"/>
      <c r="C416" s="35"/>
      <c r="D416" s="43"/>
      <c r="E416" s="65"/>
      <c r="F416" s="46"/>
      <c r="G416" s="46"/>
      <c r="H416" s="164"/>
      <c r="I416" s="43"/>
      <c r="J416" s="29"/>
      <c r="K416" s="70"/>
      <c r="L416" s="69"/>
      <c r="M416" s="47"/>
      <c r="N416" s="239" t="str">
        <f ca="1">IF(Tabla1[[#This Row],[Fecha de nac]]="","",IF(Tabla1[[#This Row],[Fecha Finalización]] &gt;=TODAY(), DATEDIF(Tabla1[[#This Row],[Fecha de nac]],TODAY(),"y"), ROUNDDOWN((Tabla1[[#This Row],[Fecha Finalización]] -Tabla1[[#This Row],[Fecha de nac]])/365,0)))</f>
        <v/>
      </c>
      <c r="O416" s="170"/>
      <c r="P416" s="35"/>
      <c r="Q416" s="68"/>
      <c r="R416" s="68"/>
      <c r="S416" s="68"/>
      <c r="T416" s="68"/>
      <c r="U416" s="244" t="str">
        <f>IF(F416="","",Tabla1[[#This Row],[Fecha Inicio grupo]]+3*7-7)</f>
        <v/>
      </c>
      <c r="V416" s="245" t="str">
        <f>IF(F416="","",EDATE(Tabla1[[#This Row],[Fecha Inicio grupo]],3))</f>
        <v/>
      </c>
      <c r="W416" s="30"/>
      <c r="X416" s="30"/>
      <c r="Y416" s="77"/>
      <c r="Z416" s="77"/>
      <c r="AA416" s="77"/>
      <c r="AB416" s="77"/>
      <c r="AC416" s="77"/>
      <c r="AD416" s="77"/>
      <c r="AE416" s="77"/>
      <c r="AF416" s="77"/>
      <c r="AG416" s="77"/>
      <c r="AH416" s="77"/>
      <c r="AI416" s="77"/>
      <c r="AJ416" s="77"/>
      <c r="AK416" s="77"/>
      <c r="AL416" s="77"/>
      <c r="AM416" s="77"/>
      <c r="AN416" s="77"/>
      <c r="AO416" s="145"/>
      <c r="AP416" s="247" t="str">
        <f>IF(F416="","",IFERROR(VLOOKUP(SUBSTITUTE(SUBSTITUTE(Tabla1[[#This Row],[Uso Sistemas]],"T","P"),"N","F"),Parámetros!$M$2:$N$17,2,0),"Completar hasta 3ra sem. para evaluar a Probacionista"))</f>
        <v/>
      </c>
      <c r="AQ416" s="40"/>
      <c r="AR416" s="40"/>
      <c r="AS416" s="40"/>
      <c r="AT416" s="29"/>
      <c r="AU416" s="56"/>
      <c r="AV416" s="56"/>
      <c r="AW416" s="56"/>
      <c r="AX416" s="249" t="str">
        <f>IF(V416="","",EOMONTH(EDATE(Tabla1[[#This Row],[Fecha Finalización]],2),0))</f>
        <v/>
      </c>
      <c r="AY416" s="40"/>
      <c r="AZ416" s="250" t="str">
        <f>IF(V416="","",EOMONTH(EDATE(Tabla1[[#This Row],[Fecha Finalización]],3),0))</f>
        <v/>
      </c>
      <c r="BA416" s="40"/>
      <c r="BB416" s="40"/>
      <c r="BC416" s="236"/>
      <c r="BD416" s="234" t="str">
        <f>IF(F416="","",Tabla1[[#This Row],[sem 01]]&amp;Tabla1[[#This Row],[sem 02]]&amp;Tabla1[[#This Row],[sem 03]])</f>
        <v/>
      </c>
      <c r="BE416" s="235" t="str">
        <f>IF(TRIM(F416)="","",$B$1&amp;"-"&amp;SUBSTITUTE(Tabla1[[#This Row],[Mes Inscrito]]," ","")&amp;"-"&amp;SUBSTITUTE(Tabla1[[#This Row],[Dia de clases Inscrito]]," ","")&amp;"-"&amp;SUBSTITUTE(Tabla1[[#This Row],[Horario Inscrito]]," ","")&amp;"-"&amp;Tabla1[[#This Row],[Fecha Inicio grupo]])</f>
        <v/>
      </c>
      <c r="BF416" s="252" t="str">
        <f>IF(F416="","",Tabla1[[#This Row],[Curso]])</f>
        <v/>
      </c>
      <c r="BG416" s="253" t="str">
        <f>+IF(TRIM(F416)="","",$B$1&amp;"-"&amp;TRIM(Tabla1[[#This Row],[Mes Inscrito]])&amp;"-"&amp;TRIM(Tabla1[[#This Row],[Dia de clases Inscrito]])&amp;"-"&amp;TRIM(Tabla1[[#This Row],[Horario Inscrito]])&amp;"-"&amp;TRIM(Tabla1[[#This Row],[Fecha Inicio grupo]])&amp;"-"&amp;TRIM(Tabla1[[#This Row],[Tipo Incrito]]))</f>
        <v/>
      </c>
      <c r="BH416" s="308" t="str">
        <f>IF(F416="","",OR(IFERROR(SEARCH("CG",Tabla1[[#This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6" s="309" t="str">
        <f>IF(F416&lt;&gt;"",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6" s="309" t="str">
        <f>IF(F416&lt;&gt;"",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6" s="309" t="str">
        <f>IF(Tabla1[[#This Row],[Fecha Inicio grupo]]="","",IFERROR(VLOOKUP(Tabla1[[#This Row],[Mes de Alta como miembro]],Parámetros!$AM$2:$AN$16,2,0),"01/01/1900"))</f>
        <v/>
      </c>
    </row>
    <row r="417" spans="1:63" ht="14.45">
      <c r="A417" s="69">
        <v>414</v>
      </c>
      <c r="B417" s="30"/>
      <c r="C417" s="35"/>
      <c r="D417" s="43"/>
      <c r="E417" s="65"/>
      <c r="F417" s="46"/>
      <c r="G417" s="46"/>
      <c r="H417" s="164"/>
      <c r="I417" s="43"/>
      <c r="J417" s="29"/>
      <c r="K417" s="70"/>
      <c r="L417" s="69"/>
      <c r="M417" s="47"/>
      <c r="N417" s="239" t="str">
        <f ca="1">IF(Tabla1[[#This Row],[Fecha de nac]]="","",IF(Tabla1[[#This Row],[Fecha Finalización]] &gt;=TODAY(), DATEDIF(Tabla1[[#This Row],[Fecha de nac]],TODAY(),"y"), ROUNDDOWN((Tabla1[[#This Row],[Fecha Finalización]] -Tabla1[[#This Row],[Fecha de nac]])/365,0)))</f>
        <v/>
      </c>
      <c r="O417" s="170"/>
      <c r="P417" s="35"/>
      <c r="Q417" s="68"/>
      <c r="R417" s="68"/>
      <c r="S417" s="68"/>
      <c r="T417" s="68"/>
      <c r="U417" s="244" t="str">
        <f>IF(F417="","",Tabla1[[#This Row],[Fecha Inicio grupo]]+3*7-7)</f>
        <v/>
      </c>
      <c r="V417" s="245" t="str">
        <f>IF(F417="","",EDATE(Tabla1[[#This Row],[Fecha Inicio grupo]],3))</f>
        <v/>
      </c>
      <c r="W417" s="30"/>
      <c r="X417" s="30"/>
      <c r="Y417" s="77"/>
      <c r="Z417" s="77"/>
      <c r="AA417" s="77"/>
      <c r="AB417" s="77"/>
      <c r="AC417" s="77"/>
      <c r="AD417" s="77"/>
      <c r="AE417" s="77"/>
      <c r="AF417" s="77"/>
      <c r="AG417" s="77"/>
      <c r="AH417" s="77"/>
      <c r="AI417" s="77"/>
      <c r="AJ417" s="77"/>
      <c r="AK417" s="77"/>
      <c r="AL417" s="77"/>
      <c r="AM417" s="77"/>
      <c r="AN417" s="77"/>
      <c r="AO417" s="145"/>
      <c r="AP417" s="247" t="str">
        <f>IF(F417="","",IFERROR(VLOOKUP(SUBSTITUTE(SUBSTITUTE(Tabla1[[#This Row],[Uso Sistemas]],"T","P"),"N","F"),Parámetros!$M$2:$N$17,2,0),"Completar hasta 3ra sem. para evaluar a Probacionista"))</f>
        <v/>
      </c>
      <c r="AQ417" s="40"/>
      <c r="AR417" s="40"/>
      <c r="AS417" s="40"/>
      <c r="AT417" s="29"/>
      <c r="AU417" s="56"/>
      <c r="AV417" s="56"/>
      <c r="AW417" s="56"/>
      <c r="AX417" s="249" t="str">
        <f>IF(V417="","",EOMONTH(EDATE(Tabla1[[#This Row],[Fecha Finalización]],2),0))</f>
        <v/>
      </c>
      <c r="AY417" s="40"/>
      <c r="AZ417" s="250" t="str">
        <f>IF(V417="","",EOMONTH(EDATE(Tabla1[[#This Row],[Fecha Finalización]],3),0))</f>
        <v/>
      </c>
      <c r="BA417" s="40"/>
      <c r="BB417" s="40"/>
      <c r="BC417" s="236"/>
      <c r="BD417" s="234" t="str">
        <f>IF(F417="","",Tabla1[[#This Row],[sem 01]]&amp;Tabla1[[#This Row],[sem 02]]&amp;Tabla1[[#This Row],[sem 03]])</f>
        <v/>
      </c>
      <c r="BE417" s="235" t="str">
        <f>IF(TRIM(F417)="","",$B$1&amp;"-"&amp;SUBSTITUTE(Tabla1[[#This Row],[Mes Inscrito]]," ","")&amp;"-"&amp;SUBSTITUTE(Tabla1[[#This Row],[Dia de clases Inscrito]]," ","")&amp;"-"&amp;SUBSTITUTE(Tabla1[[#This Row],[Horario Inscrito]]," ","")&amp;"-"&amp;Tabla1[[#This Row],[Fecha Inicio grupo]])</f>
        <v/>
      </c>
      <c r="BF417" s="252" t="str">
        <f>IF(F417="","",Tabla1[[#This Row],[Curso]])</f>
        <v/>
      </c>
      <c r="BG417" s="253" t="str">
        <f>+IF(TRIM(F417)="","",$B$1&amp;"-"&amp;TRIM(Tabla1[[#This Row],[Mes Inscrito]])&amp;"-"&amp;TRIM(Tabla1[[#This Row],[Dia de clases Inscrito]])&amp;"-"&amp;TRIM(Tabla1[[#This Row],[Horario Inscrito]])&amp;"-"&amp;TRIM(Tabla1[[#This Row],[Fecha Inicio grupo]])&amp;"-"&amp;TRIM(Tabla1[[#This Row],[Tipo Incrito]]))</f>
        <v/>
      </c>
      <c r="BH417" s="308" t="str">
        <f>IF(F417="","",OR(IFERROR(SEARCH("CG",Tabla1[[#This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7" s="309" t="str">
        <f>IF(F417&lt;&gt;"",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7" s="309" t="str">
        <f>IF(F417&lt;&gt;"",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7" s="309" t="str">
        <f>IF(Tabla1[[#This Row],[Fecha Inicio grupo]]="","",IFERROR(VLOOKUP(Tabla1[[#This Row],[Mes de Alta como miembro]],Parámetros!$AM$2:$AN$16,2,0),"01/01/1900"))</f>
        <v/>
      </c>
    </row>
    <row r="418" spans="1:63" ht="14.45">
      <c r="A418" s="69">
        <v>415</v>
      </c>
      <c r="B418" s="30"/>
      <c r="C418" s="35"/>
      <c r="D418" s="43"/>
      <c r="E418" s="65"/>
      <c r="F418" s="46"/>
      <c r="G418" s="46"/>
      <c r="H418" s="164"/>
      <c r="I418" s="43"/>
      <c r="J418" s="29"/>
      <c r="K418" s="70"/>
      <c r="L418" s="69"/>
      <c r="M418" s="47"/>
      <c r="N418" s="239" t="str">
        <f ca="1">IF(Tabla1[[#This Row],[Fecha de nac]]="","",IF(Tabla1[[#This Row],[Fecha Finalización]] &gt;=TODAY(), DATEDIF(Tabla1[[#This Row],[Fecha de nac]],TODAY(),"y"), ROUNDDOWN((Tabla1[[#This Row],[Fecha Finalización]] -Tabla1[[#This Row],[Fecha de nac]])/365,0)))</f>
        <v/>
      </c>
      <c r="O418" s="170"/>
      <c r="P418" s="35"/>
      <c r="Q418" s="68"/>
      <c r="R418" s="68"/>
      <c r="S418" s="68"/>
      <c r="T418" s="68"/>
      <c r="U418" s="244" t="str">
        <f>IF(F418="","",Tabla1[[#This Row],[Fecha Inicio grupo]]+3*7-7)</f>
        <v/>
      </c>
      <c r="V418" s="245" t="str">
        <f>IF(F418="","",EDATE(Tabla1[[#This Row],[Fecha Inicio grupo]],3))</f>
        <v/>
      </c>
      <c r="W418" s="30"/>
      <c r="X418" s="30"/>
      <c r="Y418" s="77"/>
      <c r="Z418" s="77"/>
      <c r="AA418" s="77"/>
      <c r="AB418" s="77"/>
      <c r="AC418" s="77"/>
      <c r="AD418" s="77"/>
      <c r="AE418" s="77"/>
      <c r="AF418" s="77"/>
      <c r="AG418" s="77"/>
      <c r="AH418" s="77"/>
      <c r="AI418" s="77"/>
      <c r="AJ418" s="77"/>
      <c r="AK418" s="77"/>
      <c r="AL418" s="77"/>
      <c r="AM418" s="77"/>
      <c r="AN418" s="77"/>
      <c r="AO418" s="145"/>
      <c r="AP418" s="247" t="str">
        <f>IF(F418="","",IFERROR(VLOOKUP(SUBSTITUTE(SUBSTITUTE(Tabla1[[#This Row],[Uso Sistemas]],"T","P"),"N","F"),Parámetros!$M$2:$N$17,2,0),"Completar hasta 3ra sem. para evaluar a Probacionista"))</f>
        <v/>
      </c>
      <c r="AQ418" s="40"/>
      <c r="AR418" s="40"/>
      <c r="AS418" s="40"/>
      <c r="AT418" s="29"/>
      <c r="AU418" s="56"/>
      <c r="AV418" s="56"/>
      <c r="AW418" s="56"/>
      <c r="AX418" s="249" t="str">
        <f>IF(V418="","",EOMONTH(EDATE(Tabla1[[#This Row],[Fecha Finalización]],2),0))</f>
        <v/>
      </c>
      <c r="AY418" s="40"/>
      <c r="AZ418" s="250" t="str">
        <f>IF(V418="","",EOMONTH(EDATE(Tabla1[[#This Row],[Fecha Finalización]],3),0))</f>
        <v/>
      </c>
      <c r="BA418" s="40"/>
      <c r="BB418" s="40"/>
      <c r="BC418" s="236"/>
      <c r="BD418" s="234" t="str">
        <f>IF(F418="","",Tabla1[[#This Row],[sem 01]]&amp;Tabla1[[#This Row],[sem 02]]&amp;Tabla1[[#This Row],[sem 03]])</f>
        <v/>
      </c>
      <c r="BE418" s="235" t="str">
        <f>IF(TRIM(F418)="","",$B$1&amp;"-"&amp;SUBSTITUTE(Tabla1[[#This Row],[Mes Inscrito]]," ","")&amp;"-"&amp;SUBSTITUTE(Tabla1[[#This Row],[Dia de clases Inscrito]]," ","")&amp;"-"&amp;SUBSTITUTE(Tabla1[[#This Row],[Horario Inscrito]]," ","")&amp;"-"&amp;Tabla1[[#This Row],[Fecha Inicio grupo]])</f>
        <v/>
      </c>
      <c r="BF418" s="252" t="str">
        <f>IF(F418="","",Tabla1[[#This Row],[Curso]])</f>
        <v/>
      </c>
      <c r="BG418" s="253" t="str">
        <f>+IF(TRIM(F418)="","",$B$1&amp;"-"&amp;TRIM(Tabla1[[#This Row],[Mes Inscrito]])&amp;"-"&amp;TRIM(Tabla1[[#This Row],[Dia de clases Inscrito]])&amp;"-"&amp;TRIM(Tabla1[[#This Row],[Horario Inscrito]])&amp;"-"&amp;TRIM(Tabla1[[#This Row],[Fecha Inicio grupo]])&amp;"-"&amp;TRIM(Tabla1[[#This Row],[Tipo Incrito]]))</f>
        <v/>
      </c>
      <c r="BH418" s="308" t="str">
        <f>IF(F418="","",OR(IFERROR(SEARCH("CG",Tabla1[[#This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8" s="309" t="str">
        <f>IF(F418&lt;&gt;"",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8" s="309" t="str">
        <f>IF(F418&lt;&gt;"",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8" s="309" t="str">
        <f>IF(Tabla1[[#This Row],[Fecha Inicio grupo]]="","",IFERROR(VLOOKUP(Tabla1[[#This Row],[Mes de Alta como miembro]],Parámetros!$AM$2:$AN$16,2,0),"01/01/1900"))</f>
        <v/>
      </c>
    </row>
    <row r="419" spans="1:63" ht="14.45">
      <c r="A419" s="69">
        <v>416</v>
      </c>
      <c r="B419" s="30"/>
      <c r="C419" s="35"/>
      <c r="D419" s="43"/>
      <c r="E419" s="65"/>
      <c r="F419" s="46"/>
      <c r="G419" s="46"/>
      <c r="H419" s="164"/>
      <c r="I419" s="43"/>
      <c r="J419" s="29"/>
      <c r="K419" s="70"/>
      <c r="L419" s="69"/>
      <c r="M419" s="47"/>
      <c r="N419" s="239" t="str">
        <f ca="1">IF(Tabla1[[#This Row],[Fecha de nac]]="","",IF(Tabla1[[#This Row],[Fecha Finalización]] &gt;=TODAY(), DATEDIF(Tabla1[[#This Row],[Fecha de nac]],TODAY(),"y"), ROUNDDOWN((Tabla1[[#This Row],[Fecha Finalización]] -Tabla1[[#This Row],[Fecha de nac]])/365,0)))</f>
        <v/>
      </c>
      <c r="O419" s="170"/>
      <c r="P419" s="35"/>
      <c r="Q419" s="68"/>
      <c r="R419" s="68"/>
      <c r="S419" s="68"/>
      <c r="T419" s="68"/>
      <c r="U419" s="244" t="str">
        <f>IF(F419="","",Tabla1[[#This Row],[Fecha Inicio grupo]]+3*7-7)</f>
        <v/>
      </c>
      <c r="V419" s="245" t="str">
        <f>IF(F419="","",EDATE(Tabla1[[#This Row],[Fecha Inicio grupo]],3))</f>
        <v/>
      </c>
      <c r="W419" s="30"/>
      <c r="X419" s="30"/>
      <c r="Y419" s="77"/>
      <c r="Z419" s="77"/>
      <c r="AA419" s="77"/>
      <c r="AB419" s="77"/>
      <c r="AC419" s="77"/>
      <c r="AD419" s="77"/>
      <c r="AE419" s="77"/>
      <c r="AF419" s="77"/>
      <c r="AG419" s="77"/>
      <c r="AH419" s="77"/>
      <c r="AI419" s="77"/>
      <c r="AJ419" s="77"/>
      <c r="AK419" s="77"/>
      <c r="AL419" s="77"/>
      <c r="AM419" s="77"/>
      <c r="AN419" s="77"/>
      <c r="AO419" s="145"/>
      <c r="AP419" s="247" t="str">
        <f>IF(F419="","",IFERROR(VLOOKUP(SUBSTITUTE(SUBSTITUTE(Tabla1[[#This Row],[Uso Sistemas]],"T","P"),"N","F"),Parámetros!$M$2:$N$17,2,0),"Completar hasta 3ra sem. para evaluar a Probacionista"))</f>
        <v/>
      </c>
      <c r="AQ419" s="40"/>
      <c r="AR419" s="40"/>
      <c r="AS419" s="40"/>
      <c r="AT419" s="29"/>
      <c r="AU419" s="56"/>
      <c r="AV419" s="56"/>
      <c r="AW419" s="56"/>
      <c r="AX419" s="249" t="str">
        <f>IF(V419="","",EOMONTH(EDATE(Tabla1[[#This Row],[Fecha Finalización]],2),0))</f>
        <v/>
      </c>
      <c r="AY419" s="40"/>
      <c r="AZ419" s="250" t="str">
        <f>IF(V419="","",EOMONTH(EDATE(Tabla1[[#This Row],[Fecha Finalización]],3),0))</f>
        <v/>
      </c>
      <c r="BA419" s="40"/>
      <c r="BB419" s="40"/>
      <c r="BC419" s="236"/>
      <c r="BD419" s="234" t="str">
        <f>IF(F419="","",Tabla1[[#This Row],[sem 01]]&amp;Tabla1[[#This Row],[sem 02]]&amp;Tabla1[[#This Row],[sem 03]])</f>
        <v/>
      </c>
      <c r="BE419" s="235" t="str">
        <f>IF(TRIM(F419)="","",$B$1&amp;"-"&amp;SUBSTITUTE(Tabla1[[#This Row],[Mes Inscrito]]," ","")&amp;"-"&amp;SUBSTITUTE(Tabla1[[#This Row],[Dia de clases Inscrito]]," ","")&amp;"-"&amp;SUBSTITUTE(Tabla1[[#This Row],[Horario Inscrito]]," ","")&amp;"-"&amp;Tabla1[[#This Row],[Fecha Inicio grupo]])</f>
        <v/>
      </c>
      <c r="BF419" s="252" t="str">
        <f>IF(F419="","",Tabla1[[#This Row],[Curso]])</f>
        <v/>
      </c>
      <c r="BG419" s="253" t="str">
        <f>+IF(TRIM(F419)="","",$B$1&amp;"-"&amp;TRIM(Tabla1[[#This Row],[Mes Inscrito]])&amp;"-"&amp;TRIM(Tabla1[[#This Row],[Dia de clases Inscrito]])&amp;"-"&amp;TRIM(Tabla1[[#This Row],[Horario Inscrito]])&amp;"-"&amp;TRIM(Tabla1[[#This Row],[Fecha Inicio grupo]])&amp;"-"&amp;TRIM(Tabla1[[#This Row],[Tipo Incrito]]))</f>
        <v/>
      </c>
      <c r="BH419" s="308" t="str">
        <f>IF(F419="","",OR(IFERROR(SEARCH("CG",Tabla1[[#This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9" s="309" t="str">
        <f>IF(F419&lt;&gt;"",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9" s="309" t="str">
        <f>IF(F419&lt;&gt;"",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9" s="309" t="str">
        <f>IF(Tabla1[[#This Row],[Fecha Inicio grupo]]="","",IFERROR(VLOOKUP(Tabla1[[#This Row],[Mes de Alta como miembro]],Parámetros!$AM$2:$AN$16,2,0),"01/01/1900"))</f>
        <v/>
      </c>
    </row>
    <row r="420" spans="1:63" ht="14.45">
      <c r="A420" s="69">
        <v>417</v>
      </c>
      <c r="B420" s="30"/>
      <c r="C420" s="35"/>
      <c r="D420" s="43"/>
      <c r="E420" s="65"/>
      <c r="F420" s="46"/>
      <c r="G420" s="46"/>
      <c r="H420" s="164"/>
      <c r="I420" s="43"/>
      <c r="J420" s="29"/>
      <c r="K420" s="70"/>
      <c r="L420" s="69"/>
      <c r="M420" s="47"/>
      <c r="N420" s="239" t="str">
        <f ca="1">IF(Tabla1[[#This Row],[Fecha de nac]]="","",IF(Tabla1[[#This Row],[Fecha Finalización]] &gt;=TODAY(), DATEDIF(Tabla1[[#This Row],[Fecha de nac]],TODAY(),"y"), ROUNDDOWN((Tabla1[[#This Row],[Fecha Finalización]] -Tabla1[[#This Row],[Fecha de nac]])/365,0)))</f>
        <v/>
      </c>
      <c r="O420" s="170"/>
      <c r="P420" s="35"/>
      <c r="Q420" s="68"/>
      <c r="R420" s="68"/>
      <c r="S420" s="68"/>
      <c r="T420" s="68"/>
      <c r="U420" s="244" t="str">
        <f>IF(F420="","",Tabla1[[#This Row],[Fecha Inicio grupo]]+3*7-7)</f>
        <v/>
      </c>
      <c r="V420" s="245" t="str">
        <f>IF(F420="","",EDATE(Tabla1[[#This Row],[Fecha Inicio grupo]],3))</f>
        <v/>
      </c>
      <c r="W420" s="30"/>
      <c r="X420" s="30"/>
      <c r="Y420" s="77"/>
      <c r="Z420" s="77"/>
      <c r="AA420" s="77"/>
      <c r="AB420" s="77"/>
      <c r="AC420" s="77"/>
      <c r="AD420" s="77"/>
      <c r="AE420" s="77"/>
      <c r="AF420" s="77"/>
      <c r="AG420" s="77"/>
      <c r="AH420" s="77"/>
      <c r="AI420" s="77"/>
      <c r="AJ420" s="77"/>
      <c r="AK420" s="77"/>
      <c r="AL420" s="77"/>
      <c r="AM420" s="77"/>
      <c r="AN420" s="77"/>
      <c r="AO420" s="145"/>
      <c r="AP420" s="247" t="str">
        <f>IF(F420="","",IFERROR(VLOOKUP(SUBSTITUTE(SUBSTITUTE(Tabla1[[#This Row],[Uso Sistemas]],"T","P"),"N","F"),Parámetros!$M$2:$N$17,2,0),"Completar hasta 3ra sem. para evaluar a Probacionista"))</f>
        <v/>
      </c>
      <c r="AQ420" s="40"/>
      <c r="AR420" s="40"/>
      <c r="AS420" s="40"/>
      <c r="AT420" s="29"/>
      <c r="AU420" s="56"/>
      <c r="AV420" s="56"/>
      <c r="AW420" s="56"/>
      <c r="AX420" s="249" t="str">
        <f>IF(V420="","",EOMONTH(EDATE(Tabla1[[#This Row],[Fecha Finalización]],2),0))</f>
        <v/>
      </c>
      <c r="AY420" s="40"/>
      <c r="AZ420" s="250" t="str">
        <f>IF(V420="","",EOMONTH(EDATE(Tabla1[[#This Row],[Fecha Finalización]],3),0))</f>
        <v/>
      </c>
      <c r="BA420" s="40"/>
      <c r="BB420" s="40"/>
      <c r="BC420" s="236"/>
      <c r="BD420" s="234" t="str">
        <f>IF(F420="","",Tabla1[[#This Row],[sem 01]]&amp;Tabla1[[#This Row],[sem 02]]&amp;Tabla1[[#This Row],[sem 03]])</f>
        <v/>
      </c>
      <c r="BE420" s="235" t="str">
        <f>IF(TRIM(F420)="","",$B$1&amp;"-"&amp;SUBSTITUTE(Tabla1[[#This Row],[Mes Inscrito]]," ","")&amp;"-"&amp;SUBSTITUTE(Tabla1[[#This Row],[Dia de clases Inscrito]]," ","")&amp;"-"&amp;SUBSTITUTE(Tabla1[[#This Row],[Horario Inscrito]]," ","")&amp;"-"&amp;Tabla1[[#This Row],[Fecha Inicio grupo]])</f>
        <v/>
      </c>
      <c r="BF420" s="252" t="str">
        <f>IF(F420="","",Tabla1[[#This Row],[Curso]])</f>
        <v/>
      </c>
      <c r="BG420" s="253" t="str">
        <f>+IF(TRIM(F420)="","",$B$1&amp;"-"&amp;TRIM(Tabla1[[#This Row],[Mes Inscrito]])&amp;"-"&amp;TRIM(Tabla1[[#This Row],[Dia de clases Inscrito]])&amp;"-"&amp;TRIM(Tabla1[[#This Row],[Horario Inscrito]])&amp;"-"&amp;TRIM(Tabla1[[#This Row],[Fecha Inicio grupo]])&amp;"-"&amp;TRIM(Tabla1[[#This Row],[Tipo Incrito]]))</f>
        <v/>
      </c>
      <c r="BH420" s="308" t="str">
        <f>IF(F420="","",OR(IFERROR(SEARCH("CG",Tabla1[[#This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0" s="309" t="str">
        <f>IF(F420&lt;&gt;"",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0" s="309" t="str">
        <f>IF(F420&lt;&gt;"",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0" s="309" t="str">
        <f>IF(Tabla1[[#This Row],[Fecha Inicio grupo]]="","",IFERROR(VLOOKUP(Tabla1[[#This Row],[Mes de Alta como miembro]],Parámetros!$AM$2:$AN$16,2,0),"01/01/1900"))</f>
        <v/>
      </c>
    </row>
    <row r="421" spans="1:63" ht="14.45">
      <c r="A421" s="69">
        <v>418</v>
      </c>
      <c r="B421" s="30"/>
      <c r="C421" s="35"/>
      <c r="D421" s="43"/>
      <c r="E421" s="65"/>
      <c r="F421" s="46"/>
      <c r="G421" s="46"/>
      <c r="H421" s="164"/>
      <c r="I421" s="43"/>
      <c r="J421" s="29"/>
      <c r="K421" s="70"/>
      <c r="L421" s="69"/>
      <c r="M421" s="47"/>
      <c r="N421" s="239" t="str">
        <f ca="1">IF(Tabla1[[#This Row],[Fecha de nac]]="","",IF(Tabla1[[#This Row],[Fecha Finalización]] &gt;=TODAY(), DATEDIF(Tabla1[[#This Row],[Fecha de nac]],TODAY(),"y"), ROUNDDOWN((Tabla1[[#This Row],[Fecha Finalización]] -Tabla1[[#This Row],[Fecha de nac]])/365,0)))</f>
        <v/>
      </c>
      <c r="O421" s="170"/>
      <c r="P421" s="35"/>
      <c r="Q421" s="68"/>
      <c r="R421" s="68"/>
      <c r="S421" s="68"/>
      <c r="T421" s="68"/>
      <c r="U421" s="244" t="str">
        <f>IF(F421="","",Tabla1[[#This Row],[Fecha Inicio grupo]]+3*7-7)</f>
        <v/>
      </c>
      <c r="V421" s="245" t="str">
        <f>IF(F421="","",EDATE(Tabla1[[#This Row],[Fecha Inicio grupo]],3))</f>
        <v/>
      </c>
      <c r="W421" s="30"/>
      <c r="X421" s="30"/>
      <c r="Y421" s="77"/>
      <c r="Z421" s="77"/>
      <c r="AA421" s="77"/>
      <c r="AB421" s="77"/>
      <c r="AC421" s="77"/>
      <c r="AD421" s="77"/>
      <c r="AE421" s="77"/>
      <c r="AF421" s="77"/>
      <c r="AG421" s="77"/>
      <c r="AH421" s="77"/>
      <c r="AI421" s="77"/>
      <c r="AJ421" s="77"/>
      <c r="AK421" s="77"/>
      <c r="AL421" s="77"/>
      <c r="AM421" s="77"/>
      <c r="AN421" s="77"/>
      <c r="AO421" s="145"/>
      <c r="AP421" s="247" t="str">
        <f>IF(F421="","",IFERROR(VLOOKUP(SUBSTITUTE(SUBSTITUTE(Tabla1[[#This Row],[Uso Sistemas]],"T","P"),"N","F"),Parámetros!$M$2:$N$17,2,0),"Completar hasta 3ra sem. para evaluar a Probacionista"))</f>
        <v/>
      </c>
      <c r="AQ421" s="40"/>
      <c r="AR421" s="40"/>
      <c r="AS421" s="40"/>
      <c r="AT421" s="29"/>
      <c r="AU421" s="56"/>
      <c r="AV421" s="56"/>
      <c r="AW421" s="56"/>
      <c r="AX421" s="249" t="str">
        <f>IF(V421="","",EOMONTH(EDATE(Tabla1[[#This Row],[Fecha Finalización]],2),0))</f>
        <v/>
      </c>
      <c r="AY421" s="40"/>
      <c r="AZ421" s="250" t="str">
        <f>IF(V421="","",EOMONTH(EDATE(Tabla1[[#This Row],[Fecha Finalización]],3),0))</f>
        <v/>
      </c>
      <c r="BA421" s="40"/>
      <c r="BB421" s="40"/>
      <c r="BC421" s="236"/>
      <c r="BD421" s="234" t="str">
        <f>IF(F421="","",Tabla1[[#This Row],[sem 01]]&amp;Tabla1[[#This Row],[sem 02]]&amp;Tabla1[[#This Row],[sem 03]])</f>
        <v/>
      </c>
      <c r="BE421" s="235" t="str">
        <f>IF(TRIM(F421)="","",$B$1&amp;"-"&amp;SUBSTITUTE(Tabla1[[#This Row],[Mes Inscrito]]," ","")&amp;"-"&amp;SUBSTITUTE(Tabla1[[#This Row],[Dia de clases Inscrito]]," ","")&amp;"-"&amp;SUBSTITUTE(Tabla1[[#This Row],[Horario Inscrito]]," ","")&amp;"-"&amp;Tabla1[[#This Row],[Fecha Inicio grupo]])</f>
        <v/>
      </c>
      <c r="BF421" s="252" t="str">
        <f>IF(F421="","",Tabla1[[#This Row],[Curso]])</f>
        <v/>
      </c>
      <c r="BG421" s="253" t="str">
        <f>+IF(TRIM(F421)="","",$B$1&amp;"-"&amp;TRIM(Tabla1[[#This Row],[Mes Inscrito]])&amp;"-"&amp;TRIM(Tabla1[[#This Row],[Dia de clases Inscrito]])&amp;"-"&amp;TRIM(Tabla1[[#This Row],[Horario Inscrito]])&amp;"-"&amp;TRIM(Tabla1[[#This Row],[Fecha Inicio grupo]])&amp;"-"&amp;TRIM(Tabla1[[#This Row],[Tipo Incrito]]))</f>
        <v/>
      </c>
      <c r="BH421" s="308" t="str">
        <f>IF(F421="","",OR(IFERROR(SEARCH("CG",Tabla1[[#This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1" s="309" t="str">
        <f>IF(F421&lt;&gt;"",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1" s="309" t="str">
        <f>IF(F421&lt;&gt;"",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1" s="309" t="str">
        <f>IF(Tabla1[[#This Row],[Fecha Inicio grupo]]="","",IFERROR(VLOOKUP(Tabla1[[#This Row],[Mes de Alta como miembro]],Parámetros!$AM$2:$AN$16,2,0),"01/01/1900"))</f>
        <v/>
      </c>
    </row>
    <row r="422" spans="1:63" ht="14.45">
      <c r="A422" s="69">
        <v>419</v>
      </c>
      <c r="B422" s="30"/>
      <c r="C422" s="35"/>
      <c r="D422" s="43"/>
      <c r="E422" s="65"/>
      <c r="F422" s="46"/>
      <c r="G422" s="46"/>
      <c r="H422" s="164"/>
      <c r="I422" s="43"/>
      <c r="J422" s="29"/>
      <c r="K422" s="70"/>
      <c r="L422" s="69"/>
      <c r="M422" s="47"/>
      <c r="N422" s="239" t="str">
        <f ca="1">IF(Tabla1[[#This Row],[Fecha de nac]]="","",IF(Tabla1[[#This Row],[Fecha Finalización]] &gt;=TODAY(), DATEDIF(Tabla1[[#This Row],[Fecha de nac]],TODAY(),"y"), ROUNDDOWN((Tabla1[[#This Row],[Fecha Finalización]] -Tabla1[[#This Row],[Fecha de nac]])/365,0)))</f>
        <v/>
      </c>
      <c r="O422" s="170"/>
      <c r="P422" s="35"/>
      <c r="Q422" s="68"/>
      <c r="R422" s="68"/>
      <c r="S422" s="68"/>
      <c r="T422" s="68"/>
      <c r="U422" s="244" t="str">
        <f>IF(F422="","",Tabla1[[#This Row],[Fecha Inicio grupo]]+3*7-7)</f>
        <v/>
      </c>
      <c r="V422" s="245" t="str">
        <f>IF(F422="","",EDATE(Tabla1[[#This Row],[Fecha Inicio grupo]],3))</f>
        <v/>
      </c>
      <c r="W422" s="30"/>
      <c r="X422" s="30"/>
      <c r="Y422" s="77"/>
      <c r="Z422" s="77"/>
      <c r="AA422" s="77"/>
      <c r="AB422" s="77"/>
      <c r="AC422" s="77"/>
      <c r="AD422" s="77"/>
      <c r="AE422" s="77"/>
      <c r="AF422" s="77"/>
      <c r="AG422" s="77"/>
      <c r="AH422" s="77"/>
      <c r="AI422" s="77"/>
      <c r="AJ422" s="77"/>
      <c r="AK422" s="77"/>
      <c r="AL422" s="77"/>
      <c r="AM422" s="77"/>
      <c r="AN422" s="77"/>
      <c r="AO422" s="145"/>
      <c r="AP422" s="247" t="str">
        <f>IF(F422="","",IFERROR(VLOOKUP(SUBSTITUTE(SUBSTITUTE(Tabla1[[#This Row],[Uso Sistemas]],"T","P"),"N","F"),Parámetros!$M$2:$N$17,2,0),"Completar hasta 3ra sem. para evaluar a Probacionista"))</f>
        <v/>
      </c>
      <c r="AQ422" s="40"/>
      <c r="AR422" s="40"/>
      <c r="AS422" s="40"/>
      <c r="AT422" s="29"/>
      <c r="AU422" s="56"/>
      <c r="AV422" s="56"/>
      <c r="AW422" s="56"/>
      <c r="AX422" s="249" t="str">
        <f>IF(V422="","",EOMONTH(EDATE(Tabla1[[#This Row],[Fecha Finalización]],2),0))</f>
        <v/>
      </c>
      <c r="AY422" s="40"/>
      <c r="AZ422" s="250" t="str">
        <f>IF(V422="","",EOMONTH(EDATE(Tabla1[[#This Row],[Fecha Finalización]],3),0))</f>
        <v/>
      </c>
      <c r="BA422" s="40"/>
      <c r="BB422" s="40"/>
      <c r="BC422" s="236"/>
      <c r="BD422" s="234" t="str">
        <f>IF(F422="","",Tabla1[[#This Row],[sem 01]]&amp;Tabla1[[#This Row],[sem 02]]&amp;Tabla1[[#This Row],[sem 03]])</f>
        <v/>
      </c>
      <c r="BE422" s="235" t="str">
        <f>IF(TRIM(F422)="","",$B$1&amp;"-"&amp;SUBSTITUTE(Tabla1[[#This Row],[Mes Inscrito]]," ","")&amp;"-"&amp;SUBSTITUTE(Tabla1[[#This Row],[Dia de clases Inscrito]]," ","")&amp;"-"&amp;SUBSTITUTE(Tabla1[[#This Row],[Horario Inscrito]]," ","")&amp;"-"&amp;Tabla1[[#This Row],[Fecha Inicio grupo]])</f>
        <v/>
      </c>
      <c r="BF422" s="252" t="str">
        <f>IF(F422="","",Tabla1[[#This Row],[Curso]])</f>
        <v/>
      </c>
      <c r="BG422" s="253" t="str">
        <f>+IF(TRIM(F422)="","",$B$1&amp;"-"&amp;TRIM(Tabla1[[#This Row],[Mes Inscrito]])&amp;"-"&amp;TRIM(Tabla1[[#This Row],[Dia de clases Inscrito]])&amp;"-"&amp;TRIM(Tabla1[[#This Row],[Horario Inscrito]])&amp;"-"&amp;TRIM(Tabla1[[#This Row],[Fecha Inicio grupo]])&amp;"-"&amp;TRIM(Tabla1[[#This Row],[Tipo Incrito]]))</f>
        <v/>
      </c>
      <c r="BH422" s="308" t="str">
        <f>IF(F422="","",OR(IFERROR(SEARCH("CG",Tabla1[[#This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2" s="309" t="str">
        <f>IF(F422&lt;&gt;"",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2" s="309" t="str">
        <f>IF(F422&lt;&gt;"",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2" s="309" t="str">
        <f>IF(Tabla1[[#This Row],[Fecha Inicio grupo]]="","",IFERROR(VLOOKUP(Tabla1[[#This Row],[Mes de Alta como miembro]],Parámetros!$AM$2:$AN$16,2,0),"01/01/1900"))</f>
        <v/>
      </c>
    </row>
    <row r="423" spans="1:63" ht="14.45">
      <c r="A423" s="69">
        <v>420</v>
      </c>
      <c r="B423" s="30"/>
      <c r="C423" s="35"/>
      <c r="D423" s="43"/>
      <c r="E423" s="65"/>
      <c r="F423" s="46"/>
      <c r="G423" s="46"/>
      <c r="H423" s="164"/>
      <c r="I423" s="43"/>
      <c r="J423" s="29"/>
      <c r="K423" s="70"/>
      <c r="L423" s="69"/>
      <c r="M423" s="47"/>
      <c r="N423" s="239" t="str">
        <f ca="1">IF(Tabla1[[#This Row],[Fecha de nac]]="","",IF(Tabla1[[#This Row],[Fecha Finalización]] &gt;=TODAY(), DATEDIF(Tabla1[[#This Row],[Fecha de nac]],TODAY(),"y"), ROUNDDOWN((Tabla1[[#This Row],[Fecha Finalización]] -Tabla1[[#This Row],[Fecha de nac]])/365,0)))</f>
        <v/>
      </c>
      <c r="O423" s="170"/>
      <c r="P423" s="35"/>
      <c r="Q423" s="68"/>
      <c r="R423" s="68"/>
      <c r="S423" s="68"/>
      <c r="T423" s="68"/>
      <c r="U423" s="244" t="str">
        <f>IF(F423="","",Tabla1[[#This Row],[Fecha Inicio grupo]]+3*7-7)</f>
        <v/>
      </c>
      <c r="V423" s="245" t="str">
        <f>IF(F423="","",EDATE(Tabla1[[#This Row],[Fecha Inicio grupo]],3))</f>
        <v/>
      </c>
      <c r="W423" s="30"/>
      <c r="X423" s="30"/>
      <c r="Y423" s="77"/>
      <c r="Z423" s="77"/>
      <c r="AA423" s="77"/>
      <c r="AB423" s="77"/>
      <c r="AC423" s="77"/>
      <c r="AD423" s="77"/>
      <c r="AE423" s="77"/>
      <c r="AF423" s="77"/>
      <c r="AG423" s="77"/>
      <c r="AH423" s="77"/>
      <c r="AI423" s="77"/>
      <c r="AJ423" s="77"/>
      <c r="AK423" s="77"/>
      <c r="AL423" s="77"/>
      <c r="AM423" s="77"/>
      <c r="AN423" s="77"/>
      <c r="AO423" s="145"/>
      <c r="AP423" s="247" t="str">
        <f>IF(F423="","",IFERROR(VLOOKUP(SUBSTITUTE(SUBSTITUTE(Tabla1[[#This Row],[Uso Sistemas]],"T","P"),"N","F"),Parámetros!$M$2:$N$17,2,0),"Completar hasta 3ra sem. para evaluar a Probacionista"))</f>
        <v/>
      </c>
      <c r="AQ423" s="40"/>
      <c r="AR423" s="40"/>
      <c r="AS423" s="40"/>
      <c r="AT423" s="29"/>
      <c r="AU423" s="56"/>
      <c r="AV423" s="56"/>
      <c r="AW423" s="56"/>
      <c r="AX423" s="249" t="str">
        <f>IF(V423="","",EOMONTH(EDATE(Tabla1[[#This Row],[Fecha Finalización]],2),0))</f>
        <v/>
      </c>
      <c r="AY423" s="40"/>
      <c r="AZ423" s="250" t="str">
        <f>IF(V423="","",EOMONTH(EDATE(Tabla1[[#This Row],[Fecha Finalización]],3),0))</f>
        <v/>
      </c>
      <c r="BA423" s="40"/>
      <c r="BB423" s="40"/>
      <c r="BC423" s="236"/>
      <c r="BD423" s="234" t="str">
        <f>IF(F423="","",Tabla1[[#This Row],[sem 01]]&amp;Tabla1[[#This Row],[sem 02]]&amp;Tabla1[[#This Row],[sem 03]])</f>
        <v/>
      </c>
      <c r="BE423" s="235" t="str">
        <f>IF(TRIM(F423)="","",$B$1&amp;"-"&amp;SUBSTITUTE(Tabla1[[#This Row],[Mes Inscrito]]," ","")&amp;"-"&amp;SUBSTITUTE(Tabla1[[#This Row],[Dia de clases Inscrito]]," ","")&amp;"-"&amp;SUBSTITUTE(Tabla1[[#This Row],[Horario Inscrito]]," ","")&amp;"-"&amp;Tabla1[[#This Row],[Fecha Inicio grupo]])</f>
        <v/>
      </c>
      <c r="BF423" s="252" t="str">
        <f>IF(F423="","",Tabla1[[#This Row],[Curso]])</f>
        <v/>
      </c>
      <c r="BG423" s="253" t="str">
        <f>+IF(TRIM(F423)="","",$B$1&amp;"-"&amp;TRIM(Tabla1[[#This Row],[Mes Inscrito]])&amp;"-"&amp;TRIM(Tabla1[[#This Row],[Dia de clases Inscrito]])&amp;"-"&amp;TRIM(Tabla1[[#This Row],[Horario Inscrito]])&amp;"-"&amp;TRIM(Tabla1[[#This Row],[Fecha Inicio grupo]])&amp;"-"&amp;TRIM(Tabla1[[#This Row],[Tipo Incrito]]))</f>
        <v/>
      </c>
      <c r="BH423" s="308" t="str">
        <f>IF(F423="","",OR(IFERROR(SEARCH("CG",Tabla1[[#This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3" s="309" t="str">
        <f>IF(F423&lt;&gt;"",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3" s="309" t="str">
        <f>IF(F423&lt;&gt;"",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3" s="309" t="str">
        <f>IF(Tabla1[[#This Row],[Fecha Inicio grupo]]="","",IFERROR(VLOOKUP(Tabla1[[#This Row],[Mes de Alta como miembro]],Parámetros!$AM$2:$AN$16,2,0),"01/01/1900"))</f>
        <v/>
      </c>
    </row>
    <row r="424" spans="1:63" ht="14.45">
      <c r="A424" s="69">
        <v>421</v>
      </c>
      <c r="B424" s="30"/>
      <c r="C424" s="35"/>
      <c r="D424" s="43"/>
      <c r="E424" s="65"/>
      <c r="F424" s="46"/>
      <c r="G424" s="46"/>
      <c r="H424" s="164"/>
      <c r="I424" s="43"/>
      <c r="J424" s="29"/>
      <c r="K424" s="70"/>
      <c r="L424" s="69"/>
      <c r="M424" s="47"/>
      <c r="N424" s="239" t="str">
        <f ca="1">IF(Tabla1[[#This Row],[Fecha de nac]]="","",IF(Tabla1[[#This Row],[Fecha Finalización]] &gt;=TODAY(), DATEDIF(Tabla1[[#This Row],[Fecha de nac]],TODAY(),"y"), ROUNDDOWN((Tabla1[[#This Row],[Fecha Finalización]] -Tabla1[[#This Row],[Fecha de nac]])/365,0)))</f>
        <v/>
      </c>
      <c r="O424" s="170"/>
      <c r="P424" s="35"/>
      <c r="Q424" s="68"/>
      <c r="R424" s="68"/>
      <c r="S424" s="68"/>
      <c r="T424" s="68"/>
      <c r="U424" s="244" t="str">
        <f>IF(F424="","",Tabla1[[#This Row],[Fecha Inicio grupo]]+3*7-7)</f>
        <v/>
      </c>
      <c r="V424" s="245" t="str">
        <f>IF(F424="","",EDATE(Tabla1[[#This Row],[Fecha Inicio grupo]],3))</f>
        <v/>
      </c>
      <c r="W424" s="30"/>
      <c r="X424" s="30"/>
      <c r="Y424" s="77"/>
      <c r="Z424" s="77"/>
      <c r="AA424" s="77"/>
      <c r="AB424" s="77"/>
      <c r="AC424" s="77"/>
      <c r="AD424" s="77"/>
      <c r="AE424" s="77"/>
      <c r="AF424" s="77"/>
      <c r="AG424" s="77"/>
      <c r="AH424" s="77"/>
      <c r="AI424" s="77"/>
      <c r="AJ424" s="77"/>
      <c r="AK424" s="77"/>
      <c r="AL424" s="77"/>
      <c r="AM424" s="77"/>
      <c r="AN424" s="77"/>
      <c r="AO424" s="145"/>
      <c r="AP424" s="247" t="str">
        <f>IF(F424="","",IFERROR(VLOOKUP(SUBSTITUTE(SUBSTITUTE(Tabla1[[#This Row],[Uso Sistemas]],"T","P"),"N","F"),Parámetros!$M$2:$N$17,2,0),"Completar hasta 3ra sem. para evaluar a Probacionista"))</f>
        <v/>
      </c>
      <c r="AQ424" s="40"/>
      <c r="AR424" s="40"/>
      <c r="AS424" s="40"/>
      <c r="AT424" s="29"/>
      <c r="AU424" s="56"/>
      <c r="AV424" s="56"/>
      <c r="AW424" s="56"/>
      <c r="AX424" s="249" t="str">
        <f>IF(V424="","",EOMONTH(EDATE(Tabla1[[#This Row],[Fecha Finalización]],2),0))</f>
        <v/>
      </c>
      <c r="AY424" s="40"/>
      <c r="AZ424" s="250" t="str">
        <f>IF(V424="","",EOMONTH(EDATE(Tabla1[[#This Row],[Fecha Finalización]],3),0))</f>
        <v/>
      </c>
      <c r="BA424" s="40"/>
      <c r="BB424" s="40"/>
      <c r="BC424" s="236"/>
      <c r="BD424" s="234" t="str">
        <f>IF(F424="","",Tabla1[[#This Row],[sem 01]]&amp;Tabla1[[#This Row],[sem 02]]&amp;Tabla1[[#This Row],[sem 03]])</f>
        <v/>
      </c>
      <c r="BE424" s="235" t="str">
        <f>IF(TRIM(F424)="","",$B$1&amp;"-"&amp;SUBSTITUTE(Tabla1[[#This Row],[Mes Inscrito]]," ","")&amp;"-"&amp;SUBSTITUTE(Tabla1[[#This Row],[Dia de clases Inscrito]]," ","")&amp;"-"&amp;SUBSTITUTE(Tabla1[[#This Row],[Horario Inscrito]]," ","")&amp;"-"&amp;Tabla1[[#This Row],[Fecha Inicio grupo]])</f>
        <v/>
      </c>
      <c r="BF424" s="252" t="str">
        <f>IF(F424="","",Tabla1[[#This Row],[Curso]])</f>
        <v/>
      </c>
      <c r="BG424" s="253" t="str">
        <f>+IF(TRIM(F424)="","",$B$1&amp;"-"&amp;TRIM(Tabla1[[#This Row],[Mes Inscrito]])&amp;"-"&amp;TRIM(Tabla1[[#This Row],[Dia de clases Inscrito]])&amp;"-"&amp;TRIM(Tabla1[[#This Row],[Horario Inscrito]])&amp;"-"&amp;TRIM(Tabla1[[#This Row],[Fecha Inicio grupo]])&amp;"-"&amp;TRIM(Tabla1[[#This Row],[Tipo Incrito]]))</f>
        <v/>
      </c>
      <c r="BH424" s="308" t="str">
        <f>IF(F424="","",OR(IFERROR(SEARCH("CG",Tabla1[[#This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4" s="309" t="str">
        <f>IF(F424&lt;&gt;"",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4" s="309" t="str">
        <f>IF(F424&lt;&gt;"",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4" s="309" t="str">
        <f>IF(Tabla1[[#This Row],[Fecha Inicio grupo]]="","",IFERROR(VLOOKUP(Tabla1[[#This Row],[Mes de Alta como miembro]],Parámetros!$AM$2:$AN$16,2,0),"01/01/1900"))</f>
        <v/>
      </c>
    </row>
    <row r="425" spans="1:63" ht="14.45">
      <c r="A425" s="69">
        <v>422</v>
      </c>
      <c r="B425" s="30"/>
      <c r="C425" s="35"/>
      <c r="D425" s="43"/>
      <c r="E425" s="65"/>
      <c r="F425" s="46"/>
      <c r="G425" s="46"/>
      <c r="H425" s="164"/>
      <c r="I425" s="43"/>
      <c r="J425" s="29"/>
      <c r="K425" s="70"/>
      <c r="L425" s="69"/>
      <c r="M425" s="47"/>
      <c r="N425" s="239" t="str">
        <f ca="1">IF(Tabla1[[#This Row],[Fecha de nac]]="","",IF(Tabla1[[#This Row],[Fecha Finalización]] &gt;=TODAY(), DATEDIF(Tabla1[[#This Row],[Fecha de nac]],TODAY(),"y"), ROUNDDOWN((Tabla1[[#This Row],[Fecha Finalización]] -Tabla1[[#This Row],[Fecha de nac]])/365,0)))</f>
        <v/>
      </c>
      <c r="O425" s="170"/>
      <c r="P425" s="35"/>
      <c r="Q425" s="68"/>
      <c r="R425" s="68"/>
      <c r="S425" s="68"/>
      <c r="T425" s="68"/>
      <c r="U425" s="244" t="str">
        <f>IF(F425="","",Tabla1[[#This Row],[Fecha Inicio grupo]]+3*7-7)</f>
        <v/>
      </c>
      <c r="V425" s="245" t="str">
        <f>IF(F425="","",EDATE(Tabla1[[#This Row],[Fecha Inicio grupo]],3))</f>
        <v/>
      </c>
      <c r="W425" s="30"/>
      <c r="X425" s="30"/>
      <c r="Y425" s="77"/>
      <c r="Z425" s="77"/>
      <c r="AA425" s="77"/>
      <c r="AB425" s="77"/>
      <c r="AC425" s="77"/>
      <c r="AD425" s="77"/>
      <c r="AE425" s="77"/>
      <c r="AF425" s="77"/>
      <c r="AG425" s="77"/>
      <c r="AH425" s="77"/>
      <c r="AI425" s="77"/>
      <c r="AJ425" s="77"/>
      <c r="AK425" s="77"/>
      <c r="AL425" s="77"/>
      <c r="AM425" s="77"/>
      <c r="AN425" s="77"/>
      <c r="AO425" s="145"/>
      <c r="AP425" s="247" t="str">
        <f>IF(F425="","",IFERROR(VLOOKUP(SUBSTITUTE(SUBSTITUTE(Tabla1[[#This Row],[Uso Sistemas]],"T","P"),"N","F"),Parámetros!$M$2:$N$17,2,0),"Completar hasta 3ra sem. para evaluar a Probacionista"))</f>
        <v/>
      </c>
      <c r="AQ425" s="40"/>
      <c r="AR425" s="40"/>
      <c r="AS425" s="40"/>
      <c r="AT425" s="29"/>
      <c r="AU425" s="56"/>
      <c r="AV425" s="56"/>
      <c r="AW425" s="56"/>
      <c r="AX425" s="249" t="str">
        <f>IF(V425="","",EOMONTH(EDATE(Tabla1[[#This Row],[Fecha Finalización]],2),0))</f>
        <v/>
      </c>
      <c r="AY425" s="40"/>
      <c r="AZ425" s="250" t="str">
        <f>IF(V425="","",EOMONTH(EDATE(Tabla1[[#This Row],[Fecha Finalización]],3),0))</f>
        <v/>
      </c>
      <c r="BA425" s="40"/>
      <c r="BB425" s="40"/>
      <c r="BC425" s="236"/>
      <c r="BD425" s="234" t="str">
        <f>IF(F425="","",Tabla1[[#This Row],[sem 01]]&amp;Tabla1[[#This Row],[sem 02]]&amp;Tabla1[[#This Row],[sem 03]])</f>
        <v/>
      </c>
      <c r="BE425" s="235" t="str">
        <f>IF(TRIM(F425)="","",$B$1&amp;"-"&amp;SUBSTITUTE(Tabla1[[#This Row],[Mes Inscrito]]," ","")&amp;"-"&amp;SUBSTITUTE(Tabla1[[#This Row],[Dia de clases Inscrito]]," ","")&amp;"-"&amp;SUBSTITUTE(Tabla1[[#This Row],[Horario Inscrito]]," ","")&amp;"-"&amp;Tabla1[[#This Row],[Fecha Inicio grupo]])</f>
        <v/>
      </c>
      <c r="BF425" s="252" t="str">
        <f>IF(F425="","",Tabla1[[#This Row],[Curso]])</f>
        <v/>
      </c>
      <c r="BG425" s="253" t="str">
        <f>+IF(TRIM(F425)="","",$B$1&amp;"-"&amp;TRIM(Tabla1[[#This Row],[Mes Inscrito]])&amp;"-"&amp;TRIM(Tabla1[[#This Row],[Dia de clases Inscrito]])&amp;"-"&amp;TRIM(Tabla1[[#This Row],[Horario Inscrito]])&amp;"-"&amp;TRIM(Tabla1[[#This Row],[Fecha Inicio grupo]])&amp;"-"&amp;TRIM(Tabla1[[#This Row],[Tipo Incrito]]))</f>
        <v/>
      </c>
      <c r="BH425" s="308" t="str">
        <f>IF(F425="","",OR(IFERROR(SEARCH("CG",Tabla1[[#This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5" s="309" t="str">
        <f>IF(F425&lt;&gt;"",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5" s="309" t="str">
        <f>IF(F425&lt;&gt;"",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5" s="309" t="str">
        <f>IF(Tabla1[[#This Row],[Fecha Inicio grupo]]="","",IFERROR(VLOOKUP(Tabla1[[#This Row],[Mes de Alta como miembro]],Parámetros!$AM$2:$AN$16,2,0),"01/01/1900"))</f>
        <v/>
      </c>
    </row>
    <row r="426" spans="1:63" ht="14.45">
      <c r="A426" s="69">
        <v>423</v>
      </c>
      <c r="B426" s="30"/>
      <c r="C426" s="35"/>
      <c r="D426" s="43"/>
      <c r="E426" s="65"/>
      <c r="F426" s="46"/>
      <c r="G426" s="46"/>
      <c r="H426" s="164"/>
      <c r="I426" s="43"/>
      <c r="J426" s="29"/>
      <c r="K426" s="70"/>
      <c r="L426" s="69"/>
      <c r="M426" s="47"/>
      <c r="N426" s="239" t="str">
        <f ca="1">IF(Tabla1[[#This Row],[Fecha de nac]]="","",IF(Tabla1[[#This Row],[Fecha Finalización]] &gt;=TODAY(), DATEDIF(Tabla1[[#This Row],[Fecha de nac]],TODAY(),"y"), ROUNDDOWN((Tabla1[[#This Row],[Fecha Finalización]] -Tabla1[[#This Row],[Fecha de nac]])/365,0)))</f>
        <v/>
      </c>
      <c r="O426" s="170"/>
      <c r="P426" s="35"/>
      <c r="Q426" s="68"/>
      <c r="R426" s="68"/>
      <c r="S426" s="68"/>
      <c r="T426" s="68"/>
      <c r="U426" s="244" t="str">
        <f>IF(F426="","",Tabla1[[#This Row],[Fecha Inicio grupo]]+3*7-7)</f>
        <v/>
      </c>
      <c r="V426" s="245" t="str">
        <f>IF(F426="","",EDATE(Tabla1[[#This Row],[Fecha Inicio grupo]],3))</f>
        <v/>
      </c>
      <c r="W426" s="30"/>
      <c r="X426" s="30"/>
      <c r="Y426" s="77"/>
      <c r="Z426" s="77"/>
      <c r="AA426" s="77"/>
      <c r="AB426" s="77"/>
      <c r="AC426" s="77"/>
      <c r="AD426" s="77"/>
      <c r="AE426" s="77"/>
      <c r="AF426" s="77"/>
      <c r="AG426" s="77"/>
      <c r="AH426" s="77"/>
      <c r="AI426" s="77"/>
      <c r="AJ426" s="77"/>
      <c r="AK426" s="77"/>
      <c r="AL426" s="77"/>
      <c r="AM426" s="77"/>
      <c r="AN426" s="77"/>
      <c r="AO426" s="145"/>
      <c r="AP426" s="247" t="str">
        <f>IF(F426="","",IFERROR(VLOOKUP(SUBSTITUTE(SUBSTITUTE(Tabla1[[#This Row],[Uso Sistemas]],"T","P"),"N","F"),Parámetros!$M$2:$N$17,2,0),"Completar hasta 3ra sem. para evaluar a Probacionista"))</f>
        <v/>
      </c>
      <c r="AQ426" s="40"/>
      <c r="AR426" s="40"/>
      <c r="AS426" s="40"/>
      <c r="AT426" s="29"/>
      <c r="AU426" s="56"/>
      <c r="AV426" s="56"/>
      <c r="AW426" s="56"/>
      <c r="AX426" s="249" t="str">
        <f>IF(V426="","",EOMONTH(EDATE(Tabla1[[#This Row],[Fecha Finalización]],2),0))</f>
        <v/>
      </c>
      <c r="AY426" s="40"/>
      <c r="AZ426" s="250" t="str">
        <f>IF(V426="","",EOMONTH(EDATE(Tabla1[[#This Row],[Fecha Finalización]],3),0))</f>
        <v/>
      </c>
      <c r="BA426" s="40"/>
      <c r="BB426" s="40"/>
      <c r="BC426" s="236"/>
      <c r="BD426" s="234" t="str">
        <f>IF(F426="","",Tabla1[[#This Row],[sem 01]]&amp;Tabla1[[#This Row],[sem 02]]&amp;Tabla1[[#This Row],[sem 03]])</f>
        <v/>
      </c>
      <c r="BE426" s="235" t="str">
        <f>IF(TRIM(F426)="","",$B$1&amp;"-"&amp;SUBSTITUTE(Tabla1[[#This Row],[Mes Inscrito]]," ","")&amp;"-"&amp;SUBSTITUTE(Tabla1[[#This Row],[Dia de clases Inscrito]]," ","")&amp;"-"&amp;SUBSTITUTE(Tabla1[[#This Row],[Horario Inscrito]]," ","")&amp;"-"&amp;Tabla1[[#This Row],[Fecha Inicio grupo]])</f>
        <v/>
      </c>
      <c r="BF426" s="252" t="str">
        <f>IF(F426="","",Tabla1[[#This Row],[Curso]])</f>
        <v/>
      </c>
      <c r="BG426" s="253" t="str">
        <f>+IF(TRIM(F426)="","",$B$1&amp;"-"&amp;TRIM(Tabla1[[#This Row],[Mes Inscrito]])&amp;"-"&amp;TRIM(Tabla1[[#This Row],[Dia de clases Inscrito]])&amp;"-"&amp;TRIM(Tabla1[[#This Row],[Horario Inscrito]])&amp;"-"&amp;TRIM(Tabla1[[#This Row],[Fecha Inicio grupo]])&amp;"-"&amp;TRIM(Tabla1[[#This Row],[Tipo Incrito]]))</f>
        <v/>
      </c>
      <c r="BH426" s="308" t="str">
        <f>IF(F426="","",OR(IFERROR(SEARCH("CG",Tabla1[[#This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6" s="309" t="str">
        <f>IF(F426&lt;&gt;"",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6" s="309" t="str">
        <f>IF(F426&lt;&gt;"",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6" s="309" t="str">
        <f>IF(Tabla1[[#This Row],[Fecha Inicio grupo]]="","",IFERROR(VLOOKUP(Tabla1[[#This Row],[Mes de Alta como miembro]],Parámetros!$AM$2:$AN$16,2,0),"01/01/1900"))</f>
        <v/>
      </c>
    </row>
    <row r="427" spans="1:63" ht="14.45">
      <c r="A427" s="69">
        <v>424</v>
      </c>
      <c r="B427" s="30"/>
      <c r="C427" s="35"/>
      <c r="D427" s="43"/>
      <c r="E427" s="65"/>
      <c r="F427" s="46"/>
      <c r="G427" s="46"/>
      <c r="H427" s="164"/>
      <c r="I427" s="43"/>
      <c r="J427" s="29"/>
      <c r="K427" s="70"/>
      <c r="L427" s="69"/>
      <c r="M427" s="47"/>
      <c r="N427" s="239" t="str">
        <f ca="1">IF(Tabla1[[#This Row],[Fecha de nac]]="","",IF(Tabla1[[#This Row],[Fecha Finalización]] &gt;=TODAY(), DATEDIF(Tabla1[[#This Row],[Fecha de nac]],TODAY(),"y"), ROUNDDOWN((Tabla1[[#This Row],[Fecha Finalización]] -Tabla1[[#This Row],[Fecha de nac]])/365,0)))</f>
        <v/>
      </c>
      <c r="O427" s="170"/>
      <c r="P427" s="35"/>
      <c r="Q427" s="68"/>
      <c r="R427" s="68"/>
      <c r="S427" s="68"/>
      <c r="T427" s="68"/>
      <c r="U427" s="244" t="str">
        <f>IF(F427="","",Tabla1[[#This Row],[Fecha Inicio grupo]]+3*7-7)</f>
        <v/>
      </c>
      <c r="V427" s="245" t="str">
        <f>IF(F427="","",EDATE(Tabla1[[#This Row],[Fecha Inicio grupo]],3))</f>
        <v/>
      </c>
      <c r="W427" s="30"/>
      <c r="X427" s="30"/>
      <c r="Y427" s="77"/>
      <c r="Z427" s="77"/>
      <c r="AA427" s="77"/>
      <c r="AB427" s="77"/>
      <c r="AC427" s="77"/>
      <c r="AD427" s="77"/>
      <c r="AE427" s="77"/>
      <c r="AF427" s="77"/>
      <c r="AG427" s="77"/>
      <c r="AH427" s="77"/>
      <c r="AI427" s="77"/>
      <c r="AJ427" s="77"/>
      <c r="AK427" s="77"/>
      <c r="AL427" s="77"/>
      <c r="AM427" s="77"/>
      <c r="AN427" s="77"/>
      <c r="AO427" s="145"/>
      <c r="AP427" s="247" t="str">
        <f>IF(F427="","",IFERROR(VLOOKUP(SUBSTITUTE(SUBSTITUTE(Tabla1[[#This Row],[Uso Sistemas]],"T","P"),"N","F"),Parámetros!$M$2:$N$17,2,0),"Completar hasta 3ra sem. para evaluar a Probacionista"))</f>
        <v/>
      </c>
      <c r="AQ427" s="40"/>
      <c r="AR427" s="40"/>
      <c r="AS427" s="40"/>
      <c r="AT427" s="29"/>
      <c r="AU427" s="56"/>
      <c r="AV427" s="56"/>
      <c r="AW427" s="56"/>
      <c r="AX427" s="249" t="str">
        <f>IF(V427="","",EOMONTH(EDATE(Tabla1[[#This Row],[Fecha Finalización]],2),0))</f>
        <v/>
      </c>
      <c r="AY427" s="40"/>
      <c r="AZ427" s="250" t="str">
        <f>IF(V427="","",EOMONTH(EDATE(Tabla1[[#This Row],[Fecha Finalización]],3),0))</f>
        <v/>
      </c>
      <c r="BA427" s="40"/>
      <c r="BB427" s="40"/>
      <c r="BC427" s="236"/>
      <c r="BD427" s="234" t="str">
        <f>IF(F427="","",Tabla1[[#This Row],[sem 01]]&amp;Tabla1[[#This Row],[sem 02]]&amp;Tabla1[[#This Row],[sem 03]])</f>
        <v/>
      </c>
      <c r="BE427" s="235" t="str">
        <f>IF(TRIM(F427)="","",$B$1&amp;"-"&amp;SUBSTITUTE(Tabla1[[#This Row],[Mes Inscrito]]," ","")&amp;"-"&amp;SUBSTITUTE(Tabla1[[#This Row],[Dia de clases Inscrito]]," ","")&amp;"-"&amp;SUBSTITUTE(Tabla1[[#This Row],[Horario Inscrito]]," ","")&amp;"-"&amp;Tabla1[[#This Row],[Fecha Inicio grupo]])</f>
        <v/>
      </c>
      <c r="BF427" s="252" t="str">
        <f>IF(F427="","",Tabla1[[#This Row],[Curso]])</f>
        <v/>
      </c>
      <c r="BG427" s="253" t="str">
        <f>+IF(TRIM(F427)="","",$B$1&amp;"-"&amp;TRIM(Tabla1[[#This Row],[Mes Inscrito]])&amp;"-"&amp;TRIM(Tabla1[[#This Row],[Dia de clases Inscrito]])&amp;"-"&amp;TRIM(Tabla1[[#This Row],[Horario Inscrito]])&amp;"-"&amp;TRIM(Tabla1[[#This Row],[Fecha Inicio grupo]])&amp;"-"&amp;TRIM(Tabla1[[#This Row],[Tipo Incrito]]))</f>
        <v/>
      </c>
      <c r="BH427" s="308" t="str">
        <f>IF(F427="","",OR(IFERROR(SEARCH("CG",Tabla1[[#This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7" s="309" t="str">
        <f>IF(F427&lt;&gt;"",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7" s="309" t="str">
        <f>IF(F427&lt;&gt;"",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7" s="309" t="str">
        <f>IF(Tabla1[[#This Row],[Fecha Inicio grupo]]="","",IFERROR(VLOOKUP(Tabla1[[#This Row],[Mes de Alta como miembro]],Parámetros!$AM$2:$AN$16,2,0),"01/01/1900"))</f>
        <v/>
      </c>
    </row>
    <row r="428" spans="1:63" ht="14.45">
      <c r="A428" s="69">
        <v>425</v>
      </c>
      <c r="B428" s="30"/>
      <c r="C428" s="35"/>
      <c r="D428" s="43"/>
      <c r="E428" s="65"/>
      <c r="F428" s="46"/>
      <c r="G428" s="46"/>
      <c r="H428" s="164"/>
      <c r="I428" s="43"/>
      <c r="J428" s="29"/>
      <c r="K428" s="70"/>
      <c r="L428" s="69"/>
      <c r="M428" s="47"/>
      <c r="N428" s="239" t="str">
        <f ca="1">IF(Tabla1[[#This Row],[Fecha de nac]]="","",IF(Tabla1[[#This Row],[Fecha Finalización]] &gt;=TODAY(), DATEDIF(Tabla1[[#This Row],[Fecha de nac]],TODAY(),"y"), ROUNDDOWN((Tabla1[[#This Row],[Fecha Finalización]] -Tabla1[[#This Row],[Fecha de nac]])/365,0)))</f>
        <v/>
      </c>
      <c r="O428" s="170"/>
      <c r="P428" s="35"/>
      <c r="Q428" s="68"/>
      <c r="R428" s="68"/>
      <c r="S428" s="68"/>
      <c r="T428" s="68"/>
      <c r="U428" s="244" t="str">
        <f>IF(F428="","",Tabla1[[#This Row],[Fecha Inicio grupo]]+3*7-7)</f>
        <v/>
      </c>
      <c r="V428" s="245" t="str">
        <f>IF(F428="","",EDATE(Tabla1[[#This Row],[Fecha Inicio grupo]],3))</f>
        <v/>
      </c>
      <c r="W428" s="30"/>
      <c r="X428" s="30"/>
      <c r="Y428" s="77"/>
      <c r="Z428" s="77"/>
      <c r="AA428" s="77"/>
      <c r="AB428" s="77"/>
      <c r="AC428" s="77"/>
      <c r="AD428" s="77"/>
      <c r="AE428" s="77"/>
      <c r="AF428" s="77"/>
      <c r="AG428" s="77"/>
      <c r="AH428" s="77"/>
      <c r="AI428" s="77"/>
      <c r="AJ428" s="77"/>
      <c r="AK428" s="77"/>
      <c r="AL428" s="77"/>
      <c r="AM428" s="77"/>
      <c r="AN428" s="77"/>
      <c r="AO428" s="145"/>
      <c r="AP428" s="247" t="str">
        <f>IF(F428="","",IFERROR(VLOOKUP(SUBSTITUTE(SUBSTITUTE(Tabla1[[#This Row],[Uso Sistemas]],"T","P"),"N","F"),Parámetros!$M$2:$N$17,2,0),"Completar hasta 3ra sem. para evaluar a Probacionista"))</f>
        <v/>
      </c>
      <c r="AQ428" s="40"/>
      <c r="AR428" s="40"/>
      <c r="AS428" s="40"/>
      <c r="AT428" s="29"/>
      <c r="AU428" s="56"/>
      <c r="AV428" s="56"/>
      <c r="AW428" s="56"/>
      <c r="AX428" s="249" t="str">
        <f>IF(V428="","",EOMONTH(EDATE(Tabla1[[#This Row],[Fecha Finalización]],2),0))</f>
        <v/>
      </c>
      <c r="AY428" s="40"/>
      <c r="AZ428" s="250" t="str">
        <f>IF(V428="","",EOMONTH(EDATE(Tabla1[[#This Row],[Fecha Finalización]],3),0))</f>
        <v/>
      </c>
      <c r="BA428" s="40"/>
      <c r="BB428" s="40"/>
      <c r="BC428" s="236"/>
      <c r="BD428" s="234" t="str">
        <f>IF(F428="","",Tabla1[[#This Row],[sem 01]]&amp;Tabla1[[#This Row],[sem 02]]&amp;Tabla1[[#This Row],[sem 03]])</f>
        <v/>
      </c>
      <c r="BE428" s="235" t="str">
        <f>IF(TRIM(F428)="","",$B$1&amp;"-"&amp;SUBSTITUTE(Tabla1[[#This Row],[Mes Inscrito]]," ","")&amp;"-"&amp;SUBSTITUTE(Tabla1[[#This Row],[Dia de clases Inscrito]]," ","")&amp;"-"&amp;SUBSTITUTE(Tabla1[[#This Row],[Horario Inscrito]]," ","")&amp;"-"&amp;Tabla1[[#This Row],[Fecha Inicio grupo]])</f>
        <v/>
      </c>
      <c r="BF428" s="252" t="str">
        <f>IF(F428="","",Tabla1[[#This Row],[Curso]])</f>
        <v/>
      </c>
      <c r="BG428" s="253" t="str">
        <f>+IF(TRIM(F428)="","",$B$1&amp;"-"&amp;TRIM(Tabla1[[#This Row],[Mes Inscrito]])&amp;"-"&amp;TRIM(Tabla1[[#This Row],[Dia de clases Inscrito]])&amp;"-"&amp;TRIM(Tabla1[[#This Row],[Horario Inscrito]])&amp;"-"&amp;TRIM(Tabla1[[#This Row],[Fecha Inicio grupo]])&amp;"-"&amp;TRIM(Tabla1[[#This Row],[Tipo Incrito]]))</f>
        <v/>
      </c>
      <c r="BH428" s="308" t="str">
        <f>IF(F428="","",OR(IFERROR(SEARCH("CG",Tabla1[[#This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8" s="309" t="str">
        <f>IF(F428&lt;&gt;"",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8" s="309" t="str">
        <f>IF(F428&lt;&gt;"",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8" s="309" t="str">
        <f>IF(Tabla1[[#This Row],[Fecha Inicio grupo]]="","",IFERROR(VLOOKUP(Tabla1[[#This Row],[Mes de Alta como miembro]],Parámetros!$AM$2:$AN$16,2,0),"01/01/1900"))</f>
        <v/>
      </c>
    </row>
    <row r="429" spans="1:63" ht="14.45">
      <c r="A429" s="69">
        <v>426</v>
      </c>
      <c r="B429" s="30"/>
      <c r="C429" s="35"/>
      <c r="D429" s="43"/>
      <c r="E429" s="65"/>
      <c r="F429" s="46"/>
      <c r="G429" s="46"/>
      <c r="H429" s="164"/>
      <c r="I429" s="43"/>
      <c r="J429" s="29"/>
      <c r="K429" s="70"/>
      <c r="L429" s="69"/>
      <c r="M429" s="47"/>
      <c r="N429" s="239" t="str">
        <f ca="1">IF(Tabla1[[#This Row],[Fecha de nac]]="","",IF(Tabla1[[#This Row],[Fecha Finalización]] &gt;=TODAY(), DATEDIF(Tabla1[[#This Row],[Fecha de nac]],TODAY(),"y"), ROUNDDOWN((Tabla1[[#This Row],[Fecha Finalización]] -Tabla1[[#This Row],[Fecha de nac]])/365,0)))</f>
        <v/>
      </c>
      <c r="O429" s="170"/>
      <c r="P429" s="35"/>
      <c r="Q429" s="68"/>
      <c r="R429" s="68"/>
      <c r="S429" s="68"/>
      <c r="T429" s="68"/>
      <c r="U429" s="244" t="str">
        <f>IF(F429="","",Tabla1[[#This Row],[Fecha Inicio grupo]]+3*7-7)</f>
        <v/>
      </c>
      <c r="V429" s="245" t="str">
        <f>IF(F429="","",EDATE(Tabla1[[#This Row],[Fecha Inicio grupo]],3))</f>
        <v/>
      </c>
      <c r="W429" s="30"/>
      <c r="X429" s="30"/>
      <c r="Y429" s="77"/>
      <c r="Z429" s="77"/>
      <c r="AA429" s="77"/>
      <c r="AB429" s="77"/>
      <c r="AC429" s="77"/>
      <c r="AD429" s="77"/>
      <c r="AE429" s="77"/>
      <c r="AF429" s="77"/>
      <c r="AG429" s="77"/>
      <c r="AH429" s="77"/>
      <c r="AI429" s="77"/>
      <c r="AJ429" s="77"/>
      <c r="AK429" s="77"/>
      <c r="AL429" s="77"/>
      <c r="AM429" s="77"/>
      <c r="AN429" s="77"/>
      <c r="AO429" s="145"/>
      <c r="AP429" s="247" t="str">
        <f>IF(F429="","",IFERROR(VLOOKUP(SUBSTITUTE(SUBSTITUTE(Tabla1[[#This Row],[Uso Sistemas]],"T","P"),"N","F"),Parámetros!$M$2:$N$17,2,0),"Completar hasta 3ra sem. para evaluar a Probacionista"))</f>
        <v/>
      </c>
      <c r="AQ429" s="40"/>
      <c r="AR429" s="40"/>
      <c r="AS429" s="40"/>
      <c r="AT429" s="29"/>
      <c r="AU429" s="56"/>
      <c r="AV429" s="56"/>
      <c r="AW429" s="56"/>
      <c r="AX429" s="249" t="str">
        <f>IF(V429="","",EOMONTH(EDATE(Tabla1[[#This Row],[Fecha Finalización]],2),0))</f>
        <v/>
      </c>
      <c r="AY429" s="40"/>
      <c r="AZ429" s="250" t="str">
        <f>IF(V429="","",EOMONTH(EDATE(Tabla1[[#This Row],[Fecha Finalización]],3),0))</f>
        <v/>
      </c>
      <c r="BA429" s="40"/>
      <c r="BB429" s="40"/>
      <c r="BC429" s="236"/>
      <c r="BD429" s="234" t="str">
        <f>IF(F429="","",Tabla1[[#This Row],[sem 01]]&amp;Tabla1[[#This Row],[sem 02]]&amp;Tabla1[[#This Row],[sem 03]])</f>
        <v/>
      </c>
      <c r="BE429" s="235" t="str">
        <f>IF(TRIM(F429)="","",$B$1&amp;"-"&amp;SUBSTITUTE(Tabla1[[#This Row],[Mes Inscrito]]," ","")&amp;"-"&amp;SUBSTITUTE(Tabla1[[#This Row],[Dia de clases Inscrito]]," ","")&amp;"-"&amp;SUBSTITUTE(Tabla1[[#This Row],[Horario Inscrito]]," ","")&amp;"-"&amp;Tabla1[[#This Row],[Fecha Inicio grupo]])</f>
        <v/>
      </c>
      <c r="BF429" s="252" t="str">
        <f>IF(F429="","",Tabla1[[#This Row],[Curso]])</f>
        <v/>
      </c>
      <c r="BG429" s="253" t="str">
        <f>+IF(TRIM(F429)="","",$B$1&amp;"-"&amp;TRIM(Tabla1[[#This Row],[Mes Inscrito]])&amp;"-"&amp;TRIM(Tabla1[[#This Row],[Dia de clases Inscrito]])&amp;"-"&amp;TRIM(Tabla1[[#This Row],[Horario Inscrito]])&amp;"-"&amp;TRIM(Tabla1[[#This Row],[Fecha Inicio grupo]])&amp;"-"&amp;TRIM(Tabla1[[#This Row],[Tipo Incrito]]))</f>
        <v/>
      </c>
      <c r="BH429" s="308" t="str">
        <f>IF(F429="","",OR(IFERROR(SEARCH("CG",Tabla1[[#This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9" s="309" t="str">
        <f>IF(F429&lt;&gt;"",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9" s="309" t="str">
        <f>IF(F429&lt;&gt;"",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9" s="309" t="str">
        <f>IF(Tabla1[[#This Row],[Fecha Inicio grupo]]="","",IFERROR(VLOOKUP(Tabla1[[#This Row],[Mes de Alta como miembro]],Parámetros!$AM$2:$AN$16,2,0),"01/01/1900"))</f>
        <v/>
      </c>
    </row>
    <row r="430" spans="1:63" ht="14.45">
      <c r="A430" s="69">
        <v>427</v>
      </c>
      <c r="B430" s="30"/>
      <c r="C430" s="35"/>
      <c r="D430" s="43"/>
      <c r="E430" s="65"/>
      <c r="F430" s="46"/>
      <c r="G430" s="46"/>
      <c r="H430" s="164"/>
      <c r="I430" s="43"/>
      <c r="J430" s="29"/>
      <c r="K430" s="70"/>
      <c r="L430" s="69"/>
      <c r="M430" s="47"/>
      <c r="N430" s="239" t="str">
        <f ca="1">IF(Tabla1[[#This Row],[Fecha de nac]]="","",IF(Tabla1[[#This Row],[Fecha Finalización]] &gt;=TODAY(), DATEDIF(Tabla1[[#This Row],[Fecha de nac]],TODAY(),"y"), ROUNDDOWN((Tabla1[[#This Row],[Fecha Finalización]] -Tabla1[[#This Row],[Fecha de nac]])/365,0)))</f>
        <v/>
      </c>
      <c r="O430" s="170"/>
      <c r="P430" s="35"/>
      <c r="Q430" s="68"/>
      <c r="R430" s="68"/>
      <c r="S430" s="68"/>
      <c r="T430" s="68"/>
      <c r="U430" s="244" t="str">
        <f>IF(F430="","",Tabla1[[#This Row],[Fecha Inicio grupo]]+3*7-7)</f>
        <v/>
      </c>
      <c r="V430" s="245" t="str">
        <f>IF(F430="","",EDATE(Tabla1[[#This Row],[Fecha Inicio grupo]],3))</f>
        <v/>
      </c>
      <c r="W430" s="30"/>
      <c r="X430" s="30"/>
      <c r="Y430" s="77"/>
      <c r="Z430" s="77"/>
      <c r="AA430" s="77"/>
      <c r="AB430" s="77"/>
      <c r="AC430" s="77"/>
      <c r="AD430" s="77"/>
      <c r="AE430" s="77"/>
      <c r="AF430" s="77"/>
      <c r="AG430" s="77"/>
      <c r="AH430" s="77"/>
      <c r="AI430" s="77"/>
      <c r="AJ430" s="77"/>
      <c r="AK430" s="77"/>
      <c r="AL430" s="77"/>
      <c r="AM430" s="77"/>
      <c r="AN430" s="77"/>
      <c r="AO430" s="145"/>
      <c r="AP430" s="247" t="str">
        <f>IF(F430="","",IFERROR(VLOOKUP(SUBSTITUTE(SUBSTITUTE(Tabla1[[#This Row],[Uso Sistemas]],"T","P"),"N","F"),Parámetros!$M$2:$N$17,2,0),"Completar hasta 3ra sem. para evaluar a Probacionista"))</f>
        <v/>
      </c>
      <c r="AQ430" s="40"/>
      <c r="AR430" s="40"/>
      <c r="AS430" s="40"/>
      <c r="AT430" s="29"/>
      <c r="AU430" s="56"/>
      <c r="AV430" s="56"/>
      <c r="AW430" s="56"/>
      <c r="AX430" s="249" t="str">
        <f>IF(V430="","",EOMONTH(EDATE(Tabla1[[#This Row],[Fecha Finalización]],2),0))</f>
        <v/>
      </c>
      <c r="AY430" s="40"/>
      <c r="AZ430" s="250" t="str">
        <f>IF(V430="","",EOMONTH(EDATE(Tabla1[[#This Row],[Fecha Finalización]],3),0))</f>
        <v/>
      </c>
      <c r="BA430" s="40"/>
      <c r="BB430" s="40"/>
      <c r="BC430" s="236"/>
      <c r="BD430" s="234" t="str">
        <f>IF(F430="","",Tabla1[[#This Row],[sem 01]]&amp;Tabla1[[#This Row],[sem 02]]&amp;Tabla1[[#This Row],[sem 03]])</f>
        <v/>
      </c>
      <c r="BE430" s="235" t="str">
        <f>IF(TRIM(F430)="","",$B$1&amp;"-"&amp;SUBSTITUTE(Tabla1[[#This Row],[Mes Inscrito]]," ","")&amp;"-"&amp;SUBSTITUTE(Tabla1[[#This Row],[Dia de clases Inscrito]]," ","")&amp;"-"&amp;SUBSTITUTE(Tabla1[[#This Row],[Horario Inscrito]]," ","")&amp;"-"&amp;Tabla1[[#This Row],[Fecha Inicio grupo]])</f>
        <v/>
      </c>
      <c r="BF430" s="252" t="str">
        <f>IF(F430="","",Tabla1[[#This Row],[Curso]])</f>
        <v/>
      </c>
      <c r="BG430" s="253" t="str">
        <f>+IF(TRIM(F430)="","",$B$1&amp;"-"&amp;TRIM(Tabla1[[#This Row],[Mes Inscrito]])&amp;"-"&amp;TRIM(Tabla1[[#This Row],[Dia de clases Inscrito]])&amp;"-"&amp;TRIM(Tabla1[[#This Row],[Horario Inscrito]])&amp;"-"&amp;TRIM(Tabla1[[#This Row],[Fecha Inicio grupo]])&amp;"-"&amp;TRIM(Tabla1[[#This Row],[Tipo Incrito]]))</f>
        <v/>
      </c>
      <c r="BH430" s="308" t="str">
        <f>IF(F430="","",OR(IFERROR(SEARCH("CG",Tabla1[[#This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0" s="309" t="str">
        <f>IF(F430&lt;&gt;"",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0" s="309" t="str">
        <f>IF(F430&lt;&gt;"",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0" s="309" t="str">
        <f>IF(Tabla1[[#This Row],[Fecha Inicio grupo]]="","",IFERROR(VLOOKUP(Tabla1[[#This Row],[Mes de Alta como miembro]],Parámetros!$AM$2:$AN$16,2,0),"01/01/1900"))</f>
        <v/>
      </c>
    </row>
    <row r="431" spans="1:63" ht="14.45">
      <c r="A431" s="69">
        <v>428</v>
      </c>
      <c r="B431" s="30"/>
      <c r="C431" s="35"/>
      <c r="D431" s="43"/>
      <c r="E431" s="65"/>
      <c r="F431" s="46"/>
      <c r="G431" s="46"/>
      <c r="H431" s="164"/>
      <c r="I431" s="43"/>
      <c r="J431" s="29"/>
      <c r="K431" s="70"/>
      <c r="L431" s="69"/>
      <c r="M431" s="47"/>
      <c r="N431" s="239" t="str">
        <f ca="1">IF(Tabla1[[#This Row],[Fecha de nac]]="","",IF(Tabla1[[#This Row],[Fecha Finalización]] &gt;=TODAY(), DATEDIF(Tabla1[[#This Row],[Fecha de nac]],TODAY(),"y"), ROUNDDOWN((Tabla1[[#This Row],[Fecha Finalización]] -Tabla1[[#This Row],[Fecha de nac]])/365,0)))</f>
        <v/>
      </c>
      <c r="O431" s="170"/>
      <c r="P431" s="35"/>
      <c r="Q431" s="68"/>
      <c r="R431" s="68"/>
      <c r="S431" s="68"/>
      <c r="T431" s="68"/>
      <c r="U431" s="244" t="str">
        <f>IF(F431="","",Tabla1[[#This Row],[Fecha Inicio grupo]]+3*7-7)</f>
        <v/>
      </c>
      <c r="V431" s="245" t="str">
        <f>IF(F431="","",EDATE(Tabla1[[#This Row],[Fecha Inicio grupo]],3))</f>
        <v/>
      </c>
      <c r="W431" s="30"/>
      <c r="X431" s="30"/>
      <c r="Y431" s="77"/>
      <c r="Z431" s="77"/>
      <c r="AA431" s="77"/>
      <c r="AB431" s="77"/>
      <c r="AC431" s="77"/>
      <c r="AD431" s="77"/>
      <c r="AE431" s="77"/>
      <c r="AF431" s="77"/>
      <c r="AG431" s="77"/>
      <c r="AH431" s="77"/>
      <c r="AI431" s="77"/>
      <c r="AJ431" s="77"/>
      <c r="AK431" s="77"/>
      <c r="AL431" s="77"/>
      <c r="AM431" s="77"/>
      <c r="AN431" s="77"/>
      <c r="AO431" s="145"/>
      <c r="AP431" s="247" t="str">
        <f>IF(F431="","",IFERROR(VLOOKUP(SUBSTITUTE(SUBSTITUTE(Tabla1[[#This Row],[Uso Sistemas]],"T","P"),"N","F"),Parámetros!$M$2:$N$17,2,0),"Completar hasta 3ra sem. para evaluar a Probacionista"))</f>
        <v/>
      </c>
      <c r="AQ431" s="40"/>
      <c r="AR431" s="40"/>
      <c r="AS431" s="40"/>
      <c r="AT431" s="29"/>
      <c r="AU431" s="56"/>
      <c r="AV431" s="56"/>
      <c r="AW431" s="56"/>
      <c r="AX431" s="249" t="str">
        <f>IF(V431="","",EOMONTH(EDATE(Tabla1[[#This Row],[Fecha Finalización]],2),0))</f>
        <v/>
      </c>
      <c r="AY431" s="40"/>
      <c r="AZ431" s="250" t="str">
        <f>IF(V431="","",EOMONTH(EDATE(Tabla1[[#This Row],[Fecha Finalización]],3),0))</f>
        <v/>
      </c>
      <c r="BA431" s="40"/>
      <c r="BB431" s="40"/>
      <c r="BC431" s="236"/>
      <c r="BD431" s="234" t="str">
        <f>IF(F431="","",Tabla1[[#This Row],[sem 01]]&amp;Tabla1[[#This Row],[sem 02]]&amp;Tabla1[[#This Row],[sem 03]])</f>
        <v/>
      </c>
      <c r="BE431" s="235" t="str">
        <f>IF(TRIM(F431)="","",$B$1&amp;"-"&amp;SUBSTITUTE(Tabla1[[#This Row],[Mes Inscrito]]," ","")&amp;"-"&amp;SUBSTITUTE(Tabla1[[#This Row],[Dia de clases Inscrito]]," ","")&amp;"-"&amp;SUBSTITUTE(Tabla1[[#This Row],[Horario Inscrito]]," ","")&amp;"-"&amp;Tabla1[[#This Row],[Fecha Inicio grupo]])</f>
        <v/>
      </c>
      <c r="BF431" s="252" t="str">
        <f>IF(F431="","",Tabla1[[#This Row],[Curso]])</f>
        <v/>
      </c>
      <c r="BG431" s="253" t="str">
        <f>+IF(TRIM(F431)="","",$B$1&amp;"-"&amp;TRIM(Tabla1[[#This Row],[Mes Inscrito]])&amp;"-"&amp;TRIM(Tabla1[[#This Row],[Dia de clases Inscrito]])&amp;"-"&amp;TRIM(Tabla1[[#This Row],[Horario Inscrito]])&amp;"-"&amp;TRIM(Tabla1[[#This Row],[Fecha Inicio grupo]])&amp;"-"&amp;TRIM(Tabla1[[#This Row],[Tipo Incrito]]))</f>
        <v/>
      </c>
      <c r="BH431" s="308" t="str">
        <f>IF(F431="","",OR(IFERROR(SEARCH("CG",Tabla1[[#This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1" s="309" t="str">
        <f>IF(F431&lt;&gt;"",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1" s="309" t="str">
        <f>IF(F431&lt;&gt;"",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1" s="309" t="str">
        <f>IF(Tabla1[[#This Row],[Fecha Inicio grupo]]="","",IFERROR(VLOOKUP(Tabla1[[#This Row],[Mes de Alta como miembro]],Parámetros!$AM$2:$AN$16,2,0),"01/01/1900"))</f>
        <v/>
      </c>
    </row>
    <row r="432" spans="1:63" ht="14.45">
      <c r="A432" s="69">
        <v>429</v>
      </c>
      <c r="B432" s="30"/>
      <c r="C432" s="35"/>
      <c r="D432" s="43"/>
      <c r="E432" s="65"/>
      <c r="F432" s="46"/>
      <c r="G432" s="46"/>
      <c r="H432" s="164"/>
      <c r="I432" s="43"/>
      <c r="J432" s="29"/>
      <c r="K432" s="70"/>
      <c r="L432" s="69"/>
      <c r="M432" s="47"/>
      <c r="N432" s="239" t="str">
        <f ca="1">IF(Tabla1[[#This Row],[Fecha de nac]]="","",IF(Tabla1[[#This Row],[Fecha Finalización]] &gt;=TODAY(), DATEDIF(Tabla1[[#This Row],[Fecha de nac]],TODAY(),"y"), ROUNDDOWN((Tabla1[[#This Row],[Fecha Finalización]] -Tabla1[[#This Row],[Fecha de nac]])/365,0)))</f>
        <v/>
      </c>
      <c r="O432" s="170"/>
      <c r="P432" s="35"/>
      <c r="Q432" s="68"/>
      <c r="R432" s="68"/>
      <c r="S432" s="68"/>
      <c r="T432" s="68"/>
      <c r="U432" s="244" t="str">
        <f>IF(F432="","",Tabla1[[#This Row],[Fecha Inicio grupo]]+3*7-7)</f>
        <v/>
      </c>
      <c r="V432" s="245" t="str">
        <f>IF(F432="","",EDATE(Tabla1[[#This Row],[Fecha Inicio grupo]],3))</f>
        <v/>
      </c>
      <c r="W432" s="30"/>
      <c r="X432" s="30"/>
      <c r="Y432" s="77"/>
      <c r="Z432" s="77"/>
      <c r="AA432" s="77"/>
      <c r="AB432" s="77"/>
      <c r="AC432" s="77"/>
      <c r="AD432" s="77"/>
      <c r="AE432" s="77"/>
      <c r="AF432" s="77"/>
      <c r="AG432" s="77"/>
      <c r="AH432" s="77"/>
      <c r="AI432" s="77"/>
      <c r="AJ432" s="77"/>
      <c r="AK432" s="77"/>
      <c r="AL432" s="77"/>
      <c r="AM432" s="77"/>
      <c r="AN432" s="77"/>
      <c r="AO432" s="145"/>
      <c r="AP432" s="247" t="str">
        <f>IF(F432="","",IFERROR(VLOOKUP(SUBSTITUTE(SUBSTITUTE(Tabla1[[#This Row],[Uso Sistemas]],"T","P"),"N","F"),Parámetros!$M$2:$N$17,2,0),"Completar hasta 3ra sem. para evaluar a Probacionista"))</f>
        <v/>
      </c>
      <c r="AQ432" s="40"/>
      <c r="AR432" s="40"/>
      <c r="AS432" s="40"/>
      <c r="AT432" s="29"/>
      <c r="AU432" s="56"/>
      <c r="AV432" s="56"/>
      <c r="AW432" s="56"/>
      <c r="AX432" s="249" t="str">
        <f>IF(V432="","",EOMONTH(EDATE(Tabla1[[#This Row],[Fecha Finalización]],2),0))</f>
        <v/>
      </c>
      <c r="AY432" s="40"/>
      <c r="AZ432" s="250" t="str">
        <f>IF(V432="","",EOMONTH(EDATE(Tabla1[[#This Row],[Fecha Finalización]],3),0))</f>
        <v/>
      </c>
      <c r="BA432" s="40"/>
      <c r="BB432" s="40"/>
      <c r="BC432" s="236"/>
      <c r="BD432" s="234" t="str">
        <f>IF(F432="","",Tabla1[[#This Row],[sem 01]]&amp;Tabla1[[#This Row],[sem 02]]&amp;Tabla1[[#This Row],[sem 03]])</f>
        <v/>
      </c>
      <c r="BE432" s="235" t="str">
        <f>IF(TRIM(F432)="","",$B$1&amp;"-"&amp;SUBSTITUTE(Tabla1[[#This Row],[Mes Inscrito]]," ","")&amp;"-"&amp;SUBSTITUTE(Tabla1[[#This Row],[Dia de clases Inscrito]]," ","")&amp;"-"&amp;SUBSTITUTE(Tabla1[[#This Row],[Horario Inscrito]]," ","")&amp;"-"&amp;Tabla1[[#This Row],[Fecha Inicio grupo]])</f>
        <v/>
      </c>
      <c r="BF432" s="252" t="str">
        <f>IF(F432="","",Tabla1[[#This Row],[Curso]])</f>
        <v/>
      </c>
      <c r="BG432" s="253" t="str">
        <f>+IF(TRIM(F432)="","",$B$1&amp;"-"&amp;TRIM(Tabla1[[#This Row],[Mes Inscrito]])&amp;"-"&amp;TRIM(Tabla1[[#This Row],[Dia de clases Inscrito]])&amp;"-"&amp;TRIM(Tabla1[[#This Row],[Horario Inscrito]])&amp;"-"&amp;TRIM(Tabla1[[#This Row],[Fecha Inicio grupo]])&amp;"-"&amp;TRIM(Tabla1[[#This Row],[Tipo Incrito]]))</f>
        <v/>
      </c>
      <c r="BH432" s="308" t="str">
        <f>IF(F432="","",OR(IFERROR(SEARCH("CG",Tabla1[[#This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2" s="309" t="str">
        <f>IF(F432&lt;&gt;"",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2" s="309" t="str">
        <f>IF(F432&lt;&gt;"",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2" s="309" t="str">
        <f>IF(Tabla1[[#This Row],[Fecha Inicio grupo]]="","",IFERROR(VLOOKUP(Tabla1[[#This Row],[Mes de Alta como miembro]],Parámetros!$AM$2:$AN$16,2,0),"01/01/1900"))</f>
        <v/>
      </c>
    </row>
    <row r="433" spans="1:63" ht="14.45">
      <c r="A433" s="69">
        <v>430</v>
      </c>
      <c r="B433" s="30"/>
      <c r="C433" s="35"/>
      <c r="D433" s="43"/>
      <c r="E433" s="65"/>
      <c r="F433" s="46"/>
      <c r="G433" s="46"/>
      <c r="H433" s="164"/>
      <c r="I433" s="43"/>
      <c r="J433" s="29"/>
      <c r="K433" s="70"/>
      <c r="L433" s="69"/>
      <c r="M433" s="47"/>
      <c r="N433" s="239" t="str">
        <f ca="1">IF(Tabla1[[#This Row],[Fecha de nac]]="","",IF(Tabla1[[#This Row],[Fecha Finalización]] &gt;=TODAY(), DATEDIF(Tabla1[[#This Row],[Fecha de nac]],TODAY(),"y"), ROUNDDOWN((Tabla1[[#This Row],[Fecha Finalización]] -Tabla1[[#This Row],[Fecha de nac]])/365,0)))</f>
        <v/>
      </c>
      <c r="O433" s="170"/>
      <c r="P433" s="35"/>
      <c r="Q433" s="68"/>
      <c r="R433" s="68"/>
      <c r="S433" s="68"/>
      <c r="T433" s="68"/>
      <c r="U433" s="244" t="str">
        <f>IF(F433="","",Tabla1[[#This Row],[Fecha Inicio grupo]]+3*7-7)</f>
        <v/>
      </c>
      <c r="V433" s="245" t="str">
        <f>IF(F433="","",EDATE(Tabla1[[#This Row],[Fecha Inicio grupo]],3))</f>
        <v/>
      </c>
      <c r="W433" s="30"/>
      <c r="X433" s="30"/>
      <c r="Y433" s="77"/>
      <c r="Z433" s="77"/>
      <c r="AA433" s="77"/>
      <c r="AB433" s="77"/>
      <c r="AC433" s="77"/>
      <c r="AD433" s="77"/>
      <c r="AE433" s="77"/>
      <c r="AF433" s="77"/>
      <c r="AG433" s="77"/>
      <c r="AH433" s="77"/>
      <c r="AI433" s="77"/>
      <c r="AJ433" s="77"/>
      <c r="AK433" s="77"/>
      <c r="AL433" s="77"/>
      <c r="AM433" s="77"/>
      <c r="AN433" s="77"/>
      <c r="AO433" s="145"/>
      <c r="AP433" s="247" t="str">
        <f>IF(F433="","",IFERROR(VLOOKUP(SUBSTITUTE(SUBSTITUTE(Tabla1[[#This Row],[Uso Sistemas]],"T","P"),"N","F"),Parámetros!$M$2:$N$17,2,0),"Completar hasta 3ra sem. para evaluar a Probacionista"))</f>
        <v/>
      </c>
      <c r="AQ433" s="40"/>
      <c r="AR433" s="40"/>
      <c r="AS433" s="40"/>
      <c r="AT433" s="29"/>
      <c r="AU433" s="56"/>
      <c r="AV433" s="56"/>
      <c r="AW433" s="56"/>
      <c r="AX433" s="249" t="str">
        <f>IF(V433="","",EOMONTH(EDATE(Tabla1[[#This Row],[Fecha Finalización]],2),0))</f>
        <v/>
      </c>
      <c r="AY433" s="40"/>
      <c r="AZ433" s="250" t="str">
        <f>IF(V433="","",EOMONTH(EDATE(Tabla1[[#This Row],[Fecha Finalización]],3),0))</f>
        <v/>
      </c>
      <c r="BA433" s="40"/>
      <c r="BB433" s="40"/>
      <c r="BC433" s="236"/>
      <c r="BD433" s="234" t="str">
        <f>IF(F433="","",Tabla1[[#This Row],[sem 01]]&amp;Tabla1[[#This Row],[sem 02]]&amp;Tabla1[[#This Row],[sem 03]])</f>
        <v/>
      </c>
      <c r="BE433" s="235" t="str">
        <f>IF(TRIM(F433)="","",$B$1&amp;"-"&amp;SUBSTITUTE(Tabla1[[#This Row],[Mes Inscrito]]," ","")&amp;"-"&amp;SUBSTITUTE(Tabla1[[#This Row],[Dia de clases Inscrito]]," ","")&amp;"-"&amp;SUBSTITUTE(Tabla1[[#This Row],[Horario Inscrito]]," ","")&amp;"-"&amp;Tabla1[[#This Row],[Fecha Inicio grupo]])</f>
        <v/>
      </c>
      <c r="BF433" s="252" t="str">
        <f>IF(F433="","",Tabla1[[#This Row],[Curso]])</f>
        <v/>
      </c>
      <c r="BG433" s="253" t="str">
        <f>+IF(TRIM(F433)="","",$B$1&amp;"-"&amp;TRIM(Tabla1[[#This Row],[Mes Inscrito]])&amp;"-"&amp;TRIM(Tabla1[[#This Row],[Dia de clases Inscrito]])&amp;"-"&amp;TRIM(Tabla1[[#This Row],[Horario Inscrito]])&amp;"-"&amp;TRIM(Tabla1[[#This Row],[Fecha Inicio grupo]])&amp;"-"&amp;TRIM(Tabla1[[#This Row],[Tipo Incrito]]))</f>
        <v/>
      </c>
      <c r="BH433" s="308" t="str">
        <f>IF(F433="","",OR(IFERROR(SEARCH("CG",Tabla1[[#This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3" s="309" t="str">
        <f>IF(F433&lt;&gt;"",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3" s="309" t="str">
        <f>IF(F433&lt;&gt;"",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3" s="309" t="str">
        <f>IF(Tabla1[[#This Row],[Fecha Inicio grupo]]="","",IFERROR(VLOOKUP(Tabla1[[#This Row],[Mes de Alta como miembro]],Parámetros!$AM$2:$AN$16,2,0),"01/01/1900"))</f>
        <v/>
      </c>
    </row>
    <row r="434" spans="1:63" ht="14.45">
      <c r="A434" s="69">
        <v>431</v>
      </c>
      <c r="B434" s="30"/>
      <c r="C434" s="35"/>
      <c r="D434" s="43"/>
      <c r="E434" s="65"/>
      <c r="F434" s="46"/>
      <c r="G434" s="46"/>
      <c r="H434" s="164"/>
      <c r="I434" s="43"/>
      <c r="J434" s="29"/>
      <c r="K434" s="70"/>
      <c r="L434" s="69"/>
      <c r="M434" s="47"/>
      <c r="N434" s="239" t="str">
        <f ca="1">IF(Tabla1[[#This Row],[Fecha de nac]]="","",IF(Tabla1[[#This Row],[Fecha Finalización]] &gt;=TODAY(), DATEDIF(Tabla1[[#This Row],[Fecha de nac]],TODAY(),"y"), ROUNDDOWN((Tabla1[[#This Row],[Fecha Finalización]] -Tabla1[[#This Row],[Fecha de nac]])/365,0)))</f>
        <v/>
      </c>
      <c r="O434" s="170"/>
      <c r="P434" s="35"/>
      <c r="Q434" s="68"/>
      <c r="R434" s="68"/>
      <c r="S434" s="68"/>
      <c r="T434" s="68"/>
      <c r="U434" s="244" t="str">
        <f>IF(F434="","",Tabla1[[#This Row],[Fecha Inicio grupo]]+3*7-7)</f>
        <v/>
      </c>
      <c r="V434" s="245" t="str">
        <f>IF(F434="","",EDATE(Tabla1[[#This Row],[Fecha Inicio grupo]],3))</f>
        <v/>
      </c>
      <c r="W434" s="30"/>
      <c r="X434" s="30"/>
      <c r="Y434" s="77"/>
      <c r="Z434" s="77"/>
      <c r="AA434" s="77"/>
      <c r="AB434" s="77"/>
      <c r="AC434" s="77"/>
      <c r="AD434" s="77"/>
      <c r="AE434" s="77"/>
      <c r="AF434" s="77"/>
      <c r="AG434" s="77"/>
      <c r="AH434" s="77"/>
      <c r="AI434" s="77"/>
      <c r="AJ434" s="77"/>
      <c r="AK434" s="77"/>
      <c r="AL434" s="77"/>
      <c r="AM434" s="77"/>
      <c r="AN434" s="77"/>
      <c r="AO434" s="145"/>
      <c r="AP434" s="247" t="str">
        <f>IF(F434="","",IFERROR(VLOOKUP(SUBSTITUTE(SUBSTITUTE(Tabla1[[#This Row],[Uso Sistemas]],"T","P"),"N","F"),Parámetros!$M$2:$N$17,2,0),"Completar hasta 3ra sem. para evaluar a Probacionista"))</f>
        <v/>
      </c>
      <c r="AQ434" s="40"/>
      <c r="AR434" s="40"/>
      <c r="AS434" s="40"/>
      <c r="AT434" s="29"/>
      <c r="AU434" s="56"/>
      <c r="AV434" s="56"/>
      <c r="AW434" s="56"/>
      <c r="AX434" s="249" t="str">
        <f>IF(V434="","",EOMONTH(EDATE(Tabla1[[#This Row],[Fecha Finalización]],2),0))</f>
        <v/>
      </c>
      <c r="AY434" s="40"/>
      <c r="AZ434" s="250" t="str">
        <f>IF(V434="","",EOMONTH(EDATE(Tabla1[[#This Row],[Fecha Finalización]],3),0))</f>
        <v/>
      </c>
      <c r="BA434" s="40"/>
      <c r="BB434" s="40"/>
      <c r="BC434" s="236"/>
      <c r="BD434" s="234" t="str">
        <f>IF(F434="","",Tabla1[[#This Row],[sem 01]]&amp;Tabla1[[#This Row],[sem 02]]&amp;Tabla1[[#This Row],[sem 03]])</f>
        <v/>
      </c>
      <c r="BE434" s="235" t="str">
        <f>IF(TRIM(F434)="","",$B$1&amp;"-"&amp;SUBSTITUTE(Tabla1[[#This Row],[Mes Inscrito]]," ","")&amp;"-"&amp;SUBSTITUTE(Tabla1[[#This Row],[Dia de clases Inscrito]]," ","")&amp;"-"&amp;SUBSTITUTE(Tabla1[[#This Row],[Horario Inscrito]]," ","")&amp;"-"&amp;Tabla1[[#This Row],[Fecha Inicio grupo]])</f>
        <v/>
      </c>
      <c r="BF434" s="252" t="str">
        <f>IF(F434="","",Tabla1[[#This Row],[Curso]])</f>
        <v/>
      </c>
      <c r="BG434" s="253" t="str">
        <f>+IF(TRIM(F434)="","",$B$1&amp;"-"&amp;TRIM(Tabla1[[#This Row],[Mes Inscrito]])&amp;"-"&amp;TRIM(Tabla1[[#This Row],[Dia de clases Inscrito]])&amp;"-"&amp;TRIM(Tabla1[[#This Row],[Horario Inscrito]])&amp;"-"&amp;TRIM(Tabla1[[#This Row],[Fecha Inicio grupo]])&amp;"-"&amp;TRIM(Tabla1[[#This Row],[Tipo Incrito]]))</f>
        <v/>
      </c>
      <c r="BH434" s="308" t="str">
        <f>IF(F434="","",OR(IFERROR(SEARCH("CG",Tabla1[[#This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4" s="309" t="str">
        <f>IF(F434&lt;&gt;"",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4" s="309" t="str">
        <f>IF(F434&lt;&gt;"",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4" s="309" t="str">
        <f>IF(Tabla1[[#This Row],[Fecha Inicio grupo]]="","",IFERROR(VLOOKUP(Tabla1[[#This Row],[Mes de Alta como miembro]],Parámetros!$AM$2:$AN$16,2,0),"01/01/1900"))</f>
        <v/>
      </c>
    </row>
    <row r="435" spans="1:63" ht="14.45">
      <c r="A435" s="69">
        <v>432</v>
      </c>
      <c r="B435" s="30"/>
      <c r="C435" s="35"/>
      <c r="D435" s="43"/>
      <c r="E435" s="65"/>
      <c r="F435" s="46"/>
      <c r="G435" s="46"/>
      <c r="H435" s="164"/>
      <c r="I435" s="43"/>
      <c r="J435" s="29"/>
      <c r="K435" s="70"/>
      <c r="L435" s="69"/>
      <c r="M435" s="47"/>
      <c r="N435" s="239" t="str">
        <f ca="1">IF(Tabla1[[#This Row],[Fecha de nac]]="","",IF(Tabla1[[#This Row],[Fecha Finalización]] &gt;=TODAY(), DATEDIF(Tabla1[[#This Row],[Fecha de nac]],TODAY(),"y"), ROUNDDOWN((Tabla1[[#This Row],[Fecha Finalización]] -Tabla1[[#This Row],[Fecha de nac]])/365,0)))</f>
        <v/>
      </c>
      <c r="O435" s="170"/>
      <c r="P435" s="35"/>
      <c r="Q435" s="68"/>
      <c r="R435" s="68"/>
      <c r="S435" s="68"/>
      <c r="T435" s="68"/>
      <c r="U435" s="244" t="str">
        <f>IF(F435="","",Tabla1[[#This Row],[Fecha Inicio grupo]]+3*7-7)</f>
        <v/>
      </c>
      <c r="V435" s="245" t="str">
        <f>IF(F435="","",EDATE(Tabla1[[#This Row],[Fecha Inicio grupo]],3))</f>
        <v/>
      </c>
      <c r="W435" s="30"/>
      <c r="X435" s="30"/>
      <c r="Y435" s="77"/>
      <c r="Z435" s="77"/>
      <c r="AA435" s="77"/>
      <c r="AB435" s="77"/>
      <c r="AC435" s="77"/>
      <c r="AD435" s="77"/>
      <c r="AE435" s="77"/>
      <c r="AF435" s="77"/>
      <c r="AG435" s="77"/>
      <c r="AH435" s="77"/>
      <c r="AI435" s="77"/>
      <c r="AJ435" s="77"/>
      <c r="AK435" s="77"/>
      <c r="AL435" s="77"/>
      <c r="AM435" s="77"/>
      <c r="AN435" s="77"/>
      <c r="AO435" s="145"/>
      <c r="AP435" s="247" t="str">
        <f>IF(F435="","",IFERROR(VLOOKUP(SUBSTITUTE(SUBSTITUTE(Tabla1[[#This Row],[Uso Sistemas]],"T","P"),"N","F"),Parámetros!$M$2:$N$17,2,0),"Completar hasta 3ra sem. para evaluar a Probacionista"))</f>
        <v/>
      </c>
      <c r="AQ435" s="40"/>
      <c r="AR435" s="40"/>
      <c r="AS435" s="40"/>
      <c r="AT435" s="29"/>
      <c r="AU435" s="56"/>
      <c r="AV435" s="56"/>
      <c r="AW435" s="56"/>
      <c r="AX435" s="249" t="str">
        <f>IF(V435="","",EOMONTH(EDATE(Tabla1[[#This Row],[Fecha Finalización]],2),0))</f>
        <v/>
      </c>
      <c r="AY435" s="40"/>
      <c r="AZ435" s="250" t="str">
        <f>IF(V435="","",EOMONTH(EDATE(Tabla1[[#This Row],[Fecha Finalización]],3),0))</f>
        <v/>
      </c>
      <c r="BA435" s="40"/>
      <c r="BB435" s="40"/>
      <c r="BC435" s="236"/>
      <c r="BD435" s="234" t="str">
        <f>IF(F435="","",Tabla1[[#This Row],[sem 01]]&amp;Tabla1[[#This Row],[sem 02]]&amp;Tabla1[[#This Row],[sem 03]])</f>
        <v/>
      </c>
      <c r="BE435" s="235" t="str">
        <f>IF(TRIM(F435)="","",$B$1&amp;"-"&amp;SUBSTITUTE(Tabla1[[#This Row],[Mes Inscrito]]," ","")&amp;"-"&amp;SUBSTITUTE(Tabla1[[#This Row],[Dia de clases Inscrito]]," ","")&amp;"-"&amp;SUBSTITUTE(Tabla1[[#This Row],[Horario Inscrito]]," ","")&amp;"-"&amp;Tabla1[[#This Row],[Fecha Inicio grupo]])</f>
        <v/>
      </c>
      <c r="BF435" s="252" t="str">
        <f>IF(F435="","",Tabla1[[#This Row],[Curso]])</f>
        <v/>
      </c>
      <c r="BG435" s="253" t="str">
        <f>+IF(TRIM(F435)="","",$B$1&amp;"-"&amp;TRIM(Tabla1[[#This Row],[Mes Inscrito]])&amp;"-"&amp;TRIM(Tabla1[[#This Row],[Dia de clases Inscrito]])&amp;"-"&amp;TRIM(Tabla1[[#This Row],[Horario Inscrito]])&amp;"-"&amp;TRIM(Tabla1[[#This Row],[Fecha Inicio grupo]])&amp;"-"&amp;TRIM(Tabla1[[#This Row],[Tipo Incrito]]))</f>
        <v/>
      </c>
      <c r="BH435" s="308" t="str">
        <f>IF(F435="","",OR(IFERROR(SEARCH("CG",Tabla1[[#This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5" s="309" t="str">
        <f>IF(F435&lt;&gt;"",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5" s="309" t="str">
        <f>IF(F435&lt;&gt;"",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5" s="309" t="str">
        <f>IF(Tabla1[[#This Row],[Fecha Inicio grupo]]="","",IFERROR(VLOOKUP(Tabla1[[#This Row],[Mes de Alta como miembro]],Parámetros!$AM$2:$AN$16,2,0),"01/01/1900"))</f>
        <v/>
      </c>
    </row>
    <row r="436" spans="1:63" ht="14.45">
      <c r="A436" s="69">
        <v>433</v>
      </c>
      <c r="B436" s="30"/>
      <c r="C436" s="35"/>
      <c r="D436" s="43"/>
      <c r="E436" s="65"/>
      <c r="F436" s="46"/>
      <c r="G436" s="46"/>
      <c r="H436" s="164"/>
      <c r="I436" s="43"/>
      <c r="J436" s="29"/>
      <c r="K436" s="70"/>
      <c r="L436" s="69"/>
      <c r="M436" s="47"/>
      <c r="N436" s="239" t="str">
        <f ca="1">IF(Tabla1[[#This Row],[Fecha de nac]]="","",IF(Tabla1[[#This Row],[Fecha Finalización]] &gt;=TODAY(), DATEDIF(Tabla1[[#This Row],[Fecha de nac]],TODAY(),"y"), ROUNDDOWN((Tabla1[[#This Row],[Fecha Finalización]] -Tabla1[[#This Row],[Fecha de nac]])/365,0)))</f>
        <v/>
      </c>
      <c r="O436" s="170"/>
      <c r="P436" s="35"/>
      <c r="Q436" s="68"/>
      <c r="R436" s="68"/>
      <c r="S436" s="68"/>
      <c r="T436" s="68"/>
      <c r="U436" s="244" t="str">
        <f>IF(F436="","",Tabla1[[#This Row],[Fecha Inicio grupo]]+3*7-7)</f>
        <v/>
      </c>
      <c r="V436" s="245" t="str">
        <f>IF(F436="","",EDATE(Tabla1[[#This Row],[Fecha Inicio grupo]],3))</f>
        <v/>
      </c>
      <c r="W436" s="30"/>
      <c r="X436" s="30"/>
      <c r="Y436" s="77"/>
      <c r="Z436" s="77"/>
      <c r="AA436" s="77"/>
      <c r="AB436" s="77"/>
      <c r="AC436" s="77"/>
      <c r="AD436" s="77"/>
      <c r="AE436" s="77"/>
      <c r="AF436" s="77"/>
      <c r="AG436" s="77"/>
      <c r="AH436" s="77"/>
      <c r="AI436" s="77"/>
      <c r="AJ436" s="77"/>
      <c r="AK436" s="77"/>
      <c r="AL436" s="77"/>
      <c r="AM436" s="77"/>
      <c r="AN436" s="77"/>
      <c r="AO436" s="145"/>
      <c r="AP436" s="247" t="str">
        <f>IF(F436="","",IFERROR(VLOOKUP(SUBSTITUTE(SUBSTITUTE(Tabla1[[#This Row],[Uso Sistemas]],"T","P"),"N","F"),Parámetros!$M$2:$N$17,2,0),"Completar hasta 3ra sem. para evaluar a Probacionista"))</f>
        <v/>
      </c>
      <c r="AQ436" s="40"/>
      <c r="AR436" s="40"/>
      <c r="AS436" s="40"/>
      <c r="AT436" s="29"/>
      <c r="AU436" s="56"/>
      <c r="AV436" s="56"/>
      <c r="AW436" s="56"/>
      <c r="AX436" s="249" t="str">
        <f>IF(V436="","",EOMONTH(EDATE(Tabla1[[#This Row],[Fecha Finalización]],2),0))</f>
        <v/>
      </c>
      <c r="AY436" s="40"/>
      <c r="AZ436" s="250" t="str">
        <f>IF(V436="","",EOMONTH(EDATE(Tabla1[[#This Row],[Fecha Finalización]],3),0))</f>
        <v/>
      </c>
      <c r="BA436" s="40"/>
      <c r="BB436" s="40"/>
      <c r="BC436" s="236"/>
      <c r="BD436" s="234" t="str">
        <f>IF(F436="","",Tabla1[[#This Row],[sem 01]]&amp;Tabla1[[#This Row],[sem 02]]&amp;Tabla1[[#This Row],[sem 03]])</f>
        <v/>
      </c>
      <c r="BE436" s="235" t="str">
        <f>IF(TRIM(F436)="","",$B$1&amp;"-"&amp;SUBSTITUTE(Tabla1[[#This Row],[Mes Inscrito]]," ","")&amp;"-"&amp;SUBSTITUTE(Tabla1[[#This Row],[Dia de clases Inscrito]]," ","")&amp;"-"&amp;SUBSTITUTE(Tabla1[[#This Row],[Horario Inscrito]]," ","")&amp;"-"&amp;Tabla1[[#This Row],[Fecha Inicio grupo]])</f>
        <v/>
      </c>
      <c r="BF436" s="252" t="str">
        <f>IF(F436="","",Tabla1[[#This Row],[Curso]])</f>
        <v/>
      </c>
      <c r="BG436" s="253" t="str">
        <f>+IF(TRIM(F436)="","",$B$1&amp;"-"&amp;TRIM(Tabla1[[#This Row],[Mes Inscrito]])&amp;"-"&amp;TRIM(Tabla1[[#This Row],[Dia de clases Inscrito]])&amp;"-"&amp;TRIM(Tabla1[[#This Row],[Horario Inscrito]])&amp;"-"&amp;TRIM(Tabla1[[#This Row],[Fecha Inicio grupo]])&amp;"-"&amp;TRIM(Tabla1[[#This Row],[Tipo Incrito]]))</f>
        <v/>
      </c>
      <c r="BH436" s="308" t="str">
        <f>IF(F436="","",OR(IFERROR(SEARCH("CG",Tabla1[[#This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6" s="309" t="str">
        <f>IF(F436&lt;&gt;"",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6" s="309" t="str">
        <f>IF(F436&lt;&gt;"",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6" s="309" t="str">
        <f>IF(Tabla1[[#This Row],[Fecha Inicio grupo]]="","",IFERROR(VLOOKUP(Tabla1[[#This Row],[Mes de Alta como miembro]],Parámetros!$AM$2:$AN$16,2,0),"01/01/1900"))</f>
        <v/>
      </c>
    </row>
    <row r="437" spans="1:63" ht="14.45">
      <c r="A437" s="69">
        <v>434</v>
      </c>
      <c r="B437" s="30"/>
      <c r="C437" s="35"/>
      <c r="D437" s="43"/>
      <c r="E437" s="65"/>
      <c r="F437" s="46"/>
      <c r="G437" s="46"/>
      <c r="H437" s="164"/>
      <c r="I437" s="43"/>
      <c r="J437" s="29"/>
      <c r="K437" s="70"/>
      <c r="L437" s="69"/>
      <c r="M437" s="47"/>
      <c r="N437" s="239" t="str">
        <f ca="1">IF(Tabla1[[#This Row],[Fecha de nac]]="","",IF(Tabla1[[#This Row],[Fecha Finalización]] &gt;=TODAY(), DATEDIF(Tabla1[[#This Row],[Fecha de nac]],TODAY(),"y"), ROUNDDOWN((Tabla1[[#This Row],[Fecha Finalización]] -Tabla1[[#This Row],[Fecha de nac]])/365,0)))</f>
        <v/>
      </c>
      <c r="O437" s="170"/>
      <c r="P437" s="35"/>
      <c r="Q437" s="68"/>
      <c r="R437" s="68"/>
      <c r="S437" s="68"/>
      <c r="T437" s="68"/>
      <c r="U437" s="244" t="str">
        <f>IF(F437="","",Tabla1[[#This Row],[Fecha Inicio grupo]]+3*7-7)</f>
        <v/>
      </c>
      <c r="V437" s="245" t="str">
        <f>IF(F437="","",EDATE(Tabla1[[#This Row],[Fecha Inicio grupo]],3))</f>
        <v/>
      </c>
      <c r="W437" s="30"/>
      <c r="X437" s="30"/>
      <c r="Y437" s="77"/>
      <c r="Z437" s="77"/>
      <c r="AA437" s="77"/>
      <c r="AB437" s="77"/>
      <c r="AC437" s="77"/>
      <c r="AD437" s="77"/>
      <c r="AE437" s="77"/>
      <c r="AF437" s="77"/>
      <c r="AG437" s="77"/>
      <c r="AH437" s="77"/>
      <c r="AI437" s="77"/>
      <c r="AJ437" s="77"/>
      <c r="AK437" s="77"/>
      <c r="AL437" s="77"/>
      <c r="AM437" s="77"/>
      <c r="AN437" s="77"/>
      <c r="AO437" s="145"/>
      <c r="AP437" s="247" t="str">
        <f>IF(F437="","",IFERROR(VLOOKUP(SUBSTITUTE(SUBSTITUTE(Tabla1[[#This Row],[Uso Sistemas]],"T","P"),"N","F"),Parámetros!$M$2:$N$17,2,0),"Completar hasta 3ra sem. para evaluar a Probacionista"))</f>
        <v/>
      </c>
      <c r="AQ437" s="40"/>
      <c r="AR437" s="40"/>
      <c r="AS437" s="40"/>
      <c r="AT437" s="29"/>
      <c r="AU437" s="56"/>
      <c r="AV437" s="56"/>
      <c r="AW437" s="56"/>
      <c r="AX437" s="249" t="str">
        <f>IF(V437="","",EOMONTH(EDATE(Tabla1[[#This Row],[Fecha Finalización]],2),0))</f>
        <v/>
      </c>
      <c r="AY437" s="40"/>
      <c r="AZ437" s="250" t="str">
        <f>IF(V437="","",EOMONTH(EDATE(Tabla1[[#This Row],[Fecha Finalización]],3),0))</f>
        <v/>
      </c>
      <c r="BA437" s="40"/>
      <c r="BB437" s="40"/>
      <c r="BC437" s="236"/>
      <c r="BD437" s="234" t="str">
        <f>IF(F437="","",Tabla1[[#This Row],[sem 01]]&amp;Tabla1[[#This Row],[sem 02]]&amp;Tabla1[[#This Row],[sem 03]])</f>
        <v/>
      </c>
      <c r="BE437" s="235" t="str">
        <f>IF(TRIM(F437)="","",$B$1&amp;"-"&amp;SUBSTITUTE(Tabla1[[#This Row],[Mes Inscrito]]," ","")&amp;"-"&amp;SUBSTITUTE(Tabla1[[#This Row],[Dia de clases Inscrito]]," ","")&amp;"-"&amp;SUBSTITUTE(Tabla1[[#This Row],[Horario Inscrito]]," ","")&amp;"-"&amp;Tabla1[[#This Row],[Fecha Inicio grupo]])</f>
        <v/>
      </c>
      <c r="BF437" s="252" t="str">
        <f>IF(F437="","",Tabla1[[#This Row],[Curso]])</f>
        <v/>
      </c>
      <c r="BG437" s="253" t="str">
        <f>+IF(TRIM(F437)="","",$B$1&amp;"-"&amp;TRIM(Tabla1[[#This Row],[Mes Inscrito]])&amp;"-"&amp;TRIM(Tabla1[[#This Row],[Dia de clases Inscrito]])&amp;"-"&amp;TRIM(Tabla1[[#This Row],[Horario Inscrito]])&amp;"-"&amp;TRIM(Tabla1[[#This Row],[Fecha Inicio grupo]])&amp;"-"&amp;TRIM(Tabla1[[#This Row],[Tipo Incrito]]))</f>
        <v/>
      </c>
      <c r="BH437" s="308" t="str">
        <f>IF(F437="","",OR(IFERROR(SEARCH("CG",Tabla1[[#This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7" s="309" t="str">
        <f>IF(F437&lt;&gt;"",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7" s="309" t="str">
        <f>IF(F437&lt;&gt;"",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7" s="309" t="str">
        <f>IF(Tabla1[[#This Row],[Fecha Inicio grupo]]="","",IFERROR(VLOOKUP(Tabla1[[#This Row],[Mes de Alta como miembro]],Parámetros!$AM$2:$AN$16,2,0),"01/01/1900"))</f>
        <v/>
      </c>
    </row>
    <row r="438" spans="1:63" ht="14.45">
      <c r="A438" s="69">
        <v>435</v>
      </c>
      <c r="B438" s="30"/>
      <c r="C438" s="35"/>
      <c r="D438" s="43"/>
      <c r="E438" s="65"/>
      <c r="F438" s="46"/>
      <c r="G438" s="46"/>
      <c r="H438" s="164"/>
      <c r="I438" s="43"/>
      <c r="J438" s="29"/>
      <c r="K438" s="70"/>
      <c r="L438" s="69"/>
      <c r="M438" s="47"/>
      <c r="N438" s="239" t="str">
        <f ca="1">IF(Tabla1[[#This Row],[Fecha de nac]]="","",IF(Tabla1[[#This Row],[Fecha Finalización]] &gt;=TODAY(), DATEDIF(Tabla1[[#This Row],[Fecha de nac]],TODAY(),"y"), ROUNDDOWN((Tabla1[[#This Row],[Fecha Finalización]] -Tabla1[[#This Row],[Fecha de nac]])/365,0)))</f>
        <v/>
      </c>
      <c r="O438" s="170"/>
      <c r="P438" s="35"/>
      <c r="Q438" s="68"/>
      <c r="R438" s="68"/>
      <c r="S438" s="68"/>
      <c r="T438" s="68"/>
      <c r="U438" s="244" t="str">
        <f>IF(F438="","",Tabla1[[#This Row],[Fecha Inicio grupo]]+3*7-7)</f>
        <v/>
      </c>
      <c r="V438" s="245" t="str">
        <f>IF(F438="","",EDATE(Tabla1[[#This Row],[Fecha Inicio grupo]],3))</f>
        <v/>
      </c>
      <c r="W438" s="30"/>
      <c r="X438" s="30"/>
      <c r="Y438" s="77"/>
      <c r="Z438" s="77"/>
      <c r="AA438" s="77"/>
      <c r="AB438" s="77"/>
      <c r="AC438" s="77"/>
      <c r="AD438" s="77"/>
      <c r="AE438" s="77"/>
      <c r="AF438" s="77"/>
      <c r="AG438" s="77"/>
      <c r="AH438" s="77"/>
      <c r="AI438" s="77"/>
      <c r="AJ438" s="77"/>
      <c r="AK438" s="77"/>
      <c r="AL438" s="77"/>
      <c r="AM438" s="77"/>
      <c r="AN438" s="77"/>
      <c r="AO438" s="145"/>
      <c r="AP438" s="247" t="str">
        <f>IF(F438="","",IFERROR(VLOOKUP(SUBSTITUTE(SUBSTITUTE(Tabla1[[#This Row],[Uso Sistemas]],"T","P"),"N","F"),Parámetros!$M$2:$N$17,2,0),"Completar hasta 3ra sem. para evaluar a Probacionista"))</f>
        <v/>
      </c>
      <c r="AQ438" s="40"/>
      <c r="AR438" s="40"/>
      <c r="AS438" s="40"/>
      <c r="AT438" s="29"/>
      <c r="AU438" s="56"/>
      <c r="AV438" s="56"/>
      <c r="AW438" s="56"/>
      <c r="AX438" s="249" t="str">
        <f>IF(V438="","",EOMONTH(EDATE(Tabla1[[#This Row],[Fecha Finalización]],2),0))</f>
        <v/>
      </c>
      <c r="AY438" s="40"/>
      <c r="AZ438" s="250" t="str">
        <f>IF(V438="","",EOMONTH(EDATE(Tabla1[[#This Row],[Fecha Finalización]],3),0))</f>
        <v/>
      </c>
      <c r="BA438" s="40"/>
      <c r="BB438" s="40"/>
      <c r="BC438" s="236"/>
      <c r="BD438" s="234" t="str">
        <f>IF(F438="","",Tabla1[[#This Row],[sem 01]]&amp;Tabla1[[#This Row],[sem 02]]&amp;Tabla1[[#This Row],[sem 03]])</f>
        <v/>
      </c>
      <c r="BE438" s="235" t="str">
        <f>IF(TRIM(F438)="","",$B$1&amp;"-"&amp;SUBSTITUTE(Tabla1[[#This Row],[Mes Inscrito]]," ","")&amp;"-"&amp;SUBSTITUTE(Tabla1[[#This Row],[Dia de clases Inscrito]]," ","")&amp;"-"&amp;SUBSTITUTE(Tabla1[[#This Row],[Horario Inscrito]]," ","")&amp;"-"&amp;Tabla1[[#This Row],[Fecha Inicio grupo]])</f>
        <v/>
      </c>
      <c r="BF438" s="252" t="str">
        <f>IF(F438="","",Tabla1[[#This Row],[Curso]])</f>
        <v/>
      </c>
      <c r="BG438" s="253" t="str">
        <f>+IF(TRIM(F438)="","",$B$1&amp;"-"&amp;TRIM(Tabla1[[#This Row],[Mes Inscrito]])&amp;"-"&amp;TRIM(Tabla1[[#This Row],[Dia de clases Inscrito]])&amp;"-"&amp;TRIM(Tabla1[[#This Row],[Horario Inscrito]])&amp;"-"&amp;TRIM(Tabla1[[#This Row],[Fecha Inicio grupo]])&amp;"-"&amp;TRIM(Tabla1[[#This Row],[Tipo Incrito]]))</f>
        <v/>
      </c>
      <c r="BH438" s="308" t="str">
        <f>IF(F438="","",OR(IFERROR(SEARCH("CG",Tabla1[[#This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8" s="309" t="str">
        <f>IF(F438&lt;&gt;"",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8" s="309" t="str">
        <f>IF(F438&lt;&gt;"",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8" s="309" t="str">
        <f>IF(Tabla1[[#This Row],[Fecha Inicio grupo]]="","",IFERROR(VLOOKUP(Tabla1[[#This Row],[Mes de Alta como miembro]],Parámetros!$AM$2:$AN$16,2,0),"01/01/1900"))</f>
        <v/>
      </c>
    </row>
    <row r="439" spans="1:63" ht="14.45">
      <c r="A439" s="69">
        <v>436</v>
      </c>
      <c r="B439" s="30"/>
      <c r="C439" s="35"/>
      <c r="D439" s="43"/>
      <c r="E439" s="65"/>
      <c r="F439" s="46"/>
      <c r="G439" s="46"/>
      <c r="H439" s="164"/>
      <c r="I439" s="43"/>
      <c r="J439" s="29"/>
      <c r="K439" s="70"/>
      <c r="L439" s="69"/>
      <c r="M439" s="47"/>
      <c r="N439" s="239" t="str">
        <f ca="1">IF(Tabla1[[#This Row],[Fecha de nac]]="","",IF(Tabla1[[#This Row],[Fecha Finalización]] &gt;=TODAY(), DATEDIF(Tabla1[[#This Row],[Fecha de nac]],TODAY(),"y"), ROUNDDOWN((Tabla1[[#This Row],[Fecha Finalización]] -Tabla1[[#This Row],[Fecha de nac]])/365,0)))</f>
        <v/>
      </c>
      <c r="O439" s="170"/>
      <c r="P439" s="35"/>
      <c r="Q439" s="68"/>
      <c r="R439" s="68"/>
      <c r="S439" s="68"/>
      <c r="T439" s="68"/>
      <c r="U439" s="244" t="str">
        <f>IF(F439="","",Tabla1[[#This Row],[Fecha Inicio grupo]]+3*7-7)</f>
        <v/>
      </c>
      <c r="V439" s="245" t="str">
        <f>IF(F439="","",EDATE(Tabla1[[#This Row],[Fecha Inicio grupo]],3))</f>
        <v/>
      </c>
      <c r="W439" s="30"/>
      <c r="X439" s="30"/>
      <c r="Y439" s="77"/>
      <c r="Z439" s="77"/>
      <c r="AA439" s="77"/>
      <c r="AB439" s="77"/>
      <c r="AC439" s="77"/>
      <c r="AD439" s="77"/>
      <c r="AE439" s="77"/>
      <c r="AF439" s="77"/>
      <c r="AG439" s="77"/>
      <c r="AH439" s="77"/>
      <c r="AI439" s="77"/>
      <c r="AJ439" s="77"/>
      <c r="AK439" s="77"/>
      <c r="AL439" s="77"/>
      <c r="AM439" s="77"/>
      <c r="AN439" s="77"/>
      <c r="AO439" s="145"/>
      <c r="AP439" s="247" t="str">
        <f>IF(F439="","",IFERROR(VLOOKUP(SUBSTITUTE(SUBSTITUTE(Tabla1[[#This Row],[Uso Sistemas]],"T","P"),"N","F"),Parámetros!$M$2:$N$17,2,0),"Completar hasta 3ra sem. para evaluar a Probacionista"))</f>
        <v/>
      </c>
      <c r="AQ439" s="40"/>
      <c r="AR439" s="40"/>
      <c r="AS439" s="40"/>
      <c r="AT439" s="29"/>
      <c r="AU439" s="56"/>
      <c r="AV439" s="56"/>
      <c r="AW439" s="56"/>
      <c r="AX439" s="249" t="str">
        <f>IF(V439="","",EOMONTH(EDATE(Tabla1[[#This Row],[Fecha Finalización]],2),0))</f>
        <v/>
      </c>
      <c r="AY439" s="40"/>
      <c r="AZ439" s="250" t="str">
        <f>IF(V439="","",EOMONTH(EDATE(Tabla1[[#This Row],[Fecha Finalización]],3),0))</f>
        <v/>
      </c>
      <c r="BA439" s="40"/>
      <c r="BB439" s="40"/>
      <c r="BC439" s="236"/>
      <c r="BD439" s="234" t="str">
        <f>IF(F439="","",Tabla1[[#This Row],[sem 01]]&amp;Tabla1[[#This Row],[sem 02]]&amp;Tabla1[[#This Row],[sem 03]])</f>
        <v/>
      </c>
      <c r="BE439" s="235" t="str">
        <f>IF(TRIM(F439)="","",$B$1&amp;"-"&amp;SUBSTITUTE(Tabla1[[#This Row],[Mes Inscrito]]," ","")&amp;"-"&amp;SUBSTITUTE(Tabla1[[#This Row],[Dia de clases Inscrito]]," ","")&amp;"-"&amp;SUBSTITUTE(Tabla1[[#This Row],[Horario Inscrito]]," ","")&amp;"-"&amp;Tabla1[[#This Row],[Fecha Inicio grupo]])</f>
        <v/>
      </c>
      <c r="BF439" s="252" t="str">
        <f>IF(F439="","",Tabla1[[#This Row],[Curso]])</f>
        <v/>
      </c>
      <c r="BG439" s="253" t="str">
        <f>+IF(TRIM(F439)="","",$B$1&amp;"-"&amp;TRIM(Tabla1[[#This Row],[Mes Inscrito]])&amp;"-"&amp;TRIM(Tabla1[[#This Row],[Dia de clases Inscrito]])&amp;"-"&amp;TRIM(Tabla1[[#This Row],[Horario Inscrito]])&amp;"-"&amp;TRIM(Tabla1[[#This Row],[Fecha Inicio grupo]])&amp;"-"&amp;TRIM(Tabla1[[#This Row],[Tipo Incrito]]))</f>
        <v/>
      </c>
      <c r="BH439" s="308" t="str">
        <f>IF(F439="","",OR(IFERROR(SEARCH("CG",Tabla1[[#This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9" s="309" t="str">
        <f>IF(F439&lt;&gt;"",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9" s="309" t="str">
        <f>IF(F439&lt;&gt;"",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9" s="309" t="str">
        <f>IF(Tabla1[[#This Row],[Fecha Inicio grupo]]="","",IFERROR(VLOOKUP(Tabla1[[#This Row],[Mes de Alta como miembro]],Parámetros!$AM$2:$AN$16,2,0),"01/01/1900"))</f>
        <v/>
      </c>
    </row>
    <row r="440" spans="1:63" ht="14.45">
      <c r="A440" s="69">
        <v>437</v>
      </c>
      <c r="B440" s="30"/>
      <c r="C440" s="35"/>
      <c r="D440" s="43"/>
      <c r="E440" s="65"/>
      <c r="F440" s="46"/>
      <c r="G440" s="46"/>
      <c r="H440" s="164"/>
      <c r="I440" s="43"/>
      <c r="J440" s="29"/>
      <c r="K440" s="70"/>
      <c r="L440" s="69"/>
      <c r="M440" s="47"/>
      <c r="N440" s="239" t="str">
        <f ca="1">IF(Tabla1[[#This Row],[Fecha de nac]]="","",IF(Tabla1[[#This Row],[Fecha Finalización]] &gt;=TODAY(), DATEDIF(Tabla1[[#This Row],[Fecha de nac]],TODAY(),"y"), ROUNDDOWN((Tabla1[[#This Row],[Fecha Finalización]] -Tabla1[[#This Row],[Fecha de nac]])/365,0)))</f>
        <v/>
      </c>
      <c r="O440" s="170"/>
      <c r="P440" s="35"/>
      <c r="Q440" s="68"/>
      <c r="R440" s="68"/>
      <c r="S440" s="68"/>
      <c r="T440" s="68"/>
      <c r="U440" s="244" t="str">
        <f>IF(F440="","",Tabla1[[#This Row],[Fecha Inicio grupo]]+3*7-7)</f>
        <v/>
      </c>
      <c r="V440" s="245" t="str">
        <f>IF(F440="","",EDATE(Tabla1[[#This Row],[Fecha Inicio grupo]],3))</f>
        <v/>
      </c>
      <c r="W440" s="30"/>
      <c r="X440" s="30"/>
      <c r="Y440" s="77"/>
      <c r="Z440" s="77"/>
      <c r="AA440" s="77"/>
      <c r="AB440" s="77"/>
      <c r="AC440" s="77"/>
      <c r="AD440" s="77"/>
      <c r="AE440" s="77"/>
      <c r="AF440" s="77"/>
      <c r="AG440" s="77"/>
      <c r="AH440" s="77"/>
      <c r="AI440" s="77"/>
      <c r="AJ440" s="77"/>
      <c r="AK440" s="77"/>
      <c r="AL440" s="77"/>
      <c r="AM440" s="77"/>
      <c r="AN440" s="77"/>
      <c r="AO440" s="145"/>
      <c r="AP440" s="247" t="str">
        <f>IF(F440="","",IFERROR(VLOOKUP(SUBSTITUTE(SUBSTITUTE(Tabla1[[#This Row],[Uso Sistemas]],"T","P"),"N","F"),Parámetros!$M$2:$N$17,2,0),"Completar hasta 3ra sem. para evaluar a Probacionista"))</f>
        <v/>
      </c>
      <c r="AQ440" s="40"/>
      <c r="AR440" s="40"/>
      <c r="AS440" s="40"/>
      <c r="AT440" s="29"/>
      <c r="AU440" s="56"/>
      <c r="AV440" s="56"/>
      <c r="AW440" s="56"/>
      <c r="AX440" s="249" t="str">
        <f>IF(V440="","",EOMONTH(EDATE(Tabla1[[#This Row],[Fecha Finalización]],2),0))</f>
        <v/>
      </c>
      <c r="AY440" s="40"/>
      <c r="AZ440" s="250" t="str">
        <f>IF(V440="","",EOMONTH(EDATE(Tabla1[[#This Row],[Fecha Finalización]],3),0))</f>
        <v/>
      </c>
      <c r="BA440" s="40"/>
      <c r="BB440" s="40"/>
      <c r="BC440" s="236"/>
      <c r="BD440" s="234" t="str">
        <f>IF(F440="","",Tabla1[[#This Row],[sem 01]]&amp;Tabla1[[#This Row],[sem 02]]&amp;Tabla1[[#This Row],[sem 03]])</f>
        <v/>
      </c>
      <c r="BE440" s="235" t="str">
        <f>IF(TRIM(F440)="","",$B$1&amp;"-"&amp;SUBSTITUTE(Tabla1[[#This Row],[Mes Inscrito]]," ","")&amp;"-"&amp;SUBSTITUTE(Tabla1[[#This Row],[Dia de clases Inscrito]]," ","")&amp;"-"&amp;SUBSTITUTE(Tabla1[[#This Row],[Horario Inscrito]]," ","")&amp;"-"&amp;Tabla1[[#This Row],[Fecha Inicio grupo]])</f>
        <v/>
      </c>
      <c r="BF440" s="252" t="str">
        <f>IF(F440="","",Tabla1[[#This Row],[Curso]])</f>
        <v/>
      </c>
      <c r="BG440" s="253" t="str">
        <f>+IF(TRIM(F440)="","",$B$1&amp;"-"&amp;TRIM(Tabla1[[#This Row],[Mes Inscrito]])&amp;"-"&amp;TRIM(Tabla1[[#This Row],[Dia de clases Inscrito]])&amp;"-"&amp;TRIM(Tabla1[[#This Row],[Horario Inscrito]])&amp;"-"&amp;TRIM(Tabla1[[#This Row],[Fecha Inicio grupo]])&amp;"-"&amp;TRIM(Tabla1[[#This Row],[Tipo Incrito]]))</f>
        <v/>
      </c>
      <c r="BH440" s="308" t="str">
        <f>IF(F440="","",OR(IFERROR(SEARCH("CG",Tabla1[[#This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0" s="309" t="str">
        <f>IF(F440&lt;&gt;"",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0" s="309" t="str">
        <f>IF(F440&lt;&gt;"",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0" s="309" t="str">
        <f>IF(Tabla1[[#This Row],[Fecha Inicio grupo]]="","",IFERROR(VLOOKUP(Tabla1[[#This Row],[Mes de Alta como miembro]],Parámetros!$AM$2:$AN$16,2,0),"01/01/1900"))</f>
        <v/>
      </c>
    </row>
    <row r="441" spans="1:63" ht="14.45">
      <c r="A441" s="69">
        <v>438</v>
      </c>
      <c r="B441" s="30"/>
      <c r="C441" s="35"/>
      <c r="D441" s="43"/>
      <c r="E441" s="65"/>
      <c r="F441" s="46"/>
      <c r="G441" s="46"/>
      <c r="H441" s="164"/>
      <c r="I441" s="43"/>
      <c r="J441" s="29"/>
      <c r="K441" s="70"/>
      <c r="L441" s="69"/>
      <c r="M441" s="47"/>
      <c r="N441" s="239" t="str">
        <f ca="1">IF(Tabla1[[#This Row],[Fecha de nac]]="","",IF(Tabla1[[#This Row],[Fecha Finalización]] &gt;=TODAY(), DATEDIF(Tabla1[[#This Row],[Fecha de nac]],TODAY(),"y"), ROUNDDOWN((Tabla1[[#This Row],[Fecha Finalización]] -Tabla1[[#This Row],[Fecha de nac]])/365,0)))</f>
        <v/>
      </c>
      <c r="O441" s="170"/>
      <c r="P441" s="35"/>
      <c r="Q441" s="68"/>
      <c r="R441" s="68"/>
      <c r="S441" s="68"/>
      <c r="T441" s="68"/>
      <c r="U441" s="244" t="str">
        <f>IF(F441="","",Tabla1[[#This Row],[Fecha Inicio grupo]]+3*7-7)</f>
        <v/>
      </c>
      <c r="V441" s="245" t="str">
        <f>IF(F441="","",EDATE(Tabla1[[#This Row],[Fecha Inicio grupo]],3))</f>
        <v/>
      </c>
      <c r="W441" s="30"/>
      <c r="X441" s="30"/>
      <c r="Y441" s="77"/>
      <c r="Z441" s="77"/>
      <c r="AA441" s="77"/>
      <c r="AB441" s="77"/>
      <c r="AC441" s="77"/>
      <c r="AD441" s="77"/>
      <c r="AE441" s="77"/>
      <c r="AF441" s="77"/>
      <c r="AG441" s="77"/>
      <c r="AH441" s="77"/>
      <c r="AI441" s="77"/>
      <c r="AJ441" s="77"/>
      <c r="AK441" s="77"/>
      <c r="AL441" s="77"/>
      <c r="AM441" s="77"/>
      <c r="AN441" s="77"/>
      <c r="AO441" s="145"/>
      <c r="AP441" s="247" t="str">
        <f>IF(F441="","",IFERROR(VLOOKUP(SUBSTITUTE(SUBSTITUTE(Tabla1[[#This Row],[Uso Sistemas]],"T","P"),"N","F"),Parámetros!$M$2:$N$17,2,0),"Completar hasta 3ra sem. para evaluar a Probacionista"))</f>
        <v/>
      </c>
      <c r="AQ441" s="40"/>
      <c r="AR441" s="40"/>
      <c r="AS441" s="40"/>
      <c r="AT441" s="29"/>
      <c r="AU441" s="56"/>
      <c r="AV441" s="56"/>
      <c r="AW441" s="56"/>
      <c r="AX441" s="249" t="str">
        <f>IF(V441="","",EOMONTH(EDATE(Tabla1[[#This Row],[Fecha Finalización]],2),0))</f>
        <v/>
      </c>
      <c r="AY441" s="40"/>
      <c r="AZ441" s="250" t="str">
        <f>IF(V441="","",EOMONTH(EDATE(Tabla1[[#This Row],[Fecha Finalización]],3),0))</f>
        <v/>
      </c>
      <c r="BA441" s="40"/>
      <c r="BB441" s="40"/>
      <c r="BC441" s="236"/>
      <c r="BD441" s="234" t="str">
        <f>IF(F441="","",Tabla1[[#This Row],[sem 01]]&amp;Tabla1[[#This Row],[sem 02]]&amp;Tabla1[[#This Row],[sem 03]])</f>
        <v/>
      </c>
      <c r="BE441" s="235" t="str">
        <f>IF(TRIM(F441)="","",$B$1&amp;"-"&amp;SUBSTITUTE(Tabla1[[#This Row],[Mes Inscrito]]," ","")&amp;"-"&amp;SUBSTITUTE(Tabla1[[#This Row],[Dia de clases Inscrito]]," ","")&amp;"-"&amp;SUBSTITUTE(Tabla1[[#This Row],[Horario Inscrito]]," ","")&amp;"-"&amp;Tabla1[[#This Row],[Fecha Inicio grupo]])</f>
        <v/>
      </c>
      <c r="BF441" s="252" t="str">
        <f>IF(F441="","",Tabla1[[#This Row],[Curso]])</f>
        <v/>
      </c>
      <c r="BG441" s="253" t="str">
        <f>+IF(TRIM(F441)="","",$B$1&amp;"-"&amp;TRIM(Tabla1[[#This Row],[Mes Inscrito]])&amp;"-"&amp;TRIM(Tabla1[[#This Row],[Dia de clases Inscrito]])&amp;"-"&amp;TRIM(Tabla1[[#This Row],[Horario Inscrito]])&amp;"-"&amp;TRIM(Tabla1[[#This Row],[Fecha Inicio grupo]])&amp;"-"&amp;TRIM(Tabla1[[#This Row],[Tipo Incrito]]))</f>
        <v/>
      </c>
      <c r="BH441" s="308" t="str">
        <f>IF(F441="","",OR(IFERROR(SEARCH("CG",Tabla1[[#This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1" s="309" t="str">
        <f>IF(F441&lt;&gt;"",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1" s="309" t="str">
        <f>IF(F441&lt;&gt;"",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1" s="309" t="str">
        <f>IF(Tabla1[[#This Row],[Fecha Inicio grupo]]="","",IFERROR(VLOOKUP(Tabla1[[#This Row],[Mes de Alta como miembro]],Parámetros!$AM$2:$AN$16,2,0),"01/01/1900"))</f>
        <v/>
      </c>
    </row>
    <row r="442" spans="1:63" ht="14.45">
      <c r="A442" s="69">
        <v>439</v>
      </c>
      <c r="B442" s="30"/>
      <c r="C442" s="35"/>
      <c r="D442" s="43"/>
      <c r="E442" s="65"/>
      <c r="F442" s="46"/>
      <c r="G442" s="46"/>
      <c r="H442" s="164"/>
      <c r="I442" s="43"/>
      <c r="J442" s="29"/>
      <c r="K442" s="70"/>
      <c r="L442" s="69"/>
      <c r="M442" s="47"/>
      <c r="N442" s="239" t="str">
        <f ca="1">IF(Tabla1[[#This Row],[Fecha de nac]]="","",IF(Tabla1[[#This Row],[Fecha Finalización]] &gt;=TODAY(), DATEDIF(Tabla1[[#This Row],[Fecha de nac]],TODAY(),"y"), ROUNDDOWN((Tabla1[[#This Row],[Fecha Finalización]] -Tabla1[[#This Row],[Fecha de nac]])/365,0)))</f>
        <v/>
      </c>
      <c r="O442" s="170"/>
      <c r="P442" s="35"/>
      <c r="Q442" s="68"/>
      <c r="R442" s="68"/>
      <c r="S442" s="68"/>
      <c r="T442" s="68"/>
      <c r="U442" s="244" t="str">
        <f>IF(F442="","",Tabla1[[#This Row],[Fecha Inicio grupo]]+3*7-7)</f>
        <v/>
      </c>
      <c r="V442" s="245" t="str">
        <f>IF(F442="","",EDATE(Tabla1[[#This Row],[Fecha Inicio grupo]],3))</f>
        <v/>
      </c>
      <c r="W442" s="30"/>
      <c r="X442" s="30"/>
      <c r="Y442" s="77"/>
      <c r="Z442" s="77"/>
      <c r="AA442" s="77"/>
      <c r="AB442" s="77"/>
      <c r="AC442" s="77"/>
      <c r="AD442" s="77"/>
      <c r="AE442" s="77"/>
      <c r="AF442" s="77"/>
      <c r="AG442" s="77"/>
      <c r="AH442" s="77"/>
      <c r="AI442" s="77"/>
      <c r="AJ442" s="77"/>
      <c r="AK442" s="77"/>
      <c r="AL442" s="77"/>
      <c r="AM442" s="77"/>
      <c r="AN442" s="77"/>
      <c r="AO442" s="145"/>
      <c r="AP442" s="247" t="str">
        <f>IF(F442="","",IFERROR(VLOOKUP(SUBSTITUTE(SUBSTITUTE(Tabla1[[#This Row],[Uso Sistemas]],"T","P"),"N","F"),Parámetros!$M$2:$N$17,2,0),"Completar hasta 3ra sem. para evaluar a Probacionista"))</f>
        <v/>
      </c>
      <c r="AQ442" s="40"/>
      <c r="AR442" s="40"/>
      <c r="AS442" s="40"/>
      <c r="AT442" s="29"/>
      <c r="AU442" s="56"/>
      <c r="AV442" s="56"/>
      <c r="AW442" s="56"/>
      <c r="AX442" s="249" t="str">
        <f>IF(V442="","",EOMONTH(EDATE(Tabla1[[#This Row],[Fecha Finalización]],2),0))</f>
        <v/>
      </c>
      <c r="AY442" s="40"/>
      <c r="AZ442" s="250" t="str">
        <f>IF(V442="","",EOMONTH(EDATE(Tabla1[[#This Row],[Fecha Finalización]],3),0))</f>
        <v/>
      </c>
      <c r="BA442" s="40"/>
      <c r="BB442" s="40"/>
      <c r="BC442" s="236"/>
      <c r="BD442" s="234" t="str">
        <f>IF(F442="","",Tabla1[[#This Row],[sem 01]]&amp;Tabla1[[#This Row],[sem 02]]&amp;Tabla1[[#This Row],[sem 03]])</f>
        <v/>
      </c>
      <c r="BE442" s="235" t="str">
        <f>IF(TRIM(F442)="","",$B$1&amp;"-"&amp;SUBSTITUTE(Tabla1[[#This Row],[Mes Inscrito]]," ","")&amp;"-"&amp;SUBSTITUTE(Tabla1[[#This Row],[Dia de clases Inscrito]]," ","")&amp;"-"&amp;SUBSTITUTE(Tabla1[[#This Row],[Horario Inscrito]]," ","")&amp;"-"&amp;Tabla1[[#This Row],[Fecha Inicio grupo]])</f>
        <v/>
      </c>
      <c r="BF442" s="252" t="str">
        <f>IF(F442="","",Tabla1[[#This Row],[Curso]])</f>
        <v/>
      </c>
      <c r="BG442" s="253" t="str">
        <f>+IF(TRIM(F442)="","",$B$1&amp;"-"&amp;TRIM(Tabla1[[#This Row],[Mes Inscrito]])&amp;"-"&amp;TRIM(Tabla1[[#This Row],[Dia de clases Inscrito]])&amp;"-"&amp;TRIM(Tabla1[[#This Row],[Horario Inscrito]])&amp;"-"&amp;TRIM(Tabla1[[#This Row],[Fecha Inicio grupo]])&amp;"-"&amp;TRIM(Tabla1[[#This Row],[Tipo Incrito]]))</f>
        <v/>
      </c>
      <c r="BH442" s="308" t="str">
        <f>IF(F442="","",OR(IFERROR(SEARCH("CG",Tabla1[[#This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2" s="309" t="str">
        <f>IF(F442&lt;&gt;"",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2" s="309" t="str">
        <f>IF(F442&lt;&gt;"",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2" s="309" t="str">
        <f>IF(Tabla1[[#This Row],[Fecha Inicio grupo]]="","",IFERROR(VLOOKUP(Tabla1[[#This Row],[Mes de Alta como miembro]],Parámetros!$AM$2:$AN$16,2,0),"01/01/1900"))</f>
        <v/>
      </c>
    </row>
    <row r="443" spans="1:63" ht="14.45">
      <c r="A443" s="69">
        <v>440</v>
      </c>
      <c r="B443" s="30"/>
      <c r="C443" s="35"/>
      <c r="D443" s="43"/>
      <c r="E443" s="65"/>
      <c r="F443" s="46"/>
      <c r="G443" s="46"/>
      <c r="H443" s="164"/>
      <c r="I443" s="43"/>
      <c r="J443" s="29"/>
      <c r="K443" s="70"/>
      <c r="L443" s="69"/>
      <c r="M443" s="47"/>
      <c r="N443" s="239" t="str">
        <f ca="1">IF(Tabla1[[#This Row],[Fecha de nac]]="","",IF(Tabla1[[#This Row],[Fecha Finalización]] &gt;=TODAY(), DATEDIF(Tabla1[[#This Row],[Fecha de nac]],TODAY(),"y"), ROUNDDOWN((Tabla1[[#This Row],[Fecha Finalización]] -Tabla1[[#This Row],[Fecha de nac]])/365,0)))</f>
        <v/>
      </c>
      <c r="O443" s="170"/>
      <c r="P443" s="35"/>
      <c r="Q443" s="68"/>
      <c r="R443" s="68"/>
      <c r="S443" s="68"/>
      <c r="T443" s="68"/>
      <c r="U443" s="244" t="str">
        <f>IF(F443="","",Tabla1[[#This Row],[Fecha Inicio grupo]]+3*7-7)</f>
        <v/>
      </c>
      <c r="V443" s="245" t="str">
        <f>IF(F443="","",EDATE(Tabla1[[#This Row],[Fecha Inicio grupo]],3))</f>
        <v/>
      </c>
      <c r="W443" s="30"/>
      <c r="X443" s="30"/>
      <c r="Y443" s="77"/>
      <c r="Z443" s="77"/>
      <c r="AA443" s="77"/>
      <c r="AB443" s="77"/>
      <c r="AC443" s="77"/>
      <c r="AD443" s="77"/>
      <c r="AE443" s="77"/>
      <c r="AF443" s="77"/>
      <c r="AG443" s="77"/>
      <c r="AH443" s="77"/>
      <c r="AI443" s="77"/>
      <c r="AJ443" s="77"/>
      <c r="AK443" s="77"/>
      <c r="AL443" s="77"/>
      <c r="AM443" s="77"/>
      <c r="AN443" s="77"/>
      <c r="AO443" s="145"/>
      <c r="AP443" s="247" t="str">
        <f>IF(F443="","",IFERROR(VLOOKUP(SUBSTITUTE(SUBSTITUTE(Tabla1[[#This Row],[Uso Sistemas]],"T","P"),"N","F"),Parámetros!$M$2:$N$17,2,0),"Completar hasta 3ra sem. para evaluar a Probacionista"))</f>
        <v/>
      </c>
      <c r="AQ443" s="40"/>
      <c r="AR443" s="40"/>
      <c r="AS443" s="40"/>
      <c r="AT443" s="29"/>
      <c r="AU443" s="56"/>
      <c r="AV443" s="56"/>
      <c r="AW443" s="56"/>
      <c r="AX443" s="249" t="str">
        <f>IF(V443="","",EOMONTH(EDATE(Tabla1[[#This Row],[Fecha Finalización]],2),0))</f>
        <v/>
      </c>
      <c r="AY443" s="40"/>
      <c r="AZ443" s="250" t="str">
        <f>IF(V443="","",EOMONTH(EDATE(Tabla1[[#This Row],[Fecha Finalización]],3),0))</f>
        <v/>
      </c>
      <c r="BA443" s="40"/>
      <c r="BB443" s="40"/>
      <c r="BC443" s="236"/>
      <c r="BD443" s="234" t="str">
        <f>IF(F443="","",Tabla1[[#This Row],[sem 01]]&amp;Tabla1[[#This Row],[sem 02]]&amp;Tabla1[[#This Row],[sem 03]])</f>
        <v/>
      </c>
      <c r="BE443" s="235" t="str">
        <f>IF(TRIM(F443)="","",$B$1&amp;"-"&amp;SUBSTITUTE(Tabla1[[#This Row],[Mes Inscrito]]," ","")&amp;"-"&amp;SUBSTITUTE(Tabla1[[#This Row],[Dia de clases Inscrito]]," ","")&amp;"-"&amp;SUBSTITUTE(Tabla1[[#This Row],[Horario Inscrito]]," ","")&amp;"-"&amp;Tabla1[[#This Row],[Fecha Inicio grupo]])</f>
        <v/>
      </c>
      <c r="BF443" s="252" t="str">
        <f>IF(F443="","",Tabla1[[#This Row],[Curso]])</f>
        <v/>
      </c>
      <c r="BG443" s="253" t="str">
        <f>+IF(TRIM(F443)="","",$B$1&amp;"-"&amp;TRIM(Tabla1[[#This Row],[Mes Inscrito]])&amp;"-"&amp;TRIM(Tabla1[[#This Row],[Dia de clases Inscrito]])&amp;"-"&amp;TRIM(Tabla1[[#This Row],[Horario Inscrito]])&amp;"-"&amp;TRIM(Tabla1[[#This Row],[Fecha Inicio grupo]])&amp;"-"&amp;TRIM(Tabla1[[#This Row],[Tipo Incrito]]))</f>
        <v/>
      </c>
      <c r="BH443" s="308" t="str">
        <f>IF(F443="","",OR(IFERROR(SEARCH("CG",Tabla1[[#This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3" s="309" t="str">
        <f>IF(F443&lt;&gt;"",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3" s="309" t="str">
        <f>IF(F443&lt;&gt;"",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3" s="309" t="str">
        <f>IF(Tabla1[[#This Row],[Fecha Inicio grupo]]="","",IFERROR(VLOOKUP(Tabla1[[#This Row],[Mes de Alta como miembro]],Parámetros!$AM$2:$AN$16,2,0),"01/01/1900"))</f>
        <v/>
      </c>
    </row>
    <row r="444" spans="1:63" ht="14.45">
      <c r="A444" s="69">
        <v>441</v>
      </c>
      <c r="B444" s="30"/>
      <c r="C444" s="35"/>
      <c r="D444" s="43"/>
      <c r="E444" s="65"/>
      <c r="F444" s="46"/>
      <c r="G444" s="46"/>
      <c r="H444" s="164"/>
      <c r="I444" s="43"/>
      <c r="J444" s="29"/>
      <c r="K444" s="70"/>
      <c r="L444" s="69"/>
      <c r="M444" s="47"/>
      <c r="N444" s="239" t="str">
        <f ca="1">IF(Tabla1[[#This Row],[Fecha de nac]]="","",IF(Tabla1[[#This Row],[Fecha Finalización]] &gt;=TODAY(), DATEDIF(Tabla1[[#This Row],[Fecha de nac]],TODAY(),"y"), ROUNDDOWN((Tabla1[[#This Row],[Fecha Finalización]] -Tabla1[[#This Row],[Fecha de nac]])/365,0)))</f>
        <v/>
      </c>
      <c r="O444" s="170"/>
      <c r="P444" s="35"/>
      <c r="Q444" s="68"/>
      <c r="R444" s="68"/>
      <c r="S444" s="68"/>
      <c r="T444" s="68"/>
      <c r="U444" s="244" t="str">
        <f>IF(F444="","",Tabla1[[#This Row],[Fecha Inicio grupo]]+3*7-7)</f>
        <v/>
      </c>
      <c r="V444" s="245" t="str">
        <f>IF(F444="","",EDATE(Tabla1[[#This Row],[Fecha Inicio grupo]],3))</f>
        <v/>
      </c>
      <c r="W444" s="30"/>
      <c r="X444" s="30"/>
      <c r="Y444" s="77"/>
      <c r="Z444" s="77"/>
      <c r="AA444" s="77"/>
      <c r="AB444" s="77"/>
      <c r="AC444" s="77"/>
      <c r="AD444" s="77"/>
      <c r="AE444" s="77"/>
      <c r="AF444" s="77"/>
      <c r="AG444" s="77"/>
      <c r="AH444" s="77"/>
      <c r="AI444" s="77"/>
      <c r="AJ444" s="77"/>
      <c r="AK444" s="77"/>
      <c r="AL444" s="77"/>
      <c r="AM444" s="77"/>
      <c r="AN444" s="77"/>
      <c r="AO444" s="145"/>
      <c r="AP444" s="247" t="str">
        <f>IF(F444="","",IFERROR(VLOOKUP(SUBSTITUTE(SUBSTITUTE(Tabla1[[#This Row],[Uso Sistemas]],"T","P"),"N","F"),Parámetros!$M$2:$N$17,2,0),"Completar hasta 3ra sem. para evaluar a Probacionista"))</f>
        <v/>
      </c>
      <c r="AQ444" s="40"/>
      <c r="AR444" s="40"/>
      <c r="AS444" s="40"/>
      <c r="AT444" s="29"/>
      <c r="AU444" s="56"/>
      <c r="AV444" s="56"/>
      <c r="AW444" s="56"/>
      <c r="AX444" s="249" t="str">
        <f>IF(V444="","",EOMONTH(EDATE(Tabla1[[#This Row],[Fecha Finalización]],2),0))</f>
        <v/>
      </c>
      <c r="AY444" s="40"/>
      <c r="AZ444" s="250" t="str">
        <f>IF(V444="","",EOMONTH(EDATE(Tabla1[[#This Row],[Fecha Finalización]],3),0))</f>
        <v/>
      </c>
      <c r="BA444" s="40"/>
      <c r="BB444" s="40"/>
      <c r="BC444" s="236"/>
      <c r="BD444" s="234" t="str">
        <f>IF(F444="","",Tabla1[[#This Row],[sem 01]]&amp;Tabla1[[#This Row],[sem 02]]&amp;Tabla1[[#This Row],[sem 03]])</f>
        <v/>
      </c>
      <c r="BE444" s="235" t="str">
        <f>IF(TRIM(F444)="","",$B$1&amp;"-"&amp;SUBSTITUTE(Tabla1[[#This Row],[Mes Inscrito]]," ","")&amp;"-"&amp;SUBSTITUTE(Tabla1[[#This Row],[Dia de clases Inscrito]]," ","")&amp;"-"&amp;SUBSTITUTE(Tabla1[[#This Row],[Horario Inscrito]]," ","")&amp;"-"&amp;Tabla1[[#This Row],[Fecha Inicio grupo]])</f>
        <v/>
      </c>
      <c r="BF444" s="252" t="str">
        <f>IF(F444="","",Tabla1[[#This Row],[Curso]])</f>
        <v/>
      </c>
      <c r="BG444" s="253" t="str">
        <f>+IF(TRIM(F444)="","",$B$1&amp;"-"&amp;TRIM(Tabla1[[#This Row],[Mes Inscrito]])&amp;"-"&amp;TRIM(Tabla1[[#This Row],[Dia de clases Inscrito]])&amp;"-"&amp;TRIM(Tabla1[[#This Row],[Horario Inscrito]])&amp;"-"&amp;TRIM(Tabla1[[#This Row],[Fecha Inicio grupo]])&amp;"-"&amp;TRIM(Tabla1[[#This Row],[Tipo Incrito]]))</f>
        <v/>
      </c>
      <c r="BH444" s="308" t="str">
        <f>IF(F444="","",OR(IFERROR(SEARCH("CG",Tabla1[[#This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4" s="309" t="str">
        <f>IF(F444&lt;&gt;"",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4" s="309" t="str">
        <f>IF(F444&lt;&gt;"",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4" s="309" t="str">
        <f>IF(Tabla1[[#This Row],[Fecha Inicio grupo]]="","",IFERROR(VLOOKUP(Tabla1[[#This Row],[Mes de Alta como miembro]],Parámetros!$AM$2:$AN$16,2,0),"01/01/1900"))</f>
        <v/>
      </c>
    </row>
    <row r="445" spans="1:63" ht="14.45">
      <c r="A445" s="69">
        <v>442</v>
      </c>
      <c r="B445" s="30"/>
      <c r="C445" s="35"/>
      <c r="D445" s="43"/>
      <c r="E445" s="65"/>
      <c r="F445" s="46"/>
      <c r="G445" s="46"/>
      <c r="H445" s="164"/>
      <c r="I445" s="43"/>
      <c r="J445" s="29"/>
      <c r="K445" s="70"/>
      <c r="L445" s="69"/>
      <c r="M445" s="47"/>
      <c r="N445" s="239" t="str">
        <f ca="1">IF(Tabla1[[#This Row],[Fecha de nac]]="","",IF(Tabla1[[#This Row],[Fecha Finalización]] &gt;=TODAY(), DATEDIF(Tabla1[[#This Row],[Fecha de nac]],TODAY(),"y"), ROUNDDOWN((Tabla1[[#This Row],[Fecha Finalización]] -Tabla1[[#This Row],[Fecha de nac]])/365,0)))</f>
        <v/>
      </c>
      <c r="O445" s="170"/>
      <c r="P445" s="35"/>
      <c r="Q445" s="68"/>
      <c r="R445" s="68"/>
      <c r="S445" s="68"/>
      <c r="T445" s="68"/>
      <c r="U445" s="244" t="str">
        <f>IF(F445="","",Tabla1[[#This Row],[Fecha Inicio grupo]]+3*7-7)</f>
        <v/>
      </c>
      <c r="V445" s="245" t="str">
        <f>IF(F445="","",EDATE(Tabla1[[#This Row],[Fecha Inicio grupo]],3))</f>
        <v/>
      </c>
      <c r="W445" s="30"/>
      <c r="X445" s="30"/>
      <c r="Y445" s="77"/>
      <c r="Z445" s="77"/>
      <c r="AA445" s="77"/>
      <c r="AB445" s="77"/>
      <c r="AC445" s="77"/>
      <c r="AD445" s="77"/>
      <c r="AE445" s="77"/>
      <c r="AF445" s="77"/>
      <c r="AG445" s="77"/>
      <c r="AH445" s="77"/>
      <c r="AI445" s="77"/>
      <c r="AJ445" s="77"/>
      <c r="AK445" s="77"/>
      <c r="AL445" s="77"/>
      <c r="AM445" s="77"/>
      <c r="AN445" s="77"/>
      <c r="AO445" s="145"/>
      <c r="AP445" s="247" t="str">
        <f>IF(F445="","",IFERROR(VLOOKUP(SUBSTITUTE(SUBSTITUTE(Tabla1[[#This Row],[Uso Sistemas]],"T","P"),"N","F"),Parámetros!$M$2:$N$17,2,0),"Completar hasta 3ra sem. para evaluar a Probacionista"))</f>
        <v/>
      </c>
      <c r="AQ445" s="40"/>
      <c r="AR445" s="40"/>
      <c r="AS445" s="40"/>
      <c r="AT445" s="29"/>
      <c r="AU445" s="56"/>
      <c r="AV445" s="56"/>
      <c r="AW445" s="56"/>
      <c r="AX445" s="249" t="str">
        <f>IF(V445="","",EOMONTH(EDATE(Tabla1[[#This Row],[Fecha Finalización]],2),0))</f>
        <v/>
      </c>
      <c r="AY445" s="40"/>
      <c r="AZ445" s="250" t="str">
        <f>IF(V445="","",EOMONTH(EDATE(Tabla1[[#This Row],[Fecha Finalización]],3),0))</f>
        <v/>
      </c>
      <c r="BA445" s="40"/>
      <c r="BB445" s="40"/>
      <c r="BC445" s="236"/>
      <c r="BD445" s="234" t="str">
        <f>IF(F445="","",Tabla1[[#This Row],[sem 01]]&amp;Tabla1[[#This Row],[sem 02]]&amp;Tabla1[[#This Row],[sem 03]])</f>
        <v/>
      </c>
      <c r="BE445" s="235" t="str">
        <f>IF(TRIM(F445)="","",$B$1&amp;"-"&amp;SUBSTITUTE(Tabla1[[#This Row],[Mes Inscrito]]," ","")&amp;"-"&amp;SUBSTITUTE(Tabla1[[#This Row],[Dia de clases Inscrito]]," ","")&amp;"-"&amp;SUBSTITUTE(Tabla1[[#This Row],[Horario Inscrito]]," ","")&amp;"-"&amp;Tabla1[[#This Row],[Fecha Inicio grupo]])</f>
        <v/>
      </c>
      <c r="BF445" s="252" t="str">
        <f>IF(F445="","",Tabla1[[#This Row],[Curso]])</f>
        <v/>
      </c>
      <c r="BG445" s="253" t="str">
        <f>+IF(TRIM(F445)="","",$B$1&amp;"-"&amp;TRIM(Tabla1[[#This Row],[Mes Inscrito]])&amp;"-"&amp;TRIM(Tabla1[[#This Row],[Dia de clases Inscrito]])&amp;"-"&amp;TRIM(Tabla1[[#This Row],[Horario Inscrito]])&amp;"-"&amp;TRIM(Tabla1[[#This Row],[Fecha Inicio grupo]])&amp;"-"&amp;TRIM(Tabla1[[#This Row],[Tipo Incrito]]))</f>
        <v/>
      </c>
      <c r="BH445" s="308" t="str">
        <f>IF(F445="","",OR(IFERROR(SEARCH("CG",Tabla1[[#This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5" s="309" t="str">
        <f>IF(F445&lt;&gt;"",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5" s="309" t="str">
        <f>IF(F445&lt;&gt;"",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5" s="309" t="str">
        <f>IF(Tabla1[[#This Row],[Fecha Inicio grupo]]="","",IFERROR(VLOOKUP(Tabla1[[#This Row],[Mes de Alta como miembro]],Parámetros!$AM$2:$AN$16,2,0),"01/01/1900"))</f>
        <v/>
      </c>
    </row>
    <row r="446" spans="1:63" ht="14.45">
      <c r="A446" s="69">
        <v>443</v>
      </c>
      <c r="B446" s="30"/>
      <c r="C446" s="35"/>
      <c r="D446" s="43"/>
      <c r="E446" s="65"/>
      <c r="F446" s="46"/>
      <c r="G446" s="46"/>
      <c r="H446" s="164"/>
      <c r="I446" s="43"/>
      <c r="J446" s="29"/>
      <c r="K446" s="70"/>
      <c r="L446" s="69"/>
      <c r="M446" s="47"/>
      <c r="N446" s="239" t="str">
        <f ca="1">IF(Tabla1[[#This Row],[Fecha de nac]]="","",IF(Tabla1[[#This Row],[Fecha Finalización]] &gt;=TODAY(), DATEDIF(Tabla1[[#This Row],[Fecha de nac]],TODAY(),"y"), ROUNDDOWN((Tabla1[[#This Row],[Fecha Finalización]] -Tabla1[[#This Row],[Fecha de nac]])/365,0)))</f>
        <v/>
      </c>
      <c r="O446" s="170"/>
      <c r="P446" s="35"/>
      <c r="Q446" s="68"/>
      <c r="R446" s="68"/>
      <c r="S446" s="68"/>
      <c r="T446" s="68"/>
      <c r="U446" s="244" t="str">
        <f>IF(F446="","",Tabla1[[#This Row],[Fecha Inicio grupo]]+3*7-7)</f>
        <v/>
      </c>
      <c r="V446" s="245" t="str">
        <f>IF(F446="","",EDATE(Tabla1[[#This Row],[Fecha Inicio grupo]],3))</f>
        <v/>
      </c>
      <c r="W446" s="30"/>
      <c r="X446" s="30"/>
      <c r="Y446" s="77"/>
      <c r="Z446" s="77"/>
      <c r="AA446" s="77"/>
      <c r="AB446" s="77"/>
      <c r="AC446" s="77"/>
      <c r="AD446" s="77"/>
      <c r="AE446" s="77"/>
      <c r="AF446" s="77"/>
      <c r="AG446" s="77"/>
      <c r="AH446" s="77"/>
      <c r="AI446" s="77"/>
      <c r="AJ446" s="77"/>
      <c r="AK446" s="77"/>
      <c r="AL446" s="77"/>
      <c r="AM446" s="77"/>
      <c r="AN446" s="77"/>
      <c r="AO446" s="145"/>
      <c r="AP446" s="247" t="str">
        <f>IF(F446="","",IFERROR(VLOOKUP(SUBSTITUTE(SUBSTITUTE(Tabla1[[#This Row],[Uso Sistemas]],"T","P"),"N","F"),Parámetros!$M$2:$N$17,2,0),"Completar hasta 3ra sem. para evaluar a Probacionista"))</f>
        <v/>
      </c>
      <c r="AQ446" s="40"/>
      <c r="AR446" s="40"/>
      <c r="AS446" s="40"/>
      <c r="AT446" s="29"/>
      <c r="AU446" s="56"/>
      <c r="AV446" s="56"/>
      <c r="AW446" s="56"/>
      <c r="AX446" s="249" t="str">
        <f>IF(V446="","",EOMONTH(EDATE(Tabla1[[#This Row],[Fecha Finalización]],2),0))</f>
        <v/>
      </c>
      <c r="AY446" s="40"/>
      <c r="AZ446" s="250" t="str">
        <f>IF(V446="","",EOMONTH(EDATE(Tabla1[[#This Row],[Fecha Finalización]],3),0))</f>
        <v/>
      </c>
      <c r="BA446" s="40"/>
      <c r="BB446" s="40"/>
      <c r="BC446" s="236"/>
      <c r="BD446" s="234" t="str">
        <f>IF(F446="","",Tabla1[[#This Row],[sem 01]]&amp;Tabla1[[#This Row],[sem 02]]&amp;Tabla1[[#This Row],[sem 03]])</f>
        <v/>
      </c>
      <c r="BE446" s="235" t="str">
        <f>IF(TRIM(F446)="","",$B$1&amp;"-"&amp;SUBSTITUTE(Tabla1[[#This Row],[Mes Inscrito]]," ","")&amp;"-"&amp;SUBSTITUTE(Tabla1[[#This Row],[Dia de clases Inscrito]]," ","")&amp;"-"&amp;SUBSTITUTE(Tabla1[[#This Row],[Horario Inscrito]]," ","")&amp;"-"&amp;Tabla1[[#This Row],[Fecha Inicio grupo]])</f>
        <v/>
      </c>
      <c r="BF446" s="252" t="str">
        <f>IF(F446="","",Tabla1[[#This Row],[Curso]])</f>
        <v/>
      </c>
      <c r="BG446" s="253" t="str">
        <f>+IF(TRIM(F446)="","",$B$1&amp;"-"&amp;TRIM(Tabla1[[#This Row],[Mes Inscrito]])&amp;"-"&amp;TRIM(Tabla1[[#This Row],[Dia de clases Inscrito]])&amp;"-"&amp;TRIM(Tabla1[[#This Row],[Horario Inscrito]])&amp;"-"&amp;TRIM(Tabla1[[#This Row],[Fecha Inicio grupo]])&amp;"-"&amp;TRIM(Tabla1[[#This Row],[Tipo Incrito]]))</f>
        <v/>
      </c>
      <c r="BH446" s="308" t="str">
        <f>IF(F446="","",OR(IFERROR(SEARCH("CG",Tabla1[[#This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6" s="309" t="str">
        <f>IF(F446&lt;&gt;"",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6" s="309" t="str">
        <f>IF(F446&lt;&gt;"",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6" s="309" t="str">
        <f>IF(Tabla1[[#This Row],[Fecha Inicio grupo]]="","",IFERROR(VLOOKUP(Tabla1[[#This Row],[Mes de Alta como miembro]],Parámetros!$AM$2:$AN$16,2,0),"01/01/1900"))</f>
        <v/>
      </c>
    </row>
    <row r="447" spans="1:63" ht="14.45">
      <c r="A447" s="69">
        <v>444</v>
      </c>
      <c r="B447" s="30"/>
      <c r="C447" s="35"/>
      <c r="D447" s="43"/>
      <c r="E447" s="65"/>
      <c r="F447" s="46"/>
      <c r="G447" s="46"/>
      <c r="H447" s="164"/>
      <c r="I447" s="43"/>
      <c r="J447" s="29"/>
      <c r="K447" s="70"/>
      <c r="L447" s="69"/>
      <c r="M447" s="47"/>
      <c r="N447" s="239" t="str">
        <f ca="1">IF(Tabla1[[#This Row],[Fecha de nac]]="","",IF(Tabla1[[#This Row],[Fecha Finalización]] &gt;=TODAY(), DATEDIF(Tabla1[[#This Row],[Fecha de nac]],TODAY(),"y"), ROUNDDOWN((Tabla1[[#This Row],[Fecha Finalización]] -Tabla1[[#This Row],[Fecha de nac]])/365,0)))</f>
        <v/>
      </c>
      <c r="O447" s="170"/>
      <c r="P447" s="35"/>
      <c r="Q447" s="68"/>
      <c r="R447" s="68"/>
      <c r="S447" s="68"/>
      <c r="T447" s="68"/>
      <c r="U447" s="244" t="str">
        <f>IF(F447="","",Tabla1[[#This Row],[Fecha Inicio grupo]]+3*7-7)</f>
        <v/>
      </c>
      <c r="V447" s="245" t="str">
        <f>IF(F447="","",EDATE(Tabla1[[#This Row],[Fecha Inicio grupo]],3))</f>
        <v/>
      </c>
      <c r="W447" s="30"/>
      <c r="X447" s="30"/>
      <c r="Y447" s="77"/>
      <c r="Z447" s="77"/>
      <c r="AA447" s="77"/>
      <c r="AB447" s="77"/>
      <c r="AC447" s="77"/>
      <c r="AD447" s="77"/>
      <c r="AE447" s="77"/>
      <c r="AF447" s="77"/>
      <c r="AG447" s="77"/>
      <c r="AH447" s="77"/>
      <c r="AI447" s="77"/>
      <c r="AJ447" s="77"/>
      <c r="AK447" s="77"/>
      <c r="AL447" s="77"/>
      <c r="AM447" s="77"/>
      <c r="AN447" s="77"/>
      <c r="AO447" s="145"/>
      <c r="AP447" s="247" t="str">
        <f>IF(F447="","",IFERROR(VLOOKUP(SUBSTITUTE(SUBSTITUTE(Tabla1[[#This Row],[Uso Sistemas]],"T","P"),"N","F"),Parámetros!$M$2:$N$17,2,0),"Completar hasta 3ra sem. para evaluar a Probacionista"))</f>
        <v/>
      </c>
      <c r="AQ447" s="40"/>
      <c r="AR447" s="40"/>
      <c r="AS447" s="40"/>
      <c r="AT447" s="29"/>
      <c r="AU447" s="56"/>
      <c r="AV447" s="56"/>
      <c r="AW447" s="56"/>
      <c r="AX447" s="249" t="str">
        <f>IF(V447="","",EOMONTH(EDATE(Tabla1[[#This Row],[Fecha Finalización]],2),0))</f>
        <v/>
      </c>
      <c r="AY447" s="40"/>
      <c r="AZ447" s="250" t="str">
        <f>IF(V447="","",EOMONTH(EDATE(Tabla1[[#This Row],[Fecha Finalización]],3),0))</f>
        <v/>
      </c>
      <c r="BA447" s="40"/>
      <c r="BB447" s="40"/>
      <c r="BC447" s="236"/>
      <c r="BD447" s="234" t="str">
        <f>IF(F447="","",Tabla1[[#This Row],[sem 01]]&amp;Tabla1[[#This Row],[sem 02]]&amp;Tabla1[[#This Row],[sem 03]])</f>
        <v/>
      </c>
      <c r="BE447" s="235" t="str">
        <f>IF(TRIM(F447)="","",$B$1&amp;"-"&amp;SUBSTITUTE(Tabla1[[#This Row],[Mes Inscrito]]," ","")&amp;"-"&amp;SUBSTITUTE(Tabla1[[#This Row],[Dia de clases Inscrito]]," ","")&amp;"-"&amp;SUBSTITUTE(Tabla1[[#This Row],[Horario Inscrito]]," ","")&amp;"-"&amp;Tabla1[[#This Row],[Fecha Inicio grupo]])</f>
        <v/>
      </c>
      <c r="BF447" s="252" t="str">
        <f>IF(F447="","",Tabla1[[#This Row],[Curso]])</f>
        <v/>
      </c>
      <c r="BG447" s="253" t="str">
        <f>+IF(TRIM(F447)="","",$B$1&amp;"-"&amp;TRIM(Tabla1[[#This Row],[Mes Inscrito]])&amp;"-"&amp;TRIM(Tabla1[[#This Row],[Dia de clases Inscrito]])&amp;"-"&amp;TRIM(Tabla1[[#This Row],[Horario Inscrito]])&amp;"-"&amp;TRIM(Tabla1[[#This Row],[Fecha Inicio grupo]])&amp;"-"&amp;TRIM(Tabla1[[#This Row],[Tipo Incrito]]))</f>
        <v/>
      </c>
      <c r="BH447" s="308" t="str">
        <f>IF(F447="","",OR(IFERROR(SEARCH("CG",Tabla1[[#This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7" s="309" t="str">
        <f>IF(F447&lt;&gt;"",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7" s="309" t="str">
        <f>IF(F447&lt;&gt;"",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7" s="309" t="str">
        <f>IF(Tabla1[[#This Row],[Fecha Inicio grupo]]="","",IFERROR(VLOOKUP(Tabla1[[#This Row],[Mes de Alta como miembro]],Parámetros!$AM$2:$AN$16,2,0),"01/01/1900"))</f>
        <v/>
      </c>
    </row>
    <row r="448" spans="1:63" ht="14.45">
      <c r="A448" s="69">
        <v>445</v>
      </c>
      <c r="B448" s="30"/>
      <c r="C448" s="35"/>
      <c r="D448" s="43"/>
      <c r="E448" s="65"/>
      <c r="F448" s="46"/>
      <c r="G448" s="46"/>
      <c r="H448" s="164"/>
      <c r="I448" s="43"/>
      <c r="J448" s="29"/>
      <c r="K448" s="70"/>
      <c r="L448" s="69"/>
      <c r="M448" s="47"/>
      <c r="N448" s="239" t="str">
        <f ca="1">IF(Tabla1[[#This Row],[Fecha de nac]]="","",IF(Tabla1[[#This Row],[Fecha Finalización]] &gt;=TODAY(), DATEDIF(Tabla1[[#This Row],[Fecha de nac]],TODAY(),"y"), ROUNDDOWN((Tabla1[[#This Row],[Fecha Finalización]] -Tabla1[[#This Row],[Fecha de nac]])/365,0)))</f>
        <v/>
      </c>
      <c r="O448" s="170"/>
      <c r="P448" s="35"/>
      <c r="Q448" s="68"/>
      <c r="R448" s="68"/>
      <c r="S448" s="68"/>
      <c r="T448" s="68"/>
      <c r="U448" s="244" t="str">
        <f>IF(F448="","",Tabla1[[#This Row],[Fecha Inicio grupo]]+3*7-7)</f>
        <v/>
      </c>
      <c r="V448" s="245" t="str">
        <f>IF(F448="","",EDATE(Tabla1[[#This Row],[Fecha Inicio grupo]],3))</f>
        <v/>
      </c>
      <c r="W448" s="30"/>
      <c r="X448" s="30"/>
      <c r="Y448" s="77"/>
      <c r="Z448" s="77"/>
      <c r="AA448" s="77"/>
      <c r="AB448" s="77"/>
      <c r="AC448" s="77"/>
      <c r="AD448" s="77"/>
      <c r="AE448" s="77"/>
      <c r="AF448" s="77"/>
      <c r="AG448" s="77"/>
      <c r="AH448" s="77"/>
      <c r="AI448" s="77"/>
      <c r="AJ448" s="77"/>
      <c r="AK448" s="77"/>
      <c r="AL448" s="77"/>
      <c r="AM448" s="77"/>
      <c r="AN448" s="77"/>
      <c r="AO448" s="145"/>
      <c r="AP448" s="247" t="str">
        <f>IF(F448="","",IFERROR(VLOOKUP(SUBSTITUTE(SUBSTITUTE(Tabla1[[#This Row],[Uso Sistemas]],"T","P"),"N","F"),Parámetros!$M$2:$N$17,2,0),"Completar hasta 3ra sem. para evaluar a Probacionista"))</f>
        <v/>
      </c>
      <c r="AQ448" s="40"/>
      <c r="AR448" s="40"/>
      <c r="AS448" s="40"/>
      <c r="AT448" s="29"/>
      <c r="AU448" s="56"/>
      <c r="AV448" s="56"/>
      <c r="AW448" s="56"/>
      <c r="AX448" s="249" t="str">
        <f>IF(V448="","",EOMONTH(EDATE(Tabla1[[#This Row],[Fecha Finalización]],2),0))</f>
        <v/>
      </c>
      <c r="AY448" s="40"/>
      <c r="AZ448" s="250" t="str">
        <f>IF(V448="","",EOMONTH(EDATE(Tabla1[[#This Row],[Fecha Finalización]],3),0))</f>
        <v/>
      </c>
      <c r="BA448" s="40"/>
      <c r="BB448" s="40"/>
      <c r="BC448" s="236"/>
      <c r="BD448" s="234" t="str">
        <f>IF(F448="","",Tabla1[[#This Row],[sem 01]]&amp;Tabla1[[#This Row],[sem 02]]&amp;Tabla1[[#This Row],[sem 03]])</f>
        <v/>
      </c>
      <c r="BE448" s="235" t="str">
        <f>IF(TRIM(F448)="","",$B$1&amp;"-"&amp;SUBSTITUTE(Tabla1[[#This Row],[Mes Inscrito]]," ","")&amp;"-"&amp;SUBSTITUTE(Tabla1[[#This Row],[Dia de clases Inscrito]]," ","")&amp;"-"&amp;SUBSTITUTE(Tabla1[[#This Row],[Horario Inscrito]]," ","")&amp;"-"&amp;Tabla1[[#This Row],[Fecha Inicio grupo]])</f>
        <v/>
      </c>
      <c r="BF448" s="252" t="str">
        <f>IF(F448="","",Tabla1[[#This Row],[Curso]])</f>
        <v/>
      </c>
      <c r="BG448" s="253" t="str">
        <f>+IF(TRIM(F448)="","",$B$1&amp;"-"&amp;TRIM(Tabla1[[#This Row],[Mes Inscrito]])&amp;"-"&amp;TRIM(Tabla1[[#This Row],[Dia de clases Inscrito]])&amp;"-"&amp;TRIM(Tabla1[[#This Row],[Horario Inscrito]])&amp;"-"&amp;TRIM(Tabla1[[#This Row],[Fecha Inicio grupo]])&amp;"-"&amp;TRIM(Tabla1[[#This Row],[Tipo Incrito]]))</f>
        <v/>
      </c>
      <c r="BH448" s="308" t="str">
        <f>IF(F448="","",OR(IFERROR(SEARCH("CG",Tabla1[[#This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8" s="309" t="str">
        <f>IF(F448&lt;&gt;"",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8" s="309" t="str">
        <f>IF(F448&lt;&gt;"",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8" s="309" t="str">
        <f>IF(Tabla1[[#This Row],[Fecha Inicio grupo]]="","",IFERROR(VLOOKUP(Tabla1[[#This Row],[Mes de Alta como miembro]],Parámetros!$AM$2:$AN$16,2,0),"01/01/1900"))</f>
        <v/>
      </c>
    </row>
    <row r="449" spans="1:63" ht="14.45">
      <c r="A449" s="69">
        <v>446</v>
      </c>
      <c r="B449" s="30"/>
      <c r="C449" s="35"/>
      <c r="D449" s="43"/>
      <c r="E449" s="65"/>
      <c r="F449" s="46"/>
      <c r="G449" s="46"/>
      <c r="H449" s="164"/>
      <c r="I449" s="43"/>
      <c r="J449" s="29"/>
      <c r="K449" s="70"/>
      <c r="L449" s="69"/>
      <c r="M449" s="47"/>
      <c r="N449" s="239" t="str">
        <f ca="1">IF(Tabla1[[#This Row],[Fecha de nac]]="","",IF(Tabla1[[#This Row],[Fecha Finalización]] &gt;=TODAY(), DATEDIF(Tabla1[[#This Row],[Fecha de nac]],TODAY(),"y"), ROUNDDOWN((Tabla1[[#This Row],[Fecha Finalización]] -Tabla1[[#This Row],[Fecha de nac]])/365,0)))</f>
        <v/>
      </c>
      <c r="O449" s="170"/>
      <c r="P449" s="35"/>
      <c r="Q449" s="68"/>
      <c r="R449" s="68"/>
      <c r="S449" s="68"/>
      <c r="T449" s="68"/>
      <c r="U449" s="244" t="str">
        <f>IF(F449="","",Tabla1[[#This Row],[Fecha Inicio grupo]]+3*7-7)</f>
        <v/>
      </c>
      <c r="V449" s="245" t="str">
        <f>IF(F449="","",EDATE(Tabla1[[#This Row],[Fecha Inicio grupo]],3))</f>
        <v/>
      </c>
      <c r="W449" s="30"/>
      <c r="X449" s="30"/>
      <c r="Y449" s="77"/>
      <c r="Z449" s="77"/>
      <c r="AA449" s="77"/>
      <c r="AB449" s="77"/>
      <c r="AC449" s="77"/>
      <c r="AD449" s="77"/>
      <c r="AE449" s="77"/>
      <c r="AF449" s="77"/>
      <c r="AG449" s="77"/>
      <c r="AH449" s="77"/>
      <c r="AI449" s="77"/>
      <c r="AJ449" s="77"/>
      <c r="AK449" s="77"/>
      <c r="AL449" s="77"/>
      <c r="AM449" s="77"/>
      <c r="AN449" s="77"/>
      <c r="AO449" s="145"/>
      <c r="AP449" s="247" t="str">
        <f>IF(F449="","",IFERROR(VLOOKUP(SUBSTITUTE(SUBSTITUTE(Tabla1[[#This Row],[Uso Sistemas]],"T","P"),"N","F"),Parámetros!$M$2:$N$17,2,0),"Completar hasta 3ra sem. para evaluar a Probacionista"))</f>
        <v/>
      </c>
      <c r="AQ449" s="40"/>
      <c r="AR449" s="40"/>
      <c r="AS449" s="40"/>
      <c r="AT449" s="29"/>
      <c r="AU449" s="56"/>
      <c r="AV449" s="56"/>
      <c r="AW449" s="56"/>
      <c r="AX449" s="249" t="str">
        <f>IF(V449="","",EOMONTH(EDATE(Tabla1[[#This Row],[Fecha Finalización]],2),0))</f>
        <v/>
      </c>
      <c r="AY449" s="40"/>
      <c r="AZ449" s="250" t="str">
        <f>IF(V449="","",EOMONTH(EDATE(Tabla1[[#This Row],[Fecha Finalización]],3),0))</f>
        <v/>
      </c>
      <c r="BA449" s="40"/>
      <c r="BB449" s="40"/>
      <c r="BC449" s="236"/>
      <c r="BD449" s="234" t="str">
        <f>IF(F449="","",Tabla1[[#This Row],[sem 01]]&amp;Tabla1[[#This Row],[sem 02]]&amp;Tabla1[[#This Row],[sem 03]])</f>
        <v/>
      </c>
      <c r="BE449" s="235" t="str">
        <f>IF(TRIM(F449)="","",$B$1&amp;"-"&amp;SUBSTITUTE(Tabla1[[#This Row],[Mes Inscrito]]," ","")&amp;"-"&amp;SUBSTITUTE(Tabla1[[#This Row],[Dia de clases Inscrito]]," ","")&amp;"-"&amp;SUBSTITUTE(Tabla1[[#This Row],[Horario Inscrito]]," ","")&amp;"-"&amp;Tabla1[[#This Row],[Fecha Inicio grupo]])</f>
        <v/>
      </c>
      <c r="BF449" s="252" t="str">
        <f>IF(F449="","",Tabla1[[#This Row],[Curso]])</f>
        <v/>
      </c>
      <c r="BG449" s="253" t="str">
        <f>+IF(TRIM(F449)="","",$B$1&amp;"-"&amp;TRIM(Tabla1[[#This Row],[Mes Inscrito]])&amp;"-"&amp;TRIM(Tabla1[[#This Row],[Dia de clases Inscrito]])&amp;"-"&amp;TRIM(Tabla1[[#This Row],[Horario Inscrito]])&amp;"-"&amp;TRIM(Tabla1[[#This Row],[Fecha Inicio grupo]])&amp;"-"&amp;TRIM(Tabla1[[#This Row],[Tipo Incrito]]))</f>
        <v/>
      </c>
      <c r="BH449" s="308" t="str">
        <f>IF(F449="","",OR(IFERROR(SEARCH("CG",Tabla1[[#This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9" s="309" t="str">
        <f>IF(F449&lt;&gt;"",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9" s="309" t="str">
        <f>IF(F449&lt;&gt;"",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9" s="309" t="str">
        <f>IF(Tabla1[[#This Row],[Fecha Inicio grupo]]="","",IFERROR(VLOOKUP(Tabla1[[#This Row],[Mes de Alta como miembro]],Parámetros!$AM$2:$AN$16,2,0),"01/01/1900"))</f>
        <v/>
      </c>
    </row>
    <row r="450" spans="1:63" ht="14.45">
      <c r="A450" s="69">
        <v>447</v>
      </c>
      <c r="B450" s="30"/>
      <c r="C450" s="35"/>
      <c r="D450" s="43"/>
      <c r="E450" s="65"/>
      <c r="F450" s="46"/>
      <c r="G450" s="46"/>
      <c r="H450" s="164"/>
      <c r="I450" s="43"/>
      <c r="J450" s="29"/>
      <c r="K450" s="70"/>
      <c r="L450" s="69"/>
      <c r="M450" s="47"/>
      <c r="N450" s="239" t="str">
        <f ca="1">IF(Tabla1[[#This Row],[Fecha de nac]]="","",IF(Tabla1[[#This Row],[Fecha Finalización]] &gt;=TODAY(), DATEDIF(Tabla1[[#This Row],[Fecha de nac]],TODAY(),"y"), ROUNDDOWN((Tabla1[[#This Row],[Fecha Finalización]] -Tabla1[[#This Row],[Fecha de nac]])/365,0)))</f>
        <v/>
      </c>
      <c r="O450" s="170"/>
      <c r="P450" s="35"/>
      <c r="Q450" s="68"/>
      <c r="R450" s="68"/>
      <c r="S450" s="68"/>
      <c r="T450" s="68"/>
      <c r="U450" s="244" t="str">
        <f>IF(F450="","",Tabla1[[#This Row],[Fecha Inicio grupo]]+3*7-7)</f>
        <v/>
      </c>
      <c r="V450" s="245" t="str">
        <f>IF(F450="","",EDATE(Tabla1[[#This Row],[Fecha Inicio grupo]],3))</f>
        <v/>
      </c>
      <c r="W450" s="30"/>
      <c r="X450" s="30"/>
      <c r="Y450" s="77"/>
      <c r="Z450" s="77"/>
      <c r="AA450" s="77"/>
      <c r="AB450" s="77"/>
      <c r="AC450" s="77"/>
      <c r="AD450" s="77"/>
      <c r="AE450" s="77"/>
      <c r="AF450" s="77"/>
      <c r="AG450" s="77"/>
      <c r="AH450" s="77"/>
      <c r="AI450" s="77"/>
      <c r="AJ450" s="77"/>
      <c r="AK450" s="77"/>
      <c r="AL450" s="77"/>
      <c r="AM450" s="77"/>
      <c r="AN450" s="77"/>
      <c r="AO450" s="145"/>
      <c r="AP450" s="247" t="str">
        <f>IF(F450="","",IFERROR(VLOOKUP(SUBSTITUTE(SUBSTITUTE(Tabla1[[#This Row],[Uso Sistemas]],"T","P"),"N","F"),Parámetros!$M$2:$N$17,2,0),"Completar hasta 3ra sem. para evaluar a Probacionista"))</f>
        <v/>
      </c>
      <c r="AQ450" s="40"/>
      <c r="AR450" s="40"/>
      <c r="AS450" s="40"/>
      <c r="AT450" s="29"/>
      <c r="AU450" s="56"/>
      <c r="AV450" s="56"/>
      <c r="AW450" s="56"/>
      <c r="AX450" s="249" t="str">
        <f>IF(V450="","",EOMONTH(EDATE(Tabla1[[#This Row],[Fecha Finalización]],2),0))</f>
        <v/>
      </c>
      <c r="AY450" s="40"/>
      <c r="AZ450" s="250" t="str">
        <f>IF(V450="","",EOMONTH(EDATE(Tabla1[[#This Row],[Fecha Finalización]],3),0))</f>
        <v/>
      </c>
      <c r="BA450" s="40"/>
      <c r="BB450" s="40"/>
      <c r="BC450" s="236"/>
      <c r="BD450" s="234" t="str">
        <f>IF(F450="","",Tabla1[[#This Row],[sem 01]]&amp;Tabla1[[#This Row],[sem 02]]&amp;Tabla1[[#This Row],[sem 03]])</f>
        <v/>
      </c>
      <c r="BE450" s="235" t="str">
        <f>IF(TRIM(F450)="","",$B$1&amp;"-"&amp;SUBSTITUTE(Tabla1[[#This Row],[Mes Inscrito]]," ","")&amp;"-"&amp;SUBSTITUTE(Tabla1[[#This Row],[Dia de clases Inscrito]]," ","")&amp;"-"&amp;SUBSTITUTE(Tabla1[[#This Row],[Horario Inscrito]]," ","")&amp;"-"&amp;Tabla1[[#This Row],[Fecha Inicio grupo]])</f>
        <v/>
      </c>
      <c r="BF450" s="252" t="str">
        <f>IF(F450="","",Tabla1[[#This Row],[Curso]])</f>
        <v/>
      </c>
      <c r="BG450" s="253" t="str">
        <f>+IF(TRIM(F450)="","",$B$1&amp;"-"&amp;TRIM(Tabla1[[#This Row],[Mes Inscrito]])&amp;"-"&amp;TRIM(Tabla1[[#This Row],[Dia de clases Inscrito]])&amp;"-"&amp;TRIM(Tabla1[[#This Row],[Horario Inscrito]])&amp;"-"&amp;TRIM(Tabla1[[#This Row],[Fecha Inicio grupo]])&amp;"-"&amp;TRIM(Tabla1[[#This Row],[Tipo Incrito]]))</f>
        <v/>
      </c>
      <c r="BH450" s="308" t="str">
        <f>IF(F450="","",OR(IFERROR(SEARCH("CG",Tabla1[[#This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0" s="309" t="str">
        <f>IF(F450&lt;&gt;"",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0" s="309" t="str">
        <f>IF(F450&lt;&gt;"",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0" s="309" t="str">
        <f>IF(Tabla1[[#This Row],[Fecha Inicio grupo]]="","",IFERROR(VLOOKUP(Tabla1[[#This Row],[Mes de Alta como miembro]],Parámetros!$AM$2:$AN$16,2,0),"01/01/1900"))</f>
        <v/>
      </c>
    </row>
    <row r="451" spans="1:63" ht="14.45">
      <c r="A451" s="69">
        <v>448</v>
      </c>
      <c r="B451" s="30"/>
      <c r="C451" s="35"/>
      <c r="D451" s="43"/>
      <c r="E451" s="65"/>
      <c r="F451" s="46"/>
      <c r="G451" s="46"/>
      <c r="H451" s="164"/>
      <c r="I451" s="43"/>
      <c r="J451" s="29"/>
      <c r="K451" s="70"/>
      <c r="L451" s="69"/>
      <c r="M451" s="47"/>
      <c r="N451" s="239" t="str">
        <f ca="1">IF(Tabla1[[#This Row],[Fecha de nac]]="","",IF(Tabla1[[#This Row],[Fecha Finalización]] &gt;=TODAY(), DATEDIF(Tabla1[[#This Row],[Fecha de nac]],TODAY(),"y"), ROUNDDOWN((Tabla1[[#This Row],[Fecha Finalización]] -Tabla1[[#This Row],[Fecha de nac]])/365,0)))</f>
        <v/>
      </c>
      <c r="O451" s="170"/>
      <c r="P451" s="35"/>
      <c r="Q451" s="68"/>
      <c r="R451" s="68"/>
      <c r="S451" s="68"/>
      <c r="T451" s="68"/>
      <c r="U451" s="244" t="str">
        <f>IF(F451="","",Tabla1[[#This Row],[Fecha Inicio grupo]]+3*7-7)</f>
        <v/>
      </c>
      <c r="V451" s="245" t="str">
        <f>IF(F451="","",EDATE(Tabla1[[#This Row],[Fecha Inicio grupo]],3))</f>
        <v/>
      </c>
      <c r="W451" s="30"/>
      <c r="X451" s="30"/>
      <c r="Y451" s="77"/>
      <c r="Z451" s="77"/>
      <c r="AA451" s="77"/>
      <c r="AB451" s="77"/>
      <c r="AC451" s="77"/>
      <c r="AD451" s="77"/>
      <c r="AE451" s="77"/>
      <c r="AF451" s="77"/>
      <c r="AG451" s="77"/>
      <c r="AH451" s="77"/>
      <c r="AI451" s="77"/>
      <c r="AJ451" s="77"/>
      <c r="AK451" s="77"/>
      <c r="AL451" s="77"/>
      <c r="AM451" s="77"/>
      <c r="AN451" s="77"/>
      <c r="AO451" s="145"/>
      <c r="AP451" s="247" t="str">
        <f>IF(F451="","",IFERROR(VLOOKUP(SUBSTITUTE(SUBSTITUTE(Tabla1[[#This Row],[Uso Sistemas]],"T","P"),"N","F"),Parámetros!$M$2:$N$17,2,0),"Completar hasta 3ra sem. para evaluar a Probacionista"))</f>
        <v/>
      </c>
      <c r="AQ451" s="40"/>
      <c r="AR451" s="40"/>
      <c r="AS451" s="40"/>
      <c r="AT451" s="29"/>
      <c r="AU451" s="56"/>
      <c r="AV451" s="56"/>
      <c r="AW451" s="56"/>
      <c r="AX451" s="249" t="str">
        <f>IF(V451="","",EOMONTH(EDATE(Tabla1[[#This Row],[Fecha Finalización]],2),0))</f>
        <v/>
      </c>
      <c r="AY451" s="40"/>
      <c r="AZ451" s="250" t="str">
        <f>IF(V451="","",EOMONTH(EDATE(Tabla1[[#This Row],[Fecha Finalización]],3),0))</f>
        <v/>
      </c>
      <c r="BA451" s="40"/>
      <c r="BB451" s="40"/>
      <c r="BC451" s="236"/>
      <c r="BD451" s="234" t="str">
        <f>IF(F451="","",Tabla1[[#This Row],[sem 01]]&amp;Tabla1[[#This Row],[sem 02]]&amp;Tabla1[[#This Row],[sem 03]])</f>
        <v/>
      </c>
      <c r="BE451" s="235" t="str">
        <f>IF(TRIM(F451)="","",$B$1&amp;"-"&amp;SUBSTITUTE(Tabla1[[#This Row],[Mes Inscrito]]," ","")&amp;"-"&amp;SUBSTITUTE(Tabla1[[#This Row],[Dia de clases Inscrito]]," ","")&amp;"-"&amp;SUBSTITUTE(Tabla1[[#This Row],[Horario Inscrito]]," ","")&amp;"-"&amp;Tabla1[[#This Row],[Fecha Inicio grupo]])</f>
        <v/>
      </c>
      <c r="BF451" s="252" t="str">
        <f>IF(F451="","",Tabla1[[#This Row],[Curso]])</f>
        <v/>
      </c>
      <c r="BG451" s="253" t="str">
        <f>+IF(TRIM(F451)="","",$B$1&amp;"-"&amp;TRIM(Tabla1[[#This Row],[Mes Inscrito]])&amp;"-"&amp;TRIM(Tabla1[[#This Row],[Dia de clases Inscrito]])&amp;"-"&amp;TRIM(Tabla1[[#This Row],[Horario Inscrito]])&amp;"-"&amp;TRIM(Tabla1[[#This Row],[Fecha Inicio grupo]])&amp;"-"&amp;TRIM(Tabla1[[#This Row],[Tipo Incrito]]))</f>
        <v/>
      </c>
      <c r="BH451" s="308" t="str">
        <f>IF(F451="","",OR(IFERROR(SEARCH("CG",Tabla1[[#This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1" s="309" t="str">
        <f>IF(F451&lt;&gt;"",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1" s="309" t="str">
        <f>IF(F451&lt;&gt;"",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1" s="309" t="str">
        <f>IF(Tabla1[[#This Row],[Fecha Inicio grupo]]="","",IFERROR(VLOOKUP(Tabla1[[#This Row],[Mes de Alta como miembro]],Parámetros!$AM$2:$AN$16,2,0),"01/01/1900"))</f>
        <v/>
      </c>
    </row>
    <row r="452" spans="1:63" ht="14.45">
      <c r="A452" s="69">
        <v>449</v>
      </c>
      <c r="B452" s="30"/>
      <c r="C452" s="35"/>
      <c r="D452" s="43"/>
      <c r="E452" s="65"/>
      <c r="F452" s="46"/>
      <c r="G452" s="46"/>
      <c r="H452" s="164"/>
      <c r="I452" s="43"/>
      <c r="J452" s="29"/>
      <c r="K452" s="70"/>
      <c r="L452" s="69"/>
      <c r="M452" s="47"/>
      <c r="N452" s="239" t="str">
        <f ca="1">IF(Tabla1[[#This Row],[Fecha de nac]]="","",IF(Tabla1[[#This Row],[Fecha Finalización]] &gt;=TODAY(), DATEDIF(Tabla1[[#This Row],[Fecha de nac]],TODAY(),"y"), ROUNDDOWN((Tabla1[[#This Row],[Fecha Finalización]] -Tabla1[[#This Row],[Fecha de nac]])/365,0)))</f>
        <v/>
      </c>
      <c r="O452" s="170"/>
      <c r="P452" s="35"/>
      <c r="Q452" s="68"/>
      <c r="R452" s="68"/>
      <c r="S452" s="68"/>
      <c r="T452" s="68"/>
      <c r="U452" s="244" t="str">
        <f>IF(F452="","",Tabla1[[#This Row],[Fecha Inicio grupo]]+3*7-7)</f>
        <v/>
      </c>
      <c r="V452" s="245" t="str">
        <f>IF(F452="","",EDATE(Tabla1[[#This Row],[Fecha Inicio grupo]],3))</f>
        <v/>
      </c>
      <c r="W452" s="30"/>
      <c r="X452" s="30"/>
      <c r="Y452" s="77"/>
      <c r="Z452" s="77"/>
      <c r="AA452" s="77"/>
      <c r="AB452" s="77"/>
      <c r="AC452" s="77"/>
      <c r="AD452" s="77"/>
      <c r="AE452" s="77"/>
      <c r="AF452" s="77"/>
      <c r="AG452" s="77"/>
      <c r="AH452" s="77"/>
      <c r="AI452" s="77"/>
      <c r="AJ452" s="77"/>
      <c r="AK452" s="77"/>
      <c r="AL452" s="77"/>
      <c r="AM452" s="77"/>
      <c r="AN452" s="77"/>
      <c r="AO452" s="145"/>
      <c r="AP452" s="247" t="str">
        <f>IF(F452="","",IFERROR(VLOOKUP(SUBSTITUTE(SUBSTITUTE(Tabla1[[#This Row],[Uso Sistemas]],"T","P"),"N","F"),Parámetros!$M$2:$N$17,2,0),"Completar hasta 3ra sem. para evaluar a Probacionista"))</f>
        <v/>
      </c>
      <c r="AQ452" s="40"/>
      <c r="AR452" s="40"/>
      <c r="AS452" s="40"/>
      <c r="AT452" s="29"/>
      <c r="AU452" s="56"/>
      <c r="AV452" s="56"/>
      <c r="AW452" s="56"/>
      <c r="AX452" s="249" t="str">
        <f>IF(V452="","",EOMONTH(EDATE(Tabla1[[#This Row],[Fecha Finalización]],2),0))</f>
        <v/>
      </c>
      <c r="AY452" s="40"/>
      <c r="AZ452" s="250" t="str">
        <f>IF(V452="","",EOMONTH(EDATE(Tabla1[[#This Row],[Fecha Finalización]],3),0))</f>
        <v/>
      </c>
      <c r="BA452" s="40"/>
      <c r="BB452" s="40"/>
      <c r="BC452" s="236"/>
      <c r="BD452" s="234" t="str">
        <f>IF(F452="","",Tabla1[[#This Row],[sem 01]]&amp;Tabla1[[#This Row],[sem 02]]&amp;Tabla1[[#This Row],[sem 03]])</f>
        <v/>
      </c>
      <c r="BE452" s="235" t="str">
        <f>IF(TRIM(F452)="","",$B$1&amp;"-"&amp;SUBSTITUTE(Tabla1[[#This Row],[Mes Inscrito]]," ","")&amp;"-"&amp;SUBSTITUTE(Tabla1[[#This Row],[Dia de clases Inscrito]]," ","")&amp;"-"&amp;SUBSTITUTE(Tabla1[[#This Row],[Horario Inscrito]]," ","")&amp;"-"&amp;Tabla1[[#This Row],[Fecha Inicio grupo]])</f>
        <v/>
      </c>
      <c r="BF452" s="252" t="str">
        <f>IF(F452="","",Tabla1[[#This Row],[Curso]])</f>
        <v/>
      </c>
      <c r="BG452" s="253" t="str">
        <f>+IF(TRIM(F452)="","",$B$1&amp;"-"&amp;TRIM(Tabla1[[#This Row],[Mes Inscrito]])&amp;"-"&amp;TRIM(Tabla1[[#This Row],[Dia de clases Inscrito]])&amp;"-"&amp;TRIM(Tabla1[[#This Row],[Horario Inscrito]])&amp;"-"&amp;TRIM(Tabla1[[#This Row],[Fecha Inicio grupo]])&amp;"-"&amp;TRIM(Tabla1[[#This Row],[Tipo Incrito]]))</f>
        <v/>
      </c>
      <c r="BH452" s="308" t="str">
        <f>IF(F452="","",OR(IFERROR(SEARCH("CG",Tabla1[[#This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2" s="309" t="str">
        <f>IF(F452&lt;&gt;"",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2" s="309" t="str">
        <f>IF(F452&lt;&gt;"",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2" s="309" t="str">
        <f>IF(Tabla1[[#This Row],[Fecha Inicio grupo]]="","",IFERROR(VLOOKUP(Tabla1[[#This Row],[Mes de Alta como miembro]],Parámetros!$AM$2:$AN$16,2,0),"01/01/1900"))</f>
        <v/>
      </c>
    </row>
    <row r="453" spans="1:63" ht="14.45">
      <c r="A453" s="69">
        <v>450</v>
      </c>
      <c r="B453" s="30"/>
      <c r="C453" s="35"/>
      <c r="D453" s="43"/>
      <c r="E453" s="65"/>
      <c r="F453" s="46"/>
      <c r="G453" s="46"/>
      <c r="H453" s="164"/>
      <c r="I453" s="43"/>
      <c r="J453" s="29"/>
      <c r="K453" s="70"/>
      <c r="L453" s="69"/>
      <c r="M453" s="47"/>
      <c r="N453" s="239" t="str">
        <f ca="1">IF(Tabla1[[#This Row],[Fecha de nac]]="","",IF(Tabla1[[#This Row],[Fecha Finalización]] &gt;=TODAY(), DATEDIF(Tabla1[[#This Row],[Fecha de nac]],TODAY(),"y"), ROUNDDOWN((Tabla1[[#This Row],[Fecha Finalización]] -Tabla1[[#This Row],[Fecha de nac]])/365,0)))</f>
        <v/>
      </c>
      <c r="O453" s="170"/>
      <c r="P453" s="35"/>
      <c r="Q453" s="68"/>
      <c r="R453" s="68"/>
      <c r="S453" s="68"/>
      <c r="T453" s="68"/>
      <c r="U453" s="244" t="str">
        <f>IF(F453="","",Tabla1[[#This Row],[Fecha Inicio grupo]]+3*7-7)</f>
        <v/>
      </c>
      <c r="V453" s="245" t="str">
        <f>IF(F453="","",EDATE(Tabla1[[#This Row],[Fecha Inicio grupo]],3))</f>
        <v/>
      </c>
      <c r="W453" s="30"/>
      <c r="X453" s="30"/>
      <c r="Y453" s="77"/>
      <c r="Z453" s="77"/>
      <c r="AA453" s="77"/>
      <c r="AB453" s="77"/>
      <c r="AC453" s="77"/>
      <c r="AD453" s="77"/>
      <c r="AE453" s="77"/>
      <c r="AF453" s="77"/>
      <c r="AG453" s="77"/>
      <c r="AH453" s="77"/>
      <c r="AI453" s="77"/>
      <c r="AJ453" s="77"/>
      <c r="AK453" s="77"/>
      <c r="AL453" s="77"/>
      <c r="AM453" s="77"/>
      <c r="AN453" s="77"/>
      <c r="AO453" s="145"/>
      <c r="AP453" s="247" t="str">
        <f>IF(F453="","",IFERROR(VLOOKUP(SUBSTITUTE(SUBSTITUTE(Tabla1[[#This Row],[Uso Sistemas]],"T","P"),"N","F"),Parámetros!$M$2:$N$17,2,0),"Completar hasta 3ra sem. para evaluar a Probacionista"))</f>
        <v/>
      </c>
      <c r="AQ453" s="40"/>
      <c r="AR453" s="40"/>
      <c r="AS453" s="40"/>
      <c r="AT453" s="29"/>
      <c r="AU453" s="56"/>
      <c r="AV453" s="56"/>
      <c r="AW453" s="56"/>
      <c r="AX453" s="249" t="str">
        <f>IF(V453="","",EOMONTH(EDATE(Tabla1[[#This Row],[Fecha Finalización]],2),0))</f>
        <v/>
      </c>
      <c r="AY453" s="40"/>
      <c r="AZ453" s="250" t="str">
        <f>IF(V453="","",EOMONTH(EDATE(Tabla1[[#This Row],[Fecha Finalización]],3),0))</f>
        <v/>
      </c>
      <c r="BA453" s="40"/>
      <c r="BB453" s="40"/>
      <c r="BC453" s="236"/>
      <c r="BD453" s="234" t="str">
        <f>IF(F453="","",Tabla1[[#This Row],[sem 01]]&amp;Tabla1[[#This Row],[sem 02]]&amp;Tabla1[[#This Row],[sem 03]])</f>
        <v/>
      </c>
      <c r="BE453" s="235" t="str">
        <f>IF(TRIM(F453)="","",$B$1&amp;"-"&amp;SUBSTITUTE(Tabla1[[#This Row],[Mes Inscrito]]," ","")&amp;"-"&amp;SUBSTITUTE(Tabla1[[#This Row],[Dia de clases Inscrito]]," ","")&amp;"-"&amp;SUBSTITUTE(Tabla1[[#This Row],[Horario Inscrito]]," ","")&amp;"-"&amp;Tabla1[[#This Row],[Fecha Inicio grupo]])</f>
        <v/>
      </c>
      <c r="BF453" s="252" t="str">
        <f>IF(F453="","",Tabla1[[#This Row],[Curso]])</f>
        <v/>
      </c>
      <c r="BG453" s="253" t="str">
        <f>+IF(TRIM(F453)="","",$B$1&amp;"-"&amp;TRIM(Tabla1[[#This Row],[Mes Inscrito]])&amp;"-"&amp;TRIM(Tabla1[[#This Row],[Dia de clases Inscrito]])&amp;"-"&amp;TRIM(Tabla1[[#This Row],[Horario Inscrito]])&amp;"-"&amp;TRIM(Tabla1[[#This Row],[Fecha Inicio grupo]])&amp;"-"&amp;TRIM(Tabla1[[#This Row],[Tipo Incrito]]))</f>
        <v/>
      </c>
      <c r="BH453" s="308" t="str">
        <f>IF(F453="","",OR(IFERROR(SEARCH("CG",Tabla1[[#This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3" s="309" t="str">
        <f>IF(F453&lt;&gt;"",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3" s="309" t="str">
        <f>IF(F453&lt;&gt;"",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3" s="309" t="str">
        <f>IF(Tabla1[[#This Row],[Fecha Inicio grupo]]="","",IFERROR(VLOOKUP(Tabla1[[#This Row],[Mes de Alta como miembro]],Parámetros!$AM$2:$AN$16,2,0),"01/01/1900"))</f>
        <v/>
      </c>
    </row>
    <row r="454" spans="1:63" ht="14.45">
      <c r="A454" s="69">
        <v>451</v>
      </c>
      <c r="B454" s="30"/>
      <c r="C454" s="35"/>
      <c r="D454" s="43"/>
      <c r="E454" s="65"/>
      <c r="F454" s="46"/>
      <c r="G454" s="46"/>
      <c r="H454" s="164"/>
      <c r="I454" s="43"/>
      <c r="J454" s="29"/>
      <c r="K454" s="70"/>
      <c r="L454" s="69"/>
      <c r="M454" s="47"/>
      <c r="N454" s="239" t="str">
        <f ca="1">IF(Tabla1[[#This Row],[Fecha de nac]]="","",IF(Tabla1[[#This Row],[Fecha Finalización]] &gt;=TODAY(), DATEDIF(Tabla1[[#This Row],[Fecha de nac]],TODAY(),"y"), ROUNDDOWN((Tabla1[[#This Row],[Fecha Finalización]] -Tabla1[[#This Row],[Fecha de nac]])/365,0)))</f>
        <v/>
      </c>
      <c r="O454" s="170"/>
      <c r="P454" s="35"/>
      <c r="Q454" s="68"/>
      <c r="R454" s="68"/>
      <c r="S454" s="68"/>
      <c r="T454" s="68"/>
      <c r="U454" s="244" t="str">
        <f>IF(F454="","",Tabla1[[#This Row],[Fecha Inicio grupo]]+3*7-7)</f>
        <v/>
      </c>
      <c r="V454" s="245" t="str">
        <f>IF(F454="","",EDATE(Tabla1[[#This Row],[Fecha Inicio grupo]],3))</f>
        <v/>
      </c>
      <c r="W454" s="30"/>
      <c r="X454" s="30"/>
      <c r="Y454" s="77"/>
      <c r="Z454" s="77"/>
      <c r="AA454" s="77"/>
      <c r="AB454" s="77"/>
      <c r="AC454" s="77"/>
      <c r="AD454" s="77"/>
      <c r="AE454" s="77"/>
      <c r="AF454" s="77"/>
      <c r="AG454" s="77"/>
      <c r="AH454" s="77"/>
      <c r="AI454" s="77"/>
      <c r="AJ454" s="77"/>
      <c r="AK454" s="77"/>
      <c r="AL454" s="77"/>
      <c r="AM454" s="77"/>
      <c r="AN454" s="77"/>
      <c r="AO454" s="145"/>
      <c r="AP454" s="247" t="str">
        <f>IF(F454="","",IFERROR(VLOOKUP(SUBSTITUTE(SUBSTITUTE(Tabla1[[#This Row],[Uso Sistemas]],"T","P"),"N","F"),Parámetros!$M$2:$N$17,2,0),"Completar hasta 3ra sem. para evaluar a Probacionista"))</f>
        <v/>
      </c>
      <c r="AQ454" s="40"/>
      <c r="AR454" s="40"/>
      <c r="AS454" s="40"/>
      <c r="AT454" s="29"/>
      <c r="AU454" s="56"/>
      <c r="AV454" s="56"/>
      <c r="AW454" s="56"/>
      <c r="AX454" s="249" t="str">
        <f>IF(V454="","",EOMONTH(EDATE(Tabla1[[#This Row],[Fecha Finalización]],2),0))</f>
        <v/>
      </c>
      <c r="AY454" s="40"/>
      <c r="AZ454" s="250" t="str">
        <f>IF(V454="","",EOMONTH(EDATE(Tabla1[[#This Row],[Fecha Finalización]],3),0))</f>
        <v/>
      </c>
      <c r="BA454" s="40"/>
      <c r="BB454" s="40"/>
      <c r="BC454" s="236"/>
      <c r="BD454" s="234" t="str">
        <f>IF(F454="","",Tabla1[[#This Row],[sem 01]]&amp;Tabla1[[#This Row],[sem 02]]&amp;Tabla1[[#This Row],[sem 03]])</f>
        <v/>
      </c>
      <c r="BE454" s="235" t="str">
        <f>IF(TRIM(F454)="","",$B$1&amp;"-"&amp;SUBSTITUTE(Tabla1[[#This Row],[Mes Inscrito]]," ","")&amp;"-"&amp;SUBSTITUTE(Tabla1[[#This Row],[Dia de clases Inscrito]]," ","")&amp;"-"&amp;SUBSTITUTE(Tabla1[[#This Row],[Horario Inscrito]]," ","")&amp;"-"&amp;Tabla1[[#This Row],[Fecha Inicio grupo]])</f>
        <v/>
      </c>
      <c r="BF454" s="252" t="str">
        <f>IF(F454="","",Tabla1[[#This Row],[Curso]])</f>
        <v/>
      </c>
      <c r="BG454" s="253" t="str">
        <f>+IF(TRIM(F454)="","",$B$1&amp;"-"&amp;TRIM(Tabla1[[#This Row],[Mes Inscrito]])&amp;"-"&amp;TRIM(Tabla1[[#This Row],[Dia de clases Inscrito]])&amp;"-"&amp;TRIM(Tabla1[[#This Row],[Horario Inscrito]])&amp;"-"&amp;TRIM(Tabla1[[#This Row],[Fecha Inicio grupo]])&amp;"-"&amp;TRIM(Tabla1[[#This Row],[Tipo Incrito]]))</f>
        <v/>
      </c>
      <c r="BH454" s="308" t="str">
        <f>IF(F454="","",OR(IFERROR(SEARCH("CG",Tabla1[[#This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4" s="309" t="str">
        <f>IF(F454&lt;&gt;"",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4" s="309" t="str">
        <f>IF(F454&lt;&gt;"",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4" s="309" t="str">
        <f>IF(Tabla1[[#This Row],[Fecha Inicio grupo]]="","",IFERROR(VLOOKUP(Tabla1[[#This Row],[Mes de Alta como miembro]],Parámetros!$AM$2:$AN$16,2,0),"01/01/1900"))</f>
        <v/>
      </c>
    </row>
    <row r="455" spans="1:63" ht="14.45">
      <c r="A455" s="69">
        <v>452</v>
      </c>
      <c r="B455" s="30"/>
      <c r="C455" s="35"/>
      <c r="D455" s="43"/>
      <c r="E455" s="65"/>
      <c r="F455" s="46"/>
      <c r="G455" s="46"/>
      <c r="H455" s="164"/>
      <c r="I455" s="43"/>
      <c r="J455" s="29"/>
      <c r="K455" s="70"/>
      <c r="L455" s="69"/>
      <c r="M455" s="47"/>
      <c r="N455" s="239" t="str">
        <f ca="1">IF(Tabla1[[#This Row],[Fecha de nac]]="","",IF(Tabla1[[#This Row],[Fecha Finalización]] &gt;=TODAY(), DATEDIF(Tabla1[[#This Row],[Fecha de nac]],TODAY(),"y"), ROUNDDOWN((Tabla1[[#This Row],[Fecha Finalización]] -Tabla1[[#This Row],[Fecha de nac]])/365,0)))</f>
        <v/>
      </c>
      <c r="O455" s="170"/>
      <c r="P455" s="35"/>
      <c r="Q455" s="68"/>
      <c r="R455" s="68"/>
      <c r="S455" s="68"/>
      <c r="T455" s="68"/>
      <c r="U455" s="244" t="str">
        <f>IF(F455="","",Tabla1[[#This Row],[Fecha Inicio grupo]]+3*7-7)</f>
        <v/>
      </c>
      <c r="V455" s="245" t="str">
        <f>IF(F455="","",EDATE(Tabla1[[#This Row],[Fecha Inicio grupo]],3))</f>
        <v/>
      </c>
      <c r="W455" s="30"/>
      <c r="X455" s="30"/>
      <c r="Y455" s="77"/>
      <c r="Z455" s="77"/>
      <c r="AA455" s="77"/>
      <c r="AB455" s="77"/>
      <c r="AC455" s="77"/>
      <c r="AD455" s="77"/>
      <c r="AE455" s="77"/>
      <c r="AF455" s="77"/>
      <c r="AG455" s="77"/>
      <c r="AH455" s="77"/>
      <c r="AI455" s="77"/>
      <c r="AJ455" s="77"/>
      <c r="AK455" s="77"/>
      <c r="AL455" s="77"/>
      <c r="AM455" s="77"/>
      <c r="AN455" s="77"/>
      <c r="AO455" s="145"/>
      <c r="AP455" s="247" t="str">
        <f>IF(F455="","",IFERROR(VLOOKUP(SUBSTITUTE(SUBSTITUTE(Tabla1[[#This Row],[Uso Sistemas]],"T","P"),"N","F"),Parámetros!$M$2:$N$17,2,0),"Completar hasta 3ra sem. para evaluar a Probacionista"))</f>
        <v/>
      </c>
      <c r="AQ455" s="40"/>
      <c r="AR455" s="40"/>
      <c r="AS455" s="40"/>
      <c r="AT455" s="29"/>
      <c r="AU455" s="56"/>
      <c r="AV455" s="56"/>
      <c r="AW455" s="56"/>
      <c r="AX455" s="249" t="str">
        <f>IF(V455="","",EOMONTH(EDATE(Tabla1[[#This Row],[Fecha Finalización]],2),0))</f>
        <v/>
      </c>
      <c r="AY455" s="40"/>
      <c r="AZ455" s="250" t="str">
        <f>IF(V455="","",EOMONTH(EDATE(Tabla1[[#This Row],[Fecha Finalización]],3),0))</f>
        <v/>
      </c>
      <c r="BA455" s="40"/>
      <c r="BB455" s="40"/>
      <c r="BC455" s="236"/>
      <c r="BD455" s="234" t="str">
        <f>IF(F455="","",Tabla1[[#This Row],[sem 01]]&amp;Tabla1[[#This Row],[sem 02]]&amp;Tabla1[[#This Row],[sem 03]])</f>
        <v/>
      </c>
      <c r="BE455" s="235" t="str">
        <f>IF(TRIM(F455)="","",$B$1&amp;"-"&amp;SUBSTITUTE(Tabla1[[#This Row],[Mes Inscrito]]," ","")&amp;"-"&amp;SUBSTITUTE(Tabla1[[#This Row],[Dia de clases Inscrito]]," ","")&amp;"-"&amp;SUBSTITUTE(Tabla1[[#This Row],[Horario Inscrito]]," ","")&amp;"-"&amp;Tabla1[[#This Row],[Fecha Inicio grupo]])</f>
        <v/>
      </c>
      <c r="BF455" s="252" t="str">
        <f>IF(F455="","",Tabla1[[#This Row],[Curso]])</f>
        <v/>
      </c>
      <c r="BG455" s="253" t="str">
        <f>+IF(TRIM(F455)="","",$B$1&amp;"-"&amp;TRIM(Tabla1[[#This Row],[Mes Inscrito]])&amp;"-"&amp;TRIM(Tabla1[[#This Row],[Dia de clases Inscrito]])&amp;"-"&amp;TRIM(Tabla1[[#This Row],[Horario Inscrito]])&amp;"-"&amp;TRIM(Tabla1[[#This Row],[Fecha Inicio grupo]])&amp;"-"&amp;TRIM(Tabla1[[#This Row],[Tipo Incrito]]))</f>
        <v/>
      </c>
      <c r="BH455" s="308" t="str">
        <f>IF(F455="","",OR(IFERROR(SEARCH("CG",Tabla1[[#This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5" s="309" t="str">
        <f>IF(F455&lt;&gt;"",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5" s="309" t="str">
        <f>IF(F455&lt;&gt;"",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5" s="309" t="str">
        <f>IF(Tabla1[[#This Row],[Fecha Inicio grupo]]="","",IFERROR(VLOOKUP(Tabla1[[#This Row],[Mes de Alta como miembro]],Parámetros!$AM$2:$AN$16,2,0),"01/01/1900"))</f>
        <v/>
      </c>
    </row>
    <row r="456" spans="1:63" ht="14.45">
      <c r="A456" s="69">
        <v>453</v>
      </c>
      <c r="B456" s="30"/>
      <c r="C456" s="35"/>
      <c r="D456" s="43"/>
      <c r="E456" s="65"/>
      <c r="F456" s="46"/>
      <c r="G456" s="46"/>
      <c r="H456" s="164"/>
      <c r="I456" s="43"/>
      <c r="J456" s="29"/>
      <c r="K456" s="70"/>
      <c r="L456" s="69"/>
      <c r="M456" s="47"/>
      <c r="N456" s="239" t="str">
        <f ca="1">IF(Tabla1[[#This Row],[Fecha de nac]]="","",IF(Tabla1[[#This Row],[Fecha Finalización]] &gt;=TODAY(), DATEDIF(Tabla1[[#This Row],[Fecha de nac]],TODAY(),"y"), ROUNDDOWN((Tabla1[[#This Row],[Fecha Finalización]] -Tabla1[[#This Row],[Fecha de nac]])/365,0)))</f>
        <v/>
      </c>
      <c r="O456" s="170"/>
      <c r="P456" s="35"/>
      <c r="Q456" s="68"/>
      <c r="R456" s="68"/>
      <c r="S456" s="68"/>
      <c r="T456" s="68"/>
      <c r="U456" s="244" t="str">
        <f>IF(F456="","",Tabla1[[#This Row],[Fecha Inicio grupo]]+3*7-7)</f>
        <v/>
      </c>
      <c r="V456" s="245" t="str">
        <f>IF(F456="","",EDATE(Tabla1[[#This Row],[Fecha Inicio grupo]],3))</f>
        <v/>
      </c>
      <c r="W456" s="30"/>
      <c r="X456" s="30"/>
      <c r="Y456" s="77"/>
      <c r="Z456" s="77"/>
      <c r="AA456" s="77"/>
      <c r="AB456" s="77"/>
      <c r="AC456" s="77"/>
      <c r="AD456" s="77"/>
      <c r="AE456" s="77"/>
      <c r="AF456" s="77"/>
      <c r="AG456" s="77"/>
      <c r="AH456" s="77"/>
      <c r="AI456" s="77"/>
      <c r="AJ456" s="77"/>
      <c r="AK456" s="77"/>
      <c r="AL456" s="77"/>
      <c r="AM456" s="77"/>
      <c r="AN456" s="77"/>
      <c r="AO456" s="145"/>
      <c r="AP456" s="247" t="str">
        <f>IF(F456="","",IFERROR(VLOOKUP(SUBSTITUTE(SUBSTITUTE(Tabla1[[#This Row],[Uso Sistemas]],"T","P"),"N","F"),Parámetros!$M$2:$N$17,2,0),"Completar hasta 3ra sem. para evaluar a Probacionista"))</f>
        <v/>
      </c>
      <c r="AQ456" s="40"/>
      <c r="AR456" s="40"/>
      <c r="AS456" s="40"/>
      <c r="AT456" s="29"/>
      <c r="AU456" s="56"/>
      <c r="AV456" s="56"/>
      <c r="AW456" s="56"/>
      <c r="AX456" s="249" t="str">
        <f>IF(V456="","",EOMONTH(EDATE(Tabla1[[#This Row],[Fecha Finalización]],2),0))</f>
        <v/>
      </c>
      <c r="AY456" s="40"/>
      <c r="AZ456" s="250" t="str">
        <f>IF(V456="","",EOMONTH(EDATE(Tabla1[[#This Row],[Fecha Finalización]],3),0))</f>
        <v/>
      </c>
      <c r="BA456" s="40"/>
      <c r="BB456" s="40"/>
      <c r="BC456" s="236"/>
      <c r="BD456" s="234" t="str">
        <f>IF(F456="","",Tabla1[[#This Row],[sem 01]]&amp;Tabla1[[#This Row],[sem 02]]&amp;Tabla1[[#This Row],[sem 03]])</f>
        <v/>
      </c>
      <c r="BE456" s="235" t="str">
        <f>IF(TRIM(F456)="","",$B$1&amp;"-"&amp;SUBSTITUTE(Tabla1[[#This Row],[Mes Inscrito]]," ","")&amp;"-"&amp;SUBSTITUTE(Tabla1[[#This Row],[Dia de clases Inscrito]]," ","")&amp;"-"&amp;SUBSTITUTE(Tabla1[[#This Row],[Horario Inscrito]]," ","")&amp;"-"&amp;Tabla1[[#This Row],[Fecha Inicio grupo]])</f>
        <v/>
      </c>
      <c r="BF456" s="252" t="str">
        <f>IF(F456="","",Tabla1[[#This Row],[Curso]])</f>
        <v/>
      </c>
      <c r="BG456" s="253" t="str">
        <f>+IF(TRIM(F456)="","",$B$1&amp;"-"&amp;TRIM(Tabla1[[#This Row],[Mes Inscrito]])&amp;"-"&amp;TRIM(Tabla1[[#This Row],[Dia de clases Inscrito]])&amp;"-"&amp;TRIM(Tabla1[[#This Row],[Horario Inscrito]])&amp;"-"&amp;TRIM(Tabla1[[#This Row],[Fecha Inicio grupo]])&amp;"-"&amp;TRIM(Tabla1[[#This Row],[Tipo Incrito]]))</f>
        <v/>
      </c>
      <c r="BH456" s="308" t="str">
        <f>IF(F456="","",OR(IFERROR(SEARCH("CG",Tabla1[[#This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6" s="309" t="str">
        <f>IF(F456&lt;&gt;"",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6" s="309" t="str">
        <f>IF(F456&lt;&gt;"",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6" s="309" t="str">
        <f>IF(Tabla1[[#This Row],[Fecha Inicio grupo]]="","",IFERROR(VLOOKUP(Tabla1[[#This Row],[Mes de Alta como miembro]],Parámetros!$AM$2:$AN$16,2,0),"01/01/1900"))</f>
        <v/>
      </c>
    </row>
    <row r="457" spans="1:63" ht="14.45">
      <c r="A457" s="69">
        <v>454</v>
      </c>
      <c r="B457" s="30"/>
      <c r="C457" s="35"/>
      <c r="D457" s="43"/>
      <c r="E457" s="65"/>
      <c r="F457" s="46"/>
      <c r="G457" s="46"/>
      <c r="H457" s="164"/>
      <c r="I457" s="43"/>
      <c r="J457" s="29"/>
      <c r="K457" s="70"/>
      <c r="L457" s="69"/>
      <c r="M457" s="47"/>
      <c r="N457" s="239" t="str">
        <f ca="1">IF(Tabla1[[#This Row],[Fecha de nac]]="","",IF(Tabla1[[#This Row],[Fecha Finalización]] &gt;=TODAY(), DATEDIF(Tabla1[[#This Row],[Fecha de nac]],TODAY(),"y"), ROUNDDOWN((Tabla1[[#This Row],[Fecha Finalización]] -Tabla1[[#This Row],[Fecha de nac]])/365,0)))</f>
        <v/>
      </c>
      <c r="O457" s="170"/>
      <c r="P457" s="35"/>
      <c r="Q457" s="68"/>
      <c r="R457" s="68"/>
      <c r="S457" s="68"/>
      <c r="T457" s="68"/>
      <c r="U457" s="244" t="str">
        <f>IF(F457="","",Tabla1[[#This Row],[Fecha Inicio grupo]]+3*7-7)</f>
        <v/>
      </c>
      <c r="V457" s="245" t="str">
        <f>IF(F457="","",EDATE(Tabla1[[#This Row],[Fecha Inicio grupo]],3))</f>
        <v/>
      </c>
      <c r="W457" s="30"/>
      <c r="X457" s="30"/>
      <c r="Y457" s="77"/>
      <c r="Z457" s="77"/>
      <c r="AA457" s="77"/>
      <c r="AB457" s="77"/>
      <c r="AC457" s="77"/>
      <c r="AD457" s="77"/>
      <c r="AE457" s="77"/>
      <c r="AF457" s="77"/>
      <c r="AG457" s="77"/>
      <c r="AH457" s="77"/>
      <c r="AI457" s="77"/>
      <c r="AJ457" s="77"/>
      <c r="AK457" s="77"/>
      <c r="AL457" s="77"/>
      <c r="AM457" s="77"/>
      <c r="AN457" s="77"/>
      <c r="AO457" s="145"/>
      <c r="AP457" s="247" t="str">
        <f>IF(F457="","",IFERROR(VLOOKUP(SUBSTITUTE(SUBSTITUTE(Tabla1[[#This Row],[Uso Sistemas]],"T","P"),"N","F"),Parámetros!$M$2:$N$17,2,0),"Completar hasta 3ra sem. para evaluar a Probacionista"))</f>
        <v/>
      </c>
      <c r="AQ457" s="40"/>
      <c r="AR457" s="40"/>
      <c r="AS457" s="40"/>
      <c r="AT457" s="29"/>
      <c r="AU457" s="56"/>
      <c r="AV457" s="56"/>
      <c r="AW457" s="56"/>
      <c r="AX457" s="249" t="str">
        <f>IF(V457="","",EOMONTH(EDATE(Tabla1[[#This Row],[Fecha Finalización]],2),0))</f>
        <v/>
      </c>
      <c r="AY457" s="40"/>
      <c r="AZ457" s="250" t="str">
        <f>IF(V457="","",EOMONTH(EDATE(Tabla1[[#This Row],[Fecha Finalización]],3),0))</f>
        <v/>
      </c>
      <c r="BA457" s="40"/>
      <c r="BB457" s="40"/>
      <c r="BC457" s="236"/>
      <c r="BD457" s="234" t="str">
        <f>IF(F457="","",Tabla1[[#This Row],[sem 01]]&amp;Tabla1[[#This Row],[sem 02]]&amp;Tabla1[[#This Row],[sem 03]])</f>
        <v/>
      </c>
      <c r="BE457" s="235" t="str">
        <f>IF(TRIM(F457)="","",$B$1&amp;"-"&amp;SUBSTITUTE(Tabla1[[#This Row],[Mes Inscrito]]," ","")&amp;"-"&amp;SUBSTITUTE(Tabla1[[#This Row],[Dia de clases Inscrito]]," ","")&amp;"-"&amp;SUBSTITUTE(Tabla1[[#This Row],[Horario Inscrito]]," ","")&amp;"-"&amp;Tabla1[[#This Row],[Fecha Inicio grupo]])</f>
        <v/>
      </c>
      <c r="BF457" s="252" t="str">
        <f>IF(F457="","",Tabla1[[#This Row],[Curso]])</f>
        <v/>
      </c>
      <c r="BG457" s="253" t="str">
        <f>+IF(TRIM(F457)="","",$B$1&amp;"-"&amp;TRIM(Tabla1[[#This Row],[Mes Inscrito]])&amp;"-"&amp;TRIM(Tabla1[[#This Row],[Dia de clases Inscrito]])&amp;"-"&amp;TRIM(Tabla1[[#This Row],[Horario Inscrito]])&amp;"-"&amp;TRIM(Tabla1[[#This Row],[Fecha Inicio grupo]])&amp;"-"&amp;TRIM(Tabla1[[#This Row],[Tipo Incrito]]))</f>
        <v/>
      </c>
      <c r="BH457" s="308" t="str">
        <f>IF(F457="","",OR(IFERROR(SEARCH("CG",Tabla1[[#This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7" s="309" t="str">
        <f>IF(F457&lt;&gt;"",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7" s="309" t="str">
        <f>IF(F457&lt;&gt;"",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7" s="309" t="str">
        <f>IF(Tabla1[[#This Row],[Fecha Inicio grupo]]="","",IFERROR(VLOOKUP(Tabla1[[#This Row],[Mes de Alta como miembro]],Parámetros!$AM$2:$AN$16,2,0),"01/01/1900"))</f>
        <v/>
      </c>
    </row>
    <row r="458" spans="1:63" ht="14.45">
      <c r="A458" s="69">
        <v>455</v>
      </c>
      <c r="B458" s="30"/>
      <c r="C458" s="35"/>
      <c r="D458" s="43"/>
      <c r="E458" s="65"/>
      <c r="F458" s="46"/>
      <c r="G458" s="46"/>
      <c r="H458" s="164"/>
      <c r="I458" s="43"/>
      <c r="J458" s="29"/>
      <c r="K458" s="70"/>
      <c r="L458" s="69"/>
      <c r="M458" s="47"/>
      <c r="N458" s="239" t="str">
        <f ca="1">IF(Tabla1[[#This Row],[Fecha de nac]]="","",IF(Tabla1[[#This Row],[Fecha Finalización]] &gt;=TODAY(), DATEDIF(Tabla1[[#This Row],[Fecha de nac]],TODAY(),"y"), ROUNDDOWN((Tabla1[[#This Row],[Fecha Finalización]] -Tabla1[[#This Row],[Fecha de nac]])/365,0)))</f>
        <v/>
      </c>
      <c r="O458" s="170"/>
      <c r="P458" s="35"/>
      <c r="Q458" s="68"/>
      <c r="R458" s="68"/>
      <c r="S458" s="68"/>
      <c r="T458" s="68"/>
      <c r="U458" s="244" t="str">
        <f>IF(F458="","",Tabla1[[#This Row],[Fecha Inicio grupo]]+3*7-7)</f>
        <v/>
      </c>
      <c r="V458" s="245" t="str">
        <f>IF(F458="","",EDATE(Tabla1[[#This Row],[Fecha Inicio grupo]],3))</f>
        <v/>
      </c>
      <c r="W458" s="30"/>
      <c r="X458" s="30"/>
      <c r="Y458" s="77"/>
      <c r="Z458" s="77"/>
      <c r="AA458" s="77"/>
      <c r="AB458" s="77"/>
      <c r="AC458" s="77"/>
      <c r="AD458" s="77"/>
      <c r="AE458" s="77"/>
      <c r="AF458" s="77"/>
      <c r="AG458" s="77"/>
      <c r="AH458" s="77"/>
      <c r="AI458" s="77"/>
      <c r="AJ458" s="77"/>
      <c r="AK458" s="77"/>
      <c r="AL458" s="77"/>
      <c r="AM458" s="77"/>
      <c r="AN458" s="77"/>
      <c r="AO458" s="145"/>
      <c r="AP458" s="247" t="str">
        <f>IF(F458="","",IFERROR(VLOOKUP(SUBSTITUTE(SUBSTITUTE(Tabla1[[#This Row],[Uso Sistemas]],"T","P"),"N","F"),Parámetros!$M$2:$N$17,2,0),"Completar hasta 3ra sem. para evaluar a Probacionista"))</f>
        <v/>
      </c>
      <c r="AQ458" s="40"/>
      <c r="AR458" s="40"/>
      <c r="AS458" s="40"/>
      <c r="AT458" s="29"/>
      <c r="AU458" s="56"/>
      <c r="AV458" s="56"/>
      <c r="AW458" s="56"/>
      <c r="AX458" s="249" t="str">
        <f>IF(V458="","",EOMONTH(EDATE(Tabla1[[#This Row],[Fecha Finalización]],2),0))</f>
        <v/>
      </c>
      <c r="AY458" s="40"/>
      <c r="AZ458" s="250" t="str">
        <f>IF(V458="","",EOMONTH(EDATE(Tabla1[[#This Row],[Fecha Finalización]],3),0))</f>
        <v/>
      </c>
      <c r="BA458" s="40"/>
      <c r="BB458" s="40"/>
      <c r="BC458" s="236"/>
      <c r="BD458" s="234" t="str">
        <f>IF(F458="","",Tabla1[[#This Row],[sem 01]]&amp;Tabla1[[#This Row],[sem 02]]&amp;Tabla1[[#This Row],[sem 03]])</f>
        <v/>
      </c>
      <c r="BE458" s="235" t="str">
        <f>IF(TRIM(F458)="","",$B$1&amp;"-"&amp;SUBSTITUTE(Tabla1[[#This Row],[Mes Inscrito]]," ","")&amp;"-"&amp;SUBSTITUTE(Tabla1[[#This Row],[Dia de clases Inscrito]]," ","")&amp;"-"&amp;SUBSTITUTE(Tabla1[[#This Row],[Horario Inscrito]]," ","")&amp;"-"&amp;Tabla1[[#This Row],[Fecha Inicio grupo]])</f>
        <v/>
      </c>
      <c r="BF458" s="252" t="str">
        <f>IF(F458="","",Tabla1[[#This Row],[Curso]])</f>
        <v/>
      </c>
      <c r="BG458" s="253" t="str">
        <f>+IF(TRIM(F458)="","",$B$1&amp;"-"&amp;TRIM(Tabla1[[#This Row],[Mes Inscrito]])&amp;"-"&amp;TRIM(Tabla1[[#This Row],[Dia de clases Inscrito]])&amp;"-"&amp;TRIM(Tabla1[[#This Row],[Horario Inscrito]])&amp;"-"&amp;TRIM(Tabla1[[#This Row],[Fecha Inicio grupo]])&amp;"-"&amp;TRIM(Tabla1[[#This Row],[Tipo Incrito]]))</f>
        <v/>
      </c>
      <c r="BH458" s="308" t="str">
        <f>IF(F458="","",OR(IFERROR(SEARCH("CG",Tabla1[[#This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8" s="309" t="str">
        <f>IF(F458&lt;&gt;"",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8" s="309" t="str">
        <f>IF(F458&lt;&gt;"",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8" s="309" t="str">
        <f>IF(Tabla1[[#This Row],[Fecha Inicio grupo]]="","",IFERROR(VLOOKUP(Tabla1[[#This Row],[Mes de Alta como miembro]],Parámetros!$AM$2:$AN$16,2,0),"01/01/1900"))</f>
        <v/>
      </c>
    </row>
    <row r="459" spans="1:63" ht="14.45">
      <c r="A459" s="69">
        <v>456</v>
      </c>
      <c r="B459" s="30"/>
      <c r="C459" s="35"/>
      <c r="D459" s="43"/>
      <c r="E459" s="65"/>
      <c r="F459" s="46"/>
      <c r="G459" s="46"/>
      <c r="H459" s="164"/>
      <c r="I459" s="43"/>
      <c r="J459" s="29"/>
      <c r="K459" s="70"/>
      <c r="L459" s="69"/>
      <c r="M459" s="47"/>
      <c r="N459" s="239" t="str">
        <f ca="1">IF(Tabla1[[#This Row],[Fecha de nac]]="","",IF(Tabla1[[#This Row],[Fecha Finalización]] &gt;=TODAY(), DATEDIF(Tabla1[[#This Row],[Fecha de nac]],TODAY(),"y"), ROUNDDOWN((Tabla1[[#This Row],[Fecha Finalización]] -Tabla1[[#This Row],[Fecha de nac]])/365,0)))</f>
        <v/>
      </c>
      <c r="O459" s="170"/>
      <c r="P459" s="35"/>
      <c r="Q459" s="68"/>
      <c r="R459" s="68"/>
      <c r="S459" s="68"/>
      <c r="T459" s="68"/>
      <c r="U459" s="244" t="str">
        <f>IF(F459="","",Tabla1[[#This Row],[Fecha Inicio grupo]]+3*7-7)</f>
        <v/>
      </c>
      <c r="V459" s="245" t="str">
        <f>IF(F459="","",EDATE(Tabla1[[#This Row],[Fecha Inicio grupo]],3))</f>
        <v/>
      </c>
      <c r="W459" s="30"/>
      <c r="X459" s="30"/>
      <c r="Y459" s="77"/>
      <c r="Z459" s="77"/>
      <c r="AA459" s="77"/>
      <c r="AB459" s="77"/>
      <c r="AC459" s="77"/>
      <c r="AD459" s="77"/>
      <c r="AE459" s="77"/>
      <c r="AF459" s="77"/>
      <c r="AG459" s="77"/>
      <c r="AH459" s="77"/>
      <c r="AI459" s="77"/>
      <c r="AJ459" s="77"/>
      <c r="AK459" s="77"/>
      <c r="AL459" s="77"/>
      <c r="AM459" s="77"/>
      <c r="AN459" s="77"/>
      <c r="AO459" s="145"/>
      <c r="AP459" s="247" t="str">
        <f>IF(F459="","",IFERROR(VLOOKUP(SUBSTITUTE(SUBSTITUTE(Tabla1[[#This Row],[Uso Sistemas]],"T","P"),"N","F"),Parámetros!$M$2:$N$17,2,0),"Completar hasta 3ra sem. para evaluar a Probacionista"))</f>
        <v/>
      </c>
      <c r="AQ459" s="40"/>
      <c r="AR459" s="40"/>
      <c r="AS459" s="40"/>
      <c r="AT459" s="29"/>
      <c r="AU459" s="56"/>
      <c r="AV459" s="56"/>
      <c r="AW459" s="56"/>
      <c r="AX459" s="249" t="str">
        <f>IF(V459="","",EOMONTH(EDATE(Tabla1[[#This Row],[Fecha Finalización]],2),0))</f>
        <v/>
      </c>
      <c r="AY459" s="40"/>
      <c r="AZ459" s="250" t="str">
        <f>IF(V459="","",EOMONTH(EDATE(Tabla1[[#This Row],[Fecha Finalización]],3),0))</f>
        <v/>
      </c>
      <c r="BA459" s="40"/>
      <c r="BB459" s="40"/>
      <c r="BC459" s="236"/>
      <c r="BD459" s="234" t="str">
        <f>IF(F459="","",Tabla1[[#This Row],[sem 01]]&amp;Tabla1[[#This Row],[sem 02]]&amp;Tabla1[[#This Row],[sem 03]])</f>
        <v/>
      </c>
      <c r="BE459" s="235" t="str">
        <f>IF(TRIM(F459)="","",$B$1&amp;"-"&amp;SUBSTITUTE(Tabla1[[#This Row],[Mes Inscrito]]," ","")&amp;"-"&amp;SUBSTITUTE(Tabla1[[#This Row],[Dia de clases Inscrito]]," ","")&amp;"-"&amp;SUBSTITUTE(Tabla1[[#This Row],[Horario Inscrito]]," ","")&amp;"-"&amp;Tabla1[[#This Row],[Fecha Inicio grupo]])</f>
        <v/>
      </c>
      <c r="BF459" s="252" t="str">
        <f>IF(F459="","",Tabla1[[#This Row],[Curso]])</f>
        <v/>
      </c>
      <c r="BG459" s="253" t="str">
        <f>+IF(TRIM(F459)="","",$B$1&amp;"-"&amp;TRIM(Tabla1[[#This Row],[Mes Inscrito]])&amp;"-"&amp;TRIM(Tabla1[[#This Row],[Dia de clases Inscrito]])&amp;"-"&amp;TRIM(Tabla1[[#This Row],[Horario Inscrito]])&amp;"-"&amp;TRIM(Tabla1[[#This Row],[Fecha Inicio grupo]])&amp;"-"&amp;TRIM(Tabla1[[#This Row],[Tipo Incrito]]))</f>
        <v/>
      </c>
      <c r="BH459" s="308" t="str">
        <f>IF(F459="","",OR(IFERROR(SEARCH("CG",Tabla1[[#This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9" s="309" t="str">
        <f>IF(F459&lt;&gt;"",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9" s="309" t="str">
        <f>IF(F459&lt;&gt;"",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9" s="309" t="str">
        <f>IF(Tabla1[[#This Row],[Fecha Inicio grupo]]="","",IFERROR(VLOOKUP(Tabla1[[#This Row],[Mes de Alta como miembro]],Parámetros!$AM$2:$AN$16,2,0),"01/01/1900"))</f>
        <v/>
      </c>
    </row>
    <row r="460" spans="1:63" ht="14.45">
      <c r="A460" s="69">
        <v>457</v>
      </c>
      <c r="B460" s="30"/>
      <c r="C460" s="35"/>
      <c r="D460" s="43"/>
      <c r="E460" s="65"/>
      <c r="F460" s="46"/>
      <c r="G460" s="46"/>
      <c r="H460" s="164"/>
      <c r="I460" s="43"/>
      <c r="J460" s="29"/>
      <c r="K460" s="70"/>
      <c r="L460" s="69"/>
      <c r="M460" s="47"/>
      <c r="N460" s="239" t="str">
        <f ca="1">IF(Tabla1[[#This Row],[Fecha de nac]]="","",IF(Tabla1[[#This Row],[Fecha Finalización]] &gt;=TODAY(), DATEDIF(Tabla1[[#This Row],[Fecha de nac]],TODAY(),"y"), ROUNDDOWN((Tabla1[[#This Row],[Fecha Finalización]] -Tabla1[[#This Row],[Fecha de nac]])/365,0)))</f>
        <v/>
      </c>
      <c r="O460" s="170"/>
      <c r="P460" s="35"/>
      <c r="Q460" s="68"/>
      <c r="R460" s="68"/>
      <c r="S460" s="68"/>
      <c r="T460" s="68"/>
      <c r="U460" s="244" t="str">
        <f>IF(F460="","",Tabla1[[#This Row],[Fecha Inicio grupo]]+3*7-7)</f>
        <v/>
      </c>
      <c r="V460" s="245" t="str">
        <f>IF(F460="","",EDATE(Tabla1[[#This Row],[Fecha Inicio grupo]],3))</f>
        <v/>
      </c>
      <c r="W460" s="30"/>
      <c r="X460" s="30"/>
      <c r="Y460" s="77"/>
      <c r="Z460" s="77"/>
      <c r="AA460" s="77"/>
      <c r="AB460" s="77"/>
      <c r="AC460" s="77"/>
      <c r="AD460" s="77"/>
      <c r="AE460" s="77"/>
      <c r="AF460" s="77"/>
      <c r="AG460" s="77"/>
      <c r="AH460" s="77"/>
      <c r="AI460" s="77"/>
      <c r="AJ460" s="77"/>
      <c r="AK460" s="77"/>
      <c r="AL460" s="77"/>
      <c r="AM460" s="77"/>
      <c r="AN460" s="77"/>
      <c r="AO460" s="145"/>
      <c r="AP460" s="247" t="str">
        <f>IF(F460="","",IFERROR(VLOOKUP(SUBSTITUTE(SUBSTITUTE(Tabla1[[#This Row],[Uso Sistemas]],"T","P"),"N","F"),Parámetros!$M$2:$N$17,2,0),"Completar hasta 3ra sem. para evaluar a Probacionista"))</f>
        <v/>
      </c>
      <c r="AQ460" s="40"/>
      <c r="AR460" s="40"/>
      <c r="AS460" s="40"/>
      <c r="AT460" s="29"/>
      <c r="AU460" s="56"/>
      <c r="AV460" s="56"/>
      <c r="AW460" s="56"/>
      <c r="AX460" s="249" t="str">
        <f>IF(V460="","",EOMONTH(EDATE(Tabla1[[#This Row],[Fecha Finalización]],2),0))</f>
        <v/>
      </c>
      <c r="AY460" s="40"/>
      <c r="AZ460" s="250" t="str">
        <f>IF(V460="","",EOMONTH(EDATE(Tabla1[[#This Row],[Fecha Finalización]],3),0))</f>
        <v/>
      </c>
      <c r="BA460" s="40"/>
      <c r="BB460" s="40"/>
      <c r="BC460" s="236"/>
      <c r="BD460" s="234" t="str">
        <f>IF(F460="","",Tabla1[[#This Row],[sem 01]]&amp;Tabla1[[#This Row],[sem 02]]&amp;Tabla1[[#This Row],[sem 03]])</f>
        <v/>
      </c>
      <c r="BE460" s="235" t="str">
        <f>IF(TRIM(F460)="","",$B$1&amp;"-"&amp;SUBSTITUTE(Tabla1[[#This Row],[Mes Inscrito]]," ","")&amp;"-"&amp;SUBSTITUTE(Tabla1[[#This Row],[Dia de clases Inscrito]]," ","")&amp;"-"&amp;SUBSTITUTE(Tabla1[[#This Row],[Horario Inscrito]]," ","")&amp;"-"&amp;Tabla1[[#This Row],[Fecha Inicio grupo]])</f>
        <v/>
      </c>
      <c r="BF460" s="252" t="str">
        <f>IF(F460="","",Tabla1[[#This Row],[Curso]])</f>
        <v/>
      </c>
      <c r="BG460" s="253" t="str">
        <f>+IF(TRIM(F460)="","",$B$1&amp;"-"&amp;TRIM(Tabla1[[#This Row],[Mes Inscrito]])&amp;"-"&amp;TRIM(Tabla1[[#This Row],[Dia de clases Inscrito]])&amp;"-"&amp;TRIM(Tabla1[[#This Row],[Horario Inscrito]])&amp;"-"&amp;TRIM(Tabla1[[#This Row],[Fecha Inicio grupo]])&amp;"-"&amp;TRIM(Tabla1[[#This Row],[Tipo Incrito]]))</f>
        <v/>
      </c>
      <c r="BH460" s="308" t="str">
        <f>IF(F460="","",OR(IFERROR(SEARCH("CG",Tabla1[[#This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0" s="309" t="str">
        <f>IF(F460&lt;&gt;"",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0" s="309" t="str">
        <f>IF(F460&lt;&gt;"",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0" s="309" t="str">
        <f>IF(Tabla1[[#This Row],[Fecha Inicio grupo]]="","",IFERROR(VLOOKUP(Tabla1[[#This Row],[Mes de Alta como miembro]],Parámetros!$AM$2:$AN$16,2,0),"01/01/1900"))</f>
        <v/>
      </c>
    </row>
    <row r="461" spans="1:63" ht="14.45">
      <c r="A461" s="69">
        <v>458</v>
      </c>
      <c r="B461" s="30"/>
      <c r="C461" s="35"/>
      <c r="D461" s="43"/>
      <c r="E461" s="65"/>
      <c r="F461" s="46"/>
      <c r="G461" s="46"/>
      <c r="H461" s="164"/>
      <c r="I461" s="43"/>
      <c r="J461" s="29"/>
      <c r="K461" s="70"/>
      <c r="L461" s="69"/>
      <c r="M461" s="47"/>
      <c r="N461" s="239" t="str">
        <f ca="1">IF(Tabla1[[#This Row],[Fecha de nac]]="","",IF(Tabla1[[#This Row],[Fecha Finalización]] &gt;=TODAY(), DATEDIF(Tabla1[[#This Row],[Fecha de nac]],TODAY(),"y"), ROUNDDOWN((Tabla1[[#This Row],[Fecha Finalización]] -Tabla1[[#This Row],[Fecha de nac]])/365,0)))</f>
        <v/>
      </c>
      <c r="O461" s="170"/>
      <c r="P461" s="35"/>
      <c r="Q461" s="68"/>
      <c r="R461" s="68"/>
      <c r="S461" s="68"/>
      <c r="T461" s="68"/>
      <c r="U461" s="244" t="str">
        <f>IF(F461="","",Tabla1[[#This Row],[Fecha Inicio grupo]]+3*7-7)</f>
        <v/>
      </c>
      <c r="V461" s="245" t="str">
        <f>IF(F461="","",EDATE(Tabla1[[#This Row],[Fecha Inicio grupo]],3))</f>
        <v/>
      </c>
      <c r="W461" s="30"/>
      <c r="X461" s="30"/>
      <c r="Y461" s="77"/>
      <c r="Z461" s="77"/>
      <c r="AA461" s="77"/>
      <c r="AB461" s="77"/>
      <c r="AC461" s="77"/>
      <c r="AD461" s="77"/>
      <c r="AE461" s="77"/>
      <c r="AF461" s="77"/>
      <c r="AG461" s="77"/>
      <c r="AH461" s="77"/>
      <c r="AI461" s="77"/>
      <c r="AJ461" s="77"/>
      <c r="AK461" s="77"/>
      <c r="AL461" s="77"/>
      <c r="AM461" s="77"/>
      <c r="AN461" s="77"/>
      <c r="AO461" s="145"/>
      <c r="AP461" s="247" t="str">
        <f>IF(F461="","",IFERROR(VLOOKUP(SUBSTITUTE(SUBSTITUTE(Tabla1[[#This Row],[Uso Sistemas]],"T","P"),"N","F"),Parámetros!$M$2:$N$17,2,0),"Completar hasta 3ra sem. para evaluar a Probacionista"))</f>
        <v/>
      </c>
      <c r="AQ461" s="40"/>
      <c r="AR461" s="40"/>
      <c r="AS461" s="40"/>
      <c r="AT461" s="29"/>
      <c r="AU461" s="56"/>
      <c r="AV461" s="56"/>
      <c r="AW461" s="56"/>
      <c r="AX461" s="249" t="str">
        <f>IF(V461="","",EOMONTH(EDATE(Tabla1[[#This Row],[Fecha Finalización]],2),0))</f>
        <v/>
      </c>
      <c r="AY461" s="40"/>
      <c r="AZ461" s="250" t="str">
        <f>IF(V461="","",EOMONTH(EDATE(Tabla1[[#This Row],[Fecha Finalización]],3),0))</f>
        <v/>
      </c>
      <c r="BA461" s="40"/>
      <c r="BB461" s="40"/>
      <c r="BC461" s="236"/>
      <c r="BD461" s="234" t="str">
        <f>IF(F461="","",Tabla1[[#This Row],[sem 01]]&amp;Tabla1[[#This Row],[sem 02]]&amp;Tabla1[[#This Row],[sem 03]])</f>
        <v/>
      </c>
      <c r="BE461" s="235" t="str">
        <f>IF(TRIM(F461)="","",$B$1&amp;"-"&amp;SUBSTITUTE(Tabla1[[#This Row],[Mes Inscrito]]," ","")&amp;"-"&amp;SUBSTITUTE(Tabla1[[#This Row],[Dia de clases Inscrito]]," ","")&amp;"-"&amp;SUBSTITUTE(Tabla1[[#This Row],[Horario Inscrito]]," ","")&amp;"-"&amp;Tabla1[[#This Row],[Fecha Inicio grupo]])</f>
        <v/>
      </c>
      <c r="BF461" s="252" t="str">
        <f>IF(F461="","",Tabla1[[#This Row],[Curso]])</f>
        <v/>
      </c>
      <c r="BG461" s="253" t="str">
        <f>+IF(TRIM(F461)="","",$B$1&amp;"-"&amp;TRIM(Tabla1[[#This Row],[Mes Inscrito]])&amp;"-"&amp;TRIM(Tabla1[[#This Row],[Dia de clases Inscrito]])&amp;"-"&amp;TRIM(Tabla1[[#This Row],[Horario Inscrito]])&amp;"-"&amp;TRIM(Tabla1[[#This Row],[Fecha Inicio grupo]])&amp;"-"&amp;TRIM(Tabla1[[#This Row],[Tipo Incrito]]))</f>
        <v/>
      </c>
      <c r="BH461" s="308" t="str">
        <f>IF(F461="","",OR(IFERROR(SEARCH("CG",Tabla1[[#This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1" s="309" t="str">
        <f>IF(F461&lt;&gt;"",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1" s="309" t="str">
        <f>IF(F461&lt;&gt;"",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1" s="309" t="str">
        <f>IF(Tabla1[[#This Row],[Fecha Inicio grupo]]="","",IFERROR(VLOOKUP(Tabla1[[#This Row],[Mes de Alta como miembro]],Parámetros!$AM$2:$AN$16,2,0),"01/01/1900"))</f>
        <v/>
      </c>
    </row>
    <row r="462" spans="1:63" ht="14.45">
      <c r="A462" s="69">
        <v>459</v>
      </c>
      <c r="B462" s="30"/>
      <c r="C462" s="35"/>
      <c r="D462" s="43"/>
      <c r="E462" s="65"/>
      <c r="F462" s="46"/>
      <c r="G462" s="46"/>
      <c r="H462" s="164"/>
      <c r="I462" s="43"/>
      <c r="J462" s="29"/>
      <c r="K462" s="70"/>
      <c r="L462" s="69"/>
      <c r="M462" s="47"/>
      <c r="N462" s="239" t="str">
        <f ca="1">IF(Tabla1[[#This Row],[Fecha de nac]]="","",IF(Tabla1[[#This Row],[Fecha Finalización]] &gt;=TODAY(), DATEDIF(Tabla1[[#This Row],[Fecha de nac]],TODAY(),"y"), ROUNDDOWN((Tabla1[[#This Row],[Fecha Finalización]] -Tabla1[[#This Row],[Fecha de nac]])/365,0)))</f>
        <v/>
      </c>
      <c r="O462" s="170"/>
      <c r="P462" s="35"/>
      <c r="Q462" s="68"/>
      <c r="R462" s="68"/>
      <c r="S462" s="68"/>
      <c r="T462" s="68"/>
      <c r="U462" s="244" t="str">
        <f>IF(F462="","",Tabla1[[#This Row],[Fecha Inicio grupo]]+3*7-7)</f>
        <v/>
      </c>
      <c r="V462" s="245" t="str">
        <f>IF(F462="","",EDATE(Tabla1[[#This Row],[Fecha Inicio grupo]],3))</f>
        <v/>
      </c>
      <c r="W462" s="30"/>
      <c r="X462" s="30"/>
      <c r="Y462" s="77"/>
      <c r="Z462" s="77"/>
      <c r="AA462" s="77"/>
      <c r="AB462" s="77"/>
      <c r="AC462" s="77"/>
      <c r="AD462" s="77"/>
      <c r="AE462" s="77"/>
      <c r="AF462" s="77"/>
      <c r="AG462" s="77"/>
      <c r="AH462" s="77"/>
      <c r="AI462" s="77"/>
      <c r="AJ462" s="77"/>
      <c r="AK462" s="77"/>
      <c r="AL462" s="77"/>
      <c r="AM462" s="77"/>
      <c r="AN462" s="77"/>
      <c r="AO462" s="145"/>
      <c r="AP462" s="247" t="str">
        <f>IF(F462="","",IFERROR(VLOOKUP(SUBSTITUTE(SUBSTITUTE(Tabla1[[#This Row],[Uso Sistemas]],"T","P"),"N","F"),Parámetros!$M$2:$N$17,2,0),"Completar hasta 3ra sem. para evaluar a Probacionista"))</f>
        <v/>
      </c>
      <c r="AQ462" s="40"/>
      <c r="AR462" s="40"/>
      <c r="AS462" s="40"/>
      <c r="AT462" s="29"/>
      <c r="AU462" s="56"/>
      <c r="AV462" s="56"/>
      <c r="AW462" s="56"/>
      <c r="AX462" s="249" t="str">
        <f>IF(V462="","",EOMONTH(EDATE(Tabla1[[#This Row],[Fecha Finalización]],2),0))</f>
        <v/>
      </c>
      <c r="AY462" s="40"/>
      <c r="AZ462" s="250" t="str">
        <f>IF(V462="","",EOMONTH(EDATE(Tabla1[[#This Row],[Fecha Finalización]],3),0))</f>
        <v/>
      </c>
      <c r="BA462" s="40"/>
      <c r="BB462" s="40"/>
      <c r="BC462" s="236"/>
      <c r="BD462" s="234" t="str">
        <f>IF(F462="","",Tabla1[[#This Row],[sem 01]]&amp;Tabla1[[#This Row],[sem 02]]&amp;Tabla1[[#This Row],[sem 03]])</f>
        <v/>
      </c>
      <c r="BE462" s="235" t="str">
        <f>IF(TRIM(F462)="","",$B$1&amp;"-"&amp;SUBSTITUTE(Tabla1[[#This Row],[Mes Inscrito]]," ","")&amp;"-"&amp;SUBSTITUTE(Tabla1[[#This Row],[Dia de clases Inscrito]]," ","")&amp;"-"&amp;SUBSTITUTE(Tabla1[[#This Row],[Horario Inscrito]]," ","")&amp;"-"&amp;Tabla1[[#This Row],[Fecha Inicio grupo]])</f>
        <v/>
      </c>
      <c r="BF462" s="252" t="str">
        <f>IF(F462="","",Tabla1[[#This Row],[Curso]])</f>
        <v/>
      </c>
      <c r="BG462" s="253" t="str">
        <f>+IF(TRIM(F462)="","",$B$1&amp;"-"&amp;TRIM(Tabla1[[#This Row],[Mes Inscrito]])&amp;"-"&amp;TRIM(Tabla1[[#This Row],[Dia de clases Inscrito]])&amp;"-"&amp;TRIM(Tabla1[[#This Row],[Horario Inscrito]])&amp;"-"&amp;TRIM(Tabla1[[#This Row],[Fecha Inicio grupo]])&amp;"-"&amp;TRIM(Tabla1[[#This Row],[Tipo Incrito]]))</f>
        <v/>
      </c>
      <c r="BH462" s="308" t="str">
        <f>IF(F462="","",OR(IFERROR(SEARCH("CG",Tabla1[[#This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2" s="309" t="str">
        <f>IF(F462&lt;&gt;"",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2" s="309" t="str">
        <f>IF(F462&lt;&gt;"",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2" s="309" t="str">
        <f>IF(Tabla1[[#This Row],[Fecha Inicio grupo]]="","",IFERROR(VLOOKUP(Tabla1[[#This Row],[Mes de Alta como miembro]],Parámetros!$AM$2:$AN$16,2,0),"01/01/1900"))</f>
        <v/>
      </c>
    </row>
    <row r="463" spans="1:63" ht="14.45">
      <c r="A463" s="69">
        <v>460</v>
      </c>
      <c r="B463" s="30"/>
      <c r="C463" s="35"/>
      <c r="D463" s="43"/>
      <c r="E463" s="65"/>
      <c r="F463" s="46"/>
      <c r="G463" s="46"/>
      <c r="H463" s="164"/>
      <c r="I463" s="43"/>
      <c r="J463" s="29"/>
      <c r="K463" s="70"/>
      <c r="L463" s="69"/>
      <c r="M463" s="47"/>
      <c r="N463" s="239" t="str">
        <f ca="1">IF(Tabla1[[#This Row],[Fecha de nac]]="","",IF(Tabla1[[#This Row],[Fecha Finalización]] &gt;=TODAY(), DATEDIF(Tabla1[[#This Row],[Fecha de nac]],TODAY(),"y"), ROUNDDOWN((Tabla1[[#This Row],[Fecha Finalización]] -Tabla1[[#This Row],[Fecha de nac]])/365,0)))</f>
        <v/>
      </c>
      <c r="O463" s="170"/>
      <c r="P463" s="35"/>
      <c r="Q463" s="68"/>
      <c r="R463" s="68"/>
      <c r="S463" s="68"/>
      <c r="T463" s="68"/>
      <c r="U463" s="244" t="str">
        <f>IF(F463="","",Tabla1[[#This Row],[Fecha Inicio grupo]]+3*7-7)</f>
        <v/>
      </c>
      <c r="V463" s="245" t="str">
        <f>IF(F463="","",EDATE(Tabla1[[#This Row],[Fecha Inicio grupo]],3))</f>
        <v/>
      </c>
      <c r="W463" s="30"/>
      <c r="X463" s="30"/>
      <c r="Y463" s="77"/>
      <c r="Z463" s="77"/>
      <c r="AA463" s="77"/>
      <c r="AB463" s="77"/>
      <c r="AC463" s="77"/>
      <c r="AD463" s="77"/>
      <c r="AE463" s="77"/>
      <c r="AF463" s="77"/>
      <c r="AG463" s="77"/>
      <c r="AH463" s="77"/>
      <c r="AI463" s="77"/>
      <c r="AJ463" s="77"/>
      <c r="AK463" s="77"/>
      <c r="AL463" s="77"/>
      <c r="AM463" s="77"/>
      <c r="AN463" s="77"/>
      <c r="AO463" s="145"/>
      <c r="AP463" s="247" t="str">
        <f>IF(F463="","",IFERROR(VLOOKUP(SUBSTITUTE(SUBSTITUTE(Tabla1[[#This Row],[Uso Sistemas]],"T","P"),"N","F"),Parámetros!$M$2:$N$17,2,0),"Completar hasta 3ra sem. para evaluar a Probacionista"))</f>
        <v/>
      </c>
      <c r="AQ463" s="40"/>
      <c r="AR463" s="40"/>
      <c r="AS463" s="40"/>
      <c r="AT463" s="29"/>
      <c r="AU463" s="56"/>
      <c r="AV463" s="56"/>
      <c r="AW463" s="56"/>
      <c r="AX463" s="249" t="str">
        <f>IF(V463="","",EOMONTH(EDATE(Tabla1[[#This Row],[Fecha Finalización]],2),0))</f>
        <v/>
      </c>
      <c r="AY463" s="40"/>
      <c r="AZ463" s="250" t="str">
        <f>IF(V463="","",EOMONTH(EDATE(Tabla1[[#This Row],[Fecha Finalización]],3),0))</f>
        <v/>
      </c>
      <c r="BA463" s="40"/>
      <c r="BB463" s="40"/>
      <c r="BC463" s="236"/>
      <c r="BD463" s="234" t="str">
        <f>IF(F463="","",Tabla1[[#This Row],[sem 01]]&amp;Tabla1[[#This Row],[sem 02]]&amp;Tabla1[[#This Row],[sem 03]])</f>
        <v/>
      </c>
      <c r="BE463" s="235" t="str">
        <f>IF(TRIM(F463)="","",$B$1&amp;"-"&amp;SUBSTITUTE(Tabla1[[#This Row],[Mes Inscrito]]," ","")&amp;"-"&amp;SUBSTITUTE(Tabla1[[#This Row],[Dia de clases Inscrito]]," ","")&amp;"-"&amp;SUBSTITUTE(Tabla1[[#This Row],[Horario Inscrito]]," ","")&amp;"-"&amp;Tabla1[[#This Row],[Fecha Inicio grupo]])</f>
        <v/>
      </c>
      <c r="BF463" s="252" t="str">
        <f>IF(F463="","",Tabla1[[#This Row],[Curso]])</f>
        <v/>
      </c>
      <c r="BG463" s="253" t="str">
        <f>+IF(TRIM(F463)="","",$B$1&amp;"-"&amp;TRIM(Tabla1[[#This Row],[Mes Inscrito]])&amp;"-"&amp;TRIM(Tabla1[[#This Row],[Dia de clases Inscrito]])&amp;"-"&amp;TRIM(Tabla1[[#This Row],[Horario Inscrito]])&amp;"-"&amp;TRIM(Tabla1[[#This Row],[Fecha Inicio grupo]])&amp;"-"&amp;TRIM(Tabla1[[#This Row],[Tipo Incrito]]))</f>
        <v/>
      </c>
      <c r="BH463" s="308" t="str">
        <f>IF(F463="","",OR(IFERROR(SEARCH("CG",Tabla1[[#This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3" s="309" t="str">
        <f>IF(F463&lt;&gt;"",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3" s="309" t="str">
        <f>IF(F463&lt;&gt;"",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3" s="309" t="str">
        <f>IF(Tabla1[[#This Row],[Fecha Inicio grupo]]="","",IFERROR(VLOOKUP(Tabla1[[#This Row],[Mes de Alta como miembro]],Parámetros!$AM$2:$AN$16,2,0),"01/01/1900"))</f>
        <v/>
      </c>
    </row>
    <row r="464" spans="1:63" ht="14.45">
      <c r="A464" s="69">
        <v>461</v>
      </c>
      <c r="B464" s="30"/>
      <c r="C464" s="35"/>
      <c r="D464" s="43"/>
      <c r="E464" s="65"/>
      <c r="F464" s="46"/>
      <c r="G464" s="46"/>
      <c r="H464" s="164"/>
      <c r="I464" s="43"/>
      <c r="J464" s="29"/>
      <c r="K464" s="70"/>
      <c r="L464" s="69"/>
      <c r="M464" s="47"/>
      <c r="N464" s="239" t="str">
        <f ca="1">IF(Tabla1[[#This Row],[Fecha de nac]]="","",IF(Tabla1[[#This Row],[Fecha Finalización]] &gt;=TODAY(), DATEDIF(Tabla1[[#This Row],[Fecha de nac]],TODAY(),"y"), ROUNDDOWN((Tabla1[[#This Row],[Fecha Finalización]] -Tabla1[[#This Row],[Fecha de nac]])/365,0)))</f>
        <v/>
      </c>
      <c r="O464" s="170"/>
      <c r="P464" s="35"/>
      <c r="Q464" s="68"/>
      <c r="R464" s="68"/>
      <c r="S464" s="68"/>
      <c r="T464" s="68"/>
      <c r="U464" s="244" t="str">
        <f>IF(F464="","",Tabla1[[#This Row],[Fecha Inicio grupo]]+3*7-7)</f>
        <v/>
      </c>
      <c r="V464" s="245" t="str">
        <f>IF(F464="","",EDATE(Tabla1[[#This Row],[Fecha Inicio grupo]],3))</f>
        <v/>
      </c>
      <c r="W464" s="30"/>
      <c r="X464" s="30"/>
      <c r="Y464" s="77"/>
      <c r="Z464" s="77"/>
      <c r="AA464" s="77"/>
      <c r="AB464" s="77"/>
      <c r="AC464" s="77"/>
      <c r="AD464" s="77"/>
      <c r="AE464" s="77"/>
      <c r="AF464" s="77"/>
      <c r="AG464" s="77"/>
      <c r="AH464" s="77"/>
      <c r="AI464" s="77"/>
      <c r="AJ464" s="77"/>
      <c r="AK464" s="77"/>
      <c r="AL464" s="77"/>
      <c r="AM464" s="77"/>
      <c r="AN464" s="77"/>
      <c r="AO464" s="145"/>
      <c r="AP464" s="247" t="str">
        <f>IF(F464="","",IFERROR(VLOOKUP(SUBSTITUTE(SUBSTITUTE(Tabla1[[#This Row],[Uso Sistemas]],"T","P"),"N","F"),Parámetros!$M$2:$N$17,2,0),"Completar hasta 3ra sem. para evaluar a Probacionista"))</f>
        <v/>
      </c>
      <c r="AQ464" s="40"/>
      <c r="AR464" s="40"/>
      <c r="AS464" s="40"/>
      <c r="AT464" s="29"/>
      <c r="AU464" s="56"/>
      <c r="AV464" s="56"/>
      <c r="AW464" s="56"/>
      <c r="AX464" s="249" t="str">
        <f>IF(V464="","",EOMONTH(EDATE(Tabla1[[#This Row],[Fecha Finalización]],2),0))</f>
        <v/>
      </c>
      <c r="AY464" s="40"/>
      <c r="AZ464" s="250" t="str">
        <f>IF(V464="","",EOMONTH(EDATE(Tabla1[[#This Row],[Fecha Finalización]],3),0))</f>
        <v/>
      </c>
      <c r="BA464" s="40"/>
      <c r="BB464" s="40"/>
      <c r="BC464" s="236"/>
      <c r="BD464" s="234" t="str">
        <f>IF(F464="","",Tabla1[[#This Row],[sem 01]]&amp;Tabla1[[#This Row],[sem 02]]&amp;Tabla1[[#This Row],[sem 03]])</f>
        <v/>
      </c>
      <c r="BE464" s="235" t="str">
        <f>IF(TRIM(F464)="","",$B$1&amp;"-"&amp;SUBSTITUTE(Tabla1[[#This Row],[Mes Inscrito]]," ","")&amp;"-"&amp;SUBSTITUTE(Tabla1[[#This Row],[Dia de clases Inscrito]]," ","")&amp;"-"&amp;SUBSTITUTE(Tabla1[[#This Row],[Horario Inscrito]]," ","")&amp;"-"&amp;Tabla1[[#This Row],[Fecha Inicio grupo]])</f>
        <v/>
      </c>
      <c r="BF464" s="252" t="str">
        <f>IF(F464="","",Tabla1[[#This Row],[Curso]])</f>
        <v/>
      </c>
      <c r="BG464" s="253" t="str">
        <f>+IF(TRIM(F464)="","",$B$1&amp;"-"&amp;TRIM(Tabla1[[#This Row],[Mes Inscrito]])&amp;"-"&amp;TRIM(Tabla1[[#This Row],[Dia de clases Inscrito]])&amp;"-"&amp;TRIM(Tabla1[[#This Row],[Horario Inscrito]])&amp;"-"&amp;TRIM(Tabla1[[#This Row],[Fecha Inicio grupo]])&amp;"-"&amp;TRIM(Tabla1[[#This Row],[Tipo Incrito]]))</f>
        <v/>
      </c>
      <c r="BH464" s="308" t="str">
        <f>IF(F464="","",OR(IFERROR(SEARCH("CG",Tabla1[[#This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4" s="309" t="str">
        <f>IF(F464&lt;&gt;"",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4" s="309" t="str">
        <f>IF(F464&lt;&gt;"",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4" s="309" t="str">
        <f>IF(Tabla1[[#This Row],[Fecha Inicio grupo]]="","",IFERROR(VLOOKUP(Tabla1[[#This Row],[Mes de Alta como miembro]],Parámetros!$AM$2:$AN$16,2,0),"01/01/1900"))</f>
        <v/>
      </c>
    </row>
    <row r="465" spans="1:63" ht="14.45">
      <c r="A465" s="69">
        <v>462</v>
      </c>
      <c r="B465" s="30"/>
      <c r="C465" s="35"/>
      <c r="D465" s="43"/>
      <c r="E465" s="65"/>
      <c r="F465" s="46"/>
      <c r="G465" s="46"/>
      <c r="H465" s="164"/>
      <c r="I465" s="43"/>
      <c r="J465" s="29"/>
      <c r="K465" s="70"/>
      <c r="L465" s="69"/>
      <c r="M465" s="47"/>
      <c r="N465" s="239" t="str">
        <f ca="1">IF(Tabla1[[#This Row],[Fecha de nac]]="","",IF(Tabla1[[#This Row],[Fecha Finalización]] &gt;=TODAY(), DATEDIF(Tabla1[[#This Row],[Fecha de nac]],TODAY(),"y"), ROUNDDOWN((Tabla1[[#This Row],[Fecha Finalización]] -Tabla1[[#This Row],[Fecha de nac]])/365,0)))</f>
        <v/>
      </c>
      <c r="O465" s="170"/>
      <c r="P465" s="35"/>
      <c r="Q465" s="68"/>
      <c r="R465" s="68"/>
      <c r="S465" s="68"/>
      <c r="T465" s="68"/>
      <c r="U465" s="244" t="str">
        <f>IF(F465="","",Tabla1[[#This Row],[Fecha Inicio grupo]]+3*7-7)</f>
        <v/>
      </c>
      <c r="V465" s="245" t="str">
        <f>IF(F465="","",EDATE(Tabla1[[#This Row],[Fecha Inicio grupo]],3))</f>
        <v/>
      </c>
      <c r="W465" s="30"/>
      <c r="X465" s="30"/>
      <c r="Y465" s="77"/>
      <c r="Z465" s="77"/>
      <c r="AA465" s="77"/>
      <c r="AB465" s="77"/>
      <c r="AC465" s="77"/>
      <c r="AD465" s="77"/>
      <c r="AE465" s="77"/>
      <c r="AF465" s="77"/>
      <c r="AG465" s="77"/>
      <c r="AH465" s="77"/>
      <c r="AI465" s="77"/>
      <c r="AJ465" s="77"/>
      <c r="AK465" s="77"/>
      <c r="AL465" s="77"/>
      <c r="AM465" s="77"/>
      <c r="AN465" s="77"/>
      <c r="AO465" s="145"/>
      <c r="AP465" s="247" t="str">
        <f>IF(F465="","",IFERROR(VLOOKUP(SUBSTITUTE(SUBSTITUTE(Tabla1[[#This Row],[Uso Sistemas]],"T","P"),"N","F"),Parámetros!$M$2:$N$17,2,0),"Completar hasta 3ra sem. para evaluar a Probacionista"))</f>
        <v/>
      </c>
      <c r="AQ465" s="40"/>
      <c r="AR465" s="40"/>
      <c r="AS465" s="40"/>
      <c r="AT465" s="29"/>
      <c r="AU465" s="56"/>
      <c r="AV465" s="56"/>
      <c r="AW465" s="56"/>
      <c r="AX465" s="249" t="str">
        <f>IF(V465="","",EOMONTH(EDATE(Tabla1[[#This Row],[Fecha Finalización]],2),0))</f>
        <v/>
      </c>
      <c r="AY465" s="40"/>
      <c r="AZ465" s="250" t="str">
        <f>IF(V465="","",EOMONTH(EDATE(Tabla1[[#This Row],[Fecha Finalización]],3),0))</f>
        <v/>
      </c>
      <c r="BA465" s="40"/>
      <c r="BB465" s="40"/>
      <c r="BC465" s="236"/>
      <c r="BD465" s="234" t="str">
        <f>IF(F465="","",Tabla1[[#This Row],[sem 01]]&amp;Tabla1[[#This Row],[sem 02]]&amp;Tabla1[[#This Row],[sem 03]])</f>
        <v/>
      </c>
      <c r="BE465" s="235" t="str">
        <f>IF(TRIM(F465)="","",$B$1&amp;"-"&amp;SUBSTITUTE(Tabla1[[#This Row],[Mes Inscrito]]," ","")&amp;"-"&amp;SUBSTITUTE(Tabla1[[#This Row],[Dia de clases Inscrito]]," ","")&amp;"-"&amp;SUBSTITUTE(Tabla1[[#This Row],[Horario Inscrito]]," ","")&amp;"-"&amp;Tabla1[[#This Row],[Fecha Inicio grupo]])</f>
        <v/>
      </c>
      <c r="BF465" s="252" t="str">
        <f>IF(F465="","",Tabla1[[#This Row],[Curso]])</f>
        <v/>
      </c>
      <c r="BG465" s="253" t="str">
        <f>+IF(TRIM(F465)="","",$B$1&amp;"-"&amp;TRIM(Tabla1[[#This Row],[Mes Inscrito]])&amp;"-"&amp;TRIM(Tabla1[[#This Row],[Dia de clases Inscrito]])&amp;"-"&amp;TRIM(Tabla1[[#This Row],[Horario Inscrito]])&amp;"-"&amp;TRIM(Tabla1[[#This Row],[Fecha Inicio grupo]])&amp;"-"&amp;TRIM(Tabla1[[#This Row],[Tipo Incrito]]))</f>
        <v/>
      </c>
      <c r="BH465" s="308" t="str">
        <f>IF(F465="","",OR(IFERROR(SEARCH("CG",Tabla1[[#This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5" s="309" t="str">
        <f>IF(F465&lt;&gt;"",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5" s="309" t="str">
        <f>IF(F465&lt;&gt;"",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5" s="309" t="str">
        <f>IF(Tabla1[[#This Row],[Fecha Inicio grupo]]="","",IFERROR(VLOOKUP(Tabla1[[#This Row],[Mes de Alta como miembro]],Parámetros!$AM$2:$AN$16,2,0),"01/01/1900"))</f>
        <v/>
      </c>
    </row>
    <row r="466" spans="1:63" ht="14.45">
      <c r="A466" s="69">
        <v>463</v>
      </c>
      <c r="B466" s="30"/>
      <c r="C466" s="35"/>
      <c r="D466" s="43"/>
      <c r="E466" s="65"/>
      <c r="F466" s="46"/>
      <c r="G466" s="46"/>
      <c r="H466" s="164"/>
      <c r="I466" s="43"/>
      <c r="J466" s="29"/>
      <c r="K466" s="70"/>
      <c r="L466" s="69"/>
      <c r="M466" s="47"/>
      <c r="N466" s="239" t="str">
        <f ca="1">IF(Tabla1[[#This Row],[Fecha de nac]]="","",IF(Tabla1[[#This Row],[Fecha Finalización]] &gt;=TODAY(), DATEDIF(Tabla1[[#This Row],[Fecha de nac]],TODAY(),"y"), ROUNDDOWN((Tabla1[[#This Row],[Fecha Finalización]] -Tabla1[[#This Row],[Fecha de nac]])/365,0)))</f>
        <v/>
      </c>
      <c r="O466" s="170"/>
      <c r="P466" s="35"/>
      <c r="Q466" s="68"/>
      <c r="R466" s="68"/>
      <c r="S466" s="68"/>
      <c r="T466" s="68"/>
      <c r="U466" s="244" t="str">
        <f>IF(F466="","",Tabla1[[#This Row],[Fecha Inicio grupo]]+3*7-7)</f>
        <v/>
      </c>
      <c r="V466" s="245" t="str">
        <f>IF(F466="","",EDATE(Tabla1[[#This Row],[Fecha Inicio grupo]],3))</f>
        <v/>
      </c>
      <c r="W466" s="30"/>
      <c r="X466" s="30"/>
      <c r="Y466" s="77"/>
      <c r="Z466" s="77"/>
      <c r="AA466" s="77"/>
      <c r="AB466" s="77"/>
      <c r="AC466" s="77"/>
      <c r="AD466" s="77"/>
      <c r="AE466" s="77"/>
      <c r="AF466" s="77"/>
      <c r="AG466" s="77"/>
      <c r="AH466" s="77"/>
      <c r="AI466" s="77"/>
      <c r="AJ466" s="77"/>
      <c r="AK466" s="77"/>
      <c r="AL466" s="77"/>
      <c r="AM466" s="77"/>
      <c r="AN466" s="77"/>
      <c r="AO466" s="145"/>
      <c r="AP466" s="247" t="str">
        <f>IF(F466="","",IFERROR(VLOOKUP(SUBSTITUTE(SUBSTITUTE(Tabla1[[#This Row],[Uso Sistemas]],"T","P"),"N","F"),Parámetros!$M$2:$N$17,2,0),"Completar hasta 3ra sem. para evaluar a Probacionista"))</f>
        <v/>
      </c>
      <c r="AQ466" s="40"/>
      <c r="AR466" s="40"/>
      <c r="AS466" s="40"/>
      <c r="AT466" s="29"/>
      <c r="AU466" s="56"/>
      <c r="AV466" s="56"/>
      <c r="AW466" s="56"/>
      <c r="AX466" s="249" t="str">
        <f>IF(V466="","",EOMONTH(EDATE(Tabla1[[#This Row],[Fecha Finalización]],2),0))</f>
        <v/>
      </c>
      <c r="AY466" s="40"/>
      <c r="AZ466" s="250" t="str">
        <f>IF(V466="","",EOMONTH(EDATE(Tabla1[[#This Row],[Fecha Finalización]],3),0))</f>
        <v/>
      </c>
      <c r="BA466" s="40"/>
      <c r="BB466" s="40"/>
      <c r="BC466" s="236"/>
      <c r="BD466" s="234" t="str">
        <f>IF(F466="","",Tabla1[[#This Row],[sem 01]]&amp;Tabla1[[#This Row],[sem 02]]&amp;Tabla1[[#This Row],[sem 03]])</f>
        <v/>
      </c>
      <c r="BE466" s="235" t="str">
        <f>IF(TRIM(F466)="","",$B$1&amp;"-"&amp;SUBSTITUTE(Tabla1[[#This Row],[Mes Inscrito]]," ","")&amp;"-"&amp;SUBSTITUTE(Tabla1[[#This Row],[Dia de clases Inscrito]]," ","")&amp;"-"&amp;SUBSTITUTE(Tabla1[[#This Row],[Horario Inscrito]]," ","")&amp;"-"&amp;Tabla1[[#This Row],[Fecha Inicio grupo]])</f>
        <v/>
      </c>
      <c r="BF466" s="252" t="str">
        <f>IF(F466="","",Tabla1[[#This Row],[Curso]])</f>
        <v/>
      </c>
      <c r="BG466" s="253" t="str">
        <f>+IF(TRIM(F466)="","",$B$1&amp;"-"&amp;TRIM(Tabla1[[#This Row],[Mes Inscrito]])&amp;"-"&amp;TRIM(Tabla1[[#This Row],[Dia de clases Inscrito]])&amp;"-"&amp;TRIM(Tabla1[[#This Row],[Horario Inscrito]])&amp;"-"&amp;TRIM(Tabla1[[#This Row],[Fecha Inicio grupo]])&amp;"-"&amp;TRIM(Tabla1[[#This Row],[Tipo Incrito]]))</f>
        <v/>
      </c>
      <c r="BH466" s="308" t="str">
        <f>IF(F466="","",OR(IFERROR(SEARCH("CG",Tabla1[[#This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6" s="309" t="str">
        <f>IF(F466&lt;&gt;"",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6" s="309" t="str">
        <f>IF(F466&lt;&gt;"",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6" s="309" t="str">
        <f>IF(Tabla1[[#This Row],[Fecha Inicio grupo]]="","",IFERROR(VLOOKUP(Tabla1[[#This Row],[Mes de Alta como miembro]],Parámetros!$AM$2:$AN$16,2,0),"01/01/1900"))</f>
        <v/>
      </c>
    </row>
    <row r="467" spans="1:63" ht="14.45">
      <c r="A467" s="69">
        <v>464</v>
      </c>
      <c r="B467" s="30"/>
      <c r="C467" s="35"/>
      <c r="D467" s="43"/>
      <c r="E467" s="65"/>
      <c r="F467" s="46"/>
      <c r="G467" s="46"/>
      <c r="H467" s="164"/>
      <c r="I467" s="43"/>
      <c r="J467" s="29"/>
      <c r="K467" s="70"/>
      <c r="L467" s="69"/>
      <c r="M467" s="47"/>
      <c r="N467" s="239" t="str">
        <f ca="1">IF(Tabla1[[#This Row],[Fecha de nac]]="","",IF(Tabla1[[#This Row],[Fecha Finalización]] &gt;=TODAY(), DATEDIF(Tabla1[[#This Row],[Fecha de nac]],TODAY(),"y"), ROUNDDOWN((Tabla1[[#This Row],[Fecha Finalización]] -Tabla1[[#This Row],[Fecha de nac]])/365,0)))</f>
        <v/>
      </c>
      <c r="O467" s="170"/>
      <c r="P467" s="35"/>
      <c r="Q467" s="68"/>
      <c r="R467" s="68"/>
      <c r="S467" s="68"/>
      <c r="T467" s="68"/>
      <c r="U467" s="244" t="str">
        <f>IF(F467="","",Tabla1[[#This Row],[Fecha Inicio grupo]]+3*7-7)</f>
        <v/>
      </c>
      <c r="V467" s="245" t="str">
        <f>IF(F467="","",EDATE(Tabla1[[#This Row],[Fecha Inicio grupo]],3))</f>
        <v/>
      </c>
      <c r="W467" s="30"/>
      <c r="X467" s="30"/>
      <c r="Y467" s="77"/>
      <c r="Z467" s="77"/>
      <c r="AA467" s="77"/>
      <c r="AB467" s="77"/>
      <c r="AC467" s="77"/>
      <c r="AD467" s="77"/>
      <c r="AE467" s="77"/>
      <c r="AF467" s="77"/>
      <c r="AG467" s="77"/>
      <c r="AH467" s="77"/>
      <c r="AI467" s="77"/>
      <c r="AJ467" s="77"/>
      <c r="AK467" s="77"/>
      <c r="AL467" s="77"/>
      <c r="AM467" s="77"/>
      <c r="AN467" s="77"/>
      <c r="AO467" s="145"/>
      <c r="AP467" s="247" t="str">
        <f>IF(F467="","",IFERROR(VLOOKUP(SUBSTITUTE(SUBSTITUTE(Tabla1[[#This Row],[Uso Sistemas]],"T","P"),"N","F"),Parámetros!$M$2:$N$17,2,0),"Completar hasta 3ra sem. para evaluar a Probacionista"))</f>
        <v/>
      </c>
      <c r="AQ467" s="40"/>
      <c r="AR467" s="40"/>
      <c r="AS467" s="40"/>
      <c r="AT467" s="29"/>
      <c r="AU467" s="56"/>
      <c r="AV467" s="56"/>
      <c r="AW467" s="56"/>
      <c r="AX467" s="249" t="str">
        <f>IF(V467="","",EOMONTH(EDATE(Tabla1[[#This Row],[Fecha Finalización]],2),0))</f>
        <v/>
      </c>
      <c r="AY467" s="40"/>
      <c r="AZ467" s="250" t="str">
        <f>IF(V467="","",EOMONTH(EDATE(Tabla1[[#This Row],[Fecha Finalización]],3),0))</f>
        <v/>
      </c>
      <c r="BA467" s="40"/>
      <c r="BB467" s="40"/>
      <c r="BC467" s="236"/>
      <c r="BD467" s="234" t="str">
        <f>IF(F467="","",Tabla1[[#This Row],[sem 01]]&amp;Tabla1[[#This Row],[sem 02]]&amp;Tabla1[[#This Row],[sem 03]])</f>
        <v/>
      </c>
      <c r="BE467" s="235" t="str">
        <f>IF(TRIM(F467)="","",$B$1&amp;"-"&amp;SUBSTITUTE(Tabla1[[#This Row],[Mes Inscrito]]," ","")&amp;"-"&amp;SUBSTITUTE(Tabla1[[#This Row],[Dia de clases Inscrito]]," ","")&amp;"-"&amp;SUBSTITUTE(Tabla1[[#This Row],[Horario Inscrito]]," ","")&amp;"-"&amp;Tabla1[[#This Row],[Fecha Inicio grupo]])</f>
        <v/>
      </c>
      <c r="BF467" s="252" t="str">
        <f>IF(F467="","",Tabla1[[#This Row],[Curso]])</f>
        <v/>
      </c>
      <c r="BG467" s="253" t="str">
        <f>+IF(TRIM(F467)="","",$B$1&amp;"-"&amp;TRIM(Tabla1[[#This Row],[Mes Inscrito]])&amp;"-"&amp;TRIM(Tabla1[[#This Row],[Dia de clases Inscrito]])&amp;"-"&amp;TRIM(Tabla1[[#This Row],[Horario Inscrito]])&amp;"-"&amp;TRIM(Tabla1[[#This Row],[Fecha Inicio grupo]])&amp;"-"&amp;TRIM(Tabla1[[#This Row],[Tipo Incrito]]))</f>
        <v/>
      </c>
      <c r="BH467" s="308" t="str">
        <f>IF(F467="","",OR(IFERROR(SEARCH("CG",Tabla1[[#This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7" s="309" t="str">
        <f>IF(F467&lt;&gt;"",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7" s="309" t="str">
        <f>IF(F467&lt;&gt;"",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7" s="309" t="str">
        <f>IF(Tabla1[[#This Row],[Fecha Inicio grupo]]="","",IFERROR(VLOOKUP(Tabla1[[#This Row],[Mes de Alta como miembro]],Parámetros!$AM$2:$AN$16,2,0),"01/01/1900"))</f>
        <v/>
      </c>
    </row>
    <row r="468" spans="1:63" ht="14.45">
      <c r="A468" s="69">
        <v>465</v>
      </c>
      <c r="B468" s="30"/>
      <c r="C468" s="35"/>
      <c r="D468" s="43"/>
      <c r="E468" s="65"/>
      <c r="F468" s="46"/>
      <c r="G468" s="46"/>
      <c r="H468" s="164"/>
      <c r="I468" s="43"/>
      <c r="J468" s="29"/>
      <c r="K468" s="70"/>
      <c r="L468" s="69"/>
      <c r="M468" s="47"/>
      <c r="N468" s="239" t="str">
        <f ca="1">IF(Tabla1[[#This Row],[Fecha de nac]]="","",IF(Tabla1[[#This Row],[Fecha Finalización]] &gt;=TODAY(), DATEDIF(Tabla1[[#This Row],[Fecha de nac]],TODAY(),"y"), ROUNDDOWN((Tabla1[[#This Row],[Fecha Finalización]] -Tabla1[[#This Row],[Fecha de nac]])/365,0)))</f>
        <v/>
      </c>
      <c r="O468" s="170"/>
      <c r="P468" s="35"/>
      <c r="Q468" s="68"/>
      <c r="R468" s="68"/>
      <c r="S468" s="68"/>
      <c r="T468" s="68"/>
      <c r="U468" s="244" t="str">
        <f>IF(F468="","",Tabla1[[#This Row],[Fecha Inicio grupo]]+3*7-7)</f>
        <v/>
      </c>
      <c r="V468" s="245" t="str">
        <f>IF(F468="","",EDATE(Tabla1[[#This Row],[Fecha Inicio grupo]],3))</f>
        <v/>
      </c>
      <c r="W468" s="30"/>
      <c r="X468" s="30"/>
      <c r="Y468" s="77"/>
      <c r="Z468" s="77"/>
      <c r="AA468" s="77"/>
      <c r="AB468" s="77"/>
      <c r="AC468" s="77"/>
      <c r="AD468" s="77"/>
      <c r="AE468" s="77"/>
      <c r="AF468" s="77"/>
      <c r="AG468" s="77"/>
      <c r="AH468" s="77"/>
      <c r="AI468" s="77"/>
      <c r="AJ468" s="77"/>
      <c r="AK468" s="77"/>
      <c r="AL468" s="77"/>
      <c r="AM468" s="77"/>
      <c r="AN468" s="77"/>
      <c r="AO468" s="145"/>
      <c r="AP468" s="247" t="str">
        <f>IF(F468="","",IFERROR(VLOOKUP(SUBSTITUTE(SUBSTITUTE(Tabla1[[#This Row],[Uso Sistemas]],"T","P"),"N","F"),Parámetros!$M$2:$N$17,2,0),"Completar hasta 3ra sem. para evaluar a Probacionista"))</f>
        <v/>
      </c>
      <c r="AQ468" s="40"/>
      <c r="AR468" s="40"/>
      <c r="AS468" s="40"/>
      <c r="AT468" s="29"/>
      <c r="AU468" s="56"/>
      <c r="AV468" s="56"/>
      <c r="AW468" s="56"/>
      <c r="AX468" s="249" t="str">
        <f>IF(V468="","",EOMONTH(EDATE(Tabla1[[#This Row],[Fecha Finalización]],2),0))</f>
        <v/>
      </c>
      <c r="AY468" s="40"/>
      <c r="AZ468" s="250" t="str">
        <f>IF(V468="","",EOMONTH(EDATE(Tabla1[[#This Row],[Fecha Finalización]],3),0))</f>
        <v/>
      </c>
      <c r="BA468" s="40"/>
      <c r="BB468" s="40"/>
      <c r="BC468" s="236"/>
      <c r="BD468" s="234" t="str">
        <f>IF(F468="","",Tabla1[[#This Row],[sem 01]]&amp;Tabla1[[#This Row],[sem 02]]&amp;Tabla1[[#This Row],[sem 03]])</f>
        <v/>
      </c>
      <c r="BE468" s="235" t="str">
        <f>IF(TRIM(F468)="","",$B$1&amp;"-"&amp;SUBSTITUTE(Tabla1[[#This Row],[Mes Inscrito]]," ","")&amp;"-"&amp;SUBSTITUTE(Tabla1[[#This Row],[Dia de clases Inscrito]]," ","")&amp;"-"&amp;SUBSTITUTE(Tabla1[[#This Row],[Horario Inscrito]]," ","")&amp;"-"&amp;Tabla1[[#This Row],[Fecha Inicio grupo]])</f>
        <v/>
      </c>
      <c r="BF468" s="252" t="str">
        <f>IF(F468="","",Tabla1[[#This Row],[Curso]])</f>
        <v/>
      </c>
      <c r="BG468" s="253" t="str">
        <f>+IF(TRIM(F468)="","",$B$1&amp;"-"&amp;TRIM(Tabla1[[#This Row],[Mes Inscrito]])&amp;"-"&amp;TRIM(Tabla1[[#This Row],[Dia de clases Inscrito]])&amp;"-"&amp;TRIM(Tabla1[[#This Row],[Horario Inscrito]])&amp;"-"&amp;TRIM(Tabla1[[#This Row],[Fecha Inicio grupo]])&amp;"-"&amp;TRIM(Tabla1[[#This Row],[Tipo Incrito]]))</f>
        <v/>
      </c>
      <c r="BH468" s="308" t="str">
        <f>IF(F468="","",OR(IFERROR(SEARCH("CG",Tabla1[[#This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8" s="309" t="str">
        <f>IF(F468&lt;&gt;"",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8" s="309" t="str">
        <f>IF(F468&lt;&gt;"",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8" s="309" t="str">
        <f>IF(Tabla1[[#This Row],[Fecha Inicio grupo]]="","",IFERROR(VLOOKUP(Tabla1[[#This Row],[Mes de Alta como miembro]],Parámetros!$AM$2:$AN$16,2,0),"01/01/1900"))</f>
        <v/>
      </c>
    </row>
    <row r="469" spans="1:63" ht="14.45">
      <c r="A469" s="69">
        <v>466</v>
      </c>
      <c r="B469" s="30"/>
      <c r="C469" s="35"/>
      <c r="D469" s="43"/>
      <c r="E469" s="65"/>
      <c r="F469" s="46"/>
      <c r="G469" s="46"/>
      <c r="H469" s="164"/>
      <c r="I469" s="43"/>
      <c r="J469" s="29"/>
      <c r="K469" s="70"/>
      <c r="L469" s="69"/>
      <c r="M469" s="47"/>
      <c r="N469" s="239" t="str">
        <f ca="1">IF(Tabla1[[#This Row],[Fecha de nac]]="","",IF(Tabla1[[#This Row],[Fecha Finalización]] &gt;=TODAY(), DATEDIF(Tabla1[[#This Row],[Fecha de nac]],TODAY(),"y"), ROUNDDOWN((Tabla1[[#This Row],[Fecha Finalización]] -Tabla1[[#This Row],[Fecha de nac]])/365,0)))</f>
        <v/>
      </c>
      <c r="O469" s="170"/>
      <c r="P469" s="35"/>
      <c r="Q469" s="68"/>
      <c r="R469" s="68"/>
      <c r="S469" s="68"/>
      <c r="T469" s="68"/>
      <c r="U469" s="244" t="str">
        <f>IF(F469="","",Tabla1[[#This Row],[Fecha Inicio grupo]]+3*7-7)</f>
        <v/>
      </c>
      <c r="V469" s="245" t="str">
        <f>IF(F469="","",EDATE(Tabla1[[#This Row],[Fecha Inicio grupo]],3))</f>
        <v/>
      </c>
      <c r="W469" s="30"/>
      <c r="X469" s="30"/>
      <c r="Y469" s="77"/>
      <c r="Z469" s="77"/>
      <c r="AA469" s="77"/>
      <c r="AB469" s="77"/>
      <c r="AC469" s="77"/>
      <c r="AD469" s="77"/>
      <c r="AE469" s="77"/>
      <c r="AF469" s="77"/>
      <c r="AG469" s="77"/>
      <c r="AH469" s="77"/>
      <c r="AI469" s="77"/>
      <c r="AJ469" s="77"/>
      <c r="AK469" s="77"/>
      <c r="AL469" s="77"/>
      <c r="AM469" s="77"/>
      <c r="AN469" s="77"/>
      <c r="AO469" s="145"/>
      <c r="AP469" s="247" t="str">
        <f>IF(F469="","",IFERROR(VLOOKUP(SUBSTITUTE(SUBSTITUTE(Tabla1[[#This Row],[Uso Sistemas]],"T","P"),"N","F"),Parámetros!$M$2:$N$17,2,0),"Completar hasta 3ra sem. para evaluar a Probacionista"))</f>
        <v/>
      </c>
      <c r="AQ469" s="40"/>
      <c r="AR469" s="40"/>
      <c r="AS469" s="40"/>
      <c r="AT469" s="29"/>
      <c r="AU469" s="56"/>
      <c r="AV469" s="56"/>
      <c r="AW469" s="56"/>
      <c r="AX469" s="249" t="str">
        <f>IF(V469="","",EOMONTH(EDATE(Tabla1[[#This Row],[Fecha Finalización]],2),0))</f>
        <v/>
      </c>
      <c r="AY469" s="40"/>
      <c r="AZ469" s="250" t="str">
        <f>IF(V469="","",EOMONTH(EDATE(Tabla1[[#This Row],[Fecha Finalización]],3),0))</f>
        <v/>
      </c>
      <c r="BA469" s="40"/>
      <c r="BB469" s="40"/>
      <c r="BC469" s="236"/>
      <c r="BD469" s="234" t="str">
        <f>IF(F469="","",Tabla1[[#This Row],[sem 01]]&amp;Tabla1[[#This Row],[sem 02]]&amp;Tabla1[[#This Row],[sem 03]])</f>
        <v/>
      </c>
      <c r="BE469" s="235" t="str">
        <f>IF(TRIM(F469)="","",$B$1&amp;"-"&amp;SUBSTITUTE(Tabla1[[#This Row],[Mes Inscrito]]," ","")&amp;"-"&amp;SUBSTITUTE(Tabla1[[#This Row],[Dia de clases Inscrito]]," ","")&amp;"-"&amp;SUBSTITUTE(Tabla1[[#This Row],[Horario Inscrito]]," ","")&amp;"-"&amp;Tabla1[[#This Row],[Fecha Inicio grupo]])</f>
        <v/>
      </c>
      <c r="BF469" s="252" t="str">
        <f>IF(F469="","",Tabla1[[#This Row],[Curso]])</f>
        <v/>
      </c>
      <c r="BG469" s="253" t="str">
        <f>+IF(TRIM(F469)="","",$B$1&amp;"-"&amp;TRIM(Tabla1[[#This Row],[Mes Inscrito]])&amp;"-"&amp;TRIM(Tabla1[[#This Row],[Dia de clases Inscrito]])&amp;"-"&amp;TRIM(Tabla1[[#This Row],[Horario Inscrito]])&amp;"-"&amp;TRIM(Tabla1[[#This Row],[Fecha Inicio grupo]])&amp;"-"&amp;TRIM(Tabla1[[#This Row],[Tipo Incrito]]))</f>
        <v/>
      </c>
      <c r="BH469" s="308" t="str">
        <f>IF(F469="","",OR(IFERROR(SEARCH("CG",Tabla1[[#This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9" s="309" t="str">
        <f>IF(F469&lt;&gt;"",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9" s="309" t="str">
        <f>IF(F469&lt;&gt;"",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9" s="309" t="str">
        <f>IF(Tabla1[[#This Row],[Fecha Inicio grupo]]="","",IFERROR(VLOOKUP(Tabla1[[#This Row],[Mes de Alta como miembro]],Parámetros!$AM$2:$AN$16,2,0),"01/01/1900"))</f>
        <v/>
      </c>
    </row>
    <row r="470" spans="1:63" ht="14.45">
      <c r="A470" s="69">
        <v>467</v>
      </c>
      <c r="B470" s="30"/>
      <c r="C470" s="35"/>
      <c r="D470" s="43"/>
      <c r="E470" s="65"/>
      <c r="F470" s="46"/>
      <c r="G470" s="46"/>
      <c r="H470" s="164"/>
      <c r="I470" s="43"/>
      <c r="J470" s="29"/>
      <c r="K470" s="70"/>
      <c r="L470" s="69"/>
      <c r="M470" s="47"/>
      <c r="N470" s="239" t="str">
        <f ca="1">IF(Tabla1[[#This Row],[Fecha de nac]]="","",IF(Tabla1[[#This Row],[Fecha Finalización]] &gt;=TODAY(), DATEDIF(Tabla1[[#This Row],[Fecha de nac]],TODAY(),"y"), ROUNDDOWN((Tabla1[[#This Row],[Fecha Finalización]] -Tabla1[[#This Row],[Fecha de nac]])/365,0)))</f>
        <v/>
      </c>
      <c r="O470" s="170"/>
      <c r="P470" s="35"/>
      <c r="Q470" s="68"/>
      <c r="R470" s="68"/>
      <c r="S470" s="68"/>
      <c r="T470" s="68"/>
      <c r="U470" s="244" t="str">
        <f>IF(F470="","",Tabla1[[#This Row],[Fecha Inicio grupo]]+3*7-7)</f>
        <v/>
      </c>
      <c r="V470" s="245" t="str">
        <f>IF(F470="","",EDATE(Tabla1[[#This Row],[Fecha Inicio grupo]],3))</f>
        <v/>
      </c>
      <c r="W470" s="30"/>
      <c r="X470" s="30"/>
      <c r="Y470" s="77"/>
      <c r="Z470" s="77"/>
      <c r="AA470" s="77"/>
      <c r="AB470" s="77"/>
      <c r="AC470" s="77"/>
      <c r="AD470" s="77"/>
      <c r="AE470" s="77"/>
      <c r="AF470" s="77"/>
      <c r="AG470" s="77"/>
      <c r="AH470" s="77"/>
      <c r="AI470" s="77"/>
      <c r="AJ470" s="77"/>
      <c r="AK470" s="77"/>
      <c r="AL470" s="77"/>
      <c r="AM470" s="77"/>
      <c r="AN470" s="77"/>
      <c r="AO470" s="145"/>
      <c r="AP470" s="247" t="str">
        <f>IF(F470="","",IFERROR(VLOOKUP(SUBSTITUTE(SUBSTITUTE(Tabla1[[#This Row],[Uso Sistemas]],"T","P"),"N","F"),Parámetros!$M$2:$N$17,2,0),"Completar hasta 3ra sem. para evaluar a Probacionista"))</f>
        <v/>
      </c>
      <c r="AQ470" s="40"/>
      <c r="AR470" s="40"/>
      <c r="AS470" s="40"/>
      <c r="AT470" s="29"/>
      <c r="AU470" s="56"/>
      <c r="AV470" s="56"/>
      <c r="AW470" s="56"/>
      <c r="AX470" s="249" t="str">
        <f>IF(V470="","",EOMONTH(EDATE(Tabla1[[#This Row],[Fecha Finalización]],2),0))</f>
        <v/>
      </c>
      <c r="AY470" s="40"/>
      <c r="AZ470" s="250" t="str">
        <f>IF(V470="","",EOMONTH(EDATE(Tabla1[[#This Row],[Fecha Finalización]],3),0))</f>
        <v/>
      </c>
      <c r="BA470" s="40"/>
      <c r="BB470" s="40"/>
      <c r="BC470" s="236"/>
      <c r="BD470" s="234" t="str">
        <f>IF(F470="","",Tabla1[[#This Row],[sem 01]]&amp;Tabla1[[#This Row],[sem 02]]&amp;Tabla1[[#This Row],[sem 03]])</f>
        <v/>
      </c>
      <c r="BE470" s="235" t="str">
        <f>IF(TRIM(F470)="","",$B$1&amp;"-"&amp;SUBSTITUTE(Tabla1[[#This Row],[Mes Inscrito]]," ","")&amp;"-"&amp;SUBSTITUTE(Tabla1[[#This Row],[Dia de clases Inscrito]]," ","")&amp;"-"&amp;SUBSTITUTE(Tabla1[[#This Row],[Horario Inscrito]]," ","")&amp;"-"&amp;Tabla1[[#This Row],[Fecha Inicio grupo]])</f>
        <v/>
      </c>
      <c r="BF470" s="252" t="str">
        <f>IF(F470="","",Tabla1[[#This Row],[Curso]])</f>
        <v/>
      </c>
      <c r="BG470" s="253" t="str">
        <f>+IF(TRIM(F470)="","",$B$1&amp;"-"&amp;TRIM(Tabla1[[#This Row],[Mes Inscrito]])&amp;"-"&amp;TRIM(Tabla1[[#This Row],[Dia de clases Inscrito]])&amp;"-"&amp;TRIM(Tabla1[[#This Row],[Horario Inscrito]])&amp;"-"&amp;TRIM(Tabla1[[#This Row],[Fecha Inicio grupo]])&amp;"-"&amp;TRIM(Tabla1[[#This Row],[Tipo Incrito]]))</f>
        <v/>
      </c>
      <c r="BH470" s="308" t="str">
        <f>IF(F470="","",OR(IFERROR(SEARCH("CG",Tabla1[[#This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0" s="309" t="str">
        <f>IF(F470&lt;&gt;"",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0" s="309" t="str">
        <f>IF(F470&lt;&gt;"",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0" s="309" t="str">
        <f>IF(Tabla1[[#This Row],[Fecha Inicio grupo]]="","",IFERROR(VLOOKUP(Tabla1[[#This Row],[Mes de Alta como miembro]],Parámetros!$AM$2:$AN$16,2,0),"01/01/1900"))</f>
        <v/>
      </c>
    </row>
    <row r="471" spans="1:63" ht="14.45">
      <c r="A471" s="69">
        <v>468</v>
      </c>
      <c r="B471" s="30"/>
      <c r="C471" s="35"/>
      <c r="D471" s="43"/>
      <c r="E471" s="65"/>
      <c r="F471" s="46"/>
      <c r="G471" s="46"/>
      <c r="H471" s="164"/>
      <c r="I471" s="43"/>
      <c r="J471" s="29"/>
      <c r="K471" s="70"/>
      <c r="L471" s="69"/>
      <c r="M471" s="47"/>
      <c r="N471" s="239" t="str">
        <f ca="1">IF(Tabla1[[#This Row],[Fecha de nac]]="","",IF(Tabla1[[#This Row],[Fecha Finalización]] &gt;=TODAY(), DATEDIF(Tabla1[[#This Row],[Fecha de nac]],TODAY(),"y"), ROUNDDOWN((Tabla1[[#This Row],[Fecha Finalización]] -Tabla1[[#This Row],[Fecha de nac]])/365,0)))</f>
        <v/>
      </c>
      <c r="O471" s="170"/>
      <c r="P471" s="35"/>
      <c r="Q471" s="68"/>
      <c r="R471" s="68"/>
      <c r="S471" s="68"/>
      <c r="T471" s="68"/>
      <c r="U471" s="244" t="str">
        <f>IF(F471="","",Tabla1[[#This Row],[Fecha Inicio grupo]]+3*7-7)</f>
        <v/>
      </c>
      <c r="V471" s="245" t="str">
        <f>IF(F471="","",EDATE(Tabla1[[#This Row],[Fecha Inicio grupo]],3))</f>
        <v/>
      </c>
      <c r="W471" s="30"/>
      <c r="X471" s="30"/>
      <c r="Y471" s="77"/>
      <c r="Z471" s="77"/>
      <c r="AA471" s="77"/>
      <c r="AB471" s="77"/>
      <c r="AC471" s="77"/>
      <c r="AD471" s="77"/>
      <c r="AE471" s="77"/>
      <c r="AF471" s="77"/>
      <c r="AG471" s="77"/>
      <c r="AH471" s="77"/>
      <c r="AI471" s="77"/>
      <c r="AJ471" s="77"/>
      <c r="AK471" s="77"/>
      <c r="AL471" s="77"/>
      <c r="AM471" s="77"/>
      <c r="AN471" s="77"/>
      <c r="AO471" s="145"/>
      <c r="AP471" s="247" t="str">
        <f>IF(F471="","",IFERROR(VLOOKUP(SUBSTITUTE(SUBSTITUTE(Tabla1[[#This Row],[Uso Sistemas]],"T","P"),"N","F"),Parámetros!$M$2:$N$17,2,0),"Completar hasta 3ra sem. para evaluar a Probacionista"))</f>
        <v/>
      </c>
      <c r="AQ471" s="40"/>
      <c r="AR471" s="40"/>
      <c r="AS471" s="40"/>
      <c r="AT471" s="29"/>
      <c r="AU471" s="56"/>
      <c r="AV471" s="56"/>
      <c r="AW471" s="56"/>
      <c r="AX471" s="249" t="str">
        <f>IF(V471="","",EOMONTH(EDATE(Tabla1[[#This Row],[Fecha Finalización]],2),0))</f>
        <v/>
      </c>
      <c r="AY471" s="40"/>
      <c r="AZ471" s="250" t="str">
        <f>IF(V471="","",EOMONTH(EDATE(Tabla1[[#This Row],[Fecha Finalización]],3),0))</f>
        <v/>
      </c>
      <c r="BA471" s="40"/>
      <c r="BB471" s="40"/>
      <c r="BC471" s="236"/>
      <c r="BD471" s="234" t="str">
        <f>IF(F471="","",Tabla1[[#This Row],[sem 01]]&amp;Tabla1[[#This Row],[sem 02]]&amp;Tabla1[[#This Row],[sem 03]])</f>
        <v/>
      </c>
      <c r="BE471" s="235" t="str">
        <f>IF(TRIM(F471)="","",$B$1&amp;"-"&amp;SUBSTITUTE(Tabla1[[#This Row],[Mes Inscrito]]," ","")&amp;"-"&amp;SUBSTITUTE(Tabla1[[#This Row],[Dia de clases Inscrito]]," ","")&amp;"-"&amp;SUBSTITUTE(Tabla1[[#This Row],[Horario Inscrito]]," ","")&amp;"-"&amp;Tabla1[[#This Row],[Fecha Inicio grupo]])</f>
        <v/>
      </c>
      <c r="BF471" s="252" t="str">
        <f>IF(F471="","",Tabla1[[#This Row],[Curso]])</f>
        <v/>
      </c>
      <c r="BG471" s="253" t="str">
        <f>+IF(TRIM(F471)="","",$B$1&amp;"-"&amp;TRIM(Tabla1[[#This Row],[Mes Inscrito]])&amp;"-"&amp;TRIM(Tabla1[[#This Row],[Dia de clases Inscrito]])&amp;"-"&amp;TRIM(Tabla1[[#This Row],[Horario Inscrito]])&amp;"-"&amp;TRIM(Tabla1[[#This Row],[Fecha Inicio grupo]])&amp;"-"&amp;TRIM(Tabla1[[#This Row],[Tipo Incrito]]))</f>
        <v/>
      </c>
      <c r="BH471" s="308" t="str">
        <f>IF(F471="","",OR(IFERROR(SEARCH("CG",Tabla1[[#This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1" s="309" t="str">
        <f>IF(F471&lt;&gt;"",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1" s="309" t="str">
        <f>IF(F471&lt;&gt;"",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1" s="309" t="str">
        <f>IF(Tabla1[[#This Row],[Fecha Inicio grupo]]="","",IFERROR(VLOOKUP(Tabla1[[#This Row],[Mes de Alta como miembro]],Parámetros!$AM$2:$AN$16,2,0),"01/01/1900"))</f>
        <v/>
      </c>
    </row>
    <row r="472" spans="1:63" ht="14.45">
      <c r="A472" s="69">
        <v>469</v>
      </c>
      <c r="B472" s="30"/>
      <c r="C472" s="35"/>
      <c r="D472" s="43"/>
      <c r="E472" s="65"/>
      <c r="F472" s="46"/>
      <c r="G472" s="46"/>
      <c r="H472" s="164"/>
      <c r="I472" s="43"/>
      <c r="J472" s="29"/>
      <c r="K472" s="70"/>
      <c r="L472" s="69"/>
      <c r="M472" s="47"/>
      <c r="N472" s="239" t="str">
        <f ca="1">IF(Tabla1[[#This Row],[Fecha de nac]]="","",IF(Tabla1[[#This Row],[Fecha Finalización]] &gt;=TODAY(), DATEDIF(Tabla1[[#This Row],[Fecha de nac]],TODAY(),"y"), ROUNDDOWN((Tabla1[[#This Row],[Fecha Finalización]] -Tabla1[[#This Row],[Fecha de nac]])/365,0)))</f>
        <v/>
      </c>
      <c r="O472" s="170"/>
      <c r="P472" s="35"/>
      <c r="Q472" s="68"/>
      <c r="R472" s="68"/>
      <c r="S472" s="68"/>
      <c r="T472" s="68"/>
      <c r="U472" s="244" t="str">
        <f>IF(F472="","",Tabla1[[#This Row],[Fecha Inicio grupo]]+3*7-7)</f>
        <v/>
      </c>
      <c r="V472" s="245" t="str">
        <f>IF(F472="","",EDATE(Tabla1[[#This Row],[Fecha Inicio grupo]],3))</f>
        <v/>
      </c>
      <c r="W472" s="30"/>
      <c r="X472" s="30"/>
      <c r="Y472" s="77"/>
      <c r="Z472" s="77"/>
      <c r="AA472" s="77"/>
      <c r="AB472" s="77"/>
      <c r="AC472" s="77"/>
      <c r="AD472" s="77"/>
      <c r="AE472" s="77"/>
      <c r="AF472" s="77"/>
      <c r="AG472" s="77"/>
      <c r="AH472" s="77"/>
      <c r="AI472" s="77"/>
      <c r="AJ472" s="77"/>
      <c r="AK472" s="77"/>
      <c r="AL472" s="77"/>
      <c r="AM472" s="77"/>
      <c r="AN472" s="77"/>
      <c r="AO472" s="145"/>
      <c r="AP472" s="247" t="str">
        <f>IF(F472="","",IFERROR(VLOOKUP(SUBSTITUTE(SUBSTITUTE(Tabla1[[#This Row],[Uso Sistemas]],"T","P"),"N","F"),Parámetros!$M$2:$N$17,2,0),"Completar hasta 3ra sem. para evaluar a Probacionista"))</f>
        <v/>
      </c>
      <c r="AQ472" s="40"/>
      <c r="AR472" s="40"/>
      <c r="AS472" s="40"/>
      <c r="AT472" s="29"/>
      <c r="AU472" s="56"/>
      <c r="AV472" s="56"/>
      <c r="AW472" s="56"/>
      <c r="AX472" s="249" t="str">
        <f>IF(V472="","",EOMONTH(EDATE(Tabla1[[#This Row],[Fecha Finalización]],2),0))</f>
        <v/>
      </c>
      <c r="AY472" s="40"/>
      <c r="AZ472" s="250" t="str">
        <f>IF(V472="","",EOMONTH(EDATE(Tabla1[[#This Row],[Fecha Finalización]],3),0))</f>
        <v/>
      </c>
      <c r="BA472" s="40"/>
      <c r="BB472" s="40"/>
      <c r="BC472" s="236"/>
      <c r="BD472" s="234" t="str">
        <f>IF(F472="","",Tabla1[[#This Row],[sem 01]]&amp;Tabla1[[#This Row],[sem 02]]&amp;Tabla1[[#This Row],[sem 03]])</f>
        <v/>
      </c>
      <c r="BE472" s="235" t="str">
        <f>IF(TRIM(F472)="","",$B$1&amp;"-"&amp;SUBSTITUTE(Tabla1[[#This Row],[Mes Inscrito]]," ","")&amp;"-"&amp;SUBSTITUTE(Tabla1[[#This Row],[Dia de clases Inscrito]]," ","")&amp;"-"&amp;SUBSTITUTE(Tabla1[[#This Row],[Horario Inscrito]]," ","")&amp;"-"&amp;Tabla1[[#This Row],[Fecha Inicio grupo]])</f>
        <v/>
      </c>
      <c r="BF472" s="252" t="str">
        <f>IF(F472="","",Tabla1[[#This Row],[Curso]])</f>
        <v/>
      </c>
      <c r="BG472" s="253" t="str">
        <f>+IF(TRIM(F472)="","",$B$1&amp;"-"&amp;TRIM(Tabla1[[#This Row],[Mes Inscrito]])&amp;"-"&amp;TRIM(Tabla1[[#This Row],[Dia de clases Inscrito]])&amp;"-"&amp;TRIM(Tabla1[[#This Row],[Horario Inscrito]])&amp;"-"&amp;TRIM(Tabla1[[#This Row],[Fecha Inicio grupo]])&amp;"-"&amp;TRIM(Tabla1[[#This Row],[Tipo Incrito]]))</f>
        <v/>
      </c>
      <c r="BH472" s="308" t="str">
        <f>IF(F472="","",OR(IFERROR(SEARCH("CG",Tabla1[[#This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2" s="309" t="str">
        <f>IF(F472&lt;&gt;"",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2" s="309" t="str">
        <f>IF(F472&lt;&gt;"",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2" s="309" t="str">
        <f>IF(Tabla1[[#This Row],[Fecha Inicio grupo]]="","",IFERROR(VLOOKUP(Tabla1[[#This Row],[Mes de Alta como miembro]],Parámetros!$AM$2:$AN$16,2,0),"01/01/1900"))</f>
        <v/>
      </c>
    </row>
    <row r="473" spans="1:63" ht="14.45">
      <c r="A473" s="69">
        <v>470</v>
      </c>
      <c r="B473" s="30"/>
      <c r="C473" s="35"/>
      <c r="D473" s="43"/>
      <c r="E473" s="65"/>
      <c r="F473" s="46"/>
      <c r="G473" s="46"/>
      <c r="H473" s="164"/>
      <c r="I473" s="43"/>
      <c r="J473" s="29"/>
      <c r="K473" s="70"/>
      <c r="L473" s="69"/>
      <c r="M473" s="47"/>
      <c r="N473" s="239" t="str">
        <f ca="1">IF(Tabla1[[#This Row],[Fecha de nac]]="","",IF(Tabla1[[#This Row],[Fecha Finalización]] &gt;=TODAY(), DATEDIF(Tabla1[[#This Row],[Fecha de nac]],TODAY(),"y"), ROUNDDOWN((Tabla1[[#This Row],[Fecha Finalización]] -Tabla1[[#This Row],[Fecha de nac]])/365,0)))</f>
        <v/>
      </c>
      <c r="O473" s="170"/>
      <c r="P473" s="35"/>
      <c r="Q473" s="68"/>
      <c r="R473" s="68"/>
      <c r="S473" s="68"/>
      <c r="T473" s="68"/>
      <c r="U473" s="244" t="str">
        <f>IF(F473="","",Tabla1[[#This Row],[Fecha Inicio grupo]]+3*7-7)</f>
        <v/>
      </c>
      <c r="V473" s="245" t="str">
        <f>IF(F473="","",EDATE(Tabla1[[#This Row],[Fecha Inicio grupo]],3))</f>
        <v/>
      </c>
      <c r="W473" s="30"/>
      <c r="X473" s="30"/>
      <c r="Y473" s="77"/>
      <c r="Z473" s="77"/>
      <c r="AA473" s="77"/>
      <c r="AB473" s="77"/>
      <c r="AC473" s="77"/>
      <c r="AD473" s="77"/>
      <c r="AE473" s="77"/>
      <c r="AF473" s="77"/>
      <c r="AG473" s="77"/>
      <c r="AH473" s="77"/>
      <c r="AI473" s="77"/>
      <c r="AJ473" s="77"/>
      <c r="AK473" s="77"/>
      <c r="AL473" s="77"/>
      <c r="AM473" s="77"/>
      <c r="AN473" s="77"/>
      <c r="AO473" s="145"/>
      <c r="AP473" s="247" t="str">
        <f>IF(F473="","",IFERROR(VLOOKUP(SUBSTITUTE(SUBSTITUTE(Tabla1[[#This Row],[Uso Sistemas]],"T","P"),"N","F"),Parámetros!$M$2:$N$17,2,0),"Completar hasta 3ra sem. para evaluar a Probacionista"))</f>
        <v/>
      </c>
      <c r="AQ473" s="40"/>
      <c r="AR473" s="40"/>
      <c r="AS473" s="40"/>
      <c r="AT473" s="29"/>
      <c r="AU473" s="56"/>
      <c r="AV473" s="56"/>
      <c r="AW473" s="56"/>
      <c r="AX473" s="249" t="str">
        <f>IF(V473="","",EOMONTH(EDATE(Tabla1[[#This Row],[Fecha Finalización]],2),0))</f>
        <v/>
      </c>
      <c r="AY473" s="40"/>
      <c r="AZ473" s="250" t="str">
        <f>IF(V473="","",EOMONTH(EDATE(Tabla1[[#This Row],[Fecha Finalización]],3),0))</f>
        <v/>
      </c>
      <c r="BA473" s="40"/>
      <c r="BB473" s="40"/>
      <c r="BC473" s="236"/>
      <c r="BD473" s="234" t="str">
        <f>IF(F473="","",Tabla1[[#This Row],[sem 01]]&amp;Tabla1[[#This Row],[sem 02]]&amp;Tabla1[[#This Row],[sem 03]])</f>
        <v/>
      </c>
      <c r="BE473" s="235" t="str">
        <f>IF(TRIM(F473)="","",$B$1&amp;"-"&amp;SUBSTITUTE(Tabla1[[#This Row],[Mes Inscrito]]," ","")&amp;"-"&amp;SUBSTITUTE(Tabla1[[#This Row],[Dia de clases Inscrito]]," ","")&amp;"-"&amp;SUBSTITUTE(Tabla1[[#This Row],[Horario Inscrito]]," ","")&amp;"-"&amp;Tabla1[[#This Row],[Fecha Inicio grupo]])</f>
        <v/>
      </c>
      <c r="BF473" s="252" t="str">
        <f>IF(F473="","",Tabla1[[#This Row],[Curso]])</f>
        <v/>
      </c>
      <c r="BG473" s="253" t="str">
        <f>+IF(TRIM(F473)="","",$B$1&amp;"-"&amp;TRIM(Tabla1[[#This Row],[Mes Inscrito]])&amp;"-"&amp;TRIM(Tabla1[[#This Row],[Dia de clases Inscrito]])&amp;"-"&amp;TRIM(Tabla1[[#This Row],[Horario Inscrito]])&amp;"-"&amp;TRIM(Tabla1[[#This Row],[Fecha Inicio grupo]])&amp;"-"&amp;TRIM(Tabla1[[#This Row],[Tipo Incrito]]))</f>
        <v/>
      </c>
      <c r="BH473" s="308" t="str">
        <f>IF(F473="","",OR(IFERROR(SEARCH("CG",Tabla1[[#This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3" s="309" t="str">
        <f>IF(F473&lt;&gt;"",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3" s="309" t="str">
        <f>IF(F473&lt;&gt;"",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3" s="309" t="str">
        <f>IF(Tabla1[[#This Row],[Fecha Inicio grupo]]="","",IFERROR(VLOOKUP(Tabla1[[#This Row],[Mes de Alta como miembro]],Parámetros!$AM$2:$AN$16,2,0),"01/01/1900"))</f>
        <v/>
      </c>
    </row>
    <row r="474" spans="1:63" ht="14.45">
      <c r="A474" s="69">
        <v>471</v>
      </c>
      <c r="B474" s="30"/>
      <c r="C474" s="35"/>
      <c r="D474" s="43"/>
      <c r="E474" s="65"/>
      <c r="F474" s="46"/>
      <c r="G474" s="46"/>
      <c r="H474" s="164"/>
      <c r="I474" s="43"/>
      <c r="J474" s="29"/>
      <c r="K474" s="70"/>
      <c r="L474" s="69"/>
      <c r="M474" s="47"/>
      <c r="N474" s="239" t="str">
        <f ca="1">IF(Tabla1[[#This Row],[Fecha de nac]]="","",IF(Tabla1[[#This Row],[Fecha Finalización]] &gt;=TODAY(), DATEDIF(Tabla1[[#This Row],[Fecha de nac]],TODAY(),"y"), ROUNDDOWN((Tabla1[[#This Row],[Fecha Finalización]] -Tabla1[[#This Row],[Fecha de nac]])/365,0)))</f>
        <v/>
      </c>
      <c r="O474" s="170"/>
      <c r="P474" s="35"/>
      <c r="Q474" s="68"/>
      <c r="R474" s="68"/>
      <c r="S474" s="68"/>
      <c r="T474" s="68"/>
      <c r="U474" s="244" t="str">
        <f>IF(F474="","",Tabla1[[#This Row],[Fecha Inicio grupo]]+3*7-7)</f>
        <v/>
      </c>
      <c r="V474" s="245" t="str">
        <f>IF(F474="","",EDATE(Tabla1[[#This Row],[Fecha Inicio grupo]],3))</f>
        <v/>
      </c>
      <c r="W474" s="30"/>
      <c r="X474" s="30"/>
      <c r="Y474" s="77"/>
      <c r="Z474" s="77"/>
      <c r="AA474" s="77"/>
      <c r="AB474" s="77"/>
      <c r="AC474" s="77"/>
      <c r="AD474" s="77"/>
      <c r="AE474" s="77"/>
      <c r="AF474" s="77"/>
      <c r="AG474" s="77"/>
      <c r="AH474" s="77"/>
      <c r="AI474" s="77"/>
      <c r="AJ474" s="77"/>
      <c r="AK474" s="77"/>
      <c r="AL474" s="77"/>
      <c r="AM474" s="77"/>
      <c r="AN474" s="77"/>
      <c r="AO474" s="145"/>
      <c r="AP474" s="247" t="str">
        <f>IF(F474="","",IFERROR(VLOOKUP(SUBSTITUTE(SUBSTITUTE(Tabla1[[#This Row],[Uso Sistemas]],"T","P"),"N","F"),Parámetros!$M$2:$N$17,2,0),"Completar hasta 3ra sem. para evaluar a Probacionista"))</f>
        <v/>
      </c>
      <c r="AQ474" s="40"/>
      <c r="AR474" s="40"/>
      <c r="AS474" s="40"/>
      <c r="AT474" s="29"/>
      <c r="AU474" s="56"/>
      <c r="AV474" s="56"/>
      <c r="AW474" s="56"/>
      <c r="AX474" s="249" t="str">
        <f>IF(V474="","",EOMONTH(EDATE(Tabla1[[#This Row],[Fecha Finalización]],2),0))</f>
        <v/>
      </c>
      <c r="AY474" s="40"/>
      <c r="AZ474" s="250" t="str">
        <f>IF(V474="","",EOMONTH(EDATE(Tabla1[[#This Row],[Fecha Finalización]],3),0))</f>
        <v/>
      </c>
      <c r="BA474" s="40"/>
      <c r="BB474" s="40"/>
      <c r="BC474" s="236"/>
      <c r="BD474" s="234" t="str">
        <f>IF(F474="","",Tabla1[[#This Row],[sem 01]]&amp;Tabla1[[#This Row],[sem 02]]&amp;Tabla1[[#This Row],[sem 03]])</f>
        <v/>
      </c>
      <c r="BE474" s="235" t="str">
        <f>IF(TRIM(F474)="","",$B$1&amp;"-"&amp;SUBSTITUTE(Tabla1[[#This Row],[Mes Inscrito]]," ","")&amp;"-"&amp;SUBSTITUTE(Tabla1[[#This Row],[Dia de clases Inscrito]]," ","")&amp;"-"&amp;SUBSTITUTE(Tabla1[[#This Row],[Horario Inscrito]]," ","")&amp;"-"&amp;Tabla1[[#This Row],[Fecha Inicio grupo]])</f>
        <v/>
      </c>
      <c r="BF474" s="252" t="str">
        <f>IF(F474="","",Tabla1[[#This Row],[Curso]])</f>
        <v/>
      </c>
      <c r="BG474" s="253" t="str">
        <f>+IF(TRIM(F474)="","",$B$1&amp;"-"&amp;TRIM(Tabla1[[#This Row],[Mes Inscrito]])&amp;"-"&amp;TRIM(Tabla1[[#This Row],[Dia de clases Inscrito]])&amp;"-"&amp;TRIM(Tabla1[[#This Row],[Horario Inscrito]])&amp;"-"&amp;TRIM(Tabla1[[#This Row],[Fecha Inicio grupo]])&amp;"-"&amp;TRIM(Tabla1[[#This Row],[Tipo Incrito]]))</f>
        <v/>
      </c>
      <c r="BH474" s="308" t="str">
        <f>IF(F474="","",OR(IFERROR(SEARCH("CG",Tabla1[[#This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4" s="309" t="str">
        <f>IF(F474&lt;&gt;"",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4" s="309" t="str">
        <f>IF(F474&lt;&gt;"",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4" s="309" t="str">
        <f>IF(Tabla1[[#This Row],[Fecha Inicio grupo]]="","",IFERROR(VLOOKUP(Tabla1[[#This Row],[Mes de Alta como miembro]],Parámetros!$AM$2:$AN$16,2,0),"01/01/1900"))</f>
        <v/>
      </c>
    </row>
    <row r="475" spans="1:63" ht="14.45">
      <c r="A475" s="69">
        <v>472</v>
      </c>
      <c r="B475" s="30"/>
      <c r="C475" s="35"/>
      <c r="D475" s="43"/>
      <c r="E475" s="65"/>
      <c r="F475" s="46"/>
      <c r="G475" s="46"/>
      <c r="H475" s="164"/>
      <c r="I475" s="43"/>
      <c r="J475" s="29"/>
      <c r="K475" s="70"/>
      <c r="L475" s="69"/>
      <c r="M475" s="47"/>
      <c r="N475" s="239" t="str">
        <f ca="1">IF(Tabla1[[#This Row],[Fecha de nac]]="","",IF(Tabla1[[#This Row],[Fecha Finalización]] &gt;=TODAY(), DATEDIF(Tabla1[[#This Row],[Fecha de nac]],TODAY(),"y"), ROUNDDOWN((Tabla1[[#This Row],[Fecha Finalización]] -Tabla1[[#This Row],[Fecha de nac]])/365,0)))</f>
        <v/>
      </c>
      <c r="O475" s="170"/>
      <c r="P475" s="35"/>
      <c r="Q475" s="68"/>
      <c r="R475" s="68"/>
      <c r="S475" s="68"/>
      <c r="T475" s="68"/>
      <c r="U475" s="244" t="str">
        <f>IF(F475="","",Tabla1[[#This Row],[Fecha Inicio grupo]]+3*7-7)</f>
        <v/>
      </c>
      <c r="V475" s="245" t="str">
        <f>IF(F475="","",EDATE(Tabla1[[#This Row],[Fecha Inicio grupo]],3))</f>
        <v/>
      </c>
      <c r="W475" s="30"/>
      <c r="X475" s="30"/>
      <c r="Y475" s="77"/>
      <c r="Z475" s="77"/>
      <c r="AA475" s="77"/>
      <c r="AB475" s="77"/>
      <c r="AC475" s="77"/>
      <c r="AD475" s="77"/>
      <c r="AE475" s="77"/>
      <c r="AF475" s="77"/>
      <c r="AG475" s="77"/>
      <c r="AH475" s="77"/>
      <c r="AI475" s="77"/>
      <c r="AJ475" s="77"/>
      <c r="AK475" s="77"/>
      <c r="AL475" s="77"/>
      <c r="AM475" s="77"/>
      <c r="AN475" s="77"/>
      <c r="AO475" s="145"/>
      <c r="AP475" s="247" t="str">
        <f>IF(F475="","",IFERROR(VLOOKUP(SUBSTITUTE(SUBSTITUTE(Tabla1[[#This Row],[Uso Sistemas]],"T","P"),"N","F"),Parámetros!$M$2:$N$17,2,0),"Completar hasta 3ra sem. para evaluar a Probacionista"))</f>
        <v/>
      </c>
      <c r="AQ475" s="40"/>
      <c r="AR475" s="40"/>
      <c r="AS475" s="40"/>
      <c r="AT475" s="29"/>
      <c r="AU475" s="56"/>
      <c r="AV475" s="56"/>
      <c r="AW475" s="56"/>
      <c r="AX475" s="249" t="str">
        <f>IF(V475="","",EOMONTH(EDATE(Tabla1[[#This Row],[Fecha Finalización]],2),0))</f>
        <v/>
      </c>
      <c r="AY475" s="40"/>
      <c r="AZ475" s="250" t="str">
        <f>IF(V475="","",EOMONTH(EDATE(Tabla1[[#This Row],[Fecha Finalización]],3),0))</f>
        <v/>
      </c>
      <c r="BA475" s="40"/>
      <c r="BB475" s="40"/>
      <c r="BC475" s="236"/>
      <c r="BD475" s="234" t="str">
        <f>IF(F475="","",Tabla1[[#This Row],[sem 01]]&amp;Tabla1[[#This Row],[sem 02]]&amp;Tabla1[[#This Row],[sem 03]])</f>
        <v/>
      </c>
      <c r="BE475" s="235" t="str">
        <f>IF(TRIM(F475)="","",$B$1&amp;"-"&amp;SUBSTITUTE(Tabla1[[#This Row],[Mes Inscrito]]," ","")&amp;"-"&amp;SUBSTITUTE(Tabla1[[#This Row],[Dia de clases Inscrito]]," ","")&amp;"-"&amp;SUBSTITUTE(Tabla1[[#This Row],[Horario Inscrito]]," ","")&amp;"-"&amp;Tabla1[[#This Row],[Fecha Inicio grupo]])</f>
        <v/>
      </c>
      <c r="BF475" s="252" t="str">
        <f>IF(F475="","",Tabla1[[#This Row],[Curso]])</f>
        <v/>
      </c>
      <c r="BG475" s="253" t="str">
        <f>+IF(TRIM(F475)="","",$B$1&amp;"-"&amp;TRIM(Tabla1[[#This Row],[Mes Inscrito]])&amp;"-"&amp;TRIM(Tabla1[[#This Row],[Dia de clases Inscrito]])&amp;"-"&amp;TRIM(Tabla1[[#This Row],[Horario Inscrito]])&amp;"-"&amp;TRIM(Tabla1[[#This Row],[Fecha Inicio grupo]])&amp;"-"&amp;TRIM(Tabla1[[#This Row],[Tipo Incrito]]))</f>
        <v/>
      </c>
      <c r="BH475" s="308" t="str">
        <f>IF(F475="","",OR(IFERROR(SEARCH("CG",Tabla1[[#This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5" s="309" t="str">
        <f>IF(F475&lt;&gt;"",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5" s="309" t="str">
        <f>IF(F475&lt;&gt;"",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5" s="309" t="str">
        <f>IF(Tabla1[[#This Row],[Fecha Inicio grupo]]="","",IFERROR(VLOOKUP(Tabla1[[#This Row],[Mes de Alta como miembro]],Parámetros!$AM$2:$AN$16,2,0),"01/01/1900"))</f>
        <v/>
      </c>
    </row>
    <row r="476" spans="1:63" ht="14.45">
      <c r="A476" s="69">
        <v>473</v>
      </c>
      <c r="B476" s="30"/>
      <c r="C476" s="35"/>
      <c r="D476" s="43"/>
      <c r="E476" s="65"/>
      <c r="F476" s="46"/>
      <c r="G476" s="46"/>
      <c r="H476" s="164"/>
      <c r="I476" s="43"/>
      <c r="J476" s="29"/>
      <c r="K476" s="70"/>
      <c r="L476" s="69"/>
      <c r="M476" s="47"/>
      <c r="N476" s="239" t="str">
        <f ca="1">IF(Tabla1[[#This Row],[Fecha de nac]]="","",IF(Tabla1[[#This Row],[Fecha Finalización]] &gt;=TODAY(), DATEDIF(Tabla1[[#This Row],[Fecha de nac]],TODAY(),"y"), ROUNDDOWN((Tabla1[[#This Row],[Fecha Finalización]] -Tabla1[[#This Row],[Fecha de nac]])/365,0)))</f>
        <v/>
      </c>
      <c r="O476" s="170"/>
      <c r="P476" s="35"/>
      <c r="Q476" s="68"/>
      <c r="R476" s="68"/>
      <c r="S476" s="68"/>
      <c r="T476" s="68"/>
      <c r="U476" s="244" t="str">
        <f>IF(F476="","",Tabla1[[#This Row],[Fecha Inicio grupo]]+3*7-7)</f>
        <v/>
      </c>
      <c r="V476" s="245" t="str">
        <f>IF(F476="","",EDATE(Tabla1[[#This Row],[Fecha Inicio grupo]],3))</f>
        <v/>
      </c>
      <c r="W476" s="30"/>
      <c r="X476" s="30"/>
      <c r="Y476" s="77"/>
      <c r="Z476" s="77"/>
      <c r="AA476" s="77"/>
      <c r="AB476" s="77"/>
      <c r="AC476" s="77"/>
      <c r="AD476" s="77"/>
      <c r="AE476" s="77"/>
      <c r="AF476" s="77"/>
      <c r="AG476" s="77"/>
      <c r="AH476" s="77"/>
      <c r="AI476" s="77"/>
      <c r="AJ476" s="77"/>
      <c r="AK476" s="77"/>
      <c r="AL476" s="77"/>
      <c r="AM476" s="77"/>
      <c r="AN476" s="77"/>
      <c r="AO476" s="145"/>
      <c r="AP476" s="247" t="str">
        <f>IF(F476="","",IFERROR(VLOOKUP(SUBSTITUTE(SUBSTITUTE(Tabla1[[#This Row],[Uso Sistemas]],"T","P"),"N","F"),Parámetros!$M$2:$N$17,2,0),"Completar hasta 3ra sem. para evaluar a Probacionista"))</f>
        <v/>
      </c>
      <c r="AQ476" s="40"/>
      <c r="AR476" s="40"/>
      <c r="AS476" s="40"/>
      <c r="AT476" s="29"/>
      <c r="AU476" s="56"/>
      <c r="AV476" s="56"/>
      <c r="AW476" s="56"/>
      <c r="AX476" s="249" t="str">
        <f>IF(V476="","",EOMONTH(EDATE(Tabla1[[#This Row],[Fecha Finalización]],2),0))</f>
        <v/>
      </c>
      <c r="AY476" s="40"/>
      <c r="AZ476" s="250" t="str">
        <f>IF(V476="","",EOMONTH(EDATE(Tabla1[[#This Row],[Fecha Finalización]],3),0))</f>
        <v/>
      </c>
      <c r="BA476" s="40"/>
      <c r="BB476" s="40"/>
      <c r="BC476" s="236"/>
      <c r="BD476" s="234" t="str">
        <f>IF(F476="","",Tabla1[[#This Row],[sem 01]]&amp;Tabla1[[#This Row],[sem 02]]&amp;Tabla1[[#This Row],[sem 03]])</f>
        <v/>
      </c>
      <c r="BE476" s="235" t="str">
        <f>IF(TRIM(F476)="","",$B$1&amp;"-"&amp;SUBSTITUTE(Tabla1[[#This Row],[Mes Inscrito]]," ","")&amp;"-"&amp;SUBSTITUTE(Tabla1[[#This Row],[Dia de clases Inscrito]]," ","")&amp;"-"&amp;SUBSTITUTE(Tabla1[[#This Row],[Horario Inscrito]]," ","")&amp;"-"&amp;Tabla1[[#This Row],[Fecha Inicio grupo]])</f>
        <v/>
      </c>
      <c r="BF476" s="252" t="str">
        <f>IF(F476="","",Tabla1[[#This Row],[Curso]])</f>
        <v/>
      </c>
      <c r="BG476" s="253" t="str">
        <f>+IF(TRIM(F476)="","",$B$1&amp;"-"&amp;TRIM(Tabla1[[#This Row],[Mes Inscrito]])&amp;"-"&amp;TRIM(Tabla1[[#This Row],[Dia de clases Inscrito]])&amp;"-"&amp;TRIM(Tabla1[[#This Row],[Horario Inscrito]])&amp;"-"&amp;TRIM(Tabla1[[#This Row],[Fecha Inicio grupo]])&amp;"-"&amp;TRIM(Tabla1[[#This Row],[Tipo Incrito]]))</f>
        <v/>
      </c>
      <c r="BH476" s="308" t="str">
        <f>IF(F476="","",OR(IFERROR(SEARCH("CG",Tabla1[[#This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6" s="309" t="str">
        <f>IF(F476&lt;&gt;"",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6" s="309" t="str">
        <f>IF(F476&lt;&gt;"",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6" s="309" t="str">
        <f>IF(Tabla1[[#This Row],[Fecha Inicio grupo]]="","",IFERROR(VLOOKUP(Tabla1[[#This Row],[Mes de Alta como miembro]],Parámetros!$AM$2:$AN$16,2,0),"01/01/1900"))</f>
        <v/>
      </c>
    </row>
    <row r="477" spans="1:63" ht="14.45">
      <c r="A477" s="69">
        <v>474</v>
      </c>
      <c r="B477" s="30"/>
      <c r="C477" s="35"/>
      <c r="D477" s="43"/>
      <c r="E477" s="65"/>
      <c r="F477" s="46"/>
      <c r="G477" s="46"/>
      <c r="H477" s="164"/>
      <c r="I477" s="43"/>
      <c r="J477" s="29"/>
      <c r="K477" s="70"/>
      <c r="L477" s="69"/>
      <c r="M477" s="47"/>
      <c r="N477" s="239" t="str">
        <f ca="1">IF(Tabla1[[#This Row],[Fecha de nac]]="","",IF(Tabla1[[#This Row],[Fecha Finalización]] &gt;=TODAY(), DATEDIF(Tabla1[[#This Row],[Fecha de nac]],TODAY(),"y"), ROUNDDOWN((Tabla1[[#This Row],[Fecha Finalización]] -Tabla1[[#This Row],[Fecha de nac]])/365,0)))</f>
        <v/>
      </c>
      <c r="O477" s="170"/>
      <c r="P477" s="35"/>
      <c r="Q477" s="68"/>
      <c r="R477" s="68"/>
      <c r="S477" s="68"/>
      <c r="T477" s="68"/>
      <c r="U477" s="244" t="str">
        <f>IF(F477="","",Tabla1[[#This Row],[Fecha Inicio grupo]]+3*7-7)</f>
        <v/>
      </c>
      <c r="V477" s="245" t="str">
        <f>IF(F477="","",EDATE(Tabla1[[#This Row],[Fecha Inicio grupo]],3))</f>
        <v/>
      </c>
      <c r="W477" s="30"/>
      <c r="X477" s="30"/>
      <c r="Y477" s="77"/>
      <c r="Z477" s="77"/>
      <c r="AA477" s="77"/>
      <c r="AB477" s="77"/>
      <c r="AC477" s="77"/>
      <c r="AD477" s="77"/>
      <c r="AE477" s="77"/>
      <c r="AF477" s="77"/>
      <c r="AG477" s="77"/>
      <c r="AH477" s="77"/>
      <c r="AI477" s="77"/>
      <c r="AJ477" s="77"/>
      <c r="AK477" s="77"/>
      <c r="AL477" s="77"/>
      <c r="AM477" s="77"/>
      <c r="AN477" s="77"/>
      <c r="AO477" s="145"/>
      <c r="AP477" s="247" t="str">
        <f>IF(F477="","",IFERROR(VLOOKUP(SUBSTITUTE(SUBSTITUTE(Tabla1[[#This Row],[Uso Sistemas]],"T","P"),"N","F"),Parámetros!$M$2:$N$17,2,0),"Completar hasta 3ra sem. para evaluar a Probacionista"))</f>
        <v/>
      </c>
      <c r="AQ477" s="40"/>
      <c r="AR477" s="40"/>
      <c r="AS477" s="40"/>
      <c r="AT477" s="29"/>
      <c r="AU477" s="56"/>
      <c r="AV477" s="56"/>
      <c r="AW477" s="56"/>
      <c r="AX477" s="249" t="str">
        <f>IF(V477="","",EOMONTH(EDATE(Tabla1[[#This Row],[Fecha Finalización]],2),0))</f>
        <v/>
      </c>
      <c r="AY477" s="40"/>
      <c r="AZ477" s="250" t="str">
        <f>IF(V477="","",EOMONTH(EDATE(Tabla1[[#This Row],[Fecha Finalización]],3),0))</f>
        <v/>
      </c>
      <c r="BA477" s="40"/>
      <c r="BB477" s="40"/>
      <c r="BC477" s="236"/>
      <c r="BD477" s="234" t="str">
        <f>IF(F477="","",Tabla1[[#This Row],[sem 01]]&amp;Tabla1[[#This Row],[sem 02]]&amp;Tabla1[[#This Row],[sem 03]])</f>
        <v/>
      </c>
      <c r="BE477" s="235" t="str">
        <f>IF(TRIM(F477)="","",$B$1&amp;"-"&amp;SUBSTITUTE(Tabla1[[#This Row],[Mes Inscrito]]," ","")&amp;"-"&amp;SUBSTITUTE(Tabla1[[#This Row],[Dia de clases Inscrito]]," ","")&amp;"-"&amp;SUBSTITUTE(Tabla1[[#This Row],[Horario Inscrito]]," ","")&amp;"-"&amp;Tabla1[[#This Row],[Fecha Inicio grupo]])</f>
        <v/>
      </c>
      <c r="BF477" s="252" t="str">
        <f>IF(F477="","",Tabla1[[#This Row],[Curso]])</f>
        <v/>
      </c>
      <c r="BG477" s="253" t="str">
        <f>+IF(TRIM(F477)="","",$B$1&amp;"-"&amp;TRIM(Tabla1[[#This Row],[Mes Inscrito]])&amp;"-"&amp;TRIM(Tabla1[[#This Row],[Dia de clases Inscrito]])&amp;"-"&amp;TRIM(Tabla1[[#This Row],[Horario Inscrito]])&amp;"-"&amp;TRIM(Tabla1[[#This Row],[Fecha Inicio grupo]])&amp;"-"&amp;TRIM(Tabla1[[#This Row],[Tipo Incrito]]))</f>
        <v/>
      </c>
      <c r="BH477" s="308" t="str">
        <f>IF(F477="","",OR(IFERROR(SEARCH("CG",Tabla1[[#This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7" s="309" t="str">
        <f>IF(F477&lt;&gt;"",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7" s="309" t="str">
        <f>IF(F477&lt;&gt;"",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7" s="309" t="str">
        <f>IF(Tabla1[[#This Row],[Fecha Inicio grupo]]="","",IFERROR(VLOOKUP(Tabla1[[#This Row],[Mes de Alta como miembro]],Parámetros!$AM$2:$AN$16,2,0),"01/01/1900"))</f>
        <v/>
      </c>
    </row>
    <row r="478" spans="1:63" ht="14.45">
      <c r="A478" s="69">
        <v>475</v>
      </c>
      <c r="B478" s="30"/>
      <c r="C478" s="35"/>
      <c r="D478" s="43"/>
      <c r="E478" s="65"/>
      <c r="F478" s="46"/>
      <c r="G478" s="46"/>
      <c r="H478" s="164"/>
      <c r="I478" s="43"/>
      <c r="J478" s="29"/>
      <c r="K478" s="70"/>
      <c r="L478" s="69"/>
      <c r="M478" s="47"/>
      <c r="N478" s="239" t="str">
        <f ca="1">IF(Tabla1[[#This Row],[Fecha de nac]]="","",IF(Tabla1[[#This Row],[Fecha Finalización]] &gt;=TODAY(), DATEDIF(Tabla1[[#This Row],[Fecha de nac]],TODAY(),"y"), ROUNDDOWN((Tabla1[[#This Row],[Fecha Finalización]] -Tabla1[[#This Row],[Fecha de nac]])/365,0)))</f>
        <v/>
      </c>
      <c r="O478" s="170"/>
      <c r="P478" s="35"/>
      <c r="Q478" s="68"/>
      <c r="R478" s="68"/>
      <c r="S478" s="68"/>
      <c r="T478" s="68"/>
      <c r="U478" s="244" t="str">
        <f>IF(F478="","",Tabla1[[#This Row],[Fecha Inicio grupo]]+3*7-7)</f>
        <v/>
      </c>
      <c r="V478" s="245" t="str">
        <f>IF(F478="","",EDATE(Tabla1[[#This Row],[Fecha Inicio grupo]],3))</f>
        <v/>
      </c>
      <c r="W478" s="30"/>
      <c r="X478" s="30"/>
      <c r="Y478" s="77"/>
      <c r="Z478" s="77"/>
      <c r="AA478" s="77"/>
      <c r="AB478" s="77"/>
      <c r="AC478" s="77"/>
      <c r="AD478" s="77"/>
      <c r="AE478" s="77"/>
      <c r="AF478" s="77"/>
      <c r="AG478" s="77"/>
      <c r="AH478" s="77"/>
      <c r="AI478" s="77"/>
      <c r="AJ478" s="77"/>
      <c r="AK478" s="77"/>
      <c r="AL478" s="77"/>
      <c r="AM478" s="77"/>
      <c r="AN478" s="77"/>
      <c r="AO478" s="145"/>
      <c r="AP478" s="247" t="str">
        <f>IF(F478="","",IFERROR(VLOOKUP(SUBSTITUTE(SUBSTITUTE(Tabla1[[#This Row],[Uso Sistemas]],"T","P"),"N","F"),Parámetros!$M$2:$N$17,2,0),"Completar hasta 3ra sem. para evaluar a Probacionista"))</f>
        <v/>
      </c>
      <c r="AQ478" s="40"/>
      <c r="AR478" s="40"/>
      <c r="AS478" s="40"/>
      <c r="AT478" s="29"/>
      <c r="AU478" s="56"/>
      <c r="AV478" s="56"/>
      <c r="AW478" s="56"/>
      <c r="AX478" s="249" t="str">
        <f>IF(V478="","",EOMONTH(EDATE(Tabla1[[#This Row],[Fecha Finalización]],2),0))</f>
        <v/>
      </c>
      <c r="AY478" s="40"/>
      <c r="AZ478" s="250" t="str">
        <f>IF(V478="","",EOMONTH(EDATE(Tabla1[[#This Row],[Fecha Finalización]],3),0))</f>
        <v/>
      </c>
      <c r="BA478" s="40"/>
      <c r="BB478" s="40"/>
      <c r="BC478" s="236"/>
      <c r="BD478" s="234" t="str">
        <f>IF(F478="","",Tabla1[[#This Row],[sem 01]]&amp;Tabla1[[#This Row],[sem 02]]&amp;Tabla1[[#This Row],[sem 03]])</f>
        <v/>
      </c>
      <c r="BE478" s="235" t="str">
        <f>IF(TRIM(F478)="","",$B$1&amp;"-"&amp;SUBSTITUTE(Tabla1[[#This Row],[Mes Inscrito]]," ","")&amp;"-"&amp;SUBSTITUTE(Tabla1[[#This Row],[Dia de clases Inscrito]]," ","")&amp;"-"&amp;SUBSTITUTE(Tabla1[[#This Row],[Horario Inscrito]]," ","")&amp;"-"&amp;Tabla1[[#This Row],[Fecha Inicio grupo]])</f>
        <v/>
      </c>
      <c r="BF478" s="252" t="str">
        <f>IF(F478="","",Tabla1[[#This Row],[Curso]])</f>
        <v/>
      </c>
      <c r="BG478" s="253" t="str">
        <f>+IF(TRIM(F478)="","",$B$1&amp;"-"&amp;TRIM(Tabla1[[#This Row],[Mes Inscrito]])&amp;"-"&amp;TRIM(Tabla1[[#This Row],[Dia de clases Inscrito]])&amp;"-"&amp;TRIM(Tabla1[[#This Row],[Horario Inscrito]])&amp;"-"&amp;TRIM(Tabla1[[#This Row],[Fecha Inicio grupo]])&amp;"-"&amp;TRIM(Tabla1[[#This Row],[Tipo Incrito]]))</f>
        <v/>
      </c>
      <c r="BH478" s="308" t="str">
        <f>IF(F478="","",OR(IFERROR(SEARCH("CG",Tabla1[[#This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8" s="309" t="str">
        <f>IF(F478&lt;&gt;"",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8" s="309" t="str">
        <f>IF(F478&lt;&gt;"",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8" s="309" t="str">
        <f>IF(Tabla1[[#This Row],[Fecha Inicio grupo]]="","",IFERROR(VLOOKUP(Tabla1[[#This Row],[Mes de Alta como miembro]],Parámetros!$AM$2:$AN$16,2,0),"01/01/1900"))</f>
        <v/>
      </c>
    </row>
    <row r="479" spans="1:63" ht="14.45">
      <c r="A479" s="69">
        <v>476</v>
      </c>
      <c r="B479" s="30"/>
      <c r="C479" s="35"/>
      <c r="D479" s="43"/>
      <c r="E479" s="65"/>
      <c r="F479" s="46"/>
      <c r="G479" s="46"/>
      <c r="H479" s="164"/>
      <c r="I479" s="43"/>
      <c r="J479" s="29"/>
      <c r="K479" s="70"/>
      <c r="L479" s="69"/>
      <c r="M479" s="47"/>
      <c r="N479" s="239" t="str">
        <f ca="1">IF(Tabla1[[#This Row],[Fecha de nac]]="","",IF(Tabla1[[#This Row],[Fecha Finalización]] &gt;=TODAY(), DATEDIF(Tabla1[[#This Row],[Fecha de nac]],TODAY(),"y"), ROUNDDOWN((Tabla1[[#This Row],[Fecha Finalización]] -Tabla1[[#This Row],[Fecha de nac]])/365,0)))</f>
        <v/>
      </c>
      <c r="O479" s="170"/>
      <c r="P479" s="35"/>
      <c r="Q479" s="68"/>
      <c r="R479" s="68"/>
      <c r="S479" s="68"/>
      <c r="T479" s="68"/>
      <c r="U479" s="244" t="str">
        <f>IF(F479="","",Tabla1[[#This Row],[Fecha Inicio grupo]]+3*7-7)</f>
        <v/>
      </c>
      <c r="V479" s="245" t="str">
        <f>IF(F479="","",EDATE(Tabla1[[#This Row],[Fecha Inicio grupo]],3))</f>
        <v/>
      </c>
      <c r="W479" s="30"/>
      <c r="X479" s="30"/>
      <c r="Y479" s="77"/>
      <c r="Z479" s="77"/>
      <c r="AA479" s="77"/>
      <c r="AB479" s="77"/>
      <c r="AC479" s="77"/>
      <c r="AD479" s="77"/>
      <c r="AE479" s="77"/>
      <c r="AF479" s="77"/>
      <c r="AG479" s="77"/>
      <c r="AH479" s="77"/>
      <c r="AI479" s="77"/>
      <c r="AJ479" s="77"/>
      <c r="AK479" s="77"/>
      <c r="AL479" s="77"/>
      <c r="AM479" s="77"/>
      <c r="AN479" s="77"/>
      <c r="AO479" s="145"/>
      <c r="AP479" s="247" t="str">
        <f>IF(F479="","",IFERROR(VLOOKUP(SUBSTITUTE(SUBSTITUTE(Tabla1[[#This Row],[Uso Sistemas]],"T","P"),"N","F"),Parámetros!$M$2:$N$17,2,0),"Completar hasta 3ra sem. para evaluar a Probacionista"))</f>
        <v/>
      </c>
      <c r="AQ479" s="40"/>
      <c r="AR479" s="40"/>
      <c r="AS479" s="40"/>
      <c r="AT479" s="29"/>
      <c r="AU479" s="56"/>
      <c r="AV479" s="56"/>
      <c r="AW479" s="56"/>
      <c r="AX479" s="249" t="str">
        <f>IF(V479="","",EOMONTH(EDATE(Tabla1[[#This Row],[Fecha Finalización]],2),0))</f>
        <v/>
      </c>
      <c r="AY479" s="40"/>
      <c r="AZ479" s="250" t="str">
        <f>IF(V479="","",EOMONTH(EDATE(Tabla1[[#This Row],[Fecha Finalización]],3),0))</f>
        <v/>
      </c>
      <c r="BA479" s="40"/>
      <c r="BB479" s="40"/>
      <c r="BC479" s="236"/>
      <c r="BD479" s="234" t="str">
        <f>IF(F479="","",Tabla1[[#This Row],[sem 01]]&amp;Tabla1[[#This Row],[sem 02]]&amp;Tabla1[[#This Row],[sem 03]])</f>
        <v/>
      </c>
      <c r="BE479" s="235" t="str">
        <f>IF(TRIM(F479)="","",$B$1&amp;"-"&amp;SUBSTITUTE(Tabla1[[#This Row],[Mes Inscrito]]," ","")&amp;"-"&amp;SUBSTITUTE(Tabla1[[#This Row],[Dia de clases Inscrito]]," ","")&amp;"-"&amp;SUBSTITUTE(Tabla1[[#This Row],[Horario Inscrito]]," ","")&amp;"-"&amp;Tabla1[[#This Row],[Fecha Inicio grupo]])</f>
        <v/>
      </c>
      <c r="BF479" s="252" t="str">
        <f>IF(F479="","",Tabla1[[#This Row],[Curso]])</f>
        <v/>
      </c>
      <c r="BG479" s="253" t="str">
        <f>+IF(TRIM(F479)="","",$B$1&amp;"-"&amp;TRIM(Tabla1[[#This Row],[Mes Inscrito]])&amp;"-"&amp;TRIM(Tabla1[[#This Row],[Dia de clases Inscrito]])&amp;"-"&amp;TRIM(Tabla1[[#This Row],[Horario Inscrito]])&amp;"-"&amp;TRIM(Tabla1[[#This Row],[Fecha Inicio grupo]])&amp;"-"&amp;TRIM(Tabla1[[#This Row],[Tipo Incrito]]))</f>
        <v/>
      </c>
      <c r="BH479" s="308" t="str">
        <f>IF(F479="","",OR(IFERROR(SEARCH("CG",Tabla1[[#This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9" s="309" t="str">
        <f>IF(F479&lt;&gt;"",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9" s="309" t="str">
        <f>IF(F479&lt;&gt;"",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9" s="309" t="str">
        <f>IF(Tabla1[[#This Row],[Fecha Inicio grupo]]="","",IFERROR(VLOOKUP(Tabla1[[#This Row],[Mes de Alta como miembro]],Parámetros!$AM$2:$AN$16,2,0),"01/01/1900"))</f>
        <v/>
      </c>
    </row>
    <row r="480" spans="1:63" ht="14.45">
      <c r="A480" s="69">
        <v>477</v>
      </c>
      <c r="B480" s="30"/>
      <c r="C480" s="35"/>
      <c r="D480" s="43"/>
      <c r="E480" s="65"/>
      <c r="F480" s="46"/>
      <c r="G480" s="46"/>
      <c r="H480" s="164"/>
      <c r="I480" s="43"/>
      <c r="J480" s="29"/>
      <c r="K480" s="70"/>
      <c r="L480" s="69"/>
      <c r="M480" s="47"/>
      <c r="N480" s="239" t="str">
        <f ca="1">IF(Tabla1[[#This Row],[Fecha de nac]]="","",IF(Tabla1[[#This Row],[Fecha Finalización]] &gt;=TODAY(), DATEDIF(Tabla1[[#This Row],[Fecha de nac]],TODAY(),"y"), ROUNDDOWN((Tabla1[[#This Row],[Fecha Finalización]] -Tabla1[[#This Row],[Fecha de nac]])/365,0)))</f>
        <v/>
      </c>
      <c r="O480" s="170"/>
      <c r="P480" s="35"/>
      <c r="Q480" s="68"/>
      <c r="R480" s="68"/>
      <c r="S480" s="68"/>
      <c r="T480" s="68"/>
      <c r="U480" s="244" t="str">
        <f>IF(F480="","",Tabla1[[#This Row],[Fecha Inicio grupo]]+3*7-7)</f>
        <v/>
      </c>
      <c r="V480" s="245" t="str">
        <f>IF(F480="","",EDATE(Tabla1[[#This Row],[Fecha Inicio grupo]],3))</f>
        <v/>
      </c>
      <c r="W480" s="30"/>
      <c r="X480" s="30"/>
      <c r="Y480" s="77"/>
      <c r="Z480" s="77"/>
      <c r="AA480" s="77"/>
      <c r="AB480" s="77"/>
      <c r="AC480" s="77"/>
      <c r="AD480" s="77"/>
      <c r="AE480" s="77"/>
      <c r="AF480" s="77"/>
      <c r="AG480" s="77"/>
      <c r="AH480" s="77"/>
      <c r="AI480" s="77"/>
      <c r="AJ480" s="77"/>
      <c r="AK480" s="77"/>
      <c r="AL480" s="77"/>
      <c r="AM480" s="77"/>
      <c r="AN480" s="77"/>
      <c r="AO480" s="145"/>
      <c r="AP480" s="247" t="str">
        <f>IF(F480="","",IFERROR(VLOOKUP(SUBSTITUTE(SUBSTITUTE(Tabla1[[#This Row],[Uso Sistemas]],"T","P"),"N","F"),Parámetros!$M$2:$N$17,2,0),"Completar hasta 3ra sem. para evaluar a Probacionista"))</f>
        <v/>
      </c>
      <c r="AQ480" s="40"/>
      <c r="AR480" s="40"/>
      <c r="AS480" s="40"/>
      <c r="AT480" s="29"/>
      <c r="AU480" s="56"/>
      <c r="AV480" s="56"/>
      <c r="AW480" s="56"/>
      <c r="AX480" s="249" t="str">
        <f>IF(V480="","",EOMONTH(EDATE(Tabla1[[#This Row],[Fecha Finalización]],2),0))</f>
        <v/>
      </c>
      <c r="AY480" s="40"/>
      <c r="AZ480" s="250" t="str">
        <f>IF(V480="","",EOMONTH(EDATE(Tabla1[[#This Row],[Fecha Finalización]],3),0))</f>
        <v/>
      </c>
      <c r="BA480" s="40"/>
      <c r="BB480" s="40"/>
      <c r="BC480" s="236"/>
      <c r="BD480" s="234" t="str">
        <f>IF(F480="","",Tabla1[[#This Row],[sem 01]]&amp;Tabla1[[#This Row],[sem 02]]&amp;Tabla1[[#This Row],[sem 03]])</f>
        <v/>
      </c>
      <c r="BE480" s="235" t="str">
        <f>IF(TRIM(F480)="","",$B$1&amp;"-"&amp;SUBSTITUTE(Tabla1[[#This Row],[Mes Inscrito]]," ","")&amp;"-"&amp;SUBSTITUTE(Tabla1[[#This Row],[Dia de clases Inscrito]]," ","")&amp;"-"&amp;SUBSTITUTE(Tabla1[[#This Row],[Horario Inscrito]]," ","")&amp;"-"&amp;Tabla1[[#This Row],[Fecha Inicio grupo]])</f>
        <v/>
      </c>
      <c r="BF480" s="252" t="str">
        <f>IF(F480="","",Tabla1[[#This Row],[Curso]])</f>
        <v/>
      </c>
      <c r="BG480" s="253" t="str">
        <f>+IF(TRIM(F480)="","",$B$1&amp;"-"&amp;TRIM(Tabla1[[#This Row],[Mes Inscrito]])&amp;"-"&amp;TRIM(Tabla1[[#This Row],[Dia de clases Inscrito]])&amp;"-"&amp;TRIM(Tabla1[[#This Row],[Horario Inscrito]])&amp;"-"&amp;TRIM(Tabla1[[#This Row],[Fecha Inicio grupo]])&amp;"-"&amp;TRIM(Tabla1[[#This Row],[Tipo Incrito]]))</f>
        <v/>
      </c>
      <c r="BH480" s="308" t="str">
        <f>IF(F480="","",OR(IFERROR(SEARCH("CG",Tabla1[[#This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0" s="309" t="str">
        <f>IF(F480&lt;&gt;"",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0" s="309" t="str">
        <f>IF(F480&lt;&gt;"",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0" s="309" t="str">
        <f>IF(Tabla1[[#This Row],[Fecha Inicio grupo]]="","",IFERROR(VLOOKUP(Tabla1[[#This Row],[Mes de Alta como miembro]],Parámetros!$AM$2:$AN$16,2,0),"01/01/1900"))</f>
        <v/>
      </c>
    </row>
    <row r="481" spans="1:63" ht="14.45">
      <c r="A481" s="69">
        <v>478</v>
      </c>
      <c r="B481" s="30"/>
      <c r="C481" s="35"/>
      <c r="D481" s="43"/>
      <c r="E481" s="65"/>
      <c r="F481" s="46"/>
      <c r="G481" s="46"/>
      <c r="H481" s="164"/>
      <c r="I481" s="43"/>
      <c r="J481" s="29"/>
      <c r="K481" s="70"/>
      <c r="L481" s="69"/>
      <c r="M481" s="47"/>
      <c r="N481" s="239" t="str">
        <f ca="1">IF(Tabla1[[#This Row],[Fecha de nac]]="","",IF(Tabla1[[#This Row],[Fecha Finalización]] &gt;=TODAY(), DATEDIF(Tabla1[[#This Row],[Fecha de nac]],TODAY(),"y"), ROUNDDOWN((Tabla1[[#This Row],[Fecha Finalización]] -Tabla1[[#This Row],[Fecha de nac]])/365,0)))</f>
        <v/>
      </c>
      <c r="O481" s="170"/>
      <c r="P481" s="35"/>
      <c r="Q481" s="68"/>
      <c r="R481" s="68"/>
      <c r="S481" s="68"/>
      <c r="T481" s="68"/>
      <c r="U481" s="244" t="str">
        <f>IF(F481="","",Tabla1[[#This Row],[Fecha Inicio grupo]]+3*7-7)</f>
        <v/>
      </c>
      <c r="V481" s="245" t="str">
        <f>IF(F481="","",EDATE(Tabla1[[#This Row],[Fecha Inicio grupo]],3))</f>
        <v/>
      </c>
      <c r="W481" s="30"/>
      <c r="X481" s="30"/>
      <c r="Y481" s="77"/>
      <c r="Z481" s="77"/>
      <c r="AA481" s="77"/>
      <c r="AB481" s="77"/>
      <c r="AC481" s="77"/>
      <c r="AD481" s="77"/>
      <c r="AE481" s="77"/>
      <c r="AF481" s="77"/>
      <c r="AG481" s="77"/>
      <c r="AH481" s="77"/>
      <c r="AI481" s="77"/>
      <c r="AJ481" s="77"/>
      <c r="AK481" s="77"/>
      <c r="AL481" s="77"/>
      <c r="AM481" s="77"/>
      <c r="AN481" s="77"/>
      <c r="AO481" s="145"/>
      <c r="AP481" s="247" t="str">
        <f>IF(F481="","",IFERROR(VLOOKUP(SUBSTITUTE(SUBSTITUTE(Tabla1[[#This Row],[Uso Sistemas]],"T","P"),"N","F"),Parámetros!$M$2:$N$17,2,0),"Completar hasta 3ra sem. para evaluar a Probacionista"))</f>
        <v/>
      </c>
      <c r="AQ481" s="40"/>
      <c r="AR481" s="40"/>
      <c r="AS481" s="40"/>
      <c r="AT481" s="29"/>
      <c r="AU481" s="56"/>
      <c r="AV481" s="56"/>
      <c r="AW481" s="56"/>
      <c r="AX481" s="249" t="str">
        <f>IF(V481="","",EOMONTH(EDATE(Tabla1[[#This Row],[Fecha Finalización]],2),0))</f>
        <v/>
      </c>
      <c r="AY481" s="40"/>
      <c r="AZ481" s="250" t="str">
        <f>IF(V481="","",EOMONTH(EDATE(Tabla1[[#This Row],[Fecha Finalización]],3),0))</f>
        <v/>
      </c>
      <c r="BA481" s="40"/>
      <c r="BB481" s="40"/>
      <c r="BC481" s="236"/>
      <c r="BD481" s="234" t="str">
        <f>IF(F481="","",Tabla1[[#This Row],[sem 01]]&amp;Tabla1[[#This Row],[sem 02]]&amp;Tabla1[[#This Row],[sem 03]])</f>
        <v/>
      </c>
      <c r="BE481" s="235" t="str">
        <f>IF(TRIM(F481)="","",$B$1&amp;"-"&amp;SUBSTITUTE(Tabla1[[#This Row],[Mes Inscrito]]," ","")&amp;"-"&amp;SUBSTITUTE(Tabla1[[#This Row],[Dia de clases Inscrito]]," ","")&amp;"-"&amp;SUBSTITUTE(Tabla1[[#This Row],[Horario Inscrito]]," ","")&amp;"-"&amp;Tabla1[[#This Row],[Fecha Inicio grupo]])</f>
        <v/>
      </c>
      <c r="BF481" s="252" t="str">
        <f>IF(F481="","",Tabla1[[#This Row],[Curso]])</f>
        <v/>
      </c>
      <c r="BG481" s="253" t="str">
        <f>+IF(TRIM(F481)="","",$B$1&amp;"-"&amp;TRIM(Tabla1[[#This Row],[Mes Inscrito]])&amp;"-"&amp;TRIM(Tabla1[[#This Row],[Dia de clases Inscrito]])&amp;"-"&amp;TRIM(Tabla1[[#This Row],[Horario Inscrito]])&amp;"-"&amp;TRIM(Tabla1[[#This Row],[Fecha Inicio grupo]])&amp;"-"&amp;TRIM(Tabla1[[#This Row],[Tipo Incrito]]))</f>
        <v/>
      </c>
      <c r="BH481" s="308" t="str">
        <f>IF(F481="","",OR(IFERROR(SEARCH("CG",Tabla1[[#This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1" s="309" t="str">
        <f>IF(F481&lt;&gt;"",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1" s="309" t="str">
        <f>IF(F481&lt;&gt;"",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1" s="309" t="str">
        <f>IF(Tabla1[[#This Row],[Fecha Inicio grupo]]="","",IFERROR(VLOOKUP(Tabla1[[#This Row],[Mes de Alta como miembro]],Parámetros!$AM$2:$AN$16,2,0),"01/01/1900"))</f>
        <v/>
      </c>
    </row>
    <row r="482" spans="1:63" ht="14.45">
      <c r="A482" s="69">
        <v>479</v>
      </c>
      <c r="B482" s="30"/>
      <c r="C482" s="35"/>
      <c r="D482" s="43"/>
      <c r="E482" s="65"/>
      <c r="F482" s="46"/>
      <c r="G482" s="46"/>
      <c r="H482" s="164"/>
      <c r="I482" s="43"/>
      <c r="J482" s="29"/>
      <c r="K482" s="70"/>
      <c r="L482" s="69"/>
      <c r="M482" s="47"/>
      <c r="N482" s="239" t="str">
        <f ca="1">IF(Tabla1[[#This Row],[Fecha de nac]]="","",IF(Tabla1[[#This Row],[Fecha Finalización]] &gt;=TODAY(), DATEDIF(Tabla1[[#This Row],[Fecha de nac]],TODAY(),"y"), ROUNDDOWN((Tabla1[[#This Row],[Fecha Finalización]] -Tabla1[[#This Row],[Fecha de nac]])/365,0)))</f>
        <v/>
      </c>
      <c r="O482" s="170"/>
      <c r="P482" s="35"/>
      <c r="Q482" s="68"/>
      <c r="R482" s="68"/>
      <c r="S482" s="68"/>
      <c r="T482" s="68"/>
      <c r="U482" s="244" t="str">
        <f>IF(F482="","",Tabla1[[#This Row],[Fecha Inicio grupo]]+3*7-7)</f>
        <v/>
      </c>
      <c r="V482" s="245" t="str">
        <f>IF(F482="","",EDATE(Tabla1[[#This Row],[Fecha Inicio grupo]],3))</f>
        <v/>
      </c>
      <c r="W482" s="30"/>
      <c r="X482" s="30"/>
      <c r="Y482" s="77"/>
      <c r="Z482" s="77"/>
      <c r="AA482" s="77"/>
      <c r="AB482" s="77"/>
      <c r="AC482" s="77"/>
      <c r="AD482" s="77"/>
      <c r="AE482" s="77"/>
      <c r="AF482" s="77"/>
      <c r="AG482" s="77"/>
      <c r="AH482" s="77"/>
      <c r="AI482" s="77"/>
      <c r="AJ482" s="77"/>
      <c r="AK482" s="77"/>
      <c r="AL482" s="77"/>
      <c r="AM482" s="77"/>
      <c r="AN482" s="77"/>
      <c r="AO482" s="145"/>
      <c r="AP482" s="247" t="str">
        <f>IF(F482="","",IFERROR(VLOOKUP(SUBSTITUTE(SUBSTITUTE(Tabla1[[#This Row],[Uso Sistemas]],"T","P"),"N","F"),Parámetros!$M$2:$N$17,2,0),"Completar hasta 3ra sem. para evaluar a Probacionista"))</f>
        <v/>
      </c>
      <c r="AQ482" s="40"/>
      <c r="AR482" s="40"/>
      <c r="AS482" s="40"/>
      <c r="AT482" s="29"/>
      <c r="AU482" s="56"/>
      <c r="AV482" s="56"/>
      <c r="AW482" s="56"/>
      <c r="AX482" s="249" t="str">
        <f>IF(V482="","",EOMONTH(EDATE(Tabla1[[#This Row],[Fecha Finalización]],2),0))</f>
        <v/>
      </c>
      <c r="AY482" s="40"/>
      <c r="AZ482" s="250" t="str">
        <f>IF(V482="","",EOMONTH(EDATE(Tabla1[[#This Row],[Fecha Finalización]],3),0))</f>
        <v/>
      </c>
      <c r="BA482" s="40"/>
      <c r="BB482" s="40"/>
      <c r="BC482" s="236"/>
      <c r="BD482" s="234" t="str">
        <f>IF(F482="","",Tabla1[[#This Row],[sem 01]]&amp;Tabla1[[#This Row],[sem 02]]&amp;Tabla1[[#This Row],[sem 03]])</f>
        <v/>
      </c>
      <c r="BE482" s="235" t="str">
        <f>IF(TRIM(F482)="","",$B$1&amp;"-"&amp;SUBSTITUTE(Tabla1[[#This Row],[Mes Inscrito]]," ","")&amp;"-"&amp;SUBSTITUTE(Tabla1[[#This Row],[Dia de clases Inscrito]]," ","")&amp;"-"&amp;SUBSTITUTE(Tabla1[[#This Row],[Horario Inscrito]]," ","")&amp;"-"&amp;Tabla1[[#This Row],[Fecha Inicio grupo]])</f>
        <v/>
      </c>
      <c r="BF482" s="252" t="str">
        <f>IF(F482="","",Tabla1[[#This Row],[Curso]])</f>
        <v/>
      </c>
      <c r="BG482" s="253" t="str">
        <f>+IF(TRIM(F482)="","",$B$1&amp;"-"&amp;TRIM(Tabla1[[#This Row],[Mes Inscrito]])&amp;"-"&amp;TRIM(Tabla1[[#This Row],[Dia de clases Inscrito]])&amp;"-"&amp;TRIM(Tabla1[[#This Row],[Horario Inscrito]])&amp;"-"&amp;TRIM(Tabla1[[#This Row],[Fecha Inicio grupo]])&amp;"-"&amp;TRIM(Tabla1[[#This Row],[Tipo Incrito]]))</f>
        <v/>
      </c>
      <c r="BH482" s="308" t="str">
        <f>IF(F482="","",OR(IFERROR(SEARCH("CG",Tabla1[[#This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2" s="309" t="str">
        <f>IF(F482&lt;&gt;"",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2" s="309" t="str">
        <f>IF(F482&lt;&gt;"",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2" s="309" t="str">
        <f>IF(Tabla1[[#This Row],[Fecha Inicio grupo]]="","",IFERROR(VLOOKUP(Tabla1[[#This Row],[Mes de Alta como miembro]],Parámetros!$AM$2:$AN$16,2,0),"01/01/1900"))</f>
        <v/>
      </c>
    </row>
    <row r="483" spans="1:63" ht="14.45">
      <c r="A483" s="69">
        <v>480</v>
      </c>
      <c r="B483" s="30"/>
      <c r="C483" s="35"/>
      <c r="D483" s="43"/>
      <c r="E483" s="65"/>
      <c r="F483" s="46"/>
      <c r="G483" s="46"/>
      <c r="H483" s="164"/>
      <c r="I483" s="43"/>
      <c r="J483" s="29"/>
      <c r="K483" s="70"/>
      <c r="L483" s="69"/>
      <c r="M483" s="47"/>
      <c r="N483" s="239" t="str">
        <f ca="1">IF(Tabla1[[#This Row],[Fecha de nac]]="","",IF(Tabla1[[#This Row],[Fecha Finalización]] &gt;=TODAY(), DATEDIF(Tabla1[[#This Row],[Fecha de nac]],TODAY(),"y"), ROUNDDOWN((Tabla1[[#This Row],[Fecha Finalización]] -Tabla1[[#This Row],[Fecha de nac]])/365,0)))</f>
        <v/>
      </c>
      <c r="O483" s="170"/>
      <c r="P483" s="35"/>
      <c r="Q483" s="68"/>
      <c r="R483" s="68"/>
      <c r="S483" s="68"/>
      <c r="T483" s="68"/>
      <c r="U483" s="244" t="str">
        <f>IF(F483="","",Tabla1[[#This Row],[Fecha Inicio grupo]]+3*7-7)</f>
        <v/>
      </c>
      <c r="V483" s="245" t="str">
        <f>IF(F483="","",EDATE(Tabla1[[#This Row],[Fecha Inicio grupo]],3))</f>
        <v/>
      </c>
      <c r="W483" s="30"/>
      <c r="X483" s="30"/>
      <c r="Y483" s="77"/>
      <c r="Z483" s="77"/>
      <c r="AA483" s="77"/>
      <c r="AB483" s="77"/>
      <c r="AC483" s="77"/>
      <c r="AD483" s="77"/>
      <c r="AE483" s="77"/>
      <c r="AF483" s="77"/>
      <c r="AG483" s="77"/>
      <c r="AH483" s="77"/>
      <c r="AI483" s="77"/>
      <c r="AJ483" s="77"/>
      <c r="AK483" s="77"/>
      <c r="AL483" s="77"/>
      <c r="AM483" s="77"/>
      <c r="AN483" s="77"/>
      <c r="AO483" s="145"/>
      <c r="AP483" s="247" t="str">
        <f>IF(F483="","",IFERROR(VLOOKUP(SUBSTITUTE(SUBSTITUTE(Tabla1[[#This Row],[Uso Sistemas]],"T","P"),"N","F"),Parámetros!$M$2:$N$17,2,0),"Completar hasta 3ra sem. para evaluar a Probacionista"))</f>
        <v/>
      </c>
      <c r="AQ483" s="40"/>
      <c r="AR483" s="40"/>
      <c r="AS483" s="40"/>
      <c r="AT483" s="29"/>
      <c r="AU483" s="56"/>
      <c r="AV483" s="56"/>
      <c r="AW483" s="56"/>
      <c r="AX483" s="249" t="str">
        <f>IF(V483="","",EOMONTH(EDATE(Tabla1[[#This Row],[Fecha Finalización]],2),0))</f>
        <v/>
      </c>
      <c r="AY483" s="40"/>
      <c r="AZ483" s="250" t="str">
        <f>IF(V483="","",EOMONTH(EDATE(Tabla1[[#This Row],[Fecha Finalización]],3),0))</f>
        <v/>
      </c>
      <c r="BA483" s="40"/>
      <c r="BB483" s="40"/>
      <c r="BC483" s="236"/>
      <c r="BD483" s="234" t="str">
        <f>IF(F483="","",Tabla1[[#This Row],[sem 01]]&amp;Tabla1[[#This Row],[sem 02]]&amp;Tabla1[[#This Row],[sem 03]])</f>
        <v/>
      </c>
      <c r="BE483" s="235" t="str">
        <f>IF(TRIM(F483)="","",$B$1&amp;"-"&amp;SUBSTITUTE(Tabla1[[#This Row],[Mes Inscrito]]," ","")&amp;"-"&amp;SUBSTITUTE(Tabla1[[#This Row],[Dia de clases Inscrito]]," ","")&amp;"-"&amp;SUBSTITUTE(Tabla1[[#This Row],[Horario Inscrito]]," ","")&amp;"-"&amp;Tabla1[[#This Row],[Fecha Inicio grupo]])</f>
        <v/>
      </c>
      <c r="BF483" s="252" t="str">
        <f>IF(F483="","",Tabla1[[#This Row],[Curso]])</f>
        <v/>
      </c>
      <c r="BG483" s="253" t="str">
        <f>+IF(TRIM(F483)="","",$B$1&amp;"-"&amp;TRIM(Tabla1[[#This Row],[Mes Inscrito]])&amp;"-"&amp;TRIM(Tabla1[[#This Row],[Dia de clases Inscrito]])&amp;"-"&amp;TRIM(Tabla1[[#This Row],[Horario Inscrito]])&amp;"-"&amp;TRIM(Tabla1[[#This Row],[Fecha Inicio grupo]])&amp;"-"&amp;TRIM(Tabla1[[#This Row],[Tipo Incrito]]))</f>
        <v/>
      </c>
      <c r="BH483" s="308" t="str">
        <f>IF(F483="","",OR(IFERROR(SEARCH("CG",Tabla1[[#This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3" s="309" t="str">
        <f>IF(F483&lt;&gt;"",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3" s="309" t="str">
        <f>IF(F483&lt;&gt;"",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3" s="309" t="str">
        <f>IF(Tabla1[[#This Row],[Fecha Inicio grupo]]="","",IFERROR(VLOOKUP(Tabla1[[#This Row],[Mes de Alta como miembro]],Parámetros!$AM$2:$AN$16,2,0),"01/01/1900"))</f>
        <v/>
      </c>
    </row>
    <row r="484" spans="1:63" ht="14.45">
      <c r="A484" s="69">
        <v>481</v>
      </c>
      <c r="B484" s="30"/>
      <c r="C484" s="35"/>
      <c r="D484" s="43"/>
      <c r="E484" s="65"/>
      <c r="F484" s="46"/>
      <c r="G484" s="46"/>
      <c r="H484" s="164"/>
      <c r="I484" s="43"/>
      <c r="J484" s="29"/>
      <c r="K484" s="70"/>
      <c r="L484" s="69"/>
      <c r="M484" s="47"/>
      <c r="N484" s="239" t="str">
        <f ca="1">IF(Tabla1[[#This Row],[Fecha de nac]]="","",IF(Tabla1[[#This Row],[Fecha Finalización]] &gt;=TODAY(), DATEDIF(Tabla1[[#This Row],[Fecha de nac]],TODAY(),"y"), ROUNDDOWN((Tabla1[[#This Row],[Fecha Finalización]] -Tabla1[[#This Row],[Fecha de nac]])/365,0)))</f>
        <v/>
      </c>
      <c r="O484" s="170"/>
      <c r="P484" s="35"/>
      <c r="Q484" s="68"/>
      <c r="R484" s="68"/>
      <c r="S484" s="68"/>
      <c r="T484" s="68"/>
      <c r="U484" s="244" t="str">
        <f>IF(F484="","",Tabla1[[#This Row],[Fecha Inicio grupo]]+3*7-7)</f>
        <v/>
      </c>
      <c r="V484" s="245" t="str">
        <f>IF(F484="","",EDATE(Tabla1[[#This Row],[Fecha Inicio grupo]],3))</f>
        <v/>
      </c>
      <c r="W484" s="30"/>
      <c r="X484" s="30"/>
      <c r="Y484" s="77"/>
      <c r="Z484" s="77"/>
      <c r="AA484" s="77"/>
      <c r="AB484" s="77"/>
      <c r="AC484" s="77"/>
      <c r="AD484" s="77"/>
      <c r="AE484" s="77"/>
      <c r="AF484" s="77"/>
      <c r="AG484" s="77"/>
      <c r="AH484" s="77"/>
      <c r="AI484" s="77"/>
      <c r="AJ484" s="77"/>
      <c r="AK484" s="77"/>
      <c r="AL484" s="77"/>
      <c r="AM484" s="77"/>
      <c r="AN484" s="77"/>
      <c r="AO484" s="145"/>
      <c r="AP484" s="247" t="str">
        <f>IF(F484="","",IFERROR(VLOOKUP(SUBSTITUTE(SUBSTITUTE(Tabla1[[#This Row],[Uso Sistemas]],"T","P"),"N","F"),Parámetros!$M$2:$N$17,2,0),"Completar hasta 3ra sem. para evaluar a Probacionista"))</f>
        <v/>
      </c>
      <c r="AQ484" s="40"/>
      <c r="AR484" s="40"/>
      <c r="AS484" s="40"/>
      <c r="AT484" s="29"/>
      <c r="AU484" s="56"/>
      <c r="AV484" s="56"/>
      <c r="AW484" s="56"/>
      <c r="AX484" s="249" t="str">
        <f>IF(V484="","",EOMONTH(EDATE(Tabla1[[#This Row],[Fecha Finalización]],2),0))</f>
        <v/>
      </c>
      <c r="AY484" s="40"/>
      <c r="AZ484" s="250" t="str">
        <f>IF(V484="","",EOMONTH(EDATE(Tabla1[[#This Row],[Fecha Finalización]],3),0))</f>
        <v/>
      </c>
      <c r="BA484" s="40"/>
      <c r="BB484" s="40"/>
      <c r="BC484" s="236"/>
      <c r="BD484" s="234" t="str">
        <f>IF(F484="","",Tabla1[[#This Row],[sem 01]]&amp;Tabla1[[#This Row],[sem 02]]&amp;Tabla1[[#This Row],[sem 03]])</f>
        <v/>
      </c>
      <c r="BE484" s="235" t="str">
        <f>IF(TRIM(F484)="","",$B$1&amp;"-"&amp;SUBSTITUTE(Tabla1[[#This Row],[Mes Inscrito]]," ","")&amp;"-"&amp;SUBSTITUTE(Tabla1[[#This Row],[Dia de clases Inscrito]]," ","")&amp;"-"&amp;SUBSTITUTE(Tabla1[[#This Row],[Horario Inscrito]]," ","")&amp;"-"&amp;Tabla1[[#This Row],[Fecha Inicio grupo]])</f>
        <v/>
      </c>
      <c r="BF484" s="252" t="str">
        <f>IF(F484="","",Tabla1[[#This Row],[Curso]])</f>
        <v/>
      </c>
      <c r="BG484" s="253" t="str">
        <f>+IF(TRIM(F484)="","",$B$1&amp;"-"&amp;TRIM(Tabla1[[#This Row],[Mes Inscrito]])&amp;"-"&amp;TRIM(Tabla1[[#This Row],[Dia de clases Inscrito]])&amp;"-"&amp;TRIM(Tabla1[[#This Row],[Horario Inscrito]])&amp;"-"&amp;TRIM(Tabla1[[#This Row],[Fecha Inicio grupo]])&amp;"-"&amp;TRIM(Tabla1[[#This Row],[Tipo Incrito]]))</f>
        <v/>
      </c>
      <c r="BH484" s="308" t="str">
        <f>IF(F484="","",OR(IFERROR(SEARCH("CG",Tabla1[[#This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4" s="309" t="str">
        <f>IF(F484&lt;&gt;"",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4" s="309" t="str">
        <f>IF(F484&lt;&gt;"",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4" s="309" t="str">
        <f>IF(Tabla1[[#This Row],[Fecha Inicio grupo]]="","",IFERROR(VLOOKUP(Tabla1[[#This Row],[Mes de Alta como miembro]],Parámetros!$AM$2:$AN$16,2,0),"01/01/1900"))</f>
        <v/>
      </c>
    </row>
    <row r="485" spans="1:63" ht="14.45">
      <c r="A485" s="69">
        <v>482</v>
      </c>
      <c r="B485" s="30"/>
      <c r="C485" s="35"/>
      <c r="D485" s="43"/>
      <c r="E485" s="65"/>
      <c r="F485" s="46"/>
      <c r="G485" s="46"/>
      <c r="H485" s="164"/>
      <c r="I485" s="43"/>
      <c r="J485" s="29"/>
      <c r="K485" s="70"/>
      <c r="L485" s="69"/>
      <c r="M485" s="47"/>
      <c r="N485" s="239" t="str">
        <f ca="1">IF(Tabla1[[#This Row],[Fecha de nac]]="","",IF(Tabla1[[#This Row],[Fecha Finalización]] &gt;=TODAY(), DATEDIF(Tabla1[[#This Row],[Fecha de nac]],TODAY(),"y"), ROUNDDOWN((Tabla1[[#This Row],[Fecha Finalización]] -Tabla1[[#This Row],[Fecha de nac]])/365,0)))</f>
        <v/>
      </c>
      <c r="O485" s="170"/>
      <c r="P485" s="35"/>
      <c r="Q485" s="68"/>
      <c r="R485" s="68"/>
      <c r="S485" s="68"/>
      <c r="T485" s="68"/>
      <c r="U485" s="244" t="str">
        <f>IF(F485="","",Tabla1[[#This Row],[Fecha Inicio grupo]]+3*7-7)</f>
        <v/>
      </c>
      <c r="V485" s="245" t="str">
        <f>IF(F485="","",EDATE(Tabla1[[#This Row],[Fecha Inicio grupo]],3))</f>
        <v/>
      </c>
      <c r="W485" s="30"/>
      <c r="X485" s="30"/>
      <c r="Y485" s="77"/>
      <c r="Z485" s="77"/>
      <c r="AA485" s="77"/>
      <c r="AB485" s="77"/>
      <c r="AC485" s="77"/>
      <c r="AD485" s="77"/>
      <c r="AE485" s="77"/>
      <c r="AF485" s="77"/>
      <c r="AG485" s="77"/>
      <c r="AH485" s="77"/>
      <c r="AI485" s="77"/>
      <c r="AJ485" s="77"/>
      <c r="AK485" s="77"/>
      <c r="AL485" s="77"/>
      <c r="AM485" s="77"/>
      <c r="AN485" s="77"/>
      <c r="AO485" s="145"/>
      <c r="AP485" s="247" t="str">
        <f>IF(F485="","",IFERROR(VLOOKUP(SUBSTITUTE(SUBSTITUTE(Tabla1[[#This Row],[Uso Sistemas]],"T","P"),"N","F"),Parámetros!$M$2:$N$17,2,0),"Completar hasta 3ra sem. para evaluar a Probacionista"))</f>
        <v/>
      </c>
      <c r="AQ485" s="40"/>
      <c r="AR485" s="40"/>
      <c r="AS485" s="40"/>
      <c r="AT485" s="29"/>
      <c r="AU485" s="56"/>
      <c r="AV485" s="56"/>
      <c r="AW485" s="56"/>
      <c r="AX485" s="249" t="str">
        <f>IF(V485="","",EOMONTH(EDATE(Tabla1[[#This Row],[Fecha Finalización]],2),0))</f>
        <v/>
      </c>
      <c r="AY485" s="40"/>
      <c r="AZ485" s="250" t="str">
        <f>IF(V485="","",EOMONTH(EDATE(Tabla1[[#This Row],[Fecha Finalización]],3),0))</f>
        <v/>
      </c>
      <c r="BA485" s="40"/>
      <c r="BB485" s="40"/>
      <c r="BC485" s="236"/>
      <c r="BD485" s="234" t="str">
        <f>IF(F485="","",Tabla1[[#This Row],[sem 01]]&amp;Tabla1[[#This Row],[sem 02]]&amp;Tabla1[[#This Row],[sem 03]])</f>
        <v/>
      </c>
      <c r="BE485" s="235" t="str">
        <f>IF(TRIM(F485)="","",$B$1&amp;"-"&amp;SUBSTITUTE(Tabla1[[#This Row],[Mes Inscrito]]," ","")&amp;"-"&amp;SUBSTITUTE(Tabla1[[#This Row],[Dia de clases Inscrito]]," ","")&amp;"-"&amp;SUBSTITUTE(Tabla1[[#This Row],[Horario Inscrito]]," ","")&amp;"-"&amp;Tabla1[[#This Row],[Fecha Inicio grupo]])</f>
        <v/>
      </c>
      <c r="BF485" s="252" t="str">
        <f>IF(F485="","",Tabla1[[#This Row],[Curso]])</f>
        <v/>
      </c>
      <c r="BG485" s="253" t="str">
        <f>+IF(TRIM(F485)="","",$B$1&amp;"-"&amp;TRIM(Tabla1[[#This Row],[Mes Inscrito]])&amp;"-"&amp;TRIM(Tabla1[[#This Row],[Dia de clases Inscrito]])&amp;"-"&amp;TRIM(Tabla1[[#This Row],[Horario Inscrito]])&amp;"-"&amp;TRIM(Tabla1[[#This Row],[Fecha Inicio grupo]])&amp;"-"&amp;TRIM(Tabla1[[#This Row],[Tipo Incrito]]))</f>
        <v/>
      </c>
      <c r="BH485" s="308" t="str">
        <f>IF(F485="","",OR(IFERROR(SEARCH("CG",Tabla1[[#This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5" s="309" t="str">
        <f>IF(F485&lt;&gt;"",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5" s="309" t="str">
        <f>IF(F485&lt;&gt;"",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5" s="309" t="str">
        <f>IF(Tabla1[[#This Row],[Fecha Inicio grupo]]="","",IFERROR(VLOOKUP(Tabla1[[#This Row],[Mes de Alta como miembro]],Parámetros!$AM$2:$AN$16,2,0),"01/01/1900"))</f>
        <v/>
      </c>
    </row>
    <row r="486" spans="1:63" ht="14.45">
      <c r="A486" s="69">
        <v>483</v>
      </c>
      <c r="B486" s="30"/>
      <c r="C486" s="35"/>
      <c r="D486" s="43"/>
      <c r="E486" s="65"/>
      <c r="F486" s="46"/>
      <c r="G486" s="46"/>
      <c r="H486" s="164"/>
      <c r="I486" s="43"/>
      <c r="J486" s="29"/>
      <c r="K486" s="70"/>
      <c r="L486" s="69"/>
      <c r="M486" s="47"/>
      <c r="N486" s="239" t="str">
        <f ca="1">IF(Tabla1[[#This Row],[Fecha de nac]]="","",IF(Tabla1[[#This Row],[Fecha Finalización]] &gt;=TODAY(), DATEDIF(Tabla1[[#This Row],[Fecha de nac]],TODAY(),"y"), ROUNDDOWN((Tabla1[[#This Row],[Fecha Finalización]] -Tabla1[[#This Row],[Fecha de nac]])/365,0)))</f>
        <v/>
      </c>
      <c r="O486" s="170"/>
      <c r="P486" s="35"/>
      <c r="Q486" s="68"/>
      <c r="R486" s="68"/>
      <c r="S486" s="68"/>
      <c r="T486" s="68"/>
      <c r="U486" s="244" t="str">
        <f>IF(F486="","",Tabla1[[#This Row],[Fecha Inicio grupo]]+3*7-7)</f>
        <v/>
      </c>
      <c r="V486" s="245" t="str">
        <f>IF(F486="","",EDATE(Tabla1[[#This Row],[Fecha Inicio grupo]],3))</f>
        <v/>
      </c>
      <c r="W486" s="30"/>
      <c r="X486" s="30"/>
      <c r="Y486" s="77"/>
      <c r="Z486" s="77"/>
      <c r="AA486" s="77"/>
      <c r="AB486" s="77"/>
      <c r="AC486" s="77"/>
      <c r="AD486" s="77"/>
      <c r="AE486" s="77"/>
      <c r="AF486" s="77"/>
      <c r="AG486" s="77"/>
      <c r="AH486" s="77"/>
      <c r="AI486" s="77"/>
      <c r="AJ486" s="77"/>
      <c r="AK486" s="77"/>
      <c r="AL486" s="77"/>
      <c r="AM486" s="77"/>
      <c r="AN486" s="77"/>
      <c r="AO486" s="145"/>
      <c r="AP486" s="247" t="str">
        <f>IF(F486="","",IFERROR(VLOOKUP(SUBSTITUTE(SUBSTITUTE(Tabla1[[#This Row],[Uso Sistemas]],"T","P"),"N","F"),Parámetros!$M$2:$N$17,2,0),"Completar hasta 3ra sem. para evaluar a Probacionista"))</f>
        <v/>
      </c>
      <c r="AQ486" s="40"/>
      <c r="AR486" s="40"/>
      <c r="AS486" s="40"/>
      <c r="AT486" s="29"/>
      <c r="AU486" s="56"/>
      <c r="AV486" s="56"/>
      <c r="AW486" s="56"/>
      <c r="AX486" s="249" t="str">
        <f>IF(V486="","",EOMONTH(EDATE(Tabla1[[#This Row],[Fecha Finalización]],2),0))</f>
        <v/>
      </c>
      <c r="AY486" s="40"/>
      <c r="AZ486" s="250" t="str">
        <f>IF(V486="","",EOMONTH(EDATE(Tabla1[[#This Row],[Fecha Finalización]],3),0))</f>
        <v/>
      </c>
      <c r="BA486" s="40"/>
      <c r="BB486" s="40"/>
      <c r="BC486" s="236"/>
      <c r="BD486" s="234" t="str">
        <f>IF(F486="","",Tabla1[[#This Row],[sem 01]]&amp;Tabla1[[#This Row],[sem 02]]&amp;Tabla1[[#This Row],[sem 03]])</f>
        <v/>
      </c>
      <c r="BE486" s="235" t="str">
        <f>IF(TRIM(F486)="","",$B$1&amp;"-"&amp;SUBSTITUTE(Tabla1[[#This Row],[Mes Inscrito]]," ","")&amp;"-"&amp;SUBSTITUTE(Tabla1[[#This Row],[Dia de clases Inscrito]]," ","")&amp;"-"&amp;SUBSTITUTE(Tabla1[[#This Row],[Horario Inscrito]]," ","")&amp;"-"&amp;Tabla1[[#This Row],[Fecha Inicio grupo]])</f>
        <v/>
      </c>
      <c r="BF486" s="252" t="str">
        <f>IF(F486="","",Tabla1[[#This Row],[Curso]])</f>
        <v/>
      </c>
      <c r="BG486" s="253" t="str">
        <f>+IF(TRIM(F486)="","",$B$1&amp;"-"&amp;TRIM(Tabla1[[#This Row],[Mes Inscrito]])&amp;"-"&amp;TRIM(Tabla1[[#This Row],[Dia de clases Inscrito]])&amp;"-"&amp;TRIM(Tabla1[[#This Row],[Horario Inscrito]])&amp;"-"&amp;TRIM(Tabla1[[#This Row],[Fecha Inicio grupo]])&amp;"-"&amp;TRIM(Tabla1[[#This Row],[Tipo Incrito]]))</f>
        <v/>
      </c>
      <c r="BH486" s="308" t="str">
        <f>IF(F486="","",OR(IFERROR(SEARCH("CG",Tabla1[[#This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6" s="309" t="str">
        <f>IF(F486&lt;&gt;"",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6" s="309" t="str">
        <f>IF(F486&lt;&gt;"",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6" s="309" t="str">
        <f>IF(Tabla1[[#This Row],[Fecha Inicio grupo]]="","",IFERROR(VLOOKUP(Tabla1[[#This Row],[Mes de Alta como miembro]],Parámetros!$AM$2:$AN$16,2,0),"01/01/1900"))</f>
        <v/>
      </c>
    </row>
    <row r="487" spans="1:63" ht="14.45">
      <c r="A487" s="69">
        <v>484</v>
      </c>
      <c r="B487" s="30"/>
      <c r="C487" s="35"/>
      <c r="D487" s="43"/>
      <c r="E487" s="65"/>
      <c r="F487" s="46"/>
      <c r="G487" s="46"/>
      <c r="H487" s="164"/>
      <c r="I487" s="43"/>
      <c r="J487" s="29"/>
      <c r="K487" s="70"/>
      <c r="L487" s="69"/>
      <c r="M487" s="47"/>
      <c r="N487" s="239" t="str">
        <f ca="1">IF(Tabla1[[#This Row],[Fecha de nac]]="","",IF(Tabla1[[#This Row],[Fecha Finalización]] &gt;=TODAY(), DATEDIF(Tabla1[[#This Row],[Fecha de nac]],TODAY(),"y"), ROUNDDOWN((Tabla1[[#This Row],[Fecha Finalización]] -Tabla1[[#This Row],[Fecha de nac]])/365,0)))</f>
        <v/>
      </c>
      <c r="O487" s="170"/>
      <c r="P487" s="35"/>
      <c r="Q487" s="68"/>
      <c r="R487" s="68"/>
      <c r="S487" s="68"/>
      <c r="T487" s="68"/>
      <c r="U487" s="244" t="str">
        <f>IF(F487="","",Tabla1[[#This Row],[Fecha Inicio grupo]]+3*7-7)</f>
        <v/>
      </c>
      <c r="V487" s="245" t="str">
        <f>IF(F487="","",EDATE(Tabla1[[#This Row],[Fecha Inicio grupo]],3))</f>
        <v/>
      </c>
      <c r="W487" s="30"/>
      <c r="X487" s="30"/>
      <c r="Y487" s="77"/>
      <c r="Z487" s="77"/>
      <c r="AA487" s="77"/>
      <c r="AB487" s="77"/>
      <c r="AC487" s="77"/>
      <c r="AD487" s="77"/>
      <c r="AE487" s="77"/>
      <c r="AF487" s="77"/>
      <c r="AG487" s="77"/>
      <c r="AH487" s="77"/>
      <c r="AI487" s="77"/>
      <c r="AJ487" s="77"/>
      <c r="AK487" s="77"/>
      <c r="AL487" s="77"/>
      <c r="AM487" s="77"/>
      <c r="AN487" s="77"/>
      <c r="AO487" s="145"/>
      <c r="AP487" s="247" t="str">
        <f>IF(F487="","",IFERROR(VLOOKUP(SUBSTITUTE(SUBSTITUTE(Tabla1[[#This Row],[Uso Sistemas]],"T","P"),"N","F"),Parámetros!$M$2:$N$17,2,0),"Completar hasta 3ra sem. para evaluar a Probacionista"))</f>
        <v/>
      </c>
      <c r="AQ487" s="40"/>
      <c r="AR487" s="40"/>
      <c r="AS487" s="40"/>
      <c r="AT487" s="29"/>
      <c r="AU487" s="56"/>
      <c r="AV487" s="56"/>
      <c r="AW487" s="56"/>
      <c r="AX487" s="249" t="str">
        <f>IF(V487="","",EOMONTH(EDATE(Tabla1[[#This Row],[Fecha Finalización]],2),0))</f>
        <v/>
      </c>
      <c r="AY487" s="40"/>
      <c r="AZ487" s="250" t="str">
        <f>IF(V487="","",EOMONTH(EDATE(Tabla1[[#This Row],[Fecha Finalización]],3),0))</f>
        <v/>
      </c>
      <c r="BA487" s="40"/>
      <c r="BB487" s="40"/>
      <c r="BC487" s="236"/>
      <c r="BD487" s="234" t="str">
        <f>IF(F487="","",Tabla1[[#This Row],[sem 01]]&amp;Tabla1[[#This Row],[sem 02]]&amp;Tabla1[[#This Row],[sem 03]])</f>
        <v/>
      </c>
      <c r="BE487" s="235" t="str">
        <f>IF(TRIM(F487)="","",$B$1&amp;"-"&amp;SUBSTITUTE(Tabla1[[#This Row],[Mes Inscrito]]," ","")&amp;"-"&amp;SUBSTITUTE(Tabla1[[#This Row],[Dia de clases Inscrito]]," ","")&amp;"-"&amp;SUBSTITUTE(Tabla1[[#This Row],[Horario Inscrito]]," ","")&amp;"-"&amp;Tabla1[[#This Row],[Fecha Inicio grupo]])</f>
        <v/>
      </c>
      <c r="BF487" s="252" t="str">
        <f>IF(F487="","",Tabla1[[#This Row],[Curso]])</f>
        <v/>
      </c>
      <c r="BG487" s="253" t="str">
        <f>+IF(TRIM(F487)="","",$B$1&amp;"-"&amp;TRIM(Tabla1[[#This Row],[Mes Inscrito]])&amp;"-"&amp;TRIM(Tabla1[[#This Row],[Dia de clases Inscrito]])&amp;"-"&amp;TRIM(Tabla1[[#This Row],[Horario Inscrito]])&amp;"-"&amp;TRIM(Tabla1[[#This Row],[Fecha Inicio grupo]])&amp;"-"&amp;TRIM(Tabla1[[#This Row],[Tipo Incrito]]))</f>
        <v/>
      </c>
      <c r="BH487" s="308" t="str">
        <f>IF(F487="","",OR(IFERROR(SEARCH("CG",Tabla1[[#This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7" s="309" t="str">
        <f>IF(F487&lt;&gt;"",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7" s="309" t="str">
        <f>IF(F487&lt;&gt;"",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7" s="309" t="str">
        <f>IF(Tabla1[[#This Row],[Fecha Inicio grupo]]="","",IFERROR(VLOOKUP(Tabla1[[#This Row],[Mes de Alta como miembro]],Parámetros!$AM$2:$AN$16,2,0),"01/01/1900"))</f>
        <v/>
      </c>
    </row>
    <row r="488" spans="1:63" ht="14.45">
      <c r="A488" s="69">
        <v>485</v>
      </c>
      <c r="B488" s="30"/>
      <c r="C488" s="35"/>
      <c r="D488" s="43"/>
      <c r="E488" s="65"/>
      <c r="F488" s="46"/>
      <c r="G488" s="46"/>
      <c r="H488" s="164"/>
      <c r="I488" s="43"/>
      <c r="J488" s="29"/>
      <c r="K488" s="70"/>
      <c r="L488" s="69"/>
      <c r="M488" s="47"/>
      <c r="N488" s="239" t="str">
        <f ca="1">IF(Tabla1[[#This Row],[Fecha de nac]]="","",IF(Tabla1[[#This Row],[Fecha Finalización]] &gt;=TODAY(), DATEDIF(Tabla1[[#This Row],[Fecha de nac]],TODAY(),"y"), ROUNDDOWN((Tabla1[[#This Row],[Fecha Finalización]] -Tabla1[[#This Row],[Fecha de nac]])/365,0)))</f>
        <v/>
      </c>
      <c r="O488" s="170"/>
      <c r="P488" s="35"/>
      <c r="Q488" s="68"/>
      <c r="R488" s="68"/>
      <c r="S488" s="68"/>
      <c r="T488" s="68"/>
      <c r="U488" s="244" t="str">
        <f>IF(F488="","",Tabla1[[#This Row],[Fecha Inicio grupo]]+3*7-7)</f>
        <v/>
      </c>
      <c r="V488" s="245" t="str">
        <f>IF(F488="","",EDATE(Tabla1[[#This Row],[Fecha Inicio grupo]],3))</f>
        <v/>
      </c>
      <c r="W488" s="30"/>
      <c r="X488" s="30"/>
      <c r="Y488" s="77"/>
      <c r="Z488" s="77"/>
      <c r="AA488" s="77"/>
      <c r="AB488" s="77"/>
      <c r="AC488" s="77"/>
      <c r="AD488" s="77"/>
      <c r="AE488" s="77"/>
      <c r="AF488" s="77"/>
      <c r="AG488" s="77"/>
      <c r="AH488" s="77"/>
      <c r="AI488" s="77"/>
      <c r="AJ488" s="77"/>
      <c r="AK488" s="77"/>
      <c r="AL488" s="77"/>
      <c r="AM488" s="77"/>
      <c r="AN488" s="77"/>
      <c r="AO488" s="145"/>
      <c r="AP488" s="247" t="str">
        <f>IF(F488="","",IFERROR(VLOOKUP(SUBSTITUTE(SUBSTITUTE(Tabla1[[#This Row],[Uso Sistemas]],"T","P"),"N","F"),Parámetros!$M$2:$N$17,2,0),"Completar hasta 3ra sem. para evaluar a Probacionista"))</f>
        <v/>
      </c>
      <c r="AQ488" s="40"/>
      <c r="AR488" s="40"/>
      <c r="AS488" s="40"/>
      <c r="AT488" s="29"/>
      <c r="AU488" s="56"/>
      <c r="AV488" s="56"/>
      <c r="AW488" s="56"/>
      <c r="AX488" s="249" t="str">
        <f>IF(V488="","",EOMONTH(EDATE(Tabla1[[#This Row],[Fecha Finalización]],2),0))</f>
        <v/>
      </c>
      <c r="AY488" s="40"/>
      <c r="AZ488" s="250" t="str">
        <f>IF(V488="","",EOMONTH(EDATE(Tabla1[[#This Row],[Fecha Finalización]],3),0))</f>
        <v/>
      </c>
      <c r="BA488" s="40"/>
      <c r="BB488" s="40"/>
      <c r="BC488" s="236"/>
      <c r="BD488" s="234" t="str">
        <f>IF(F488="","",Tabla1[[#This Row],[sem 01]]&amp;Tabla1[[#This Row],[sem 02]]&amp;Tabla1[[#This Row],[sem 03]])</f>
        <v/>
      </c>
      <c r="BE488" s="235" t="str">
        <f>IF(TRIM(F488)="","",$B$1&amp;"-"&amp;SUBSTITUTE(Tabla1[[#This Row],[Mes Inscrito]]," ","")&amp;"-"&amp;SUBSTITUTE(Tabla1[[#This Row],[Dia de clases Inscrito]]," ","")&amp;"-"&amp;SUBSTITUTE(Tabla1[[#This Row],[Horario Inscrito]]," ","")&amp;"-"&amp;Tabla1[[#This Row],[Fecha Inicio grupo]])</f>
        <v/>
      </c>
      <c r="BF488" s="252" t="str">
        <f>IF(F488="","",Tabla1[[#This Row],[Curso]])</f>
        <v/>
      </c>
      <c r="BG488" s="253" t="str">
        <f>+IF(TRIM(F488)="","",$B$1&amp;"-"&amp;TRIM(Tabla1[[#This Row],[Mes Inscrito]])&amp;"-"&amp;TRIM(Tabla1[[#This Row],[Dia de clases Inscrito]])&amp;"-"&amp;TRIM(Tabla1[[#This Row],[Horario Inscrito]])&amp;"-"&amp;TRIM(Tabla1[[#This Row],[Fecha Inicio grupo]])&amp;"-"&amp;TRIM(Tabla1[[#This Row],[Tipo Incrito]]))</f>
        <v/>
      </c>
      <c r="BH488" s="308" t="str">
        <f>IF(F488="","",OR(IFERROR(SEARCH("CG",Tabla1[[#This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8" s="309" t="str">
        <f>IF(F488&lt;&gt;"",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8" s="309" t="str">
        <f>IF(F488&lt;&gt;"",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8" s="309" t="str">
        <f>IF(Tabla1[[#This Row],[Fecha Inicio grupo]]="","",IFERROR(VLOOKUP(Tabla1[[#This Row],[Mes de Alta como miembro]],Parámetros!$AM$2:$AN$16,2,0),"01/01/1900"))</f>
        <v/>
      </c>
    </row>
    <row r="489" spans="1:63" ht="14.45">
      <c r="A489" s="69">
        <v>486</v>
      </c>
      <c r="B489" s="30"/>
      <c r="C489" s="35"/>
      <c r="D489" s="43"/>
      <c r="E489" s="65"/>
      <c r="F489" s="46"/>
      <c r="G489" s="46"/>
      <c r="H489" s="164"/>
      <c r="I489" s="43"/>
      <c r="J489" s="29"/>
      <c r="K489" s="70"/>
      <c r="L489" s="69"/>
      <c r="M489" s="47"/>
      <c r="N489" s="239" t="str">
        <f ca="1">IF(Tabla1[[#This Row],[Fecha de nac]]="","",IF(Tabla1[[#This Row],[Fecha Finalización]] &gt;=TODAY(), DATEDIF(Tabla1[[#This Row],[Fecha de nac]],TODAY(),"y"), ROUNDDOWN((Tabla1[[#This Row],[Fecha Finalización]] -Tabla1[[#This Row],[Fecha de nac]])/365,0)))</f>
        <v/>
      </c>
      <c r="O489" s="170"/>
      <c r="P489" s="35"/>
      <c r="Q489" s="68"/>
      <c r="R489" s="68"/>
      <c r="S489" s="68"/>
      <c r="T489" s="68"/>
      <c r="U489" s="244" t="str">
        <f>IF(F489="","",Tabla1[[#This Row],[Fecha Inicio grupo]]+3*7-7)</f>
        <v/>
      </c>
      <c r="V489" s="245" t="str">
        <f>IF(F489="","",EDATE(Tabla1[[#This Row],[Fecha Inicio grupo]],3))</f>
        <v/>
      </c>
      <c r="W489" s="30"/>
      <c r="X489" s="30"/>
      <c r="Y489" s="77"/>
      <c r="Z489" s="77"/>
      <c r="AA489" s="77"/>
      <c r="AB489" s="77"/>
      <c r="AC489" s="77"/>
      <c r="AD489" s="77"/>
      <c r="AE489" s="77"/>
      <c r="AF489" s="77"/>
      <c r="AG489" s="77"/>
      <c r="AH489" s="77"/>
      <c r="AI489" s="77"/>
      <c r="AJ489" s="77"/>
      <c r="AK489" s="77"/>
      <c r="AL489" s="77"/>
      <c r="AM489" s="77"/>
      <c r="AN489" s="77"/>
      <c r="AO489" s="145"/>
      <c r="AP489" s="247" t="str">
        <f>IF(F489="","",IFERROR(VLOOKUP(SUBSTITUTE(SUBSTITUTE(Tabla1[[#This Row],[Uso Sistemas]],"T","P"),"N","F"),Parámetros!$M$2:$N$17,2,0),"Completar hasta 3ra sem. para evaluar a Probacionista"))</f>
        <v/>
      </c>
      <c r="AQ489" s="40"/>
      <c r="AR489" s="40"/>
      <c r="AS489" s="40"/>
      <c r="AT489" s="29"/>
      <c r="AU489" s="56"/>
      <c r="AV489" s="56"/>
      <c r="AW489" s="56"/>
      <c r="AX489" s="249" t="str">
        <f>IF(V489="","",EOMONTH(EDATE(Tabla1[[#This Row],[Fecha Finalización]],2),0))</f>
        <v/>
      </c>
      <c r="AY489" s="40"/>
      <c r="AZ489" s="250" t="str">
        <f>IF(V489="","",EOMONTH(EDATE(Tabla1[[#This Row],[Fecha Finalización]],3),0))</f>
        <v/>
      </c>
      <c r="BA489" s="40"/>
      <c r="BB489" s="40"/>
      <c r="BC489" s="236"/>
      <c r="BD489" s="234" t="str">
        <f>IF(F489="","",Tabla1[[#This Row],[sem 01]]&amp;Tabla1[[#This Row],[sem 02]]&amp;Tabla1[[#This Row],[sem 03]])</f>
        <v/>
      </c>
      <c r="BE489" s="235" t="str">
        <f>IF(TRIM(F489)="","",$B$1&amp;"-"&amp;SUBSTITUTE(Tabla1[[#This Row],[Mes Inscrito]]," ","")&amp;"-"&amp;SUBSTITUTE(Tabla1[[#This Row],[Dia de clases Inscrito]]," ","")&amp;"-"&amp;SUBSTITUTE(Tabla1[[#This Row],[Horario Inscrito]]," ","")&amp;"-"&amp;Tabla1[[#This Row],[Fecha Inicio grupo]])</f>
        <v/>
      </c>
      <c r="BF489" s="252" t="str">
        <f>IF(F489="","",Tabla1[[#This Row],[Curso]])</f>
        <v/>
      </c>
      <c r="BG489" s="253" t="str">
        <f>+IF(TRIM(F489)="","",$B$1&amp;"-"&amp;TRIM(Tabla1[[#This Row],[Mes Inscrito]])&amp;"-"&amp;TRIM(Tabla1[[#This Row],[Dia de clases Inscrito]])&amp;"-"&amp;TRIM(Tabla1[[#This Row],[Horario Inscrito]])&amp;"-"&amp;TRIM(Tabla1[[#This Row],[Fecha Inicio grupo]])&amp;"-"&amp;TRIM(Tabla1[[#This Row],[Tipo Incrito]]))</f>
        <v/>
      </c>
      <c r="BH489" s="308" t="str">
        <f>IF(F489="","",OR(IFERROR(SEARCH("CG",Tabla1[[#This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9" s="309" t="str">
        <f>IF(F489&lt;&gt;"",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9" s="309" t="str">
        <f>IF(F489&lt;&gt;"",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9" s="309" t="str">
        <f>IF(Tabla1[[#This Row],[Fecha Inicio grupo]]="","",IFERROR(VLOOKUP(Tabla1[[#This Row],[Mes de Alta como miembro]],Parámetros!$AM$2:$AN$16,2,0),"01/01/1900"))</f>
        <v/>
      </c>
    </row>
    <row r="490" spans="1:63" ht="14.45">
      <c r="A490" s="69">
        <v>487</v>
      </c>
      <c r="B490" s="30"/>
      <c r="C490" s="35"/>
      <c r="D490" s="43"/>
      <c r="E490" s="65"/>
      <c r="F490" s="46"/>
      <c r="G490" s="46"/>
      <c r="H490" s="164"/>
      <c r="I490" s="43"/>
      <c r="J490" s="29"/>
      <c r="K490" s="70"/>
      <c r="L490" s="69"/>
      <c r="M490" s="47"/>
      <c r="N490" s="239" t="str">
        <f ca="1">IF(Tabla1[[#This Row],[Fecha de nac]]="","",IF(Tabla1[[#This Row],[Fecha Finalización]] &gt;=TODAY(), DATEDIF(Tabla1[[#This Row],[Fecha de nac]],TODAY(),"y"), ROUNDDOWN((Tabla1[[#This Row],[Fecha Finalización]] -Tabla1[[#This Row],[Fecha de nac]])/365,0)))</f>
        <v/>
      </c>
      <c r="O490" s="170"/>
      <c r="P490" s="35"/>
      <c r="Q490" s="68"/>
      <c r="R490" s="68"/>
      <c r="S490" s="68"/>
      <c r="T490" s="68"/>
      <c r="U490" s="244" t="str">
        <f>IF(F490="","",Tabla1[[#This Row],[Fecha Inicio grupo]]+3*7-7)</f>
        <v/>
      </c>
      <c r="V490" s="245" t="str">
        <f>IF(F490="","",EDATE(Tabla1[[#This Row],[Fecha Inicio grupo]],3))</f>
        <v/>
      </c>
      <c r="W490" s="30"/>
      <c r="X490" s="30"/>
      <c r="Y490" s="77"/>
      <c r="Z490" s="77"/>
      <c r="AA490" s="77"/>
      <c r="AB490" s="77"/>
      <c r="AC490" s="77"/>
      <c r="AD490" s="77"/>
      <c r="AE490" s="77"/>
      <c r="AF490" s="77"/>
      <c r="AG490" s="77"/>
      <c r="AH490" s="77"/>
      <c r="AI490" s="77"/>
      <c r="AJ490" s="77"/>
      <c r="AK490" s="77"/>
      <c r="AL490" s="77"/>
      <c r="AM490" s="77"/>
      <c r="AN490" s="77"/>
      <c r="AO490" s="145"/>
      <c r="AP490" s="247" t="str">
        <f>IF(F490="","",IFERROR(VLOOKUP(SUBSTITUTE(SUBSTITUTE(Tabla1[[#This Row],[Uso Sistemas]],"T","P"),"N","F"),Parámetros!$M$2:$N$17,2,0),"Completar hasta 3ra sem. para evaluar a Probacionista"))</f>
        <v/>
      </c>
      <c r="AQ490" s="40"/>
      <c r="AR490" s="40"/>
      <c r="AS490" s="40"/>
      <c r="AT490" s="29"/>
      <c r="AU490" s="56"/>
      <c r="AV490" s="56"/>
      <c r="AW490" s="56"/>
      <c r="AX490" s="249" t="str">
        <f>IF(V490="","",EOMONTH(EDATE(Tabla1[[#This Row],[Fecha Finalización]],2),0))</f>
        <v/>
      </c>
      <c r="AY490" s="40"/>
      <c r="AZ490" s="250" t="str">
        <f>IF(V490="","",EOMONTH(EDATE(Tabla1[[#This Row],[Fecha Finalización]],3),0))</f>
        <v/>
      </c>
      <c r="BA490" s="40"/>
      <c r="BB490" s="40"/>
      <c r="BC490" s="236"/>
      <c r="BD490" s="234" t="str">
        <f>IF(F490="","",Tabla1[[#This Row],[sem 01]]&amp;Tabla1[[#This Row],[sem 02]]&amp;Tabla1[[#This Row],[sem 03]])</f>
        <v/>
      </c>
      <c r="BE490" s="235" t="str">
        <f>IF(TRIM(F490)="","",$B$1&amp;"-"&amp;SUBSTITUTE(Tabla1[[#This Row],[Mes Inscrito]]," ","")&amp;"-"&amp;SUBSTITUTE(Tabla1[[#This Row],[Dia de clases Inscrito]]," ","")&amp;"-"&amp;SUBSTITUTE(Tabla1[[#This Row],[Horario Inscrito]]," ","")&amp;"-"&amp;Tabla1[[#This Row],[Fecha Inicio grupo]])</f>
        <v/>
      </c>
      <c r="BF490" s="252" t="str">
        <f>IF(F490="","",Tabla1[[#This Row],[Curso]])</f>
        <v/>
      </c>
      <c r="BG490" s="253" t="str">
        <f>+IF(TRIM(F490)="","",$B$1&amp;"-"&amp;TRIM(Tabla1[[#This Row],[Mes Inscrito]])&amp;"-"&amp;TRIM(Tabla1[[#This Row],[Dia de clases Inscrito]])&amp;"-"&amp;TRIM(Tabla1[[#This Row],[Horario Inscrito]])&amp;"-"&amp;TRIM(Tabla1[[#This Row],[Fecha Inicio grupo]])&amp;"-"&amp;TRIM(Tabla1[[#This Row],[Tipo Incrito]]))</f>
        <v/>
      </c>
      <c r="BH490" s="308" t="str">
        <f>IF(F490="","",OR(IFERROR(SEARCH("CG",Tabla1[[#This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0" s="309" t="str">
        <f>IF(F490&lt;&gt;"",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0" s="309" t="str">
        <f>IF(F490&lt;&gt;"",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0" s="309" t="str">
        <f>IF(Tabla1[[#This Row],[Fecha Inicio grupo]]="","",IFERROR(VLOOKUP(Tabla1[[#This Row],[Mes de Alta como miembro]],Parámetros!$AM$2:$AN$16,2,0),"01/01/1900"))</f>
        <v/>
      </c>
    </row>
    <row r="491" spans="1:63" ht="14.45">
      <c r="A491" s="69">
        <v>488</v>
      </c>
      <c r="B491" s="30"/>
      <c r="C491" s="35"/>
      <c r="D491" s="43"/>
      <c r="E491" s="65"/>
      <c r="F491" s="46"/>
      <c r="G491" s="46"/>
      <c r="H491" s="164"/>
      <c r="I491" s="43"/>
      <c r="J491" s="29"/>
      <c r="K491" s="70"/>
      <c r="L491" s="69"/>
      <c r="M491" s="47"/>
      <c r="N491" s="239" t="str">
        <f ca="1">IF(Tabla1[[#This Row],[Fecha de nac]]="","",IF(Tabla1[[#This Row],[Fecha Finalización]] &gt;=TODAY(), DATEDIF(Tabla1[[#This Row],[Fecha de nac]],TODAY(),"y"), ROUNDDOWN((Tabla1[[#This Row],[Fecha Finalización]] -Tabla1[[#This Row],[Fecha de nac]])/365,0)))</f>
        <v/>
      </c>
      <c r="O491" s="170"/>
      <c r="P491" s="35"/>
      <c r="Q491" s="68"/>
      <c r="R491" s="68"/>
      <c r="S491" s="68"/>
      <c r="T491" s="68"/>
      <c r="U491" s="244" t="str">
        <f>IF(F491="","",Tabla1[[#This Row],[Fecha Inicio grupo]]+3*7-7)</f>
        <v/>
      </c>
      <c r="V491" s="245" t="str">
        <f>IF(F491="","",EDATE(Tabla1[[#This Row],[Fecha Inicio grupo]],3))</f>
        <v/>
      </c>
      <c r="W491" s="30"/>
      <c r="X491" s="30"/>
      <c r="Y491" s="77"/>
      <c r="Z491" s="77"/>
      <c r="AA491" s="77"/>
      <c r="AB491" s="77"/>
      <c r="AC491" s="77"/>
      <c r="AD491" s="77"/>
      <c r="AE491" s="77"/>
      <c r="AF491" s="77"/>
      <c r="AG491" s="77"/>
      <c r="AH491" s="77"/>
      <c r="AI491" s="77"/>
      <c r="AJ491" s="77"/>
      <c r="AK491" s="77"/>
      <c r="AL491" s="77"/>
      <c r="AM491" s="77"/>
      <c r="AN491" s="77"/>
      <c r="AO491" s="145"/>
      <c r="AP491" s="247" t="str">
        <f>IF(F491="","",IFERROR(VLOOKUP(SUBSTITUTE(SUBSTITUTE(Tabla1[[#This Row],[Uso Sistemas]],"T","P"),"N","F"),Parámetros!$M$2:$N$17,2,0),"Completar hasta 3ra sem. para evaluar a Probacionista"))</f>
        <v/>
      </c>
      <c r="AQ491" s="40"/>
      <c r="AR491" s="40"/>
      <c r="AS491" s="40"/>
      <c r="AT491" s="29"/>
      <c r="AU491" s="56"/>
      <c r="AV491" s="56"/>
      <c r="AW491" s="56"/>
      <c r="AX491" s="249" t="str">
        <f>IF(V491="","",EOMONTH(EDATE(Tabla1[[#This Row],[Fecha Finalización]],2),0))</f>
        <v/>
      </c>
      <c r="AY491" s="40"/>
      <c r="AZ491" s="250" t="str">
        <f>IF(V491="","",EOMONTH(EDATE(Tabla1[[#This Row],[Fecha Finalización]],3),0))</f>
        <v/>
      </c>
      <c r="BA491" s="40"/>
      <c r="BB491" s="40"/>
      <c r="BC491" s="236"/>
      <c r="BD491" s="234" t="str">
        <f>IF(F491="","",Tabla1[[#This Row],[sem 01]]&amp;Tabla1[[#This Row],[sem 02]]&amp;Tabla1[[#This Row],[sem 03]])</f>
        <v/>
      </c>
      <c r="BE491" s="235" t="str">
        <f>IF(TRIM(F491)="","",$B$1&amp;"-"&amp;SUBSTITUTE(Tabla1[[#This Row],[Mes Inscrito]]," ","")&amp;"-"&amp;SUBSTITUTE(Tabla1[[#This Row],[Dia de clases Inscrito]]," ","")&amp;"-"&amp;SUBSTITUTE(Tabla1[[#This Row],[Horario Inscrito]]," ","")&amp;"-"&amp;Tabla1[[#This Row],[Fecha Inicio grupo]])</f>
        <v/>
      </c>
      <c r="BF491" s="252" t="str">
        <f>IF(F491="","",Tabla1[[#This Row],[Curso]])</f>
        <v/>
      </c>
      <c r="BG491" s="253" t="str">
        <f>+IF(TRIM(F491)="","",$B$1&amp;"-"&amp;TRIM(Tabla1[[#This Row],[Mes Inscrito]])&amp;"-"&amp;TRIM(Tabla1[[#This Row],[Dia de clases Inscrito]])&amp;"-"&amp;TRIM(Tabla1[[#This Row],[Horario Inscrito]])&amp;"-"&amp;TRIM(Tabla1[[#This Row],[Fecha Inicio grupo]])&amp;"-"&amp;TRIM(Tabla1[[#This Row],[Tipo Incrito]]))</f>
        <v/>
      </c>
      <c r="BH491" s="308" t="str">
        <f>IF(F491="","",OR(IFERROR(SEARCH("CG",Tabla1[[#This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1" s="309" t="str">
        <f>IF(F491&lt;&gt;"",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1" s="309" t="str">
        <f>IF(F491&lt;&gt;"",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1" s="309" t="str">
        <f>IF(Tabla1[[#This Row],[Fecha Inicio grupo]]="","",IFERROR(VLOOKUP(Tabla1[[#This Row],[Mes de Alta como miembro]],Parámetros!$AM$2:$AN$16,2,0),"01/01/1900"))</f>
        <v/>
      </c>
    </row>
    <row r="492" spans="1:63" ht="14.45">
      <c r="A492" s="69">
        <v>489</v>
      </c>
      <c r="B492" s="30"/>
      <c r="C492" s="35"/>
      <c r="D492" s="43"/>
      <c r="E492" s="65"/>
      <c r="F492" s="46"/>
      <c r="G492" s="46"/>
      <c r="H492" s="164"/>
      <c r="I492" s="43"/>
      <c r="J492" s="29"/>
      <c r="K492" s="70"/>
      <c r="L492" s="69"/>
      <c r="M492" s="47"/>
      <c r="N492" s="239" t="str">
        <f ca="1">IF(Tabla1[[#This Row],[Fecha de nac]]="","",IF(Tabla1[[#This Row],[Fecha Finalización]] &gt;=TODAY(), DATEDIF(Tabla1[[#This Row],[Fecha de nac]],TODAY(),"y"), ROUNDDOWN((Tabla1[[#This Row],[Fecha Finalización]] -Tabla1[[#This Row],[Fecha de nac]])/365,0)))</f>
        <v/>
      </c>
      <c r="O492" s="170"/>
      <c r="P492" s="35"/>
      <c r="Q492" s="68"/>
      <c r="R492" s="68"/>
      <c r="S492" s="68"/>
      <c r="T492" s="68"/>
      <c r="U492" s="244" t="str">
        <f>IF(F492="","",Tabla1[[#This Row],[Fecha Inicio grupo]]+3*7-7)</f>
        <v/>
      </c>
      <c r="V492" s="245" t="str">
        <f>IF(F492="","",EDATE(Tabla1[[#This Row],[Fecha Inicio grupo]],3))</f>
        <v/>
      </c>
      <c r="W492" s="30"/>
      <c r="X492" s="30"/>
      <c r="Y492" s="77"/>
      <c r="Z492" s="77"/>
      <c r="AA492" s="77"/>
      <c r="AB492" s="77"/>
      <c r="AC492" s="77"/>
      <c r="AD492" s="77"/>
      <c r="AE492" s="77"/>
      <c r="AF492" s="77"/>
      <c r="AG492" s="77"/>
      <c r="AH492" s="77"/>
      <c r="AI492" s="77"/>
      <c r="AJ492" s="77"/>
      <c r="AK492" s="77"/>
      <c r="AL492" s="77"/>
      <c r="AM492" s="77"/>
      <c r="AN492" s="77"/>
      <c r="AO492" s="145"/>
      <c r="AP492" s="247" t="str">
        <f>IF(F492="","",IFERROR(VLOOKUP(SUBSTITUTE(SUBSTITUTE(Tabla1[[#This Row],[Uso Sistemas]],"T","P"),"N","F"),Parámetros!$M$2:$N$17,2,0),"Completar hasta 3ra sem. para evaluar a Probacionista"))</f>
        <v/>
      </c>
      <c r="AQ492" s="40"/>
      <c r="AR492" s="40"/>
      <c r="AS492" s="40"/>
      <c r="AT492" s="29"/>
      <c r="AU492" s="56"/>
      <c r="AV492" s="56"/>
      <c r="AW492" s="56"/>
      <c r="AX492" s="249" t="str">
        <f>IF(V492="","",EOMONTH(EDATE(Tabla1[[#This Row],[Fecha Finalización]],2),0))</f>
        <v/>
      </c>
      <c r="AY492" s="40"/>
      <c r="AZ492" s="250" t="str">
        <f>IF(V492="","",EOMONTH(EDATE(Tabla1[[#This Row],[Fecha Finalización]],3),0))</f>
        <v/>
      </c>
      <c r="BA492" s="40"/>
      <c r="BB492" s="40"/>
      <c r="BC492" s="236"/>
      <c r="BD492" s="234" t="str">
        <f>IF(F492="","",Tabla1[[#This Row],[sem 01]]&amp;Tabla1[[#This Row],[sem 02]]&amp;Tabla1[[#This Row],[sem 03]])</f>
        <v/>
      </c>
      <c r="BE492" s="235" t="str">
        <f>IF(TRIM(F492)="","",$B$1&amp;"-"&amp;SUBSTITUTE(Tabla1[[#This Row],[Mes Inscrito]]," ","")&amp;"-"&amp;SUBSTITUTE(Tabla1[[#This Row],[Dia de clases Inscrito]]," ","")&amp;"-"&amp;SUBSTITUTE(Tabla1[[#This Row],[Horario Inscrito]]," ","")&amp;"-"&amp;Tabla1[[#This Row],[Fecha Inicio grupo]])</f>
        <v/>
      </c>
      <c r="BF492" s="252" t="str">
        <f>IF(F492="","",Tabla1[[#This Row],[Curso]])</f>
        <v/>
      </c>
      <c r="BG492" s="253" t="str">
        <f>+IF(TRIM(F492)="","",$B$1&amp;"-"&amp;TRIM(Tabla1[[#This Row],[Mes Inscrito]])&amp;"-"&amp;TRIM(Tabla1[[#This Row],[Dia de clases Inscrito]])&amp;"-"&amp;TRIM(Tabla1[[#This Row],[Horario Inscrito]])&amp;"-"&amp;TRIM(Tabla1[[#This Row],[Fecha Inicio grupo]])&amp;"-"&amp;TRIM(Tabla1[[#This Row],[Tipo Incrito]]))</f>
        <v/>
      </c>
      <c r="BH492" s="308" t="str">
        <f>IF(F492="","",OR(IFERROR(SEARCH("CG",Tabla1[[#This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2" s="309" t="str">
        <f>IF(F492&lt;&gt;"",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2" s="309" t="str">
        <f>IF(F492&lt;&gt;"",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2" s="309" t="str">
        <f>IF(Tabla1[[#This Row],[Fecha Inicio grupo]]="","",IFERROR(VLOOKUP(Tabla1[[#This Row],[Mes de Alta como miembro]],Parámetros!$AM$2:$AN$16,2,0),"01/01/1900"))</f>
        <v/>
      </c>
    </row>
    <row r="493" spans="1:63" ht="14.45">
      <c r="A493" s="69">
        <v>490</v>
      </c>
      <c r="B493" s="30"/>
      <c r="C493" s="35"/>
      <c r="D493" s="43"/>
      <c r="E493" s="65"/>
      <c r="F493" s="46"/>
      <c r="G493" s="46"/>
      <c r="H493" s="164"/>
      <c r="I493" s="43"/>
      <c r="J493" s="29"/>
      <c r="K493" s="70"/>
      <c r="L493" s="69"/>
      <c r="M493" s="47"/>
      <c r="N493" s="239" t="str">
        <f ca="1">IF(Tabla1[[#This Row],[Fecha de nac]]="","",IF(Tabla1[[#This Row],[Fecha Finalización]] &gt;=TODAY(), DATEDIF(Tabla1[[#This Row],[Fecha de nac]],TODAY(),"y"), ROUNDDOWN((Tabla1[[#This Row],[Fecha Finalización]] -Tabla1[[#This Row],[Fecha de nac]])/365,0)))</f>
        <v/>
      </c>
      <c r="O493" s="170"/>
      <c r="P493" s="35"/>
      <c r="Q493" s="68"/>
      <c r="R493" s="68"/>
      <c r="S493" s="68"/>
      <c r="T493" s="68"/>
      <c r="U493" s="244" t="str">
        <f>IF(F493="","",Tabla1[[#This Row],[Fecha Inicio grupo]]+3*7-7)</f>
        <v/>
      </c>
      <c r="V493" s="245" t="str">
        <f>IF(F493="","",EDATE(Tabla1[[#This Row],[Fecha Inicio grupo]],3))</f>
        <v/>
      </c>
      <c r="W493" s="30"/>
      <c r="X493" s="30"/>
      <c r="Y493" s="77"/>
      <c r="Z493" s="77"/>
      <c r="AA493" s="77"/>
      <c r="AB493" s="77"/>
      <c r="AC493" s="77"/>
      <c r="AD493" s="77"/>
      <c r="AE493" s="77"/>
      <c r="AF493" s="77"/>
      <c r="AG493" s="77"/>
      <c r="AH493" s="77"/>
      <c r="AI493" s="77"/>
      <c r="AJ493" s="77"/>
      <c r="AK493" s="77"/>
      <c r="AL493" s="77"/>
      <c r="AM493" s="77"/>
      <c r="AN493" s="77"/>
      <c r="AO493" s="145"/>
      <c r="AP493" s="247" t="str">
        <f>IF(F493="","",IFERROR(VLOOKUP(SUBSTITUTE(SUBSTITUTE(Tabla1[[#This Row],[Uso Sistemas]],"T","P"),"N","F"),Parámetros!$M$2:$N$17,2,0),"Completar hasta 3ra sem. para evaluar a Probacionista"))</f>
        <v/>
      </c>
      <c r="AQ493" s="40"/>
      <c r="AR493" s="40"/>
      <c r="AS493" s="40"/>
      <c r="AT493" s="29"/>
      <c r="AU493" s="56"/>
      <c r="AV493" s="56"/>
      <c r="AW493" s="56"/>
      <c r="AX493" s="249" t="str">
        <f>IF(V493="","",EOMONTH(EDATE(Tabla1[[#This Row],[Fecha Finalización]],2),0))</f>
        <v/>
      </c>
      <c r="AY493" s="40"/>
      <c r="AZ493" s="250" t="str">
        <f>IF(V493="","",EOMONTH(EDATE(Tabla1[[#This Row],[Fecha Finalización]],3),0))</f>
        <v/>
      </c>
      <c r="BA493" s="40"/>
      <c r="BB493" s="40"/>
      <c r="BC493" s="236"/>
      <c r="BD493" s="234" t="str">
        <f>IF(F493="","",Tabla1[[#This Row],[sem 01]]&amp;Tabla1[[#This Row],[sem 02]]&amp;Tabla1[[#This Row],[sem 03]])</f>
        <v/>
      </c>
      <c r="BE493" s="235" t="str">
        <f>IF(TRIM(F493)="","",$B$1&amp;"-"&amp;SUBSTITUTE(Tabla1[[#This Row],[Mes Inscrito]]," ","")&amp;"-"&amp;SUBSTITUTE(Tabla1[[#This Row],[Dia de clases Inscrito]]," ","")&amp;"-"&amp;SUBSTITUTE(Tabla1[[#This Row],[Horario Inscrito]]," ","")&amp;"-"&amp;Tabla1[[#This Row],[Fecha Inicio grupo]])</f>
        <v/>
      </c>
      <c r="BF493" s="252" t="str">
        <f>IF(F493="","",Tabla1[[#This Row],[Curso]])</f>
        <v/>
      </c>
      <c r="BG493" s="253" t="str">
        <f>+IF(TRIM(F493)="","",$B$1&amp;"-"&amp;TRIM(Tabla1[[#This Row],[Mes Inscrito]])&amp;"-"&amp;TRIM(Tabla1[[#This Row],[Dia de clases Inscrito]])&amp;"-"&amp;TRIM(Tabla1[[#This Row],[Horario Inscrito]])&amp;"-"&amp;TRIM(Tabla1[[#This Row],[Fecha Inicio grupo]])&amp;"-"&amp;TRIM(Tabla1[[#This Row],[Tipo Incrito]]))</f>
        <v/>
      </c>
      <c r="BH493" s="308" t="str">
        <f>IF(F493="","",OR(IFERROR(SEARCH("CG",Tabla1[[#This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3" s="309" t="str">
        <f>IF(F493&lt;&gt;"",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3" s="309" t="str">
        <f>IF(F493&lt;&gt;"",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3" s="309" t="str">
        <f>IF(Tabla1[[#This Row],[Fecha Inicio grupo]]="","",IFERROR(VLOOKUP(Tabla1[[#This Row],[Mes de Alta como miembro]],Parámetros!$AM$2:$AN$16,2,0),"01/01/1900"))</f>
        <v/>
      </c>
    </row>
    <row r="494" spans="1:63" ht="14.45">
      <c r="A494" s="69">
        <v>491</v>
      </c>
      <c r="B494" s="30"/>
      <c r="C494" s="35"/>
      <c r="D494" s="43"/>
      <c r="E494" s="65"/>
      <c r="F494" s="46"/>
      <c r="G494" s="46"/>
      <c r="H494" s="164"/>
      <c r="I494" s="43"/>
      <c r="J494" s="29"/>
      <c r="K494" s="70"/>
      <c r="L494" s="69"/>
      <c r="M494" s="47"/>
      <c r="N494" s="239" t="str">
        <f ca="1">IF(Tabla1[[#This Row],[Fecha de nac]]="","",IF(Tabla1[[#This Row],[Fecha Finalización]] &gt;=TODAY(), DATEDIF(Tabla1[[#This Row],[Fecha de nac]],TODAY(),"y"), ROUNDDOWN((Tabla1[[#This Row],[Fecha Finalización]] -Tabla1[[#This Row],[Fecha de nac]])/365,0)))</f>
        <v/>
      </c>
      <c r="O494" s="170"/>
      <c r="P494" s="35"/>
      <c r="Q494" s="68"/>
      <c r="R494" s="68"/>
      <c r="S494" s="68"/>
      <c r="T494" s="68"/>
      <c r="U494" s="244" t="str">
        <f>IF(F494="","",Tabla1[[#This Row],[Fecha Inicio grupo]]+3*7-7)</f>
        <v/>
      </c>
      <c r="V494" s="245" t="str">
        <f>IF(F494="","",EDATE(Tabla1[[#This Row],[Fecha Inicio grupo]],3))</f>
        <v/>
      </c>
      <c r="W494" s="30"/>
      <c r="X494" s="30"/>
      <c r="Y494" s="77"/>
      <c r="Z494" s="77"/>
      <c r="AA494" s="77"/>
      <c r="AB494" s="77"/>
      <c r="AC494" s="77"/>
      <c r="AD494" s="77"/>
      <c r="AE494" s="77"/>
      <c r="AF494" s="77"/>
      <c r="AG494" s="77"/>
      <c r="AH494" s="77"/>
      <c r="AI494" s="77"/>
      <c r="AJ494" s="77"/>
      <c r="AK494" s="77"/>
      <c r="AL494" s="77"/>
      <c r="AM494" s="77"/>
      <c r="AN494" s="77"/>
      <c r="AO494" s="145"/>
      <c r="AP494" s="247" t="str">
        <f>IF(F494="","",IFERROR(VLOOKUP(SUBSTITUTE(SUBSTITUTE(Tabla1[[#This Row],[Uso Sistemas]],"T","P"),"N","F"),Parámetros!$M$2:$N$17,2,0),"Completar hasta 3ra sem. para evaluar a Probacionista"))</f>
        <v/>
      </c>
      <c r="AQ494" s="40"/>
      <c r="AR494" s="40"/>
      <c r="AS494" s="40"/>
      <c r="AT494" s="29"/>
      <c r="AU494" s="56"/>
      <c r="AV494" s="56"/>
      <c r="AW494" s="56"/>
      <c r="AX494" s="249" t="str">
        <f>IF(V494="","",EOMONTH(EDATE(Tabla1[[#This Row],[Fecha Finalización]],2),0))</f>
        <v/>
      </c>
      <c r="AY494" s="40"/>
      <c r="AZ494" s="250" t="str">
        <f>IF(V494="","",EOMONTH(EDATE(Tabla1[[#This Row],[Fecha Finalización]],3),0))</f>
        <v/>
      </c>
      <c r="BA494" s="40"/>
      <c r="BB494" s="40"/>
      <c r="BC494" s="236"/>
      <c r="BD494" s="234" t="str">
        <f>IF(F494="","",Tabla1[[#This Row],[sem 01]]&amp;Tabla1[[#This Row],[sem 02]]&amp;Tabla1[[#This Row],[sem 03]])</f>
        <v/>
      </c>
      <c r="BE494" s="235" t="str">
        <f>IF(TRIM(F494)="","",$B$1&amp;"-"&amp;SUBSTITUTE(Tabla1[[#This Row],[Mes Inscrito]]," ","")&amp;"-"&amp;SUBSTITUTE(Tabla1[[#This Row],[Dia de clases Inscrito]]," ","")&amp;"-"&amp;SUBSTITUTE(Tabla1[[#This Row],[Horario Inscrito]]," ","")&amp;"-"&amp;Tabla1[[#This Row],[Fecha Inicio grupo]])</f>
        <v/>
      </c>
      <c r="BF494" s="252" t="str">
        <f>IF(F494="","",Tabla1[[#This Row],[Curso]])</f>
        <v/>
      </c>
      <c r="BG494" s="253" t="str">
        <f>+IF(TRIM(F494)="","",$B$1&amp;"-"&amp;TRIM(Tabla1[[#This Row],[Mes Inscrito]])&amp;"-"&amp;TRIM(Tabla1[[#This Row],[Dia de clases Inscrito]])&amp;"-"&amp;TRIM(Tabla1[[#This Row],[Horario Inscrito]])&amp;"-"&amp;TRIM(Tabla1[[#This Row],[Fecha Inicio grupo]])&amp;"-"&amp;TRIM(Tabla1[[#This Row],[Tipo Incrito]]))</f>
        <v/>
      </c>
      <c r="BH494" s="308" t="str">
        <f>IF(F494="","",OR(IFERROR(SEARCH("CG",Tabla1[[#This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4" s="309" t="str">
        <f>IF(F494&lt;&gt;"",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4" s="309" t="str">
        <f>IF(F494&lt;&gt;"",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4" s="309" t="str">
        <f>IF(Tabla1[[#This Row],[Fecha Inicio grupo]]="","",IFERROR(VLOOKUP(Tabla1[[#This Row],[Mes de Alta como miembro]],Parámetros!$AM$2:$AN$16,2,0),"01/01/1900"))</f>
        <v/>
      </c>
    </row>
    <row r="495" spans="1:63" ht="14.45">
      <c r="A495" s="69">
        <v>492</v>
      </c>
      <c r="B495" s="30"/>
      <c r="C495" s="35"/>
      <c r="D495" s="43"/>
      <c r="E495" s="65"/>
      <c r="F495" s="46"/>
      <c r="G495" s="46"/>
      <c r="H495" s="164"/>
      <c r="I495" s="43"/>
      <c r="J495" s="29"/>
      <c r="K495" s="70"/>
      <c r="L495" s="69"/>
      <c r="M495" s="47"/>
      <c r="N495" s="239" t="str">
        <f ca="1">IF(Tabla1[[#This Row],[Fecha de nac]]="","",IF(Tabla1[[#This Row],[Fecha Finalización]] &gt;=TODAY(), DATEDIF(Tabla1[[#This Row],[Fecha de nac]],TODAY(),"y"), ROUNDDOWN((Tabla1[[#This Row],[Fecha Finalización]] -Tabla1[[#This Row],[Fecha de nac]])/365,0)))</f>
        <v/>
      </c>
      <c r="O495" s="170"/>
      <c r="P495" s="35"/>
      <c r="Q495" s="68"/>
      <c r="R495" s="68"/>
      <c r="S495" s="68"/>
      <c r="T495" s="68"/>
      <c r="U495" s="244" t="str">
        <f>IF(F495="","",Tabla1[[#This Row],[Fecha Inicio grupo]]+3*7-7)</f>
        <v/>
      </c>
      <c r="V495" s="245" t="str">
        <f>IF(F495="","",EDATE(Tabla1[[#This Row],[Fecha Inicio grupo]],3))</f>
        <v/>
      </c>
      <c r="W495" s="30"/>
      <c r="X495" s="30"/>
      <c r="Y495" s="77"/>
      <c r="Z495" s="77"/>
      <c r="AA495" s="77"/>
      <c r="AB495" s="77"/>
      <c r="AC495" s="77"/>
      <c r="AD495" s="77"/>
      <c r="AE495" s="77"/>
      <c r="AF495" s="77"/>
      <c r="AG495" s="77"/>
      <c r="AH495" s="77"/>
      <c r="AI495" s="77"/>
      <c r="AJ495" s="77"/>
      <c r="AK495" s="77"/>
      <c r="AL495" s="77"/>
      <c r="AM495" s="77"/>
      <c r="AN495" s="77"/>
      <c r="AO495" s="145"/>
      <c r="AP495" s="247" t="str">
        <f>IF(F495="","",IFERROR(VLOOKUP(SUBSTITUTE(SUBSTITUTE(Tabla1[[#This Row],[Uso Sistemas]],"T","P"),"N","F"),Parámetros!$M$2:$N$17,2,0),"Completar hasta 3ra sem. para evaluar a Probacionista"))</f>
        <v/>
      </c>
      <c r="AQ495" s="40"/>
      <c r="AR495" s="40"/>
      <c r="AS495" s="40"/>
      <c r="AT495" s="29"/>
      <c r="AU495" s="56"/>
      <c r="AV495" s="56"/>
      <c r="AW495" s="56"/>
      <c r="AX495" s="249" t="str">
        <f>IF(V495="","",EOMONTH(EDATE(Tabla1[[#This Row],[Fecha Finalización]],2),0))</f>
        <v/>
      </c>
      <c r="AY495" s="40"/>
      <c r="AZ495" s="250" t="str">
        <f>IF(V495="","",EOMONTH(EDATE(Tabla1[[#This Row],[Fecha Finalización]],3),0))</f>
        <v/>
      </c>
      <c r="BA495" s="40"/>
      <c r="BB495" s="40"/>
      <c r="BC495" s="236"/>
      <c r="BD495" s="234" t="str">
        <f>IF(F495="","",Tabla1[[#This Row],[sem 01]]&amp;Tabla1[[#This Row],[sem 02]]&amp;Tabla1[[#This Row],[sem 03]])</f>
        <v/>
      </c>
      <c r="BE495" s="235" t="str">
        <f>IF(TRIM(F495)="","",$B$1&amp;"-"&amp;SUBSTITUTE(Tabla1[[#This Row],[Mes Inscrito]]," ","")&amp;"-"&amp;SUBSTITUTE(Tabla1[[#This Row],[Dia de clases Inscrito]]," ","")&amp;"-"&amp;SUBSTITUTE(Tabla1[[#This Row],[Horario Inscrito]]," ","")&amp;"-"&amp;Tabla1[[#This Row],[Fecha Inicio grupo]])</f>
        <v/>
      </c>
      <c r="BF495" s="252" t="str">
        <f>IF(F495="","",Tabla1[[#This Row],[Curso]])</f>
        <v/>
      </c>
      <c r="BG495" s="253" t="str">
        <f>+IF(TRIM(F495)="","",$B$1&amp;"-"&amp;TRIM(Tabla1[[#This Row],[Mes Inscrito]])&amp;"-"&amp;TRIM(Tabla1[[#This Row],[Dia de clases Inscrito]])&amp;"-"&amp;TRIM(Tabla1[[#This Row],[Horario Inscrito]])&amp;"-"&amp;TRIM(Tabla1[[#This Row],[Fecha Inicio grupo]])&amp;"-"&amp;TRIM(Tabla1[[#This Row],[Tipo Incrito]]))</f>
        <v/>
      </c>
      <c r="BH495" s="308" t="str">
        <f>IF(F495="","",OR(IFERROR(SEARCH("CG",Tabla1[[#This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5" s="309" t="str">
        <f>IF(F495&lt;&gt;"",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5" s="309" t="str">
        <f>IF(F495&lt;&gt;"",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5" s="309" t="str">
        <f>IF(Tabla1[[#This Row],[Fecha Inicio grupo]]="","",IFERROR(VLOOKUP(Tabla1[[#This Row],[Mes de Alta como miembro]],Parámetros!$AM$2:$AN$16,2,0),"01/01/1900"))</f>
        <v/>
      </c>
    </row>
    <row r="496" spans="1:63" ht="14.45">
      <c r="A496" s="69">
        <v>493</v>
      </c>
      <c r="B496" s="30"/>
      <c r="C496" s="35"/>
      <c r="D496" s="43"/>
      <c r="E496" s="65"/>
      <c r="F496" s="46"/>
      <c r="G496" s="46"/>
      <c r="H496" s="164"/>
      <c r="I496" s="43"/>
      <c r="J496" s="29"/>
      <c r="K496" s="70"/>
      <c r="L496" s="69"/>
      <c r="M496" s="47"/>
      <c r="N496" s="239" t="str">
        <f ca="1">IF(Tabla1[[#This Row],[Fecha de nac]]="","",IF(Tabla1[[#This Row],[Fecha Finalización]] &gt;=TODAY(), DATEDIF(Tabla1[[#This Row],[Fecha de nac]],TODAY(),"y"), ROUNDDOWN((Tabla1[[#This Row],[Fecha Finalización]] -Tabla1[[#This Row],[Fecha de nac]])/365,0)))</f>
        <v/>
      </c>
      <c r="O496" s="170"/>
      <c r="P496" s="35"/>
      <c r="Q496" s="68"/>
      <c r="R496" s="68"/>
      <c r="S496" s="68"/>
      <c r="T496" s="68"/>
      <c r="U496" s="244" t="str">
        <f>IF(F496="","",Tabla1[[#This Row],[Fecha Inicio grupo]]+3*7-7)</f>
        <v/>
      </c>
      <c r="V496" s="245" t="str">
        <f>IF(F496="","",EDATE(Tabla1[[#This Row],[Fecha Inicio grupo]],3))</f>
        <v/>
      </c>
      <c r="W496" s="30"/>
      <c r="X496" s="30"/>
      <c r="Y496" s="77"/>
      <c r="Z496" s="77"/>
      <c r="AA496" s="77"/>
      <c r="AB496" s="77"/>
      <c r="AC496" s="77"/>
      <c r="AD496" s="77"/>
      <c r="AE496" s="77"/>
      <c r="AF496" s="77"/>
      <c r="AG496" s="77"/>
      <c r="AH496" s="77"/>
      <c r="AI496" s="77"/>
      <c r="AJ496" s="77"/>
      <c r="AK496" s="77"/>
      <c r="AL496" s="77"/>
      <c r="AM496" s="77"/>
      <c r="AN496" s="77"/>
      <c r="AO496" s="145"/>
      <c r="AP496" s="247" t="str">
        <f>IF(F496="","",IFERROR(VLOOKUP(SUBSTITUTE(SUBSTITUTE(Tabla1[[#This Row],[Uso Sistemas]],"T","P"),"N","F"),Parámetros!$M$2:$N$17,2,0),"Completar hasta 3ra sem. para evaluar a Probacionista"))</f>
        <v/>
      </c>
      <c r="AQ496" s="40"/>
      <c r="AR496" s="40"/>
      <c r="AS496" s="40"/>
      <c r="AT496" s="29"/>
      <c r="AU496" s="56"/>
      <c r="AV496" s="56"/>
      <c r="AW496" s="56"/>
      <c r="AX496" s="249" t="str">
        <f>IF(V496="","",EOMONTH(EDATE(Tabla1[[#This Row],[Fecha Finalización]],2),0))</f>
        <v/>
      </c>
      <c r="AY496" s="40"/>
      <c r="AZ496" s="250" t="str">
        <f>IF(V496="","",EOMONTH(EDATE(Tabla1[[#This Row],[Fecha Finalización]],3),0))</f>
        <v/>
      </c>
      <c r="BA496" s="40"/>
      <c r="BB496" s="40"/>
      <c r="BC496" s="236"/>
      <c r="BD496" s="234" t="str">
        <f>IF(F496="","",Tabla1[[#This Row],[sem 01]]&amp;Tabla1[[#This Row],[sem 02]]&amp;Tabla1[[#This Row],[sem 03]])</f>
        <v/>
      </c>
      <c r="BE496" s="235" t="str">
        <f>IF(TRIM(F496)="","",$B$1&amp;"-"&amp;SUBSTITUTE(Tabla1[[#This Row],[Mes Inscrito]]," ","")&amp;"-"&amp;SUBSTITUTE(Tabla1[[#This Row],[Dia de clases Inscrito]]," ","")&amp;"-"&amp;SUBSTITUTE(Tabla1[[#This Row],[Horario Inscrito]]," ","")&amp;"-"&amp;Tabla1[[#This Row],[Fecha Inicio grupo]])</f>
        <v/>
      </c>
      <c r="BF496" s="252" t="str">
        <f>IF(F496="","",Tabla1[[#This Row],[Curso]])</f>
        <v/>
      </c>
      <c r="BG496" s="253" t="str">
        <f>+IF(TRIM(F496)="","",$B$1&amp;"-"&amp;TRIM(Tabla1[[#This Row],[Mes Inscrito]])&amp;"-"&amp;TRIM(Tabla1[[#This Row],[Dia de clases Inscrito]])&amp;"-"&amp;TRIM(Tabla1[[#This Row],[Horario Inscrito]])&amp;"-"&amp;TRIM(Tabla1[[#This Row],[Fecha Inicio grupo]])&amp;"-"&amp;TRIM(Tabla1[[#This Row],[Tipo Incrito]]))</f>
        <v/>
      </c>
      <c r="BH496" s="308" t="str">
        <f>IF(F496="","",OR(IFERROR(SEARCH("CG",Tabla1[[#This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6" s="309" t="str">
        <f>IF(F496&lt;&gt;"",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6" s="309" t="str">
        <f>IF(F496&lt;&gt;"",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6" s="309" t="str">
        <f>IF(Tabla1[[#This Row],[Fecha Inicio grupo]]="","",IFERROR(VLOOKUP(Tabla1[[#This Row],[Mes de Alta como miembro]],Parámetros!$AM$2:$AN$16,2,0),"01/01/1900"))</f>
        <v/>
      </c>
    </row>
    <row r="497" spans="1:63" ht="14.45">
      <c r="A497" s="69">
        <v>494</v>
      </c>
      <c r="B497" s="30"/>
      <c r="C497" s="35"/>
      <c r="D497" s="43"/>
      <c r="E497" s="65"/>
      <c r="F497" s="46"/>
      <c r="G497" s="46"/>
      <c r="H497" s="164"/>
      <c r="I497" s="43"/>
      <c r="J497" s="29"/>
      <c r="K497" s="70"/>
      <c r="L497" s="69"/>
      <c r="M497" s="47"/>
      <c r="N497" s="239" t="str">
        <f ca="1">IF(Tabla1[[#This Row],[Fecha de nac]]="","",IF(Tabla1[[#This Row],[Fecha Finalización]] &gt;=TODAY(), DATEDIF(Tabla1[[#This Row],[Fecha de nac]],TODAY(),"y"), ROUNDDOWN((Tabla1[[#This Row],[Fecha Finalización]] -Tabla1[[#This Row],[Fecha de nac]])/365,0)))</f>
        <v/>
      </c>
      <c r="O497" s="170"/>
      <c r="P497" s="35"/>
      <c r="Q497" s="68"/>
      <c r="R497" s="68"/>
      <c r="S497" s="68"/>
      <c r="T497" s="68"/>
      <c r="U497" s="244" t="str">
        <f>IF(F497="","",Tabla1[[#This Row],[Fecha Inicio grupo]]+3*7-7)</f>
        <v/>
      </c>
      <c r="V497" s="245" t="str">
        <f>IF(F497="","",EDATE(Tabla1[[#This Row],[Fecha Inicio grupo]],3))</f>
        <v/>
      </c>
      <c r="W497" s="30"/>
      <c r="X497" s="30"/>
      <c r="Y497" s="77"/>
      <c r="Z497" s="77"/>
      <c r="AA497" s="77"/>
      <c r="AB497" s="77"/>
      <c r="AC497" s="77"/>
      <c r="AD497" s="77"/>
      <c r="AE497" s="77"/>
      <c r="AF497" s="77"/>
      <c r="AG497" s="77"/>
      <c r="AH497" s="77"/>
      <c r="AI497" s="77"/>
      <c r="AJ497" s="77"/>
      <c r="AK497" s="77"/>
      <c r="AL497" s="77"/>
      <c r="AM497" s="77"/>
      <c r="AN497" s="77"/>
      <c r="AO497" s="145"/>
      <c r="AP497" s="247" t="str">
        <f>IF(F497="","",IFERROR(VLOOKUP(SUBSTITUTE(SUBSTITUTE(Tabla1[[#This Row],[Uso Sistemas]],"T","P"),"N","F"),Parámetros!$M$2:$N$17,2,0),"Completar hasta 3ra sem. para evaluar a Probacionista"))</f>
        <v/>
      </c>
      <c r="AQ497" s="40"/>
      <c r="AR497" s="40"/>
      <c r="AS497" s="40"/>
      <c r="AT497" s="29"/>
      <c r="AU497" s="56"/>
      <c r="AV497" s="56"/>
      <c r="AW497" s="56"/>
      <c r="AX497" s="249" t="str">
        <f>IF(V497="","",EOMONTH(EDATE(Tabla1[[#This Row],[Fecha Finalización]],2),0))</f>
        <v/>
      </c>
      <c r="AY497" s="40"/>
      <c r="AZ497" s="250" t="str">
        <f>IF(V497="","",EOMONTH(EDATE(Tabla1[[#This Row],[Fecha Finalización]],3),0))</f>
        <v/>
      </c>
      <c r="BA497" s="40"/>
      <c r="BB497" s="40"/>
      <c r="BC497" s="236"/>
      <c r="BD497" s="234" t="str">
        <f>IF(F497="","",Tabla1[[#This Row],[sem 01]]&amp;Tabla1[[#This Row],[sem 02]]&amp;Tabla1[[#This Row],[sem 03]])</f>
        <v/>
      </c>
      <c r="BE497" s="235" t="str">
        <f>IF(TRIM(F497)="","",$B$1&amp;"-"&amp;SUBSTITUTE(Tabla1[[#This Row],[Mes Inscrito]]," ","")&amp;"-"&amp;SUBSTITUTE(Tabla1[[#This Row],[Dia de clases Inscrito]]," ","")&amp;"-"&amp;SUBSTITUTE(Tabla1[[#This Row],[Horario Inscrito]]," ","")&amp;"-"&amp;Tabla1[[#This Row],[Fecha Inicio grupo]])</f>
        <v/>
      </c>
      <c r="BF497" s="252" t="str">
        <f>IF(F497="","",Tabla1[[#This Row],[Curso]])</f>
        <v/>
      </c>
      <c r="BG497" s="253" t="str">
        <f>+IF(TRIM(F497)="","",$B$1&amp;"-"&amp;TRIM(Tabla1[[#This Row],[Mes Inscrito]])&amp;"-"&amp;TRIM(Tabla1[[#This Row],[Dia de clases Inscrito]])&amp;"-"&amp;TRIM(Tabla1[[#This Row],[Horario Inscrito]])&amp;"-"&amp;TRIM(Tabla1[[#This Row],[Fecha Inicio grupo]])&amp;"-"&amp;TRIM(Tabla1[[#This Row],[Tipo Incrito]]))</f>
        <v/>
      </c>
      <c r="BH497" s="308" t="str">
        <f>IF(F497="","",OR(IFERROR(SEARCH("CG",Tabla1[[#This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7" s="309" t="str">
        <f>IF(F497&lt;&gt;"",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7" s="309" t="str">
        <f>IF(F497&lt;&gt;"",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7" s="309" t="str">
        <f>IF(Tabla1[[#This Row],[Fecha Inicio grupo]]="","",IFERROR(VLOOKUP(Tabla1[[#This Row],[Mes de Alta como miembro]],Parámetros!$AM$2:$AN$16,2,0),"01/01/1900"))</f>
        <v/>
      </c>
    </row>
    <row r="498" spans="1:63" ht="14.45">
      <c r="A498" s="69">
        <v>495</v>
      </c>
      <c r="B498" s="30"/>
      <c r="C498" s="35"/>
      <c r="D498" s="43"/>
      <c r="E498" s="65"/>
      <c r="F498" s="46"/>
      <c r="G498" s="46"/>
      <c r="H498" s="164"/>
      <c r="I498" s="43"/>
      <c r="J498" s="29"/>
      <c r="K498" s="70"/>
      <c r="L498" s="69"/>
      <c r="M498" s="47"/>
      <c r="N498" s="239" t="str">
        <f ca="1">IF(Tabla1[[#This Row],[Fecha de nac]]="","",IF(Tabla1[[#This Row],[Fecha Finalización]] &gt;=TODAY(), DATEDIF(Tabla1[[#This Row],[Fecha de nac]],TODAY(),"y"), ROUNDDOWN((Tabla1[[#This Row],[Fecha Finalización]] -Tabla1[[#This Row],[Fecha de nac]])/365,0)))</f>
        <v/>
      </c>
      <c r="O498" s="170"/>
      <c r="P498" s="35"/>
      <c r="Q498" s="68"/>
      <c r="R498" s="68"/>
      <c r="S498" s="68"/>
      <c r="T498" s="68"/>
      <c r="U498" s="244" t="str">
        <f>IF(F498="","",Tabla1[[#This Row],[Fecha Inicio grupo]]+3*7-7)</f>
        <v/>
      </c>
      <c r="V498" s="245" t="str">
        <f>IF(F498="","",EDATE(Tabla1[[#This Row],[Fecha Inicio grupo]],3))</f>
        <v/>
      </c>
      <c r="W498" s="30"/>
      <c r="X498" s="30"/>
      <c r="Y498" s="77"/>
      <c r="Z498" s="77"/>
      <c r="AA498" s="77"/>
      <c r="AB498" s="77"/>
      <c r="AC498" s="77"/>
      <c r="AD498" s="77"/>
      <c r="AE498" s="77"/>
      <c r="AF498" s="77"/>
      <c r="AG498" s="77"/>
      <c r="AH498" s="77"/>
      <c r="AI498" s="77"/>
      <c r="AJ498" s="77"/>
      <c r="AK498" s="77"/>
      <c r="AL498" s="77"/>
      <c r="AM498" s="77"/>
      <c r="AN498" s="77"/>
      <c r="AO498" s="145"/>
      <c r="AP498" s="247" t="str">
        <f>IF(F498="","",IFERROR(VLOOKUP(SUBSTITUTE(SUBSTITUTE(Tabla1[[#This Row],[Uso Sistemas]],"T","P"),"N","F"),Parámetros!$M$2:$N$17,2,0),"Completar hasta 3ra sem. para evaluar a Probacionista"))</f>
        <v/>
      </c>
      <c r="AQ498" s="40"/>
      <c r="AR498" s="40"/>
      <c r="AS498" s="40"/>
      <c r="AT498" s="29"/>
      <c r="AU498" s="56"/>
      <c r="AV498" s="56"/>
      <c r="AW498" s="56"/>
      <c r="AX498" s="249" t="str">
        <f>IF(V498="","",EOMONTH(EDATE(Tabla1[[#This Row],[Fecha Finalización]],2),0))</f>
        <v/>
      </c>
      <c r="AY498" s="40"/>
      <c r="AZ498" s="250" t="str">
        <f>IF(V498="","",EOMONTH(EDATE(Tabla1[[#This Row],[Fecha Finalización]],3),0))</f>
        <v/>
      </c>
      <c r="BA498" s="40"/>
      <c r="BB498" s="40"/>
      <c r="BC498" s="236"/>
      <c r="BD498" s="234" t="str">
        <f>IF(F498="","",Tabla1[[#This Row],[sem 01]]&amp;Tabla1[[#This Row],[sem 02]]&amp;Tabla1[[#This Row],[sem 03]])</f>
        <v/>
      </c>
      <c r="BE498" s="235" t="str">
        <f>IF(TRIM(F498)="","",$B$1&amp;"-"&amp;SUBSTITUTE(Tabla1[[#This Row],[Mes Inscrito]]," ","")&amp;"-"&amp;SUBSTITUTE(Tabla1[[#This Row],[Dia de clases Inscrito]]," ","")&amp;"-"&amp;SUBSTITUTE(Tabla1[[#This Row],[Horario Inscrito]]," ","")&amp;"-"&amp;Tabla1[[#This Row],[Fecha Inicio grupo]])</f>
        <v/>
      </c>
      <c r="BF498" s="252" t="str">
        <f>IF(F498="","",Tabla1[[#This Row],[Curso]])</f>
        <v/>
      </c>
      <c r="BG498" s="253" t="str">
        <f>+IF(TRIM(F498)="","",$B$1&amp;"-"&amp;TRIM(Tabla1[[#This Row],[Mes Inscrito]])&amp;"-"&amp;TRIM(Tabla1[[#This Row],[Dia de clases Inscrito]])&amp;"-"&amp;TRIM(Tabla1[[#This Row],[Horario Inscrito]])&amp;"-"&amp;TRIM(Tabla1[[#This Row],[Fecha Inicio grupo]])&amp;"-"&amp;TRIM(Tabla1[[#This Row],[Tipo Incrito]]))</f>
        <v/>
      </c>
      <c r="BH498" s="308" t="str">
        <f>IF(F498="","",OR(IFERROR(SEARCH("CG",Tabla1[[#This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8" s="309" t="str">
        <f>IF(F498&lt;&gt;"",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8" s="309" t="str">
        <f>IF(F498&lt;&gt;"",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8" s="309" t="str">
        <f>IF(Tabla1[[#This Row],[Fecha Inicio grupo]]="","",IFERROR(VLOOKUP(Tabla1[[#This Row],[Mes de Alta como miembro]],Parámetros!$AM$2:$AN$16,2,0),"01/01/1900"))</f>
        <v/>
      </c>
    </row>
    <row r="499" spans="1:63" ht="14.45">
      <c r="A499" s="69">
        <v>496</v>
      </c>
      <c r="B499" s="30"/>
      <c r="C499" s="35"/>
      <c r="D499" s="43"/>
      <c r="E499" s="65"/>
      <c r="F499" s="46"/>
      <c r="G499" s="46"/>
      <c r="H499" s="164"/>
      <c r="I499" s="43"/>
      <c r="J499" s="29"/>
      <c r="K499" s="70"/>
      <c r="L499" s="69"/>
      <c r="M499" s="47"/>
      <c r="N499" s="239" t="str">
        <f ca="1">IF(Tabla1[[#This Row],[Fecha de nac]]="","",IF(Tabla1[[#This Row],[Fecha Finalización]] &gt;=TODAY(), DATEDIF(Tabla1[[#This Row],[Fecha de nac]],TODAY(),"y"), ROUNDDOWN((Tabla1[[#This Row],[Fecha Finalización]] -Tabla1[[#This Row],[Fecha de nac]])/365,0)))</f>
        <v/>
      </c>
      <c r="O499" s="170"/>
      <c r="P499" s="35"/>
      <c r="Q499" s="68"/>
      <c r="R499" s="68"/>
      <c r="S499" s="68"/>
      <c r="T499" s="68"/>
      <c r="U499" s="244" t="str">
        <f>IF(F499="","",Tabla1[[#This Row],[Fecha Inicio grupo]]+3*7-7)</f>
        <v/>
      </c>
      <c r="V499" s="245" t="str">
        <f>IF(F499="","",EDATE(Tabla1[[#This Row],[Fecha Inicio grupo]],3))</f>
        <v/>
      </c>
      <c r="W499" s="30"/>
      <c r="X499" s="30"/>
      <c r="Y499" s="77"/>
      <c r="Z499" s="77"/>
      <c r="AA499" s="77"/>
      <c r="AB499" s="77"/>
      <c r="AC499" s="77"/>
      <c r="AD499" s="77"/>
      <c r="AE499" s="77"/>
      <c r="AF499" s="77"/>
      <c r="AG499" s="77"/>
      <c r="AH499" s="77"/>
      <c r="AI499" s="77"/>
      <c r="AJ499" s="77"/>
      <c r="AK499" s="77"/>
      <c r="AL499" s="77"/>
      <c r="AM499" s="77"/>
      <c r="AN499" s="77"/>
      <c r="AO499" s="145"/>
      <c r="AP499" s="247" t="str">
        <f>IF(F499="","",IFERROR(VLOOKUP(SUBSTITUTE(SUBSTITUTE(Tabla1[[#This Row],[Uso Sistemas]],"T","P"),"N","F"),Parámetros!$M$2:$N$17,2,0),"Completar hasta 3ra sem. para evaluar a Probacionista"))</f>
        <v/>
      </c>
      <c r="AQ499" s="40"/>
      <c r="AR499" s="40"/>
      <c r="AS499" s="40"/>
      <c r="AT499" s="29"/>
      <c r="AU499" s="56"/>
      <c r="AV499" s="56"/>
      <c r="AW499" s="56"/>
      <c r="AX499" s="249" t="str">
        <f>IF(V499="","",EOMONTH(EDATE(Tabla1[[#This Row],[Fecha Finalización]],2),0))</f>
        <v/>
      </c>
      <c r="AY499" s="40"/>
      <c r="AZ499" s="250" t="str">
        <f>IF(V499="","",EOMONTH(EDATE(Tabla1[[#This Row],[Fecha Finalización]],3),0))</f>
        <v/>
      </c>
      <c r="BA499" s="40"/>
      <c r="BB499" s="40"/>
      <c r="BC499" s="236"/>
      <c r="BD499" s="234" t="str">
        <f>IF(F499="","",Tabla1[[#This Row],[sem 01]]&amp;Tabla1[[#This Row],[sem 02]]&amp;Tabla1[[#This Row],[sem 03]])</f>
        <v/>
      </c>
      <c r="BE499" s="235" t="str">
        <f>IF(TRIM(F499)="","",$B$1&amp;"-"&amp;SUBSTITUTE(Tabla1[[#This Row],[Mes Inscrito]]," ","")&amp;"-"&amp;SUBSTITUTE(Tabla1[[#This Row],[Dia de clases Inscrito]]," ","")&amp;"-"&amp;SUBSTITUTE(Tabla1[[#This Row],[Horario Inscrito]]," ","")&amp;"-"&amp;Tabla1[[#This Row],[Fecha Inicio grupo]])</f>
        <v/>
      </c>
      <c r="BF499" s="252" t="str">
        <f>IF(F499="","",Tabla1[[#This Row],[Curso]])</f>
        <v/>
      </c>
      <c r="BG499" s="253" t="str">
        <f>+IF(TRIM(F499)="","",$B$1&amp;"-"&amp;TRIM(Tabla1[[#This Row],[Mes Inscrito]])&amp;"-"&amp;TRIM(Tabla1[[#This Row],[Dia de clases Inscrito]])&amp;"-"&amp;TRIM(Tabla1[[#This Row],[Horario Inscrito]])&amp;"-"&amp;TRIM(Tabla1[[#This Row],[Fecha Inicio grupo]])&amp;"-"&amp;TRIM(Tabla1[[#This Row],[Tipo Incrito]]))</f>
        <v/>
      </c>
      <c r="BH499" s="308" t="str">
        <f>IF(F499="","",OR(IFERROR(SEARCH("CG",Tabla1[[#This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9" s="309" t="str">
        <f>IF(F499&lt;&gt;"",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9" s="309" t="str">
        <f>IF(F499&lt;&gt;"",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9" s="309" t="str">
        <f>IF(Tabla1[[#This Row],[Fecha Inicio grupo]]="","",IFERROR(VLOOKUP(Tabla1[[#This Row],[Mes de Alta como miembro]],Parámetros!$AM$2:$AN$16,2,0),"01/01/1900"))</f>
        <v/>
      </c>
    </row>
    <row r="500" spans="1:63" ht="14.45">
      <c r="A500" s="69">
        <v>497</v>
      </c>
      <c r="B500" s="30"/>
      <c r="C500" s="35"/>
      <c r="D500" s="43"/>
      <c r="E500" s="65"/>
      <c r="F500" s="46"/>
      <c r="G500" s="46"/>
      <c r="H500" s="164"/>
      <c r="I500" s="43"/>
      <c r="J500" s="29"/>
      <c r="K500" s="70"/>
      <c r="L500" s="69"/>
      <c r="M500" s="47"/>
      <c r="N500" s="239" t="str">
        <f ca="1">IF(Tabla1[[#This Row],[Fecha de nac]]="","",IF(Tabla1[[#This Row],[Fecha Finalización]] &gt;=TODAY(), DATEDIF(Tabla1[[#This Row],[Fecha de nac]],TODAY(),"y"), ROUNDDOWN((Tabla1[[#This Row],[Fecha Finalización]] -Tabla1[[#This Row],[Fecha de nac]])/365,0)))</f>
        <v/>
      </c>
      <c r="O500" s="170"/>
      <c r="P500" s="35"/>
      <c r="Q500" s="68"/>
      <c r="R500" s="68"/>
      <c r="S500" s="68"/>
      <c r="T500" s="68"/>
      <c r="U500" s="244" t="str">
        <f>IF(F500="","",Tabla1[[#This Row],[Fecha Inicio grupo]]+3*7-7)</f>
        <v/>
      </c>
      <c r="V500" s="245" t="str">
        <f>IF(F500="","",EDATE(Tabla1[[#This Row],[Fecha Inicio grupo]],3))</f>
        <v/>
      </c>
      <c r="W500" s="30"/>
      <c r="X500" s="30"/>
      <c r="Y500" s="77"/>
      <c r="Z500" s="77"/>
      <c r="AA500" s="77"/>
      <c r="AB500" s="77"/>
      <c r="AC500" s="77"/>
      <c r="AD500" s="77"/>
      <c r="AE500" s="77"/>
      <c r="AF500" s="77"/>
      <c r="AG500" s="77"/>
      <c r="AH500" s="77"/>
      <c r="AI500" s="77"/>
      <c r="AJ500" s="77"/>
      <c r="AK500" s="77"/>
      <c r="AL500" s="77"/>
      <c r="AM500" s="77"/>
      <c r="AN500" s="77"/>
      <c r="AO500" s="145"/>
      <c r="AP500" s="247" t="str">
        <f>IF(F500="","",IFERROR(VLOOKUP(SUBSTITUTE(SUBSTITUTE(Tabla1[[#This Row],[Uso Sistemas]],"T","P"),"N","F"),Parámetros!$M$2:$N$17,2,0),"Completar hasta 3ra sem. para evaluar a Probacionista"))</f>
        <v/>
      </c>
      <c r="AQ500" s="40"/>
      <c r="AR500" s="40"/>
      <c r="AS500" s="40"/>
      <c r="AT500" s="29"/>
      <c r="AU500" s="56"/>
      <c r="AV500" s="56"/>
      <c r="AW500" s="56"/>
      <c r="AX500" s="249" t="str">
        <f>IF(V500="","",EOMONTH(EDATE(Tabla1[[#This Row],[Fecha Finalización]],2),0))</f>
        <v/>
      </c>
      <c r="AY500" s="40"/>
      <c r="AZ500" s="250" t="str">
        <f>IF(V500="","",EOMONTH(EDATE(Tabla1[[#This Row],[Fecha Finalización]],3),0))</f>
        <v/>
      </c>
      <c r="BA500" s="40"/>
      <c r="BB500" s="40"/>
      <c r="BC500" s="236"/>
      <c r="BD500" s="234" t="str">
        <f>IF(F500="","",Tabla1[[#This Row],[sem 01]]&amp;Tabla1[[#This Row],[sem 02]]&amp;Tabla1[[#This Row],[sem 03]])</f>
        <v/>
      </c>
      <c r="BE500" s="235" t="str">
        <f>IF(TRIM(F500)="","",$B$1&amp;"-"&amp;SUBSTITUTE(Tabla1[[#This Row],[Mes Inscrito]]," ","")&amp;"-"&amp;SUBSTITUTE(Tabla1[[#This Row],[Dia de clases Inscrito]]," ","")&amp;"-"&amp;SUBSTITUTE(Tabla1[[#This Row],[Horario Inscrito]]," ","")&amp;"-"&amp;Tabla1[[#This Row],[Fecha Inicio grupo]])</f>
        <v/>
      </c>
      <c r="BF500" s="252" t="str">
        <f>IF(F500="","",Tabla1[[#This Row],[Curso]])</f>
        <v/>
      </c>
      <c r="BG500" s="253" t="str">
        <f>+IF(TRIM(F500)="","",$B$1&amp;"-"&amp;TRIM(Tabla1[[#This Row],[Mes Inscrito]])&amp;"-"&amp;TRIM(Tabla1[[#This Row],[Dia de clases Inscrito]])&amp;"-"&amp;TRIM(Tabla1[[#This Row],[Horario Inscrito]])&amp;"-"&amp;TRIM(Tabla1[[#This Row],[Fecha Inicio grupo]])&amp;"-"&amp;TRIM(Tabla1[[#This Row],[Tipo Incrito]]))</f>
        <v/>
      </c>
      <c r="BH500" s="308" t="str">
        <f>IF(F500="","",OR(IFERROR(SEARCH("CG",Tabla1[[#This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0" s="309" t="str">
        <f>IF(F500&lt;&gt;"",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0" s="309" t="str">
        <f>IF(F500&lt;&gt;"",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0" s="309" t="str">
        <f>IF(Tabla1[[#This Row],[Fecha Inicio grupo]]="","",IFERROR(VLOOKUP(Tabla1[[#This Row],[Mes de Alta como miembro]],Parámetros!$AM$2:$AN$16,2,0),"01/01/1900"))</f>
        <v/>
      </c>
    </row>
    <row r="501" spans="1:63" ht="14.45">
      <c r="A501" s="69">
        <v>498</v>
      </c>
      <c r="B501" s="30"/>
      <c r="C501" s="35"/>
      <c r="D501" s="43"/>
      <c r="E501" s="65"/>
      <c r="F501" s="46"/>
      <c r="G501" s="46"/>
      <c r="H501" s="164"/>
      <c r="I501" s="43"/>
      <c r="J501" s="29"/>
      <c r="K501" s="70"/>
      <c r="L501" s="69"/>
      <c r="M501" s="47"/>
      <c r="N501" s="239" t="str">
        <f ca="1">IF(Tabla1[[#This Row],[Fecha de nac]]="","",IF(Tabla1[[#This Row],[Fecha Finalización]] &gt;=TODAY(), DATEDIF(Tabla1[[#This Row],[Fecha de nac]],TODAY(),"y"), ROUNDDOWN((Tabla1[[#This Row],[Fecha Finalización]] -Tabla1[[#This Row],[Fecha de nac]])/365,0)))</f>
        <v/>
      </c>
      <c r="O501" s="170"/>
      <c r="P501" s="35"/>
      <c r="Q501" s="68"/>
      <c r="R501" s="68"/>
      <c r="S501" s="68"/>
      <c r="T501" s="68"/>
      <c r="U501" s="244" t="str">
        <f>IF(F501="","",Tabla1[[#This Row],[Fecha Inicio grupo]]+3*7-7)</f>
        <v/>
      </c>
      <c r="V501" s="245" t="str">
        <f>IF(F501="","",EDATE(Tabla1[[#This Row],[Fecha Inicio grupo]],3))</f>
        <v/>
      </c>
      <c r="W501" s="30"/>
      <c r="X501" s="30"/>
      <c r="Y501" s="77"/>
      <c r="Z501" s="77"/>
      <c r="AA501" s="77"/>
      <c r="AB501" s="77"/>
      <c r="AC501" s="77"/>
      <c r="AD501" s="77"/>
      <c r="AE501" s="77"/>
      <c r="AF501" s="77"/>
      <c r="AG501" s="77"/>
      <c r="AH501" s="77"/>
      <c r="AI501" s="77"/>
      <c r="AJ501" s="77"/>
      <c r="AK501" s="77"/>
      <c r="AL501" s="77"/>
      <c r="AM501" s="77"/>
      <c r="AN501" s="77"/>
      <c r="AO501" s="145"/>
      <c r="AP501" s="247" t="str">
        <f>IF(F501="","",IFERROR(VLOOKUP(SUBSTITUTE(SUBSTITUTE(Tabla1[[#This Row],[Uso Sistemas]],"T","P"),"N","F"),Parámetros!$M$2:$N$17,2,0),"Completar hasta 3ra sem. para evaluar a Probacionista"))</f>
        <v/>
      </c>
      <c r="AQ501" s="40"/>
      <c r="AR501" s="40"/>
      <c r="AS501" s="40"/>
      <c r="AT501" s="29"/>
      <c r="AU501" s="56"/>
      <c r="AV501" s="56"/>
      <c r="AW501" s="56"/>
      <c r="AX501" s="249" t="str">
        <f>IF(V501="","",EOMONTH(EDATE(Tabla1[[#This Row],[Fecha Finalización]],2),0))</f>
        <v/>
      </c>
      <c r="AY501" s="40"/>
      <c r="AZ501" s="250" t="str">
        <f>IF(V501="","",EOMONTH(EDATE(Tabla1[[#This Row],[Fecha Finalización]],3),0))</f>
        <v/>
      </c>
      <c r="BA501" s="40"/>
      <c r="BB501" s="40"/>
      <c r="BC501" s="236"/>
      <c r="BD501" s="234" t="str">
        <f>IF(F501="","",Tabla1[[#This Row],[sem 01]]&amp;Tabla1[[#This Row],[sem 02]]&amp;Tabla1[[#This Row],[sem 03]])</f>
        <v/>
      </c>
      <c r="BE501" s="235" t="str">
        <f>IF(TRIM(F501)="","",$B$1&amp;"-"&amp;SUBSTITUTE(Tabla1[[#This Row],[Mes Inscrito]]," ","")&amp;"-"&amp;SUBSTITUTE(Tabla1[[#This Row],[Dia de clases Inscrito]]," ","")&amp;"-"&amp;SUBSTITUTE(Tabla1[[#This Row],[Horario Inscrito]]," ","")&amp;"-"&amp;Tabla1[[#This Row],[Fecha Inicio grupo]])</f>
        <v/>
      </c>
      <c r="BF501" s="252" t="str">
        <f>IF(F501="","",Tabla1[[#This Row],[Curso]])</f>
        <v/>
      </c>
      <c r="BG501" s="253" t="str">
        <f>+IF(TRIM(F501)="","",$B$1&amp;"-"&amp;TRIM(Tabla1[[#This Row],[Mes Inscrito]])&amp;"-"&amp;TRIM(Tabla1[[#This Row],[Dia de clases Inscrito]])&amp;"-"&amp;TRIM(Tabla1[[#This Row],[Horario Inscrito]])&amp;"-"&amp;TRIM(Tabla1[[#This Row],[Fecha Inicio grupo]])&amp;"-"&amp;TRIM(Tabla1[[#This Row],[Tipo Incrito]]))</f>
        <v/>
      </c>
      <c r="BH501" s="308" t="str">
        <f>IF(F501="","",OR(IFERROR(SEARCH("CG",Tabla1[[#This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1" s="309" t="str">
        <f>IF(F501&lt;&gt;"",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1" s="309" t="str">
        <f>IF(F501&lt;&gt;"",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1" s="309" t="str">
        <f>IF(Tabla1[[#This Row],[Fecha Inicio grupo]]="","",IFERROR(VLOOKUP(Tabla1[[#This Row],[Mes de Alta como miembro]],Parámetros!$AM$2:$AN$16,2,0),"01/01/1900"))</f>
        <v/>
      </c>
    </row>
    <row r="502" spans="1:63" ht="14.45">
      <c r="A502" s="69">
        <v>499</v>
      </c>
      <c r="B502" s="30"/>
      <c r="C502" s="35"/>
      <c r="D502" s="43"/>
      <c r="E502" s="65"/>
      <c r="F502" s="46"/>
      <c r="G502" s="46"/>
      <c r="H502" s="164"/>
      <c r="I502" s="43"/>
      <c r="J502" s="29"/>
      <c r="K502" s="70"/>
      <c r="L502" s="69"/>
      <c r="M502" s="47"/>
      <c r="N502" s="239" t="str">
        <f ca="1">IF(Tabla1[[#This Row],[Fecha de nac]]="","",IF(Tabla1[[#This Row],[Fecha Finalización]] &gt;=TODAY(), DATEDIF(Tabla1[[#This Row],[Fecha de nac]],TODAY(),"y"), ROUNDDOWN((Tabla1[[#This Row],[Fecha Finalización]] -Tabla1[[#This Row],[Fecha de nac]])/365,0)))</f>
        <v/>
      </c>
      <c r="O502" s="170"/>
      <c r="P502" s="35"/>
      <c r="Q502" s="68"/>
      <c r="R502" s="68"/>
      <c r="S502" s="68"/>
      <c r="T502" s="68"/>
      <c r="U502" s="244" t="str">
        <f>IF(F502="","",Tabla1[[#This Row],[Fecha Inicio grupo]]+3*7-7)</f>
        <v/>
      </c>
      <c r="V502" s="245" t="str">
        <f>IF(F502="","",EDATE(Tabla1[[#This Row],[Fecha Inicio grupo]],3))</f>
        <v/>
      </c>
      <c r="W502" s="30"/>
      <c r="X502" s="30"/>
      <c r="Y502" s="77"/>
      <c r="Z502" s="77"/>
      <c r="AA502" s="77"/>
      <c r="AB502" s="77"/>
      <c r="AC502" s="77"/>
      <c r="AD502" s="77"/>
      <c r="AE502" s="77"/>
      <c r="AF502" s="77"/>
      <c r="AG502" s="77"/>
      <c r="AH502" s="77"/>
      <c r="AI502" s="77"/>
      <c r="AJ502" s="77"/>
      <c r="AK502" s="77"/>
      <c r="AL502" s="77"/>
      <c r="AM502" s="77"/>
      <c r="AN502" s="77"/>
      <c r="AO502" s="145"/>
      <c r="AP502" s="247" t="str">
        <f>IF(F502="","",IFERROR(VLOOKUP(SUBSTITUTE(SUBSTITUTE(Tabla1[[#This Row],[Uso Sistemas]],"T","P"),"N","F"),Parámetros!$M$2:$N$17,2,0),"Completar hasta 3ra sem. para evaluar a Probacionista"))</f>
        <v/>
      </c>
      <c r="AQ502" s="40"/>
      <c r="AR502" s="40"/>
      <c r="AS502" s="40"/>
      <c r="AT502" s="29"/>
      <c r="AU502" s="56"/>
      <c r="AV502" s="56"/>
      <c r="AW502" s="56"/>
      <c r="AX502" s="249" t="str">
        <f>IF(V502="","",EOMONTH(EDATE(Tabla1[[#This Row],[Fecha Finalización]],2),0))</f>
        <v/>
      </c>
      <c r="AY502" s="40"/>
      <c r="AZ502" s="250" t="str">
        <f>IF(V502="","",EOMONTH(EDATE(Tabla1[[#This Row],[Fecha Finalización]],3),0))</f>
        <v/>
      </c>
      <c r="BA502" s="40"/>
      <c r="BB502" s="40"/>
      <c r="BC502" s="236"/>
      <c r="BD502" s="234" t="str">
        <f>IF(F502="","",Tabla1[[#This Row],[sem 01]]&amp;Tabla1[[#This Row],[sem 02]]&amp;Tabla1[[#This Row],[sem 03]])</f>
        <v/>
      </c>
      <c r="BE502" s="235" t="str">
        <f>IF(TRIM(F502)="","",$B$1&amp;"-"&amp;SUBSTITUTE(Tabla1[[#This Row],[Mes Inscrito]]," ","")&amp;"-"&amp;SUBSTITUTE(Tabla1[[#This Row],[Dia de clases Inscrito]]," ","")&amp;"-"&amp;SUBSTITUTE(Tabla1[[#This Row],[Horario Inscrito]]," ","")&amp;"-"&amp;Tabla1[[#This Row],[Fecha Inicio grupo]])</f>
        <v/>
      </c>
      <c r="BF502" s="252" t="str">
        <f>IF(F502="","",Tabla1[[#This Row],[Curso]])</f>
        <v/>
      </c>
      <c r="BG502" s="253" t="str">
        <f>+IF(TRIM(F502)="","",$B$1&amp;"-"&amp;TRIM(Tabla1[[#This Row],[Mes Inscrito]])&amp;"-"&amp;TRIM(Tabla1[[#This Row],[Dia de clases Inscrito]])&amp;"-"&amp;TRIM(Tabla1[[#This Row],[Horario Inscrito]])&amp;"-"&amp;TRIM(Tabla1[[#This Row],[Fecha Inicio grupo]])&amp;"-"&amp;TRIM(Tabla1[[#This Row],[Tipo Incrito]]))</f>
        <v/>
      </c>
      <c r="BH502" s="308" t="str">
        <f>IF(F502="","",OR(IFERROR(SEARCH("CG",Tabla1[[#This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2" s="309" t="str">
        <f>IF(F502&lt;&gt;"",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2" s="309" t="str">
        <f>IF(F502&lt;&gt;"",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2" s="309" t="str">
        <f>IF(Tabla1[[#This Row],[Fecha Inicio grupo]]="","",IFERROR(VLOOKUP(Tabla1[[#This Row],[Mes de Alta como miembro]],Parámetros!$AM$2:$AN$16,2,0),"01/01/1900"))</f>
        <v/>
      </c>
    </row>
    <row r="503" spans="1:63" ht="14.45">
      <c r="A503" s="69">
        <v>500</v>
      </c>
      <c r="B503" s="30"/>
      <c r="C503" s="35"/>
      <c r="D503" s="43"/>
      <c r="E503" s="65"/>
      <c r="F503" s="46"/>
      <c r="G503" s="46"/>
      <c r="H503" s="164"/>
      <c r="I503" s="43"/>
      <c r="J503" s="29"/>
      <c r="K503" s="70"/>
      <c r="L503" s="69"/>
      <c r="M503" s="47"/>
      <c r="N503" s="239" t="str">
        <f ca="1">IF(Tabla1[[#This Row],[Fecha de nac]]="","",IF(Tabla1[[#This Row],[Fecha Finalización]] &gt;=TODAY(), DATEDIF(Tabla1[[#This Row],[Fecha de nac]],TODAY(),"y"), ROUNDDOWN((Tabla1[[#This Row],[Fecha Finalización]] -Tabla1[[#This Row],[Fecha de nac]])/365,0)))</f>
        <v/>
      </c>
      <c r="O503" s="170"/>
      <c r="P503" s="35"/>
      <c r="Q503" s="68"/>
      <c r="R503" s="68"/>
      <c r="S503" s="68"/>
      <c r="T503" s="68"/>
      <c r="U503" s="244" t="str">
        <f>IF(F503="","",Tabla1[[#This Row],[Fecha Inicio grupo]]+3*7-7)</f>
        <v/>
      </c>
      <c r="V503" s="245" t="str">
        <f>IF(F503="","",EDATE(Tabla1[[#This Row],[Fecha Inicio grupo]],3))</f>
        <v/>
      </c>
      <c r="W503" s="30"/>
      <c r="X503" s="30"/>
      <c r="Y503" s="77"/>
      <c r="Z503" s="77"/>
      <c r="AA503" s="77"/>
      <c r="AB503" s="77"/>
      <c r="AC503" s="77"/>
      <c r="AD503" s="77"/>
      <c r="AE503" s="77"/>
      <c r="AF503" s="77"/>
      <c r="AG503" s="77"/>
      <c r="AH503" s="77"/>
      <c r="AI503" s="77"/>
      <c r="AJ503" s="77"/>
      <c r="AK503" s="77"/>
      <c r="AL503" s="77"/>
      <c r="AM503" s="77"/>
      <c r="AN503" s="77"/>
      <c r="AO503" s="145"/>
      <c r="AP503" s="247" t="str">
        <f>IF(F503="","",IFERROR(VLOOKUP(SUBSTITUTE(SUBSTITUTE(Tabla1[[#This Row],[Uso Sistemas]],"T","P"),"N","F"),Parámetros!$M$2:$N$17,2,0),"Completar hasta 3ra sem. para evaluar a Probacionista"))</f>
        <v/>
      </c>
      <c r="AQ503" s="40"/>
      <c r="AR503" s="40"/>
      <c r="AS503" s="40"/>
      <c r="AT503" s="29"/>
      <c r="AU503" s="56"/>
      <c r="AV503" s="56"/>
      <c r="AW503" s="56"/>
      <c r="AX503" s="249" t="str">
        <f>IF(V503="","",EOMONTH(EDATE(Tabla1[[#This Row],[Fecha Finalización]],2),0))</f>
        <v/>
      </c>
      <c r="AY503" s="40"/>
      <c r="AZ503" s="250" t="str">
        <f>IF(V503="","",EOMONTH(EDATE(Tabla1[[#This Row],[Fecha Finalización]],3),0))</f>
        <v/>
      </c>
      <c r="BA503" s="40"/>
      <c r="BB503" s="40"/>
      <c r="BC503" s="236"/>
      <c r="BD503" s="234" t="str">
        <f>IF(F503="","",Tabla1[[#This Row],[sem 01]]&amp;Tabla1[[#This Row],[sem 02]]&amp;Tabla1[[#This Row],[sem 03]])</f>
        <v/>
      </c>
      <c r="BE503" s="235" t="str">
        <f>IF(TRIM(F503)="","",$B$1&amp;"-"&amp;SUBSTITUTE(Tabla1[[#This Row],[Mes Inscrito]]," ","")&amp;"-"&amp;SUBSTITUTE(Tabla1[[#This Row],[Dia de clases Inscrito]]," ","")&amp;"-"&amp;SUBSTITUTE(Tabla1[[#This Row],[Horario Inscrito]]," ","")&amp;"-"&amp;Tabla1[[#This Row],[Fecha Inicio grupo]])</f>
        <v/>
      </c>
      <c r="BF503" s="252" t="str">
        <f>IF(F503="","",Tabla1[[#This Row],[Curso]])</f>
        <v/>
      </c>
      <c r="BG503" s="253" t="str">
        <f>+IF(TRIM(F503)="","",$B$1&amp;"-"&amp;TRIM(Tabla1[[#This Row],[Mes Inscrito]])&amp;"-"&amp;TRIM(Tabla1[[#This Row],[Dia de clases Inscrito]])&amp;"-"&amp;TRIM(Tabla1[[#This Row],[Horario Inscrito]])&amp;"-"&amp;TRIM(Tabla1[[#This Row],[Fecha Inicio grupo]])&amp;"-"&amp;TRIM(Tabla1[[#This Row],[Tipo Incrito]]))</f>
        <v/>
      </c>
      <c r="BH503" s="308" t="str">
        <f>IF(F503="","",OR(IFERROR(SEARCH("CG",Tabla1[[#This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3" s="309" t="str">
        <f>IF(F503&lt;&gt;"",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3" s="309" t="str">
        <f>IF(F503&lt;&gt;"",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3" s="309" t="str">
        <f>IF(Tabla1[[#This Row],[Fecha Inicio grupo]]="","",IFERROR(VLOOKUP(Tabla1[[#This Row],[Mes de Alta como miembro]],Parámetros!$AM$2:$AN$16,2,0),"01/01/1900"))</f>
        <v/>
      </c>
    </row>
    <row r="504" spans="1:63" ht="14.45">
      <c r="A504" s="69">
        <v>501</v>
      </c>
      <c r="B504" s="30"/>
      <c r="C504" s="35"/>
      <c r="D504" s="43"/>
      <c r="E504" s="65"/>
      <c r="F504" s="46"/>
      <c r="G504" s="46"/>
      <c r="H504" s="164"/>
      <c r="I504" s="43"/>
      <c r="J504" s="29"/>
      <c r="K504" s="70"/>
      <c r="L504" s="69"/>
      <c r="M504" s="47"/>
      <c r="N504" s="239" t="str">
        <f ca="1">IF(Tabla1[[#This Row],[Fecha de nac]]="","",IF(Tabla1[[#This Row],[Fecha Finalización]] &gt;=TODAY(), DATEDIF(Tabla1[[#This Row],[Fecha de nac]],TODAY(),"y"), ROUNDDOWN((Tabla1[[#This Row],[Fecha Finalización]] -Tabla1[[#This Row],[Fecha de nac]])/365,0)))</f>
        <v/>
      </c>
      <c r="O504" s="170"/>
      <c r="P504" s="35"/>
      <c r="Q504" s="68"/>
      <c r="R504" s="68"/>
      <c r="S504" s="68"/>
      <c r="T504" s="68"/>
      <c r="U504" s="244" t="str">
        <f>IF(F504="","",Tabla1[[#This Row],[Fecha Inicio grupo]]+3*7-7)</f>
        <v/>
      </c>
      <c r="V504" s="245" t="str">
        <f>IF(F504="","",EDATE(Tabla1[[#This Row],[Fecha Inicio grupo]],3))</f>
        <v/>
      </c>
      <c r="W504" s="30"/>
      <c r="X504" s="30"/>
      <c r="Y504" s="77"/>
      <c r="Z504" s="77"/>
      <c r="AA504" s="77"/>
      <c r="AB504" s="77"/>
      <c r="AC504" s="77"/>
      <c r="AD504" s="77"/>
      <c r="AE504" s="77"/>
      <c r="AF504" s="77"/>
      <c r="AG504" s="77"/>
      <c r="AH504" s="77"/>
      <c r="AI504" s="77"/>
      <c r="AJ504" s="77"/>
      <c r="AK504" s="77"/>
      <c r="AL504" s="77"/>
      <c r="AM504" s="77"/>
      <c r="AN504" s="77"/>
      <c r="AO504" s="145"/>
      <c r="AP504" s="247" t="str">
        <f>IF(F504="","",IFERROR(VLOOKUP(SUBSTITUTE(SUBSTITUTE(Tabla1[[#This Row],[Uso Sistemas]],"T","P"),"N","F"),Parámetros!$M$2:$N$17,2,0),"Completar hasta 3ra sem. para evaluar a Probacionista"))</f>
        <v/>
      </c>
      <c r="AQ504" s="40"/>
      <c r="AR504" s="40"/>
      <c r="AS504" s="40"/>
      <c r="AT504" s="29"/>
      <c r="AU504" s="56"/>
      <c r="AV504" s="56"/>
      <c r="AW504" s="56"/>
      <c r="AX504" s="249" t="str">
        <f>IF(V504="","",EOMONTH(EDATE(Tabla1[[#This Row],[Fecha Finalización]],2),0))</f>
        <v/>
      </c>
      <c r="AY504" s="40"/>
      <c r="AZ504" s="250" t="str">
        <f>IF(V504="","",EOMONTH(EDATE(Tabla1[[#This Row],[Fecha Finalización]],3),0))</f>
        <v/>
      </c>
      <c r="BA504" s="40"/>
      <c r="BB504" s="40"/>
      <c r="BC504" s="236"/>
      <c r="BD504" s="234" t="str">
        <f>IF(F504="","",Tabla1[[#This Row],[sem 01]]&amp;Tabla1[[#This Row],[sem 02]]&amp;Tabla1[[#This Row],[sem 03]])</f>
        <v/>
      </c>
      <c r="BE504" s="235" t="str">
        <f>IF(TRIM(F504)="","",$B$1&amp;"-"&amp;SUBSTITUTE(Tabla1[[#This Row],[Mes Inscrito]]," ","")&amp;"-"&amp;SUBSTITUTE(Tabla1[[#This Row],[Dia de clases Inscrito]]," ","")&amp;"-"&amp;SUBSTITUTE(Tabla1[[#This Row],[Horario Inscrito]]," ","")&amp;"-"&amp;Tabla1[[#This Row],[Fecha Inicio grupo]])</f>
        <v/>
      </c>
      <c r="BF504" s="252" t="str">
        <f>IF(F504="","",Tabla1[[#This Row],[Curso]])</f>
        <v/>
      </c>
      <c r="BG504" s="253" t="str">
        <f>+IF(TRIM(F504)="","",$B$1&amp;"-"&amp;TRIM(Tabla1[[#This Row],[Mes Inscrito]])&amp;"-"&amp;TRIM(Tabla1[[#This Row],[Dia de clases Inscrito]])&amp;"-"&amp;TRIM(Tabla1[[#This Row],[Horario Inscrito]])&amp;"-"&amp;TRIM(Tabla1[[#This Row],[Fecha Inicio grupo]])&amp;"-"&amp;TRIM(Tabla1[[#This Row],[Tipo Incrito]]))</f>
        <v/>
      </c>
      <c r="BH504" s="308" t="str">
        <f>IF(F504="","",OR(IFERROR(SEARCH("CG",Tabla1[[#This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4" s="309" t="str">
        <f>IF(F504&lt;&gt;"",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4" s="309" t="str">
        <f>IF(F504&lt;&gt;"",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4" s="309" t="str">
        <f>IF(Tabla1[[#This Row],[Fecha Inicio grupo]]="","",IFERROR(VLOOKUP(Tabla1[[#This Row],[Mes de Alta como miembro]],Parámetros!$AM$2:$AN$16,2,0),"01/01/1900"))</f>
        <v/>
      </c>
    </row>
    <row r="505" spans="1:63" ht="14.45">
      <c r="A505" s="69">
        <v>502</v>
      </c>
      <c r="B505" s="30"/>
      <c r="C505" s="35"/>
      <c r="D505" s="43"/>
      <c r="E505" s="65"/>
      <c r="F505" s="46"/>
      <c r="G505" s="46"/>
      <c r="H505" s="164"/>
      <c r="I505" s="43"/>
      <c r="J505" s="29"/>
      <c r="K505" s="70"/>
      <c r="L505" s="69"/>
      <c r="M505" s="47"/>
      <c r="N505" s="239" t="str">
        <f ca="1">IF(Tabla1[[#This Row],[Fecha de nac]]="","",IF(Tabla1[[#This Row],[Fecha Finalización]] &gt;=TODAY(), DATEDIF(Tabla1[[#This Row],[Fecha de nac]],TODAY(),"y"), ROUNDDOWN((Tabla1[[#This Row],[Fecha Finalización]] -Tabla1[[#This Row],[Fecha de nac]])/365,0)))</f>
        <v/>
      </c>
      <c r="O505" s="170"/>
      <c r="P505" s="35"/>
      <c r="Q505" s="68"/>
      <c r="R505" s="68"/>
      <c r="S505" s="68"/>
      <c r="T505" s="68"/>
      <c r="U505" s="244" t="str">
        <f>IF(F505="","",Tabla1[[#This Row],[Fecha Inicio grupo]]+3*7-7)</f>
        <v/>
      </c>
      <c r="V505" s="245" t="str">
        <f>IF(F505="","",EDATE(Tabla1[[#This Row],[Fecha Inicio grupo]],3))</f>
        <v/>
      </c>
      <c r="W505" s="30"/>
      <c r="X505" s="30"/>
      <c r="Y505" s="77"/>
      <c r="Z505" s="77"/>
      <c r="AA505" s="77"/>
      <c r="AB505" s="77"/>
      <c r="AC505" s="77"/>
      <c r="AD505" s="77"/>
      <c r="AE505" s="77"/>
      <c r="AF505" s="77"/>
      <c r="AG505" s="77"/>
      <c r="AH505" s="77"/>
      <c r="AI505" s="77"/>
      <c r="AJ505" s="77"/>
      <c r="AK505" s="77"/>
      <c r="AL505" s="77"/>
      <c r="AM505" s="77"/>
      <c r="AN505" s="77"/>
      <c r="AO505" s="145"/>
      <c r="AP505" s="247" t="str">
        <f>IF(F505="","",IFERROR(VLOOKUP(SUBSTITUTE(SUBSTITUTE(Tabla1[[#This Row],[Uso Sistemas]],"T","P"),"N","F"),Parámetros!$M$2:$N$17,2,0),"Completar hasta 3ra sem. para evaluar a Probacionista"))</f>
        <v/>
      </c>
      <c r="AQ505" s="40"/>
      <c r="AR505" s="40"/>
      <c r="AS505" s="40"/>
      <c r="AT505" s="29"/>
      <c r="AU505" s="56"/>
      <c r="AV505" s="56"/>
      <c r="AW505" s="56"/>
      <c r="AX505" s="249" t="str">
        <f>IF(V505="","",EOMONTH(EDATE(Tabla1[[#This Row],[Fecha Finalización]],2),0))</f>
        <v/>
      </c>
      <c r="AY505" s="40"/>
      <c r="AZ505" s="250" t="str">
        <f>IF(V505="","",EOMONTH(EDATE(Tabla1[[#This Row],[Fecha Finalización]],3),0))</f>
        <v/>
      </c>
      <c r="BA505" s="40"/>
      <c r="BB505" s="40"/>
      <c r="BC505" s="236"/>
      <c r="BD505" s="234" t="str">
        <f>IF(F505="","",Tabla1[[#This Row],[sem 01]]&amp;Tabla1[[#This Row],[sem 02]]&amp;Tabla1[[#This Row],[sem 03]])</f>
        <v/>
      </c>
      <c r="BE505" s="235" t="str">
        <f>IF(TRIM(F505)="","",$B$1&amp;"-"&amp;SUBSTITUTE(Tabla1[[#This Row],[Mes Inscrito]]," ","")&amp;"-"&amp;SUBSTITUTE(Tabla1[[#This Row],[Dia de clases Inscrito]]," ","")&amp;"-"&amp;SUBSTITUTE(Tabla1[[#This Row],[Horario Inscrito]]," ","")&amp;"-"&amp;Tabla1[[#This Row],[Fecha Inicio grupo]])</f>
        <v/>
      </c>
      <c r="BF505" s="252" t="str">
        <f>IF(F505="","",Tabla1[[#This Row],[Curso]])</f>
        <v/>
      </c>
      <c r="BG505" s="253" t="str">
        <f>+IF(TRIM(F505)="","",$B$1&amp;"-"&amp;TRIM(Tabla1[[#This Row],[Mes Inscrito]])&amp;"-"&amp;TRIM(Tabla1[[#This Row],[Dia de clases Inscrito]])&amp;"-"&amp;TRIM(Tabla1[[#This Row],[Horario Inscrito]])&amp;"-"&amp;TRIM(Tabla1[[#This Row],[Fecha Inicio grupo]])&amp;"-"&amp;TRIM(Tabla1[[#This Row],[Tipo Incrito]]))</f>
        <v/>
      </c>
      <c r="BH505" s="308" t="str">
        <f>IF(F505="","",OR(IFERROR(SEARCH("CG",Tabla1[[#This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5" s="309" t="str">
        <f>IF(F505&lt;&gt;"",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5" s="309" t="str">
        <f>IF(F505&lt;&gt;"",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5" s="309" t="str">
        <f>IF(Tabla1[[#This Row],[Fecha Inicio grupo]]="","",IFERROR(VLOOKUP(Tabla1[[#This Row],[Mes de Alta como miembro]],Parámetros!$AM$2:$AN$16,2,0),"01/01/1900"))</f>
        <v/>
      </c>
    </row>
    <row r="506" spans="1:63" ht="14.45">
      <c r="A506" s="69">
        <v>503</v>
      </c>
      <c r="B506" s="30"/>
      <c r="C506" s="35"/>
      <c r="D506" s="43"/>
      <c r="E506" s="65"/>
      <c r="F506" s="46"/>
      <c r="G506" s="46"/>
      <c r="H506" s="164"/>
      <c r="I506" s="43"/>
      <c r="J506" s="29"/>
      <c r="K506" s="70"/>
      <c r="L506" s="69"/>
      <c r="M506" s="47"/>
      <c r="N506" s="239" t="str">
        <f ca="1">IF(Tabla1[[#This Row],[Fecha de nac]]="","",IF(Tabla1[[#This Row],[Fecha Finalización]] &gt;=TODAY(), DATEDIF(Tabla1[[#This Row],[Fecha de nac]],TODAY(),"y"), ROUNDDOWN((Tabla1[[#This Row],[Fecha Finalización]] -Tabla1[[#This Row],[Fecha de nac]])/365,0)))</f>
        <v/>
      </c>
      <c r="O506" s="170"/>
      <c r="P506" s="35"/>
      <c r="Q506" s="68"/>
      <c r="R506" s="68"/>
      <c r="S506" s="68"/>
      <c r="T506" s="68"/>
      <c r="U506" s="244" t="str">
        <f>IF(F506="","",Tabla1[[#This Row],[Fecha Inicio grupo]]+3*7-7)</f>
        <v/>
      </c>
      <c r="V506" s="245" t="str">
        <f>IF(F506="","",EDATE(Tabla1[[#This Row],[Fecha Inicio grupo]],3))</f>
        <v/>
      </c>
      <c r="W506" s="30"/>
      <c r="X506" s="30"/>
      <c r="Y506" s="77"/>
      <c r="Z506" s="77"/>
      <c r="AA506" s="77"/>
      <c r="AB506" s="77"/>
      <c r="AC506" s="77"/>
      <c r="AD506" s="77"/>
      <c r="AE506" s="77"/>
      <c r="AF506" s="77"/>
      <c r="AG506" s="77"/>
      <c r="AH506" s="77"/>
      <c r="AI506" s="77"/>
      <c r="AJ506" s="77"/>
      <c r="AK506" s="77"/>
      <c r="AL506" s="77"/>
      <c r="AM506" s="77"/>
      <c r="AN506" s="77"/>
      <c r="AO506" s="145"/>
      <c r="AP506" s="247" t="str">
        <f>IF(F506="","",IFERROR(VLOOKUP(SUBSTITUTE(SUBSTITUTE(Tabla1[[#This Row],[Uso Sistemas]],"T","P"),"N","F"),Parámetros!$M$2:$N$17,2,0),"Completar hasta 3ra sem. para evaluar a Probacionista"))</f>
        <v/>
      </c>
      <c r="AQ506" s="40"/>
      <c r="AR506" s="40"/>
      <c r="AS506" s="40"/>
      <c r="AT506" s="29"/>
      <c r="AU506" s="56"/>
      <c r="AV506" s="56"/>
      <c r="AW506" s="56"/>
      <c r="AX506" s="249" t="str">
        <f>IF(V506="","",EOMONTH(EDATE(Tabla1[[#This Row],[Fecha Finalización]],2),0))</f>
        <v/>
      </c>
      <c r="AY506" s="40"/>
      <c r="AZ506" s="250" t="str">
        <f>IF(V506="","",EOMONTH(EDATE(Tabla1[[#This Row],[Fecha Finalización]],3),0))</f>
        <v/>
      </c>
      <c r="BA506" s="40"/>
      <c r="BB506" s="40"/>
      <c r="BC506" s="236"/>
      <c r="BD506" s="234" t="str">
        <f>IF(F506="","",Tabla1[[#This Row],[sem 01]]&amp;Tabla1[[#This Row],[sem 02]]&amp;Tabla1[[#This Row],[sem 03]])</f>
        <v/>
      </c>
      <c r="BE506" s="235" t="str">
        <f>IF(TRIM(F506)="","",$B$1&amp;"-"&amp;SUBSTITUTE(Tabla1[[#This Row],[Mes Inscrito]]," ","")&amp;"-"&amp;SUBSTITUTE(Tabla1[[#This Row],[Dia de clases Inscrito]]," ","")&amp;"-"&amp;SUBSTITUTE(Tabla1[[#This Row],[Horario Inscrito]]," ","")&amp;"-"&amp;Tabla1[[#This Row],[Fecha Inicio grupo]])</f>
        <v/>
      </c>
      <c r="BF506" s="252" t="str">
        <f>IF(F506="","",Tabla1[[#This Row],[Curso]])</f>
        <v/>
      </c>
      <c r="BG506" s="253" t="str">
        <f>+IF(TRIM(F506)="","",$B$1&amp;"-"&amp;TRIM(Tabla1[[#This Row],[Mes Inscrito]])&amp;"-"&amp;TRIM(Tabla1[[#This Row],[Dia de clases Inscrito]])&amp;"-"&amp;TRIM(Tabla1[[#This Row],[Horario Inscrito]])&amp;"-"&amp;TRIM(Tabla1[[#This Row],[Fecha Inicio grupo]])&amp;"-"&amp;TRIM(Tabla1[[#This Row],[Tipo Incrito]]))</f>
        <v/>
      </c>
      <c r="BH506" s="308" t="str">
        <f>IF(F506="","",OR(IFERROR(SEARCH("CG",Tabla1[[#This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6" s="309" t="str">
        <f>IF(F506&lt;&gt;"",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6" s="309" t="str">
        <f>IF(F506&lt;&gt;"",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6" s="309" t="str">
        <f>IF(Tabla1[[#This Row],[Fecha Inicio grupo]]="","",IFERROR(VLOOKUP(Tabla1[[#This Row],[Mes de Alta como miembro]],Parámetros!$AM$2:$AN$16,2,0),"01/01/1900"))</f>
        <v/>
      </c>
    </row>
    <row r="507" spans="1:63" ht="14.45">
      <c r="A507" s="69">
        <v>504</v>
      </c>
      <c r="B507" s="30"/>
      <c r="C507" s="35"/>
      <c r="D507" s="43"/>
      <c r="E507" s="65"/>
      <c r="F507" s="46"/>
      <c r="G507" s="46"/>
      <c r="H507" s="164"/>
      <c r="I507" s="43"/>
      <c r="J507" s="29"/>
      <c r="K507" s="70"/>
      <c r="L507" s="69"/>
      <c r="M507" s="47"/>
      <c r="N507" s="239" t="str">
        <f ca="1">IF(Tabla1[[#This Row],[Fecha de nac]]="","",IF(Tabla1[[#This Row],[Fecha Finalización]] &gt;=TODAY(), DATEDIF(Tabla1[[#This Row],[Fecha de nac]],TODAY(),"y"), ROUNDDOWN((Tabla1[[#This Row],[Fecha Finalización]] -Tabla1[[#This Row],[Fecha de nac]])/365,0)))</f>
        <v/>
      </c>
      <c r="O507" s="170"/>
      <c r="P507" s="35"/>
      <c r="Q507" s="68"/>
      <c r="R507" s="68"/>
      <c r="S507" s="68"/>
      <c r="T507" s="68"/>
      <c r="U507" s="244" t="str">
        <f>IF(F507="","",Tabla1[[#This Row],[Fecha Inicio grupo]]+3*7-7)</f>
        <v/>
      </c>
      <c r="V507" s="245" t="str">
        <f>IF(F507="","",EDATE(Tabla1[[#This Row],[Fecha Inicio grupo]],3))</f>
        <v/>
      </c>
      <c r="W507" s="30"/>
      <c r="X507" s="30"/>
      <c r="Y507" s="77"/>
      <c r="Z507" s="77"/>
      <c r="AA507" s="77"/>
      <c r="AB507" s="77"/>
      <c r="AC507" s="77"/>
      <c r="AD507" s="77"/>
      <c r="AE507" s="77"/>
      <c r="AF507" s="77"/>
      <c r="AG507" s="77"/>
      <c r="AH507" s="77"/>
      <c r="AI507" s="77"/>
      <c r="AJ507" s="77"/>
      <c r="AK507" s="77"/>
      <c r="AL507" s="77"/>
      <c r="AM507" s="77"/>
      <c r="AN507" s="77"/>
      <c r="AO507" s="145"/>
      <c r="AP507" s="247" t="str">
        <f>IF(F507="","",IFERROR(VLOOKUP(SUBSTITUTE(SUBSTITUTE(Tabla1[[#This Row],[Uso Sistemas]],"T","P"),"N","F"),Parámetros!$M$2:$N$17,2,0),"Completar hasta 3ra sem. para evaluar a Probacionista"))</f>
        <v/>
      </c>
      <c r="AQ507" s="40"/>
      <c r="AR507" s="40"/>
      <c r="AS507" s="40"/>
      <c r="AT507" s="29"/>
      <c r="AU507" s="56"/>
      <c r="AV507" s="56"/>
      <c r="AW507" s="56"/>
      <c r="AX507" s="249" t="str">
        <f>IF(V507="","",EOMONTH(EDATE(Tabla1[[#This Row],[Fecha Finalización]],2),0))</f>
        <v/>
      </c>
      <c r="AY507" s="40"/>
      <c r="AZ507" s="250" t="str">
        <f>IF(V507="","",EOMONTH(EDATE(Tabla1[[#This Row],[Fecha Finalización]],3),0))</f>
        <v/>
      </c>
      <c r="BA507" s="40"/>
      <c r="BB507" s="40"/>
      <c r="BC507" s="236"/>
      <c r="BD507" s="234" t="str">
        <f>IF(F507="","",Tabla1[[#This Row],[sem 01]]&amp;Tabla1[[#This Row],[sem 02]]&amp;Tabla1[[#This Row],[sem 03]])</f>
        <v/>
      </c>
      <c r="BE507" s="235" t="str">
        <f>IF(TRIM(F507)="","",$B$1&amp;"-"&amp;SUBSTITUTE(Tabla1[[#This Row],[Mes Inscrito]]," ","")&amp;"-"&amp;SUBSTITUTE(Tabla1[[#This Row],[Dia de clases Inscrito]]," ","")&amp;"-"&amp;SUBSTITUTE(Tabla1[[#This Row],[Horario Inscrito]]," ","")&amp;"-"&amp;Tabla1[[#This Row],[Fecha Inicio grupo]])</f>
        <v/>
      </c>
      <c r="BF507" s="252" t="str">
        <f>IF(F507="","",Tabla1[[#This Row],[Curso]])</f>
        <v/>
      </c>
      <c r="BG507" s="253" t="str">
        <f>+IF(TRIM(F507)="","",$B$1&amp;"-"&amp;TRIM(Tabla1[[#This Row],[Mes Inscrito]])&amp;"-"&amp;TRIM(Tabla1[[#This Row],[Dia de clases Inscrito]])&amp;"-"&amp;TRIM(Tabla1[[#This Row],[Horario Inscrito]])&amp;"-"&amp;TRIM(Tabla1[[#This Row],[Fecha Inicio grupo]])&amp;"-"&amp;TRIM(Tabla1[[#This Row],[Tipo Incrito]]))</f>
        <v/>
      </c>
      <c r="BH507" s="308" t="str">
        <f>IF(F507="","",OR(IFERROR(SEARCH("CG",Tabla1[[#This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7" s="309" t="str">
        <f>IF(F507&lt;&gt;"",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7" s="309" t="str">
        <f>IF(F507&lt;&gt;"",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7" s="309" t="str">
        <f>IF(Tabla1[[#This Row],[Fecha Inicio grupo]]="","",IFERROR(VLOOKUP(Tabla1[[#This Row],[Mes de Alta como miembro]],Parámetros!$AM$2:$AN$16,2,0),"01/01/1900"))</f>
        <v/>
      </c>
    </row>
    <row r="508" spans="1:63" ht="14.45">
      <c r="A508" s="69">
        <v>505</v>
      </c>
      <c r="B508" s="30"/>
      <c r="C508" s="35"/>
      <c r="D508" s="43"/>
      <c r="E508" s="65"/>
      <c r="F508" s="46"/>
      <c r="G508" s="46"/>
      <c r="H508" s="164"/>
      <c r="I508" s="43"/>
      <c r="J508" s="29"/>
      <c r="K508" s="70"/>
      <c r="L508" s="69"/>
      <c r="M508" s="47"/>
      <c r="N508" s="239" t="str">
        <f ca="1">IF(Tabla1[[#This Row],[Fecha de nac]]="","",IF(Tabla1[[#This Row],[Fecha Finalización]] &gt;=TODAY(), DATEDIF(Tabla1[[#This Row],[Fecha de nac]],TODAY(),"y"), ROUNDDOWN((Tabla1[[#This Row],[Fecha Finalización]] -Tabla1[[#This Row],[Fecha de nac]])/365,0)))</f>
        <v/>
      </c>
      <c r="O508" s="170"/>
      <c r="P508" s="35"/>
      <c r="Q508" s="68"/>
      <c r="R508" s="68"/>
      <c r="S508" s="68"/>
      <c r="T508" s="68"/>
      <c r="U508" s="244" t="str">
        <f>IF(F508="","",Tabla1[[#This Row],[Fecha Inicio grupo]]+3*7-7)</f>
        <v/>
      </c>
      <c r="V508" s="245" t="str">
        <f>IF(F508="","",EDATE(Tabla1[[#This Row],[Fecha Inicio grupo]],3))</f>
        <v/>
      </c>
      <c r="W508" s="30"/>
      <c r="X508" s="30"/>
      <c r="Y508" s="77"/>
      <c r="Z508" s="77"/>
      <c r="AA508" s="77"/>
      <c r="AB508" s="77"/>
      <c r="AC508" s="77"/>
      <c r="AD508" s="77"/>
      <c r="AE508" s="77"/>
      <c r="AF508" s="77"/>
      <c r="AG508" s="77"/>
      <c r="AH508" s="77"/>
      <c r="AI508" s="77"/>
      <c r="AJ508" s="77"/>
      <c r="AK508" s="77"/>
      <c r="AL508" s="77"/>
      <c r="AM508" s="77"/>
      <c r="AN508" s="77"/>
      <c r="AO508" s="145"/>
      <c r="AP508" s="247" t="str">
        <f>IF(F508="","",IFERROR(VLOOKUP(SUBSTITUTE(SUBSTITUTE(Tabla1[[#This Row],[Uso Sistemas]],"T","P"),"N","F"),Parámetros!$M$2:$N$17,2,0),"Completar hasta 3ra sem. para evaluar a Probacionista"))</f>
        <v/>
      </c>
      <c r="AQ508" s="40"/>
      <c r="AR508" s="40"/>
      <c r="AS508" s="40"/>
      <c r="AT508" s="29"/>
      <c r="AU508" s="56"/>
      <c r="AV508" s="56"/>
      <c r="AW508" s="56"/>
      <c r="AX508" s="249" t="str">
        <f>IF(V508="","",EOMONTH(EDATE(Tabla1[[#This Row],[Fecha Finalización]],2),0))</f>
        <v/>
      </c>
      <c r="AY508" s="40"/>
      <c r="AZ508" s="250" t="str">
        <f>IF(V508="","",EOMONTH(EDATE(Tabla1[[#This Row],[Fecha Finalización]],3),0))</f>
        <v/>
      </c>
      <c r="BA508" s="40"/>
      <c r="BB508" s="40"/>
      <c r="BC508" s="236"/>
      <c r="BD508" s="234" t="str">
        <f>IF(F508="","",Tabla1[[#This Row],[sem 01]]&amp;Tabla1[[#This Row],[sem 02]]&amp;Tabla1[[#This Row],[sem 03]])</f>
        <v/>
      </c>
      <c r="BE508" s="235" t="str">
        <f>IF(TRIM(F508)="","",$B$1&amp;"-"&amp;SUBSTITUTE(Tabla1[[#This Row],[Mes Inscrito]]," ","")&amp;"-"&amp;SUBSTITUTE(Tabla1[[#This Row],[Dia de clases Inscrito]]," ","")&amp;"-"&amp;SUBSTITUTE(Tabla1[[#This Row],[Horario Inscrito]]," ","")&amp;"-"&amp;Tabla1[[#This Row],[Fecha Inicio grupo]])</f>
        <v/>
      </c>
      <c r="BF508" s="252" t="str">
        <f>IF(F508="","",Tabla1[[#This Row],[Curso]])</f>
        <v/>
      </c>
      <c r="BG508" s="253" t="str">
        <f>+IF(TRIM(F508)="","",$B$1&amp;"-"&amp;TRIM(Tabla1[[#This Row],[Mes Inscrito]])&amp;"-"&amp;TRIM(Tabla1[[#This Row],[Dia de clases Inscrito]])&amp;"-"&amp;TRIM(Tabla1[[#This Row],[Horario Inscrito]])&amp;"-"&amp;TRIM(Tabla1[[#This Row],[Fecha Inicio grupo]])&amp;"-"&amp;TRIM(Tabla1[[#This Row],[Tipo Incrito]]))</f>
        <v/>
      </c>
      <c r="BH508" s="308" t="str">
        <f>IF(F508="","",OR(IFERROR(SEARCH("CG",Tabla1[[#This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8" s="309" t="str">
        <f>IF(F508&lt;&gt;"",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8" s="309" t="str">
        <f>IF(F508&lt;&gt;"",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8" s="309" t="str">
        <f>IF(Tabla1[[#This Row],[Fecha Inicio grupo]]="","",IFERROR(VLOOKUP(Tabla1[[#This Row],[Mes de Alta como miembro]],Parámetros!$AM$2:$AN$16,2,0),"01/01/1900"))</f>
        <v/>
      </c>
    </row>
    <row r="509" spans="1:63" ht="14.45">
      <c r="A509" s="69">
        <v>506</v>
      </c>
      <c r="B509" s="30"/>
      <c r="C509" s="35"/>
      <c r="D509" s="43"/>
      <c r="E509" s="65"/>
      <c r="F509" s="46"/>
      <c r="G509" s="46"/>
      <c r="H509" s="164"/>
      <c r="I509" s="43"/>
      <c r="J509" s="29"/>
      <c r="K509" s="70"/>
      <c r="L509" s="69"/>
      <c r="M509" s="47"/>
      <c r="N509" s="239" t="str">
        <f ca="1">IF(Tabla1[[#This Row],[Fecha de nac]]="","",IF(Tabla1[[#This Row],[Fecha Finalización]] &gt;=TODAY(), DATEDIF(Tabla1[[#This Row],[Fecha de nac]],TODAY(),"y"), ROUNDDOWN((Tabla1[[#This Row],[Fecha Finalización]] -Tabla1[[#This Row],[Fecha de nac]])/365,0)))</f>
        <v/>
      </c>
      <c r="O509" s="170"/>
      <c r="P509" s="35"/>
      <c r="Q509" s="68"/>
      <c r="R509" s="68"/>
      <c r="S509" s="68"/>
      <c r="T509" s="68"/>
      <c r="U509" s="244" t="str">
        <f>IF(F509="","",Tabla1[[#This Row],[Fecha Inicio grupo]]+3*7-7)</f>
        <v/>
      </c>
      <c r="V509" s="245" t="str">
        <f>IF(F509="","",EDATE(Tabla1[[#This Row],[Fecha Inicio grupo]],3))</f>
        <v/>
      </c>
      <c r="W509" s="30"/>
      <c r="X509" s="30"/>
      <c r="Y509" s="77"/>
      <c r="Z509" s="77"/>
      <c r="AA509" s="77"/>
      <c r="AB509" s="77"/>
      <c r="AC509" s="77"/>
      <c r="AD509" s="77"/>
      <c r="AE509" s="77"/>
      <c r="AF509" s="77"/>
      <c r="AG509" s="77"/>
      <c r="AH509" s="77"/>
      <c r="AI509" s="77"/>
      <c r="AJ509" s="77"/>
      <c r="AK509" s="77"/>
      <c r="AL509" s="77"/>
      <c r="AM509" s="77"/>
      <c r="AN509" s="77"/>
      <c r="AO509" s="145"/>
      <c r="AP509" s="247" t="str">
        <f>IF(F509="","",IFERROR(VLOOKUP(SUBSTITUTE(SUBSTITUTE(Tabla1[[#This Row],[Uso Sistemas]],"T","P"),"N","F"),Parámetros!$M$2:$N$17,2,0),"Completar hasta 3ra sem. para evaluar a Probacionista"))</f>
        <v/>
      </c>
      <c r="AQ509" s="40"/>
      <c r="AR509" s="40"/>
      <c r="AS509" s="40"/>
      <c r="AT509" s="29"/>
      <c r="AU509" s="56"/>
      <c r="AV509" s="56"/>
      <c r="AW509" s="56"/>
      <c r="AX509" s="249" t="str">
        <f>IF(V509="","",EOMONTH(EDATE(Tabla1[[#This Row],[Fecha Finalización]],2),0))</f>
        <v/>
      </c>
      <c r="AY509" s="40"/>
      <c r="AZ509" s="250" t="str">
        <f>IF(V509="","",EOMONTH(EDATE(Tabla1[[#This Row],[Fecha Finalización]],3),0))</f>
        <v/>
      </c>
      <c r="BA509" s="40"/>
      <c r="BB509" s="40"/>
      <c r="BC509" s="236"/>
      <c r="BD509" s="234" t="str">
        <f>IF(F509="","",Tabla1[[#This Row],[sem 01]]&amp;Tabla1[[#This Row],[sem 02]]&amp;Tabla1[[#This Row],[sem 03]])</f>
        <v/>
      </c>
      <c r="BE509" s="235" t="str">
        <f>IF(TRIM(F509)="","",$B$1&amp;"-"&amp;SUBSTITUTE(Tabla1[[#This Row],[Mes Inscrito]]," ","")&amp;"-"&amp;SUBSTITUTE(Tabla1[[#This Row],[Dia de clases Inscrito]]," ","")&amp;"-"&amp;SUBSTITUTE(Tabla1[[#This Row],[Horario Inscrito]]," ","")&amp;"-"&amp;Tabla1[[#This Row],[Fecha Inicio grupo]])</f>
        <v/>
      </c>
      <c r="BF509" s="252" t="str">
        <f>IF(F509="","",Tabla1[[#This Row],[Curso]])</f>
        <v/>
      </c>
      <c r="BG509" s="253" t="str">
        <f>+IF(TRIM(F509)="","",$B$1&amp;"-"&amp;TRIM(Tabla1[[#This Row],[Mes Inscrito]])&amp;"-"&amp;TRIM(Tabla1[[#This Row],[Dia de clases Inscrito]])&amp;"-"&amp;TRIM(Tabla1[[#This Row],[Horario Inscrito]])&amp;"-"&amp;TRIM(Tabla1[[#This Row],[Fecha Inicio grupo]])&amp;"-"&amp;TRIM(Tabla1[[#This Row],[Tipo Incrito]]))</f>
        <v/>
      </c>
      <c r="BH509" s="308" t="str">
        <f>IF(F509="","",OR(IFERROR(SEARCH("CG",Tabla1[[#This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9" s="309" t="str">
        <f>IF(F509&lt;&gt;"",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9" s="309" t="str">
        <f>IF(F509&lt;&gt;"",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9" s="309" t="str">
        <f>IF(Tabla1[[#This Row],[Fecha Inicio grupo]]="","",IFERROR(VLOOKUP(Tabla1[[#This Row],[Mes de Alta como miembro]],Parámetros!$AM$2:$AN$16,2,0),"01/01/1900"))</f>
        <v/>
      </c>
    </row>
    <row r="510" spans="1:63" ht="14.45">
      <c r="A510" s="69">
        <v>507</v>
      </c>
      <c r="B510" s="30"/>
      <c r="C510" s="35"/>
      <c r="D510" s="43"/>
      <c r="E510" s="65"/>
      <c r="F510" s="46"/>
      <c r="G510" s="46"/>
      <c r="H510" s="164"/>
      <c r="I510" s="43"/>
      <c r="J510" s="29"/>
      <c r="K510" s="70"/>
      <c r="L510" s="69"/>
      <c r="M510" s="47"/>
      <c r="N510" s="239" t="str">
        <f ca="1">IF(Tabla1[[#This Row],[Fecha de nac]]="","",IF(Tabla1[[#This Row],[Fecha Finalización]] &gt;=TODAY(), DATEDIF(Tabla1[[#This Row],[Fecha de nac]],TODAY(),"y"), ROUNDDOWN((Tabla1[[#This Row],[Fecha Finalización]] -Tabla1[[#This Row],[Fecha de nac]])/365,0)))</f>
        <v/>
      </c>
      <c r="O510" s="170"/>
      <c r="P510" s="35"/>
      <c r="Q510" s="68"/>
      <c r="R510" s="68"/>
      <c r="S510" s="68"/>
      <c r="T510" s="68"/>
      <c r="U510" s="244" t="str">
        <f>IF(F510="","",Tabla1[[#This Row],[Fecha Inicio grupo]]+3*7-7)</f>
        <v/>
      </c>
      <c r="V510" s="245" t="str">
        <f>IF(F510="","",EDATE(Tabla1[[#This Row],[Fecha Inicio grupo]],3))</f>
        <v/>
      </c>
      <c r="W510" s="30"/>
      <c r="X510" s="30"/>
      <c r="Y510" s="77"/>
      <c r="Z510" s="77"/>
      <c r="AA510" s="77"/>
      <c r="AB510" s="77"/>
      <c r="AC510" s="77"/>
      <c r="AD510" s="77"/>
      <c r="AE510" s="77"/>
      <c r="AF510" s="77"/>
      <c r="AG510" s="77"/>
      <c r="AH510" s="77"/>
      <c r="AI510" s="77"/>
      <c r="AJ510" s="77"/>
      <c r="AK510" s="77"/>
      <c r="AL510" s="77"/>
      <c r="AM510" s="77"/>
      <c r="AN510" s="77"/>
      <c r="AO510" s="145"/>
      <c r="AP510" s="247" t="str">
        <f>IF(F510="","",IFERROR(VLOOKUP(SUBSTITUTE(SUBSTITUTE(Tabla1[[#This Row],[Uso Sistemas]],"T","P"),"N","F"),Parámetros!$M$2:$N$17,2,0),"Completar hasta 3ra sem. para evaluar a Probacionista"))</f>
        <v/>
      </c>
      <c r="AQ510" s="40"/>
      <c r="AR510" s="40"/>
      <c r="AS510" s="40"/>
      <c r="AT510" s="29"/>
      <c r="AU510" s="56"/>
      <c r="AV510" s="56"/>
      <c r="AW510" s="56"/>
      <c r="AX510" s="249" t="str">
        <f>IF(V510="","",EOMONTH(EDATE(Tabla1[[#This Row],[Fecha Finalización]],2),0))</f>
        <v/>
      </c>
      <c r="AY510" s="40"/>
      <c r="AZ510" s="250" t="str">
        <f>IF(V510="","",EOMONTH(EDATE(Tabla1[[#This Row],[Fecha Finalización]],3),0))</f>
        <v/>
      </c>
      <c r="BA510" s="40"/>
      <c r="BB510" s="40"/>
      <c r="BC510" s="236"/>
      <c r="BD510" s="234" t="str">
        <f>IF(F510="","",Tabla1[[#This Row],[sem 01]]&amp;Tabla1[[#This Row],[sem 02]]&amp;Tabla1[[#This Row],[sem 03]])</f>
        <v/>
      </c>
      <c r="BE510" s="235" t="str">
        <f>IF(TRIM(F510)="","",$B$1&amp;"-"&amp;SUBSTITUTE(Tabla1[[#This Row],[Mes Inscrito]]," ","")&amp;"-"&amp;SUBSTITUTE(Tabla1[[#This Row],[Dia de clases Inscrito]]," ","")&amp;"-"&amp;SUBSTITUTE(Tabla1[[#This Row],[Horario Inscrito]]," ","")&amp;"-"&amp;Tabla1[[#This Row],[Fecha Inicio grupo]])</f>
        <v/>
      </c>
      <c r="BF510" s="252" t="str">
        <f>IF(F510="","",Tabla1[[#This Row],[Curso]])</f>
        <v/>
      </c>
      <c r="BG510" s="253" t="str">
        <f>+IF(TRIM(F510)="","",$B$1&amp;"-"&amp;TRIM(Tabla1[[#This Row],[Mes Inscrito]])&amp;"-"&amp;TRIM(Tabla1[[#This Row],[Dia de clases Inscrito]])&amp;"-"&amp;TRIM(Tabla1[[#This Row],[Horario Inscrito]])&amp;"-"&amp;TRIM(Tabla1[[#This Row],[Fecha Inicio grupo]])&amp;"-"&amp;TRIM(Tabla1[[#This Row],[Tipo Incrito]]))</f>
        <v/>
      </c>
      <c r="BH510" s="308" t="str">
        <f>IF(F510="","",OR(IFERROR(SEARCH("CG",Tabla1[[#This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0" s="309" t="str">
        <f>IF(F510&lt;&gt;"",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0" s="309" t="str">
        <f>IF(F510&lt;&gt;"",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0" s="309" t="str">
        <f>IF(Tabla1[[#This Row],[Fecha Inicio grupo]]="","",IFERROR(VLOOKUP(Tabla1[[#This Row],[Mes de Alta como miembro]],Parámetros!$AM$2:$AN$16,2,0),"01/01/1900"))</f>
        <v/>
      </c>
    </row>
    <row r="511" spans="1:63" ht="14.45">
      <c r="A511" s="69">
        <v>508</v>
      </c>
      <c r="B511" s="30"/>
      <c r="C511" s="35"/>
      <c r="D511" s="43"/>
      <c r="E511" s="65"/>
      <c r="F511" s="46"/>
      <c r="G511" s="46"/>
      <c r="H511" s="164"/>
      <c r="I511" s="43"/>
      <c r="J511" s="29"/>
      <c r="K511" s="70"/>
      <c r="L511" s="69"/>
      <c r="M511" s="47"/>
      <c r="N511" s="239" t="str">
        <f ca="1">IF(Tabla1[[#This Row],[Fecha de nac]]="","",IF(Tabla1[[#This Row],[Fecha Finalización]] &gt;=TODAY(), DATEDIF(Tabla1[[#This Row],[Fecha de nac]],TODAY(),"y"), ROUNDDOWN((Tabla1[[#This Row],[Fecha Finalización]] -Tabla1[[#This Row],[Fecha de nac]])/365,0)))</f>
        <v/>
      </c>
      <c r="O511" s="170"/>
      <c r="P511" s="35"/>
      <c r="Q511" s="68"/>
      <c r="R511" s="68"/>
      <c r="S511" s="68"/>
      <c r="T511" s="68"/>
      <c r="U511" s="244" t="str">
        <f>IF(F511="","",Tabla1[[#This Row],[Fecha Inicio grupo]]+3*7-7)</f>
        <v/>
      </c>
      <c r="V511" s="245" t="str">
        <f>IF(F511="","",EDATE(Tabla1[[#This Row],[Fecha Inicio grupo]],3))</f>
        <v/>
      </c>
      <c r="W511" s="30"/>
      <c r="X511" s="30"/>
      <c r="Y511" s="77"/>
      <c r="Z511" s="77"/>
      <c r="AA511" s="77"/>
      <c r="AB511" s="77"/>
      <c r="AC511" s="77"/>
      <c r="AD511" s="77"/>
      <c r="AE511" s="77"/>
      <c r="AF511" s="77"/>
      <c r="AG511" s="77"/>
      <c r="AH511" s="77"/>
      <c r="AI511" s="77"/>
      <c r="AJ511" s="77"/>
      <c r="AK511" s="77"/>
      <c r="AL511" s="77"/>
      <c r="AM511" s="77"/>
      <c r="AN511" s="77"/>
      <c r="AO511" s="145"/>
      <c r="AP511" s="247" t="str">
        <f>IF(F511="","",IFERROR(VLOOKUP(SUBSTITUTE(SUBSTITUTE(Tabla1[[#This Row],[Uso Sistemas]],"T","P"),"N","F"),Parámetros!$M$2:$N$17,2,0),"Completar hasta 3ra sem. para evaluar a Probacionista"))</f>
        <v/>
      </c>
      <c r="AQ511" s="40"/>
      <c r="AR511" s="40"/>
      <c r="AS511" s="40"/>
      <c r="AT511" s="29"/>
      <c r="AU511" s="56"/>
      <c r="AV511" s="56"/>
      <c r="AW511" s="56"/>
      <c r="AX511" s="249" t="str">
        <f>IF(V511="","",EOMONTH(EDATE(Tabla1[[#This Row],[Fecha Finalización]],2),0))</f>
        <v/>
      </c>
      <c r="AY511" s="40"/>
      <c r="AZ511" s="250" t="str">
        <f>IF(V511="","",EOMONTH(EDATE(Tabla1[[#This Row],[Fecha Finalización]],3),0))</f>
        <v/>
      </c>
      <c r="BA511" s="40"/>
      <c r="BB511" s="40"/>
      <c r="BC511" s="236"/>
      <c r="BD511" s="234" t="str">
        <f>IF(F511="","",Tabla1[[#This Row],[sem 01]]&amp;Tabla1[[#This Row],[sem 02]]&amp;Tabla1[[#This Row],[sem 03]])</f>
        <v/>
      </c>
      <c r="BE511" s="235" t="str">
        <f>IF(TRIM(F511)="","",$B$1&amp;"-"&amp;SUBSTITUTE(Tabla1[[#This Row],[Mes Inscrito]]," ","")&amp;"-"&amp;SUBSTITUTE(Tabla1[[#This Row],[Dia de clases Inscrito]]," ","")&amp;"-"&amp;SUBSTITUTE(Tabla1[[#This Row],[Horario Inscrito]]," ","")&amp;"-"&amp;Tabla1[[#This Row],[Fecha Inicio grupo]])</f>
        <v/>
      </c>
      <c r="BF511" s="252" t="str">
        <f>IF(F511="","",Tabla1[[#This Row],[Curso]])</f>
        <v/>
      </c>
      <c r="BG511" s="253" t="str">
        <f>+IF(TRIM(F511)="","",$B$1&amp;"-"&amp;TRIM(Tabla1[[#This Row],[Mes Inscrito]])&amp;"-"&amp;TRIM(Tabla1[[#This Row],[Dia de clases Inscrito]])&amp;"-"&amp;TRIM(Tabla1[[#This Row],[Horario Inscrito]])&amp;"-"&amp;TRIM(Tabla1[[#This Row],[Fecha Inicio grupo]])&amp;"-"&amp;TRIM(Tabla1[[#This Row],[Tipo Incrito]]))</f>
        <v/>
      </c>
      <c r="BH511" s="308" t="str">
        <f>IF(F511="","",OR(IFERROR(SEARCH("CG",Tabla1[[#This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1" s="309" t="str">
        <f>IF(F511&lt;&gt;"",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1" s="309" t="str">
        <f>IF(F511&lt;&gt;"",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1" s="309" t="str">
        <f>IF(Tabla1[[#This Row],[Fecha Inicio grupo]]="","",IFERROR(VLOOKUP(Tabla1[[#This Row],[Mes de Alta como miembro]],Parámetros!$AM$2:$AN$16,2,0),"01/01/1900"))</f>
        <v/>
      </c>
    </row>
    <row r="512" spans="1:63" ht="14.45">
      <c r="A512" s="69">
        <v>509</v>
      </c>
      <c r="B512" s="30"/>
      <c r="C512" s="35"/>
      <c r="D512" s="43"/>
      <c r="E512" s="65"/>
      <c r="F512" s="46"/>
      <c r="G512" s="46"/>
      <c r="H512" s="164"/>
      <c r="I512" s="43"/>
      <c r="J512" s="29"/>
      <c r="K512" s="70"/>
      <c r="L512" s="69"/>
      <c r="M512" s="47"/>
      <c r="N512" s="239" t="str">
        <f ca="1">IF(Tabla1[[#This Row],[Fecha de nac]]="","",IF(Tabla1[[#This Row],[Fecha Finalización]] &gt;=TODAY(), DATEDIF(Tabla1[[#This Row],[Fecha de nac]],TODAY(),"y"), ROUNDDOWN((Tabla1[[#This Row],[Fecha Finalización]] -Tabla1[[#This Row],[Fecha de nac]])/365,0)))</f>
        <v/>
      </c>
      <c r="O512" s="170"/>
      <c r="P512" s="35"/>
      <c r="Q512" s="68"/>
      <c r="R512" s="68"/>
      <c r="S512" s="68"/>
      <c r="T512" s="68"/>
      <c r="U512" s="244" t="str">
        <f>IF(F512="","",Tabla1[[#This Row],[Fecha Inicio grupo]]+3*7-7)</f>
        <v/>
      </c>
      <c r="V512" s="245" t="str">
        <f>IF(F512="","",EDATE(Tabla1[[#This Row],[Fecha Inicio grupo]],3))</f>
        <v/>
      </c>
      <c r="W512" s="30"/>
      <c r="X512" s="30"/>
      <c r="Y512" s="77"/>
      <c r="Z512" s="77"/>
      <c r="AA512" s="77"/>
      <c r="AB512" s="77"/>
      <c r="AC512" s="77"/>
      <c r="AD512" s="77"/>
      <c r="AE512" s="77"/>
      <c r="AF512" s="77"/>
      <c r="AG512" s="77"/>
      <c r="AH512" s="77"/>
      <c r="AI512" s="77"/>
      <c r="AJ512" s="77"/>
      <c r="AK512" s="77"/>
      <c r="AL512" s="77"/>
      <c r="AM512" s="77"/>
      <c r="AN512" s="77"/>
      <c r="AO512" s="145"/>
      <c r="AP512" s="247" t="str">
        <f>IF(F512="","",IFERROR(VLOOKUP(SUBSTITUTE(SUBSTITUTE(Tabla1[[#This Row],[Uso Sistemas]],"T","P"),"N","F"),Parámetros!$M$2:$N$17,2,0),"Completar hasta 3ra sem. para evaluar a Probacionista"))</f>
        <v/>
      </c>
      <c r="AQ512" s="40"/>
      <c r="AR512" s="40"/>
      <c r="AS512" s="40"/>
      <c r="AT512" s="29"/>
      <c r="AU512" s="56"/>
      <c r="AV512" s="56"/>
      <c r="AW512" s="56"/>
      <c r="AX512" s="249" t="str">
        <f>IF(V512="","",EOMONTH(EDATE(Tabla1[[#This Row],[Fecha Finalización]],2),0))</f>
        <v/>
      </c>
      <c r="AY512" s="40"/>
      <c r="AZ512" s="250" t="str">
        <f>IF(V512="","",EOMONTH(EDATE(Tabla1[[#This Row],[Fecha Finalización]],3),0))</f>
        <v/>
      </c>
      <c r="BA512" s="40"/>
      <c r="BB512" s="40"/>
      <c r="BC512" s="236"/>
      <c r="BD512" s="234" t="str">
        <f>IF(F512="","",Tabla1[[#This Row],[sem 01]]&amp;Tabla1[[#This Row],[sem 02]]&amp;Tabla1[[#This Row],[sem 03]])</f>
        <v/>
      </c>
      <c r="BE512" s="235" t="str">
        <f>IF(TRIM(F512)="","",$B$1&amp;"-"&amp;SUBSTITUTE(Tabla1[[#This Row],[Mes Inscrito]]," ","")&amp;"-"&amp;SUBSTITUTE(Tabla1[[#This Row],[Dia de clases Inscrito]]," ","")&amp;"-"&amp;SUBSTITUTE(Tabla1[[#This Row],[Horario Inscrito]]," ","")&amp;"-"&amp;Tabla1[[#This Row],[Fecha Inicio grupo]])</f>
        <v/>
      </c>
      <c r="BF512" s="252" t="str">
        <f>IF(F512="","",Tabla1[[#This Row],[Curso]])</f>
        <v/>
      </c>
      <c r="BG512" s="253" t="str">
        <f>+IF(TRIM(F512)="","",$B$1&amp;"-"&amp;TRIM(Tabla1[[#This Row],[Mes Inscrito]])&amp;"-"&amp;TRIM(Tabla1[[#This Row],[Dia de clases Inscrito]])&amp;"-"&amp;TRIM(Tabla1[[#This Row],[Horario Inscrito]])&amp;"-"&amp;TRIM(Tabla1[[#This Row],[Fecha Inicio grupo]])&amp;"-"&amp;TRIM(Tabla1[[#This Row],[Tipo Incrito]]))</f>
        <v/>
      </c>
      <c r="BH512" s="308" t="str">
        <f>IF(F512="","",OR(IFERROR(SEARCH("CG",Tabla1[[#This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2" s="309" t="str">
        <f>IF(F512&lt;&gt;"",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2" s="309" t="str">
        <f>IF(F512&lt;&gt;"",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2" s="309" t="str">
        <f>IF(Tabla1[[#This Row],[Fecha Inicio grupo]]="","",IFERROR(VLOOKUP(Tabla1[[#This Row],[Mes de Alta como miembro]],Parámetros!$AM$2:$AN$16,2,0),"01/01/1900"))</f>
        <v/>
      </c>
    </row>
    <row r="513" spans="1:63" ht="14.45">
      <c r="A513" s="69">
        <v>510</v>
      </c>
      <c r="B513" s="30"/>
      <c r="C513" s="35"/>
      <c r="D513" s="43"/>
      <c r="E513" s="65"/>
      <c r="F513" s="46"/>
      <c r="G513" s="46"/>
      <c r="H513" s="164"/>
      <c r="I513" s="43"/>
      <c r="J513" s="29"/>
      <c r="K513" s="70"/>
      <c r="L513" s="69"/>
      <c r="M513" s="47"/>
      <c r="N513" s="239" t="str">
        <f ca="1">IF(Tabla1[[#This Row],[Fecha de nac]]="","",IF(Tabla1[[#This Row],[Fecha Finalización]] &gt;=TODAY(), DATEDIF(Tabla1[[#This Row],[Fecha de nac]],TODAY(),"y"), ROUNDDOWN((Tabla1[[#This Row],[Fecha Finalización]] -Tabla1[[#This Row],[Fecha de nac]])/365,0)))</f>
        <v/>
      </c>
      <c r="O513" s="170"/>
      <c r="P513" s="35"/>
      <c r="Q513" s="68"/>
      <c r="R513" s="68"/>
      <c r="S513" s="68"/>
      <c r="T513" s="68"/>
      <c r="U513" s="244" t="str">
        <f>IF(F513="","",Tabla1[[#This Row],[Fecha Inicio grupo]]+3*7-7)</f>
        <v/>
      </c>
      <c r="V513" s="245" t="str">
        <f>IF(F513="","",EDATE(Tabla1[[#This Row],[Fecha Inicio grupo]],3))</f>
        <v/>
      </c>
      <c r="W513" s="30"/>
      <c r="X513" s="30"/>
      <c r="Y513" s="77"/>
      <c r="Z513" s="77"/>
      <c r="AA513" s="77"/>
      <c r="AB513" s="77"/>
      <c r="AC513" s="77"/>
      <c r="AD513" s="77"/>
      <c r="AE513" s="77"/>
      <c r="AF513" s="77"/>
      <c r="AG513" s="77"/>
      <c r="AH513" s="77"/>
      <c r="AI513" s="77"/>
      <c r="AJ513" s="77"/>
      <c r="AK513" s="77"/>
      <c r="AL513" s="77"/>
      <c r="AM513" s="77"/>
      <c r="AN513" s="77"/>
      <c r="AO513" s="145"/>
      <c r="AP513" s="247" t="str">
        <f>IF(F513="","",IFERROR(VLOOKUP(SUBSTITUTE(SUBSTITUTE(Tabla1[[#This Row],[Uso Sistemas]],"T","P"),"N","F"),Parámetros!$M$2:$N$17,2,0),"Completar hasta 3ra sem. para evaluar a Probacionista"))</f>
        <v/>
      </c>
      <c r="AQ513" s="40"/>
      <c r="AR513" s="40"/>
      <c r="AS513" s="40"/>
      <c r="AT513" s="29"/>
      <c r="AU513" s="56"/>
      <c r="AV513" s="56"/>
      <c r="AW513" s="56"/>
      <c r="AX513" s="249" t="str">
        <f>IF(V513="","",EOMONTH(EDATE(Tabla1[[#This Row],[Fecha Finalización]],2),0))</f>
        <v/>
      </c>
      <c r="AY513" s="40"/>
      <c r="AZ513" s="250" t="str">
        <f>IF(V513="","",EOMONTH(EDATE(Tabla1[[#This Row],[Fecha Finalización]],3),0))</f>
        <v/>
      </c>
      <c r="BA513" s="40"/>
      <c r="BB513" s="40"/>
      <c r="BC513" s="236"/>
      <c r="BD513" s="234" t="str">
        <f>IF(F513="","",Tabla1[[#This Row],[sem 01]]&amp;Tabla1[[#This Row],[sem 02]]&amp;Tabla1[[#This Row],[sem 03]])</f>
        <v/>
      </c>
      <c r="BE513" s="235" t="str">
        <f>IF(TRIM(F513)="","",$B$1&amp;"-"&amp;SUBSTITUTE(Tabla1[[#This Row],[Mes Inscrito]]," ","")&amp;"-"&amp;SUBSTITUTE(Tabla1[[#This Row],[Dia de clases Inscrito]]," ","")&amp;"-"&amp;SUBSTITUTE(Tabla1[[#This Row],[Horario Inscrito]]," ","")&amp;"-"&amp;Tabla1[[#This Row],[Fecha Inicio grupo]])</f>
        <v/>
      </c>
      <c r="BF513" s="252" t="str">
        <f>IF(F513="","",Tabla1[[#This Row],[Curso]])</f>
        <v/>
      </c>
      <c r="BG513" s="253" t="str">
        <f>+IF(TRIM(F513)="","",$B$1&amp;"-"&amp;TRIM(Tabla1[[#This Row],[Mes Inscrito]])&amp;"-"&amp;TRIM(Tabla1[[#This Row],[Dia de clases Inscrito]])&amp;"-"&amp;TRIM(Tabla1[[#This Row],[Horario Inscrito]])&amp;"-"&amp;TRIM(Tabla1[[#This Row],[Fecha Inicio grupo]])&amp;"-"&amp;TRIM(Tabla1[[#This Row],[Tipo Incrito]]))</f>
        <v/>
      </c>
      <c r="BH513" s="308" t="str">
        <f>IF(F513="","",OR(IFERROR(SEARCH("CG",Tabla1[[#This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3" s="309" t="str">
        <f>IF(F513&lt;&gt;"",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3" s="309" t="str">
        <f>IF(F513&lt;&gt;"",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3" s="309" t="str">
        <f>IF(Tabla1[[#This Row],[Fecha Inicio grupo]]="","",IFERROR(VLOOKUP(Tabla1[[#This Row],[Mes de Alta como miembro]],Parámetros!$AM$2:$AN$16,2,0),"01/01/1900"))</f>
        <v/>
      </c>
    </row>
    <row r="514" spans="1:63" ht="14.45">
      <c r="A514" s="69">
        <v>511</v>
      </c>
      <c r="B514" s="30"/>
      <c r="C514" s="35"/>
      <c r="D514" s="43"/>
      <c r="E514" s="65"/>
      <c r="F514" s="46"/>
      <c r="G514" s="46"/>
      <c r="H514" s="164"/>
      <c r="I514" s="43"/>
      <c r="J514" s="29"/>
      <c r="K514" s="70"/>
      <c r="L514" s="69"/>
      <c r="M514" s="47"/>
      <c r="N514" s="239" t="str">
        <f ca="1">IF(Tabla1[[#This Row],[Fecha de nac]]="","",IF(Tabla1[[#This Row],[Fecha Finalización]] &gt;=TODAY(), DATEDIF(Tabla1[[#This Row],[Fecha de nac]],TODAY(),"y"), ROUNDDOWN((Tabla1[[#This Row],[Fecha Finalización]] -Tabla1[[#This Row],[Fecha de nac]])/365,0)))</f>
        <v/>
      </c>
      <c r="O514" s="170"/>
      <c r="P514" s="35"/>
      <c r="Q514" s="68"/>
      <c r="R514" s="68"/>
      <c r="S514" s="68"/>
      <c r="T514" s="68"/>
      <c r="U514" s="244" t="str">
        <f>IF(F514="","",Tabla1[[#This Row],[Fecha Inicio grupo]]+3*7-7)</f>
        <v/>
      </c>
      <c r="V514" s="245" t="str">
        <f>IF(F514="","",EDATE(Tabla1[[#This Row],[Fecha Inicio grupo]],3))</f>
        <v/>
      </c>
      <c r="W514" s="30"/>
      <c r="X514" s="30"/>
      <c r="Y514" s="77"/>
      <c r="Z514" s="77"/>
      <c r="AA514" s="77"/>
      <c r="AB514" s="77"/>
      <c r="AC514" s="77"/>
      <c r="AD514" s="77"/>
      <c r="AE514" s="77"/>
      <c r="AF514" s="77"/>
      <c r="AG514" s="77"/>
      <c r="AH514" s="77"/>
      <c r="AI514" s="77"/>
      <c r="AJ514" s="77"/>
      <c r="AK514" s="77"/>
      <c r="AL514" s="77"/>
      <c r="AM514" s="77"/>
      <c r="AN514" s="77"/>
      <c r="AO514" s="145"/>
      <c r="AP514" s="247" t="str">
        <f>IF(F514="","",IFERROR(VLOOKUP(SUBSTITUTE(SUBSTITUTE(Tabla1[[#This Row],[Uso Sistemas]],"T","P"),"N","F"),Parámetros!$M$2:$N$17,2,0),"Completar hasta 3ra sem. para evaluar a Probacionista"))</f>
        <v/>
      </c>
      <c r="AQ514" s="40"/>
      <c r="AR514" s="40"/>
      <c r="AS514" s="40"/>
      <c r="AT514" s="29"/>
      <c r="AU514" s="56"/>
      <c r="AV514" s="56"/>
      <c r="AW514" s="56"/>
      <c r="AX514" s="249" t="str">
        <f>IF(V514="","",EOMONTH(EDATE(Tabla1[[#This Row],[Fecha Finalización]],2),0))</f>
        <v/>
      </c>
      <c r="AY514" s="40"/>
      <c r="AZ514" s="250" t="str">
        <f>IF(V514="","",EOMONTH(EDATE(Tabla1[[#This Row],[Fecha Finalización]],3),0))</f>
        <v/>
      </c>
      <c r="BA514" s="40"/>
      <c r="BB514" s="40"/>
      <c r="BC514" s="236"/>
      <c r="BD514" s="234" t="str">
        <f>IF(F514="","",Tabla1[[#This Row],[sem 01]]&amp;Tabla1[[#This Row],[sem 02]]&amp;Tabla1[[#This Row],[sem 03]])</f>
        <v/>
      </c>
      <c r="BE514" s="235" t="str">
        <f>IF(TRIM(F514)="","",$B$1&amp;"-"&amp;SUBSTITUTE(Tabla1[[#This Row],[Mes Inscrito]]," ","")&amp;"-"&amp;SUBSTITUTE(Tabla1[[#This Row],[Dia de clases Inscrito]]," ","")&amp;"-"&amp;SUBSTITUTE(Tabla1[[#This Row],[Horario Inscrito]]," ","")&amp;"-"&amp;Tabla1[[#This Row],[Fecha Inicio grupo]])</f>
        <v/>
      </c>
      <c r="BF514" s="252" t="str">
        <f>IF(F514="","",Tabla1[[#This Row],[Curso]])</f>
        <v/>
      </c>
      <c r="BG514" s="253" t="str">
        <f>+IF(TRIM(F514)="","",$B$1&amp;"-"&amp;TRIM(Tabla1[[#This Row],[Mes Inscrito]])&amp;"-"&amp;TRIM(Tabla1[[#This Row],[Dia de clases Inscrito]])&amp;"-"&amp;TRIM(Tabla1[[#This Row],[Horario Inscrito]])&amp;"-"&amp;TRIM(Tabla1[[#This Row],[Fecha Inicio grupo]])&amp;"-"&amp;TRIM(Tabla1[[#This Row],[Tipo Incrito]]))</f>
        <v/>
      </c>
      <c r="BH514" s="308" t="str">
        <f>IF(F514="","",OR(IFERROR(SEARCH("CG",Tabla1[[#This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4" s="309" t="str">
        <f>IF(F514&lt;&gt;"",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4" s="309" t="str">
        <f>IF(F514&lt;&gt;"",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4" s="309" t="str">
        <f>IF(Tabla1[[#This Row],[Fecha Inicio grupo]]="","",IFERROR(VLOOKUP(Tabla1[[#This Row],[Mes de Alta como miembro]],Parámetros!$AM$2:$AN$16,2,0),"01/01/1900"))</f>
        <v/>
      </c>
    </row>
    <row r="515" spans="1:63" ht="14.45">
      <c r="A515" s="69">
        <v>512</v>
      </c>
      <c r="B515" s="30"/>
      <c r="C515" s="35"/>
      <c r="D515" s="43"/>
      <c r="E515" s="65"/>
      <c r="F515" s="46"/>
      <c r="G515" s="46"/>
      <c r="H515" s="164"/>
      <c r="I515" s="43"/>
      <c r="J515" s="29"/>
      <c r="K515" s="70"/>
      <c r="L515" s="69"/>
      <c r="M515" s="47"/>
      <c r="N515" s="239" t="str">
        <f ca="1">IF(Tabla1[[#This Row],[Fecha de nac]]="","",IF(Tabla1[[#This Row],[Fecha Finalización]] &gt;=TODAY(), DATEDIF(Tabla1[[#This Row],[Fecha de nac]],TODAY(),"y"), ROUNDDOWN((Tabla1[[#This Row],[Fecha Finalización]] -Tabla1[[#This Row],[Fecha de nac]])/365,0)))</f>
        <v/>
      </c>
      <c r="O515" s="170"/>
      <c r="P515" s="35"/>
      <c r="Q515" s="68"/>
      <c r="R515" s="68"/>
      <c r="S515" s="68"/>
      <c r="T515" s="68"/>
      <c r="U515" s="244" t="str">
        <f>IF(F515="","",Tabla1[[#This Row],[Fecha Inicio grupo]]+3*7-7)</f>
        <v/>
      </c>
      <c r="V515" s="245" t="str">
        <f>IF(F515="","",EDATE(Tabla1[[#This Row],[Fecha Inicio grupo]],3))</f>
        <v/>
      </c>
      <c r="W515" s="30"/>
      <c r="X515" s="30"/>
      <c r="Y515" s="77"/>
      <c r="Z515" s="77"/>
      <c r="AA515" s="77"/>
      <c r="AB515" s="77"/>
      <c r="AC515" s="77"/>
      <c r="AD515" s="77"/>
      <c r="AE515" s="77"/>
      <c r="AF515" s="77"/>
      <c r="AG515" s="77"/>
      <c r="AH515" s="77"/>
      <c r="AI515" s="77"/>
      <c r="AJ515" s="77"/>
      <c r="AK515" s="77"/>
      <c r="AL515" s="77"/>
      <c r="AM515" s="77"/>
      <c r="AN515" s="77"/>
      <c r="AO515" s="145"/>
      <c r="AP515" s="247" t="str">
        <f>IF(F515="","",IFERROR(VLOOKUP(SUBSTITUTE(SUBSTITUTE(Tabla1[[#This Row],[Uso Sistemas]],"T","P"),"N","F"),Parámetros!$M$2:$N$17,2,0),"Completar hasta 3ra sem. para evaluar a Probacionista"))</f>
        <v/>
      </c>
      <c r="AQ515" s="40"/>
      <c r="AR515" s="40"/>
      <c r="AS515" s="40"/>
      <c r="AT515" s="29"/>
      <c r="AU515" s="56"/>
      <c r="AV515" s="56"/>
      <c r="AW515" s="56"/>
      <c r="AX515" s="249" t="str">
        <f>IF(V515="","",EOMONTH(EDATE(Tabla1[[#This Row],[Fecha Finalización]],2),0))</f>
        <v/>
      </c>
      <c r="AY515" s="40"/>
      <c r="AZ515" s="250" t="str">
        <f>IF(V515="","",EOMONTH(EDATE(Tabla1[[#This Row],[Fecha Finalización]],3),0))</f>
        <v/>
      </c>
      <c r="BA515" s="40"/>
      <c r="BB515" s="40"/>
      <c r="BC515" s="236"/>
      <c r="BD515" s="234" t="str">
        <f>IF(F515="","",Tabla1[[#This Row],[sem 01]]&amp;Tabla1[[#This Row],[sem 02]]&amp;Tabla1[[#This Row],[sem 03]])</f>
        <v/>
      </c>
      <c r="BE515" s="235" t="str">
        <f>IF(TRIM(F515)="","",$B$1&amp;"-"&amp;SUBSTITUTE(Tabla1[[#This Row],[Mes Inscrito]]," ","")&amp;"-"&amp;SUBSTITUTE(Tabla1[[#This Row],[Dia de clases Inscrito]]," ","")&amp;"-"&amp;SUBSTITUTE(Tabla1[[#This Row],[Horario Inscrito]]," ","")&amp;"-"&amp;Tabla1[[#This Row],[Fecha Inicio grupo]])</f>
        <v/>
      </c>
      <c r="BF515" s="252" t="str">
        <f>IF(F515="","",Tabla1[[#This Row],[Curso]])</f>
        <v/>
      </c>
      <c r="BG515" s="253" t="str">
        <f>+IF(TRIM(F515)="","",$B$1&amp;"-"&amp;TRIM(Tabla1[[#This Row],[Mes Inscrito]])&amp;"-"&amp;TRIM(Tabla1[[#This Row],[Dia de clases Inscrito]])&amp;"-"&amp;TRIM(Tabla1[[#This Row],[Horario Inscrito]])&amp;"-"&amp;TRIM(Tabla1[[#This Row],[Fecha Inicio grupo]])&amp;"-"&amp;TRIM(Tabla1[[#This Row],[Tipo Incrito]]))</f>
        <v/>
      </c>
      <c r="BH515" s="308" t="str">
        <f>IF(F515="","",OR(IFERROR(SEARCH("CG",Tabla1[[#This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5" s="309" t="str">
        <f>IF(F515&lt;&gt;"",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5" s="309" t="str">
        <f>IF(F515&lt;&gt;"",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5" s="309" t="str">
        <f>IF(Tabla1[[#This Row],[Fecha Inicio grupo]]="","",IFERROR(VLOOKUP(Tabla1[[#This Row],[Mes de Alta como miembro]],Parámetros!$AM$2:$AN$16,2,0),"01/01/1900"))</f>
        <v/>
      </c>
    </row>
    <row r="516" spans="1:63" ht="14.45">
      <c r="A516" s="69">
        <v>513</v>
      </c>
      <c r="B516" s="30"/>
      <c r="C516" s="35"/>
      <c r="D516" s="43"/>
      <c r="E516" s="65"/>
      <c r="F516" s="46"/>
      <c r="G516" s="46"/>
      <c r="H516" s="164"/>
      <c r="I516" s="43"/>
      <c r="J516" s="29"/>
      <c r="K516" s="70"/>
      <c r="L516" s="69"/>
      <c r="M516" s="47"/>
      <c r="N516" s="239" t="str">
        <f ca="1">IF(Tabla1[[#This Row],[Fecha de nac]]="","",IF(Tabla1[[#This Row],[Fecha Finalización]] &gt;=TODAY(), DATEDIF(Tabla1[[#This Row],[Fecha de nac]],TODAY(),"y"), ROUNDDOWN((Tabla1[[#This Row],[Fecha Finalización]] -Tabla1[[#This Row],[Fecha de nac]])/365,0)))</f>
        <v/>
      </c>
      <c r="O516" s="170"/>
      <c r="P516" s="35"/>
      <c r="Q516" s="68"/>
      <c r="R516" s="68"/>
      <c r="S516" s="68"/>
      <c r="T516" s="68"/>
      <c r="U516" s="244" t="str">
        <f>IF(F516="","",Tabla1[[#This Row],[Fecha Inicio grupo]]+3*7-7)</f>
        <v/>
      </c>
      <c r="V516" s="245" t="str">
        <f>IF(F516="","",EDATE(Tabla1[[#This Row],[Fecha Inicio grupo]],3))</f>
        <v/>
      </c>
      <c r="W516" s="30"/>
      <c r="X516" s="30"/>
      <c r="Y516" s="77"/>
      <c r="Z516" s="77"/>
      <c r="AA516" s="77"/>
      <c r="AB516" s="77"/>
      <c r="AC516" s="77"/>
      <c r="AD516" s="77"/>
      <c r="AE516" s="77"/>
      <c r="AF516" s="77"/>
      <c r="AG516" s="77"/>
      <c r="AH516" s="77"/>
      <c r="AI516" s="77"/>
      <c r="AJ516" s="77"/>
      <c r="AK516" s="77"/>
      <c r="AL516" s="77"/>
      <c r="AM516" s="77"/>
      <c r="AN516" s="77"/>
      <c r="AO516" s="145"/>
      <c r="AP516" s="247" t="str">
        <f>IF(F516="","",IFERROR(VLOOKUP(SUBSTITUTE(SUBSTITUTE(Tabla1[[#This Row],[Uso Sistemas]],"T","P"),"N","F"),Parámetros!$M$2:$N$17,2,0),"Completar hasta 3ra sem. para evaluar a Probacionista"))</f>
        <v/>
      </c>
      <c r="AQ516" s="40"/>
      <c r="AR516" s="40"/>
      <c r="AS516" s="40"/>
      <c r="AT516" s="29"/>
      <c r="AU516" s="56"/>
      <c r="AV516" s="56"/>
      <c r="AW516" s="56"/>
      <c r="AX516" s="249" t="str">
        <f>IF(V516="","",EOMONTH(EDATE(Tabla1[[#This Row],[Fecha Finalización]],2),0))</f>
        <v/>
      </c>
      <c r="AY516" s="40"/>
      <c r="AZ516" s="250" t="str">
        <f>IF(V516="","",EOMONTH(EDATE(Tabla1[[#This Row],[Fecha Finalización]],3),0))</f>
        <v/>
      </c>
      <c r="BA516" s="40"/>
      <c r="BB516" s="40"/>
      <c r="BC516" s="236"/>
      <c r="BD516" s="234" t="str">
        <f>IF(F516="","",Tabla1[[#This Row],[sem 01]]&amp;Tabla1[[#This Row],[sem 02]]&amp;Tabla1[[#This Row],[sem 03]])</f>
        <v/>
      </c>
      <c r="BE516" s="235" t="str">
        <f>IF(TRIM(F516)="","",$B$1&amp;"-"&amp;SUBSTITUTE(Tabla1[[#This Row],[Mes Inscrito]]," ","")&amp;"-"&amp;SUBSTITUTE(Tabla1[[#This Row],[Dia de clases Inscrito]]," ","")&amp;"-"&amp;SUBSTITUTE(Tabla1[[#This Row],[Horario Inscrito]]," ","")&amp;"-"&amp;Tabla1[[#This Row],[Fecha Inicio grupo]])</f>
        <v/>
      </c>
      <c r="BF516" s="252" t="str">
        <f>IF(F516="","",Tabla1[[#This Row],[Curso]])</f>
        <v/>
      </c>
      <c r="BG516" s="253" t="str">
        <f>+IF(TRIM(F516)="","",$B$1&amp;"-"&amp;TRIM(Tabla1[[#This Row],[Mes Inscrito]])&amp;"-"&amp;TRIM(Tabla1[[#This Row],[Dia de clases Inscrito]])&amp;"-"&amp;TRIM(Tabla1[[#This Row],[Horario Inscrito]])&amp;"-"&amp;TRIM(Tabla1[[#This Row],[Fecha Inicio grupo]])&amp;"-"&amp;TRIM(Tabla1[[#This Row],[Tipo Incrito]]))</f>
        <v/>
      </c>
      <c r="BH516" s="308" t="str">
        <f>IF(F516="","",OR(IFERROR(SEARCH("CG",Tabla1[[#This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6" s="309" t="str">
        <f>IF(F516&lt;&gt;"",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6" s="309" t="str">
        <f>IF(F516&lt;&gt;"",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6" s="309" t="str">
        <f>IF(Tabla1[[#This Row],[Fecha Inicio grupo]]="","",IFERROR(VLOOKUP(Tabla1[[#This Row],[Mes de Alta como miembro]],Parámetros!$AM$2:$AN$16,2,0),"01/01/1900"))</f>
        <v/>
      </c>
    </row>
    <row r="517" spans="1:63" ht="14.45">
      <c r="A517" s="69">
        <v>514</v>
      </c>
      <c r="B517" s="30"/>
      <c r="C517" s="35"/>
      <c r="D517" s="43"/>
      <c r="E517" s="65"/>
      <c r="F517" s="46"/>
      <c r="G517" s="46"/>
      <c r="H517" s="164"/>
      <c r="I517" s="43"/>
      <c r="J517" s="29"/>
      <c r="K517" s="70"/>
      <c r="L517" s="69"/>
      <c r="M517" s="47"/>
      <c r="N517" s="239" t="str">
        <f ca="1">IF(Tabla1[[#This Row],[Fecha de nac]]="","",IF(Tabla1[[#This Row],[Fecha Finalización]] &gt;=TODAY(), DATEDIF(Tabla1[[#This Row],[Fecha de nac]],TODAY(),"y"), ROUNDDOWN((Tabla1[[#This Row],[Fecha Finalización]] -Tabla1[[#This Row],[Fecha de nac]])/365,0)))</f>
        <v/>
      </c>
      <c r="O517" s="170"/>
      <c r="P517" s="35"/>
      <c r="Q517" s="68"/>
      <c r="R517" s="68"/>
      <c r="S517" s="68"/>
      <c r="T517" s="68"/>
      <c r="U517" s="244" t="str">
        <f>IF(F517="","",Tabla1[[#This Row],[Fecha Inicio grupo]]+3*7-7)</f>
        <v/>
      </c>
      <c r="V517" s="245" t="str">
        <f>IF(F517="","",EDATE(Tabla1[[#This Row],[Fecha Inicio grupo]],3))</f>
        <v/>
      </c>
      <c r="W517" s="30"/>
      <c r="X517" s="30"/>
      <c r="Y517" s="77"/>
      <c r="Z517" s="77"/>
      <c r="AA517" s="77"/>
      <c r="AB517" s="77"/>
      <c r="AC517" s="77"/>
      <c r="AD517" s="77"/>
      <c r="AE517" s="77"/>
      <c r="AF517" s="77"/>
      <c r="AG517" s="77"/>
      <c r="AH517" s="77"/>
      <c r="AI517" s="77"/>
      <c r="AJ517" s="77"/>
      <c r="AK517" s="77"/>
      <c r="AL517" s="77"/>
      <c r="AM517" s="77"/>
      <c r="AN517" s="77"/>
      <c r="AO517" s="145"/>
      <c r="AP517" s="247" t="str">
        <f>IF(F517="","",IFERROR(VLOOKUP(SUBSTITUTE(SUBSTITUTE(Tabla1[[#This Row],[Uso Sistemas]],"T","P"),"N","F"),Parámetros!$M$2:$N$17,2,0),"Completar hasta 3ra sem. para evaluar a Probacionista"))</f>
        <v/>
      </c>
      <c r="AQ517" s="40"/>
      <c r="AR517" s="40"/>
      <c r="AS517" s="40"/>
      <c r="AT517" s="29"/>
      <c r="AU517" s="56"/>
      <c r="AV517" s="56"/>
      <c r="AW517" s="56"/>
      <c r="AX517" s="249" t="str">
        <f>IF(V517="","",EOMONTH(EDATE(Tabla1[[#This Row],[Fecha Finalización]],2),0))</f>
        <v/>
      </c>
      <c r="AY517" s="40"/>
      <c r="AZ517" s="250" t="str">
        <f>IF(V517="","",EOMONTH(EDATE(Tabla1[[#This Row],[Fecha Finalización]],3),0))</f>
        <v/>
      </c>
      <c r="BA517" s="40"/>
      <c r="BB517" s="40"/>
      <c r="BC517" s="236"/>
      <c r="BD517" s="234" t="str">
        <f>IF(F517="","",Tabla1[[#This Row],[sem 01]]&amp;Tabla1[[#This Row],[sem 02]]&amp;Tabla1[[#This Row],[sem 03]])</f>
        <v/>
      </c>
      <c r="BE517" s="235" t="str">
        <f>IF(TRIM(F517)="","",$B$1&amp;"-"&amp;SUBSTITUTE(Tabla1[[#This Row],[Mes Inscrito]]," ","")&amp;"-"&amp;SUBSTITUTE(Tabla1[[#This Row],[Dia de clases Inscrito]]," ","")&amp;"-"&amp;SUBSTITUTE(Tabla1[[#This Row],[Horario Inscrito]]," ","")&amp;"-"&amp;Tabla1[[#This Row],[Fecha Inicio grupo]])</f>
        <v/>
      </c>
      <c r="BF517" s="252" t="str">
        <f>IF(F517="","",Tabla1[[#This Row],[Curso]])</f>
        <v/>
      </c>
      <c r="BG517" s="253" t="str">
        <f>+IF(TRIM(F517)="","",$B$1&amp;"-"&amp;TRIM(Tabla1[[#This Row],[Mes Inscrito]])&amp;"-"&amp;TRIM(Tabla1[[#This Row],[Dia de clases Inscrito]])&amp;"-"&amp;TRIM(Tabla1[[#This Row],[Horario Inscrito]])&amp;"-"&amp;TRIM(Tabla1[[#This Row],[Fecha Inicio grupo]])&amp;"-"&amp;TRIM(Tabla1[[#This Row],[Tipo Incrito]]))</f>
        <v/>
      </c>
      <c r="BH517" s="308" t="str">
        <f>IF(F517="","",OR(IFERROR(SEARCH("CG",Tabla1[[#This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7" s="309" t="str">
        <f>IF(F517&lt;&gt;"",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7" s="309" t="str">
        <f>IF(F517&lt;&gt;"",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7" s="309" t="str">
        <f>IF(Tabla1[[#This Row],[Fecha Inicio grupo]]="","",IFERROR(VLOOKUP(Tabla1[[#This Row],[Mes de Alta como miembro]],Parámetros!$AM$2:$AN$16,2,0),"01/01/1900"))</f>
        <v/>
      </c>
    </row>
    <row r="518" spans="1:63" ht="14.45">
      <c r="A518" s="69">
        <v>515</v>
      </c>
      <c r="B518" s="30"/>
      <c r="C518" s="35"/>
      <c r="D518" s="43"/>
      <c r="E518" s="65"/>
      <c r="F518" s="46"/>
      <c r="G518" s="46"/>
      <c r="H518" s="164"/>
      <c r="I518" s="43"/>
      <c r="J518" s="29"/>
      <c r="K518" s="70"/>
      <c r="L518" s="69"/>
      <c r="M518" s="47"/>
      <c r="N518" s="239" t="str">
        <f ca="1">IF(Tabla1[[#This Row],[Fecha de nac]]="","",IF(Tabla1[[#This Row],[Fecha Finalización]] &gt;=TODAY(), DATEDIF(Tabla1[[#This Row],[Fecha de nac]],TODAY(),"y"), ROUNDDOWN((Tabla1[[#This Row],[Fecha Finalización]] -Tabla1[[#This Row],[Fecha de nac]])/365,0)))</f>
        <v/>
      </c>
      <c r="O518" s="170"/>
      <c r="P518" s="35"/>
      <c r="Q518" s="68"/>
      <c r="R518" s="68"/>
      <c r="S518" s="68"/>
      <c r="T518" s="68"/>
      <c r="U518" s="244" t="str">
        <f>IF(F518="","",Tabla1[[#This Row],[Fecha Inicio grupo]]+3*7-7)</f>
        <v/>
      </c>
      <c r="V518" s="245" t="str">
        <f>IF(F518="","",EDATE(Tabla1[[#This Row],[Fecha Inicio grupo]],3))</f>
        <v/>
      </c>
      <c r="W518" s="30"/>
      <c r="X518" s="30"/>
      <c r="Y518" s="77"/>
      <c r="Z518" s="77"/>
      <c r="AA518" s="77"/>
      <c r="AB518" s="77"/>
      <c r="AC518" s="77"/>
      <c r="AD518" s="77"/>
      <c r="AE518" s="77"/>
      <c r="AF518" s="77"/>
      <c r="AG518" s="77"/>
      <c r="AH518" s="77"/>
      <c r="AI518" s="77"/>
      <c r="AJ518" s="77"/>
      <c r="AK518" s="77"/>
      <c r="AL518" s="77"/>
      <c r="AM518" s="77"/>
      <c r="AN518" s="77"/>
      <c r="AO518" s="145"/>
      <c r="AP518" s="247" t="str">
        <f>IF(F518="","",IFERROR(VLOOKUP(SUBSTITUTE(SUBSTITUTE(Tabla1[[#This Row],[Uso Sistemas]],"T","P"),"N","F"),Parámetros!$M$2:$N$17,2,0),"Completar hasta 3ra sem. para evaluar a Probacionista"))</f>
        <v/>
      </c>
      <c r="AQ518" s="40"/>
      <c r="AR518" s="40"/>
      <c r="AS518" s="40"/>
      <c r="AT518" s="29"/>
      <c r="AU518" s="56"/>
      <c r="AV518" s="56"/>
      <c r="AW518" s="56"/>
      <c r="AX518" s="249" t="str">
        <f>IF(V518="","",EOMONTH(EDATE(Tabla1[[#This Row],[Fecha Finalización]],2),0))</f>
        <v/>
      </c>
      <c r="AY518" s="40"/>
      <c r="AZ518" s="250" t="str">
        <f>IF(V518="","",EOMONTH(EDATE(Tabla1[[#This Row],[Fecha Finalización]],3),0))</f>
        <v/>
      </c>
      <c r="BA518" s="40"/>
      <c r="BB518" s="40"/>
      <c r="BC518" s="236"/>
      <c r="BD518" s="234" t="str">
        <f>IF(F518="","",Tabla1[[#This Row],[sem 01]]&amp;Tabla1[[#This Row],[sem 02]]&amp;Tabla1[[#This Row],[sem 03]])</f>
        <v/>
      </c>
      <c r="BE518" s="235" t="str">
        <f>IF(TRIM(F518)="","",$B$1&amp;"-"&amp;SUBSTITUTE(Tabla1[[#This Row],[Mes Inscrito]]," ","")&amp;"-"&amp;SUBSTITUTE(Tabla1[[#This Row],[Dia de clases Inscrito]]," ","")&amp;"-"&amp;SUBSTITUTE(Tabla1[[#This Row],[Horario Inscrito]]," ","")&amp;"-"&amp;Tabla1[[#This Row],[Fecha Inicio grupo]])</f>
        <v/>
      </c>
      <c r="BF518" s="252" t="str">
        <f>IF(F518="","",Tabla1[[#This Row],[Curso]])</f>
        <v/>
      </c>
      <c r="BG518" s="253" t="str">
        <f>+IF(TRIM(F518)="","",$B$1&amp;"-"&amp;TRIM(Tabla1[[#This Row],[Mes Inscrito]])&amp;"-"&amp;TRIM(Tabla1[[#This Row],[Dia de clases Inscrito]])&amp;"-"&amp;TRIM(Tabla1[[#This Row],[Horario Inscrito]])&amp;"-"&amp;TRIM(Tabla1[[#This Row],[Fecha Inicio grupo]])&amp;"-"&amp;TRIM(Tabla1[[#This Row],[Tipo Incrito]]))</f>
        <v/>
      </c>
      <c r="BH518" s="308" t="str">
        <f>IF(F518="","",OR(IFERROR(SEARCH("CG",Tabla1[[#This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8" s="309" t="str">
        <f>IF(F518&lt;&gt;"",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8" s="309" t="str">
        <f>IF(F518&lt;&gt;"",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8" s="309" t="str">
        <f>IF(Tabla1[[#This Row],[Fecha Inicio grupo]]="","",IFERROR(VLOOKUP(Tabla1[[#This Row],[Mes de Alta como miembro]],Parámetros!$AM$2:$AN$16,2,0),"01/01/1900"))</f>
        <v/>
      </c>
    </row>
    <row r="519" spans="1:63" ht="14.45">
      <c r="A519" s="69">
        <v>516</v>
      </c>
      <c r="B519" s="30"/>
      <c r="C519" s="35"/>
      <c r="D519" s="43"/>
      <c r="E519" s="65"/>
      <c r="F519" s="46"/>
      <c r="G519" s="46"/>
      <c r="H519" s="164"/>
      <c r="I519" s="43"/>
      <c r="J519" s="29"/>
      <c r="K519" s="70"/>
      <c r="L519" s="69"/>
      <c r="M519" s="47"/>
      <c r="N519" s="239" t="str">
        <f ca="1">IF(Tabla1[[#This Row],[Fecha de nac]]="","",IF(Tabla1[[#This Row],[Fecha Finalización]] &gt;=TODAY(), DATEDIF(Tabla1[[#This Row],[Fecha de nac]],TODAY(),"y"), ROUNDDOWN((Tabla1[[#This Row],[Fecha Finalización]] -Tabla1[[#This Row],[Fecha de nac]])/365,0)))</f>
        <v/>
      </c>
      <c r="O519" s="170"/>
      <c r="P519" s="35"/>
      <c r="Q519" s="68"/>
      <c r="R519" s="68"/>
      <c r="S519" s="68"/>
      <c r="T519" s="68"/>
      <c r="U519" s="244" t="str">
        <f>IF(F519="","",Tabla1[[#This Row],[Fecha Inicio grupo]]+3*7-7)</f>
        <v/>
      </c>
      <c r="V519" s="245" t="str">
        <f>IF(F519="","",EDATE(Tabla1[[#This Row],[Fecha Inicio grupo]],3))</f>
        <v/>
      </c>
      <c r="W519" s="30"/>
      <c r="X519" s="30"/>
      <c r="Y519" s="77"/>
      <c r="Z519" s="77"/>
      <c r="AA519" s="77"/>
      <c r="AB519" s="77"/>
      <c r="AC519" s="77"/>
      <c r="AD519" s="77"/>
      <c r="AE519" s="77"/>
      <c r="AF519" s="77"/>
      <c r="AG519" s="77"/>
      <c r="AH519" s="77"/>
      <c r="AI519" s="77"/>
      <c r="AJ519" s="77"/>
      <c r="AK519" s="77"/>
      <c r="AL519" s="77"/>
      <c r="AM519" s="77"/>
      <c r="AN519" s="77"/>
      <c r="AO519" s="145"/>
      <c r="AP519" s="247" t="str">
        <f>IF(F519="","",IFERROR(VLOOKUP(SUBSTITUTE(SUBSTITUTE(Tabla1[[#This Row],[Uso Sistemas]],"T","P"),"N","F"),Parámetros!$M$2:$N$17,2,0),"Completar hasta 3ra sem. para evaluar a Probacionista"))</f>
        <v/>
      </c>
      <c r="AQ519" s="40"/>
      <c r="AR519" s="40"/>
      <c r="AS519" s="40"/>
      <c r="AT519" s="29"/>
      <c r="AU519" s="56"/>
      <c r="AV519" s="56"/>
      <c r="AW519" s="56"/>
      <c r="AX519" s="249" t="str">
        <f>IF(V519="","",EOMONTH(EDATE(Tabla1[[#This Row],[Fecha Finalización]],2),0))</f>
        <v/>
      </c>
      <c r="AY519" s="40"/>
      <c r="AZ519" s="250" t="str">
        <f>IF(V519="","",EOMONTH(EDATE(Tabla1[[#This Row],[Fecha Finalización]],3),0))</f>
        <v/>
      </c>
      <c r="BA519" s="40"/>
      <c r="BB519" s="40"/>
      <c r="BC519" s="236"/>
      <c r="BD519" s="234" t="str">
        <f>IF(F519="","",Tabla1[[#This Row],[sem 01]]&amp;Tabla1[[#This Row],[sem 02]]&amp;Tabla1[[#This Row],[sem 03]])</f>
        <v/>
      </c>
      <c r="BE519" s="235" t="str">
        <f>IF(TRIM(F519)="","",$B$1&amp;"-"&amp;SUBSTITUTE(Tabla1[[#This Row],[Mes Inscrito]]," ","")&amp;"-"&amp;SUBSTITUTE(Tabla1[[#This Row],[Dia de clases Inscrito]]," ","")&amp;"-"&amp;SUBSTITUTE(Tabla1[[#This Row],[Horario Inscrito]]," ","")&amp;"-"&amp;Tabla1[[#This Row],[Fecha Inicio grupo]])</f>
        <v/>
      </c>
      <c r="BF519" s="252" t="str">
        <f>IF(F519="","",Tabla1[[#This Row],[Curso]])</f>
        <v/>
      </c>
      <c r="BG519" s="253" t="str">
        <f>+IF(TRIM(F519)="","",$B$1&amp;"-"&amp;TRIM(Tabla1[[#This Row],[Mes Inscrito]])&amp;"-"&amp;TRIM(Tabla1[[#This Row],[Dia de clases Inscrito]])&amp;"-"&amp;TRIM(Tabla1[[#This Row],[Horario Inscrito]])&amp;"-"&amp;TRIM(Tabla1[[#This Row],[Fecha Inicio grupo]])&amp;"-"&amp;TRIM(Tabla1[[#This Row],[Tipo Incrito]]))</f>
        <v/>
      </c>
      <c r="BH519" s="308" t="str">
        <f>IF(F519="","",OR(IFERROR(SEARCH("CG",Tabla1[[#This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9" s="309" t="str">
        <f>IF(F519&lt;&gt;"",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9" s="309" t="str">
        <f>IF(F519&lt;&gt;"",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9" s="309" t="str">
        <f>IF(Tabla1[[#This Row],[Fecha Inicio grupo]]="","",IFERROR(VLOOKUP(Tabla1[[#This Row],[Mes de Alta como miembro]],Parámetros!$AM$2:$AN$16,2,0),"01/01/1900"))</f>
        <v/>
      </c>
    </row>
    <row r="520" spans="1:63" ht="14.45">
      <c r="A520" s="69">
        <v>517</v>
      </c>
      <c r="B520" s="30"/>
      <c r="C520" s="35"/>
      <c r="D520" s="43"/>
      <c r="E520" s="65"/>
      <c r="F520" s="46"/>
      <c r="G520" s="46"/>
      <c r="H520" s="164"/>
      <c r="I520" s="43"/>
      <c r="J520" s="29"/>
      <c r="K520" s="70"/>
      <c r="L520" s="69"/>
      <c r="M520" s="47"/>
      <c r="N520" s="239" t="str">
        <f ca="1">IF(Tabla1[[#This Row],[Fecha de nac]]="","",IF(Tabla1[[#This Row],[Fecha Finalización]] &gt;=TODAY(), DATEDIF(Tabla1[[#This Row],[Fecha de nac]],TODAY(),"y"), ROUNDDOWN((Tabla1[[#This Row],[Fecha Finalización]] -Tabla1[[#This Row],[Fecha de nac]])/365,0)))</f>
        <v/>
      </c>
      <c r="O520" s="170"/>
      <c r="P520" s="35"/>
      <c r="Q520" s="68"/>
      <c r="R520" s="68"/>
      <c r="S520" s="68"/>
      <c r="T520" s="68"/>
      <c r="U520" s="244" t="str">
        <f>IF(F520="","",Tabla1[[#This Row],[Fecha Inicio grupo]]+3*7-7)</f>
        <v/>
      </c>
      <c r="V520" s="245" t="str">
        <f>IF(F520="","",EDATE(Tabla1[[#This Row],[Fecha Inicio grupo]],3))</f>
        <v/>
      </c>
      <c r="W520" s="30"/>
      <c r="X520" s="30"/>
      <c r="Y520" s="77"/>
      <c r="Z520" s="77"/>
      <c r="AA520" s="77"/>
      <c r="AB520" s="77"/>
      <c r="AC520" s="77"/>
      <c r="AD520" s="77"/>
      <c r="AE520" s="77"/>
      <c r="AF520" s="77"/>
      <c r="AG520" s="77"/>
      <c r="AH520" s="77"/>
      <c r="AI520" s="77"/>
      <c r="AJ520" s="77"/>
      <c r="AK520" s="77"/>
      <c r="AL520" s="77"/>
      <c r="AM520" s="77"/>
      <c r="AN520" s="77"/>
      <c r="AO520" s="145"/>
      <c r="AP520" s="247" t="str">
        <f>IF(F520="","",IFERROR(VLOOKUP(SUBSTITUTE(SUBSTITUTE(Tabla1[[#This Row],[Uso Sistemas]],"T","P"),"N","F"),Parámetros!$M$2:$N$17,2,0),"Completar hasta 3ra sem. para evaluar a Probacionista"))</f>
        <v/>
      </c>
      <c r="AQ520" s="40"/>
      <c r="AR520" s="40"/>
      <c r="AS520" s="40"/>
      <c r="AT520" s="29"/>
      <c r="AU520" s="56"/>
      <c r="AV520" s="56"/>
      <c r="AW520" s="56"/>
      <c r="AX520" s="249" t="str">
        <f>IF(V520="","",EOMONTH(EDATE(Tabla1[[#This Row],[Fecha Finalización]],2),0))</f>
        <v/>
      </c>
      <c r="AY520" s="40"/>
      <c r="AZ520" s="250" t="str">
        <f>IF(V520="","",EOMONTH(EDATE(Tabla1[[#This Row],[Fecha Finalización]],3),0))</f>
        <v/>
      </c>
      <c r="BA520" s="40"/>
      <c r="BB520" s="40"/>
      <c r="BC520" s="236"/>
      <c r="BD520" s="234" t="str">
        <f>IF(F520="","",Tabla1[[#This Row],[sem 01]]&amp;Tabla1[[#This Row],[sem 02]]&amp;Tabla1[[#This Row],[sem 03]])</f>
        <v/>
      </c>
      <c r="BE520" s="235" t="str">
        <f>IF(TRIM(F520)="","",$B$1&amp;"-"&amp;SUBSTITUTE(Tabla1[[#This Row],[Mes Inscrito]]," ","")&amp;"-"&amp;SUBSTITUTE(Tabla1[[#This Row],[Dia de clases Inscrito]]," ","")&amp;"-"&amp;SUBSTITUTE(Tabla1[[#This Row],[Horario Inscrito]]," ","")&amp;"-"&amp;Tabla1[[#This Row],[Fecha Inicio grupo]])</f>
        <v/>
      </c>
      <c r="BF520" s="252" t="str">
        <f>IF(F520="","",Tabla1[[#This Row],[Curso]])</f>
        <v/>
      </c>
      <c r="BG520" s="253" t="str">
        <f>+IF(TRIM(F520)="","",$B$1&amp;"-"&amp;TRIM(Tabla1[[#This Row],[Mes Inscrito]])&amp;"-"&amp;TRIM(Tabla1[[#This Row],[Dia de clases Inscrito]])&amp;"-"&amp;TRIM(Tabla1[[#This Row],[Horario Inscrito]])&amp;"-"&amp;TRIM(Tabla1[[#This Row],[Fecha Inicio grupo]])&amp;"-"&amp;TRIM(Tabla1[[#This Row],[Tipo Incrito]]))</f>
        <v/>
      </c>
      <c r="BH520" s="308" t="str">
        <f>IF(F520="","",OR(IFERROR(SEARCH("CG",Tabla1[[#This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0" s="309" t="str">
        <f>IF(F520&lt;&gt;"",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0" s="309" t="str">
        <f>IF(F520&lt;&gt;"",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0" s="309" t="str">
        <f>IF(Tabla1[[#This Row],[Fecha Inicio grupo]]="","",IFERROR(VLOOKUP(Tabla1[[#This Row],[Mes de Alta como miembro]],Parámetros!$AM$2:$AN$16,2,0),"01/01/1900"))</f>
        <v/>
      </c>
    </row>
    <row r="521" spans="1:63" ht="14.45">
      <c r="A521" s="69">
        <v>518</v>
      </c>
      <c r="B521" s="30"/>
      <c r="C521" s="35"/>
      <c r="D521" s="43"/>
      <c r="E521" s="65"/>
      <c r="F521" s="46"/>
      <c r="G521" s="46"/>
      <c r="H521" s="164"/>
      <c r="I521" s="43"/>
      <c r="J521" s="29"/>
      <c r="K521" s="70"/>
      <c r="L521" s="69"/>
      <c r="M521" s="47"/>
      <c r="N521" s="239" t="str">
        <f ca="1">IF(Tabla1[[#This Row],[Fecha de nac]]="","",IF(Tabla1[[#This Row],[Fecha Finalización]] &gt;=TODAY(), DATEDIF(Tabla1[[#This Row],[Fecha de nac]],TODAY(),"y"), ROUNDDOWN((Tabla1[[#This Row],[Fecha Finalización]] -Tabla1[[#This Row],[Fecha de nac]])/365,0)))</f>
        <v/>
      </c>
      <c r="O521" s="170"/>
      <c r="P521" s="35"/>
      <c r="Q521" s="68"/>
      <c r="R521" s="68"/>
      <c r="S521" s="68"/>
      <c r="T521" s="68"/>
      <c r="U521" s="244" t="str">
        <f>IF(F521="","",Tabla1[[#This Row],[Fecha Inicio grupo]]+3*7-7)</f>
        <v/>
      </c>
      <c r="V521" s="245" t="str">
        <f>IF(F521="","",EDATE(Tabla1[[#This Row],[Fecha Inicio grupo]],3))</f>
        <v/>
      </c>
      <c r="W521" s="30"/>
      <c r="X521" s="30"/>
      <c r="Y521" s="77"/>
      <c r="Z521" s="77"/>
      <c r="AA521" s="77"/>
      <c r="AB521" s="77"/>
      <c r="AC521" s="77"/>
      <c r="AD521" s="77"/>
      <c r="AE521" s="77"/>
      <c r="AF521" s="77"/>
      <c r="AG521" s="77"/>
      <c r="AH521" s="77"/>
      <c r="AI521" s="77"/>
      <c r="AJ521" s="77"/>
      <c r="AK521" s="77"/>
      <c r="AL521" s="77"/>
      <c r="AM521" s="77"/>
      <c r="AN521" s="77"/>
      <c r="AO521" s="145"/>
      <c r="AP521" s="247" t="str">
        <f>IF(F521="","",IFERROR(VLOOKUP(SUBSTITUTE(SUBSTITUTE(Tabla1[[#This Row],[Uso Sistemas]],"T","P"),"N","F"),Parámetros!$M$2:$N$17,2,0),"Completar hasta 3ra sem. para evaluar a Probacionista"))</f>
        <v/>
      </c>
      <c r="AQ521" s="40"/>
      <c r="AR521" s="40"/>
      <c r="AS521" s="40"/>
      <c r="AT521" s="29"/>
      <c r="AU521" s="56"/>
      <c r="AV521" s="56"/>
      <c r="AW521" s="56"/>
      <c r="AX521" s="249" t="str">
        <f>IF(V521="","",EOMONTH(EDATE(Tabla1[[#This Row],[Fecha Finalización]],2),0))</f>
        <v/>
      </c>
      <c r="AY521" s="40"/>
      <c r="AZ521" s="250" t="str">
        <f>IF(V521="","",EOMONTH(EDATE(Tabla1[[#This Row],[Fecha Finalización]],3),0))</f>
        <v/>
      </c>
      <c r="BA521" s="40"/>
      <c r="BB521" s="40"/>
      <c r="BC521" s="236"/>
      <c r="BD521" s="234" t="str">
        <f>IF(F521="","",Tabla1[[#This Row],[sem 01]]&amp;Tabla1[[#This Row],[sem 02]]&amp;Tabla1[[#This Row],[sem 03]])</f>
        <v/>
      </c>
      <c r="BE521" s="235" t="str">
        <f>IF(TRIM(F521)="","",$B$1&amp;"-"&amp;SUBSTITUTE(Tabla1[[#This Row],[Mes Inscrito]]," ","")&amp;"-"&amp;SUBSTITUTE(Tabla1[[#This Row],[Dia de clases Inscrito]]," ","")&amp;"-"&amp;SUBSTITUTE(Tabla1[[#This Row],[Horario Inscrito]]," ","")&amp;"-"&amp;Tabla1[[#This Row],[Fecha Inicio grupo]])</f>
        <v/>
      </c>
      <c r="BF521" s="252" t="str">
        <f>IF(F521="","",Tabla1[[#This Row],[Curso]])</f>
        <v/>
      </c>
      <c r="BG521" s="253" t="str">
        <f>+IF(TRIM(F521)="","",$B$1&amp;"-"&amp;TRIM(Tabla1[[#This Row],[Mes Inscrito]])&amp;"-"&amp;TRIM(Tabla1[[#This Row],[Dia de clases Inscrito]])&amp;"-"&amp;TRIM(Tabla1[[#This Row],[Horario Inscrito]])&amp;"-"&amp;TRIM(Tabla1[[#This Row],[Fecha Inicio grupo]])&amp;"-"&amp;TRIM(Tabla1[[#This Row],[Tipo Incrito]]))</f>
        <v/>
      </c>
      <c r="BH521" s="308" t="str">
        <f>IF(F521="","",OR(IFERROR(SEARCH("CG",Tabla1[[#This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1" s="309" t="str">
        <f>IF(F521&lt;&gt;"",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1" s="309" t="str">
        <f>IF(F521&lt;&gt;"",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1" s="309" t="str">
        <f>IF(Tabla1[[#This Row],[Fecha Inicio grupo]]="","",IFERROR(VLOOKUP(Tabla1[[#This Row],[Mes de Alta como miembro]],Parámetros!$AM$2:$AN$16,2,0),"01/01/1900"))</f>
        <v/>
      </c>
    </row>
    <row r="522" spans="1:63" ht="14.45">
      <c r="A522" s="69">
        <v>519</v>
      </c>
      <c r="B522" s="30"/>
      <c r="C522" s="35"/>
      <c r="D522" s="43"/>
      <c r="E522" s="65"/>
      <c r="F522" s="46"/>
      <c r="G522" s="46"/>
      <c r="H522" s="164"/>
      <c r="I522" s="43"/>
      <c r="J522" s="29"/>
      <c r="K522" s="70"/>
      <c r="L522" s="69"/>
      <c r="M522" s="47"/>
      <c r="N522" s="239" t="str">
        <f ca="1">IF(Tabla1[[#This Row],[Fecha de nac]]="","",IF(Tabla1[[#This Row],[Fecha Finalización]] &gt;=TODAY(), DATEDIF(Tabla1[[#This Row],[Fecha de nac]],TODAY(),"y"), ROUNDDOWN((Tabla1[[#This Row],[Fecha Finalización]] -Tabla1[[#This Row],[Fecha de nac]])/365,0)))</f>
        <v/>
      </c>
      <c r="O522" s="170"/>
      <c r="P522" s="35"/>
      <c r="Q522" s="68"/>
      <c r="R522" s="68"/>
      <c r="S522" s="68"/>
      <c r="T522" s="68"/>
      <c r="U522" s="244" t="str">
        <f>IF(F522="","",Tabla1[[#This Row],[Fecha Inicio grupo]]+3*7-7)</f>
        <v/>
      </c>
      <c r="V522" s="245" t="str">
        <f>IF(F522="","",EDATE(Tabla1[[#This Row],[Fecha Inicio grupo]],3))</f>
        <v/>
      </c>
      <c r="W522" s="30"/>
      <c r="X522" s="30"/>
      <c r="Y522" s="77"/>
      <c r="Z522" s="77"/>
      <c r="AA522" s="77"/>
      <c r="AB522" s="77"/>
      <c r="AC522" s="77"/>
      <c r="AD522" s="77"/>
      <c r="AE522" s="77"/>
      <c r="AF522" s="77"/>
      <c r="AG522" s="77"/>
      <c r="AH522" s="77"/>
      <c r="AI522" s="77"/>
      <c r="AJ522" s="77"/>
      <c r="AK522" s="77"/>
      <c r="AL522" s="77"/>
      <c r="AM522" s="77"/>
      <c r="AN522" s="77"/>
      <c r="AO522" s="145"/>
      <c r="AP522" s="247" t="str">
        <f>IF(F522="","",IFERROR(VLOOKUP(SUBSTITUTE(SUBSTITUTE(Tabla1[[#This Row],[Uso Sistemas]],"T","P"),"N","F"),Parámetros!$M$2:$N$17,2,0),"Completar hasta 3ra sem. para evaluar a Probacionista"))</f>
        <v/>
      </c>
      <c r="AQ522" s="40"/>
      <c r="AR522" s="40"/>
      <c r="AS522" s="40"/>
      <c r="AT522" s="29"/>
      <c r="AU522" s="56"/>
      <c r="AV522" s="56"/>
      <c r="AW522" s="56"/>
      <c r="AX522" s="249" t="str">
        <f>IF(V522="","",EOMONTH(EDATE(Tabla1[[#This Row],[Fecha Finalización]],2),0))</f>
        <v/>
      </c>
      <c r="AY522" s="40"/>
      <c r="AZ522" s="250" t="str">
        <f>IF(V522="","",EOMONTH(EDATE(Tabla1[[#This Row],[Fecha Finalización]],3),0))</f>
        <v/>
      </c>
      <c r="BA522" s="40"/>
      <c r="BB522" s="40"/>
      <c r="BC522" s="236"/>
      <c r="BD522" s="234" t="str">
        <f>IF(F522="","",Tabla1[[#This Row],[sem 01]]&amp;Tabla1[[#This Row],[sem 02]]&amp;Tabla1[[#This Row],[sem 03]])</f>
        <v/>
      </c>
      <c r="BE522" s="235" t="str">
        <f>IF(TRIM(F522)="","",$B$1&amp;"-"&amp;SUBSTITUTE(Tabla1[[#This Row],[Mes Inscrito]]," ","")&amp;"-"&amp;SUBSTITUTE(Tabla1[[#This Row],[Dia de clases Inscrito]]," ","")&amp;"-"&amp;SUBSTITUTE(Tabla1[[#This Row],[Horario Inscrito]]," ","")&amp;"-"&amp;Tabla1[[#This Row],[Fecha Inicio grupo]])</f>
        <v/>
      </c>
      <c r="BF522" s="252" t="str">
        <f>IF(F522="","",Tabla1[[#This Row],[Curso]])</f>
        <v/>
      </c>
      <c r="BG522" s="253" t="str">
        <f>+IF(TRIM(F522)="","",$B$1&amp;"-"&amp;TRIM(Tabla1[[#This Row],[Mes Inscrito]])&amp;"-"&amp;TRIM(Tabla1[[#This Row],[Dia de clases Inscrito]])&amp;"-"&amp;TRIM(Tabla1[[#This Row],[Horario Inscrito]])&amp;"-"&amp;TRIM(Tabla1[[#This Row],[Fecha Inicio grupo]])&amp;"-"&amp;TRIM(Tabla1[[#This Row],[Tipo Incrito]]))</f>
        <v/>
      </c>
      <c r="BH522" s="308" t="str">
        <f>IF(F522="","",OR(IFERROR(SEARCH("CG",Tabla1[[#This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2" s="309" t="str">
        <f>IF(F522&lt;&gt;"",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2" s="309" t="str">
        <f>IF(F522&lt;&gt;"",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2" s="309" t="str">
        <f>IF(Tabla1[[#This Row],[Fecha Inicio grupo]]="","",IFERROR(VLOOKUP(Tabla1[[#This Row],[Mes de Alta como miembro]],Parámetros!$AM$2:$AN$16,2,0),"01/01/1900"))</f>
        <v/>
      </c>
    </row>
    <row r="523" spans="1:63" ht="14.45">
      <c r="A523" s="69">
        <v>520</v>
      </c>
      <c r="B523" s="30"/>
      <c r="C523" s="35"/>
      <c r="D523" s="43"/>
      <c r="E523" s="65"/>
      <c r="F523" s="46"/>
      <c r="G523" s="46"/>
      <c r="H523" s="164"/>
      <c r="I523" s="43"/>
      <c r="J523" s="29"/>
      <c r="K523" s="70"/>
      <c r="L523" s="69"/>
      <c r="M523" s="47"/>
      <c r="N523" s="239" t="str">
        <f ca="1">IF(Tabla1[[#This Row],[Fecha de nac]]="","",IF(Tabla1[[#This Row],[Fecha Finalización]] &gt;=TODAY(), DATEDIF(Tabla1[[#This Row],[Fecha de nac]],TODAY(),"y"), ROUNDDOWN((Tabla1[[#This Row],[Fecha Finalización]] -Tabla1[[#This Row],[Fecha de nac]])/365,0)))</f>
        <v/>
      </c>
      <c r="O523" s="170"/>
      <c r="P523" s="35"/>
      <c r="Q523" s="68"/>
      <c r="R523" s="68"/>
      <c r="S523" s="68"/>
      <c r="T523" s="68"/>
      <c r="U523" s="244" t="str">
        <f>IF(F523="","",Tabla1[[#This Row],[Fecha Inicio grupo]]+3*7-7)</f>
        <v/>
      </c>
      <c r="V523" s="245" t="str">
        <f>IF(F523="","",EDATE(Tabla1[[#This Row],[Fecha Inicio grupo]],3))</f>
        <v/>
      </c>
      <c r="W523" s="30"/>
      <c r="X523" s="30"/>
      <c r="Y523" s="77"/>
      <c r="Z523" s="77"/>
      <c r="AA523" s="77"/>
      <c r="AB523" s="77"/>
      <c r="AC523" s="77"/>
      <c r="AD523" s="77"/>
      <c r="AE523" s="77"/>
      <c r="AF523" s="77"/>
      <c r="AG523" s="77"/>
      <c r="AH523" s="77"/>
      <c r="AI523" s="77"/>
      <c r="AJ523" s="77"/>
      <c r="AK523" s="77"/>
      <c r="AL523" s="77"/>
      <c r="AM523" s="77"/>
      <c r="AN523" s="77"/>
      <c r="AO523" s="145"/>
      <c r="AP523" s="247" t="str">
        <f>IF(F523="","",IFERROR(VLOOKUP(SUBSTITUTE(SUBSTITUTE(Tabla1[[#This Row],[Uso Sistemas]],"T","P"),"N","F"),Parámetros!$M$2:$N$17,2,0),"Completar hasta 3ra sem. para evaluar a Probacionista"))</f>
        <v/>
      </c>
      <c r="AQ523" s="40"/>
      <c r="AR523" s="40"/>
      <c r="AS523" s="40"/>
      <c r="AT523" s="29"/>
      <c r="AU523" s="56"/>
      <c r="AV523" s="56"/>
      <c r="AW523" s="56"/>
      <c r="AX523" s="249" t="str">
        <f>IF(V523="","",EOMONTH(EDATE(Tabla1[[#This Row],[Fecha Finalización]],2),0))</f>
        <v/>
      </c>
      <c r="AY523" s="40"/>
      <c r="AZ523" s="250" t="str">
        <f>IF(V523="","",EOMONTH(EDATE(Tabla1[[#This Row],[Fecha Finalización]],3),0))</f>
        <v/>
      </c>
      <c r="BA523" s="40"/>
      <c r="BB523" s="40"/>
      <c r="BC523" s="236"/>
      <c r="BD523" s="234" t="str">
        <f>IF(F523="","",Tabla1[[#This Row],[sem 01]]&amp;Tabla1[[#This Row],[sem 02]]&amp;Tabla1[[#This Row],[sem 03]])</f>
        <v/>
      </c>
      <c r="BE523" s="235" t="str">
        <f>IF(TRIM(F523)="","",$B$1&amp;"-"&amp;SUBSTITUTE(Tabla1[[#This Row],[Mes Inscrito]]," ","")&amp;"-"&amp;SUBSTITUTE(Tabla1[[#This Row],[Dia de clases Inscrito]]," ","")&amp;"-"&amp;SUBSTITUTE(Tabla1[[#This Row],[Horario Inscrito]]," ","")&amp;"-"&amp;Tabla1[[#This Row],[Fecha Inicio grupo]])</f>
        <v/>
      </c>
      <c r="BF523" s="252" t="str">
        <f>IF(F523="","",Tabla1[[#This Row],[Curso]])</f>
        <v/>
      </c>
      <c r="BG523" s="253" t="str">
        <f>+IF(TRIM(F523)="","",$B$1&amp;"-"&amp;TRIM(Tabla1[[#This Row],[Mes Inscrito]])&amp;"-"&amp;TRIM(Tabla1[[#This Row],[Dia de clases Inscrito]])&amp;"-"&amp;TRIM(Tabla1[[#This Row],[Horario Inscrito]])&amp;"-"&amp;TRIM(Tabla1[[#This Row],[Fecha Inicio grupo]])&amp;"-"&amp;TRIM(Tabla1[[#This Row],[Tipo Incrito]]))</f>
        <v/>
      </c>
      <c r="BH523" s="308" t="str">
        <f>IF(F523="","",OR(IFERROR(SEARCH("CG",Tabla1[[#This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3" s="309" t="str">
        <f>IF(F523&lt;&gt;"",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3" s="309" t="str">
        <f>IF(F523&lt;&gt;"",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3" s="309" t="str">
        <f>IF(Tabla1[[#This Row],[Fecha Inicio grupo]]="","",IFERROR(VLOOKUP(Tabla1[[#This Row],[Mes de Alta como miembro]],Parámetros!$AM$2:$AN$16,2,0),"01/01/1900"))</f>
        <v/>
      </c>
    </row>
    <row r="524" spans="1:63" ht="14.45">
      <c r="A524" s="69">
        <v>521</v>
      </c>
      <c r="B524" s="30"/>
      <c r="C524" s="35"/>
      <c r="D524" s="43"/>
      <c r="E524" s="65"/>
      <c r="F524" s="46"/>
      <c r="G524" s="46"/>
      <c r="H524" s="164"/>
      <c r="I524" s="43"/>
      <c r="J524" s="29"/>
      <c r="K524" s="70"/>
      <c r="L524" s="69"/>
      <c r="M524" s="47"/>
      <c r="N524" s="239" t="str">
        <f ca="1">IF(Tabla1[[#This Row],[Fecha de nac]]="","",IF(Tabla1[[#This Row],[Fecha Finalización]] &gt;=TODAY(), DATEDIF(Tabla1[[#This Row],[Fecha de nac]],TODAY(),"y"), ROUNDDOWN((Tabla1[[#This Row],[Fecha Finalización]] -Tabla1[[#This Row],[Fecha de nac]])/365,0)))</f>
        <v/>
      </c>
      <c r="O524" s="170"/>
      <c r="P524" s="35"/>
      <c r="Q524" s="68"/>
      <c r="R524" s="68"/>
      <c r="S524" s="68"/>
      <c r="T524" s="68"/>
      <c r="U524" s="244" t="str">
        <f>IF(F524="","",Tabla1[[#This Row],[Fecha Inicio grupo]]+3*7-7)</f>
        <v/>
      </c>
      <c r="V524" s="245" t="str">
        <f>IF(F524="","",EDATE(Tabla1[[#This Row],[Fecha Inicio grupo]],3))</f>
        <v/>
      </c>
      <c r="W524" s="30"/>
      <c r="X524" s="30"/>
      <c r="Y524" s="77"/>
      <c r="Z524" s="77"/>
      <c r="AA524" s="77"/>
      <c r="AB524" s="77"/>
      <c r="AC524" s="77"/>
      <c r="AD524" s="77"/>
      <c r="AE524" s="77"/>
      <c r="AF524" s="77"/>
      <c r="AG524" s="77"/>
      <c r="AH524" s="77"/>
      <c r="AI524" s="77"/>
      <c r="AJ524" s="77"/>
      <c r="AK524" s="77"/>
      <c r="AL524" s="77"/>
      <c r="AM524" s="77"/>
      <c r="AN524" s="77"/>
      <c r="AO524" s="145"/>
      <c r="AP524" s="247" t="str">
        <f>IF(F524="","",IFERROR(VLOOKUP(SUBSTITUTE(SUBSTITUTE(Tabla1[[#This Row],[Uso Sistemas]],"T","P"),"N","F"),Parámetros!$M$2:$N$17,2,0),"Completar hasta 3ra sem. para evaluar a Probacionista"))</f>
        <v/>
      </c>
      <c r="AQ524" s="40"/>
      <c r="AR524" s="40"/>
      <c r="AS524" s="40"/>
      <c r="AT524" s="29"/>
      <c r="AU524" s="56"/>
      <c r="AV524" s="56"/>
      <c r="AW524" s="56"/>
      <c r="AX524" s="249" t="str">
        <f>IF(V524="","",EOMONTH(EDATE(Tabla1[[#This Row],[Fecha Finalización]],2),0))</f>
        <v/>
      </c>
      <c r="AY524" s="40"/>
      <c r="AZ524" s="250" t="str">
        <f>IF(V524="","",EOMONTH(EDATE(Tabla1[[#This Row],[Fecha Finalización]],3),0))</f>
        <v/>
      </c>
      <c r="BA524" s="40"/>
      <c r="BB524" s="40"/>
      <c r="BC524" s="236"/>
      <c r="BD524" s="234" t="str">
        <f>IF(F524="","",Tabla1[[#This Row],[sem 01]]&amp;Tabla1[[#This Row],[sem 02]]&amp;Tabla1[[#This Row],[sem 03]])</f>
        <v/>
      </c>
      <c r="BE524" s="235" t="str">
        <f>IF(TRIM(F524)="","",$B$1&amp;"-"&amp;SUBSTITUTE(Tabla1[[#This Row],[Mes Inscrito]]," ","")&amp;"-"&amp;SUBSTITUTE(Tabla1[[#This Row],[Dia de clases Inscrito]]," ","")&amp;"-"&amp;SUBSTITUTE(Tabla1[[#This Row],[Horario Inscrito]]," ","")&amp;"-"&amp;Tabla1[[#This Row],[Fecha Inicio grupo]])</f>
        <v/>
      </c>
      <c r="BF524" s="252" t="str">
        <f>IF(F524="","",Tabla1[[#This Row],[Curso]])</f>
        <v/>
      </c>
      <c r="BG524" s="253" t="str">
        <f>+IF(TRIM(F524)="","",$B$1&amp;"-"&amp;TRIM(Tabla1[[#This Row],[Mes Inscrito]])&amp;"-"&amp;TRIM(Tabla1[[#This Row],[Dia de clases Inscrito]])&amp;"-"&amp;TRIM(Tabla1[[#This Row],[Horario Inscrito]])&amp;"-"&amp;TRIM(Tabla1[[#This Row],[Fecha Inicio grupo]])&amp;"-"&amp;TRIM(Tabla1[[#This Row],[Tipo Incrito]]))</f>
        <v/>
      </c>
      <c r="BH524" s="308" t="str">
        <f>IF(F524="","",OR(IFERROR(SEARCH("CG",Tabla1[[#This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4" s="309" t="str">
        <f>IF(F524&lt;&gt;"",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4" s="309" t="str">
        <f>IF(F524&lt;&gt;"",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4" s="309" t="str">
        <f>IF(Tabla1[[#This Row],[Fecha Inicio grupo]]="","",IFERROR(VLOOKUP(Tabla1[[#This Row],[Mes de Alta como miembro]],Parámetros!$AM$2:$AN$16,2,0),"01/01/1900"))</f>
        <v/>
      </c>
    </row>
    <row r="525" spans="1:63" ht="14.45">
      <c r="A525" s="69">
        <v>522</v>
      </c>
      <c r="B525" s="30"/>
      <c r="C525" s="35"/>
      <c r="D525" s="43"/>
      <c r="E525" s="65"/>
      <c r="F525" s="46"/>
      <c r="G525" s="46"/>
      <c r="H525" s="164"/>
      <c r="I525" s="43"/>
      <c r="J525" s="29"/>
      <c r="K525" s="70"/>
      <c r="L525" s="69"/>
      <c r="M525" s="47"/>
      <c r="N525" s="239" t="str">
        <f ca="1">IF(Tabla1[[#This Row],[Fecha de nac]]="","",IF(Tabla1[[#This Row],[Fecha Finalización]] &gt;=TODAY(), DATEDIF(Tabla1[[#This Row],[Fecha de nac]],TODAY(),"y"), ROUNDDOWN((Tabla1[[#This Row],[Fecha Finalización]] -Tabla1[[#This Row],[Fecha de nac]])/365,0)))</f>
        <v/>
      </c>
      <c r="O525" s="170"/>
      <c r="P525" s="35"/>
      <c r="Q525" s="68"/>
      <c r="R525" s="68"/>
      <c r="S525" s="68"/>
      <c r="T525" s="68"/>
      <c r="U525" s="244" t="str">
        <f>IF(F525="","",Tabla1[[#This Row],[Fecha Inicio grupo]]+3*7-7)</f>
        <v/>
      </c>
      <c r="V525" s="245" t="str">
        <f>IF(F525="","",EDATE(Tabla1[[#This Row],[Fecha Inicio grupo]],3))</f>
        <v/>
      </c>
      <c r="W525" s="30"/>
      <c r="X525" s="30"/>
      <c r="Y525" s="77"/>
      <c r="Z525" s="77"/>
      <c r="AA525" s="77"/>
      <c r="AB525" s="77"/>
      <c r="AC525" s="77"/>
      <c r="AD525" s="77"/>
      <c r="AE525" s="77"/>
      <c r="AF525" s="77"/>
      <c r="AG525" s="77"/>
      <c r="AH525" s="77"/>
      <c r="AI525" s="77"/>
      <c r="AJ525" s="77"/>
      <c r="AK525" s="77"/>
      <c r="AL525" s="77"/>
      <c r="AM525" s="77"/>
      <c r="AN525" s="77"/>
      <c r="AO525" s="145"/>
      <c r="AP525" s="247" t="str">
        <f>IF(F525="","",IFERROR(VLOOKUP(SUBSTITUTE(SUBSTITUTE(Tabla1[[#This Row],[Uso Sistemas]],"T","P"),"N","F"),Parámetros!$M$2:$N$17,2,0),"Completar hasta 3ra sem. para evaluar a Probacionista"))</f>
        <v/>
      </c>
      <c r="AQ525" s="40"/>
      <c r="AR525" s="40"/>
      <c r="AS525" s="40"/>
      <c r="AT525" s="29"/>
      <c r="AU525" s="56"/>
      <c r="AV525" s="56"/>
      <c r="AW525" s="56"/>
      <c r="AX525" s="249" t="str">
        <f>IF(V525="","",EOMONTH(EDATE(Tabla1[[#This Row],[Fecha Finalización]],2),0))</f>
        <v/>
      </c>
      <c r="AY525" s="40"/>
      <c r="AZ525" s="250" t="str">
        <f>IF(V525="","",EOMONTH(EDATE(Tabla1[[#This Row],[Fecha Finalización]],3),0))</f>
        <v/>
      </c>
      <c r="BA525" s="40"/>
      <c r="BB525" s="40"/>
      <c r="BC525" s="236"/>
      <c r="BD525" s="234" t="str">
        <f>IF(F525="","",Tabla1[[#This Row],[sem 01]]&amp;Tabla1[[#This Row],[sem 02]]&amp;Tabla1[[#This Row],[sem 03]])</f>
        <v/>
      </c>
      <c r="BE525" s="235" t="str">
        <f>IF(TRIM(F525)="","",$B$1&amp;"-"&amp;SUBSTITUTE(Tabla1[[#This Row],[Mes Inscrito]]," ","")&amp;"-"&amp;SUBSTITUTE(Tabla1[[#This Row],[Dia de clases Inscrito]]," ","")&amp;"-"&amp;SUBSTITUTE(Tabla1[[#This Row],[Horario Inscrito]]," ","")&amp;"-"&amp;Tabla1[[#This Row],[Fecha Inicio grupo]])</f>
        <v/>
      </c>
      <c r="BF525" s="252" t="str">
        <f>IF(F525="","",Tabla1[[#This Row],[Curso]])</f>
        <v/>
      </c>
      <c r="BG525" s="253" t="str">
        <f>+IF(TRIM(F525)="","",$B$1&amp;"-"&amp;TRIM(Tabla1[[#This Row],[Mes Inscrito]])&amp;"-"&amp;TRIM(Tabla1[[#This Row],[Dia de clases Inscrito]])&amp;"-"&amp;TRIM(Tabla1[[#This Row],[Horario Inscrito]])&amp;"-"&amp;TRIM(Tabla1[[#This Row],[Fecha Inicio grupo]])&amp;"-"&amp;TRIM(Tabla1[[#This Row],[Tipo Incrito]]))</f>
        <v/>
      </c>
      <c r="BH525" s="308" t="str">
        <f>IF(F525="","",OR(IFERROR(SEARCH("CG",Tabla1[[#This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5" s="309" t="str">
        <f>IF(F525&lt;&gt;"",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5" s="309" t="str">
        <f>IF(F525&lt;&gt;"",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5" s="309" t="str">
        <f>IF(Tabla1[[#This Row],[Fecha Inicio grupo]]="","",IFERROR(VLOOKUP(Tabla1[[#This Row],[Mes de Alta como miembro]],Parámetros!$AM$2:$AN$16,2,0),"01/01/1900"))</f>
        <v/>
      </c>
    </row>
    <row r="526" spans="1:63" ht="14.45">
      <c r="A526" s="69">
        <v>523</v>
      </c>
      <c r="B526" s="30"/>
      <c r="C526" s="35"/>
      <c r="D526" s="43"/>
      <c r="E526" s="65"/>
      <c r="F526" s="46"/>
      <c r="G526" s="46"/>
      <c r="H526" s="164"/>
      <c r="I526" s="43"/>
      <c r="J526" s="29"/>
      <c r="K526" s="70"/>
      <c r="L526" s="69"/>
      <c r="M526" s="47"/>
      <c r="N526" s="239" t="str">
        <f ca="1">IF(Tabla1[[#This Row],[Fecha de nac]]="","",IF(Tabla1[[#This Row],[Fecha Finalización]] &gt;=TODAY(), DATEDIF(Tabla1[[#This Row],[Fecha de nac]],TODAY(),"y"), ROUNDDOWN((Tabla1[[#This Row],[Fecha Finalización]] -Tabla1[[#This Row],[Fecha de nac]])/365,0)))</f>
        <v/>
      </c>
      <c r="O526" s="170"/>
      <c r="P526" s="35"/>
      <c r="Q526" s="68"/>
      <c r="R526" s="68"/>
      <c r="S526" s="68"/>
      <c r="T526" s="68"/>
      <c r="U526" s="244" t="str">
        <f>IF(F526="","",Tabla1[[#This Row],[Fecha Inicio grupo]]+3*7-7)</f>
        <v/>
      </c>
      <c r="V526" s="245" t="str">
        <f>IF(F526="","",EDATE(Tabla1[[#This Row],[Fecha Inicio grupo]],3))</f>
        <v/>
      </c>
      <c r="W526" s="30"/>
      <c r="X526" s="30"/>
      <c r="Y526" s="77"/>
      <c r="Z526" s="77"/>
      <c r="AA526" s="77"/>
      <c r="AB526" s="77"/>
      <c r="AC526" s="77"/>
      <c r="AD526" s="77"/>
      <c r="AE526" s="77"/>
      <c r="AF526" s="77"/>
      <c r="AG526" s="77"/>
      <c r="AH526" s="77"/>
      <c r="AI526" s="77"/>
      <c r="AJ526" s="77"/>
      <c r="AK526" s="77"/>
      <c r="AL526" s="77"/>
      <c r="AM526" s="77"/>
      <c r="AN526" s="77"/>
      <c r="AO526" s="145"/>
      <c r="AP526" s="247" t="str">
        <f>IF(F526="","",IFERROR(VLOOKUP(SUBSTITUTE(SUBSTITUTE(Tabla1[[#This Row],[Uso Sistemas]],"T","P"),"N","F"),Parámetros!$M$2:$N$17,2,0),"Completar hasta 3ra sem. para evaluar a Probacionista"))</f>
        <v/>
      </c>
      <c r="AQ526" s="40"/>
      <c r="AR526" s="40"/>
      <c r="AS526" s="40"/>
      <c r="AT526" s="29"/>
      <c r="AU526" s="56"/>
      <c r="AV526" s="56"/>
      <c r="AW526" s="56"/>
      <c r="AX526" s="249" t="str">
        <f>IF(V526="","",EOMONTH(EDATE(Tabla1[[#This Row],[Fecha Finalización]],2),0))</f>
        <v/>
      </c>
      <c r="AY526" s="40"/>
      <c r="AZ526" s="250" t="str">
        <f>IF(V526="","",EOMONTH(EDATE(Tabla1[[#This Row],[Fecha Finalización]],3),0))</f>
        <v/>
      </c>
      <c r="BA526" s="40"/>
      <c r="BB526" s="40"/>
      <c r="BC526" s="236"/>
      <c r="BD526" s="234" t="str">
        <f>IF(F526="","",Tabla1[[#This Row],[sem 01]]&amp;Tabla1[[#This Row],[sem 02]]&amp;Tabla1[[#This Row],[sem 03]])</f>
        <v/>
      </c>
      <c r="BE526" s="235" t="str">
        <f>IF(TRIM(F526)="","",$B$1&amp;"-"&amp;SUBSTITUTE(Tabla1[[#This Row],[Mes Inscrito]]," ","")&amp;"-"&amp;SUBSTITUTE(Tabla1[[#This Row],[Dia de clases Inscrito]]," ","")&amp;"-"&amp;SUBSTITUTE(Tabla1[[#This Row],[Horario Inscrito]]," ","")&amp;"-"&amp;Tabla1[[#This Row],[Fecha Inicio grupo]])</f>
        <v/>
      </c>
      <c r="BF526" s="252" t="str">
        <f>IF(F526="","",Tabla1[[#This Row],[Curso]])</f>
        <v/>
      </c>
      <c r="BG526" s="253" t="str">
        <f>+IF(TRIM(F526)="","",$B$1&amp;"-"&amp;TRIM(Tabla1[[#This Row],[Mes Inscrito]])&amp;"-"&amp;TRIM(Tabla1[[#This Row],[Dia de clases Inscrito]])&amp;"-"&amp;TRIM(Tabla1[[#This Row],[Horario Inscrito]])&amp;"-"&amp;TRIM(Tabla1[[#This Row],[Fecha Inicio grupo]])&amp;"-"&amp;TRIM(Tabla1[[#This Row],[Tipo Incrito]]))</f>
        <v/>
      </c>
      <c r="BH526" s="308" t="str">
        <f>IF(F526="","",OR(IFERROR(SEARCH("CG",Tabla1[[#This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6" s="309" t="str">
        <f>IF(F526&lt;&gt;"",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6" s="309" t="str">
        <f>IF(F526&lt;&gt;"",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6" s="309" t="str">
        <f>IF(Tabla1[[#This Row],[Fecha Inicio grupo]]="","",IFERROR(VLOOKUP(Tabla1[[#This Row],[Mes de Alta como miembro]],Parámetros!$AM$2:$AN$16,2,0),"01/01/1900"))</f>
        <v/>
      </c>
    </row>
    <row r="527" spans="1:63" ht="14.45">
      <c r="A527" s="69">
        <v>524</v>
      </c>
      <c r="B527" s="30"/>
      <c r="C527" s="35"/>
      <c r="D527" s="43"/>
      <c r="E527" s="65"/>
      <c r="F527" s="46"/>
      <c r="G527" s="46"/>
      <c r="H527" s="164"/>
      <c r="I527" s="43"/>
      <c r="J527" s="29"/>
      <c r="K527" s="70"/>
      <c r="L527" s="69"/>
      <c r="M527" s="47"/>
      <c r="N527" s="239" t="str">
        <f ca="1">IF(Tabla1[[#This Row],[Fecha de nac]]="","",IF(Tabla1[[#This Row],[Fecha Finalización]] &gt;=TODAY(), DATEDIF(Tabla1[[#This Row],[Fecha de nac]],TODAY(),"y"), ROUNDDOWN((Tabla1[[#This Row],[Fecha Finalización]] -Tabla1[[#This Row],[Fecha de nac]])/365,0)))</f>
        <v/>
      </c>
      <c r="O527" s="170"/>
      <c r="P527" s="35"/>
      <c r="Q527" s="68"/>
      <c r="R527" s="68"/>
      <c r="S527" s="68"/>
      <c r="T527" s="68"/>
      <c r="U527" s="244" t="str">
        <f>IF(F527="","",Tabla1[[#This Row],[Fecha Inicio grupo]]+3*7-7)</f>
        <v/>
      </c>
      <c r="V527" s="245" t="str">
        <f>IF(F527="","",EDATE(Tabla1[[#This Row],[Fecha Inicio grupo]],3))</f>
        <v/>
      </c>
      <c r="W527" s="30"/>
      <c r="X527" s="30"/>
      <c r="Y527" s="77"/>
      <c r="Z527" s="77"/>
      <c r="AA527" s="77"/>
      <c r="AB527" s="77"/>
      <c r="AC527" s="77"/>
      <c r="AD527" s="77"/>
      <c r="AE527" s="77"/>
      <c r="AF527" s="77"/>
      <c r="AG527" s="77"/>
      <c r="AH527" s="77"/>
      <c r="AI527" s="77"/>
      <c r="AJ527" s="77"/>
      <c r="AK527" s="77"/>
      <c r="AL527" s="77"/>
      <c r="AM527" s="77"/>
      <c r="AN527" s="77"/>
      <c r="AO527" s="145"/>
      <c r="AP527" s="247" t="str">
        <f>IF(F527="","",IFERROR(VLOOKUP(SUBSTITUTE(SUBSTITUTE(Tabla1[[#This Row],[Uso Sistemas]],"T","P"),"N","F"),Parámetros!$M$2:$N$17,2,0),"Completar hasta 3ra sem. para evaluar a Probacionista"))</f>
        <v/>
      </c>
      <c r="AQ527" s="40"/>
      <c r="AR527" s="40"/>
      <c r="AS527" s="40"/>
      <c r="AT527" s="29"/>
      <c r="AU527" s="56"/>
      <c r="AV527" s="56"/>
      <c r="AW527" s="56"/>
      <c r="AX527" s="249" t="str">
        <f>IF(V527="","",EOMONTH(EDATE(Tabla1[[#This Row],[Fecha Finalización]],2),0))</f>
        <v/>
      </c>
      <c r="AY527" s="40"/>
      <c r="AZ527" s="250" t="str">
        <f>IF(V527="","",EOMONTH(EDATE(Tabla1[[#This Row],[Fecha Finalización]],3),0))</f>
        <v/>
      </c>
      <c r="BA527" s="40"/>
      <c r="BB527" s="40"/>
      <c r="BC527" s="236"/>
      <c r="BD527" s="234" t="str">
        <f>IF(F527="","",Tabla1[[#This Row],[sem 01]]&amp;Tabla1[[#This Row],[sem 02]]&amp;Tabla1[[#This Row],[sem 03]])</f>
        <v/>
      </c>
      <c r="BE527" s="235" t="str">
        <f>IF(TRIM(F527)="","",$B$1&amp;"-"&amp;SUBSTITUTE(Tabla1[[#This Row],[Mes Inscrito]]," ","")&amp;"-"&amp;SUBSTITUTE(Tabla1[[#This Row],[Dia de clases Inscrito]]," ","")&amp;"-"&amp;SUBSTITUTE(Tabla1[[#This Row],[Horario Inscrito]]," ","")&amp;"-"&amp;Tabla1[[#This Row],[Fecha Inicio grupo]])</f>
        <v/>
      </c>
      <c r="BF527" s="252" t="str">
        <f>IF(F527="","",Tabla1[[#This Row],[Curso]])</f>
        <v/>
      </c>
      <c r="BG527" s="253" t="str">
        <f>+IF(TRIM(F527)="","",$B$1&amp;"-"&amp;TRIM(Tabla1[[#This Row],[Mes Inscrito]])&amp;"-"&amp;TRIM(Tabla1[[#This Row],[Dia de clases Inscrito]])&amp;"-"&amp;TRIM(Tabla1[[#This Row],[Horario Inscrito]])&amp;"-"&amp;TRIM(Tabla1[[#This Row],[Fecha Inicio grupo]])&amp;"-"&amp;TRIM(Tabla1[[#This Row],[Tipo Incrito]]))</f>
        <v/>
      </c>
      <c r="BH527" s="308" t="str">
        <f>IF(F527="","",OR(IFERROR(SEARCH("CG",Tabla1[[#This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7" s="309" t="str">
        <f>IF(F527&lt;&gt;"",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7" s="309" t="str">
        <f>IF(F527&lt;&gt;"",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7" s="309" t="str">
        <f>IF(Tabla1[[#This Row],[Fecha Inicio grupo]]="","",IFERROR(VLOOKUP(Tabla1[[#This Row],[Mes de Alta como miembro]],Parámetros!$AM$2:$AN$16,2,0),"01/01/1900"))</f>
        <v/>
      </c>
    </row>
    <row r="528" spans="1:63" ht="14.45">
      <c r="A528" s="69">
        <v>525</v>
      </c>
      <c r="B528" s="30"/>
      <c r="C528" s="35"/>
      <c r="D528" s="43"/>
      <c r="E528" s="65"/>
      <c r="F528" s="46"/>
      <c r="G528" s="46"/>
      <c r="H528" s="164"/>
      <c r="I528" s="43"/>
      <c r="J528" s="29"/>
      <c r="K528" s="70"/>
      <c r="L528" s="69"/>
      <c r="M528" s="47"/>
      <c r="N528" s="239" t="str">
        <f ca="1">IF(Tabla1[[#This Row],[Fecha de nac]]="","",IF(Tabla1[[#This Row],[Fecha Finalización]] &gt;=TODAY(), DATEDIF(Tabla1[[#This Row],[Fecha de nac]],TODAY(),"y"), ROUNDDOWN((Tabla1[[#This Row],[Fecha Finalización]] -Tabla1[[#This Row],[Fecha de nac]])/365,0)))</f>
        <v/>
      </c>
      <c r="O528" s="170"/>
      <c r="P528" s="35"/>
      <c r="Q528" s="68"/>
      <c r="R528" s="68"/>
      <c r="S528" s="68"/>
      <c r="T528" s="68"/>
      <c r="U528" s="244" t="str">
        <f>IF(F528="","",Tabla1[[#This Row],[Fecha Inicio grupo]]+3*7-7)</f>
        <v/>
      </c>
      <c r="V528" s="245" t="str">
        <f>IF(F528="","",EDATE(Tabla1[[#This Row],[Fecha Inicio grupo]],3))</f>
        <v/>
      </c>
      <c r="W528" s="30"/>
      <c r="X528" s="30"/>
      <c r="Y528" s="77"/>
      <c r="Z528" s="77"/>
      <c r="AA528" s="77"/>
      <c r="AB528" s="77"/>
      <c r="AC528" s="77"/>
      <c r="AD528" s="77"/>
      <c r="AE528" s="77"/>
      <c r="AF528" s="77"/>
      <c r="AG528" s="77"/>
      <c r="AH528" s="77"/>
      <c r="AI528" s="77"/>
      <c r="AJ528" s="77"/>
      <c r="AK528" s="77"/>
      <c r="AL528" s="77"/>
      <c r="AM528" s="77"/>
      <c r="AN528" s="77"/>
      <c r="AO528" s="145"/>
      <c r="AP528" s="247" t="str">
        <f>IF(F528="","",IFERROR(VLOOKUP(SUBSTITUTE(SUBSTITUTE(Tabla1[[#This Row],[Uso Sistemas]],"T","P"),"N","F"),Parámetros!$M$2:$N$17,2,0),"Completar hasta 3ra sem. para evaluar a Probacionista"))</f>
        <v/>
      </c>
      <c r="AQ528" s="40"/>
      <c r="AR528" s="40"/>
      <c r="AS528" s="40"/>
      <c r="AT528" s="29"/>
      <c r="AU528" s="56"/>
      <c r="AV528" s="56"/>
      <c r="AW528" s="56"/>
      <c r="AX528" s="249" t="str">
        <f>IF(V528="","",EOMONTH(EDATE(Tabla1[[#This Row],[Fecha Finalización]],2),0))</f>
        <v/>
      </c>
      <c r="AY528" s="40"/>
      <c r="AZ528" s="250" t="str">
        <f>IF(V528="","",EOMONTH(EDATE(Tabla1[[#This Row],[Fecha Finalización]],3),0))</f>
        <v/>
      </c>
      <c r="BA528" s="40"/>
      <c r="BB528" s="40"/>
      <c r="BC528" s="236"/>
      <c r="BD528" s="234" t="str">
        <f>IF(F528="","",Tabla1[[#This Row],[sem 01]]&amp;Tabla1[[#This Row],[sem 02]]&amp;Tabla1[[#This Row],[sem 03]])</f>
        <v/>
      </c>
      <c r="BE528" s="235" t="str">
        <f>IF(TRIM(F528)="","",$B$1&amp;"-"&amp;SUBSTITUTE(Tabla1[[#This Row],[Mes Inscrito]]," ","")&amp;"-"&amp;SUBSTITUTE(Tabla1[[#This Row],[Dia de clases Inscrito]]," ","")&amp;"-"&amp;SUBSTITUTE(Tabla1[[#This Row],[Horario Inscrito]]," ","")&amp;"-"&amp;Tabla1[[#This Row],[Fecha Inicio grupo]])</f>
        <v/>
      </c>
      <c r="BF528" s="252" t="str">
        <f>IF(F528="","",Tabla1[[#This Row],[Curso]])</f>
        <v/>
      </c>
      <c r="BG528" s="253" t="str">
        <f>+IF(TRIM(F528)="","",$B$1&amp;"-"&amp;TRIM(Tabla1[[#This Row],[Mes Inscrito]])&amp;"-"&amp;TRIM(Tabla1[[#This Row],[Dia de clases Inscrito]])&amp;"-"&amp;TRIM(Tabla1[[#This Row],[Horario Inscrito]])&amp;"-"&amp;TRIM(Tabla1[[#This Row],[Fecha Inicio grupo]])&amp;"-"&amp;TRIM(Tabla1[[#This Row],[Tipo Incrito]]))</f>
        <v/>
      </c>
      <c r="BH528" s="308" t="str">
        <f>IF(F528="","",OR(IFERROR(SEARCH("CG",Tabla1[[#This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8" s="309" t="str">
        <f>IF(F528&lt;&gt;"",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8" s="309" t="str">
        <f>IF(F528&lt;&gt;"",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8" s="309" t="str">
        <f>IF(Tabla1[[#This Row],[Fecha Inicio grupo]]="","",IFERROR(VLOOKUP(Tabla1[[#This Row],[Mes de Alta como miembro]],Parámetros!$AM$2:$AN$16,2,0),"01/01/1900"))</f>
        <v/>
      </c>
    </row>
    <row r="529" spans="1:63" ht="14.45">
      <c r="A529" s="69">
        <v>526</v>
      </c>
      <c r="B529" s="30"/>
      <c r="C529" s="35"/>
      <c r="D529" s="43"/>
      <c r="E529" s="65"/>
      <c r="F529" s="46"/>
      <c r="G529" s="46"/>
      <c r="H529" s="164"/>
      <c r="I529" s="43"/>
      <c r="J529" s="29"/>
      <c r="K529" s="70"/>
      <c r="L529" s="69"/>
      <c r="M529" s="47"/>
      <c r="N529" s="239" t="str">
        <f ca="1">IF(Tabla1[[#This Row],[Fecha de nac]]="","",IF(Tabla1[[#This Row],[Fecha Finalización]] &gt;=TODAY(), DATEDIF(Tabla1[[#This Row],[Fecha de nac]],TODAY(),"y"), ROUNDDOWN((Tabla1[[#This Row],[Fecha Finalización]] -Tabla1[[#This Row],[Fecha de nac]])/365,0)))</f>
        <v/>
      </c>
      <c r="O529" s="170"/>
      <c r="P529" s="35"/>
      <c r="Q529" s="68"/>
      <c r="R529" s="68"/>
      <c r="S529" s="68"/>
      <c r="T529" s="68"/>
      <c r="U529" s="244" t="str">
        <f>IF(F529="","",Tabla1[[#This Row],[Fecha Inicio grupo]]+3*7-7)</f>
        <v/>
      </c>
      <c r="V529" s="245" t="str">
        <f>IF(F529="","",EDATE(Tabla1[[#This Row],[Fecha Inicio grupo]],3))</f>
        <v/>
      </c>
      <c r="W529" s="30"/>
      <c r="X529" s="30"/>
      <c r="Y529" s="77"/>
      <c r="Z529" s="77"/>
      <c r="AA529" s="77"/>
      <c r="AB529" s="77"/>
      <c r="AC529" s="77"/>
      <c r="AD529" s="77"/>
      <c r="AE529" s="77"/>
      <c r="AF529" s="77"/>
      <c r="AG529" s="77"/>
      <c r="AH529" s="77"/>
      <c r="AI529" s="77"/>
      <c r="AJ529" s="77"/>
      <c r="AK529" s="77"/>
      <c r="AL529" s="77"/>
      <c r="AM529" s="77"/>
      <c r="AN529" s="77"/>
      <c r="AO529" s="145"/>
      <c r="AP529" s="247" t="str">
        <f>IF(F529="","",IFERROR(VLOOKUP(SUBSTITUTE(SUBSTITUTE(Tabla1[[#This Row],[Uso Sistemas]],"T","P"),"N","F"),Parámetros!$M$2:$N$17,2,0),"Completar hasta 3ra sem. para evaluar a Probacionista"))</f>
        <v/>
      </c>
      <c r="AQ529" s="40"/>
      <c r="AR529" s="40"/>
      <c r="AS529" s="40"/>
      <c r="AT529" s="29"/>
      <c r="AU529" s="56"/>
      <c r="AV529" s="56"/>
      <c r="AW529" s="56"/>
      <c r="AX529" s="249" t="str">
        <f>IF(V529="","",EOMONTH(EDATE(Tabla1[[#This Row],[Fecha Finalización]],2),0))</f>
        <v/>
      </c>
      <c r="AY529" s="40"/>
      <c r="AZ529" s="250" t="str">
        <f>IF(V529="","",EOMONTH(EDATE(Tabla1[[#This Row],[Fecha Finalización]],3),0))</f>
        <v/>
      </c>
      <c r="BA529" s="40"/>
      <c r="BB529" s="40"/>
      <c r="BC529" s="236"/>
      <c r="BD529" s="234" t="str">
        <f>IF(F529="","",Tabla1[[#This Row],[sem 01]]&amp;Tabla1[[#This Row],[sem 02]]&amp;Tabla1[[#This Row],[sem 03]])</f>
        <v/>
      </c>
      <c r="BE529" s="235" t="str">
        <f>IF(TRIM(F529)="","",$B$1&amp;"-"&amp;SUBSTITUTE(Tabla1[[#This Row],[Mes Inscrito]]," ","")&amp;"-"&amp;SUBSTITUTE(Tabla1[[#This Row],[Dia de clases Inscrito]]," ","")&amp;"-"&amp;SUBSTITUTE(Tabla1[[#This Row],[Horario Inscrito]]," ","")&amp;"-"&amp;Tabla1[[#This Row],[Fecha Inicio grupo]])</f>
        <v/>
      </c>
      <c r="BF529" s="252" t="str">
        <f>IF(F529="","",Tabla1[[#This Row],[Curso]])</f>
        <v/>
      </c>
      <c r="BG529" s="253" t="str">
        <f>+IF(TRIM(F529)="","",$B$1&amp;"-"&amp;TRIM(Tabla1[[#This Row],[Mes Inscrito]])&amp;"-"&amp;TRIM(Tabla1[[#This Row],[Dia de clases Inscrito]])&amp;"-"&amp;TRIM(Tabla1[[#This Row],[Horario Inscrito]])&amp;"-"&amp;TRIM(Tabla1[[#This Row],[Fecha Inicio grupo]])&amp;"-"&amp;TRIM(Tabla1[[#This Row],[Tipo Incrito]]))</f>
        <v/>
      </c>
      <c r="BH529" s="308" t="str">
        <f>IF(F529="","",OR(IFERROR(SEARCH("CG",Tabla1[[#This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9" s="309" t="str">
        <f>IF(F529&lt;&gt;"",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9" s="309" t="str">
        <f>IF(F529&lt;&gt;"",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9" s="309" t="str">
        <f>IF(Tabla1[[#This Row],[Fecha Inicio grupo]]="","",IFERROR(VLOOKUP(Tabla1[[#This Row],[Mes de Alta como miembro]],Parámetros!$AM$2:$AN$16,2,0),"01/01/1900"))</f>
        <v/>
      </c>
    </row>
    <row r="530" spans="1:63" ht="14.45">
      <c r="A530" s="69">
        <v>527</v>
      </c>
      <c r="B530" s="30"/>
      <c r="C530" s="35"/>
      <c r="D530" s="43"/>
      <c r="E530" s="65"/>
      <c r="F530" s="46"/>
      <c r="G530" s="46"/>
      <c r="H530" s="164"/>
      <c r="I530" s="43"/>
      <c r="J530" s="29"/>
      <c r="K530" s="70"/>
      <c r="L530" s="69"/>
      <c r="M530" s="47"/>
      <c r="N530" s="239" t="str">
        <f ca="1">IF(Tabla1[[#This Row],[Fecha de nac]]="","",IF(Tabla1[[#This Row],[Fecha Finalización]] &gt;=TODAY(), DATEDIF(Tabla1[[#This Row],[Fecha de nac]],TODAY(),"y"), ROUNDDOWN((Tabla1[[#This Row],[Fecha Finalización]] -Tabla1[[#This Row],[Fecha de nac]])/365,0)))</f>
        <v/>
      </c>
      <c r="O530" s="170"/>
      <c r="P530" s="35"/>
      <c r="Q530" s="68"/>
      <c r="R530" s="68"/>
      <c r="S530" s="68"/>
      <c r="T530" s="68"/>
      <c r="U530" s="244" t="str">
        <f>IF(F530="","",Tabla1[[#This Row],[Fecha Inicio grupo]]+3*7-7)</f>
        <v/>
      </c>
      <c r="V530" s="245" t="str">
        <f>IF(F530="","",EDATE(Tabla1[[#This Row],[Fecha Inicio grupo]],3))</f>
        <v/>
      </c>
      <c r="W530" s="30"/>
      <c r="X530" s="30"/>
      <c r="Y530" s="77"/>
      <c r="Z530" s="77"/>
      <c r="AA530" s="77"/>
      <c r="AB530" s="77"/>
      <c r="AC530" s="77"/>
      <c r="AD530" s="77"/>
      <c r="AE530" s="77"/>
      <c r="AF530" s="77"/>
      <c r="AG530" s="77"/>
      <c r="AH530" s="77"/>
      <c r="AI530" s="77"/>
      <c r="AJ530" s="77"/>
      <c r="AK530" s="77"/>
      <c r="AL530" s="77"/>
      <c r="AM530" s="77"/>
      <c r="AN530" s="77"/>
      <c r="AO530" s="145"/>
      <c r="AP530" s="247" t="str">
        <f>IF(F530="","",IFERROR(VLOOKUP(SUBSTITUTE(SUBSTITUTE(Tabla1[[#This Row],[Uso Sistemas]],"T","P"),"N","F"),Parámetros!$M$2:$N$17,2,0),"Completar hasta 3ra sem. para evaluar a Probacionista"))</f>
        <v/>
      </c>
      <c r="AQ530" s="40"/>
      <c r="AR530" s="40"/>
      <c r="AS530" s="40"/>
      <c r="AT530" s="29"/>
      <c r="AU530" s="56"/>
      <c r="AV530" s="56"/>
      <c r="AW530" s="56"/>
      <c r="AX530" s="249" t="str">
        <f>IF(V530="","",EOMONTH(EDATE(Tabla1[[#This Row],[Fecha Finalización]],2),0))</f>
        <v/>
      </c>
      <c r="AY530" s="40"/>
      <c r="AZ530" s="250" t="str">
        <f>IF(V530="","",EOMONTH(EDATE(Tabla1[[#This Row],[Fecha Finalización]],3),0))</f>
        <v/>
      </c>
      <c r="BA530" s="40"/>
      <c r="BB530" s="40"/>
      <c r="BC530" s="236"/>
      <c r="BD530" s="234" t="str">
        <f>IF(F530="","",Tabla1[[#This Row],[sem 01]]&amp;Tabla1[[#This Row],[sem 02]]&amp;Tabla1[[#This Row],[sem 03]])</f>
        <v/>
      </c>
      <c r="BE530" s="235" t="str">
        <f>IF(TRIM(F530)="","",$B$1&amp;"-"&amp;SUBSTITUTE(Tabla1[[#This Row],[Mes Inscrito]]," ","")&amp;"-"&amp;SUBSTITUTE(Tabla1[[#This Row],[Dia de clases Inscrito]]," ","")&amp;"-"&amp;SUBSTITUTE(Tabla1[[#This Row],[Horario Inscrito]]," ","")&amp;"-"&amp;Tabla1[[#This Row],[Fecha Inicio grupo]])</f>
        <v/>
      </c>
      <c r="BF530" s="252" t="str">
        <f>IF(F530="","",Tabla1[[#This Row],[Curso]])</f>
        <v/>
      </c>
      <c r="BG530" s="253" t="str">
        <f>+IF(TRIM(F530)="","",$B$1&amp;"-"&amp;TRIM(Tabla1[[#This Row],[Mes Inscrito]])&amp;"-"&amp;TRIM(Tabla1[[#This Row],[Dia de clases Inscrito]])&amp;"-"&amp;TRIM(Tabla1[[#This Row],[Horario Inscrito]])&amp;"-"&amp;TRIM(Tabla1[[#This Row],[Fecha Inicio grupo]])&amp;"-"&amp;TRIM(Tabla1[[#This Row],[Tipo Incrito]]))</f>
        <v/>
      </c>
      <c r="BH530" s="308" t="str">
        <f>IF(F530="","",OR(IFERROR(SEARCH("CG",Tabla1[[#This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0" s="309" t="str">
        <f>IF(F530&lt;&gt;"",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0" s="309" t="str">
        <f>IF(F530&lt;&gt;"",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0" s="309" t="str">
        <f>IF(Tabla1[[#This Row],[Fecha Inicio grupo]]="","",IFERROR(VLOOKUP(Tabla1[[#This Row],[Mes de Alta como miembro]],Parámetros!$AM$2:$AN$16,2,0),"01/01/1900"))</f>
        <v/>
      </c>
    </row>
    <row r="531" spans="1:63" ht="14.45">
      <c r="A531" s="69">
        <v>528</v>
      </c>
      <c r="B531" s="30"/>
      <c r="C531" s="35"/>
      <c r="D531" s="43"/>
      <c r="E531" s="65"/>
      <c r="F531" s="46"/>
      <c r="G531" s="46"/>
      <c r="H531" s="164"/>
      <c r="I531" s="43"/>
      <c r="J531" s="29"/>
      <c r="K531" s="70"/>
      <c r="L531" s="69"/>
      <c r="M531" s="47"/>
      <c r="N531" s="239" t="str">
        <f ca="1">IF(Tabla1[[#This Row],[Fecha de nac]]="","",IF(Tabla1[[#This Row],[Fecha Finalización]] &gt;=TODAY(), DATEDIF(Tabla1[[#This Row],[Fecha de nac]],TODAY(),"y"), ROUNDDOWN((Tabla1[[#This Row],[Fecha Finalización]] -Tabla1[[#This Row],[Fecha de nac]])/365,0)))</f>
        <v/>
      </c>
      <c r="O531" s="170"/>
      <c r="P531" s="35"/>
      <c r="Q531" s="68"/>
      <c r="R531" s="68"/>
      <c r="S531" s="68"/>
      <c r="T531" s="68"/>
      <c r="U531" s="244" t="str">
        <f>IF(F531="","",Tabla1[[#This Row],[Fecha Inicio grupo]]+3*7-7)</f>
        <v/>
      </c>
      <c r="V531" s="245" t="str">
        <f>IF(F531="","",EDATE(Tabla1[[#This Row],[Fecha Inicio grupo]],3))</f>
        <v/>
      </c>
      <c r="W531" s="30"/>
      <c r="X531" s="30"/>
      <c r="Y531" s="77"/>
      <c r="Z531" s="77"/>
      <c r="AA531" s="77"/>
      <c r="AB531" s="77"/>
      <c r="AC531" s="77"/>
      <c r="AD531" s="77"/>
      <c r="AE531" s="77"/>
      <c r="AF531" s="77"/>
      <c r="AG531" s="77"/>
      <c r="AH531" s="77"/>
      <c r="AI531" s="77"/>
      <c r="AJ531" s="77"/>
      <c r="AK531" s="77"/>
      <c r="AL531" s="77"/>
      <c r="AM531" s="77"/>
      <c r="AN531" s="77"/>
      <c r="AO531" s="145"/>
      <c r="AP531" s="247" t="str">
        <f>IF(F531="","",IFERROR(VLOOKUP(SUBSTITUTE(SUBSTITUTE(Tabla1[[#This Row],[Uso Sistemas]],"T","P"),"N","F"),Parámetros!$M$2:$N$17,2,0),"Completar hasta 3ra sem. para evaluar a Probacionista"))</f>
        <v/>
      </c>
      <c r="AQ531" s="40"/>
      <c r="AR531" s="40"/>
      <c r="AS531" s="40"/>
      <c r="AT531" s="29"/>
      <c r="AU531" s="56"/>
      <c r="AV531" s="56"/>
      <c r="AW531" s="56"/>
      <c r="AX531" s="249" t="str">
        <f>IF(V531="","",EOMONTH(EDATE(Tabla1[[#This Row],[Fecha Finalización]],2),0))</f>
        <v/>
      </c>
      <c r="AY531" s="40"/>
      <c r="AZ531" s="250" t="str">
        <f>IF(V531="","",EOMONTH(EDATE(Tabla1[[#This Row],[Fecha Finalización]],3),0))</f>
        <v/>
      </c>
      <c r="BA531" s="40"/>
      <c r="BB531" s="40"/>
      <c r="BC531" s="236"/>
      <c r="BD531" s="234" t="str">
        <f>IF(F531="","",Tabla1[[#This Row],[sem 01]]&amp;Tabla1[[#This Row],[sem 02]]&amp;Tabla1[[#This Row],[sem 03]])</f>
        <v/>
      </c>
      <c r="BE531" s="235" t="str">
        <f>IF(TRIM(F531)="","",$B$1&amp;"-"&amp;SUBSTITUTE(Tabla1[[#This Row],[Mes Inscrito]]," ","")&amp;"-"&amp;SUBSTITUTE(Tabla1[[#This Row],[Dia de clases Inscrito]]," ","")&amp;"-"&amp;SUBSTITUTE(Tabla1[[#This Row],[Horario Inscrito]]," ","")&amp;"-"&amp;Tabla1[[#This Row],[Fecha Inicio grupo]])</f>
        <v/>
      </c>
      <c r="BF531" s="252" t="str">
        <f>IF(F531="","",Tabla1[[#This Row],[Curso]])</f>
        <v/>
      </c>
      <c r="BG531" s="253" t="str">
        <f>+IF(TRIM(F531)="","",$B$1&amp;"-"&amp;TRIM(Tabla1[[#This Row],[Mes Inscrito]])&amp;"-"&amp;TRIM(Tabla1[[#This Row],[Dia de clases Inscrito]])&amp;"-"&amp;TRIM(Tabla1[[#This Row],[Horario Inscrito]])&amp;"-"&amp;TRIM(Tabla1[[#This Row],[Fecha Inicio grupo]])&amp;"-"&amp;TRIM(Tabla1[[#This Row],[Tipo Incrito]]))</f>
        <v/>
      </c>
      <c r="BH531" s="308" t="str">
        <f>IF(F531="","",OR(IFERROR(SEARCH("CG",Tabla1[[#This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1" s="309" t="str">
        <f>IF(F531&lt;&gt;"",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1" s="309" t="str">
        <f>IF(F531&lt;&gt;"",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1" s="309" t="str">
        <f>IF(Tabla1[[#This Row],[Fecha Inicio grupo]]="","",IFERROR(VLOOKUP(Tabla1[[#This Row],[Mes de Alta como miembro]],Parámetros!$AM$2:$AN$16,2,0),"01/01/1900"))</f>
        <v/>
      </c>
    </row>
    <row r="532" spans="1:63" ht="14.45">
      <c r="A532" s="69">
        <v>529</v>
      </c>
      <c r="B532" s="30"/>
      <c r="C532" s="35"/>
      <c r="D532" s="43"/>
      <c r="E532" s="65"/>
      <c r="F532" s="46"/>
      <c r="G532" s="46"/>
      <c r="H532" s="164"/>
      <c r="I532" s="43"/>
      <c r="J532" s="29"/>
      <c r="K532" s="70"/>
      <c r="L532" s="69"/>
      <c r="M532" s="47"/>
      <c r="N532" s="239" t="str">
        <f ca="1">IF(Tabla1[[#This Row],[Fecha de nac]]="","",IF(Tabla1[[#This Row],[Fecha Finalización]] &gt;=TODAY(), DATEDIF(Tabla1[[#This Row],[Fecha de nac]],TODAY(),"y"), ROUNDDOWN((Tabla1[[#This Row],[Fecha Finalización]] -Tabla1[[#This Row],[Fecha de nac]])/365,0)))</f>
        <v/>
      </c>
      <c r="O532" s="170"/>
      <c r="P532" s="35"/>
      <c r="Q532" s="68"/>
      <c r="R532" s="68"/>
      <c r="S532" s="68"/>
      <c r="T532" s="68"/>
      <c r="U532" s="244" t="str">
        <f>IF(F532="","",Tabla1[[#This Row],[Fecha Inicio grupo]]+3*7-7)</f>
        <v/>
      </c>
      <c r="V532" s="245" t="str">
        <f>IF(F532="","",EDATE(Tabla1[[#This Row],[Fecha Inicio grupo]],3))</f>
        <v/>
      </c>
      <c r="W532" s="30"/>
      <c r="X532" s="30"/>
      <c r="Y532" s="77"/>
      <c r="Z532" s="77"/>
      <c r="AA532" s="77"/>
      <c r="AB532" s="77"/>
      <c r="AC532" s="77"/>
      <c r="AD532" s="77"/>
      <c r="AE532" s="77"/>
      <c r="AF532" s="77"/>
      <c r="AG532" s="77"/>
      <c r="AH532" s="77"/>
      <c r="AI532" s="77"/>
      <c r="AJ532" s="77"/>
      <c r="AK532" s="77"/>
      <c r="AL532" s="77"/>
      <c r="AM532" s="77"/>
      <c r="AN532" s="77"/>
      <c r="AO532" s="145"/>
      <c r="AP532" s="247" t="str">
        <f>IF(F532="","",IFERROR(VLOOKUP(SUBSTITUTE(SUBSTITUTE(Tabla1[[#This Row],[Uso Sistemas]],"T","P"),"N","F"),Parámetros!$M$2:$N$17,2,0),"Completar hasta 3ra sem. para evaluar a Probacionista"))</f>
        <v/>
      </c>
      <c r="AQ532" s="40"/>
      <c r="AR532" s="40"/>
      <c r="AS532" s="40"/>
      <c r="AT532" s="29"/>
      <c r="AU532" s="56"/>
      <c r="AV532" s="56"/>
      <c r="AW532" s="56"/>
      <c r="AX532" s="249" t="str">
        <f>IF(V532="","",EOMONTH(EDATE(Tabla1[[#This Row],[Fecha Finalización]],2),0))</f>
        <v/>
      </c>
      <c r="AY532" s="40"/>
      <c r="AZ532" s="250" t="str">
        <f>IF(V532="","",EOMONTH(EDATE(Tabla1[[#This Row],[Fecha Finalización]],3),0))</f>
        <v/>
      </c>
      <c r="BA532" s="40"/>
      <c r="BB532" s="40"/>
      <c r="BC532" s="236"/>
      <c r="BD532" s="234" t="str">
        <f>IF(F532="","",Tabla1[[#This Row],[sem 01]]&amp;Tabla1[[#This Row],[sem 02]]&amp;Tabla1[[#This Row],[sem 03]])</f>
        <v/>
      </c>
      <c r="BE532" s="235" t="str">
        <f>IF(TRIM(F532)="","",$B$1&amp;"-"&amp;SUBSTITUTE(Tabla1[[#This Row],[Mes Inscrito]]," ","")&amp;"-"&amp;SUBSTITUTE(Tabla1[[#This Row],[Dia de clases Inscrito]]," ","")&amp;"-"&amp;SUBSTITUTE(Tabla1[[#This Row],[Horario Inscrito]]," ","")&amp;"-"&amp;Tabla1[[#This Row],[Fecha Inicio grupo]])</f>
        <v/>
      </c>
      <c r="BF532" s="252" t="str">
        <f>IF(F532="","",Tabla1[[#This Row],[Curso]])</f>
        <v/>
      </c>
      <c r="BG532" s="253" t="str">
        <f>+IF(TRIM(F532)="","",$B$1&amp;"-"&amp;TRIM(Tabla1[[#This Row],[Mes Inscrito]])&amp;"-"&amp;TRIM(Tabla1[[#This Row],[Dia de clases Inscrito]])&amp;"-"&amp;TRIM(Tabla1[[#This Row],[Horario Inscrito]])&amp;"-"&amp;TRIM(Tabla1[[#This Row],[Fecha Inicio grupo]])&amp;"-"&amp;TRIM(Tabla1[[#This Row],[Tipo Incrito]]))</f>
        <v/>
      </c>
      <c r="BH532" s="308" t="str">
        <f>IF(F532="","",OR(IFERROR(SEARCH("CG",Tabla1[[#This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2" s="309" t="str">
        <f>IF(F532&lt;&gt;"",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2" s="309" t="str">
        <f>IF(F532&lt;&gt;"",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2" s="309" t="str">
        <f>IF(Tabla1[[#This Row],[Fecha Inicio grupo]]="","",IFERROR(VLOOKUP(Tabla1[[#This Row],[Mes de Alta como miembro]],Parámetros!$AM$2:$AN$16,2,0),"01/01/1900"))</f>
        <v/>
      </c>
    </row>
    <row r="533" spans="1:63" ht="14.45">
      <c r="A533" s="69">
        <v>530</v>
      </c>
      <c r="B533" s="30"/>
      <c r="C533" s="35"/>
      <c r="D533" s="43"/>
      <c r="E533" s="65"/>
      <c r="F533" s="46"/>
      <c r="G533" s="46"/>
      <c r="H533" s="164"/>
      <c r="I533" s="43"/>
      <c r="J533" s="29"/>
      <c r="K533" s="70"/>
      <c r="L533" s="69"/>
      <c r="M533" s="47"/>
      <c r="N533" s="239" t="str">
        <f ca="1">IF(Tabla1[[#This Row],[Fecha de nac]]="","",IF(Tabla1[[#This Row],[Fecha Finalización]] &gt;=TODAY(), DATEDIF(Tabla1[[#This Row],[Fecha de nac]],TODAY(),"y"), ROUNDDOWN((Tabla1[[#This Row],[Fecha Finalización]] -Tabla1[[#This Row],[Fecha de nac]])/365,0)))</f>
        <v/>
      </c>
      <c r="O533" s="170"/>
      <c r="P533" s="35"/>
      <c r="Q533" s="68"/>
      <c r="R533" s="68"/>
      <c r="S533" s="68"/>
      <c r="T533" s="68"/>
      <c r="U533" s="244" t="str">
        <f>IF(F533="","",Tabla1[[#This Row],[Fecha Inicio grupo]]+3*7-7)</f>
        <v/>
      </c>
      <c r="V533" s="245" t="str">
        <f>IF(F533="","",EDATE(Tabla1[[#This Row],[Fecha Inicio grupo]],3))</f>
        <v/>
      </c>
      <c r="W533" s="30"/>
      <c r="X533" s="30"/>
      <c r="Y533" s="77"/>
      <c r="Z533" s="77"/>
      <c r="AA533" s="77"/>
      <c r="AB533" s="77"/>
      <c r="AC533" s="77"/>
      <c r="AD533" s="77"/>
      <c r="AE533" s="77"/>
      <c r="AF533" s="77"/>
      <c r="AG533" s="77"/>
      <c r="AH533" s="77"/>
      <c r="AI533" s="77"/>
      <c r="AJ533" s="77"/>
      <c r="AK533" s="77"/>
      <c r="AL533" s="77"/>
      <c r="AM533" s="77"/>
      <c r="AN533" s="77"/>
      <c r="AO533" s="145"/>
      <c r="AP533" s="247" t="str">
        <f>IF(F533="","",IFERROR(VLOOKUP(SUBSTITUTE(SUBSTITUTE(Tabla1[[#This Row],[Uso Sistemas]],"T","P"),"N","F"),Parámetros!$M$2:$N$17,2,0),"Completar hasta 3ra sem. para evaluar a Probacionista"))</f>
        <v/>
      </c>
      <c r="AQ533" s="40"/>
      <c r="AR533" s="40"/>
      <c r="AS533" s="40"/>
      <c r="AT533" s="29"/>
      <c r="AU533" s="56"/>
      <c r="AV533" s="56"/>
      <c r="AW533" s="56"/>
      <c r="AX533" s="249" t="str">
        <f>IF(V533="","",EOMONTH(EDATE(Tabla1[[#This Row],[Fecha Finalización]],2),0))</f>
        <v/>
      </c>
      <c r="AY533" s="40"/>
      <c r="AZ533" s="250" t="str">
        <f>IF(V533="","",EOMONTH(EDATE(Tabla1[[#This Row],[Fecha Finalización]],3),0))</f>
        <v/>
      </c>
      <c r="BA533" s="40"/>
      <c r="BB533" s="40"/>
      <c r="BC533" s="236"/>
      <c r="BD533" s="234" t="str">
        <f>IF(F533="","",Tabla1[[#This Row],[sem 01]]&amp;Tabla1[[#This Row],[sem 02]]&amp;Tabla1[[#This Row],[sem 03]])</f>
        <v/>
      </c>
      <c r="BE533" s="235" t="str">
        <f>IF(TRIM(F533)="","",$B$1&amp;"-"&amp;SUBSTITUTE(Tabla1[[#This Row],[Mes Inscrito]]," ","")&amp;"-"&amp;SUBSTITUTE(Tabla1[[#This Row],[Dia de clases Inscrito]]," ","")&amp;"-"&amp;SUBSTITUTE(Tabla1[[#This Row],[Horario Inscrito]]," ","")&amp;"-"&amp;Tabla1[[#This Row],[Fecha Inicio grupo]])</f>
        <v/>
      </c>
      <c r="BF533" s="252" t="str">
        <f>IF(F533="","",Tabla1[[#This Row],[Curso]])</f>
        <v/>
      </c>
      <c r="BG533" s="253" t="str">
        <f>+IF(TRIM(F533)="","",$B$1&amp;"-"&amp;TRIM(Tabla1[[#This Row],[Mes Inscrito]])&amp;"-"&amp;TRIM(Tabla1[[#This Row],[Dia de clases Inscrito]])&amp;"-"&amp;TRIM(Tabla1[[#This Row],[Horario Inscrito]])&amp;"-"&amp;TRIM(Tabla1[[#This Row],[Fecha Inicio grupo]])&amp;"-"&amp;TRIM(Tabla1[[#This Row],[Tipo Incrito]]))</f>
        <v/>
      </c>
      <c r="BH533" s="308" t="str">
        <f>IF(F533="","",OR(IFERROR(SEARCH("CG",Tabla1[[#This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3" s="309" t="str">
        <f>IF(F533&lt;&gt;"",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3" s="309" t="str">
        <f>IF(F533&lt;&gt;"",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3" s="309" t="str">
        <f>IF(Tabla1[[#This Row],[Fecha Inicio grupo]]="","",IFERROR(VLOOKUP(Tabla1[[#This Row],[Mes de Alta como miembro]],Parámetros!$AM$2:$AN$16,2,0),"01/01/1900"))</f>
        <v/>
      </c>
    </row>
    <row r="534" spans="1:63" ht="14.45">
      <c r="A534" s="69">
        <v>531</v>
      </c>
      <c r="B534" s="30"/>
      <c r="C534" s="35"/>
      <c r="D534" s="43"/>
      <c r="E534" s="65"/>
      <c r="F534" s="46"/>
      <c r="G534" s="46"/>
      <c r="H534" s="164"/>
      <c r="I534" s="43"/>
      <c r="J534" s="29"/>
      <c r="K534" s="70"/>
      <c r="L534" s="69"/>
      <c r="M534" s="47"/>
      <c r="N534" s="239" t="str">
        <f ca="1">IF(Tabla1[[#This Row],[Fecha de nac]]="","",IF(Tabla1[[#This Row],[Fecha Finalización]] &gt;=TODAY(), DATEDIF(Tabla1[[#This Row],[Fecha de nac]],TODAY(),"y"), ROUNDDOWN((Tabla1[[#This Row],[Fecha Finalización]] -Tabla1[[#This Row],[Fecha de nac]])/365,0)))</f>
        <v/>
      </c>
      <c r="O534" s="170"/>
      <c r="P534" s="35"/>
      <c r="Q534" s="68"/>
      <c r="R534" s="68"/>
      <c r="S534" s="68"/>
      <c r="T534" s="68"/>
      <c r="U534" s="244" t="str">
        <f>IF(F534="","",Tabla1[[#This Row],[Fecha Inicio grupo]]+3*7-7)</f>
        <v/>
      </c>
      <c r="V534" s="245" t="str">
        <f>IF(F534="","",EDATE(Tabla1[[#This Row],[Fecha Inicio grupo]],3))</f>
        <v/>
      </c>
      <c r="W534" s="30"/>
      <c r="X534" s="30"/>
      <c r="Y534" s="77"/>
      <c r="Z534" s="77"/>
      <c r="AA534" s="77"/>
      <c r="AB534" s="77"/>
      <c r="AC534" s="77"/>
      <c r="AD534" s="77"/>
      <c r="AE534" s="77"/>
      <c r="AF534" s="77"/>
      <c r="AG534" s="77"/>
      <c r="AH534" s="77"/>
      <c r="AI534" s="77"/>
      <c r="AJ534" s="77"/>
      <c r="AK534" s="77"/>
      <c r="AL534" s="77"/>
      <c r="AM534" s="77"/>
      <c r="AN534" s="77"/>
      <c r="AO534" s="145"/>
      <c r="AP534" s="247" t="str">
        <f>IF(F534="","",IFERROR(VLOOKUP(SUBSTITUTE(SUBSTITUTE(Tabla1[[#This Row],[Uso Sistemas]],"T","P"),"N","F"),Parámetros!$M$2:$N$17,2,0),"Completar hasta 3ra sem. para evaluar a Probacionista"))</f>
        <v/>
      </c>
      <c r="AQ534" s="40"/>
      <c r="AR534" s="40"/>
      <c r="AS534" s="40"/>
      <c r="AT534" s="29"/>
      <c r="AU534" s="56"/>
      <c r="AV534" s="56"/>
      <c r="AW534" s="56"/>
      <c r="AX534" s="249" t="str">
        <f>IF(V534="","",EOMONTH(EDATE(Tabla1[[#This Row],[Fecha Finalización]],2),0))</f>
        <v/>
      </c>
      <c r="AY534" s="40"/>
      <c r="AZ534" s="250" t="str">
        <f>IF(V534="","",EOMONTH(EDATE(Tabla1[[#This Row],[Fecha Finalización]],3),0))</f>
        <v/>
      </c>
      <c r="BA534" s="40"/>
      <c r="BB534" s="40"/>
      <c r="BC534" s="236"/>
      <c r="BD534" s="234" t="str">
        <f>IF(F534="","",Tabla1[[#This Row],[sem 01]]&amp;Tabla1[[#This Row],[sem 02]]&amp;Tabla1[[#This Row],[sem 03]])</f>
        <v/>
      </c>
      <c r="BE534" s="235" t="str">
        <f>IF(TRIM(F534)="","",$B$1&amp;"-"&amp;SUBSTITUTE(Tabla1[[#This Row],[Mes Inscrito]]," ","")&amp;"-"&amp;SUBSTITUTE(Tabla1[[#This Row],[Dia de clases Inscrito]]," ","")&amp;"-"&amp;SUBSTITUTE(Tabla1[[#This Row],[Horario Inscrito]]," ","")&amp;"-"&amp;Tabla1[[#This Row],[Fecha Inicio grupo]])</f>
        <v/>
      </c>
      <c r="BF534" s="252" t="str">
        <f>IF(F534="","",Tabla1[[#This Row],[Curso]])</f>
        <v/>
      </c>
      <c r="BG534" s="253" t="str">
        <f>+IF(TRIM(F534)="","",$B$1&amp;"-"&amp;TRIM(Tabla1[[#This Row],[Mes Inscrito]])&amp;"-"&amp;TRIM(Tabla1[[#This Row],[Dia de clases Inscrito]])&amp;"-"&amp;TRIM(Tabla1[[#This Row],[Horario Inscrito]])&amp;"-"&amp;TRIM(Tabla1[[#This Row],[Fecha Inicio grupo]])&amp;"-"&amp;TRIM(Tabla1[[#This Row],[Tipo Incrito]]))</f>
        <v/>
      </c>
      <c r="BH534" s="308" t="str">
        <f>IF(F534="","",OR(IFERROR(SEARCH("CG",Tabla1[[#This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4" s="309" t="str">
        <f>IF(F534&lt;&gt;"",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4" s="309" t="str">
        <f>IF(F534&lt;&gt;"",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4" s="309" t="str">
        <f>IF(Tabla1[[#This Row],[Fecha Inicio grupo]]="","",IFERROR(VLOOKUP(Tabla1[[#This Row],[Mes de Alta como miembro]],Parámetros!$AM$2:$AN$16,2,0),"01/01/1900"))</f>
        <v/>
      </c>
    </row>
    <row r="535" spans="1:63" ht="14.45">
      <c r="A535" s="69">
        <v>532</v>
      </c>
      <c r="B535" s="30"/>
      <c r="C535" s="35"/>
      <c r="D535" s="43"/>
      <c r="E535" s="65"/>
      <c r="F535" s="46"/>
      <c r="G535" s="46"/>
      <c r="H535" s="164"/>
      <c r="I535" s="43"/>
      <c r="J535" s="29"/>
      <c r="K535" s="70"/>
      <c r="L535" s="69"/>
      <c r="M535" s="47"/>
      <c r="N535" s="239" t="str">
        <f ca="1">IF(Tabla1[[#This Row],[Fecha de nac]]="","",IF(Tabla1[[#This Row],[Fecha Finalización]] &gt;=TODAY(), DATEDIF(Tabla1[[#This Row],[Fecha de nac]],TODAY(),"y"), ROUNDDOWN((Tabla1[[#This Row],[Fecha Finalización]] -Tabla1[[#This Row],[Fecha de nac]])/365,0)))</f>
        <v/>
      </c>
      <c r="O535" s="170"/>
      <c r="P535" s="35"/>
      <c r="Q535" s="68"/>
      <c r="R535" s="68"/>
      <c r="S535" s="68"/>
      <c r="T535" s="68"/>
      <c r="U535" s="244" t="str">
        <f>IF(F535="","",Tabla1[[#This Row],[Fecha Inicio grupo]]+3*7-7)</f>
        <v/>
      </c>
      <c r="V535" s="245" t="str">
        <f>IF(F535="","",EDATE(Tabla1[[#This Row],[Fecha Inicio grupo]],3))</f>
        <v/>
      </c>
      <c r="W535" s="30"/>
      <c r="X535" s="30"/>
      <c r="Y535" s="77"/>
      <c r="Z535" s="77"/>
      <c r="AA535" s="77"/>
      <c r="AB535" s="77"/>
      <c r="AC535" s="77"/>
      <c r="AD535" s="77"/>
      <c r="AE535" s="77"/>
      <c r="AF535" s="77"/>
      <c r="AG535" s="77"/>
      <c r="AH535" s="77"/>
      <c r="AI535" s="77"/>
      <c r="AJ535" s="77"/>
      <c r="AK535" s="77"/>
      <c r="AL535" s="77"/>
      <c r="AM535" s="77"/>
      <c r="AN535" s="77"/>
      <c r="AO535" s="145"/>
      <c r="AP535" s="247" t="str">
        <f>IF(F535="","",IFERROR(VLOOKUP(SUBSTITUTE(SUBSTITUTE(Tabla1[[#This Row],[Uso Sistemas]],"T","P"),"N","F"),Parámetros!$M$2:$N$17,2,0),"Completar hasta 3ra sem. para evaluar a Probacionista"))</f>
        <v/>
      </c>
      <c r="AQ535" s="40"/>
      <c r="AR535" s="40"/>
      <c r="AS535" s="40"/>
      <c r="AT535" s="29"/>
      <c r="AU535" s="56"/>
      <c r="AV535" s="56"/>
      <c r="AW535" s="56"/>
      <c r="AX535" s="249" t="str">
        <f>IF(V535="","",EOMONTH(EDATE(Tabla1[[#This Row],[Fecha Finalización]],2),0))</f>
        <v/>
      </c>
      <c r="AY535" s="40"/>
      <c r="AZ535" s="250" t="str">
        <f>IF(V535="","",EOMONTH(EDATE(Tabla1[[#This Row],[Fecha Finalización]],3),0))</f>
        <v/>
      </c>
      <c r="BA535" s="40"/>
      <c r="BB535" s="40"/>
      <c r="BC535" s="236"/>
      <c r="BD535" s="234" t="str">
        <f>IF(F535="","",Tabla1[[#This Row],[sem 01]]&amp;Tabla1[[#This Row],[sem 02]]&amp;Tabla1[[#This Row],[sem 03]])</f>
        <v/>
      </c>
      <c r="BE535" s="235" t="str">
        <f>IF(TRIM(F535)="","",$B$1&amp;"-"&amp;SUBSTITUTE(Tabla1[[#This Row],[Mes Inscrito]]," ","")&amp;"-"&amp;SUBSTITUTE(Tabla1[[#This Row],[Dia de clases Inscrito]]," ","")&amp;"-"&amp;SUBSTITUTE(Tabla1[[#This Row],[Horario Inscrito]]," ","")&amp;"-"&amp;Tabla1[[#This Row],[Fecha Inicio grupo]])</f>
        <v/>
      </c>
      <c r="BF535" s="252" t="str">
        <f>IF(F535="","",Tabla1[[#This Row],[Curso]])</f>
        <v/>
      </c>
      <c r="BG535" s="253" t="str">
        <f>+IF(TRIM(F535)="","",$B$1&amp;"-"&amp;TRIM(Tabla1[[#This Row],[Mes Inscrito]])&amp;"-"&amp;TRIM(Tabla1[[#This Row],[Dia de clases Inscrito]])&amp;"-"&amp;TRIM(Tabla1[[#This Row],[Horario Inscrito]])&amp;"-"&amp;TRIM(Tabla1[[#This Row],[Fecha Inicio grupo]])&amp;"-"&amp;TRIM(Tabla1[[#This Row],[Tipo Incrito]]))</f>
        <v/>
      </c>
      <c r="BH535" s="308" t="str">
        <f>IF(F535="","",OR(IFERROR(SEARCH("CG",Tabla1[[#This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5" s="309" t="str">
        <f>IF(F535&lt;&gt;"",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5" s="309" t="str">
        <f>IF(F535&lt;&gt;"",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5" s="309" t="str">
        <f>IF(Tabla1[[#This Row],[Fecha Inicio grupo]]="","",IFERROR(VLOOKUP(Tabla1[[#This Row],[Mes de Alta como miembro]],Parámetros!$AM$2:$AN$16,2,0),"01/01/1900"))</f>
        <v/>
      </c>
    </row>
    <row r="536" spans="1:63" ht="14.45">
      <c r="A536" s="69">
        <v>533</v>
      </c>
      <c r="B536" s="30"/>
      <c r="C536" s="35"/>
      <c r="D536" s="43"/>
      <c r="E536" s="65"/>
      <c r="F536" s="46"/>
      <c r="G536" s="46"/>
      <c r="H536" s="164"/>
      <c r="I536" s="43"/>
      <c r="J536" s="29"/>
      <c r="K536" s="70"/>
      <c r="L536" s="69"/>
      <c r="M536" s="47"/>
      <c r="N536" s="239" t="str">
        <f ca="1">IF(Tabla1[[#This Row],[Fecha de nac]]="","",IF(Tabla1[[#This Row],[Fecha Finalización]] &gt;=TODAY(), DATEDIF(Tabla1[[#This Row],[Fecha de nac]],TODAY(),"y"), ROUNDDOWN((Tabla1[[#This Row],[Fecha Finalización]] -Tabla1[[#This Row],[Fecha de nac]])/365,0)))</f>
        <v/>
      </c>
      <c r="O536" s="170"/>
      <c r="P536" s="35"/>
      <c r="Q536" s="68"/>
      <c r="R536" s="68"/>
      <c r="S536" s="68"/>
      <c r="T536" s="68"/>
      <c r="U536" s="244" t="str">
        <f>IF(F536="","",Tabla1[[#This Row],[Fecha Inicio grupo]]+3*7-7)</f>
        <v/>
      </c>
      <c r="V536" s="245" t="str">
        <f>IF(F536="","",EDATE(Tabla1[[#This Row],[Fecha Inicio grupo]],3))</f>
        <v/>
      </c>
      <c r="W536" s="30"/>
      <c r="X536" s="30"/>
      <c r="Y536" s="77"/>
      <c r="Z536" s="77"/>
      <c r="AA536" s="77"/>
      <c r="AB536" s="77"/>
      <c r="AC536" s="77"/>
      <c r="AD536" s="77"/>
      <c r="AE536" s="77"/>
      <c r="AF536" s="77"/>
      <c r="AG536" s="77"/>
      <c r="AH536" s="77"/>
      <c r="AI536" s="77"/>
      <c r="AJ536" s="77"/>
      <c r="AK536" s="77"/>
      <c r="AL536" s="77"/>
      <c r="AM536" s="77"/>
      <c r="AN536" s="77"/>
      <c r="AO536" s="145"/>
      <c r="AP536" s="247" t="str">
        <f>IF(F536="","",IFERROR(VLOOKUP(SUBSTITUTE(SUBSTITUTE(Tabla1[[#This Row],[Uso Sistemas]],"T","P"),"N","F"),Parámetros!$M$2:$N$17,2,0),"Completar hasta 3ra sem. para evaluar a Probacionista"))</f>
        <v/>
      </c>
      <c r="AQ536" s="40"/>
      <c r="AR536" s="40"/>
      <c r="AS536" s="40"/>
      <c r="AT536" s="29"/>
      <c r="AU536" s="56"/>
      <c r="AV536" s="56"/>
      <c r="AW536" s="56"/>
      <c r="AX536" s="249" t="str">
        <f>IF(V536="","",EOMONTH(EDATE(Tabla1[[#This Row],[Fecha Finalización]],2),0))</f>
        <v/>
      </c>
      <c r="AY536" s="40"/>
      <c r="AZ536" s="250" t="str">
        <f>IF(V536="","",EOMONTH(EDATE(Tabla1[[#This Row],[Fecha Finalización]],3),0))</f>
        <v/>
      </c>
      <c r="BA536" s="40"/>
      <c r="BB536" s="40"/>
      <c r="BC536" s="236"/>
      <c r="BD536" s="234" t="str">
        <f>IF(F536="","",Tabla1[[#This Row],[sem 01]]&amp;Tabla1[[#This Row],[sem 02]]&amp;Tabla1[[#This Row],[sem 03]])</f>
        <v/>
      </c>
      <c r="BE536" s="235" t="str">
        <f>IF(TRIM(F536)="","",$B$1&amp;"-"&amp;SUBSTITUTE(Tabla1[[#This Row],[Mes Inscrito]]," ","")&amp;"-"&amp;SUBSTITUTE(Tabla1[[#This Row],[Dia de clases Inscrito]]," ","")&amp;"-"&amp;SUBSTITUTE(Tabla1[[#This Row],[Horario Inscrito]]," ","")&amp;"-"&amp;Tabla1[[#This Row],[Fecha Inicio grupo]])</f>
        <v/>
      </c>
      <c r="BF536" s="252" t="str">
        <f>IF(F536="","",Tabla1[[#This Row],[Curso]])</f>
        <v/>
      </c>
      <c r="BG536" s="253" t="str">
        <f>+IF(TRIM(F536)="","",$B$1&amp;"-"&amp;TRIM(Tabla1[[#This Row],[Mes Inscrito]])&amp;"-"&amp;TRIM(Tabla1[[#This Row],[Dia de clases Inscrito]])&amp;"-"&amp;TRIM(Tabla1[[#This Row],[Horario Inscrito]])&amp;"-"&amp;TRIM(Tabla1[[#This Row],[Fecha Inicio grupo]])&amp;"-"&amp;TRIM(Tabla1[[#This Row],[Tipo Incrito]]))</f>
        <v/>
      </c>
      <c r="BH536" s="308" t="str">
        <f>IF(F536="","",OR(IFERROR(SEARCH("CG",Tabla1[[#This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6" s="309" t="str">
        <f>IF(F536&lt;&gt;"",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6" s="309" t="str">
        <f>IF(F536&lt;&gt;"",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6" s="309" t="str">
        <f>IF(Tabla1[[#This Row],[Fecha Inicio grupo]]="","",IFERROR(VLOOKUP(Tabla1[[#This Row],[Mes de Alta como miembro]],Parámetros!$AM$2:$AN$16,2,0),"01/01/1900"))</f>
        <v/>
      </c>
    </row>
    <row r="537" spans="1:63" ht="14.45">
      <c r="A537" s="69">
        <v>534</v>
      </c>
      <c r="B537" s="30"/>
      <c r="C537" s="35"/>
      <c r="D537" s="43"/>
      <c r="E537" s="65"/>
      <c r="F537" s="46"/>
      <c r="G537" s="46"/>
      <c r="H537" s="164"/>
      <c r="I537" s="43"/>
      <c r="J537" s="29"/>
      <c r="K537" s="70"/>
      <c r="L537" s="69"/>
      <c r="M537" s="47"/>
      <c r="N537" s="239" t="str">
        <f ca="1">IF(Tabla1[[#This Row],[Fecha de nac]]="","",IF(Tabla1[[#This Row],[Fecha Finalización]] &gt;=TODAY(), DATEDIF(Tabla1[[#This Row],[Fecha de nac]],TODAY(),"y"), ROUNDDOWN((Tabla1[[#This Row],[Fecha Finalización]] -Tabla1[[#This Row],[Fecha de nac]])/365,0)))</f>
        <v/>
      </c>
      <c r="O537" s="170"/>
      <c r="P537" s="35"/>
      <c r="Q537" s="68"/>
      <c r="R537" s="68"/>
      <c r="S537" s="68"/>
      <c r="T537" s="68"/>
      <c r="U537" s="244" t="str">
        <f>IF(F537="","",Tabla1[[#This Row],[Fecha Inicio grupo]]+3*7-7)</f>
        <v/>
      </c>
      <c r="V537" s="245" t="str">
        <f>IF(F537="","",EDATE(Tabla1[[#This Row],[Fecha Inicio grupo]],3))</f>
        <v/>
      </c>
      <c r="W537" s="30"/>
      <c r="X537" s="30"/>
      <c r="Y537" s="77"/>
      <c r="Z537" s="77"/>
      <c r="AA537" s="77"/>
      <c r="AB537" s="77"/>
      <c r="AC537" s="77"/>
      <c r="AD537" s="77"/>
      <c r="AE537" s="77"/>
      <c r="AF537" s="77"/>
      <c r="AG537" s="77"/>
      <c r="AH537" s="77"/>
      <c r="AI537" s="77"/>
      <c r="AJ537" s="77"/>
      <c r="AK537" s="77"/>
      <c r="AL537" s="77"/>
      <c r="AM537" s="77"/>
      <c r="AN537" s="77"/>
      <c r="AO537" s="145"/>
      <c r="AP537" s="247" t="str">
        <f>IF(F537="","",IFERROR(VLOOKUP(SUBSTITUTE(SUBSTITUTE(Tabla1[[#This Row],[Uso Sistemas]],"T","P"),"N","F"),Parámetros!$M$2:$N$17,2,0),"Completar hasta 3ra sem. para evaluar a Probacionista"))</f>
        <v/>
      </c>
      <c r="AQ537" s="40"/>
      <c r="AR537" s="40"/>
      <c r="AS537" s="40"/>
      <c r="AT537" s="29"/>
      <c r="AU537" s="56"/>
      <c r="AV537" s="56"/>
      <c r="AW537" s="56"/>
      <c r="AX537" s="249" t="str">
        <f>IF(V537="","",EOMONTH(EDATE(Tabla1[[#This Row],[Fecha Finalización]],2),0))</f>
        <v/>
      </c>
      <c r="AY537" s="40"/>
      <c r="AZ537" s="250" t="str">
        <f>IF(V537="","",EOMONTH(EDATE(Tabla1[[#This Row],[Fecha Finalización]],3),0))</f>
        <v/>
      </c>
      <c r="BA537" s="40"/>
      <c r="BB537" s="40"/>
      <c r="BC537" s="236"/>
      <c r="BD537" s="234" t="str">
        <f>IF(F537="","",Tabla1[[#This Row],[sem 01]]&amp;Tabla1[[#This Row],[sem 02]]&amp;Tabla1[[#This Row],[sem 03]])</f>
        <v/>
      </c>
      <c r="BE537" s="235" t="str">
        <f>IF(TRIM(F537)="","",$B$1&amp;"-"&amp;SUBSTITUTE(Tabla1[[#This Row],[Mes Inscrito]]," ","")&amp;"-"&amp;SUBSTITUTE(Tabla1[[#This Row],[Dia de clases Inscrito]]," ","")&amp;"-"&amp;SUBSTITUTE(Tabla1[[#This Row],[Horario Inscrito]]," ","")&amp;"-"&amp;Tabla1[[#This Row],[Fecha Inicio grupo]])</f>
        <v/>
      </c>
      <c r="BF537" s="252" t="str">
        <f>IF(F537="","",Tabla1[[#This Row],[Curso]])</f>
        <v/>
      </c>
      <c r="BG537" s="253" t="str">
        <f>+IF(TRIM(F537)="","",$B$1&amp;"-"&amp;TRIM(Tabla1[[#This Row],[Mes Inscrito]])&amp;"-"&amp;TRIM(Tabla1[[#This Row],[Dia de clases Inscrito]])&amp;"-"&amp;TRIM(Tabla1[[#This Row],[Horario Inscrito]])&amp;"-"&amp;TRIM(Tabla1[[#This Row],[Fecha Inicio grupo]])&amp;"-"&amp;TRIM(Tabla1[[#This Row],[Tipo Incrito]]))</f>
        <v/>
      </c>
      <c r="BH537" s="308" t="str">
        <f>IF(F537="","",OR(IFERROR(SEARCH("CG",Tabla1[[#This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7" s="309" t="str">
        <f>IF(F537&lt;&gt;"",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7" s="309" t="str">
        <f>IF(F537&lt;&gt;"",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7" s="309" t="str">
        <f>IF(Tabla1[[#This Row],[Fecha Inicio grupo]]="","",IFERROR(VLOOKUP(Tabla1[[#This Row],[Mes de Alta como miembro]],Parámetros!$AM$2:$AN$16,2,0),"01/01/1900"))</f>
        <v/>
      </c>
    </row>
    <row r="538" spans="1:63" ht="14.45">
      <c r="A538" s="69">
        <v>535</v>
      </c>
      <c r="B538" s="30"/>
      <c r="C538" s="35"/>
      <c r="D538" s="43"/>
      <c r="E538" s="65"/>
      <c r="F538" s="46"/>
      <c r="G538" s="46"/>
      <c r="H538" s="164"/>
      <c r="I538" s="43"/>
      <c r="J538" s="29"/>
      <c r="K538" s="70"/>
      <c r="L538" s="69"/>
      <c r="M538" s="47"/>
      <c r="N538" s="239" t="str">
        <f ca="1">IF(Tabla1[[#This Row],[Fecha de nac]]="","",IF(Tabla1[[#This Row],[Fecha Finalización]] &gt;=TODAY(), DATEDIF(Tabla1[[#This Row],[Fecha de nac]],TODAY(),"y"), ROUNDDOWN((Tabla1[[#This Row],[Fecha Finalización]] -Tabla1[[#This Row],[Fecha de nac]])/365,0)))</f>
        <v/>
      </c>
      <c r="O538" s="170"/>
      <c r="P538" s="35"/>
      <c r="Q538" s="68"/>
      <c r="R538" s="68"/>
      <c r="S538" s="68"/>
      <c r="T538" s="68"/>
      <c r="U538" s="244" t="str">
        <f>IF(F538="","",Tabla1[[#This Row],[Fecha Inicio grupo]]+3*7-7)</f>
        <v/>
      </c>
      <c r="V538" s="245" t="str">
        <f>IF(F538="","",EDATE(Tabla1[[#This Row],[Fecha Inicio grupo]],3))</f>
        <v/>
      </c>
      <c r="W538" s="30"/>
      <c r="X538" s="30"/>
      <c r="Y538" s="77"/>
      <c r="Z538" s="77"/>
      <c r="AA538" s="77"/>
      <c r="AB538" s="77"/>
      <c r="AC538" s="77"/>
      <c r="AD538" s="77"/>
      <c r="AE538" s="77"/>
      <c r="AF538" s="77"/>
      <c r="AG538" s="77"/>
      <c r="AH538" s="77"/>
      <c r="AI538" s="77"/>
      <c r="AJ538" s="77"/>
      <c r="AK538" s="77"/>
      <c r="AL538" s="77"/>
      <c r="AM538" s="77"/>
      <c r="AN538" s="77"/>
      <c r="AO538" s="145"/>
      <c r="AP538" s="247" t="str">
        <f>IF(F538="","",IFERROR(VLOOKUP(SUBSTITUTE(SUBSTITUTE(Tabla1[[#This Row],[Uso Sistemas]],"T","P"),"N","F"),Parámetros!$M$2:$N$17,2,0),"Completar hasta 3ra sem. para evaluar a Probacionista"))</f>
        <v/>
      </c>
      <c r="AQ538" s="40"/>
      <c r="AR538" s="40"/>
      <c r="AS538" s="40"/>
      <c r="AT538" s="29"/>
      <c r="AU538" s="56"/>
      <c r="AV538" s="56"/>
      <c r="AW538" s="56"/>
      <c r="AX538" s="249" t="str">
        <f>IF(V538="","",EOMONTH(EDATE(Tabla1[[#This Row],[Fecha Finalización]],2),0))</f>
        <v/>
      </c>
      <c r="AY538" s="40"/>
      <c r="AZ538" s="250" t="str">
        <f>IF(V538="","",EOMONTH(EDATE(Tabla1[[#This Row],[Fecha Finalización]],3),0))</f>
        <v/>
      </c>
      <c r="BA538" s="40"/>
      <c r="BB538" s="40"/>
      <c r="BC538" s="236"/>
      <c r="BD538" s="234" t="str">
        <f>IF(F538="","",Tabla1[[#This Row],[sem 01]]&amp;Tabla1[[#This Row],[sem 02]]&amp;Tabla1[[#This Row],[sem 03]])</f>
        <v/>
      </c>
      <c r="BE538" s="235" t="str">
        <f>IF(TRIM(F538)="","",$B$1&amp;"-"&amp;SUBSTITUTE(Tabla1[[#This Row],[Mes Inscrito]]," ","")&amp;"-"&amp;SUBSTITUTE(Tabla1[[#This Row],[Dia de clases Inscrito]]," ","")&amp;"-"&amp;SUBSTITUTE(Tabla1[[#This Row],[Horario Inscrito]]," ","")&amp;"-"&amp;Tabla1[[#This Row],[Fecha Inicio grupo]])</f>
        <v/>
      </c>
      <c r="BF538" s="252" t="str">
        <f>IF(F538="","",Tabla1[[#This Row],[Curso]])</f>
        <v/>
      </c>
      <c r="BG538" s="253" t="str">
        <f>+IF(TRIM(F538)="","",$B$1&amp;"-"&amp;TRIM(Tabla1[[#This Row],[Mes Inscrito]])&amp;"-"&amp;TRIM(Tabla1[[#This Row],[Dia de clases Inscrito]])&amp;"-"&amp;TRIM(Tabla1[[#This Row],[Horario Inscrito]])&amp;"-"&amp;TRIM(Tabla1[[#This Row],[Fecha Inicio grupo]])&amp;"-"&amp;TRIM(Tabla1[[#This Row],[Tipo Incrito]]))</f>
        <v/>
      </c>
      <c r="BH538" s="308" t="str">
        <f>IF(F538="","",OR(IFERROR(SEARCH("CG",Tabla1[[#This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8" s="309" t="str">
        <f>IF(F538&lt;&gt;"",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8" s="309" t="str">
        <f>IF(F538&lt;&gt;"",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8" s="309" t="str">
        <f>IF(Tabla1[[#This Row],[Fecha Inicio grupo]]="","",IFERROR(VLOOKUP(Tabla1[[#This Row],[Mes de Alta como miembro]],Parámetros!$AM$2:$AN$16,2,0),"01/01/1900"))</f>
        <v/>
      </c>
    </row>
    <row r="539" spans="1:63" ht="14.45">
      <c r="A539" s="69">
        <v>536</v>
      </c>
      <c r="B539" s="30"/>
      <c r="C539" s="35"/>
      <c r="D539" s="43"/>
      <c r="E539" s="65"/>
      <c r="F539" s="46"/>
      <c r="G539" s="46"/>
      <c r="H539" s="164"/>
      <c r="I539" s="43"/>
      <c r="J539" s="29"/>
      <c r="K539" s="70"/>
      <c r="L539" s="69"/>
      <c r="M539" s="47"/>
      <c r="N539" s="239" t="str">
        <f ca="1">IF(Tabla1[[#This Row],[Fecha de nac]]="","",IF(Tabla1[[#This Row],[Fecha Finalización]] &gt;=TODAY(), DATEDIF(Tabla1[[#This Row],[Fecha de nac]],TODAY(),"y"), ROUNDDOWN((Tabla1[[#This Row],[Fecha Finalización]] -Tabla1[[#This Row],[Fecha de nac]])/365,0)))</f>
        <v/>
      </c>
      <c r="O539" s="170"/>
      <c r="P539" s="35"/>
      <c r="Q539" s="68"/>
      <c r="R539" s="68"/>
      <c r="S539" s="68"/>
      <c r="T539" s="68"/>
      <c r="U539" s="244" t="str">
        <f>IF(F539="","",Tabla1[[#This Row],[Fecha Inicio grupo]]+3*7-7)</f>
        <v/>
      </c>
      <c r="V539" s="245" t="str">
        <f>IF(F539="","",EDATE(Tabla1[[#This Row],[Fecha Inicio grupo]],3))</f>
        <v/>
      </c>
      <c r="W539" s="30"/>
      <c r="X539" s="30"/>
      <c r="Y539" s="77"/>
      <c r="Z539" s="77"/>
      <c r="AA539" s="77"/>
      <c r="AB539" s="77"/>
      <c r="AC539" s="77"/>
      <c r="AD539" s="77"/>
      <c r="AE539" s="77"/>
      <c r="AF539" s="77"/>
      <c r="AG539" s="77"/>
      <c r="AH539" s="77"/>
      <c r="AI539" s="77"/>
      <c r="AJ539" s="77"/>
      <c r="AK539" s="77"/>
      <c r="AL539" s="77"/>
      <c r="AM539" s="77"/>
      <c r="AN539" s="77"/>
      <c r="AO539" s="145"/>
      <c r="AP539" s="247" t="str">
        <f>IF(F539="","",IFERROR(VLOOKUP(SUBSTITUTE(SUBSTITUTE(Tabla1[[#This Row],[Uso Sistemas]],"T","P"),"N","F"),Parámetros!$M$2:$N$17,2,0),"Completar hasta 3ra sem. para evaluar a Probacionista"))</f>
        <v/>
      </c>
      <c r="AQ539" s="40"/>
      <c r="AR539" s="40"/>
      <c r="AS539" s="40"/>
      <c r="AT539" s="29"/>
      <c r="AU539" s="56"/>
      <c r="AV539" s="56"/>
      <c r="AW539" s="56"/>
      <c r="AX539" s="249" t="str">
        <f>IF(V539="","",EOMONTH(EDATE(Tabla1[[#This Row],[Fecha Finalización]],2),0))</f>
        <v/>
      </c>
      <c r="AY539" s="40"/>
      <c r="AZ539" s="250" t="str">
        <f>IF(V539="","",EOMONTH(EDATE(Tabla1[[#This Row],[Fecha Finalización]],3),0))</f>
        <v/>
      </c>
      <c r="BA539" s="40"/>
      <c r="BB539" s="40"/>
      <c r="BC539" s="236"/>
      <c r="BD539" s="234" t="str">
        <f>IF(F539="","",Tabla1[[#This Row],[sem 01]]&amp;Tabla1[[#This Row],[sem 02]]&amp;Tabla1[[#This Row],[sem 03]])</f>
        <v/>
      </c>
      <c r="BE539" s="235" t="str">
        <f>IF(TRIM(F539)="","",$B$1&amp;"-"&amp;SUBSTITUTE(Tabla1[[#This Row],[Mes Inscrito]]," ","")&amp;"-"&amp;SUBSTITUTE(Tabla1[[#This Row],[Dia de clases Inscrito]]," ","")&amp;"-"&amp;SUBSTITUTE(Tabla1[[#This Row],[Horario Inscrito]]," ","")&amp;"-"&amp;Tabla1[[#This Row],[Fecha Inicio grupo]])</f>
        <v/>
      </c>
      <c r="BF539" s="252" t="str">
        <f>IF(F539="","",Tabla1[[#This Row],[Curso]])</f>
        <v/>
      </c>
      <c r="BG539" s="253" t="str">
        <f>+IF(TRIM(F539)="","",$B$1&amp;"-"&amp;TRIM(Tabla1[[#This Row],[Mes Inscrito]])&amp;"-"&amp;TRIM(Tabla1[[#This Row],[Dia de clases Inscrito]])&amp;"-"&amp;TRIM(Tabla1[[#This Row],[Horario Inscrito]])&amp;"-"&amp;TRIM(Tabla1[[#This Row],[Fecha Inicio grupo]])&amp;"-"&amp;TRIM(Tabla1[[#This Row],[Tipo Incrito]]))</f>
        <v/>
      </c>
      <c r="BH539" s="308" t="str">
        <f>IF(F539="","",OR(IFERROR(SEARCH("CG",Tabla1[[#This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9" s="309" t="str">
        <f>IF(F539&lt;&gt;"",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9" s="309" t="str">
        <f>IF(F539&lt;&gt;"",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9" s="309" t="str">
        <f>IF(Tabla1[[#This Row],[Fecha Inicio grupo]]="","",IFERROR(VLOOKUP(Tabla1[[#This Row],[Mes de Alta como miembro]],Parámetros!$AM$2:$AN$16,2,0),"01/01/1900"))</f>
        <v/>
      </c>
    </row>
    <row r="540" spans="1:63" ht="14.45">
      <c r="A540" s="69">
        <v>537</v>
      </c>
      <c r="B540" s="30"/>
      <c r="C540" s="35"/>
      <c r="D540" s="43"/>
      <c r="E540" s="65"/>
      <c r="F540" s="46"/>
      <c r="G540" s="46"/>
      <c r="H540" s="164"/>
      <c r="I540" s="43"/>
      <c r="J540" s="29"/>
      <c r="K540" s="70"/>
      <c r="L540" s="69"/>
      <c r="M540" s="47"/>
      <c r="N540" s="239" t="str">
        <f ca="1">IF(Tabla1[[#This Row],[Fecha de nac]]="","",IF(Tabla1[[#This Row],[Fecha Finalización]] &gt;=TODAY(), DATEDIF(Tabla1[[#This Row],[Fecha de nac]],TODAY(),"y"), ROUNDDOWN((Tabla1[[#This Row],[Fecha Finalización]] -Tabla1[[#This Row],[Fecha de nac]])/365,0)))</f>
        <v/>
      </c>
      <c r="O540" s="170"/>
      <c r="P540" s="35"/>
      <c r="Q540" s="68"/>
      <c r="R540" s="68"/>
      <c r="S540" s="68"/>
      <c r="T540" s="68"/>
      <c r="U540" s="244" t="str">
        <f>IF(F540="","",Tabla1[[#This Row],[Fecha Inicio grupo]]+3*7-7)</f>
        <v/>
      </c>
      <c r="V540" s="245" t="str">
        <f>IF(F540="","",EDATE(Tabla1[[#This Row],[Fecha Inicio grupo]],3))</f>
        <v/>
      </c>
      <c r="W540" s="30"/>
      <c r="X540" s="30"/>
      <c r="Y540" s="77"/>
      <c r="Z540" s="77"/>
      <c r="AA540" s="77"/>
      <c r="AB540" s="77"/>
      <c r="AC540" s="77"/>
      <c r="AD540" s="77"/>
      <c r="AE540" s="77"/>
      <c r="AF540" s="77"/>
      <c r="AG540" s="77"/>
      <c r="AH540" s="77"/>
      <c r="AI540" s="77"/>
      <c r="AJ540" s="77"/>
      <c r="AK540" s="77"/>
      <c r="AL540" s="77"/>
      <c r="AM540" s="77"/>
      <c r="AN540" s="77"/>
      <c r="AO540" s="145"/>
      <c r="AP540" s="247" t="str">
        <f>IF(F540="","",IFERROR(VLOOKUP(SUBSTITUTE(SUBSTITUTE(Tabla1[[#This Row],[Uso Sistemas]],"T","P"),"N","F"),Parámetros!$M$2:$N$17,2,0),"Completar hasta 3ra sem. para evaluar a Probacionista"))</f>
        <v/>
      </c>
      <c r="AQ540" s="40"/>
      <c r="AR540" s="40"/>
      <c r="AS540" s="40"/>
      <c r="AT540" s="29"/>
      <c r="AU540" s="56"/>
      <c r="AV540" s="56"/>
      <c r="AW540" s="56"/>
      <c r="AX540" s="249" t="str">
        <f>IF(V540="","",EOMONTH(EDATE(Tabla1[[#This Row],[Fecha Finalización]],2),0))</f>
        <v/>
      </c>
      <c r="AY540" s="40"/>
      <c r="AZ540" s="250" t="str">
        <f>IF(V540="","",EOMONTH(EDATE(Tabla1[[#This Row],[Fecha Finalización]],3),0))</f>
        <v/>
      </c>
      <c r="BA540" s="40"/>
      <c r="BB540" s="40"/>
      <c r="BC540" s="236"/>
      <c r="BD540" s="234" t="str">
        <f>IF(F540="","",Tabla1[[#This Row],[sem 01]]&amp;Tabla1[[#This Row],[sem 02]]&amp;Tabla1[[#This Row],[sem 03]])</f>
        <v/>
      </c>
      <c r="BE540" s="235" t="str">
        <f>IF(TRIM(F540)="","",$B$1&amp;"-"&amp;SUBSTITUTE(Tabla1[[#This Row],[Mes Inscrito]]," ","")&amp;"-"&amp;SUBSTITUTE(Tabla1[[#This Row],[Dia de clases Inscrito]]," ","")&amp;"-"&amp;SUBSTITUTE(Tabla1[[#This Row],[Horario Inscrito]]," ","")&amp;"-"&amp;Tabla1[[#This Row],[Fecha Inicio grupo]])</f>
        <v/>
      </c>
      <c r="BF540" s="252" t="str">
        <f>IF(F540="","",Tabla1[[#This Row],[Curso]])</f>
        <v/>
      </c>
      <c r="BG540" s="253" t="str">
        <f>+IF(TRIM(F540)="","",$B$1&amp;"-"&amp;TRIM(Tabla1[[#This Row],[Mes Inscrito]])&amp;"-"&amp;TRIM(Tabla1[[#This Row],[Dia de clases Inscrito]])&amp;"-"&amp;TRIM(Tabla1[[#This Row],[Horario Inscrito]])&amp;"-"&amp;TRIM(Tabla1[[#This Row],[Fecha Inicio grupo]])&amp;"-"&amp;TRIM(Tabla1[[#This Row],[Tipo Incrito]]))</f>
        <v/>
      </c>
      <c r="BH540" s="308" t="str">
        <f>IF(F540="","",OR(IFERROR(SEARCH("CG",Tabla1[[#This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0" s="309" t="str">
        <f>IF(F540&lt;&gt;"",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0" s="309" t="str">
        <f>IF(F540&lt;&gt;"",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0" s="309" t="str">
        <f>IF(Tabla1[[#This Row],[Fecha Inicio grupo]]="","",IFERROR(VLOOKUP(Tabla1[[#This Row],[Mes de Alta como miembro]],Parámetros!$AM$2:$AN$16,2,0),"01/01/1900"))</f>
        <v/>
      </c>
    </row>
    <row r="541" spans="1:63" ht="14.45">
      <c r="A541" s="69">
        <v>538</v>
      </c>
      <c r="B541" s="30"/>
      <c r="C541" s="35"/>
      <c r="D541" s="43"/>
      <c r="E541" s="65"/>
      <c r="F541" s="46"/>
      <c r="G541" s="46"/>
      <c r="H541" s="164"/>
      <c r="I541" s="43"/>
      <c r="J541" s="29"/>
      <c r="K541" s="70"/>
      <c r="L541" s="69"/>
      <c r="M541" s="47"/>
      <c r="N541" s="239" t="str">
        <f ca="1">IF(Tabla1[[#This Row],[Fecha de nac]]="","",IF(Tabla1[[#This Row],[Fecha Finalización]] &gt;=TODAY(), DATEDIF(Tabla1[[#This Row],[Fecha de nac]],TODAY(),"y"), ROUNDDOWN((Tabla1[[#This Row],[Fecha Finalización]] -Tabla1[[#This Row],[Fecha de nac]])/365,0)))</f>
        <v/>
      </c>
      <c r="O541" s="170"/>
      <c r="P541" s="35"/>
      <c r="Q541" s="68"/>
      <c r="R541" s="68"/>
      <c r="S541" s="68"/>
      <c r="T541" s="68"/>
      <c r="U541" s="244" t="str">
        <f>IF(F541="","",Tabla1[[#This Row],[Fecha Inicio grupo]]+3*7-7)</f>
        <v/>
      </c>
      <c r="V541" s="245" t="str">
        <f>IF(F541="","",EDATE(Tabla1[[#This Row],[Fecha Inicio grupo]],3))</f>
        <v/>
      </c>
      <c r="W541" s="30"/>
      <c r="X541" s="30"/>
      <c r="Y541" s="77"/>
      <c r="Z541" s="77"/>
      <c r="AA541" s="77"/>
      <c r="AB541" s="77"/>
      <c r="AC541" s="77"/>
      <c r="AD541" s="77"/>
      <c r="AE541" s="77"/>
      <c r="AF541" s="77"/>
      <c r="AG541" s="77"/>
      <c r="AH541" s="77"/>
      <c r="AI541" s="77"/>
      <c r="AJ541" s="77"/>
      <c r="AK541" s="77"/>
      <c r="AL541" s="77"/>
      <c r="AM541" s="77"/>
      <c r="AN541" s="77"/>
      <c r="AO541" s="145"/>
      <c r="AP541" s="247" t="str">
        <f>IF(F541="","",IFERROR(VLOOKUP(SUBSTITUTE(SUBSTITUTE(Tabla1[[#This Row],[Uso Sistemas]],"T","P"),"N","F"),Parámetros!$M$2:$N$17,2,0),"Completar hasta 3ra sem. para evaluar a Probacionista"))</f>
        <v/>
      </c>
      <c r="AQ541" s="40"/>
      <c r="AR541" s="40"/>
      <c r="AS541" s="40"/>
      <c r="AT541" s="29"/>
      <c r="AU541" s="56"/>
      <c r="AV541" s="56"/>
      <c r="AW541" s="56"/>
      <c r="AX541" s="249" t="str">
        <f>IF(V541="","",EOMONTH(EDATE(Tabla1[[#This Row],[Fecha Finalización]],2),0))</f>
        <v/>
      </c>
      <c r="AY541" s="40"/>
      <c r="AZ541" s="250" t="str">
        <f>IF(V541="","",EOMONTH(EDATE(Tabla1[[#This Row],[Fecha Finalización]],3),0))</f>
        <v/>
      </c>
      <c r="BA541" s="40"/>
      <c r="BB541" s="40"/>
      <c r="BC541" s="236"/>
      <c r="BD541" s="234" t="str">
        <f>IF(F541="","",Tabla1[[#This Row],[sem 01]]&amp;Tabla1[[#This Row],[sem 02]]&amp;Tabla1[[#This Row],[sem 03]])</f>
        <v/>
      </c>
      <c r="BE541" s="235" t="str">
        <f>IF(TRIM(F541)="","",$B$1&amp;"-"&amp;SUBSTITUTE(Tabla1[[#This Row],[Mes Inscrito]]," ","")&amp;"-"&amp;SUBSTITUTE(Tabla1[[#This Row],[Dia de clases Inscrito]]," ","")&amp;"-"&amp;SUBSTITUTE(Tabla1[[#This Row],[Horario Inscrito]]," ","")&amp;"-"&amp;Tabla1[[#This Row],[Fecha Inicio grupo]])</f>
        <v/>
      </c>
      <c r="BF541" s="252" t="str">
        <f>IF(F541="","",Tabla1[[#This Row],[Curso]])</f>
        <v/>
      </c>
      <c r="BG541" s="253" t="str">
        <f>+IF(TRIM(F541)="","",$B$1&amp;"-"&amp;TRIM(Tabla1[[#This Row],[Mes Inscrito]])&amp;"-"&amp;TRIM(Tabla1[[#This Row],[Dia de clases Inscrito]])&amp;"-"&amp;TRIM(Tabla1[[#This Row],[Horario Inscrito]])&amp;"-"&amp;TRIM(Tabla1[[#This Row],[Fecha Inicio grupo]])&amp;"-"&amp;TRIM(Tabla1[[#This Row],[Tipo Incrito]]))</f>
        <v/>
      </c>
      <c r="BH541" s="308" t="str">
        <f>IF(F541="","",OR(IFERROR(SEARCH("CG",Tabla1[[#This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1" s="309" t="str">
        <f>IF(F541&lt;&gt;"",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1" s="309" t="str">
        <f>IF(F541&lt;&gt;"",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1" s="309" t="str">
        <f>IF(Tabla1[[#This Row],[Fecha Inicio grupo]]="","",IFERROR(VLOOKUP(Tabla1[[#This Row],[Mes de Alta como miembro]],Parámetros!$AM$2:$AN$16,2,0),"01/01/1900"))</f>
        <v/>
      </c>
    </row>
    <row r="542" spans="1:63" ht="14.45">
      <c r="A542" s="69">
        <v>539</v>
      </c>
      <c r="B542" s="30"/>
      <c r="C542" s="35"/>
      <c r="D542" s="43"/>
      <c r="E542" s="65"/>
      <c r="F542" s="46"/>
      <c r="G542" s="46"/>
      <c r="H542" s="164"/>
      <c r="I542" s="43"/>
      <c r="J542" s="29"/>
      <c r="K542" s="70"/>
      <c r="L542" s="69"/>
      <c r="M542" s="47"/>
      <c r="N542" s="239" t="str">
        <f ca="1">IF(Tabla1[[#This Row],[Fecha de nac]]="","",IF(Tabla1[[#This Row],[Fecha Finalización]] &gt;=TODAY(), DATEDIF(Tabla1[[#This Row],[Fecha de nac]],TODAY(),"y"), ROUNDDOWN((Tabla1[[#This Row],[Fecha Finalización]] -Tabla1[[#This Row],[Fecha de nac]])/365,0)))</f>
        <v/>
      </c>
      <c r="O542" s="170"/>
      <c r="P542" s="35"/>
      <c r="Q542" s="68"/>
      <c r="R542" s="68"/>
      <c r="S542" s="68"/>
      <c r="T542" s="68"/>
      <c r="U542" s="244" t="str">
        <f>IF(F542="","",Tabla1[[#This Row],[Fecha Inicio grupo]]+3*7-7)</f>
        <v/>
      </c>
      <c r="V542" s="245" t="str">
        <f>IF(F542="","",EDATE(Tabla1[[#This Row],[Fecha Inicio grupo]],3))</f>
        <v/>
      </c>
      <c r="W542" s="30"/>
      <c r="X542" s="30"/>
      <c r="Y542" s="77"/>
      <c r="Z542" s="77"/>
      <c r="AA542" s="77"/>
      <c r="AB542" s="77"/>
      <c r="AC542" s="77"/>
      <c r="AD542" s="77"/>
      <c r="AE542" s="77"/>
      <c r="AF542" s="77"/>
      <c r="AG542" s="77"/>
      <c r="AH542" s="77"/>
      <c r="AI542" s="77"/>
      <c r="AJ542" s="77"/>
      <c r="AK542" s="77"/>
      <c r="AL542" s="77"/>
      <c r="AM542" s="77"/>
      <c r="AN542" s="77"/>
      <c r="AO542" s="145"/>
      <c r="AP542" s="247" t="str">
        <f>IF(F542="","",IFERROR(VLOOKUP(SUBSTITUTE(SUBSTITUTE(Tabla1[[#This Row],[Uso Sistemas]],"T","P"),"N","F"),Parámetros!$M$2:$N$17,2,0),"Completar hasta 3ra sem. para evaluar a Probacionista"))</f>
        <v/>
      </c>
      <c r="AQ542" s="40"/>
      <c r="AR542" s="40"/>
      <c r="AS542" s="40"/>
      <c r="AT542" s="29"/>
      <c r="AU542" s="56"/>
      <c r="AV542" s="56"/>
      <c r="AW542" s="56"/>
      <c r="AX542" s="249" t="str">
        <f>IF(V542="","",EOMONTH(EDATE(Tabla1[[#This Row],[Fecha Finalización]],2),0))</f>
        <v/>
      </c>
      <c r="AY542" s="40"/>
      <c r="AZ542" s="250" t="str">
        <f>IF(V542="","",EOMONTH(EDATE(Tabla1[[#This Row],[Fecha Finalización]],3),0))</f>
        <v/>
      </c>
      <c r="BA542" s="40"/>
      <c r="BB542" s="40"/>
      <c r="BC542" s="236"/>
      <c r="BD542" s="234" t="str">
        <f>IF(F542="","",Tabla1[[#This Row],[sem 01]]&amp;Tabla1[[#This Row],[sem 02]]&amp;Tabla1[[#This Row],[sem 03]])</f>
        <v/>
      </c>
      <c r="BE542" s="235" t="str">
        <f>IF(TRIM(F542)="","",$B$1&amp;"-"&amp;SUBSTITUTE(Tabla1[[#This Row],[Mes Inscrito]]," ","")&amp;"-"&amp;SUBSTITUTE(Tabla1[[#This Row],[Dia de clases Inscrito]]," ","")&amp;"-"&amp;SUBSTITUTE(Tabla1[[#This Row],[Horario Inscrito]]," ","")&amp;"-"&amp;Tabla1[[#This Row],[Fecha Inicio grupo]])</f>
        <v/>
      </c>
      <c r="BF542" s="252" t="str">
        <f>IF(F542="","",Tabla1[[#This Row],[Curso]])</f>
        <v/>
      </c>
      <c r="BG542" s="253" t="str">
        <f>+IF(TRIM(F542)="","",$B$1&amp;"-"&amp;TRIM(Tabla1[[#This Row],[Mes Inscrito]])&amp;"-"&amp;TRIM(Tabla1[[#This Row],[Dia de clases Inscrito]])&amp;"-"&amp;TRIM(Tabla1[[#This Row],[Horario Inscrito]])&amp;"-"&amp;TRIM(Tabla1[[#This Row],[Fecha Inicio grupo]])&amp;"-"&amp;TRIM(Tabla1[[#This Row],[Tipo Incrito]]))</f>
        <v/>
      </c>
      <c r="BH542" s="308" t="str">
        <f>IF(F542="","",OR(IFERROR(SEARCH("CG",Tabla1[[#This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2" s="309" t="str">
        <f>IF(F542&lt;&gt;"",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2" s="309" t="str">
        <f>IF(F542&lt;&gt;"",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2" s="309" t="str">
        <f>IF(Tabla1[[#This Row],[Fecha Inicio grupo]]="","",IFERROR(VLOOKUP(Tabla1[[#This Row],[Mes de Alta como miembro]],Parámetros!$AM$2:$AN$16,2,0),"01/01/1900"))</f>
        <v/>
      </c>
    </row>
    <row r="543" spans="1:63" ht="14.45">
      <c r="A543" s="69">
        <v>540</v>
      </c>
      <c r="B543" s="30"/>
      <c r="C543" s="35"/>
      <c r="D543" s="43"/>
      <c r="E543" s="65"/>
      <c r="F543" s="46"/>
      <c r="G543" s="46"/>
      <c r="H543" s="164"/>
      <c r="I543" s="43"/>
      <c r="J543" s="29"/>
      <c r="K543" s="70"/>
      <c r="L543" s="69"/>
      <c r="M543" s="47"/>
      <c r="N543" s="239" t="str">
        <f ca="1">IF(Tabla1[[#This Row],[Fecha de nac]]="","",IF(Tabla1[[#This Row],[Fecha Finalización]] &gt;=TODAY(), DATEDIF(Tabla1[[#This Row],[Fecha de nac]],TODAY(),"y"), ROUNDDOWN((Tabla1[[#This Row],[Fecha Finalización]] -Tabla1[[#This Row],[Fecha de nac]])/365,0)))</f>
        <v/>
      </c>
      <c r="O543" s="170"/>
      <c r="P543" s="35"/>
      <c r="Q543" s="68"/>
      <c r="R543" s="68"/>
      <c r="S543" s="68"/>
      <c r="T543" s="68"/>
      <c r="U543" s="244" t="str">
        <f>IF(F543="","",Tabla1[[#This Row],[Fecha Inicio grupo]]+3*7-7)</f>
        <v/>
      </c>
      <c r="V543" s="245" t="str">
        <f>IF(F543="","",EDATE(Tabla1[[#This Row],[Fecha Inicio grupo]],3))</f>
        <v/>
      </c>
      <c r="W543" s="30"/>
      <c r="X543" s="30"/>
      <c r="Y543" s="77"/>
      <c r="Z543" s="77"/>
      <c r="AA543" s="77"/>
      <c r="AB543" s="77"/>
      <c r="AC543" s="77"/>
      <c r="AD543" s="77"/>
      <c r="AE543" s="77"/>
      <c r="AF543" s="77"/>
      <c r="AG543" s="77"/>
      <c r="AH543" s="77"/>
      <c r="AI543" s="77"/>
      <c r="AJ543" s="77"/>
      <c r="AK543" s="77"/>
      <c r="AL543" s="77"/>
      <c r="AM543" s="77"/>
      <c r="AN543" s="77"/>
      <c r="AO543" s="145"/>
      <c r="AP543" s="247" t="str">
        <f>IF(F543="","",IFERROR(VLOOKUP(SUBSTITUTE(SUBSTITUTE(Tabla1[[#This Row],[Uso Sistemas]],"T","P"),"N","F"),Parámetros!$M$2:$N$17,2,0),"Completar hasta 3ra sem. para evaluar a Probacionista"))</f>
        <v/>
      </c>
      <c r="AQ543" s="40"/>
      <c r="AR543" s="40"/>
      <c r="AS543" s="40"/>
      <c r="AT543" s="29"/>
      <c r="AU543" s="56"/>
      <c r="AV543" s="56"/>
      <c r="AW543" s="56"/>
      <c r="AX543" s="249" t="str">
        <f>IF(V543="","",EOMONTH(EDATE(Tabla1[[#This Row],[Fecha Finalización]],2),0))</f>
        <v/>
      </c>
      <c r="AY543" s="40"/>
      <c r="AZ543" s="250" t="str">
        <f>IF(V543="","",EOMONTH(EDATE(Tabla1[[#This Row],[Fecha Finalización]],3),0))</f>
        <v/>
      </c>
      <c r="BA543" s="40"/>
      <c r="BB543" s="40"/>
      <c r="BC543" s="236"/>
      <c r="BD543" s="234" t="str">
        <f>IF(F543="","",Tabla1[[#This Row],[sem 01]]&amp;Tabla1[[#This Row],[sem 02]]&amp;Tabla1[[#This Row],[sem 03]])</f>
        <v/>
      </c>
      <c r="BE543" s="235" t="str">
        <f>IF(TRIM(F543)="","",$B$1&amp;"-"&amp;SUBSTITUTE(Tabla1[[#This Row],[Mes Inscrito]]," ","")&amp;"-"&amp;SUBSTITUTE(Tabla1[[#This Row],[Dia de clases Inscrito]]," ","")&amp;"-"&amp;SUBSTITUTE(Tabla1[[#This Row],[Horario Inscrito]]," ","")&amp;"-"&amp;Tabla1[[#This Row],[Fecha Inicio grupo]])</f>
        <v/>
      </c>
      <c r="BF543" s="252" t="str">
        <f>IF(F543="","",Tabla1[[#This Row],[Curso]])</f>
        <v/>
      </c>
      <c r="BG543" s="253" t="str">
        <f>+IF(TRIM(F543)="","",$B$1&amp;"-"&amp;TRIM(Tabla1[[#This Row],[Mes Inscrito]])&amp;"-"&amp;TRIM(Tabla1[[#This Row],[Dia de clases Inscrito]])&amp;"-"&amp;TRIM(Tabla1[[#This Row],[Horario Inscrito]])&amp;"-"&amp;TRIM(Tabla1[[#This Row],[Fecha Inicio grupo]])&amp;"-"&amp;TRIM(Tabla1[[#This Row],[Tipo Incrito]]))</f>
        <v/>
      </c>
      <c r="BH543" s="308" t="str">
        <f>IF(F543="","",OR(IFERROR(SEARCH("CG",Tabla1[[#This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3" s="309" t="str">
        <f>IF(F543&lt;&gt;"",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3" s="309" t="str">
        <f>IF(F543&lt;&gt;"",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3" s="309" t="str">
        <f>IF(Tabla1[[#This Row],[Fecha Inicio grupo]]="","",IFERROR(VLOOKUP(Tabla1[[#This Row],[Mes de Alta como miembro]],Parámetros!$AM$2:$AN$16,2,0),"01/01/1900"))</f>
        <v/>
      </c>
    </row>
    <row r="544" spans="1:63" ht="14.45">
      <c r="A544" s="69">
        <v>541</v>
      </c>
      <c r="B544" s="30"/>
      <c r="C544" s="35"/>
      <c r="D544" s="43"/>
      <c r="E544" s="65"/>
      <c r="F544" s="46"/>
      <c r="G544" s="46"/>
      <c r="H544" s="164"/>
      <c r="I544" s="43"/>
      <c r="J544" s="29"/>
      <c r="K544" s="70"/>
      <c r="L544" s="69"/>
      <c r="M544" s="47"/>
      <c r="N544" s="239" t="str">
        <f ca="1">IF(Tabla1[[#This Row],[Fecha de nac]]="","",IF(Tabla1[[#This Row],[Fecha Finalización]] &gt;=TODAY(), DATEDIF(Tabla1[[#This Row],[Fecha de nac]],TODAY(),"y"), ROUNDDOWN((Tabla1[[#This Row],[Fecha Finalización]] -Tabla1[[#This Row],[Fecha de nac]])/365,0)))</f>
        <v/>
      </c>
      <c r="O544" s="170"/>
      <c r="P544" s="35"/>
      <c r="Q544" s="68"/>
      <c r="R544" s="68"/>
      <c r="S544" s="68"/>
      <c r="T544" s="68"/>
      <c r="U544" s="244" t="str">
        <f>IF(F544="","",Tabla1[[#This Row],[Fecha Inicio grupo]]+3*7-7)</f>
        <v/>
      </c>
      <c r="V544" s="245" t="str">
        <f>IF(F544="","",EDATE(Tabla1[[#This Row],[Fecha Inicio grupo]],3))</f>
        <v/>
      </c>
      <c r="W544" s="30"/>
      <c r="X544" s="30"/>
      <c r="Y544" s="77"/>
      <c r="Z544" s="77"/>
      <c r="AA544" s="77"/>
      <c r="AB544" s="77"/>
      <c r="AC544" s="77"/>
      <c r="AD544" s="77"/>
      <c r="AE544" s="77"/>
      <c r="AF544" s="77"/>
      <c r="AG544" s="77"/>
      <c r="AH544" s="77"/>
      <c r="AI544" s="77"/>
      <c r="AJ544" s="77"/>
      <c r="AK544" s="77"/>
      <c r="AL544" s="77"/>
      <c r="AM544" s="77"/>
      <c r="AN544" s="77"/>
      <c r="AO544" s="145"/>
      <c r="AP544" s="247" t="str">
        <f>IF(F544="","",IFERROR(VLOOKUP(SUBSTITUTE(SUBSTITUTE(Tabla1[[#This Row],[Uso Sistemas]],"T","P"),"N","F"),Parámetros!$M$2:$N$17,2,0),"Completar hasta 3ra sem. para evaluar a Probacionista"))</f>
        <v/>
      </c>
      <c r="AQ544" s="40"/>
      <c r="AR544" s="40"/>
      <c r="AS544" s="40"/>
      <c r="AT544" s="29"/>
      <c r="AU544" s="56"/>
      <c r="AV544" s="56"/>
      <c r="AW544" s="56"/>
      <c r="AX544" s="249" t="str">
        <f>IF(V544="","",EOMONTH(EDATE(Tabla1[[#This Row],[Fecha Finalización]],2),0))</f>
        <v/>
      </c>
      <c r="AY544" s="40"/>
      <c r="AZ544" s="250" t="str">
        <f>IF(V544="","",EOMONTH(EDATE(Tabla1[[#This Row],[Fecha Finalización]],3),0))</f>
        <v/>
      </c>
      <c r="BA544" s="40"/>
      <c r="BB544" s="40"/>
      <c r="BC544" s="236"/>
      <c r="BD544" s="234" t="str">
        <f>IF(F544="","",Tabla1[[#This Row],[sem 01]]&amp;Tabla1[[#This Row],[sem 02]]&amp;Tabla1[[#This Row],[sem 03]])</f>
        <v/>
      </c>
      <c r="BE544" s="235" t="str">
        <f>IF(TRIM(F544)="","",$B$1&amp;"-"&amp;SUBSTITUTE(Tabla1[[#This Row],[Mes Inscrito]]," ","")&amp;"-"&amp;SUBSTITUTE(Tabla1[[#This Row],[Dia de clases Inscrito]]," ","")&amp;"-"&amp;SUBSTITUTE(Tabla1[[#This Row],[Horario Inscrito]]," ","")&amp;"-"&amp;Tabla1[[#This Row],[Fecha Inicio grupo]])</f>
        <v/>
      </c>
      <c r="BF544" s="252" t="str">
        <f>IF(F544="","",Tabla1[[#This Row],[Curso]])</f>
        <v/>
      </c>
      <c r="BG544" s="253" t="str">
        <f>+IF(TRIM(F544)="","",$B$1&amp;"-"&amp;TRIM(Tabla1[[#This Row],[Mes Inscrito]])&amp;"-"&amp;TRIM(Tabla1[[#This Row],[Dia de clases Inscrito]])&amp;"-"&amp;TRIM(Tabla1[[#This Row],[Horario Inscrito]])&amp;"-"&amp;TRIM(Tabla1[[#This Row],[Fecha Inicio grupo]])&amp;"-"&amp;TRIM(Tabla1[[#This Row],[Tipo Incrito]]))</f>
        <v/>
      </c>
      <c r="BH544" s="308" t="str">
        <f>IF(F544="","",OR(IFERROR(SEARCH("CG",Tabla1[[#This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4" s="309" t="str">
        <f>IF(F544&lt;&gt;"",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4" s="309" t="str">
        <f>IF(F544&lt;&gt;"",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4" s="309" t="str">
        <f>IF(Tabla1[[#This Row],[Fecha Inicio grupo]]="","",IFERROR(VLOOKUP(Tabla1[[#This Row],[Mes de Alta como miembro]],Parámetros!$AM$2:$AN$16,2,0),"01/01/1900"))</f>
        <v/>
      </c>
    </row>
    <row r="545" spans="1:63" ht="14.45">
      <c r="A545" s="69">
        <v>542</v>
      </c>
      <c r="B545" s="30"/>
      <c r="C545" s="35"/>
      <c r="D545" s="43"/>
      <c r="E545" s="65"/>
      <c r="F545" s="46"/>
      <c r="G545" s="46"/>
      <c r="H545" s="164"/>
      <c r="I545" s="43"/>
      <c r="J545" s="29"/>
      <c r="K545" s="70"/>
      <c r="L545" s="69"/>
      <c r="M545" s="47"/>
      <c r="N545" s="239" t="str">
        <f ca="1">IF(Tabla1[[#This Row],[Fecha de nac]]="","",IF(Tabla1[[#This Row],[Fecha Finalización]] &gt;=TODAY(), DATEDIF(Tabla1[[#This Row],[Fecha de nac]],TODAY(),"y"), ROUNDDOWN((Tabla1[[#This Row],[Fecha Finalización]] -Tabla1[[#This Row],[Fecha de nac]])/365,0)))</f>
        <v/>
      </c>
      <c r="O545" s="170"/>
      <c r="P545" s="35"/>
      <c r="Q545" s="68"/>
      <c r="R545" s="68"/>
      <c r="S545" s="68"/>
      <c r="T545" s="68"/>
      <c r="U545" s="244" t="str">
        <f>IF(F545="","",Tabla1[[#This Row],[Fecha Inicio grupo]]+3*7-7)</f>
        <v/>
      </c>
      <c r="V545" s="245" t="str">
        <f>IF(F545="","",EDATE(Tabla1[[#This Row],[Fecha Inicio grupo]],3))</f>
        <v/>
      </c>
      <c r="W545" s="30"/>
      <c r="X545" s="30"/>
      <c r="Y545" s="77"/>
      <c r="Z545" s="77"/>
      <c r="AA545" s="77"/>
      <c r="AB545" s="77"/>
      <c r="AC545" s="77"/>
      <c r="AD545" s="77"/>
      <c r="AE545" s="77"/>
      <c r="AF545" s="77"/>
      <c r="AG545" s="77"/>
      <c r="AH545" s="77"/>
      <c r="AI545" s="77"/>
      <c r="AJ545" s="77"/>
      <c r="AK545" s="77"/>
      <c r="AL545" s="77"/>
      <c r="AM545" s="77"/>
      <c r="AN545" s="77"/>
      <c r="AO545" s="145"/>
      <c r="AP545" s="247" t="str">
        <f>IF(F545="","",IFERROR(VLOOKUP(SUBSTITUTE(SUBSTITUTE(Tabla1[[#This Row],[Uso Sistemas]],"T","P"),"N","F"),Parámetros!$M$2:$N$17,2,0),"Completar hasta 3ra sem. para evaluar a Probacionista"))</f>
        <v/>
      </c>
      <c r="AQ545" s="40"/>
      <c r="AR545" s="40"/>
      <c r="AS545" s="40"/>
      <c r="AT545" s="29"/>
      <c r="AU545" s="56"/>
      <c r="AV545" s="56"/>
      <c r="AW545" s="56"/>
      <c r="AX545" s="249" t="str">
        <f>IF(V545="","",EOMONTH(EDATE(Tabla1[[#This Row],[Fecha Finalización]],2),0))</f>
        <v/>
      </c>
      <c r="AY545" s="40"/>
      <c r="AZ545" s="250" t="str">
        <f>IF(V545="","",EOMONTH(EDATE(Tabla1[[#This Row],[Fecha Finalización]],3),0))</f>
        <v/>
      </c>
      <c r="BA545" s="40"/>
      <c r="BB545" s="40"/>
      <c r="BC545" s="236"/>
      <c r="BD545" s="234" t="str">
        <f>IF(F545="","",Tabla1[[#This Row],[sem 01]]&amp;Tabla1[[#This Row],[sem 02]]&amp;Tabla1[[#This Row],[sem 03]])</f>
        <v/>
      </c>
      <c r="BE545" s="235" t="str">
        <f>IF(TRIM(F545)="","",$B$1&amp;"-"&amp;SUBSTITUTE(Tabla1[[#This Row],[Mes Inscrito]]," ","")&amp;"-"&amp;SUBSTITUTE(Tabla1[[#This Row],[Dia de clases Inscrito]]," ","")&amp;"-"&amp;SUBSTITUTE(Tabla1[[#This Row],[Horario Inscrito]]," ","")&amp;"-"&amp;Tabla1[[#This Row],[Fecha Inicio grupo]])</f>
        <v/>
      </c>
      <c r="BF545" s="252" t="str">
        <f>IF(F545="","",Tabla1[[#This Row],[Curso]])</f>
        <v/>
      </c>
      <c r="BG545" s="253" t="str">
        <f>+IF(TRIM(F545)="","",$B$1&amp;"-"&amp;TRIM(Tabla1[[#This Row],[Mes Inscrito]])&amp;"-"&amp;TRIM(Tabla1[[#This Row],[Dia de clases Inscrito]])&amp;"-"&amp;TRIM(Tabla1[[#This Row],[Horario Inscrito]])&amp;"-"&amp;TRIM(Tabla1[[#This Row],[Fecha Inicio grupo]])&amp;"-"&amp;TRIM(Tabla1[[#This Row],[Tipo Incrito]]))</f>
        <v/>
      </c>
      <c r="BH545" s="308" t="str">
        <f>IF(F545="","",OR(IFERROR(SEARCH("CG",Tabla1[[#This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5" s="309" t="str">
        <f>IF(F545&lt;&gt;"",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5" s="309" t="str">
        <f>IF(F545&lt;&gt;"",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5" s="309" t="str">
        <f>IF(Tabla1[[#This Row],[Fecha Inicio grupo]]="","",IFERROR(VLOOKUP(Tabla1[[#This Row],[Mes de Alta como miembro]],Parámetros!$AM$2:$AN$16,2,0),"01/01/1900"))</f>
        <v/>
      </c>
    </row>
    <row r="546" spans="1:63" ht="14.45">
      <c r="A546" s="69">
        <v>543</v>
      </c>
      <c r="B546" s="30"/>
      <c r="C546" s="35"/>
      <c r="D546" s="43"/>
      <c r="E546" s="65"/>
      <c r="F546" s="46"/>
      <c r="G546" s="46"/>
      <c r="H546" s="164"/>
      <c r="I546" s="43"/>
      <c r="J546" s="29"/>
      <c r="K546" s="70"/>
      <c r="L546" s="69"/>
      <c r="M546" s="47"/>
      <c r="N546" s="239" t="str">
        <f ca="1">IF(Tabla1[[#This Row],[Fecha de nac]]="","",IF(Tabla1[[#This Row],[Fecha Finalización]] &gt;=TODAY(), DATEDIF(Tabla1[[#This Row],[Fecha de nac]],TODAY(),"y"), ROUNDDOWN((Tabla1[[#This Row],[Fecha Finalización]] -Tabla1[[#This Row],[Fecha de nac]])/365,0)))</f>
        <v/>
      </c>
      <c r="O546" s="170"/>
      <c r="P546" s="35"/>
      <c r="Q546" s="68"/>
      <c r="R546" s="68"/>
      <c r="S546" s="68"/>
      <c r="T546" s="68"/>
      <c r="U546" s="244" t="str">
        <f>IF(F546="","",Tabla1[[#This Row],[Fecha Inicio grupo]]+3*7-7)</f>
        <v/>
      </c>
      <c r="V546" s="245" t="str">
        <f>IF(F546="","",EDATE(Tabla1[[#This Row],[Fecha Inicio grupo]],3))</f>
        <v/>
      </c>
      <c r="W546" s="30"/>
      <c r="X546" s="30"/>
      <c r="Y546" s="77"/>
      <c r="Z546" s="77"/>
      <c r="AA546" s="77"/>
      <c r="AB546" s="77"/>
      <c r="AC546" s="77"/>
      <c r="AD546" s="77"/>
      <c r="AE546" s="77"/>
      <c r="AF546" s="77"/>
      <c r="AG546" s="77"/>
      <c r="AH546" s="77"/>
      <c r="AI546" s="77"/>
      <c r="AJ546" s="77"/>
      <c r="AK546" s="77"/>
      <c r="AL546" s="77"/>
      <c r="AM546" s="77"/>
      <c r="AN546" s="77"/>
      <c r="AO546" s="145"/>
      <c r="AP546" s="247" t="str">
        <f>IF(F546="","",IFERROR(VLOOKUP(SUBSTITUTE(SUBSTITUTE(Tabla1[[#This Row],[Uso Sistemas]],"T","P"),"N","F"),Parámetros!$M$2:$N$17,2,0),"Completar hasta 3ra sem. para evaluar a Probacionista"))</f>
        <v/>
      </c>
      <c r="AQ546" s="40"/>
      <c r="AR546" s="40"/>
      <c r="AS546" s="40"/>
      <c r="AT546" s="29"/>
      <c r="AU546" s="56"/>
      <c r="AV546" s="56"/>
      <c r="AW546" s="56"/>
      <c r="AX546" s="249" t="str">
        <f>IF(V546="","",EOMONTH(EDATE(Tabla1[[#This Row],[Fecha Finalización]],2),0))</f>
        <v/>
      </c>
      <c r="AY546" s="40"/>
      <c r="AZ546" s="250" t="str">
        <f>IF(V546="","",EOMONTH(EDATE(Tabla1[[#This Row],[Fecha Finalización]],3),0))</f>
        <v/>
      </c>
      <c r="BA546" s="40"/>
      <c r="BB546" s="40"/>
      <c r="BC546" s="236"/>
      <c r="BD546" s="234" t="str">
        <f>IF(F546="","",Tabla1[[#This Row],[sem 01]]&amp;Tabla1[[#This Row],[sem 02]]&amp;Tabla1[[#This Row],[sem 03]])</f>
        <v/>
      </c>
      <c r="BE546" s="235" t="str">
        <f>IF(TRIM(F546)="","",$B$1&amp;"-"&amp;SUBSTITUTE(Tabla1[[#This Row],[Mes Inscrito]]," ","")&amp;"-"&amp;SUBSTITUTE(Tabla1[[#This Row],[Dia de clases Inscrito]]," ","")&amp;"-"&amp;SUBSTITUTE(Tabla1[[#This Row],[Horario Inscrito]]," ","")&amp;"-"&amp;Tabla1[[#This Row],[Fecha Inicio grupo]])</f>
        <v/>
      </c>
      <c r="BF546" s="252" t="str">
        <f>IF(F546="","",Tabla1[[#This Row],[Curso]])</f>
        <v/>
      </c>
      <c r="BG546" s="253" t="str">
        <f>+IF(TRIM(F546)="","",$B$1&amp;"-"&amp;TRIM(Tabla1[[#This Row],[Mes Inscrito]])&amp;"-"&amp;TRIM(Tabla1[[#This Row],[Dia de clases Inscrito]])&amp;"-"&amp;TRIM(Tabla1[[#This Row],[Horario Inscrito]])&amp;"-"&amp;TRIM(Tabla1[[#This Row],[Fecha Inicio grupo]])&amp;"-"&amp;TRIM(Tabla1[[#This Row],[Tipo Incrito]]))</f>
        <v/>
      </c>
      <c r="BH546" s="308" t="str">
        <f>IF(F546="","",OR(IFERROR(SEARCH("CG",Tabla1[[#This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6" s="309" t="str">
        <f>IF(F546&lt;&gt;"",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6" s="309" t="str">
        <f>IF(F546&lt;&gt;"",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6" s="309" t="str">
        <f>IF(Tabla1[[#This Row],[Fecha Inicio grupo]]="","",IFERROR(VLOOKUP(Tabla1[[#This Row],[Mes de Alta como miembro]],Parámetros!$AM$2:$AN$16,2,0),"01/01/1900"))</f>
        <v/>
      </c>
    </row>
    <row r="547" spans="1:63" ht="14.45">
      <c r="A547" s="69">
        <v>544</v>
      </c>
      <c r="B547" s="30"/>
      <c r="C547" s="35"/>
      <c r="D547" s="43"/>
      <c r="E547" s="65"/>
      <c r="F547" s="46"/>
      <c r="G547" s="46"/>
      <c r="H547" s="164"/>
      <c r="I547" s="43"/>
      <c r="J547" s="29"/>
      <c r="K547" s="70"/>
      <c r="L547" s="69"/>
      <c r="M547" s="47"/>
      <c r="N547" s="239" t="str">
        <f ca="1">IF(Tabla1[[#This Row],[Fecha de nac]]="","",IF(Tabla1[[#This Row],[Fecha Finalización]] &gt;=TODAY(), DATEDIF(Tabla1[[#This Row],[Fecha de nac]],TODAY(),"y"), ROUNDDOWN((Tabla1[[#This Row],[Fecha Finalización]] -Tabla1[[#This Row],[Fecha de nac]])/365,0)))</f>
        <v/>
      </c>
      <c r="O547" s="170"/>
      <c r="P547" s="35"/>
      <c r="Q547" s="68"/>
      <c r="R547" s="68"/>
      <c r="S547" s="68"/>
      <c r="T547" s="68"/>
      <c r="U547" s="244" t="str">
        <f>IF(F547="","",Tabla1[[#This Row],[Fecha Inicio grupo]]+3*7-7)</f>
        <v/>
      </c>
      <c r="V547" s="245" t="str">
        <f>IF(F547="","",EDATE(Tabla1[[#This Row],[Fecha Inicio grupo]],3))</f>
        <v/>
      </c>
      <c r="W547" s="30"/>
      <c r="X547" s="30"/>
      <c r="Y547" s="77"/>
      <c r="Z547" s="77"/>
      <c r="AA547" s="77"/>
      <c r="AB547" s="77"/>
      <c r="AC547" s="77"/>
      <c r="AD547" s="77"/>
      <c r="AE547" s="77"/>
      <c r="AF547" s="77"/>
      <c r="AG547" s="77"/>
      <c r="AH547" s="77"/>
      <c r="AI547" s="77"/>
      <c r="AJ547" s="77"/>
      <c r="AK547" s="77"/>
      <c r="AL547" s="77"/>
      <c r="AM547" s="77"/>
      <c r="AN547" s="77"/>
      <c r="AO547" s="145"/>
      <c r="AP547" s="247" t="str">
        <f>IF(F547="","",IFERROR(VLOOKUP(SUBSTITUTE(SUBSTITUTE(Tabla1[[#This Row],[Uso Sistemas]],"T","P"),"N","F"),Parámetros!$M$2:$N$17,2,0),"Completar hasta 3ra sem. para evaluar a Probacionista"))</f>
        <v/>
      </c>
      <c r="AQ547" s="40"/>
      <c r="AR547" s="40"/>
      <c r="AS547" s="40"/>
      <c r="AT547" s="29"/>
      <c r="AU547" s="56"/>
      <c r="AV547" s="56"/>
      <c r="AW547" s="56"/>
      <c r="AX547" s="249" t="str">
        <f>IF(V547="","",EOMONTH(EDATE(Tabla1[[#This Row],[Fecha Finalización]],2),0))</f>
        <v/>
      </c>
      <c r="AY547" s="40"/>
      <c r="AZ547" s="250" t="str">
        <f>IF(V547="","",EOMONTH(EDATE(Tabla1[[#This Row],[Fecha Finalización]],3),0))</f>
        <v/>
      </c>
      <c r="BA547" s="40"/>
      <c r="BB547" s="40"/>
      <c r="BC547" s="236"/>
      <c r="BD547" s="234" t="str">
        <f>IF(F547="","",Tabla1[[#This Row],[sem 01]]&amp;Tabla1[[#This Row],[sem 02]]&amp;Tabla1[[#This Row],[sem 03]])</f>
        <v/>
      </c>
      <c r="BE547" s="235" t="str">
        <f>IF(TRIM(F547)="","",$B$1&amp;"-"&amp;SUBSTITUTE(Tabla1[[#This Row],[Mes Inscrito]]," ","")&amp;"-"&amp;SUBSTITUTE(Tabla1[[#This Row],[Dia de clases Inscrito]]," ","")&amp;"-"&amp;SUBSTITUTE(Tabla1[[#This Row],[Horario Inscrito]]," ","")&amp;"-"&amp;Tabla1[[#This Row],[Fecha Inicio grupo]])</f>
        <v/>
      </c>
      <c r="BF547" s="252" t="str">
        <f>IF(F547="","",Tabla1[[#This Row],[Curso]])</f>
        <v/>
      </c>
      <c r="BG547" s="253" t="str">
        <f>+IF(TRIM(F547)="","",$B$1&amp;"-"&amp;TRIM(Tabla1[[#This Row],[Mes Inscrito]])&amp;"-"&amp;TRIM(Tabla1[[#This Row],[Dia de clases Inscrito]])&amp;"-"&amp;TRIM(Tabla1[[#This Row],[Horario Inscrito]])&amp;"-"&amp;TRIM(Tabla1[[#This Row],[Fecha Inicio grupo]])&amp;"-"&amp;TRIM(Tabla1[[#This Row],[Tipo Incrito]]))</f>
        <v/>
      </c>
      <c r="BH547" s="308" t="str">
        <f>IF(F547="","",OR(IFERROR(SEARCH("CG",Tabla1[[#This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7" s="309" t="str">
        <f>IF(F547&lt;&gt;"",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7" s="309" t="str">
        <f>IF(F547&lt;&gt;"",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7" s="309" t="str">
        <f>IF(Tabla1[[#This Row],[Fecha Inicio grupo]]="","",IFERROR(VLOOKUP(Tabla1[[#This Row],[Mes de Alta como miembro]],Parámetros!$AM$2:$AN$16,2,0),"01/01/1900"))</f>
        <v/>
      </c>
    </row>
    <row r="548" spans="1:63" ht="14.45">
      <c r="A548" s="69">
        <v>545</v>
      </c>
      <c r="B548" s="30"/>
      <c r="C548" s="35"/>
      <c r="D548" s="43"/>
      <c r="E548" s="65"/>
      <c r="F548" s="46"/>
      <c r="G548" s="46"/>
      <c r="H548" s="164"/>
      <c r="I548" s="43"/>
      <c r="J548" s="29"/>
      <c r="K548" s="70"/>
      <c r="L548" s="69"/>
      <c r="M548" s="47"/>
      <c r="N548" s="239" t="str">
        <f ca="1">IF(Tabla1[[#This Row],[Fecha de nac]]="","",IF(Tabla1[[#This Row],[Fecha Finalización]] &gt;=TODAY(), DATEDIF(Tabla1[[#This Row],[Fecha de nac]],TODAY(),"y"), ROUNDDOWN((Tabla1[[#This Row],[Fecha Finalización]] -Tabla1[[#This Row],[Fecha de nac]])/365,0)))</f>
        <v/>
      </c>
      <c r="O548" s="170"/>
      <c r="P548" s="35"/>
      <c r="Q548" s="68"/>
      <c r="R548" s="68"/>
      <c r="S548" s="68"/>
      <c r="T548" s="68"/>
      <c r="U548" s="244" t="str">
        <f>IF(F548="","",Tabla1[[#This Row],[Fecha Inicio grupo]]+3*7-7)</f>
        <v/>
      </c>
      <c r="V548" s="245" t="str">
        <f>IF(F548="","",EDATE(Tabla1[[#This Row],[Fecha Inicio grupo]],3))</f>
        <v/>
      </c>
      <c r="W548" s="30"/>
      <c r="X548" s="30"/>
      <c r="Y548" s="77"/>
      <c r="Z548" s="77"/>
      <c r="AA548" s="77"/>
      <c r="AB548" s="77"/>
      <c r="AC548" s="77"/>
      <c r="AD548" s="77"/>
      <c r="AE548" s="77"/>
      <c r="AF548" s="77"/>
      <c r="AG548" s="77"/>
      <c r="AH548" s="77"/>
      <c r="AI548" s="77"/>
      <c r="AJ548" s="77"/>
      <c r="AK548" s="77"/>
      <c r="AL548" s="77"/>
      <c r="AM548" s="77"/>
      <c r="AN548" s="77"/>
      <c r="AO548" s="145"/>
      <c r="AP548" s="247" t="str">
        <f>IF(F548="","",IFERROR(VLOOKUP(SUBSTITUTE(SUBSTITUTE(Tabla1[[#This Row],[Uso Sistemas]],"T","P"),"N","F"),Parámetros!$M$2:$N$17,2,0),"Completar hasta 3ra sem. para evaluar a Probacionista"))</f>
        <v/>
      </c>
      <c r="AQ548" s="40"/>
      <c r="AR548" s="40"/>
      <c r="AS548" s="40"/>
      <c r="AT548" s="29"/>
      <c r="AU548" s="56"/>
      <c r="AV548" s="56"/>
      <c r="AW548" s="56"/>
      <c r="AX548" s="249" t="str">
        <f>IF(V548="","",EOMONTH(EDATE(Tabla1[[#This Row],[Fecha Finalización]],2),0))</f>
        <v/>
      </c>
      <c r="AY548" s="40"/>
      <c r="AZ548" s="250" t="str">
        <f>IF(V548="","",EOMONTH(EDATE(Tabla1[[#This Row],[Fecha Finalización]],3),0))</f>
        <v/>
      </c>
      <c r="BA548" s="40"/>
      <c r="BB548" s="40"/>
      <c r="BC548" s="236"/>
      <c r="BD548" s="234" t="str">
        <f>IF(F548="","",Tabla1[[#This Row],[sem 01]]&amp;Tabla1[[#This Row],[sem 02]]&amp;Tabla1[[#This Row],[sem 03]])</f>
        <v/>
      </c>
      <c r="BE548" s="235" t="str">
        <f>IF(TRIM(F548)="","",$B$1&amp;"-"&amp;SUBSTITUTE(Tabla1[[#This Row],[Mes Inscrito]]," ","")&amp;"-"&amp;SUBSTITUTE(Tabla1[[#This Row],[Dia de clases Inscrito]]," ","")&amp;"-"&amp;SUBSTITUTE(Tabla1[[#This Row],[Horario Inscrito]]," ","")&amp;"-"&amp;Tabla1[[#This Row],[Fecha Inicio grupo]])</f>
        <v/>
      </c>
      <c r="BF548" s="252" t="str">
        <f>IF(F548="","",Tabla1[[#This Row],[Curso]])</f>
        <v/>
      </c>
      <c r="BG548" s="253" t="str">
        <f>+IF(TRIM(F548)="","",$B$1&amp;"-"&amp;TRIM(Tabla1[[#This Row],[Mes Inscrito]])&amp;"-"&amp;TRIM(Tabla1[[#This Row],[Dia de clases Inscrito]])&amp;"-"&amp;TRIM(Tabla1[[#This Row],[Horario Inscrito]])&amp;"-"&amp;TRIM(Tabla1[[#This Row],[Fecha Inicio grupo]])&amp;"-"&amp;TRIM(Tabla1[[#This Row],[Tipo Incrito]]))</f>
        <v/>
      </c>
      <c r="BH548" s="308" t="str">
        <f>IF(F548="","",OR(IFERROR(SEARCH("CG",Tabla1[[#This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8" s="309" t="str">
        <f>IF(F548&lt;&gt;"",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8" s="309" t="str">
        <f>IF(F548&lt;&gt;"",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8" s="309" t="str">
        <f>IF(Tabla1[[#This Row],[Fecha Inicio grupo]]="","",IFERROR(VLOOKUP(Tabla1[[#This Row],[Mes de Alta como miembro]],Parámetros!$AM$2:$AN$16,2,0),"01/01/1900"))</f>
        <v/>
      </c>
    </row>
    <row r="549" spans="1:63" ht="14.45">
      <c r="A549" s="69">
        <v>546</v>
      </c>
      <c r="B549" s="30"/>
      <c r="C549" s="35"/>
      <c r="D549" s="43"/>
      <c r="E549" s="65"/>
      <c r="F549" s="46"/>
      <c r="G549" s="46"/>
      <c r="H549" s="164"/>
      <c r="I549" s="43"/>
      <c r="J549" s="29"/>
      <c r="K549" s="70"/>
      <c r="L549" s="69"/>
      <c r="M549" s="47"/>
      <c r="N549" s="239" t="str">
        <f ca="1">IF(Tabla1[[#This Row],[Fecha de nac]]="","",IF(Tabla1[[#This Row],[Fecha Finalización]] &gt;=TODAY(), DATEDIF(Tabla1[[#This Row],[Fecha de nac]],TODAY(),"y"), ROUNDDOWN((Tabla1[[#This Row],[Fecha Finalización]] -Tabla1[[#This Row],[Fecha de nac]])/365,0)))</f>
        <v/>
      </c>
      <c r="O549" s="170"/>
      <c r="P549" s="35"/>
      <c r="Q549" s="68"/>
      <c r="R549" s="68"/>
      <c r="S549" s="68"/>
      <c r="T549" s="68"/>
      <c r="U549" s="244" t="str">
        <f>IF(F549="","",Tabla1[[#This Row],[Fecha Inicio grupo]]+3*7-7)</f>
        <v/>
      </c>
      <c r="V549" s="245" t="str">
        <f>IF(F549="","",EDATE(Tabla1[[#This Row],[Fecha Inicio grupo]],3))</f>
        <v/>
      </c>
      <c r="W549" s="30"/>
      <c r="X549" s="30"/>
      <c r="Y549" s="77"/>
      <c r="Z549" s="77"/>
      <c r="AA549" s="77"/>
      <c r="AB549" s="77"/>
      <c r="AC549" s="77"/>
      <c r="AD549" s="77"/>
      <c r="AE549" s="77"/>
      <c r="AF549" s="77"/>
      <c r="AG549" s="77"/>
      <c r="AH549" s="77"/>
      <c r="AI549" s="77"/>
      <c r="AJ549" s="77"/>
      <c r="AK549" s="77"/>
      <c r="AL549" s="77"/>
      <c r="AM549" s="77"/>
      <c r="AN549" s="77"/>
      <c r="AO549" s="145"/>
      <c r="AP549" s="247" t="str">
        <f>IF(F549="","",IFERROR(VLOOKUP(SUBSTITUTE(SUBSTITUTE(Tabla1[[#This Row],[Uso Sistemas]],"T","P"),"N","F"),Parámetros!$M$2:$N$17,2,0),"Completar hasta 3ra sem. para evaluar a Probacionista"))</f>
        <v/>
      </c>
      <c r="AQ549" s="40"/>
      <c r="AR549" s="40"/>
      <c r="AS549" s="40"/>
      <c r="AT549" s="29"/>
      <c r="AU549" s="56"/>
      <c r="AV549" s="56"/>
      <c r="AW549" s="56"/>
      <c r="AX549" s="249" t="str">
        <f>IF(V549="","",EOMONTH(EDATE(Tabla1[[#This Row],[Fecha Finalización]],2),0))</f>
        <v/>
      </c>
      <c r="AY549" s="40"/>
      <c r="AZ549" s="250" t="str">
        <f>IF(V549="","",EOMONTH(EDATE(Tabla1[[#This Row],[Fecha Finalización]],3),0))</f>
        <v/>
      </c>
      <c r="BA549" s="40"/>
      <c r="BB549" s="40"/>
      <c r="BC549" s="236"/>
      <c r="BD549" s="234" t="str">
        <f>IF(F549="","",Tabla1[[#This Row],[sem 01]]&amp;Tabla1[[#This Row],[sem 02]]&amp;Tabla1[[#This Row],[sem 03]])</f>
        <v/>
      </c>
      <c r="BE549" s="235" t="str">
        <f>IF(TRIM(F549)="","",$B$1&amp;"-"&amp;SUBSTITUTE(Tabla1[[#This Row],[Mes Inscrito]]," ","")&amp;"-"&amp;SUBSTITUTE(Tabla1[[#This Row],[Dia de clases Inscrito]]," ","")&amp;"-"&amp;SUBSTITUTE(Tabla1[[#This Row],[Horario Inscrito]]," ","")&amp;"-"&amp;Tabla1[[#This Row],[Fecha Inicio grupo]])</f>
        <v/>
      </c>
      <c r="BF549" s="252" t="str">
        <f>IF(F549="","",Tabla1[[#This Row],[Curso]])</f>
        <v/>
      </c>
      <c r="BG549" s="253" t="str">
        <f>+IF(TRIM(F549)="","",$B$1&amp;"-"&amp;TRIM(Tabla1[[#This Row],[Mes Inscrito]])&amp;"-"&amp;TRIM(Tabla1[[#This Row],[Dia de clases Inscrito]])&amp;"-"&amp;TRIM(Tabla1[[#This Row],[Horario Inscrito]])&amp;"-"&amp;TRIM(Tabla1[[#This Row],[Fecha Inicio grupo]])&amp;"-"&amp;TRIM(Tabla1[[#This Row],[Tipo Incrito]]))</f>
        <v/>
      </c>
      <c r="BH549" s="308" t="str">
        <f>IF(F549="","",OR(IFERROR(SEARCH("CG",Tabla1[[#This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9" s="309" t="str">
        <f>IF(F549&lt;&gt;"",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9" s="309" t="str">
        <f>IF(F549&lt;&gt;"",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9" s="309" t="str">
        <f>IF(Tabla1[[#This Row],[Fecha Inicio grupo]]="","",IFERROR(VLOOKUP(Tabla1[[#This Row],[Mes de Alta como miembro]],Parámetros!$AM$2:$AN$16,2,0),"01/01/1900"))</f>
        <v/>
      </c>
    </row>
    <row r="550" spans="1:63" ht="14.45">
      <c r="A550" s="69">
        <v>547</v>
      </c>
      <c r="B550" s="30"/>
      <c r="C550" s="35"/>
      <c r="D550" s="43"/>
      <c r="E550" s="65"/>
      <c r="F550" s="46"/>
      <c r="G550" s="46"/>
      <c r="H550" s="164"/>
      <c r="I550" s="43"/>
      <c r="J550" s="29"/>
      <c r="K550" s="70"/>
      <c r="L550" s="69"/>
      <c r="M550" s="47"/>
      <c r="N550" s="239" t="str">
        <f ca="1">IF(Tabla1[[#This Row],[Fecha de nac]]="","",IF(Tabla1[[#This Row],[Fecha Finalización]] &gt;=TODAY(), DATEDIF(Tabla1[[#This Row],[Fecha de nac]],TODAY(),"y"), ROUNDDOWN((Tabla1[[#This Row],[Fecha Finalización]] -Tabla1[[#This Row],[Fecha de nac]])/365,0)))</f>
        <v/>
      </c>
      <c r="O550" s="170"/>
      <c r="P550" s="35"/>
      <c r="Q550" s="68"/>
      <c r="R550" s="68"/>
      <c r="S550" s="68"/>
      <c r="T550" s="68"/>
      <c r="U550" s="244" t="str">
        <f>IF(F550="","",Tabla1[[#This Row],[Fecha Inicio grupo]]+3*7-7)</f>
        <v/>
      </c>
      <c r="V550" s="245" t="str">
        <f>IF(F550="","",EDATE(Tabla1[[#This Row],[Fecha Inicio grupo]],3))</f>
        <v/>
      </c>
      <c r="W550" s="30"/>
      <c r="X550" s="30"/>
      <c r="Y550" s="77"/>
      <c r="Z550" s="77"/>
      <c r="AA550" s="77"/>
      <c r="AB550" s="77"/>
      <c r="AC550" s="77"/>
      <c r="AD550" s="77"/>
      <c r="AE550" s="77"/>
      <c r="AF550" s="77"/>
      <c r="AG550" s="77"/>
      <c r="AH550" s="77"/>
      <c r="AI550" s="77"/>
      <c r="AJ550" s="77"/>
      <c r="AK550" s="77"/>
      <c r="AL550" s="77"/>
      <c r="AM550" s="77"/>
      <c r="AN550" s="77"/>
      <c r="AO550" s="145"/>
      <c r="AP550" s="247" t="str">
        <f>IF(F550="","",IFERROR(VLOOKUP(SUBSTITUTE(SUBSTITUTE(Tabla1[[#This Row],[Uso Sistemas]],"T","P"),"N","F"),Parámetros!$M$2:$N$17,2,0),"Completar hasta 3ra sem. para evaluar a Probacionista"))</f>
        <v/>
      </c>
      <c r="AQ550" s="40"/>
      <c r="AR550" s="40"/>
      <c r="AS550" s="40"/>
      <c r="AT550" s="29"/>
      <c r="AU550" s="56"/>
      <c r="AV550" s="56"/>
      <c r="AW550" s="56"/>
      <c r="AX550" s="249" t="str">
        <f>IF(V550="","",EOMONTH(EDATE(Tabla1[[#This Row],[Fecha Finalización]],2),0))</f>
        <v/>
      </c>
      <c r="AY550" s="40"/>
      <c r="AZ550" s="250" t="str">
        <f>IF(V550="","",EOMONTH(EDATE(Tabla1[[#This Row],[Fecha Finalización]],3),0))</f>
        <v/>
      </c>
      <c r="BA550" s="40"/>
      <c r="BB550" s="40"/>
      <c r="BC550" s="236"/>
      <c r="BD550" s="234" t="str">
        <f>IF(F550="","",Tabla1[[#This Row],[sem 01]]&amp;Tabla1[[#This Row],[sem 02]]&amp;Tabla1[[#This Row],[sem 03]])</f>
        <v/>
      </c>
      <c r="BE550" s="235" t="str">
        <f>IF(TRIM(F550)="","",$B$1&amp;"-"&amp;SUBSTITUTE(Tabla1[[#This Row],[Mes Inscrito]]," ","")&amp;"-"&amp;SUBSTITUTE(Tabla1[[#This Row],[Dia de clases Inscrito]]," ","")&amp;"-"&amp;SUBSTITUTE(Tabla1[[#This Row],[Horario Inscrito]]," ","")&amp;"-"&amp;Tabla1[[#This Row],[Fecha Inicio grupo]])</f>
        <v/>
      </c>
      <c r="BF550" s="252" t="str">
        <f>IF(F550="","",Tabla1[[#This Row],[Curso]])</f>
        <v/>
      </c>
      <c r="BG550" s="253" t="str">
        <f>+IF(TRIM(F550)="","",$B$1&amp;"-"&amp;TRIM(Tabla1[[#This Row],[Mes Inscrito]])&amp;"-"&amp;TRIM(Tabla1[[#This Row],[Dia de clases Inscrito]])&amp;"-"&amp;TRIM(Tabla1[[#This Row],[Horario Inscrito]])&amp;"-"&amp;TRIM(Tabla1[[#This Row],[Fecha Inicio grupo]])&amp;"-"&amp;TRIM(Tabla1[[#This Row],[Tipo Incrito]]))</f>
        <v/>
      </c>
      <c r="BH550" s="308" t="str">
        <f>IF(F550="","",OR(IFERROR(SEARCH("CG",Tabla1[[#This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0" s="309" t="str">
        <f>IF(F550&lt;&gt;"",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0" s="309" t="str">
        <f>IF(F550&lt;&gt;"",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0" s="309" t="str">
        <f>IF(Tabla1[[#This Row],[Fecha Inicio grupo]]="","",IFERROR(VLOOKUP(Tabla1[[#This Row],[Mes de Alta como miembro]],Parámetros!$AM$2:$AN$16,2,0),"01/01/1900"))</f>
        <v/>
      </c>
    </row>
    <row r="551" spans="1:63" ht="14.45">
      <c r="A551" s="69">
        <v>548</v>
      </c>
      <c r="B551" s="30"/>
      <c r="C551" s="35"/>
      <c r="D551" s="43"/>
      <c r="E551" s="65"/>
      <c r="F551" s="46"/>
      <c r="G551" s="46"/>
      <c r="H551" s="164"/>
      <c r="I551" s="43"/>
      <c r="J551" s="29"/>
      <c r="K551" s="70"/>
      <c r="L551" s="69"/>
      <c r="M551" s="47"/>
      <c r="N551" s="239" t="str">
        <f ca="1">IF(Tabla1[[#This Row],[Fecha de nac]]="","",IF(Tabla1[[#This Row],[Fecha Finalización]] &gt;=TODAY(), DATEDIF(Tabla1[[#This Row],[Fecha de nac]],TODAY(),"y"), ROUNDDOWN((Tabla1[[#This Row],[Fecha Finalización]] -Tabla1[[#This Row],[Fecha de nac]])/365,0)))</f>
        <v/>
      </c>
      <c r="O551" s="170"/>
      <c r="P551" s="35"/>
      <c r="Q551" s="68"/>
      <c r="R551" s="68"/>
      <c r="S551" s="68"/>
      <c r="T551" s="68"/>
      <c r="U551" s="244" t="str">
        <f>IF(F551="","",Tabla1[[#This Row],[Fecha Inicio grupo]]+3*7-7)</f>
        <v/>
      </c>
      <c r="V551" s="245" t="str">
        <f>IF(F551="","",EDATE(Tabla1[[#This Row],[Fecha Inicio grupo]],3))</f>
        <v/>
      </c>
      <c r="W551" s="30"/>
      <c r="X551" s="30"/>
      <c r="Y551" s="77"/>
      <c r="Z551" s="77"/>
      <c r="AA551" s="77"/>
      <c r="AB551" s="77"/>
      <c r="AC551" s="77"/>
      <c r="AD551" s="77"/>
      <c r="AE551" s="77"/>
      <c r="AF551" s="77"/>
      <c r="AG551" s="77"/>
      <c r="AH551" s="77"/>
      <c r="AI551" s="77"/>
      <c r="AJ551" s="77"/>
      <c r="AK551" s="77"/>
      <c r="AL551" s="77"/>
      <c r="AM551" s="77"/>
      <c r="AN551" s="77"/>
      <c r="AO551" s="145"/>
      <c r="AP551" s="247" t="str">
        <f>IF(F551="","",IFERROR(VLOOKUP(SUBSTITUTE(SUBSTITUTE(Tabla1[[#This Row],[Uso Sistemas]],"T","P"),"N","F"),Parámetros!$M$2:$N$17,2,0),"Completar hasta 3ra sem. para evaluar a Probacionista"))</f>
        <v/>
      </c>
      <c r="AQ551" s="40"/>
      <c r="AR551" s="40"/>
      <c r="AS551" s="40"/>
      <c r="AT551" s="29"/>
      <c r="AU551" s="56"/>
      <c r="AV551" s="56"/>
      <c r="AW551" s="56"/>
      <c r="AX551" s="249" t="str">
        <f>IF(V551="","",EOMONTH(EDATE(Tabla1[[#This Row],[Fecha Finalización]],2),0))</f>
        <v/>
      </c>
      <c r="AY551" s="40"/>
      <c r="AZ551" s="250" t="str">
        <f>IF(V551="","",EOMONTH(EDATE(Tabla1[[#This Row],[Fecha Finalización]],3),0))</f>
        <v/>
      </c>
      <c r="BA551" s="40"/>
      <c r="BB551" s="40"/>
      <c r="BC551" s="236"/>
      <c r="BD551" s="234" t="str">
        <f>IF(F551="","",Tabla1[[#This Row],[sem 01]]&amp;Tabla1[[#This Row],[sem 02]]&amp;Tabla1[[#This Row],[sem 03]])</f>
        <v/>
      </c>
      <c r="BE551" s="235" t="str">
        <f>IF(TRIM(F551)="","",$B$1&amp;"-"&amp;SUBSTITUTE(Tabla1[[#This Row],[Mes Inscrito]]," ","")&amp;"-"&amp;SUBSTITUTE(Tabla1[[#This Row],[Dia de clases Inscrito]]," ","")&amp;"-"&amp;SUBSTITUTE(Tabla1[[#This Row],[Horario Inscrito]]," ","")&amp;"-"&amp;Tabla1[[#This Row],[Fecha Inicio grupo]])</f>
        <v/>
      </c>
      <c r="BF551" s="252" t="str">
        <f>IF(F551="","",Tabla1[[#This Row],[Curso]])</f>
        <v/>
      </c>
      <c r="BG551" s="253" t="str">
        <f>+IF(TRIM(F551)="","",$B$1&amp;"-"&amp;TRIM(Tabla1[[#This Row],[Mes Inscrito]])&amp;"-"&amp;TRIM(Tabla1[[#This Row],[Dia de clases Inscrito]])&amp;"-"&amp;TRIM(Tabla1[[#This Row],[Horario Inscrito]])&amp;"-"&amp;TRIM(Tabla1[[#This Row],[Fecha Inicio grupo]])&amp;"-"&amp;TRIM(Tabla1[[#This Row],[Tipo Incrito]]))</f>
        <v/>
      </c>
      <c r="BH551" s="308" t="str">
        <f>IF(F551="","",OR(IFERROR(SEARCH("CG",Tabla1[[#This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1" s="309" t="str">
        <f>IF(F551&lt;&gt;"",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1" s="309" t="str">
        <f>IF(F551&lt;&gt;"",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1" s="309" t="str">
        <f>IF(Tabla1[[#This Row],[Fecha Inicio grupo]]="","",IFERROR(VLOOKUP(Tabla1[[#This Row],[Mes de Alta como miembro]],Parámetros!$AM$2:$AN$16,2,0),"01/01/1900"))</f>
        <v/>
      </c>
    </row>
    <row r="552" spans="1:63" ht="14.45">
      <c r="A552" s="69">
        <v>549</v>
      </c>
      <c r="B552" s="30"/>
      <c r="C552" s="35"/>
      <c r="D552" s="43"/>
      <c r="E552" s="65"/>
      <c r="F552" s="46"/>
      <c r="G552" s="46"/>
      <c r="H552" s="164"/>
      <c r="I552" s="43"/>
      <c r="J552" s="29"/>
      <c r="K552" s="70"/>
      <c r="L552" s="69"/>
      <c r="M552" s="47"/>
      <c r="N552" s="239" t="str">
        <f ca="1">IF(Tabla1[[#This Row],[Fecha de nac]]="","",IF(Tabla1[[#This Row],[Fecha Finalización]] &gt;=TODAY(), DATEDIF(Tabla1[[#This Row],[Fecha de nac]],TODAY(),"y"), ROUNDDOWN((Tabla1[[#This Row],[Fecha Finalización]] -Tabla1[[#This Row],[Fecha de nac]])/365,0)))</f>
        <v/>
      </c>
      <c r="O552" s="170"/>
      <c r="P552" s="35"/>
      <c r="Q552" s="68"/>
      <c r="R552" s="68"/>
      <c r="S552" s="68"/>
      <c r="T552" s="68"/>
      <c r="U552" s="244" t="str">
        <f>IF(F552="","",Tabla1[[#This Row],[Fecha Inicio grupo]]+3*7-7)</f>
        <v/>
      </c>
      <c r="V552" s="245" t="str">
        <f>IF(F552="","",EDATE(Tabla1[[#This Row],[Fecha Inicio grupo]],3))</f>
        <v/>
      </c>
      <c r="W552" s="30"/>
      <c r="X552" s="30"/>
      <c r="Y552" s="77"/>
      <c r="Z552" s="77"/>
      <c r="AA552" s="77"/>
      <c r="AB552" s="77"/>
      <c r="AC552" s="77"/>
      <c r="AD552" s="77"/>
      <c r="AE552" s="77"/>
      <c r="AF552" s="77"/>
      <c r="AG552" s="77"/>
      <c r="AH552" s="77"/>
      <c r="AI552" s="77"/>
      <c r="AJ552" s="77"/>
      <c r="AK552" s="77"/>
      <c r="AL552" s="77"/>
      <c r="AM552" s="77"/>
      <c r="AN552" s="77"/>
      <c r="AO552" s="145"/>
      <c r="AP552" s="247" t="str">
        <f>IF(F552="","",IFERROR(VLOOKUP(SUBSTITUTE(SUBSTITUTE(Tabla1[[#This Row],[Uso Sistemas]],"T","P"),"N","F"),Parámetros!$M$2:$N$17,2,0),"Completar hasta 3ra sem. para evaluar a Probacionista"))</f>
        <v/>
      </c>
      <c r="AQ552" s="40"/>
      <c r="AR552" s="40"/>
      <c r="AS552" s="40"/>
      <c r="AT552" s="29"/>
      <c r="AU552" s="56"/>
      <c r="AV552" s="56"/>
      <c r="AW552" s="56"/>
      <c r="AX552" s="249" t="str">
        <f>IF(V552="","",EOMONTH(EDATE(Tabla1[[#This Row],[Fecha Finalización]],2),0))</f>
        <v/>
      </c>
      <c r="AY552" s="40"/>
      <c r="AZ552" s="250" t="str">
        <f>IF(V552="","",EOMONTH(EDATE(Tabla1[[#This Row],[Fecha Finalización]],3),0))</f>
        <v/>
      </c>
      <c r="BA552" s="40"/>
      <c r="BB552" s="40"/>
      <c r="BC552" s="236"/>
      <c r="BD552" s="234" t="str">
        <f>IF(F552="","",Tabla1[[#This Row],[sem 01]]&amp;Tabla1[[#This Row],[sem 02]]&amp;Tabla1[[#This Row],[sem 03]])</f>
        <v/>
      </c>
      <c r="BE552" s="235" t="str">
        <f>IF(TRIM(F552)="","",$B$1&amp;"-"&amp;SUBSTITUTE(Tabla1[[#This Row],[Mes Inscrito]]," ","")&amp;"-"&amp;SUBSTITUTE(Tabla1[[#This Row],[Dia de clases Inscrito]]," ","")&amp;"-"&amp;SUBSTITUTE(Tabla1[[#This Row],[Horario Inscrito]]," ","")&amp;"-"&amp;Tabla1[[#This Row],[Fecha Inicio grupo]])</f>
        <v/>
      </c>
      <c r="BF552" s="252" t="str">
        <f>IF(F552="","",Tabla1[[#This Row],[Curso]])</f>
        <v/>
      </c>
      <c r="BG552" s="253" t="str">
        <f>+IF(TRIM(F552)="","",$B$1&amp;"-"&amp;TRIM(Tabla1[[#This Row],[Mes Inscrito]])&amp;"-"&amp;TRIM(Tabla1[[#This Row],[Dia de clases Inscrito]])&amp;"-"&amp;TRIM(Tabla1[[#This Row],[Horario Inscrito]])&amp;"-"&amp;TRIM(Tabla1[[#This Row],[Fecha Inicio grupo]])&amp;"-"&amp;TRIM(Tabla1[[#This Row],[Tipo Incrito]]))</f>
        <v/>
      </c>
      <c r="BH552" s="308" t="str">
        <f>IF(F552="","",OR(IFERROR(SEARCH("CG",Tabla1[[#This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2" s="309" t="str">
        <f>IF(F552&lt;&gt;"",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2" s="309" t="str">
        <f>IF(F552&lt;&gt;"",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2" s="309" t="str">
        <f>IF(Tabla1[[#This Row],[Fecha Inicio grupo]]="","",IFERROR(VLOOKUP(Tabla1[[#This Row],[Mes de Alta como miembro]],Parámetros!$AM$2:$AN$16,2,0),"01/01/1900"))</f>
        <v/>
      </c>
    </row>
    <row r="553" spans="1:63" ht="14.45">
      <c r="A553" s="69">
        <v>550</v>
      </c>
      <c r="B553" s="30"/>
      <c r="C553" s="35"/>
      <c r="D553" s="43"/>
      <c r="E553" s="65"/>
      <c r="F553" s="46"/>
      <c r="G553" s="46"/>
      <c r="H553" s="164"/>
      <c r="I553" s="43"/>
      <c r="J553" s="29"/>
      <c r="K553" s="70"/>
      <c r="L553" s="69"/>
      <c r="M553" s="47"/>
      <c r="N553" s="239" t="str">
        <f ca="1">IF(Tabla1[[#This Row],[Fecha de nac]]="","",IF(Tabla1[[#This Row],[Fecha Finalización]] &gt;=TODAY(), DATEDIF(Tabla1[[#This Row],[Fecha de nac]],TODAY(),"y"), ROUNDDOWN((Tabla1[[#This Row],[Fecha Finalización]] -Tabla1[[#This Row],[Fecha de nac]])/365,0)))</f>
        <v/>
      </c>
      <c r="O553" s="170"/>
      <c r="P553" s="35"/>
      <c r="Q553" s="68"/>
      <c r="R553" s="68"/>
      <c r="S553" s="68"/>
      <c r="T553" s="68"/>
      <c r="U553" s="244" t="str">
        <f>IF(F553="","",Tabla1[[#This Row],[Fecha Inicio grupo]]+3*7-7)</f>
        <v/>
      </c>
      <c r="V553" s="245" t="str">
        <f>IF(F553="","",EDATE(Tabla1[[#This Row],[Fecha Inicio grupo]],3))</f>
        <v/>
      </c>
      <c r="W553" s="30"/>
      <c r="X553" s="30"/>
      <c r="Y553" s="77"/>
      <c r="Z553" s="77"/>
      <c r="AA553" s="77"/>
      <c r="AB553" s="77"/>
      <c r="AC553" s="77"/>
      <c r="AD553" s="77"/>
      <c r="AE553" s="77"/>
      <c r="AF553" s="77"/>
      <c r="AG553" s="77"/>
      <c r="AH553" s="77"/>
      <c r="AI553" s="77"/>
      <c r="AJ553" s="77"/>
      <c r="AK553" s="77"/>
      <c r="AL553" s="77"/>
      <c r="AM553" s="77"/>
      <c r="AN553" s="77"/>
      <c r="AO553" s="145"/>
      <c r="AP553" s="247" t="str">
        <f>IF(F553="","",IFERROR(VLOOKUP(SUBSTITUTE(SUBSTITUTE(Tabla1[[#This Row],[Uso Sistemas]],"T","P"),"N","F"),Parámetros!$M$2:$N$17,2,0),"Completar hasta 3ra sem. para evaluar a Probacionista"))</f>
        <v/>
      </c>
      <c r="AQ553" s="40"/>
      <c r="AR553" s="40"/>
      <c r="AS553" s="40"/>
      <c r="AT553" s="29"/>
      <c r="AU553" s="56"/>
      <c r="AV553" s="56"/>
      <c r="AW553" s="56"/>
      <c r="AX553" s="249" t="str">
        <f>IF(V553="","",EOMONTH(EDATE(Tabla1[[#This Row],[Fecha Finalización]],2),0))</f>
        <v/>
      </c>
      <c r="AY553" s="40"/>
      <c r="AZ553" s="250" t="str">
        <f>IF(V553="","",EOMONTH(EDATE(Tabla1[[#This Row],[Fecha Finalización]],3),0))</f>
        <v/>
      </c>
      <c r="BA553" s="40"/>
      <c r="BB553" s="40"/>
      <c r="BC553" s="236"/>
      <c r="BD553" s="234" t="str">
        <f>IF(F553="","",Tabla1[[#This Row],[sem 01]]&amp;Tabla1[[#This Row],[sem 02]]&amp;Tabla1[[#This Row],[sem 03]])</f>
        <v/>
      </c>
      <c r="BE553" s="235" t="str">
        <f>IF(TRIM(F553)="","",$B$1&amp;"-"&amp;SUBSTITUTE(Tabla1[[#This Row],[Mes Inscrito]]," ","")&amp;"-"&amp;SUBSTITUTE(Tabla1[[#This Row],[Dia de clases Inscrito]]," ","")&amp;"-"&amp;SUBSTITUTE(Tabla1[[#This Row],[Horario Inscrito]]," ","")&amp;"-"&amp;Tabla1[[#This Row],[Fecha Inicio grupo]])</f>
        <v/>
      </c>
      <c r="BF553" s="252" t="str">
        <f>IF(F553="","",Tabla1[[#This Row],[Curso]])</f>
        <v/>
      </c>
      <c r="BG553" s="253" t="str">
        <f>+IF(TRIM(F553)="","",$B$1&amp;"-"&amp;TRIM(Tabla1[[#This Row],[Mes Inscrito]])&amp;"-"&amp;TRIM(Tabla1[[#This Row],[Dia de clases Inscrito]])&amp;"-"&amp;TRIM(Tabla1[[#This Row],[Horario Inscrito]])&amp;"-"&amp;TRIM(Tabla1[[#This Row],[Fecha Inicio grupo]])&amp;"-"&amp;TRIM(Tabla1[[#This Row],[Tipo Incrito]]))</f>
        <v/>
      </c>
      <c r="BH553" s="308" t="str">
        <f>IF(F553="","",OR(IFERROR(SEARCH("CG",Tabla1[[#This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3" s="309" t="str">
        <f>IF(F553&lt;&gt;"",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3" s="309" t="str">
        <f>IF(F553&lt;&gt;"",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3" s="309" t="str">
        <f>IF(Tabla1[[#This Row],[Fecha Inicio grupo]]="","",IFERROR(VLOOKUP(Tabla1[[#This Row],[Mes de Alta como miembro]],Parámetros!$AM$2:$AN$16,2,0),"01/01/1900"))</f>
        <v/>
      </c>
    </row>
    <row r="554" spans="1:63" ht="14.45">
      <c r="A554" s="69">
        <v>551</v>
      </c>
      <c r="B554" s="30"/>
      <c r="C554" s="35"/>
      <c r="D554" s="43"/>
      <c r="E554" s="65"/>
      <c r="F554" s="46"/>
      <c r="G554" s="46"/>
      <c r="H554" s="164"/>
      <c r="I554" s="43"/>
      <c r="J554" s="29"/>
      <c r="K554" s="70"/>
      <c r="L554" s="69"/>
      <c r="M554" s="47"/>
      <c r="N554" s="239" t="str">
        <f ca="1">IF(Tabla1[[#This Row],[Fecha de nac]]="","",IF(Tabla1[[#This Row],[Fecha Finalización]] &gt;=TODAY(), DATEDIF(Tabla1[[#This Row],[Fecha de nac]],TODAY(),"y"), ROUNDDOWN((Tabla1[[#This Row],[Fecha Finalización]] -Tabla1[[#This Row],[Fecha de nac]])/365,0)))</f>
        <v/>
      </c>
      <c r="O554" s="170"/>
      <c r="P554" s="35"/>
      <c r="Q554" s="68"/>
      <c r="R554" s="68"/>
      <c r="S554" s="68"/>
      <c r="T554" s="68"/>
      <c r="U554" s="244" t="str">
        <f>IF(F554="","",Tabla1[[#This Row],[Fecha Inicio grupo]]+3*7-7)</f>
        <v/>
      </c>
      <c r="V554" s="245" t="str">
        <f>IF(F554="","",EDATE(Tabla1[[#This Row],[Fecha Inicio grupo]],3))</f>
        <v/>
      </c>
      <c r="W554" s="30"/>
      <c r="X554" s="30"/>
      <c r="Y554" s="77"/>
      <c r="Z554" s="77"/>
      <c r="AA554" s="77"/>
      <c r="AB554" s="77"/>
      <c r="AC554" s="77"/>
      <c r="AD554" s="77"/>
      <c r="AE554" s="77"/>
      <c r="AF554" s="77"/>
      <c r="AG554" s="77"/>
      <c r="AH554" s="77"/>
      <c r="AI554" s="77"/>
      <c r="AJ554" s="77"/>
      <c r="AK554" s="77"/>
      <c r="AL554" s="77"/>
      <c r="AM554" s="77"/>
      <c r="AN554" s="77"/>
      <c r="AO554" s="145"/>
      <c r="AP554" s="247" t="str">
        <f>IF(F554="","",IFERROR(VLOOKUP(SUBSTITUTE(SUBSTITUTE(Tabla1[[#This Row],[Uso Sistemas]],"T","P"),"N","F"),Parámetros!$M$2:$N$17,2,0),"Completar hasta 3ra sem. para evaluar a Probacionista"))</f>
        <v/>
      </c>
      <c r="AQ554" s="40"/>
      <c r="AR554" s="40"/>
      <c r="AS554" s="40"/>
      <c r="AT554" s="29"/>
      <c r="AU554" s="56"/>
      <c r="AV554" s="56"/>
      <c r="AW554" s="56"/>
      <c r="AX554" s="249" t="str">
        <f>IF(V554="","",EOMONTH(EDATE(Tabla1[[#This Row],[Fecha Finalización]],2),0))</f>
        <v/>
      </c>
      <c r="AY554" s="40"/>
      <c r="AZ554" s="250" t="str">
        <f>IF(V554="","",EOMONTH(EDATE(Tabla1[[#This Row],[Fecha Finalización]],3),0))</f>
        <v/>
      </c>
      <c r="BA554" s="40"/>
      <c r="BB554" s="40"/>
      <c r="BC554" s="236"/>
      <c r="BD554" s="234" t="str">
        <f>IF(F554="","",Tabla1[[#This Row],[sem 01]]&amp;Tabla1[[#This Row],[sem 02]]&amp;Tabla1[[#This Row],[sem 03]])</f>
        <v/>
      </c>
      <c r="BE554" s="235" t="str">
        <f>IF(TRIM(F554)="","",$B$1&amp;"-"&amp;SUBSTITUTE(Tabla1[[#This Row],[Mes Inscrito]]," ","")&amp;"-"&amp;SUBSTITUTE(Tabla1[[#This Row],[Dia de clases Inscrito]]," ","")&amp;"-"&amp;SUBSTITUTE(Tabla1[[#This Row],[Horario Inscrito]]," ","")&amp;"-"&amp;Tabla1[[#This Row],[Fecha Inicio grupo]])</f>
        <v/>
      </c>
      <c r="BF554" s="252" t="str">
        <f>IF(F554="","",Tabla1[[#This Row],[Curso]])</f>
        <v/>
      </c>
      <c r="BG554" s="253" t="str">
        <f>+IF(TRIM(F554)="","",$B$1&amp;"-"&amp;TRIM(Tabla1[[#This Row],[Mes Inscrito]])&amp;"-"&amp;TRIM(Tabla1[[#This Row],[Dia de clases Inscrito]])&amp;"-"&amp;TRIM(Tabla1[[#This Row],[Horario Inscrito]])&amp;"-"&amp;TRIM(Tabla1[[#This Row],[Fecha Inicio grupo]])&amp;"-"&amp;TRIM(Tabla1[[#This Row],[Tipo Incrito]]))</f>
        <v/>
      </c>
      <c r="BH554" s="308" t="str">
        <f>IF(F554="","",OR(IFERROR(SEARCH("CG",Tabla1[[#This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4" s="309" t="str">
        <f>IF(F554&lt;&gt;"",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4" s="309" t="str">
        <f>IF(F554&lt;&gt;"",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4" s="309" t="str">
        <f>IF(Tabla1[[#This Row],[Fecha Inicio grupo]]="","",IFERROR(VLOOKUP(Tabla1[[#This Row],[Mes de Alta como miembro]],Parámetros!$AM$2:$AN$16,2,0),"01/01/1900"))</f>
        <v/>
      </c>
    </row>
    <row r="555" spans="1:63" ht="14.45">
      <c r="A555" s="69">
        <v>552</v>
      </c>
      <c r="B555" s="30"/>
      <c r="C555" s="35"/>
      <c r="D555" s="43"/>
      <c r="E555" s="65"/>
      <c r="F555" s="46"/>
      <c r="G555" s="46"/>
      <c r="H555" s="164"/>
      <c r="I555" s="43"/>
      <c r="J555" s="29"/>
      <c r="K555" s="70"/>
      <c r="L555" s="69"/>
      <c r="M555" s="47"/>
      <c r="N555" s="239" t="str">
        <f ca="1">IF(Tabla1[[#This Row],[Fecha de nac]]="","",IF(Tabla1[[#This Row],[Fecha Finalización]] &gt;=TODAY(), DATEDIF(Tabla1[[#This Row],[Fecha de nac]],TODAY(),"y"), ROUNDDOWN((Tabla1[[#This Row],[Fecha Finalización]] -Tabla1[[#This Row],[Fecha de nac]])/365,0)))</f>
        <v/>
      </c>
      <c r="O555" s="170"/>
      <c r="P555" s="35"/>
      <c r="Q555" s="68"/>
      <c r="R555" s="68"/>
      <c r="S555" s="68"/>
      <c r="T555" s="68"/>
      <c r="U555" s="244" t="str">
        <f>IF(F555="","",Tabla1[[#This Row],[Fecha Inicio grupo]]+3*7-7)</f>
        <v/>
      </c>
      <c r="V555" s="245" t="str">
        <f>IF(F555="","",EDATE(Tabla1[[#This Row],[Fecha Inicio grupo]],3))</f>
        <v/>
      </c>
      <c r="W555" s="30"/>
      <c r="X555" s="30"/>
      <c r="Y555" s="77"/>
      <c r="Z555" s="77"/>
      <c r="AA555" s="77"/>
      <c r="AB555" s="77"/>
      <c r="AC555" s="77"/>
      <c r="AD555" s="77"/>
      <c r="AE555" s="77"/>
      <c r="AF555" s="77"/>
      <c r="AG555" s="77"/>
      <c r="AH555" s="77"/>
      <c r="AI555" s="77"/>
      <c r="AJ555" s="77"/>
      <c r="AK555" s="77"/>
      <c r="AL555" s="77"/>
      <c r="AM555" s="77"/>
      <c r="AN555" s="77"/>
      <c r="AO555" s="145"/>
      <c r="AP555" s="247" t="str">
        <f>IF(F555="","",IFERROR(VLOOKUP(SUBSTITUTE(SUBSTITUTE(Tabla1[[#This Row],[Uso Sistemas]],"T","P"),"N","F"),Parámetros!$M$2:$N$17,2,0),"Completar hasta 3ra sem. para evaluar a Probacionista"))</f>
        <v/>
      </c>
      <c r="AQ555" s="40"/>
      <c r="AR555" s="40"/>
      <c r="AS555" s="40"/>
      <c r="AT555" s="29"/>
      <c r="AU555" s="56"/>
      <c r="AV555" s="56"/>
      <c r="AW555" s="56"/>
      <c r="AX555" s="249" t="str">
        <f>IF(V555="","",EOMONTH(EDATE(Tabla1[[#This Row],[Fecha Finalización]],2),0))</f>
        <v/>
      </c>
      <c r="AY555" s="40"/>
      <c r="AZ555" s="250" t="str">
        <f>IF(V555="","",EOMONTH(EDATE(Tabla1[[#This Row],[Fecha Finalización]],3),0))</f>
        <v/>
      </c>
      <c r="BA555" s="40"/>
      <c r="BB555" s="40"/>
      <c r="BC555" s="236"/>
      <c r="BD555" s="234" t="str">
        <f>IF(F555="","",Tabla1[[#This Row],[sem 01]]&amp;Tabla1[[#This Row],[sem 02]]&amp;Tabla1[[#This Row],[sem 03]])</f>
        <v/>
      </c>
      <c r="BE555" s="235" t="str">
        <f>IF(TRIM(F555)="","",$B$1&amp;"-"&amp;SUBSTITUTE(Tabla1[[#This Row],[Mes Inscrito]]," ","")&amp;"-"&amp;SUBSTITUTE(Tabla1[[#This Row],[Dia de clases Inscrito]]," ","")&amp;"-"&amp;SUBSTITUTE(Tabla1[[#This Row],[Horario Inscrito]]," ","")&amp;"-"&amp;Tabla1[[#This Row],[Fecha Inicio grupo]])</f>
        <v/>
      </c>
      <c r="BF555" s="252" t="str">
        <f>IF(F555="","",Tabla1[[#This Row],[Curso]])</f>
        <v/>
      </c>
      <c r="BG555" s="253" t="str">
        <f>+IF(TRIM(F555)="","",$B$1&amp;"-"&amp;TRIM(Tabla1[[#This Row],[Mes Inscrito]])&amp;"-"&amp;TRIM(Tabla1[[#This Row],[Dia de clases Inscrito]])&amp;"-"&amp;TRIM(Tabla1[[#This Row],[Horario Inscrito]])&amp;"-"&amp;TRIM(Tabla1[[#This Row],[Fecha Inicio grupo]])&amp;"-"&amp;TRIM(Tabla1[[#This Row],[Tipo Incrito]]))</f>
        <v/>
      </c>
      <c r="BH555" s="308" t="str">
        <f>IF(F555="","",OR(IFERROR(SEARCH("CG",Tabla1[[#This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5" s="309" t="str">
        <f>IF(F555&lt;&gt;"",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5" s="309" t="str">
        <f>IF(F555&lt;&gt;"",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5" s="309" t="str">
        <f>IF(Tabla1[[#This Row],[Fecha Inicio grupo]]="","",IFERROR(VLOOKUP(Tabla1[[#This Row],[Mes de Alta como miembro]],Parámetros!$AM$2:$AN$16,2,0),"01/01/1900"))</f>
        <v/>
      </c>
    </row>
    <row r="556" spans="1:63" ht="14.45">
      <c r="A556" s="69">
        <v>553</v>
      </c>
      <c r="B556" s="30"/>
      <c r="C556" s="35"/>
      <c r="D556" s="43"/>
      <c r="E556" s="65"/>
      <c r="F556" s="46"/>
      <c r="G556" s="46"/>
      <c r="H556" s="164"/>
      <c r="I556" s="43"/>
      <c r="J556" s="29"/>
      <c r="K556" s="70"/>
      <c r="L556" s="69"/>
      <c r="M556" s="47"/>
      <c r="N556" s="239" t="str">
        <f ca="1">IF(Tabla1[[#This Row],[Fecha de nac]]="","",IF(Tabla1[[#This Row],[Fecha Finalización]] &gt;=TODAY(), DATEDIF(Tabla1[[#This Row],[Fecha de nac]],TODAY(),"y"), ROUNDDOWN((Tabla1[[#This Row],[Fecha Finalización]] -Tabla1[[#This Row],[Fecha de nac]])/365,0)))</f>
        <v/>
      </c>
      <c r="O556" s="170"/>
      <c r="P556" s="35"/>
      <c r="Q556" s="68"/>
      <c r="R556" s="68"/>
      <c r="S556" s="68"/>
      <c r="T556" s="68"/>
      <c r="U556" s="244" t="str">
        <f>IF(F556="","",Tabla1[[#This Row],[Fecha Inicio grupo]]+3*7-7)</f>
        <v/>
      </c>
      <c r="V556" s="245" t="str">
        <f>IF(F556="","",EDATE(Tabla1[[#This Row],[Fecha Inicio grupo]],3))</f>
        <v/>
      </c>
      <c r="W556" s="30"/>
      <c r="X556" s="30"/>
      <c r="Y556" s="77"/>
      <c r="Z556" s="77"/>
      <c r="AA556" s="77"/>
      <c r="AB556" s="77"/>
      <c r="AC556" s="77"/>
      <c r="AD556" s="77"/>
      <c r="AE556" s="77"/>
      <c r="AF556" s="77"/>
      <c r="AG556" s="77"/>
      <c r="AH556" s="77"/>
      <c r="AI556" s="77"/>
      <c r="AJ556" s="77"/>
      <c r="AK556" s="77"/>
      <c r="AL556" s="77"/>
      <c r="AM556" s="77"/>
      <c r="AN556" s="77"/>
      <c r="AO556" s="145"/>
      <c r="AP556" s="247" t="str">
        <f>IF(F556="","",IFERROR(VLOOKUP(SUBSTITUTE(SUBSTITUTE(Tabla1[[#This Row],[Uso Sistemas]],"T","P"),"N","F"),Parámetros!$M$2:$N$17,2,0),"Completar hasta 3ra sem. para evaluar a Probacionista"))</f>
        <v/>
      </c>
      <c r="AQ556" s="40"/>
      <c r="AR556" s="40"/>
      <c r="AS556" s="40"/>
      <c r="AT556" s="29"/>
      <c r="AU556" s="56"/>
      <c r="AV556" s="56"/>
      <c r="AW556" s="56"/>
      <c r="AX556" s="249" t="str">
        <f>IF(V556="","",EOMONTH(EDATE(Tabla1[[#This Row],[Fecha Finalización]],2),0))</f>
        <v/>
      </c>
      <c r="AY556" s="40"/>
      <c r="AZ556" s="250" t="str">
        <f>IF(V556="","",EOMONTH(EDATE(Tabla1[[#This Row],[Fecha Finalización]],3),0))</f>
        <v/>
      </c>
      <c r="BA556" s="40"/>
      <c r="BB556" s="40"/>
      <c r="BC556" s="236"/>
      <c r="BD556" s="234" t="str">
        <f>IF(F556="","",Tabla1[[#This Row],[sem 01]]&amp;Tabla1[[#This Row],[sem 02]]&amp;Tabla1[[#This Row],[sem 03]])</f>
        <v/>
      </c>
      <c r="BE556" s="235" t="str">
        <f>IF(TRIM(F556)="","",$B$1&amp;"-"&amp;SUBSTITUTE(Tabla1[[#This Row],[Mes Inscrito]]," ","")&amp;"-"&amp;SUBSTITUTE(Tabla1[[#This Row],[Dia de clases Inscrito]]," ","")&amp;"-"&amp;SUBSTITUTE(Tabla1[[#This Row],[Horario Inscrito]]," ","")&amp;"-"&amp;Tabla1[[#This Row],[Fecha Inicio grupo]])</f>
        <v/>
      </c>
      <c r="BF556" s="252" t="str">
        <f>IF(F556="","",Tabla1[[#This Row],[Curso]])</f>
        <v/>
      </c>
      <c r="BG556" s="253" t="str">
        <f>+IF(TRIM(F556)="","",$B$1&amp;"-"&amp;TRIM(Tabla1[[#This Row],[Mes Inscrito]])&amp;"-"&amp;TRIM(Tabla1[[#This Row],[Dia de clases Inscrito]])&amp;"-"&amp;TRIM(Tabla1[[#This Row],[Horario Inscrito]])&amp;"-"&amp;TRIM(Tabla1[[#This Row],[Fecha Inicio grupo]])&amp;"-"&amp;TRIM(Tabla1[[#This Row],[Tipo Incrito]]))</f>
        <v/>
      </c>
      <c r="BH556" s="308" t="str">
        <f>IF(F556="","",OR(IFERROR(SEARCH("CG",Tabla1[[#This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6" s="309" t="str">
        <f>IF(F556&lt;&gt;"",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6" s="309" t="str">
        <f>IF(F556&lt;&gt;"",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6" s="309" t="str">
        <f>IF(Tabla1[[#This Row],[Fecha Inicio grupo]]="","",IFERROR(VLOOKUP(Tabla1[[#This Row],[Mes de Alta como miembro]],Parámetros!$AM$2:$AN$16,2,0),"01/01/1900"))</f>
        <v/>
      </c>
    </row>
    <row r="557" spans="1:63" ht="14.45">
      <c r="A557" s="69">
        <v>554</v>
      </c>
      <c r="B557" s="30"/>
      <c r="C557" s="35"/>
      <c r="D557" s="43"/>
      <c r="E557" s="65"/>
      <c r="F557" s="46"/>
      <c r="G557" s="46"/>
      <c r="H557" s="164"/>
      <c r="I557" s="43"/>
      <c r="J557" s="29"/>
      <c r="K557" s="70"/>
      <c r="L557" s="69"/>
      <c r="M557" s="47"/>
      <c r="N557" s="239" t="str">
        <f ca="1">IF(Tabla1[[#This Row],[Fecha de nac]]="","",IF(Tabla1[[#This Row],[Fecha Finalización]] &gt;=TODAY(), DATEDIF(Tabla1[[#This Row],[Fecha de nac]],TODAY(),"y"), ROUNDDOWN((Tabla1[[#This Row],[Fecha Finalización]] -Tabla1[[#This Row],[Fecha de nac]])/365,0)))</f>
        <v/>
      </c>
      <c r="O557" s="170"/>
      <c r="P557" s="35"/>
      <c r="Q557" s="68"/>
      <c r="R557" s="68"/>
      <c r="S557" s="68"/>
      <c r="T557" s="68"/>
      <c r="U557" s="244" t="str">
        <f>IF(F557="","",Tabla1[[#This Row],[Fecha Inicio grupo]]+3*7-7)</f>
        <v/>
      </c>
      <c r="V557" s="245" t="str">
        <f>IF(F557="","",EDATE(Tabla1[[#This Row],[Fecha Inicio grupo]],3))</f>
        <v/>
      </c>
      <c r="W557" s="30"/>
      <c r="X557" s="30"/>
      <c r="Y557" s="77"/>
      <c r="Z557" s="77"/>
      <c r="AA557" s="77"/>
      <c r="AB557" s="77"/>
      <c r="AC557" s="77"/>
      <c r="AD557" s="77"/>
      <c r="AE557" s="77"/>
      <c r="AF557" s="77"/>
      <c r="AG557" s="77"/>
      <c r="AH557" s="77"/>
      <c r="AI557" s="77"/>
      <c r="AJ557" s="77"/>
      <c r="AK557" s="77"/>
      <c r="AL557" s="77"/>
      <c r="AM557" s="77"/>
      <c r="AN557" s="77"/>
      <c r="AO557" s="145"/>
      <c r="AP557" s="247" t="str">
        <f>IF(F557="","",IFERROR(VLOOKUP(SUBSTITUTE(SUBSTITUTE(Tabla1[[#This Row],[Uso Sistemas]],"T","P"),"N","F"),Parámetros!$M$2:$N$17,2,0),"Completar hasta 3ra sem. para evaluar a Probacionista"))</f>
        <v/>
      </c>
      <c r="AQ557" s="40"/>
      <c r="AR557" s="40"/>
      <c r="AS557" s="40"/>
      <c r="AT557" s="29"/>
      <c r="AU557" s="56"/>
      <c r="AV557" s="56"/>
      <c r="AW557" s="56"/>
      <c r="AX557" s="249" t="str">
        <f>IF(V557="","",EOMONTH(EDATE(Tabla1[[#This Row],[Fecha Finalización]],2),0))</f>
        <v/>
      </c>
      <c r="AY557" s="40"/>
      <c r="AZ557" s="250" t="str">
        <f>IF(V557="","",EOMONTH(EDATE(Tabla1[[#This Row],[Fecha Finalización]],3),0))</f>
        <v/>
      </c>
      <c r="BA557" s="40"/>
      <c r="BB557" s="40"/>
      <c r="BC557" s="236"/>
      <c r="BD557" s="234" t="str">
        <f>IF(F557="","",Tabla1[[#This Row],[sem 01]]&amp;Tabla1[[#This Row],[sem 02]]&amp;Tabla1[[#This Row],[sem 03]])</f>
        <v/>
      </c>
      <c r="BE557" s="235" t="str">
        <f>IF(TRIM(F557)="","",$B$1&amp;"-"&amp;SUBSTITUTE(Tabla1[[#This Row],[Mes Inscrito]]," ","")&amp;"-"&amp;SUBSTITUTE(Tabla1[[#This Row],[Dia de clases Inscrito]]," ","")&amp;"-"&amp;SUBSTITUTE(Tabla1[[#This Row],[Horario Inscrito]]," ","")&amp;"-"&amp;Tabla1[[#This Row],[Fecha Inicio grupo]])</f>
        <v/>
      </c>
      <c r="BF557" s="252" t="str">
        <f>IF(F557="","",Tabla1[[#This Row],[Curso]])</f>
        <v/>
      </c>
      <c r="BG557" s="253" t="str">
        <f>+IF(TRIM(F557)="","",$B$1&amp;"-"&amp;TRIM(Tabla1[[#This Row],[Mes Inscrito]])&amp;"-"&amp;TRIM(Tabla1[[#This Row],[Dia de clases Inscrito]])&amp;"-"&amp;TRIM(Tabla1[[#This Row],[Horario Inscrito]])&amp;"-"&amp;TRIM(Tabla1[[#This Row],[Fecha Inicio grupo]])&amp;"-"&amp;TRIM(Tabla1[[#This Row],[Tipo Incrito]]))</f>
        <v/>
      </c>
      <c r="BH557" s="308" t="str">
        <f>IF(F557="","",OR(IFERROR(SEARCH("CG",Tabla1[[#This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7" s="309" t="str">
        <f>IF(F557&lt;&gt;"",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7" s="309" t="str">
        <f>IF(F557&lt;&gt;"",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7" s="309" t="str">
        <f>IF(Tabla1[[#This Row],[Fecha Inicio grupo]]="","",IFERROR(VLOOKUP(Tabla1[[#This Row],[Mes de Alta como miembro]],Parámetros!$AM$2:$AN$16,2,0),"01/01/1900"))</f>
        <v/>
      </c>
    </row>
    <row r="558" spans="1:63" ht="14.45">
      <c r="A558" s="69">
        <v>555</v>
      </c>
      <c r="B558" s="30"/>
      <c r="C558" s="35"/>
      <c r="D558" s="43"/>
      <c r="E558" s="65"/>
      <c r="F558" s="46"/>
      <c r="G558" s="46"/>
      <c r="H558" s="164"/>
      <c r="I558" s="43"/>
      <c r="J558" s="29"/>
      <c r="K558" s="70"/>
      <c r="L558" s="69"/>
      <c r="M558" s="47"/>
      <c r="N558" s="239" t="str">
        <f ca="1">IF(Tabla1[[#This Row],[Fecha de nac]]="","",IF(Tabla1[[#This Row],[Fecha Finalización]] &gt;=TODAY(), DATEDIF(Tabla1[[#This Row],[Fecha de nac]],TODAY(),"y"), ROUNDDOWN((Tabla1[[#This Row],[Fecha Finalización]] -Tabla1[[#This Row],[Fecha de nac]])/365,0)))</f>
        <v/>
      </c>
      <c r="O558" s="170"/>
      <c r="P558" s="35"/>
      <c r="Q558" s="68"/>
      <c r="R558" s="68"/>
      <c r="S558" s="68"/>
      <c r="T558" s="68"/>
      <c r="U558" s="244" t="str">
        <f>IF(F558="","",Tabla1[[#This Row],[Fecha Inicio grupo]]+3*7-7)</f>
        <v/>
      </c>
      <c r="V558" s="245" t="str">
        <f>IF(F558="","",EDATE(Tabla1[[#This Row],[Fecha Inicio grupo]],3))</f>
        <v/>
      </c>
      <c r="W558" s="30"/>
      <c r="X558" s="30"/>
      <c r="Y558" s="77"/>
      <c r="Z558" s="77"/>
      <c r="AA558" s="77"/>
      <c r="AB558" s="77"/>
      <c r="AC558" s="77"/>
      <c r="AD558" s="77"/>
      <c r="AE558" s="77"/>
      <c r="AF558" s="77"/>
      <c r="AG558" s="77"/>
      <c r="AH558" s="77"/>
      <c r="AI558" s="77"/>
      <c r="AJ558" s="77"/>
      <c r="AK558" s="77"/>
      <c r="AL558" s="77"/>
      <c r="AM558" s="77"/>
      <c r="AN558" s="77"/>
      <c r="AO558" s="145"/>
      <c r="AP558" s="247" t="str">
        <f>IF(F558="","",IFERROR(VLOOKUP(SUBSTITUTE(SUBSTITUTE(Tabla1[[#This Row],[Uso Sistemas]],"T","P"),"N","F"),Parámetros!$M$2:$N$17,2,0),"Completar hasta 3ra sem. para evaluar a Probacionista"))</f>
        <v/>
      </c>
      <c r="AQ558" s="40"/>
      <c r="AR558" s="40"/>
      <c r="AS558" s="40"/>
      <c r="AT558" s="29"/>
      <c r="AU558" s="56"/>
      <c r="AV558" s="56"/>
      <c r="AW558" s="56"/>
      <c r="AX558" s="249" t="str">
        <f>IF(V558="","",EOMONTH(EDATE(Tabla1[[#This Row],[Fecha Finalización]],2),0))</f>
        <v/>
      </c>
      <c r="AY558" s="40"/>
      <c r="AZ558" s="250" t="str">
        <f>IF(V558="","",EOMONTH(EDATE(Tabla1[[#This Row],[Fecha Finalización]],3),0))</f>
        <v/>
      </c>
      <c r="BA558" s="40"/>
      <c r="BB558" s="40"/>
      <c r="BC558" s="236"/>
      <c r="BD558" s="234" t="str">
        <f>IF(F558="","",Tabla1[[#This Row],[sem 01]]&amp;Tabla1[[#This Row],[sem 02]]&amp;Tabla1[[#This Row],[sem 03]])</f>
        <v/>
      </c>
      <c r="BE558" s="235" t="str">
        <f>IF(TRIM(F558)="","",$B$1&amp;"-"&amp;SUBSTITUTE(Tabla1[[#This Row],[Mes Inscrito]]," ","")&amp;"-"&amp;SUBSTITUTE(Tabla1[[#This Row],[Dia de clases Inscrito]]," ","")&amp;"-"&amp;SUBSTITUTE(Tabla1[[#This Row],[Horario Inscrito]]," ","")&amp;"-"&amp;Tabla1[[#This Row],[Fecha Inicio grupo]])</f>
        <v/>
      </c>
      <c r="BF558" s="252" t="str">
        <f>IF(F558="","",Tabla1[[#This Row],[Curso]])</f>
        <v/>
      </c>
      <c r="BG558" s="253" t="str">
        <f>+IF(TRIM(F558)="","",$B$1&amp;"-"&amp;TRIM(Tabla1[[#This Row],[Mes Inscrito]])&amp;"-"&amp;TRIM(Tabla1[[#This Row],[Dia de clases Inscrito]])&amp;"-"&amp;TRIM(Tabla1[[#This Row],[Horario Inscrito]])&amp;"-"&amp;TRIM(Tabla1[[#This Row],[Fecha Inicio grupo]])&amp;"-"&amp;TRIM(Tabla1[[#This Row],[Tipo Incrito]]))</f>
        <v/>
      </c>
      <c r="BH558" s="308" t="str">
        <f>IF(F558="","",OR(IFERROR(SEARCH("CG",Tabla1[[#This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8" s="309" t="str">
        <f>IF(F558&lt;&gt;"",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8" s="309" t="str">
        <f>IF(F558&lt;&gt;"",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8" s="309" t="str">
        <f>IF(Tabla1[[#This Row],[Fecha Inicio grupo]]="","",IFERROR(VLOOKUP(Tabla1[[#This Row],[Mes de Alta como miembro]],Parámetros!$AM$2:$AN$16,2,0),"01/01/1900"))</f>
        <v/>
      </c>
    </row>
    <row r="559" spans="1:63" ht="14.45">
      <c r="A559" s="69">
        <v>556</v>
      </c>
      <c r="B559" s="30"/>
      <c r="C559" s="35"/>
      <c r="D559" s="43"/>
      <c r="E559" s="65"/>
      <c r="F559" s="46"/>
      <c r="G559" s="46"/>
      <c r="H559" s="164"/>
      <c r="I559" s="43"/>
      <c r="J559" s="29"/>
      <c r="K559" s="70"/>
      <c r="L559" s="69"/>
      <c r="M559" s="47"/>
      <c r="N559" s="239" t="str">
        <f ca="1">IF(Tabla1[[#This Row],[Fecha de nac]]="","",IF(Tabla1[[#This Row],[Fecha Finalización]] &gt;=TODAY(), DATEDIF(Tabla1[[#This Row],[Fecha de nac]],TODAY(),"y"), ROUNDDOWN((Tabla1[[#This Row],[Fecha Finalización]] -Tabla1[[#This Row],[Fecha de nac]])/365,0)))</f>
        <v/>
      </c>
      <c r="O559" s="170"/>
      <c r="P559" s="35"/>
      <c r="Q559" s="68"/>
      <c r="R559" s="68"/>
      <c r="S559" s="68"/>
      <c r="T559" s="68"/>
      <c r="U559" s="244" t="str">
        <f>IF(F559="","",Tabla1[[#This Row],[Fecha Inicio grupo]]+3*7-7)</f>
        <v/>
      </c>
      <c r="V559" s="245" t="str">
        <f>IF(F559="","",EDATE(Tabla1[[#This Row],[Fecha Inicio grupo]],3))</f>
        <v/>
      </c>
      <c r="W559" s="30"/>
      <c r="X559" s="30"/>
      <c r="Y559" s="77"/>
      <c r="Z559" s="77"/>
      <c r="AA559" s="77"/>
      <c r="AB559" s="77"/>
      <c r="AC559" s="77"/>
      <c r="AD559" s="77"/>
      <c r="AE559" s="77"/>
      <c r="AF559" s="77"/>
      <c r="AG559" s="77"/>
      <c r="AH559" s="77"/>
      <c r="AI559" s="77"/>
      <c r="AJ559" s="77"/>
      <c r="AK559" s="77"/>
      <c r="AL559" s="77"/>
      <c r="AM559" s="77"/>
      <c r="AN559" s="77"/>
      <c r="AO559" s="145"/>
      <c r="AP559" s="247" t="str">
        <f>IF(F559="","",IFERROR(VLOOKUP(SUBSTITUTE(SUBSTITUTE(Tabla1[[#This Row],[Uso Sistemas]],"T","P"),"N","F"),Parámetros!$M$2:$N$17,2,0),"Completar hasta 3ra sem. para evaluar a Probacionista"))</f>
        <v/>
      </c>
      <c r="AQ559" s="40"/>
      <c r="AR559" s="40"/>
      <c r="AS559" s="40"/>
      <c r="AT559" s="29"/>
      <c r="AU559" s="56"/>
      <c r="AV559" s="56"/>
      <c r="AW559" s="56"/>
      <c r="AX559" s="249" t="str">
        <f>IF(V559="","",EOMONTH(EDATE(Tabla1[[#This Row],[Fecha Finalización]],2),0))</f>
        <v/>
      </c>
      <c r="AY559" s="40"/>
      <c r="AZ559" s="250" t="str">
        <f>IF(V559="","",EOMONTH(EDATE(Tabla1[[#This Row],[Fecha Finalización]],3),0))</f>
        <v/>
      </c>
      <c r="BA559" s="40"/>
      <c r="BB559" s="40"/>
      <c r="BC559" s="236"/>
      <c r="BD559" s="234" t="str">
        <f>IF(F559="","",Tabla1[[#This Row],[sem 01]]&amp;Tabla1[[#This Row],[sem 02]]&amp;Tabla1[[#This Row],[sem 03]])</f>
        <v/>
      </c>
      <c r="BE559" s="235" t="str">
        <f>IF(TRIM(F559)="","",$B$1&amp;"-"&amp;SUBSTITUTE(Tabla1[[#This Row],[Mes Inscrito]]," ","")&amp;"-"&amp;SUBSTITUTE(Tabla1[[#This Row],[Dia de clases Inscrito]]," ","")&amp;"-"&amp;SUBSTITUTE(Tabla1[[#This Row],[Horario Inscrito]]," ","")&amp;"-"&amp;Tabla1[[#This Row],[Fecha Inicio grupo]])</f>
        <v/>
      </c>
      <c r="BF559" s="252" t="str">
        <f>IF(F559="","",Tabla1[[#This Row],[Curso]])</f>
        <v/>
      </c>
      <c r="BG559" s="253" t="str">
        <f>+IF(TRIM(F559)="","",$B$1&amp;"-"&amp;TRIM(Tabla1[[#This Row],[Mes Inscrito]])&amp;"-"&amp;TRIM(Tabla1[[#This Row],[Dia de clases Inscrito]])&amp;"-"&amp;TRIM(Tabla1[[#This Row],[Horario Inscrito]])&amp;"-"&amp;TRIM(Tabla1[[#This Row],[Fecha Inicio grupo]])&amp;"-"&amp;TRIM(Tabla1[[#This Row],[Tipo Incrito]]))</f>
        <v/>
      </c>
      <c r="BH559" s="308" t="str">
        <f>IF(F559="","",OR(IFERROR(SEARCH("CG",Tabla1[[#This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9" s="309" t="str">
        <f>IF(F559&lt;&gt;"",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9" s="309" t="str">
        <f>IF(F559&lt;&gt;"",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9" s="309" t="str">
        <f>IF(Tabla1[[#This Row],[Fecha Inicio grupo]]="","",IFERROR(VLOOKUP(Tabla1[[#This Row],[Mes de Alta como miembro]],Parámetros!$AM$2:$AN$16,2,0),"01/01/1900"))</f>
        <v/>
      </c>
    </row>
    <row r="560" spans="1:63" ht="14.45">
      <c r="A560" s="69">
        <v>557</v>
      </c>
      <c r="B560" s="30"/>
      <c r="C560" s="35"/>
      <c r="D560" s="43"/>
      <c r="E560" s="65"/>
      <c r="F560" s="46"/>
      <c r="G560" s="46"/>
      <c r="H560" s="164"/>
      <c r="I560" s="43"/>
      <c r="J560" s="29"/>
      <c r="K560" s="70"/>
      <c r="L560" s="69"/>
      <c r="M560" s="47"/>
      <c r="N560" s="239" t="str">
        <f ca="1">IF(Tabla1[[#This Row],[Fecha de nac]]="","",IF(Tabla1[[#This Row],[Fecha Finalización]] &gt;=TODAY(), DATEDIF(Tabla1[[#This Row],[Fecha de nac]],TODAY(),"y"), ROUNDDOWN((Tabla1[[#This Row],[Fecha Finalización]] -Tabla1[[#This Row],[Fecha de nac]])/365,0)))</f>
        <v/>
      </c>
      <c r="O560" s="170"/>
      <c r="P560" s="35"/>
      <c r="Q560" s="68"/>
      <c r="R560" s="68"/>
      <c r="S560" s="68"/>
      <c r="T560" s="68"/>
      <c r="U560" s="244" t="str">
        <f>IF(F560="","",Tabla1[[#This Row],[Fecha Inicio grupo]]+3*7-7)</f>
        <v/>
      </c>
      <c r="V560" s="245" t="str">
        <f>IF(F560="","",EDATE(Tabla1[[#This Row],[Fecha Inicio grupo]],3))</f>
        <v/>
      </c>
      <c r="W560" s="30"/>
      <c r="X560" s="30"/>
      <c r="Y560" s="77"/>
      <c r="Z560" s="77"/>
      <c r="AA560" s="77"/>
      <c r="AB560" s="77"/>
      <c r="AC560" s="77"/>
      <c r="AD560" s="77"/>
      <c r="AE560" s="77"/>
      <c r="AF560" s="77"/>
      <c r="AG560" s="77"/>
      <c r="AH560" s="77"/>
      <c r="AI560" s="77"/>
      <c r="AJ560" s="77"/>
      <c r="AK560" s="77"/>
      <c r="AL560" s="77"/>
      <c r="AM560" s="77"/>
      <c r="AN560" s="77"/>
      <c r="AO560" s="145"/>
      <c r="AP560" s="247" t="str">
        <f>IF(F560="","",IFERROR(VLOOKUP(SUBSTITUTE(SUBSTITUTE(Tabla1[[#This Row],[Uso Sistemas]],"T","P"),"N","F"),Parámetros!$M$2:$N$17,2,0),"Completar hasta 3ra sem. para evaluar a Probacionista"))</f>
        <v/>
      </c>
      <c r="AQ560" s="40"/>
      <c r="AR560" s="40"/>
      <c r="AS560" s="40"/>
      <c r="AT560" s="29"/>
      <c r="AU560" s="56"/>
      <c r="AV560" s="56"/>
      <c r="AW560" s="56"/>
      <c r="AX560" s="249" t="str">
        <f>IF(V560="","",EOMONTH(EDATE(Tabla1[[#This Row],[Fecha Finalización]],2),0))</f>
        <v/>
      </c>
      <c r="AY560" s="40"/>
      <c r="AZ560" s="250" t="str">
        <f>IF(V560="","",EOMONTH(EDATE(Tabla1[[#This Row],[Fecha Finalización]],3),0))</f>
        <v/>
      </c>
      <c r="BA560" s="40"/>
      <c r="BB560" s="40"/>
      <c r="BC560" s="236"/>
      <c r="BD560" s="234" t="str">
        <f>IF(F560="","",Tabla1[[#This Row],[sem 01]]&amp;Tabla1[[#This Row],[sem 02]]&amp;Tabla1[[#This Row],[sem 03]])</f>
        <v/>
      </c>
      <c r="BE560" s="235" t="str">
        <f>IF(TRIM(F560)="","",$B$1&amp;"-"&amp;SUBSTITUTE(Tabla1[[#This Row],[Mes Inscrito]]," ","")&amp;"-"&amp;SUBSTITUTE(Tabla1[[#This Row],[Dia de clases Inscrito]]," ","")&amp;"-"&amp;SUBSTITUTE(Tabla1[[#This Row],[Horario Inscrito]]," ","")&amp;"-"&amp;Tabla1[[#This Row],[Fecha Inicio grupo]])</f>
        <v/>
      </c>
      <c r="BF560" s="252" t="str">
        <f>IF(F560="","",Tabla1[[#This Row],[Curso]])</f>
        <v/>
      </c>
      <c r="BG560" s="253" t="str">
        <f>+IF(TRIM(F560)="","",$B$1&amp;"-"&amp;TRIM(Tabla1[[#This Row],[Mes Inscrito]])&amp;"-"&amp;TRIM(Tabla1[[#This Row],[Dia de clases Inscrito]])&amp;"-"&amp;TRIM(Tabla1[[#This Row],[Horario Inscrito]])&amp;"-"&amp;TRIM(Tabla1[[#This Row],[Fecha Inicio grupo]])&amp;"-"&amp;TRIM(Tabla1[[#This Row],[Tipo Incrito]]))</f>
        <v/>
      </c>
      <c r="BH560" s="308" t="str">
        <f>IF(F560="","",OR(IFERROR(SEARCH("CG",Tabla1[[#This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0" s="309" t="str">
        <f>IF(F560&lt;&gt;"",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0" s="309" t="str">
        <f>IF(F560&lt;&gt;"",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0" s="309" t="str">
        <f>IF(Tabla1[[#This Row],[Fecha Inicio grupo]]="","",IFERROR(VLOOKUP(Tabla1[[#This Row],[Mes de Alta como miembro]],Parámetros!$AM$2:$AN$16,2,0),"01/01/1900"))</f>
        <v/>
      </c>
    </row>
    <row r="561" spans="1:63" ht="14.45">
      <c r="A561" s="69">
        <v>558</v>
      </c>
      <c r="B561" s="30"/>
      <c r="C561" s="35"/>
      <c r="D561" s="43"/>
      <c r="E561" s="65"/>
      <c r="F561" s="46"/>
      <c r="G561" s="46"/>
      <c r="H561" s="164"/>
      <c r="I561" s="43"/>
      <c r="J561" s="29"/>
      <c r="K561" s="70"/>
      <c r="L561" s="69"/>
      <c r="M561" s="47"/>
      <c r="N561" s="239" t="str">
        <f ca="1">IF(Tabla1[[#This Row],[Fecha de nac]]="","",IF(Tabla1[[#This Row],[Fecha Finalización]] &gt;=TODAY(), DATEDIF(Tabla1[[#This Row],[Fecha de nac]],TODAY(),"y"), ROUNDDOWN((Tabla1[[#This Row],[Fecha Finalización]] -Tabla1[[#This Row],[Fecha de nac]])/365,0)))</f>
        <v/>
      </c>
      <c r="O561" s="170"/>
      <c r="P561" s="35"/>
      <c r="Q561" s="68"/>
      <c r="R561" s="68"/>
      <c r="S561" s="68"/>
      <c r="T561" s="68"/>
      <c r="U561" s="244" t="str">
        <f>IF(F561="","",Tabla1[[#This Row],[Fecha Inicio grupo]]+3*7-7)</f>
        <v/>
      </c>
      <c r="V561" s="245" t="str">
        <f>IF(F561="","",EDATE(Tabla1[[#This Row],[Fecha Inicio grupo]],3))</f>
        <v/>
      </c>
      <c r="W561" s="30"/>
      <c r="X561" s="30"/>
      <c r="Y561" s="77"/>
      <c r="Z561" s="77"/>
      <c r="AA561" s="77"/>
      <c r="AB561" s="77"/>
      <c r="AC561" s="77"/>
      <c r="AD561" s="77"/>
      <c r="AE561" s="77"/>
      <c r="AF561" s="77"/>
      <c r="AG561" s="77"/>
      <c r="AH561" s="77"/>
      <c r="AI561" s="77"/>
      <c r="AJ561" s="77"/>
      <c r="AK561" s="77"/>
      <c r="AL561" s="77"/>
      <c r="AM561" s="77"/>
      <c r="AN561" s="77"/>
      <c r="AO561" s="145"/>
      <c r="AP561" s="247" t="str">
        <f>IF(F561="","",IFERROR(VLOOKUP(SUBSTITUTE(SUBSTITUTE(Tabla1[[#This Row],[Uso Sistemas]],"T","P"),"N","F"),Parámetros!$M$2:$N$17,2,0),"Completar hasta 3ra sem. para evaluar a Probacionista"))</f>
        <v/>
      </c>
      <c r="AQ561" s="40"/>
      <c r="AR561" s="40"/>
      <c r="AS561" s="40"/>
      <c r="AT561" s="29"/>
      <c r="AU561" s="56"/>
      <c r="AV561" s="56"/>
      <c r="AW561" s="56"/>
      <c r="AX561" s="249" t="str">
        <f>IF(V561="","",EOMONTH(EDATE(Tabla1[[#This Row],[Fecha Finalización]],2),0))</f>
        <v/>
      </c>
      <c r="AY561" s="40"/>
      <c r="AZ561" s="250" t="str">
        <f>IF(V561="","",EOMONTH(EDATE(Tabla1[[#This Row],[Fecha Finalización]],3),0))</f>
        <v/>
      </c>
      <c r="BA561" s="40"/>
      <c r="BB561" s="40"/>
      <c r="BC561" s="236"/>
      <c r="BD561" s="234" t="str">
        <f>IF(F561="","",Tabla1[[#This Row],[sem 01]]&amp;Tabla1[[#This Row],[sem 02]]&amp;Tabla1[[#This Row],[sem 03]])</f>
        <v/>
      </c>
      <c r="BE561" s="235" t="str">
        <f>IF(TRIM(F561)="","",$B$1&amp;"-"&amp;SUBSTITUTE(Tabla1[[#This Row],[Mes Inscrito]]," ","")&amp;"-"&amp;SUBSTITUTE(Tabla1[[#This Row],[Dia de clases Inscrito]]," ","")&amp;"-"&amp;SUBSTITUTE(Tabla1[[#This Row],[Horario Inscrito]]," ","")&amp;"-"&amp;Tabla1[[#This Row],[Fecha Inicio grupo]])</f>
        <v/>
      </c>
      <c r="BF561" s="252" t="str">
        <f>IF(F561="","",Tabla1[[#This Row],[Curso]])</f>
        <v/>
      </c>
      <c r="BG561" s="253" t="str">
        <f>+IF(TRIM(F561)="","",$B$1&amp;"-"&amp;TRIM(Tabla1[[#This Row],[Mes Inscrito]])&amp;"-"&amp;TRIM(Tabla1[[#This Row],[Dia de clases Inscrito]])&amp;"-"&amp;TRIM(Tabla1[[#This Row],[Horario Inscrito]])&amp;"-"&amp;TRIM(Tabla1[[#This Row],[Fecha Inicio grupo]])&amp;"-"&amp;TRIM(Tabla1[[#This Row],[Tipo Incrito]]))</f>
        <v/>
      </c>
      <c r="BH561" s="308" t="str">
        <f>IF(F561="","",OR(IFERROR(SEARCH("CG",Tabla1[[#This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1" s="309" t="str">
        <f>IF(F561&lt;&gt;"",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1" s="309" t="str">
        <f>IF(F561&lt;&gt;"",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1" s="309" t="str">
        <f>IF(Tabla1[[#This Row],[Fecha Inicio grupo]]="","",IFERROR(VLOOKUP(Tabla1[[#This Row],[Mes de Alta como miembro]],Parámetros!$AM$2:$AN$16,2,0),"01/01/1900"))</f>
        <v/>
      </c>
    </row>
    <row r="562" spans="1:63" ht="14.45">
      <c r="A562" s="69">
        <v>559</v>
      </c>
      <c r="B562" s="30"/>
      <c r="C562" s="35"/>
      <c r="D562" s="43"/>
      <c r="E562" s="65"/>
      <c r="F562" s="46"/>
      <c r="G562" s="46"/>
      <c r="H562" s="164"/>
      <c r="I562" s="43"/>
      <c r="J562" s="29"/>
      <c r="K562" s="70"/>
      <c r="L562" s="69"/>
      <c r="M562" s="47"/>
      <c r="N562" s="239" t="str">
        <f ca="1">IF(Tabla1[[#This Row],[Fecha de nac]]="","",IF(Tabla1[[#This Row],[Fecha Finalización]] &gt;=TODAY(), DATEDIF(Tabla1[[#This Row],[Fecha de nac]],TODAY(),"y"), ROUNDDOWN((Tabla1[[#This Row],[Fecha Finalización]] -Tabla1[[#This Row],[Fecha de nac]])/365,0)))</f>
        <v/>
      </c>
      <c r="O562" s="170"/>
      <c r="P562" s="35"/>
      <c r="Q562" s="68"/>
      <c r="R562" s="68"/>
      <c r="S562" s="68"/>
      <c r="T562" s="68"/>
      <c r="U562" s="244" t="str">
        <f>IF(F562="","",Tabla1[[#This Row],[Fecha Inicio grupo]]+3*7-7)</f>
        <v/>
      </c>
      <c r="V562" s="245" t="str">
        <f>IF(F562="","",EDATE(Tabla1[[#This Row],[Fecha Inicio grupo]],3))</f>
        <v/>
      </c>
      <c r="W562" s="30"/>
      <c r="X562" s="30"/>
      <c r="Y562" s="77"/>
      <c r="Z562" s="77"/>
      <c r="AA562" s="77"/>
      <c r="AB562" s="77"/>
      <c r="AC562" s="77"/>
      <c r="AD562" s="77"/>
      <c r="AE562" s="77"/>
      <c r="AF562" s="77"/>
      <c r="AG562" s="77"/>
      <c r="AH562" s="77"/>
      <c r="AI562" s="77"/>
      <c r="AJ562" s="77"/>
      <c r="AK562" s="77"/>
      <c r="AL562" s="77"/>
      <c r="AM562" s="77"/>
      <c r="AN562" s="77"/>
      <c r="AO562" s="145"/>
      <c r="AP562" s="247" t="str">
        <f>IF(F562="","",IFERROR(VLOOKUP(SUBSTITUTE(SUBSTITUTE(Tabla1[[#This Row],[Uso Sistemas]],"T","P"),"N","F"),Parámetros!$M$2:$N$17,2,0),"Completar hasta 3ra sem. para evaluar a Probacionista"))</f>
        <v/>
      </c>
      <c r="AQ562" s="40"/>
      <c r="AR562" s="40"/>
      <c r="AS562" s="40"/>
      <c r="AT562" s="29"/>
      <c r="AU562" s="56"/>
      <c r="AV562" s="56"/>
      <c r="AW562" s="56"/>
      <c r="AX562" s="249" t="str">
        <f>IF(V562="","",EOMONTH(EDATE(Tabla1[[#This Row],[Fecha Finalización]],2),0))</f>
        <v/>
      </c>
      <c r="AY562" s="40"/>
      <c r="AZ562" s="250" t="str">
        <f>IF(V562="","",EOMONTH(EDATE(Tabla1[[#This Row],[Fecha Finalización]],3),0))</f>
        <v/>
      </c>
      <c r="BA562" s="40"/>
      <c r="BB562" s="40"/>
      <c r="BC562" s="236"/>
      <c r="BD562" s="234" t="str">
        <f>IF(F562="","",Tabla1[[#This Row],[sem 01]]&amp;Tabla1[[#This Row],[sem 02]]&amp;Tabla1[[#This Row],[sem 03]])</f>
        <v/>
      </c>
      <c r="BE562" s="235" t="str">
        <f>IF(TRIM(F562)="","",$B$1&amp;"-"&amp;SUBSTITUTE(Tabla1[[#This Row],[Mes Inscrito]]," ","")&amp;"-"&amp;SUBSTITUTE(Tabla1[[#This Row],[Dia de clases Inscrito]]," ","")&amp;"-"&amp;SUBSTITUTE(Tabla1[[#This Row],[Horario Inscrito]]," ","")&amp;"-"&amp;Tabla1[[#This Row],[Fecha Inicio grupo]])</f>
        <v/>
      </c>
      <c r="BF562" s="252" t="str">
        <f>IF(F562="","",Tabla1[[#This Row],[Curso]])</f>
        <v/>
      </c>
      <c r="BG562" s="253" t="str">
        <f>+IF(TRIM(F562)="","",$B$1&amp;"-"&amp;TRIM(Tabla1[[#This Row],[Mes Inscrito]])&amp;"-"&amp;TRIM(Tabla1[[#This Row],[Dia de clases Inscrito]])&amp;"-"&amp;TRIM(Tabla1[[#This Row],[Horario Inscrito]])&amp;"-"&amp;TRIM(Tabla1[[#This Row],[Fecha Inicio grupo]])&amp;"-"&amp;TRIM(Tabla1[[#This Row],[Tipo Incrito]]))</f>
        <v/>
      </c>
      <c r="BH562" s="308" t="str">
        <f>IF(F562="","",OR(IFERROR(SEARCH("CG",Tabla1[[#This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2" s="309" t="str">
        <f>IF(F562&lt;&gt;"",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2" s="309" t="str">
        <f>IF(F562&lt;&gt;"",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2" s="309" t="str">
        <f>IF(Tabla1[[#This Row],[Fecha Inicio grupo]]="","",IFERROR(VLOOKUP(Tabla1[[#This Row],[Mes de Alta como miembro]],Parámetros!$AM$2:$AN$16,2,0),"01/01/1900"))</f>
        <v/>
      </c>
    </row>
    <row r="563" spans="1:63" ht="14.45">
      <c r="A563" s="69">
        <v>560</v>
      </c>
      <c r="B563" s="30"/>
      <c r="C563" s="35"/>
      <c r="D563" s="43"/>
      <c r="E563" s="65"/>
      <c r="F563" s="46"/>
      <c r="G563" s="46"/>
      <c r="H563" s="164"/>
      <c r="I563" s="43"/>
      <c r="J563" s="29"/>
      <c r="K563" s="70"/>
      <c r="L563" s="69"/>
      <c r="M563" s="47"/>
      <c r="N563" s="239" t="str">
        <f ca="1">IF(Tabla1[[#This Row],[Fecha de nac]]="","",IF(Tabla1[[#This Row],[Fecha Finalización]] &gt;=TODAY(), DATEDIF(Tabla1[[#This Row],[Fecha de nac]],TODAY(),"y"), ROUNDDOWN((Tabla1[[#This Row],[Fecha Finalización]] -Tabla1[[#This Row],[Fecha de nac]])/365,0)))</f>
        <v/>
      </c>
      <c r="O563" s="170"/>
      <c r="P563" s="35"/>
      <c r="Q563" s="68"/>
      <c r="R563" s="68"/>
      <c r="S563" s="68"/>
      <c r="T563" s="68"/>
      <c r="U563" s="244" t="str">
        <f>IF(F563="","",Tabla1[[#This Row],[Fecha Inicio grupo]]+3*7-7)</f>
        <v/>
      </c>
      <c r="V563" s="245" t="str">
        <f>IF(F563="","",EDATE(Tabla1[[#This Row],[Fecha Inicio grupo]],3))</f>
        <v/>
      </c>
      <c r="W563" s="30"/>
      <c r="X563" s="30"/>
      <c r="Y563" s="77"/>
      <c r="Z563" s="77"/>
      <c r="AA563" s="77"/>
      <c r="AB563" s="77"/>
      <c r="AC563" s="77"/>
      <c r="AD563" s="77"/>
      <c r="AE563" s="77"/>
      <c r="AF563" s="77"/>
      <c r="AG563" s="77"/>
      <c r="AH563" s="77"/>
      <c r="AI563" s="77"/>
      <c r="AJ563" s="77"/>
      <c r="AK563" s="77"/>
      <c r="AL563" s="77"/>
      <c r="AM563" s="77"/>
      <c r="AN563" s="77"/>
      <c r="AO563" s="145"/>
      <c r="AP563" s="247" t="str">
        <f>IF(F563="","",IFERROR(VLOOKUP(SUBSTITUTE(SUBSTITUTE(Tabla1[[#This Row],[Uso Sistemas]],"T","P"),"N","F"),Parámetros!$M$2:$N$17,2,0),"Completar hasta 3ra sem. para evaluar a Probacionista"))</f>
        <v/>
      </c>
      <c r="AQ563" s="40"/>
      <c r="AR563" s="40"/>
      <c r="AS563" s="40"/>
      <c r="AT563" s="29"/>
      <c r="AU563" s="56"/>
      <c r="AV563" s="56"/>
      <c r="AW563" s="56"/>
      <c r="AX563" s="249" t="str">
        <f>IF(V563="","",EOMONTH(EDATE(Tabla1[[#This Row],[Fecha Finalización]],2),0))</f>
        <v/>
      </c>
      <c r="AY563" s="40"/>
      <c r="AZ563" s="250" t="str">
        <f>IF(V563="","",EOMONTH(EDATE(Tabla1[[#This Row],[Fecha Finalización]],3),0))</f>
        <v/>
      </c>
      <c r="BA563" s="40"/>
      <c r="BB563" s="40"/>
      <c r="BC563" s="236"/>
      <c r="BD563" s="234" t="str">
        <f>IF(F563="","",Tabla1[[#This Row],[sem 01]]&amp;Tabla1[[#This Row],[sem 02]]&amp;Tabla1[[#This Row],[sem 03]])</f>
        <v/>
      </c>
      <c r="BE563" s="235" t="str">
        <f>IF(TRIM(F563)="","",$B$1&amp;"-"&amp;SUBSTITUTE(Tabla1[[#This Row],[Mes Inscrito]]," ","")&amp;"-"&amp;SUBSTITUTE(Tabla1[[#This Row],[Dia de clases Inscrito]]," ","")&amp;"-"&amp;SUBSTITUTE(Tabla1[[#This Row],[Horario Inscrito]]," ","")&amp;"-"&amp;Tabla1[[#This Row],[Fecha Inicio grupo]])</f>
        <v/>
      </c>
      <c r="BF563" s="252" t="str">
        <f>IF(F563="","",Tabla1[[#This Row],[Curso]])</f>
        <v/>
      </c>
      <c r="BG563" s="253" t="str">
        <f>+IF(TRIM(F563)="","",$B$1&amp;"-"&amp;TRIM(Tabla1[[#This Row],[Mes Inscrito]])&amp;"-"&amp;TRIM(Tabla1[[#This Row],[Dia de clases Inscrito]])&amp;"-"&amp;TRIM(Tabla1[[#This Row],[Horario Inscrito]])&amp;"-"&amp;TRIM(Tabla1[[#This Row],[Fecha Inicio grupo]])&amp;"-"&amp;TRIM(Tabla1[[#This Row],[Tipo Incrito]]))</f>
        <v/>
      </c>
      <c r="BH563" s="308" t="str">
        <f>IF(F563="","",OR(IFERROR(SEARCH("CG",Tabla1[[#This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3" s="309" t="str">
        <f>IF(F563&lt;&gt;"",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3" s="309" t="str">
        <f>IF(F563&lt;&gt;"",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3" s="309" t="str">
        <f>IF(Tabla1[[#This Row],[Fecha Inicio grupo]]="","",IFERROR(VLOOKUP(Tabla1[[#This Row],[Mes de Alta como miembro]],Parámetros!$AM$2:$AN$16,2,0),"01/01/1900"))</f>
        <v/>
      </c>
    </row>
    <row r="564" spans="1:63" ht="14.45">
      <c r="A564" s="69">
        <v>561</v>
      </c>
      <c r="B564" s="30"/>
      <c r="C564" s="35"/>
      <c r="D564" s="43"/>
      <c r="E564" s="65"/>
      <c r="F564" s="46"/>
      <c r="G564" s="46"/>
      <c r="H564" s="164"/>
      <c r="I564" s="43"/>
      <c r="J564" s="29"/>
      <c r="K564" s="70"/>
      <c r="L564" s="69"/>
      <c r="M564" s="47"/>
      <c r="N564" s="239" t="str">
        <f ca="1">IF(Tabla1[[#This Row],[Fecha de nac]]="","",IF(Tabla1[[#This Row],[Fecha Finalización]] &gt;=TODAY(), DATEDIF(Tabla1[[#This Row],[Fecha de nac]],TODAY(),"y"), ROUNDDOWN((Tabla1[[#This Row],[Fecha Finalización]] -Tabla1[[#This Row],[Fecha de nac]])/365,0)))</f>
        <v/>
      </c>
      <c r="O564" s="170"/>
      <c r="P564" s="35"/>
      <c r="Q564" s="68"/>
      <c r="R564" s="68"/>
      <c r="S564" s="68"/>
      <c r="T564" s="68"/>
      <c r="U564" s="244" t="str">
        <f>IF(F564="","",Tabla1[[#This Row],[Fecha Inicio grupo]]+3*7-7)</f>
        <v/>
      </c>
      <c r="V564" s="245" t="str">
        <f>IF(F564="","",EDATE(Tabla1[[#This Row],[Fecha Inicio grupo]],3))</f>
        <v/>
      </c>
      <c r="W564" s="30"/>
      <c r="X564" s="30"/>
      <c r="Y564" s="77"/>
      <c r="Z564" s="77"/>
      <c r="AA564" s="77"/>
      <c r="AB564" s="77"/>
      <c r="AC564" s="77"/>
      <c r="AD564" s="77"/>
      <c r="AE564" s="77"/>
      <c r="AF564" s="77"/>
      <c r="AG564" s="77"/>
      <c r="AH564" s="77"/>
      <c r="AI564" s="77"/>
      <c r="AJ564" s="77"/>
      <c r="AK564" s="77"/>
      <c r="AL564" s="77"/>
      <c r="AM564" s="77"/>
      <c r="AN564" s="77"/>
      <c r="AO564" s="145"/>
      <c r="AP564" s="247" t="str">
        <f>IF(F564="","",IFERROR(VLOOKUP(SUBSTITUTE(SUBSTITUTE(Tabla1[[#This Row],[Uso Sistemas]],"T","P"),"N","F"),Parámetros!$M$2:$N$17,2,0),"Completar hasta 3ra sem. para evaluar a Probacionista"))</f>
        <v/>
      </c>
      <c r="AQ564" s="40"/>
      <c r="AR564" s="40"/>
      <c r="AS564" s="40"/>
      <c r="AT564" s="29"/>
      <c r="AU564" s="56"/>
      <c r="AV564" s="56"/>
      <c r="AW564" s="56"/>
      <c r="AX564" s="249" t="str">
        <f>IF(V564="","",EOMONTH(EDATE(Tabla1[[#This Row],[Fecha Finalización]],2),0))</f>
        <v/>
      </c>
      <c r="AY564" s="40"/>
      <c r="AZ564" s="250" t="str">
        <f>IF(V564="","",EOMONTH(EDATE(Tabla1[[#This Row],[Fecha Finalización]],3),0))</f>
        <v/>
      </c>
      <c r="BA564" s="40"/>
      <c r="BB564" s="40"/>
      <c r="BC564" s="236"/>
      <c r="BD564" s="234" t="str">
        <f>IF(F564="","",Tabla1[[#This Row],[sem 01]]&amp;Tabla1[[#This Row],[sem 02]]&amp;Tabla1[[#This Row],[sem 03]])</f>
        <v/>
      </c>
      <c r="BE564" s="235" t="str">
        <f>IF(TRIM(F564)="","",$B$1&amp;"-"&amp;SUBSTITUTE(Tabla1[[#This Row],[Mes Inscrito]]," ","")&amp;"-"&amp;SUBSTITUTE(Tabla1[[#This Row],[Dia de clases Inscrito]]," ","")&amp;"-"&amp;SUBSTITUTE(Tabla1[[#This Row],[Horario Inscrito]]," ","")&amp;"-"&amp;Tabla1[[#This Row],[Fecha Inicio grupo]])</f>
        <v/>
      </c>
      <c r="BF564" s="252" t="str">
        <f>IF(F564="","",Tabla1[[#This Row],[Curso]])</f>
        <v/>
      </c>
      <c r="BG564" s="253" t="str">
        <f>+IF(TRIM(F564)="","",$B$1&amp;"-"&amp;TRIM(Tabla1[[#This Row],[Mes Inscrito]])&amp;"-"&amp;TRIM(Tabla1[[#This Row],[Dia de clases Inscrito]])&amp;"-"&amp;TRIM(Tabla1[[#This Row],[Horario Inscrito]])&amp;"-"&amp;TRIM(Tabla1[[#This Row],[Fecha Inicio grupo]])&amp;"-"&amp;TRIM(Tabla1[[#This Row],[Tipo Incrito]]))</f>
        <v/>
      </c>
      <c r="BH564" s="308" t="str">
        <f>IF(F564="","",OR(IFERROR(SEARCH("CG",Tabla1[[#This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4" s="309" t="str">
        <f>IF(F564&lt;&gt;"",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4" s="309" t="str">
        <f>IF(F564&lt;&gt;"",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4" s="309" t="str">
        <f>IF(Tabla1[[#This Row],[Fecha Inicio grupo]]="","",IFERROR(VLOOKUP(Tabla1[[#This Row],[Mes de Alta como miembro]],Parámetros!$AM$2:$AN$16,2,0),"01/01/1900"))</f>
        <v/>
      </c>
    </row>
    <row r="565" spans="1:63" ht="14.45">
      <c r="A565" s="69">
        <v>562</v>
      </c>
      <c r="B565" s="30"/>
      <c r="C565" s="35"/>
      <c r="D565" s="43"/>
      <c r="E565" s="65"/>
      <c r="F565" s="46"/>
      <c r="G565" s="46"/>
      <c r="H565" s="164"/>
      <c r="I565" s="43"/>
      <c r="J565" s="29"/>
      <c r="K565" s="70"/>
      <c r="L565" s="69"/>
      <c r="M565" s="47"/>
      <c r="N565" s="239" t="str">
        <f ca="1">IF(Tabla1[[#This Row],[Fecha de nac]]="","",IF(Tabla1[[#This Row],[Fecha Finalización]] &gt;=TODAY(), DATEDIF(Tabla1[[#This Row],[Fecha de nac]],TODAY(),"y"), ROUNDDOWN((Tabla1[[#This Row],[Fecha Finalización]] -Tabla1[[#This Row],[Fecha de nac]])/365,0)))</f>
        <v/>
      </c>
      <c r="O565" s="170"/>
      <c r="P565" s="35"/>
      <c r="Q565" s="68"/>
      <c r="R565" s="68"/>
      <c r="S565" s="68"/>
      <c r="T565" s="68"/>
      <c r="U565" s="244" t="str">
        <f>IF(F565="","",Tabla1[[#This Row],[Fecha Inicio grupo]]+3*7-7)</f>
        <v/>
      </c>
      <c r="V565" s="245" t="str">
        <f>IF(F565="","",EDATE(Tabla1[[#This Row],[Fecha Inicio grupo]],3))</f>
        <v/>
      </c>
      <c r="W565" s="30"/>
      <c r="X565" s="30"/>
      <c r="Y565" s="77"/>
      <c r="Z565" s="77"/>
      <c r="AA565" s="77"/>
      <c r="AB565" s="77"/>
      <c r="AC565" s="77"/>
      <c r="AD565" s="77"/>
      <c r="AE565" s="77"/>
      <c r="AF565" s="77"/>
      <c r="AG565" s="77"/>
      <c r="AH565" s="77"/>
      <c r="AI565" s="77"/>
      <c r="AJ565" s="77"/>
      <c r="AK565" s="77"/>
      <c r="AL565" s="77"/>
      <c r="AM565" s="77"/>
      <c r="AN565" s="77"/>
      <c r="AO565" s="145"/>
      <c r="AP565" s="247" t="str">
        <f>IF(F565="","",IFERROR(VLOOKUP(SUBSTITUTE(SUBSTITUTE(Tabla1[[#This Row],[Uso Sistemas]],"T","P"),"N","F"),Parámetros!$M$2:$N$17,2,0),"Completar hasta 3ra sem. para evaluar a Probacionista"))</f>
        <v/>
      </c>
      <c r="AQ565" s="40"/>
      <c r="AR565" s="40"/>
      <c r="AS565" s="40"/>
      <c r="AT565" s="29"/>
      <c r="AU565" s="56"/>
      <c r="AV565" s="56"/>
      <c r="AW565" s="56"/>
      <c r="AX565" s="249" t="str">
        <f>IF(V565="","",EOMONTH(EDATE(Tabla1[[#This Row],[Fecha Finalización]],2),0))</f>
        <v/>
      </c>
      <c r="AY565" s="40"/>
      <c r="AZ565" s="250" t="str">
        <f>IF(V565="","",EOMONTH(EDATE(Tabla1[[#This Row],[Fecha Finalización]],3),0))</f>
        <v/>
      </c>
      <c r="BA565" s="40"/>
      <c r="BB565" s="40"/>
      <c r="BC565" s="236"/>
      <c r="BD565" s="234" t="str">
        <f>IF(F565="","",Tabla1[[#This Row],[sem 01]]&amp;Tabla1[[#This Row],[sem 02]]&amp;Tabla1[[#This Row],[sem 03]])</f>
        <v/>
      </c>
      <c r="BE565" s="235" t="str">
        <f>IF(TRIM(F565)="","",$B$1&amp;"-"&amp;SUBSTITUTE(Tabla1[[#This Row],[Mes Inscrito]]," ","")&amp;"-"&amp;SUBSTITUTE(Tabla1[[#This Row],[Dia de clases Inscrito]]," ","")&amp;"-"&amp;SUBSTITUTE(Tabla1[[#This Row],[Horario Inscrito]]," ","")&amp;"-"&amp;Tabla1[[#This Row],[Fecha Inicio grupo]])</f>
        <v/>
      </c>
      <c r="BF565" s="252" t="str">
        <f>IF(F565="","",Tabla1[[#This Row],[Curso]])</f>
        <v/>
      </c>
      <c r="BG565" s="253" t="str">
        <f>+IF(TRIM(F565)="","",$B$1&amp;"-"&amp;TRIM(Tabla1[[#This Row],[Mes Inscrito]])&amp;"-"&amp;TRIM(Tabla1[[#This Row],[Dia de clases Inscrito]])&amp;"-"&amp;TRIM(Tabla1[[#This Row],[Horario Inscrito]])&amp;"-"&amp;TRIM(Tabla1[[#This Row],[Fecha Inicio grupo]])&amp;"-"&amp;TRIM(Tabla1[[#This Row],[Tipo Incrito]]))</f>
        <v/>
      </c>
      <c r="BH565" s="308" t="str">
        <f>IF(F565="","",OR(IFERROR(SEARCH("CG",Tabla1[[#This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5" s="309" t="str">
        <f>IF(F565&lt;&gt;"",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5" s="309" t="str">
        <f>IF(F565&lt;&gt;"",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5" s="309" t="str">
        <f>IF(Tabla1[[#This Row],[Fecha Inicio grupo]]="","",IFERROR(VLOOKUP(Tabla1[[#This Row],[Mes de Alta como miembro]],Parámetros!$AM$2:$AN$16,2,0),"01/01/1900"))</f>
        <v/>
      </c>
    </row>
    <row r="566" spans="1:63" ht="14.45">
      <c r="A566" s="69">
        <v>563</v>
      </c>
      <c r="B566" s="30"/>
      <c r="C566" s="35"/>
      <c r="D566" s="43"/>
      <c r="E566" s="65"/>
      <c r="F566" s="46"/>
      <c r="G566" s="46"/>
      <c r="H566" s="164"/>
      <c r="I566" s="43"/>
      <c r="J566" s="29"/>
      <c r="K566" s="70"/>
      <c r="L566" s="69"/>
      <c r="M566" s="47"/>
      <c r="N566" s="239" t="str">
        <f ca="1">IF(Tabla1[[#This Row],[Fecha de nac]]="","",IF(Tabla1[[#This Row],[Fecha Finalización]] &gt;=TODAY(), DATEDIF(Tabla1[[#This Row],[Fecha de nac]],TODAY(),"y"), ROUNDDOWN((Tabla1[[#This Row],[Fecha Finalización]] -Tabla1[[#This Row],[Fecha de nac]])/365,0)))</f>
        <v/>
      </c>
      <c r="O566" s="170"/>
      <c r="P566" s="35"/>
      <c r="Q566" s="68"/>
      <c r="R566" s="68"/>
      <c r="S566" s="68"/>
      <c r="T566" s="68"/>
      <c r="U566" s="244" t="str">
        <f>IF(F566="","",Tabla1[[#This Row],[Fecha Inicio grupo]]+3*7-7)</f>
        <v/>
      </c>
      <c r="V566" s="245" t="str">
        <f>IF(F566="","",EDATE(Tabla1[[#This Row],[Fecha Inicio grupo]],3))</f>
        <v/>
      </c>
      <c r="W566" s="30"/>
      <c r="X566" s="30"/>
      <c r="Y566" s="77"/>
      <c r="Z566" s="77"/>
      <c r="AA566" s="77"/>
      <c r="AB566" s="77"/>
      <c r="AC566" s="77"/>
      <c r="AD566" s="77"/>
      <c r="AE566" s="77"/>
      <c r="AF566" s="77"/>
      <c r="AG566" s="77"/>
      <c r="AH566" s="77"/>
      <c r="AI566" s="77"/>
      <c r="AJ566" s="77"/>
      <c r="AK566" s="77"/>
      <c r="AL566" s="77"/>
      <c r="AM566" s="77"/>
      <c r="AN566" s="77"/>
      <c r="AO566" s="145"/>
      <c r="AP566" s="247" t="str">
        <f>IF(F566="","",IFERROR(VLOOKUP(SUBSTITUTE(SUBSTITUTE(Tabla1[[#This Row],[Uso Sistemas]],"T","P"),"N","F"),Parámetros!$M$2:$N$17,2,0),"Completar hasta 3ra sem. para evaluar a Probacionista"))</f>
        <v/>
      </c>
      <c r="AQ566" s="40"/>
      <c r="AR566" s="40"/>
      <c r="AS566" s="40"/>
      <c r="AT566" s="29"/>
      <c r="AU566" s="56"/>
      <c r="AV566" s="56"/>
      <c r="AW566" s="56"/>
      <c r="AX566" s="249" t="str">
        <f>IF(V566="","",EOMONTH(EDATE(Tabla1[[#This Row],[Fecha Finalización]],2),0))</f>
        <v/>
      </c>
      <c r="AY566" s="40"/>
      <c r="AZ566" s="250" t="str">
        <f>IF(V566="","",EOMONTH(EDATE(Tabla1[[#This Row],[Fecha Finalización]],3),0))</f>
        <v/>
      </c>
      <c r="BA566" s="40"/>
      <c r="BB566" s="40"/>
      <c r="BC566" s="236"/>
      <c r="BD566" s="234" t="str">
        <f>IF(F566="","",Tabla1[[#This Row],[sem 01]]&amp;Tabla1[[#This Row],[sem 02]]&amp;Tabla1[[#This Row],[sem 03]])</f>
        <v/>
      </c>
      <c r="BE566" s="235" t="str">
        <f>IF(TRIM(F566)="","",$B$1&amp;"-"&amp;SUBSTITUTE(Tabla1[[#This Row],[Mes Inscrito]]," ","")&amp;"-"&amp;SUBSTITUTE(Tabla1[[#This Row],[Dia de clases Inscrito]]," ","")&amp;"-"&amp;SUBSTITUTE(Tabla1[[#This Row],[Horario Inscrito]]," ","")&amp;"-"&amp;Tabla1[[#This Row],[Fecha Inicio grupo]])</f>
        <v/>
      </c>
      <c r="BF566" s="252" t="str">
        <f>IF(F566="","",Tabla1[[#This Row],[Curso]])</f>
        <v/>
      </c>
      <c r="BG566" s="253" t="str">
        <f>+IF(TRIM(F566)="","",$B$1&amp;"-"&amp;TRIM(Tabla1[[#This Row],[Mes Inscrito]])&amp;"-"&amp;TRIM(Tabla1[[#This Row],[Dia de clases Inscrito]])&amp;"-"&amp;TRIM(Tabla1[[#This Row],[Horario Inscrito]])&amp;"-"&amp;TRIM(Tabla1[[#This Row],[Fecha Inicio grupo]])&amp;"-"&amp;TRIM(Tabla1[[#This Row],[Tipo Incrito]]))</f>
        <v/>
      </c>
      <c r="BH566" s="308" t="str">
        <f>IF(F566="","",OR(IFERROR(SEARCH("CG",Tabla1[[#This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6" s="309" t="str">
        <f>IF(F566&lt;&gt;"",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6" s="309" t="str">
        <f>IF(F566&lt;&gt;"",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6" s="309" t="str">
        <f>IF(Tabla1[[#This Row],[Fecha Inicio grupo]]="","",IFERROR(VLOOKUP(Tabla1[[#This Row],[Mes de Alta como miembro]],Parámetros!$AM$2:$AN$16,2,0),"01/01/1900"))</f>
        <v/>
      </c>
    </row>
    <row r="567" spans="1:63" ht="14.45">
      <c r="A567" s="69">
        <v>564</v>
      </c>
      <c r="B567" s="30"/>
      <c r="C567" s="35"/>
      <c r="D567" s="43"/>
      <c r="E567" s="65"/>
      <c r="F567" s="46"/>
      <c r="G567" s="46"/>
      <c r="H567" s="164"/>
      <c r="I567" s="43"/>
      <c r="J567" s="29"/>
      <c r="K567" s="70"/>
      <c r="L567" s="69"/>
      <c r="M567" s="47"/>
      <c r="N567" s="239" t="str">
        <f ca="1">IF(Tabla1[[#This Row],[Fecha de nac]]="","",IF(Tabla1[[#This Row],[Fecha Finalización]] &gt;=TODAY(), DATEDIF(Tabla1[[#This Row],[Fecha de nac]],TODAY(),"y"), ROUNDDOWN((Tabla1[[#This Row],[Fecha Finalización]] -Tabla1[[#This Row],[Fecha de nac]])/365,0)))</f>
        <v/>
      </c>
      <c r="O567" s="170"/>
      <c r="P567" s="35"/>
      <c r="Q567" s="68"/>
      <c r="R567" s="68"/>
      <c r="S567" s="68"/>
      <c r="T567" s="68"/>
      <c r="U567" s="244" t="str">
        <f>IF(F567="","",Tabla1[[#This Row],[Fecha Inicio grupo]]+3*7-7)</f>
        <v/>
      </c>
      <c r="V567" s="245" t="str">
        <f>IF(F567="","",EDATE(Tabla1[[#This Row],[Fecha Inicio grupo]],3))</f>
        <v/>
      </c>
      <c r="W567" s="30"/>
      <c r="X567" s="30"/>
      <c r="Y567" s="77"/>
      <c r="Z567" s="77"/>
      <c r="AA567" s="77"/>
      <c r="AB567" s="77"/>
      <c r="AC567" s="77"/>
      <c r="AD567" s="77"/>
      <c r="AE567" s="77"/>
      <c r="AF567" s="77"/>
      <c r="AG567" s="77"/>
      <c r="AH567" s="77"/>
      <c r="AI567" s="77"/>
      <c r="AJ567" s="77"/>
      <c r="AK567" s="77"/>
      <c r="AL567" s="77"/>
      <c r="AM567" s="77"/>
      <c r="AN567" s="77"/>
      <c r="AO567" s="145"/>
      <c r="AP567" s="247" t="str">
        <f>IF(F567="","",IFERROR(VLOOKUP(SUBSTITUTE(SUBSTITUTE(Tabla1[[#This Row],[Uso Sistemas]],"T","P"),"N","F"),Parámetros!$M$2:$N$17,2,0),"Completar hasta 3ra sem. para evaluar a Probacionista"))</f>
        <v/>
      </c>
      <c r="AQ567" s="40"/>
      <c r="AR567" s="40"/>
      <c r="AS567" s="40"/>
      <c r="AT567" s="29"/>
      <c r="AU567" s="56"/>
      <c r="AV567" s="56"/>
      <c r="AW567" s="56"/>
      <c r="AX567" s="249" t="str">
        <f>IF(V567="","",EOMONTH(EDATE(Tabla1[[#This Row],[Fecha Finalización]],2),0))</f>
        <v/>
      </c>
      <c r="AY567" s="40"/>
      <c r="AZ567" s="250" t="str">
        <f>IF(V567="","",EOMONTH(EDATE(Tabla1[[#This Row],[Fecha Finalización]],3),0))</f>
        <v/>
      </c>
      <c r="BA567" s="40"/>
      <c r="BB567" s="40"/>
      <c r="BC567" s="236"/>
      <c r="BD567" s="234" t="str">
        <f>IF(F567="","",Tabla1[[#This Row],[sem 01]]&amp;Tabla1[[#This Row],[sem 02]]&amp;Tabla1[[#This Row],[sem 03]])</f>
        <v/>
      </c>
      <c r="BE567" s="235" t="str">
        <f>IF(TRIM(F567)="","",$B$1&amp;"-"&amp;SUBSTITUTE(Tabla1[[#This Row],[Mes Inscrito]]," ","")&amp;"-"&amp;SUBSTITUTE(Tabla1[[#This Row],[Dia de clases Inscrito]]," ","")&amp;"-"&amp;SUBSTITUTE(Tabla1[[#This Row],[Horario Inscrito]]," ","")&amp;"-"&amp;Tabla1[[#This Row],[Fecha Inicio grupo]])</f>
        <v/>
      </c>
      <c r="BF567" s="252" t="str">
        <f>IF(F567="","",Tabla1[[#This Row],[Curso]])</f>
        <v/>
      </c>
      <c r="BG567" s="253" t="str">
        <f>+IF(TRIM(F567)="","",$B$1&amp;"-"&amp;TRIM(Tabla1[[#This Row],[Mes Inscrito]])&amp;"-"&amp;TRIM(Tabla1[[#This Row],[Dia de clases Inscrito]])&amp;"-"&amp;TRIM(Tabla1[[#This Row],[Horario Inscrito]])&amp;"-"&amp;TRIM(Tabla1[[#This Row],[Fecha Inicio grupo]])&amp;"-"&amp;TRIM(Tabla1[[#This Row],[Tipo Incrito]]))</f>
        <v/>
      </c>
      <c r="BH567" s="308" t="str">
        <f>IF(F567="","",OR(IFERROR(SEARCH("CG",Tabla1[[#This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7" s="309" t="str">
        <f>IF(F567&lt;&gt;"",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7" s="309" t="str">
        <f>IF(F567&lt;&gt;"",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7" s="309" t="str">
        <f>IF(Tabla1[[#This Row],[Fecha Inicio grupo]]="","",IFERROR(VLOOKUP(Tabla1[[#This Row],[Mes de Alta como miembro]],Parámetros!$AM$2:$AN$16,2,0),"01/01/1900"))</f>
        <v/>
      </c>
    </row>
    <row r="568" spans="1:63" ht="14.45">
      <c r="A568" s="69">
        <v>565</v>
      </c>
      <c r="B568" s="30"/>
      <c r="C568" s="35"/>
      <c r="D568" s="43"/>
      <c r="E568" s="65"/>
      <c r="F568" s="46"/>
      <c r="G568" s="46"/>
      <c r="H568" s="164"/>
      <c r="I568" s="43"/>
      <c r="J568" s="29"/>
      <c r="K568" s="70"/>
      <c r="L568" s="69"/>
      <c r="M568" s="47"/>
      <c r="N568" s="239" t="str">
        <f ca="1">IF(Tabla1[[#This Row],[Fecha de nac]]="","",IF(Tabla1[[#This Row],[Fecha Finalización]] &gt;=TODAY(), DATEDIF(Tabla1[[#This Row],[Fecha de nac]],TODAY(),"y"), ROUNDDOWN((Tabla1[[#This Row],[Fecha Finalización]] -Tabla1[[#This Row],[Fecha de nac]])/365,0)))</f>
        <v/>
      </c>
      <c r="O568" s="170"/>
      <c r="P568" s="35"/>
      <c r="Q568" s="68"/>
      <c r="R568" s="68"/>
      <c r="S568" s="68"/>
      <c r="T568" s="68"/>
      <c r="U568" s="244" t="str">
        <f>IF(F568="","",Tabla1[[#This Row],[Fecha Inicio grupo]]+3*7-7)</f>
        <v/>
      </c>
      <c r="V568" s="245" t="str">
        <f>IF(F568="","",EDATE(Tabla1[[#This Row],[Fecha Inicio grupo]],3))</f>
        <v/>
      </c>
      <c r="W568" s="30"/>
      <c r="X568" s="30"/>
      <c r="Y568" s="77"/>
      <c r="Z568" s="77"/>
      <c r="AA568" s="77"/>
      <c r="AB568" s="77"/>
      <c r="AC568" s="77"/>
      <c r="AD568" s="77"/>
      <c r="AE568" s="77"/>
      <c r="AF568" s="77"/>
      <c r="AG568" s="77"/>
      <c r="AH568" s="77"/>
      <c r="AI568" s="77"/>
      <c r="AJ568" s="77"/>
      <c r="AK568" s="77"/>
      <c r="AL568" s="77"/>
      <c r="AM568" s="77"/>
      <c r="AN568" s="77"/>
      <c r="AO568" s="145"/>
      <c r="AP568" s="247" t="str">
        <f>IF(F568="","",IFERROR(VLOOKUP(SUBSTITUTE(SUBSTITUTE(Tabla1[[#This Row],[Uso Sistemas]],"T","P"),"N","F"),Parámetros!$M$2:$N$17,2,0),"Completar hasta 3ra sem. para evaluar a Probacionista"))</f>
        <v/>
      </c>
      <c r="AQ568" s="40"/>
      <c r="AR568" s="40"/>
      <c r="AS568" s="40"/>
      <c r="AT568" s="29"/>
      <c r="AU568" s="56"/>
      <c r="AV568" s="56"/>
      <c r="AW568" s="56"/>
      <c r="AX568" s="249" t="str">
        <f>IF(V568="","",EOMONTH(EDATE(Tabla1[[#This Row],[Fecha Finalización]],2),0))</f>
        <v/>
      </c>
      <c r="AY568" s="40"/>
      <c r="AZ568" s="250" t="str">
        <f>IF(V568="","",EOMONTH(EDATE(Tabla1[[#This Row],[Fecha Finalización]],3),0))</f>
        <v/>
      </c>
      <c r="BA568" s="40"/>
      <c r="BB568" s="40"/>
      <c r="BC568" s="236"/>
      <c r="BD568" s="234" t="str">
        <f>IF(F568="","",Tabla1[[#This Row],[sem 01]]&amp;Tabla1[[#This Row],[sem 02]]&amp;Tabla1[[#This Row],[sem 03]])</f>
        <v/>
      </c>
      <c r="BE568" s="235" t="str">
        <f>IF(TRIM(F568)="","",$B$1&amp;"-"&amp;SUBSTITUTE(Tabla1[[#This Row],[Mes Inscrito]]," ","")&amp;"-"&amp;SUBSTITUTE(Tabla1[[#This Row],[Dia de clases Inscrito]]," ","")&amp;"-"&amp;SUBSTITUTE(Tabla1[[#This Row],[Horario Inscrito]]," ","")&amp;"-"&amp;Tabla1[[#This Row],[Fecha Inicio grupo]])</f>
        <v/>
      </c>
      <c r="BF568" s="252" t="str">
        <f>IF(F568="","",Tabla1[[#This Row],[Curso]])</f>
        <v/>
      </c>
      <c r="BG568" s="253" t="str">
        <f>+IF(TRIM(F568)="","",$B$1&amp;"-"&amp;TRIM(Tabla1[[#This Row],[Mes Inscrito]])&amp;"-"&amp;TRIM(Tabla1[[#This Row],[Dia de clases Inscrito]])&amp;"-"&amp;TRIM(Tabla1[[#This Row],[Horario Inscrito]])&amp;"-"&amp;TRIM(Tabla1[[#This Row],[Fecha Inicio grupo]])&amp;"-"&amp;TRIM(Tabla1[[#This Row],[Tipo Incrito]]))</f>
        <v/>
      </c>
      <c r="BH568" s="308" t="str">
        <f>IF(F568="","",OR(IFERROR(SEARCH("CG",Tabla1[[#This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8" s="309" t="str">
        <f>IF(F568&lt;&gt;"",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8" s="309" t="str">
        <f>IF(F568&lt;&gt;"",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8" s="309" t="str">
        <f>IF(Tabla1[[#This Row],[Fecha Inicio grupo]]="","",IFERROR(VLOOKUP(Tabla1[[#This Row],[Mes de Alta como miembro]],Parámetros!$AM$2:$AN$16,2,0),"01/01/1900"))</f>
        <v/>
      </c>
    </row>
    <row r="569" spans="1:63" ht="14.45">
      <c r="A569" s="69">
        <v>566</v>
      </c>
      <c r="B569" s="30"/>
      <c r="C569" s="35"/>
      <c r="D569" s="43"/>
      <c r="E569" s="65"/>
      <c r="F569" s="46"/>
      <c r="G569" s="46"/>
      <c r="H569" s="164"/>
      <c r="I569" s="43"/>
      <c r="J569" s="29"/>
      <c r="K569" s="70"/>
      <c r="L569" s="69"/>
      <c r="M569" s="47"/>
      <c r="N569" s="239" t="str">
        <f ca="1">IF(Tabla1[[#This Row],[Fecha de nac]]="","",IF(Tabla1[[#This Row],[Fecha Finalización]] &gt;=TODAY(), DATEDIF(Tabla1[[#This Row],[Fecha de nac]],TODAY(),"y"), ROUNDDOWN((Tabla1[[#This Row],[Fecha Finalización]] -Tabla1[[#This Row],[Fecha de nac]])/365,0)))</f>
        <v/>
      </c>
      <c r="O569" s="170"/>
      <c r="P569" s="35"/>
      <c r="Q569" s="68"/>
      <c r="R569" s="68"/>
      <c r="S569" s="68"/>
      <c r="T569" s="68"/>
      <c r="U569" s="244" t="str">
        <f>IF(F569="","",Tabla1[[#This Row],[Fecha Inicio grupo]]+3*7-7)</f>
        <v/>
      </c>
      <c r="V569" s="245" t="str">
        <f>IF(F569="","",EDATE(Tabla1[[#This Row],[Fecha Inicio grupo]],3))</f>
        <v/>
      </c>
      <c r="W569" s="30"/>
      <c r="X569" s="30"/>
      <c r="Y569" s="77"/>
      <c r="Z569" s="77"/>
      <c r="AA569" s="77"/>
      <c r="AB569" s="77"/>
      <c r="AC569" s="77"/>
      <c r="AD569" s="77"/>
      <c r="AE569" s="77"/>
      <c r="AF569" s="77"/>
      <c r="AG569" s="77"/>
      <c r="AH569" s="77"/>
      <c r="AI569" s="77"/>
      <c r="AJ569" s="77"/>
      <c r="AK569" s="77"/>
      <c r="AL569" s="77"/>
      <c r="AM569" s="77"/>
      <c r="AN569" s="77"/>
      <c r="AO569" s="145"/>
      <c r="AP569" s="247" t="str">
        <f>IF(F569="","",IFERROR(VLOOKUP(SUBSTITUTE(SUBSTITUTE(Tabla1[[#This Row],[Uso Sistemas]],"T","P"),"N","F"),Parámetros!$M$2:$N$17,2,0),"Completar hasta 3ra sem. para evaluar a Probacionista"))</f>
        <v/>
      </c>
      <c r="AQ569" s="40"/>
      <c r="AR569" s="40"/>
      <c r="AS569" s="40"/>
      <c r="AT569" s="29"/>
      <c r="AU569" s="56"/>
      <c r="AV569" s="56"/>
      <c r="AW569" s="56"/>
      <c r="AX569" s="249" t="str">
        <f>IF(V569="","",EOMONTH(EDATE(Tabla1[[#This Row],[Fecha Finalización]],2),0))</f>
        <v/>
      </c>
      <c r="AY569" s="40"/>
      <c r="AZ569" s="250" t="str">
        <f>IF(V569="","",EOMONTH(EDATE(Tabla1[[#This Row],[Fecha Finalización]],3),0))</f>
        <v/>
      </c>
      <c r="BA569" s="40"/>
      <c r="BB569" s="40"/>
      <c r="BC569" s="236"/>
      <c r="BD569" s="234" t="str">
        <f>IF(F569="","",Tabla1[[#This Row],[sem 01]]&amp;Tabla1[[#This Row],[sem 02]]&amp;Tabla1[[#This Row],[sem 03]])</f>
        <v/>
      </c>
      <c r="BE569" s="235" t="str">
        <f>IF(TRIM(F569)="","",$B$1&amp;"-"&amp;SUBSTITUTE(Tabla1[[#This Row],[Mes Inscrito]]," ","")&amp;"-"&amp;SUBSTITUTE(Tabla1[[#This Row],[Dia de clases Inscrito]]," ","")&amp;"-"&amp;SUBSTITUTE(Tabla1[[#This Row],[Horario Inscrito]]," ","")&amp;"-"&amp;Tabla1[[#This Row],[Fecha Inicio grupo]])</f>
        <v/>
      </c>
      <c r="BF569" s="252" t="str">
        <f>IF(F569="","",Tabla1[[#This Row],[Curso]])</f>
        <v/>
      </c>
      <c r="BG569" s="253" t="str">
        <f>+IF(TRIM(F569)="","",$B$1&amp;"-"&amp;TRIM(Tabla1[[#This Row],[Mes Inscrito]])&amp;"-"&amp;TRIM(Tabla1[[#This Row],[Dia de clases Inscrito]])&amp;"-"&amp;TRIM(Tabla1[[#This Row],[Horario Inscrito]])&amp;"-"&amp;TRIM(Tabla1[[#This Row],[Fecha Inicio grupo]])&amp;"-"&amp;TRIM(Tabla1[[#This Row],[Tipo Incrito]]))</f>
        <v/>
      </c>
      <c r="BH569" s="308" t="str">
        <f>IF(F569="","",OR(IFERROR(SEARCH("CG",Tabla1[[#This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9" s="309" t="str">
        <f>IF(F569&lt;&gt;"",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9" s="309" t="str">
        <f>IF(F569&lt;&gt;"",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9" s="309" t="str">
        <f>IF(Tabla1[[#This Row],[Fecha Inicio grupo]]="","",IFERROR(VLOOKUP(Tabla1[[#This Row],[Mes de Alta como miembro]],Parámetros!$AM$2:$AN$16,2,0),"01/01/1900"))</f>
        <v/>
      </c>
    </row>
    <row r="570" spans="1:63" ht="14.45">
      <c r="A570" s="69">
        <v>567</v>
      </c>
      <c r="B570" s="30"/>
      <c r="C570" s="35"/>
      <c r="D570" s="43"/>
      <c r="E570" s="65"/>
      <c r="F570" s="46"/>
      <c r="G570" s="46"/>
      <c r="H570" s="164"/>
      <c r="I570" s="43"/>
      <c r="J570" s="29"/>
      <c r="K570" s="70"/>
      <c r="L570" s="69"/>
      <c r="M570" s="47"/>
      <c r="N570" s="239" t="str">
        <f ca="1">IF(Tabla1[[#This Row],[Fecha de nac]]="","",IF(Tabla1[[#This Row],[Fecha Finalización]] &gt;=TODAY(), DATEDIF(Tabla1[[#This Row],[Fecha de nac]],TODAY(),"y"), ROUNDDOWN((Tabla1[[#This Row],[Fecha Finalización]] -Tabla1[[#This Row],[Fecha de nac]])/365,0)))</f>
        <v/>
      </c>
      <c r="O570" s="170"/>
      <c r="P570" s="35"/>
      <c r="Q570" s="68"/>
      <c r="R570" s="68"/>
      <c r="S570" s="68"/>
      <c r="T570" s="68"/>
      <c r="U570" s="244" t="str">
        <f>IF(F570="","",Tabla1[[#This Row],[Fecha Inicio grupo]]+3*7-7)</f>
        <v/>
      </c>
      <c r="V570" s="245" t="str">
        <f>IF(F570="","",EDATE(Tabla1[[#This Row],[Fecha Inicio grupo]],3))</f>
        <v/>
      </c>
      <c r="W570" s="30"/>
      <c r="X570" s="30"/>
      <c r="Y570" s="77"/>
      <c r="Z570" s="77"/>
      <c r="AA570" s="77"/>
      <c r="AB570" s="77"/>
      <c r="AC570" s="77"/>
      <c r="AD570" s="77"/>
      <c r="AE570" s="77"/>
      <c r="AF570" s="77"/>
      <c r="AG570" s="77"/>
      <c r="AH570" s="77"/>
      <c r="AI570" s="77"/>
      <c r="AJ570" s="77"/>
      <c r="AK570" s="77"/>
      <c r="AL570" s="77"/>
      <c r="AM570" s="77"/>
      <c r="AN570" s="77"/>
      <c r="AO570" s="145"/>
      <c r="AP570" s="247" t="str">
        <f>IF(F570="","",IFERROR(VLOOKUP(SUBSTITUTE(SUBSTITUTE(Tabla1[[#This Row],[Uso Sistemas]],"T","P"),"N","F"),Parámetros!$M$2:$N$17,2,0),"Completar hasta 3ra sem. para evaluar a Probacionista"))</f>
        <v/>
      </c>
      <c r="AQ570" s="40"/>
      <c r="AR570" s="40"/>
      <c r="AS570" s="40"/>
      <c r="AT570" s="29"/>
      <c r="AU570" s="56"/>
      <c r="AV570" s="56"/>
      <c r="AW570" s="56"/>
      <c r="AX570" s="249" t="str">
        <f>IF(V570="","",EOMONTH(EDATE(Tabla1[[#This Row],[Fecha Finalización]],2),0))</f>
        <v/>
      </c>
      <c r="AY570" s="40"/>
      <c r="AZ570" s="250" t="str">
        <f>IF(V570="","",EOMONTH(EDATE(Tabla1[[#This Row],[Fecha Finalización]],3),0))</f>
        <v/>
      </c>
      <c r="BA570" s="40"/>
      <c r="BB570" s="40"/>
      <c r="BC570" s="236"/>
      <c r="BD570" s="234" t="str">
        <f>IF(F570="","",Tabla1[[#This Row],[sem 01]]&amp;Tabla1[[#This Row],[sem 02]]&amp;Tabla1[[#This Row],[sem 03]])</f>
        <v/>
      </c>
      <c r="BE570" s="235" t="str">
        <f>IF(TRIM(F570)="","",$B$1&amp;"-"&amp;SUBSTITUTE(Tabla1[[#This Row],[Mes Inscrito]]," ","")&amp;"-"&amp;SUBSTITUTE(Tabla1[[#This Row],[Dia de clases Inscrito]]," ","")&amp;"-"&amp;SUBSTITUTE(Tabla1[[#This Row],[Horario Inscrito]]," ","")&amp;"-"&amp;Tabla1[[#This Row],[Fecha Inicio grupo]])</f>
        <v/>
      </c>
      <c r="BF570" s="252" t="str">
        <f>IF(F570="","",Tabla1[[#This Row],[Curso]])</f>
        <v/>
      </c>
      <c r="BG570" s="253" t="str">
        <f>+IF(TRIM(F570)="","",$B$1&amp;"-"&amp;TRIM(Tabla1[[#This Row],[Mes Inscrito]])&amp;"-"&amp;TRIM(Tabla1[[#This Row],[Dia de clases Inscrito]])&amp;"-"&amp;TRIM(Tabla1[[#This Row],[Horario Inscrito]])&amp;"-"&amp;TRIM(Tabla1[[#This Row],[Fecha Inicio grupo]])&amp;"-"&amp;TRIM(Tabla1[[#This Row],[Tipo Incrito]]))</f>
        <v/>
      </c>
      <c r="BH570" s="308" t="str">
        <f>IF(F570="","",OR(IFERROR(SEARCH("CG",Tabla1[[#This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0" s="309" t="str">
        <f>IF(F570&lt;&gt;"",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0" s="309" t="str">
        <f>IF(F570&lt;&gt;"",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0" s="309" t="str">
        <f>IF(Tabla1[[#This Row],[Fecha Inicio grupo]]="","",IFERROR(VLOOKUP(Tabla1[[#This Row],[Mes de Alta como miembro]],Parámetros!$AM$2:$AN$16,2,0),"01/01/1900"))</f>
        <v/>
      </c>
    </row>
    <row r="571" spans="1:63" ht="14.45">
      <c r="A571" s="69">
        <v>568</v>
      </c>
      <c r="B571" s="30"/>
      <c r="C571" s="35"/>
      <c r="D571" s="43"/>
      <c r="E571" s="65"/>
      <c r="F571" s="46"/>
      <c r="G571" s="46"/>
      <c r="H571" s="164"/>
      <c r="I571" s="43"/>
      <c r="J571" s="29"/>
      <c r="K571" s="70"/>
      <c r="L571" s="69"/>
      <c r="M571" s="47"/>
      <c r="N571" s="239" t="str">
        <f ca="1">IF(Tabla1[[#This Row],[Fecha de nac]]="","",IF(Tabla1[[#This Row],[Fecha Finalización]] &gt;=TODAY(), DATEDIF(Tabla1[[#This Row],[Fecha de nac]],TODAY(),"y"), ROUNDDOWN((Tabla1[[#This Row],[Fecha Finalización]] -Tabla1[[#This Row],[Fecha de nac]])/365,0)))</f>
        <v/>
      </c>
      <c r="O571" s="170"/>
      <c r="P571" s="35"/>
      <c r="Q571" s="68"/>
      <c r="R571" s="68"/>
      <c r="S571" s="68"/>
      <c r="T571" s="68"/>
      <c r="U571" s="244" t="str">
        <f>IF(F571="","",Tabla1[[#This Row],[Fecha Inicio grupo]]+3*7-7)</f>
        <v/>
      </c>
      <c r="V571" s="245" t="str">
        <f>IF(F571="","",EDATE(Tabla1[[#This Row],[Fecha Inicio grupo]],3))</f>
        <v/>
      </c>
      <c r="W571" s="30"/>
      <c r="X571" s="30"/>
      <c r="Y571" s="77"/>
      <c r="Z571" s="77"/>
      <c r="AA571" s="77"/>
      <c r="AB571" s="77"/>
      <c r="AC571" s="77"/>
      <c r="AD571" s="77"/>
      <c r="AE571" s="77"/>
      <c r="AF571" s="77"/>
      <c r="AG571" s="77"/>
      <c r="AH571" s="77"/>
      <c r="AI571" s="77"/>
      <c r="AJ571" s="77"/>
      <c r="AK571" s="77"/>
      <c r="AL571" s="77"/>
      <c r="AM571" s="77"/>
      <c r="AN571" s="77"/>
      <c r="AO571" s="145"/>
      <c r="AP571" s="247" t="str">
        <f>IF(F571="","",IFERROR(VLOOKUP(SUBSTITUTE(SUBSTITUTE(Tabla1[[#This Row],[Uso Sistemas]],"T","P"),"N","F"),Parámetros!$M$2:$N$17,2,0),"Completar hasta 3ra sem. para evaluar a Probacionista"))</f>
        <v/>
      </c>
      <c r="AQ571" s="40"/>
      <c r="AR571" s="40"/>
      <c r="AS571" s="40"/>
      <c r="AT571" s="29"/>
      <c r="AU571" s="56"/>
      <c r="AV571" s="56"/>
      <c r="AW571" s="56"/>
      <c r="AX571" s="249" t="str">
        <f>IF(V571="","",EOMONTH(EDATE(Tabla1[[#This Row],[Fecha Finalización]],2),0))</f>
        <v/>
      </c>
      <c r="AY571" s="40"/>
      <c r="AZ571" s="250" t="str">
        <f>IF(V571="","",EOMONTH(EDATE(Tabla1[[#This Row],[Fecha Finalización]],3),0))</f>
        <v/>
      </c>
      <c r="BA571" s="40"/>
      <c r="BB571" s="40"/>
      <c r="BC571" s="236"/>
      <c r="BD571" s="234" t="str">
        <f>IF(F571="","",Tabla1[[#This Row],[sem 01]]&amp;Tabla1[[#This Row],[sem 02]]&amp;Tabla1[[#This Row],[sem 03]])</f>
        <v/>
      </c>
      <c r="BE571" s="235" t="str">
        <f>IF(TRIM(F571)="","",$B$1&amp;"-"&amp;SUBSTITUTE(Tabla1[[#This Row],[Mes Inscrito]]," ","")&amp;"-"&amp;SUBSTITUTE(Tabla1[[#This Row],[Dia de clases Inscrito]]," ","")&amp;"-"&amp;SUBSTITUTE(Tabla1[[#This Row],[Horario Inscrito]]," ","")&amp;"-"&amp;Tabla1[[#This Row],[Fecha Inicio grupo]])</f>
        <v/>
      </c>
      <c r="BF571" s="252" t="str">
        <f>IF(F571="","",Tabla1[[#This Row],[Curso]])</f>
        <v/>
      </c>
      <c r="BG571" s="253" t="str">
        <f>+IF(TRIM(F571)="","",$B$1&amp;"-"&amp;TRIM(Tabla1[[#This Row],[Mes Inscrito]])&amp;"-"&amp;TRIM(Tabla1[[#This Row],[Dia de clases Inscrito]])&amp;"-"&amp;TRIM(Tabla1[[#This Row],[Horario Inscrito]])&amp;"-"&amp;TRIM(Tabla1[[#This Row],[Fecha Inicio grupo]])&amp;"-"&amp;TRIM(Tabla1[[#This Row],[Tipo Incrito]]))</f>
        <v/>
      </c>
      <c r="BH571" s="308" t="str">
        <f>IF(F571="","",OR(IFERROR(SEARCH("CG",Tabla1[[#This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1" s="309" t="str">
        <f>IF(F571&lt;&gt;"",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1" s="309" t="str">
        <f>IF(F571&lt;&gt;"",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1" s="309" t="str">
        <f>IF(Tabla1[[#This Row],[Fecha Inicio grupo]]="","",IFERROR(VLOOKUP(Tabla1[[#This Row],[Mes de Alta como miembro]],Parámetros!$AM$2:$AN$16,2,0),"01/01/1900"))</f>
        <v/>
      </c>
    </row>
    <row r="572" spans="1:63" ht="14.45">
      <c r="A572" s="69">
        <v>569</v>
      </c>
      <c r="B572" s="30"/>
      <c r="C572" s="35"/>
      <c r="D572" s="43"/>
      <c r="E572" s="65"/>
      <c r="F572" s="46"/>
      <c r="G572" s="46"/>
      <c r="H572" s="164"/>
      <c r="I572" s="43"/>
      <c r="J572" s="29"/>
      <c r="K572" s="70"/>
      <c r="L572" s="69"/>
      <c r="M572" s="47"/>
      <c r="N572" s="239" t="str">
        <f ca="1">IF(Tabla1[[#This Row],[Fecha de nac]]="","",IF(Tabla1[[#This Row],[Fecha Finalización]] &gt;=TODAY(), DATEDIF(Tabla1[[#This Row],[Fecha de nac]],TODAY(),"y"), ROUNDDOWN((Tabla1[[#This Row],[Fecha Finalización]] -Tabla1[[#This Row],[Fecha de nac]])/365,0)))</f>
        <v/>
      </c>
      <c r="O572" s="170"/>
      <c r="P572" s="35"/>
      <c r="Q572" s="68"/>
      <c r="R572" s="68"/>
      <c r="S572" s="68"/>
      <c r="T572" s="68"/>
      <c r="U572" s="244" t="str">
        <f>IF(F572="","",Tabla1[[#This Row],[Fecha Inicio grupo]]+3*7-7)</f>
        <v/>
      </c>
      <c r="V572" s="245" t="str">
        <f>IF(F572="","",EDATE(Tabla1[[#This Row],[Fecha Inicio grupo]],3))</f>
        <v/>
      </c>
      <c r="W572" s="30"/>
      <c r="X572" s="30"/>
      <c r="Y572" s="77"/>
      <c r="Z572" s="77"/>
      <c r="AA572" s="77"/>
      <c r="AB572" s="77"/>
      <c r="AC572" s="77"/>
      <c r="AD572" s="77"/>
      <c r="AE572" s="77"/>
      <c r="AF572" s="77"/>
      <c r="AG572" s="77"/>
      <c r="AH572" s="77"/>
      <c r="AI572" s="77"/>
      <c r="AJ572" s="77"/>
      <c r="AK572" s="77"/>
      <c r="AL572" s="77"/>
      <c r="AM572" s="77"/>
      <c r="AN572" s="77"/>
      <c r="AO572" s="145"/>
      <c r="AP572" s="247" t="str">
        <f>IF(F572="","",IFERROR(VLOOKUP(SUBSTITUTE(SUBSTITUTE(Tabla1[[#This Row],[Uso Sistemas]],"T","P"),"N","F"),Parámetros!$M$2:$N$17,2,0),"Completar hasta 3ra sem. para evaluar a Probacionista"))</f>
        <v/>
      </c>
      <c r="AQ572" s="40"/>
      <c r="AR572" s="40"/>
      <c r="AS572" s="40"/>
      <c r="AT572" s="29"/>
      <c r="AU572" s="56"/>
      <c r="AV572" s="56"/>
      <c r="AW572" s="56"/>
      <c r="AX572" s="249" t="str">
        <f>IF(V572="","",EOMONTH(EDATE(Tabla1[[#This Row],[Fecha Finalización]],2),0))</f>
        <v/>
      </c>
      <c r="AY572" s="40"/>
      <c r="AZ572" s="250" t="str">
        <f>IF(V572="","",EOMONTH(EDATE(Tabla1[[#This Row],[Fecha Finalización]],3),0))</f>
        <v/>
      </c>
      <c r="BA572" s="40"/>
      <c r="BB572" s="40"/>
      <c r="BC572" s="236"/>
      <c r="BD572" s="234" t="str">
        <f>IF(F572="","",Tabla1[[#This Row],[sem 01]]&amp;Tabla1[[#This Row],[sem 02]]&amp;Tabla1[[#This Row],[sem 03]])</f>
        <v/>
      </c>
      <c r="BE572" s="235" t="str">
        <f>IF(TRIM(F572)="","",$B$1&amp;"-"&amp;SUBSTITUTE(Tabla1[[#This Row],[Mes Inscrito]]," ","")&amp;"-"&amp;SUBSTITUTE(Tabla1[[#This Row],[Dia de clases Inscrito]]," ","")&amp;"-"&amp;SUBSTITUTE(Tabla1[[#This Row],[Horario Inscrito]]," ","")&amp;"-"&amp;Tabla1[[#This Row],[Fecha Inicio grupo]])</f>
        <v/>
      </c>
      <c r="BF572" s="252" t="str">
        <f>IF(F572="","",Tabla1[[#This Row],[Curso]])</f>
        <v/>
      </c>
      <c r="BG572" s="253" t="str">
        <f>+IF(TRIM(F572)="","",$B$1&amp;"-"&amp;TRIM(Tabla1[[#This Row],[Mes Inscrito]])&amp;"-"&amp;TRIM(Tabla1[[#This Row],[Dia de clases Inscrito]])&amp;"-"&amp;TRIM(Tabla1[[#This Row],[Horario Inscrito]])&amp;"-"&amp;TRIM(Tabla1[[#This Row],[Fecha Inicio grupo]])&amp;"-"&amp;TRIM(Tabla1[[#This Row],[Tipo Incrito]]))</f>
        <v/>
      </c>
      <c r="BH572" s="308" t="str">
        <f>IF(F572="","",OR(IFERROR(SEARCH("CG",Tabla1[[#This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2" s="309" t="str">
        <f>IF(F572&lt;&gt;"",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2" s="309" t="str">
        <f>IF(F572&lt;&gt;"",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2" s="309" t="str">
        <f>IF(Tabla1[[#This Row],[Fecha Inicio grupo]]="","",IFERROR(VLOOKUP(Tabla1[[#This Row],[Mes de Alta como miembro]],Parámetros!$AM$2:$AN$16,2,0),"01/01/1900"))</f>
        <v/>
      </c>
    </row>
    <row r="573" spans="1:63" ht="14.45">
      <c r="A573" s="69">
        <v>570</v>
      </c>
      <c r="B573" s="30"/>
      <c r="C573" s="35"/>
      <c r="D573" s="43"/>
      <c r="E573" s="65"/>
      <c r="F573" s="46"/>
      <c r="G573" s="46"/>
      <c r="H573" s="164"/>
      <c r="I573" s="43"/>
      <c r="J573" s="29"/>
      <c r="K573" s="70"/>
      <c r="L573" s="69"/>
      <c r="M573" s="47"/>
      <c r="N573" s="239" t="str">
        <f ca="1">IF(Tabla1[[#This Row],[Fecha de nac]]="","",IF(Tabla1[[#This Row],[Fecha Finalización]] &gt;=TODAY(), DATEDIF(Tabla1[[#This Row],[Fecha de nac]],TODAY(),"y"), ROUNDDOWN((Tabla1[[#This Row],[Fecha Finalización]] -Tabla1[[#This Row],[Fecha de nac]])/365,0)))</f>
        <v/>
      </c>
      <c r="O573" s="170"/>
      <c r="P573" s="35"/>
      <c r="Q573" s="68"/>
      <c r="R573" s="68"/>
      <c r="S573" s="68"/>
      <c r="T573" s="68"/>
      <c r="U573" s="244" t="str">
        <f>IF(F573="","",Tabla1[[#This Row],[Fecha Inicio grupo]]+3*7-7)</f>
        <v/>
      </c>
      <c r="V573" s="245" t="str">
        <f>IF(F573="","",EDATE(Tabla1[[#This Row],[Fecha Inicio grupo]],3))</f>
        <v/>
      </c>
      <c r="W573" s="30"/>
      <c r="X573" s="30"/>
      <c r="Y573" s="77"/>
      <c r="Z573" s="77"/>
      <c r="AA573" s="77"/>
      <c r="AB573" s="77"/>
      <c r="AC573" s="77"/>
      <c r="AD573" s="77"/>
      <c r="AE573" s="77"/>
      <c r="AF573" s="77"/>
      <c r="AG573" s="77"/>
      <c r="AH573" s="77"/>
      <c r="AI573" s="77"/>
      <c r="AJ573" s="77"/>
      <c r="AK573" s="77"/>
      <c r="AL573" s="77"/>
      <c r="AM573" s="77"/>
      <c r="AN573" s="77"/>
      <c r="AO573" s="145"/>
      <c r="AP573" s="247" t="str">
        <f>IF(F573="","",IFERROR(VLOOKUP(SUBSTITUTE(SUBSTITUTE(Tabla1[[#This Row],[Uso Sistemas]],"T","P"),"N","F"),Parámetros!$M$2:$N$17,2,0),"Completar hasta 3ra sem. para evaluar a Probacionista"))</f>
        <v/>
      </c>
      <c r="AQ573" s="40"/>
      <c r="AR573" s="40"/>
      <c r="AS573" s="40"/>
      <c r="AT573" s="29"/>
      <c r="AU573" s="56"/>
      <c r="AV573" s="56"/>
      <c r="AW573" s="56"/>
      <c r="AX573" s="249" t="str">
        <f>IF(V573="","",EOMONTH(EDATE(Tabla1[[#This Row],[Fecha Finalización]],2),0))</f>
        <v/>
      </c>
      <c r="AY573" s="40"/>
      <c r="AZ573" s="250" t="str">
        <f>IF(V573="","",EOMONTH(EDATE(Tabla1[[#This Row],[Fecha Finalización]],3),0))</f>
        <v/>
      </c>
      <c r="BA573" s="40"/>
      <c r="BB573" s="40"/>
      <c r="BC573" s="236"/>
      <c r="BD573" s="234" t="str">
        <f>IF(F573="","",Tabla1[[#This Row],[sem 01]]&amp;Tabla1[[#This Row],[sem 02]]&amp;Tabla1[[#This Row],[sem 03]])</f>
        <v/>
      </c>
      <c r="BE573" s="235" t="str">
        <f>IF(TRIM(F573)="","",$B$1&amp;"-"&amp;SUBSTITUTE(Tabla1[[#This Row],[Mes Inscrito]]," ","")&amp;"-"&amp;SUBSTITUTE(Tabla1[[#This Row],[Dia de clases Inscrito]]," ","")&amp;"-"&amp;SUBSTITUTE(Tabla1[[#This Row],[Horario Inscrito]]," ","")&amp;"-"&amp;Tabla1[[#This Row],[Fecha Inicio grupo]])</f>
        <v/>
      </c>
      <c r="BF573" s="252" t="str">
        <f>IF(F573="","",Tabla1[[#This Row],[Curso]])</f>
        <v/>
      </c>
      <c r="BG573" s="253" t="str">
        <f>+IF(TRIM(F573)="","",$B$1&amp;"-"&amp;TRIM(Tabla1[[#This Row],[Mes Inscrito]])&amp;"-"&amp;TRIM(Tabla1[[#This Row],[Dia de clases Inscrito]])&amp;"-"&amp;TRIM(Tabla1[[#This Row],[Horario Inscrito]])&amp;"-"&amp;TRIM(Tabla1[[#This Row],[Fecha Inicio grupo]])&amp;"-"&amp;TRIM(Tabla1[[#This Row],[Tipo Incrito]]))</f>
        <v/>
      </c>
      <c r="BH573" s="308" t="str">
        <f>IF(F573="","",OR(IFERROR(SEARCH("CG",Tabla1[[#This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3" s="309" t="str">
        <f>IF(F573&lt;&gt;"",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3" s="309" t="str">
        <f>IF(F573&lt;&gt;"",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3" s="309" t="str">
        <f>IF(Tabla1[[#This Row],[Fecha Inicio grupo]]="","",IFERROR(VLOOKUP(Tabla1[[#This Row],[Mes de Alta como miembro]],Parámetros!$AM$2:$AN$16,2,0),"01/01/1900"))</f>
        <v/>
      </c>
    </row>
    <row r="574" spans="1:63" ht="14.45">
      <c r="A574" s="69">
        <v>571</v>
      </c>
      <c r="B574" s="30"/>
      <c r="C574" s="35"/>
      <c r="D574" s="43"/>
      <c r="E574" s="65"/>
      <c r="F574" s="46"/>
      <c r="G574" s="46"/>
      <c r="H574" s="164"/>
      <c r="I574" s="43"/>
      <c r="J574" s="29"/>
      <c r="K574" s="70"/>
      <c r="L574" s="69"/>
      <c r="M574" s="47"/>
      <c r="N574" s="239" t="str">
        <f ca="1">IF(Tabla1[[#This Row],[Fecha de nac]]="","",IF(Tabla1[[#This Row],[Fecha Finalización]] &gt;=TODAY(), DATEDIF(Tabla1[[#This Row],[Fecha de nac]],TODAY(),"y"), ROUNDDOWN((Tabla1[[#This Row],[Fecha Finalización]] -Tabla1[[#This Row],[Fecha de nac]])/365,0)))</f>
        <v/>
      </c>
      <c r="O574" s="170"/>
      <c r="P574" s="35"/>
      <c r="Q574" s="68"/>
      <c r="R574" s="68"/>
      <c r="S574" s="68"/>
      <c r="T574" s="68"/>
      <c r="U574" s="244" t="str">
        <f>IF(F574="","",Tabla1[[#This Row],[Fecha Inicio grupo]]+3*7-7)</f>
        <v/>
      </c>
      <c r="V574" s="245" t="str">
        <f>IF(F574="","",EDATE(Tabla1[[#This Row],[Fecha Inicio grupo]],3))</f>
        <v/>
      </c>
      <c r="W574" s="30"/>
      <c r="X574" s="30"/>
      <c r="Y574" s="77"/>
      <c r="Z574" s="77"/>
      <c r="AA574" s="77"/>
      <c r="AB574" s="77"/>
      <c r="AC574" s="77"/>
      <c r="AD574" s="77"/>
      <c r="AE574" s="77"/>
      <c r="AF574" s="77"/>
      <c r="AG574" s="77"/>
      <c r="AH574" s="77"/>
      <c r="AI574" s="77"/>
      <c r="AJ574" s="77"/>
      <c r="AK574" s="77"/>
      <c r="AL574" s="77"/>
      <c r="AM574" s="77"/>
      <c r="AN574" s="77"/>
      <c r="AO574" s="145"/>
      <c r="AP574" s="247" t="str">
        <f>IF(F574="","",IFERROR(VLOOKUP(SUBSTITUTE(SUBSTITUTE(Tabla1[[#This Row],[Uso Sistemas]],"T","P"),"N","F"),Parámetros!$M$2:$N$17,2,0),"Completar hasta 3ra sem. para evaluar a Probacionista"))</f>
        <v/>
      </c>
      <c r="AQ574" s="40"/>
      <c r="AR574" s="40"/>
      <c r="AS574" s="40"/>
      <c r="AT574" s="29"/>
      <c r="AU574" s="56"/>
      <c r="AV574" s="56"/>
      <c r="AW574" s="56"/>
      <c r="AX574" s="249" t="str">
        <f>IF(V574="","",EOMONTH(EDATE(Tabla1[[#This Row],[Fecha Finalización]],2),0))</f>
        <v/>
      </c>
      <c r="AY574" s="40"/>
      <c r="AZ574" s="250" t="str">
        <f>IF(V574="","",EOMONTH(EDATE(Tabla1[[#This Row],[Fecha Finalización]],3),0))</f>
        <v/>
      </c>
      <c r="BA574" s="40"/>
      <c r="BB574" s="40"/>
      <c r="BC574" s="236"/>
      <c r="BD574" s="234" t="str">
        <f>IF(F574="","",Tabla1[[#This Row],[sem 01]]&amp;Tabla1[[#This Row],[sem 02]]&amp;Tabla1[[#This Row],[sem 03]])</f>
        <v/>
      </c>
      <c r="BE574" s="235" t="str">
        <f>IF(TRIM(F574)="","",$B$1&amp;"-"&amp;SUBSTITUTE(Tabla1[[#This Row],[Mes Inscrito]]," ","")&amp;"-"&amp;SUBSTITUTE(Tabla1[[#This Row],[Dia de clases Inscrito]]," ","")&amp;"-"&amp;SUBSTITUTE(Tabla1[[#This Row],[Horario Inscrito]]," ","")&amp;"-"&amp;Tabla1[[#This Row],[Fecha Inicio grupo]])</f>
        <v/>
      </c>
      <c r="BF574" s="252" t="str">
        <f>IF(F574="","",Tabla1[[#This Row],[Curso]])</f>
        <v/>
      </c>
      <c r="BG574" s="253" t="str">
        <f>+IF(TRIM(F574)="","",$B$1&amp;"-"&amp;TRIM(Tabla1[[#This Row],[Mes Inscrito]])&amp;"-"&amp;TRIM(Tabla1[[#This Row],[Dia de clases Inscrito]])&amp;"-"&amp;TRIM(Tabla1[[#This Row],[Horario Inscrito]])&amp;"-"&amp;TRIM(Tabla1[[#This Row],[Fecha Inicio grupo]])&amp;"-"&amp;TRIM(Tabla1[[#This Row],[Tipo Incrito]]))</f>
        <v/>
      </c>
      <c r="BH574" s="308" t="str">
        <f>IF(F574="","",OR(IFERROR(SEARCH("CG",Tabla1[[#This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4" s="309" t="str">
        <f>IF(F574&lt;&gt;"",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4" s="309" t="str">
        <f>IF(F574&lt;&gt;"",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4" s="309" t="str">
        <f>IF(Tabla1[[#This Row],[Fecha Inicio grupo]]="","",IFERROR(VLOOKUP(Tabla1[[#This Row],[Mes de Alta como miembro]],Parámetros!$AM$2:$AN$16,2,0),"01/01/1900"))</f>
        <v/>
      </c>
    </row>
    <row r="575" spans="1:63" ht="14.45">
      <c r="A575" s="69">
        <v>572</v>
      </c>
      <c r="B575" s="30"/>
      <c r="C575" s="35"/>
      <c r="D575" s="43"/>
      <c r="E575" s="65"/>
      <c r="F575" s="46"/>
      <c r="G575" s="46"/>
      <c r="H575" s="164"/>
      <c r="I575" s="43"/>
      <c r="J575" s="29"/>
      <c r="K575" s="70"/>
      <c r="L575" s="69"/>
      <c r="M575" s="47"/>
      <c r="N575" s="239" t="str">
        <f ca="1">IF(Tabla1[[#This Row],[Fecha de nac]]="","",IF(Tabla1[[#This Row],[Fecha Finalización]] &gt;=TODAY(), DATEDIF(Tabla1[[#This Row],[Fecha de nac]],TODAY(),"y"), ROUNDDOWN((Tabla1[[#This Row],[Fecha Finalización]] -Tabla1[[#This Row],[Fecha de nac]])/365,0)))</f>
        <v/>
      </c>
      <c r="O575" s="170"/>
      <c r="P575" s="35"/>
      <c r="Q575" s="68"/>
      <c r="R575" s="68"/>
      <c r="S575" s="68"/>
      <c r="T575" s="68"/>
      <c r="U575" s="244" t="str">
        <f>IF(F575="","",Tabla1[[#This Row],[Fecha Inicio grupo]]+3*7-7)</f>
        <v/>
      </c>
      <c r="V575" s="245" t="str">
        <f>IF(F575="","",EDATE(Tabla1[[#This Row],[Fecha Inicio grupo]],3))</f>
        <v/>
      </c>
      <c r="W575" s="30"/>
      <c r="X575" s="30"/>
      <c r="Y575" s="77"/>
      <c r="Z575" s="77"/>
      <c r="AA575" s="77"/>
      <c r="AB575" s="77"/>
      <c r="AC575" s="77"/>
      <c r="AD575" s="77"/>
      <c r="AE575" s="77"/>
      <c r="AF575" s="77"/>
      <c r="AG575" s="77"/>
      <c r="AH575" s="77"/>
      <c r="AI575" s="77"/>
      <c r="AJ575" s="77"/>
      <c r="AK575" s="77"/>
      <c r="AL575" s="77"/>
      <c r="AM575" s="77"/>
      <c r="AN575" s="77"/>
      <c r="AO575" s="145"/>
      <c r="AP575" s="247" t="str">
        <f>IF(F575="","",IFERROR(VLOOKUP(SUBSTITUTE(SUBSTITUTE(Tabla1[[#This Row],[Uso Sistemas]],"T","P"),"N","F"),Parámetros!$M$2:$N$17,2,0),"Completar hasta 3ra sem. para evaluar a Probacionista"))</f>
        <v/>
      </c>
      <c r="AQ575" s="40"/>
      <c r="AR575" s="40"/>
      <c r="AS575" s="40"/>
      <c r="AT575" s="29"/>
      <c r="AU575" s="56"/>
      <c r="AV575" s="56"/>
      <c r="AW575" s="56"/>
      <c r="AX575" s="249" t="str">
        <f>IF(V575="","",EOMONTH(EDATE(Tabla1[[#This Row],[Fecha Finalización]],2),0))</f>
        <v/>
      </c>
      <c r="AY575" s="40"/>
      <c r="AZ575" s="250" t="str">
        <f>IF(V575="","",EOMONTH(EDATE(Tabla1[[#This Row],[Fecha Finalización]],3),0))</f>
        <v/>
      </c>
      <c r="BA575" s="40"/>
      <c r="BB575" s="40"/>
      <c r="BC575" s="236"/>
      <c r="BD575" s="234" t="str">
        <f>IF(F575="","",Tabla1[[#This Row],[sem 01]]&amp;Tabla1[[#This Row],[sem 02]]&amp;Tabla1[[#This Row],[sem 03]])</f>
        <v/>
      </c>
      <c r="BE575" s="235" t="str">
        <f>IF(TRIM(F575)="","",$B$1&amp;"-"&amp;SUBSTITUTE(Tabla1[[#This Row],[Mes Inscrito]]," ","")&amp;"-"&amp;SUBSTITUTE(Tabla1[[#This Row],[Dia de clases Inscrito]]," ","")&amp;"-"&amp;SUBSTITUTE(Tabla1[[#This Row],[Horario Inscrito]]," ","")&amp;"-"&amp;Tabla1[[#This Row],[Fecha Inicio grupo]])</f>
        <v/>
      </c>
      <c r="BF575" s="252" t="str">
        <f>IF(F575="","",Tabla1[[#This Row],[Curso]])</f>
        <v/>
      </c>
      <c r="BG575" s="253" t="str">
        <f>+IF(TRIM(F575)="","",$B$1&amp;"-"&amp;TRIM(Tabla1[[#This Row],[Mes Inscrito]])&amp;"-"&amp;TRIM(Tabla1[[#This Row],[Dia de clases Inscrito]])&amp;"-"&amp;TRIM(Tabla1[[#This Row],[Horario Inscrito]])&amp;"-"&amp;TRIM(Tabla1[[#This Row],[Fecha Inicio grupo]])&amp;"-"&amp;TRIM(Tabla1[[#This Row],[Tipo Incrito]]))</f>
        <v/>
      </c>
      <c r="BH575" s="308" t="str">
        <f>IF(F575="","",OR(IFERROR(SEARCH("CG",Tabla1[[#This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5" s="309" t="str">
        <f>IF(F575&lt;&gt;"",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5" s="309" t="str">
        <f>IF(F575&lt;&gt;"",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5" s="309" t="str">
        <f>IF(Tabla1[[#This Row],[Fecha Inicio grupo]]="","",IFERROR(VLOOKUP(Tabla1[[#This Row],[Mes de Alta como miembro]],Parámetros!$AM$2:$AN$16,2,0),"01/01/1900"))</f>
        <v/>
      </c>
    </row>
    <row r="576" spans="1:63" ht="14.45">
      <c r="A576" s="69">
        <v>573</v>
      </c>
      <c r="B576" s="30"/>
      <c r="C576" s="35"/>
      <c r="D576" s="43"/>
      <c r="E576" s="65"/>
      <c r="F576" s="46"/>
      <c r="G576" s="46"/>
      <c r="H576" s="164"/>
      <c r="I576" s="43"/>
      <c r="J576" s="29"/>
      <c r="K576" s="70"/>
      <c r="L576" s="69"/>
      <c r="M576" s="47"/>
      <c r="N576" s="239" t="str">
        <f ca="1">IF(Tabla1[[#This Row],[Fecha de nac]]="","",IF(Tabla1[[#This Row],[Fecha Finalización]] &gt;=TODAY(), DATEDIF(Tabla1[[#This Row],[Fecha de nac]],TODAY(),"y"), ROUNDDOWN((Tabla1[[#This Row],[Fecha Finalización]] -Tabla1[[#This Row],[Fecha de nac]])/365,0)))</f>
        <v/>
      </c>
      <c r="O576" s="170"/>
      <c r="P576" s="35"/>
      <c r="Q576" s="68"/>
      <c r="R576" s="68"/>
      <c r="S576" s="68"/>
      <c r="T576" s="68"/>
      <c r="U576" s="244" t="str">
        <f>IF(F576="","",Tabla1[[#This Row],[Fecha Inicio grupo]]+3*7-7)</f>
        <v/>
      </c>
      <c r="V576" s="245" t="str">
        <f>IF(F576="","",EDATE(Tabla1[[#This Row],[Fecha Inicio grupo]],3))</f>
        <v/>
      </c>
      <c r="W576" s="30"/>
      <c r="X576" s="30"/>
      <c r="Y576" s="77"/>
      <c r="Z576" s="77"/>
      <c r="AA576" s="77"/>
      <c r="AB576" s="77"/>
      <c r="AC576" s="77"/>
      <c r="AD576" s="77"/>
      <c r="AE576" s="77"/>
      <c r="AF576" s="77"/>
      <c r="AG576" s="77"/>
      <c r="AH576" s="77"/>
      <c r="AI576" s="77"/>
      <c r="AJ576" s="77"/>
      <c r="AK576" s="77"/>
      <c r="AL576" s="77"/>
      <c r="AM576" s="77"/>
      <c r="AN576" s="77"/>
      <c r="AO576" s="145"/>
      <c r="AP576" s="247" t="str">
        <f>IF(F576="","",IFERROR(VLOOKUP(SUBSTITUTE(SUBSTITUTE(Tabla1[[#This Row],[Uso Sistemas]],"T","P"),"N","F"),Parámetros!$M$2:$N$17,2,0),"Completar hasta 3ra sem. para evaluar a Probacionista"))</f>
        <v/>
      </c>
      <c r="AQ576" s="40"/>
      <c r="AR576" s="40"/>
      <c r="AS576" s="40"/>
      <c r="AT576" s="29"/>
      <c r="AU576" s="56"/>
      <c r="AV576" s="56"/>
      <c r="AW576" s="56"/>
      <c r="AX576" s="249" t="str">
        <f>IF(V576="","",EOMONTH(EDATE(Tabla1[[#This Row],[Fecha Finalización]],2),0))</f>
        <v/>
      </c>
      <c r="AY576" s="40"/>
      <c r="AZ576" s="250" t="str">
        <f>IF(V576="","",EOMONTH(EDATE(Tabla1[[#This Row],[Fecha Finalización]],3),0))</f>
        <v/>
      </c>
      <c r="BA576" s="40"/>
      <c r="BB576" s="40"/>
      <c r="BC576" s="236"/>
      <c r="BD576" s="234" t="str">
        <f>IF(F576="","",Tabla1[[#This Row],[sem 01]]&amp;Tabla1[[#This Row],[sem 02]]&amp;Tabla1[[#This Row],[sem 03]])</f>
        <v/>
      </c>
      <c r="BE576" s="235" t="str">
        <f>IF(TRIM(F576)="","",$B$1&amp;"-"&amp;SUBSTITUTE(Tabla1[[#This Row],[Mes Inscrito]]," ","")&amp;"-"&amp;SUBSTITUTE(Tabla1[[#This Row],[Dia de clases Inscrito]]," ","")&amp;"-"&amp;SUBSTITUTE(Tabla1[[#This Row],[Horario Inscrito]]," ","")&amp;"-"&amp;Tabla1[[#This Row],[Fecha Inicio grupo]])</f>
        <v/>
      </c>
      <c r="BF576" s="252" t="str">
        <f>IF(F576="","",Tabla1[[#This Row],[Curso]])</f>
        <v/>
      </c>
      <c r="BG576" s="253" t="str">
        <f>+IF(TRIM(F576)="","",$B$1&amp;"-"&amp;TRIM(Tabla1[[#This Row],[Mes Inscrito]])&amp;"-"&amp;TRIM(Tabla1[[#This Row],[Dia de clases Inscrito]])&amp;"-"&amp;TRIM(Tabla1[[#This Row],[Horario Inscrito]])&amp;"-"&amp;TRIM(Tabla1[[#This Row],[Fecha Inicio grupo]])&amp;"-"&amp;TRIM(Tabla1[[#This Row],[Tipo Incrito]]))</f>
        <v/>
      </c>
      <c r="BH576" s="308" t="str">
        <f>IF(F576="","",OR(IFERROR(SEARCH("CG",Tabla1[[#This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6" s="309" t="str">
        <f>IF(F576&lt;&gt;"",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6" s="309" t="str">
        <f>IF(F576&lt;&gt;"",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6" s="309" t="str">
        <f>IF(Tabla1[[#This Row],[Fecha Inicio grupo]]="","",IFERROR(VLOOKUP(Tabla1[[#This Row],[Mes de Alta como miembro]],Parámetros!$AM$2:$AN$16,2,0),"01/01/1900"))</f>
        <v/>
      </c>
    </row>
    <row r="577" spans="1:63" ht="14.45">
      <c r="A577" s="69">
        <v>574</v>
      </c>
      <c r="B577" s="30"/>
      <c r="C577" s="35"/>
      <c r="D577" s="43"/>
      <c r="E577" s="65"/>
      <c r="F577" s="46"/>
      <c r="G577" s="46"/>
      <c r="H577" s="164"/>
      <c r="I577" s="43"/>
      <c r="J577" s="29"/>
      <c r="K577" s="70"/>
      <c r="L577" s="69"/>
      <c r="M577" s="47"/>
      <c r="N577" s="239" t="str">
        <f ca="1">IF(Tabla1[[#This Row],[Fecha de nac]]="","",IF(Tabla1[[#This Row],[Fecha Finalización]] &gt;=TODAY(), DATEDIF(Tabla1[[#This Row],[Fecha de nac]],TODAY(),"y"), ROUNDDOWN((Tabla1[[#This Row],[Fecha Finalización]] -Tabla1[[#This Row],[Fecha de nac]])/365,0)))</f>
        <v/>
      </c>
      <c r="O577" s="170"/>
      <c r="P577" s="35"/>
      <c r="Q577" s="68"/>
      <c r="R577" s="68"/>
      <c r="S577" s="68"/>
      <c r="T577" s="68"/>
      <c r="U577" s="244" t="str">
        <f>IF(F577="","",Tabla1[[#This Row],[Fecha Inicio grupo]]+3*7-7)</f>
        <v/>
      </c>
      <c r="V577" s="245" t="str">
        <f>IF(F577="","",EDATE(Tabla1[[#This Row],[Fecha Inicio grupo]],3))</f>
        <v/>
      </c>
      <c r="W577" s="30"/>
      <c r="X577" s="30"/>
      <c r="Y577" s="77"/>
      <c r="Z577" s="77"/>
      <c r="AA577" s="77"/>
      <c r="AB577" s="77"/>
      <c r="AC577" s="77"/>
      <c r="AD577" s="77"/>
      <c r="AE577" s="77"/>
      <c r="AF577" s="77"/>
      <c r="AG577" s="77"/>
      <c r="AH577" s="77"/>
      <c r="AI577" s="77"/>
      <c r="AJ577" s="77"/>
      <c r="AK577" s="77"/>
      <c r="AL577" s="77"/>
      <c r="AM577" s="77"/>
      <c r="AN577" s="77"/>
      <c r="AO577" s="145"/>
      <c r="AP577" s="247" t="str">
        <f>IF(F577="","",IFERROR(VLOOKUP(SUBSTITUTE(SUBSTITUTE(Tabla1[[#This Row],[Uso Sistemas]],"T","P"),"N","F"),Parámetros!$M$2:$N$17,2,0),"Completar hasta 3ra sem. para evaluar a Probacionista"))</f>
        <v/>
      </c>
      <c r="AQ577" s="40"/>
      <c r="AR577" s="40"/>
      <c r="AS577" s="40"/>
      <c r="AT577" s="29"/>
      <c r="AU577" s="56"/>
      <c r="AV577" s="56"/>
      <c r="AW577" s="56"/>
      <c r="AX577" s="249" t="str">
        <f>IF(V577="","",EOMONTH(EDATE(Tabla1[[#This Row],[Fecha Finalización]],2),0))</f>
        <v/>
      </c>
      <c r="AY577" s="40"/>
      <c r="AZ577" s="250" t="str">
        <f>IF(V577="","",EOMONTH(EDATE(Tabla1[[#This Row],[Fecha Finalización]],3),0))</f>
        <v/>
      </c>
      <c r="BA577" s="40"/>
      <c r="BB577" s="40"/>
      <c r="BC577" s="236"/>
      <c r="BD577" s="234" t="str">
        <f>IF(F577="","",Tabla1[[#This Row],[sem 01]]&amp;Tabla1[[#This Row],[sem 02]]&amp;Tabla1[[#This Row],[sem 03]])</f>
        <v/>
      </c>
      <c r="BE577" s="235" t="str">
        <f>IF(TRIM(F577)="","",$B$1&amp;"-"&amp;SUBSTITUTE(Tabla1[[#This Row],[Mes Inscrito]]," ","")&amp;"-"&amp;SUBSTITUTE(Tabla1[[#This Row],[Dia de clases Inscrito]]," ","")&amp;"-"&amp;SUBSTITUTE(Tabla1[[#This Row],[Horario Inscrito]]," ","")&amp;"-"&amp;Tabla1[[#This Row],[Fecha Inicio grupo]])</f>
        <v/>
      </c>
      <c r="BF577" s="252" t="str">
        <f>IF(F577="","",Tabla1[[#This Row],[Curso]])</f>
        <v/>
      </c>
      <c r="BG577" s="253" t="str">
        <f>+IF(TRIM(F577)="","",$B$1&amp;"-"&amp;TRIM(Tabla1[[#This Row],[Mes Inscrito]])&amp;"-"&amp;TRIM(Tabla1[[#This Row],[Dia de clases Inscrito]])&amp;"-"&amp;TRIM(Tabla1[[#This Row],[Horario Inscrito]])&amp;"-"&amp;TRIM(Tabla1[[#This Row],[Fecha Inicio grupo]])&amp;"-"&amp;TRIM(Tabla1[[#This Row],[Tipo Incrito]]))</f>
        <v/>
      </c>
      <c r="BH577" s="308" t="str">
        <f>IF(F577="","",OR(IFERROR(SEARCH("CG",Tabla1[[#This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7" s="309" t="str">
        <f>IF(F577&lt;&gt;"",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7" s="309" t="str">
        <f>IF(F577&lt;&gt;"",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7" s="309" t="str">
        <f>IF(Tabla1[[#This Row],[Fecha Inicio grupo]]="","",IFERROR(VLOOKUP(Tabla1[[#This Row],[Mes de Alta como miembro]],Parámetros!$AM$2:$AN$16,2,0),"01/01/1900"))</f>
        <v/>
      </c>
    </row>
    <row r="578" spans="1:63" ht="14.45">
      <c r="A578" s="69">
        <v>575</v>
      </c>
      <c r="B578" s="30"/>
      <c r="C578" s="35"/>
      <c r="D578" s="43"/>
      <c r="E578" s="65"/>
      <c r="F578" s="46"/>
      <c r="G578" s="46"/>
      <c r="H578" s="164"/>
      <c r="I578" s="43"/>
      <c r="J578" s="29"/>
      <c r="K578" s="70"/>
      <c r="L578" s="69"/>
      <c r="M578" s="47"/>
      <c r="N578" s="239" t="str">
        <f ca="1">IF(Tabla1[[#This Row],[Fecha de nac]]="","",IF(Tabla1[[#This Row],[Fecha Finalización]] &gt;=TODAY(), DATEDIF(Tabla1[[#This Row],[Fecha de nac]],TODAY(),"y"), ROUNDDOWN((Tabla1[[#This Row],[Fecha Finalización]] -Tabla1[[#This Row],[Fecha de nac]])/365,0)))</f>
        <v/>
      </c>
      <c r="O578" s="170"/>
      <c r="P578" s="35"/>
      <c r="Q578" s="68"/>
      <c r="R578" s="68"/>
      <c r="S578" s="68"/>
      <c r="T578" s="68"/>
      <c r="U578" s="244" t="str">
        <f>IF(F578="","",Tabla1[[#This Row],[Fecha Inicio grupo]]+3*7-7)</f>
        <v/>
      </c>
      <c r="V578" s="245" t="str">
        <f>IF(F578="","",EDATE(Tabla1[[#This Row],[Fecha Inicio grupo]],3))</f>
        <v/>
      </c>
      <c r="W578" s="30"/>
      <c r="X578" s="30"/>
      <c r="Y578" s="77"/>
      <c r="Z578" s="77"/>
      <c r="AA578" s="77"/>
      <c r="AB578" s="77"/>
      <c r="AC578" s="77"/>
      <c r="AD578" s="77"/>
      <c r="AE578" s="77"/>
      <c r="AF578" s="77"/>
      <c r="AG578" s="77"/>
      <c r="AH578" s="77"/>
      <c r="AI578" s="77"/>
      <c r="AJ578" s="77"/>
      <c r="AK578" s="77"/>
      <c r="AL578" s="77"/>
      <c r="AM578" s="77"/>
      <c r="AN578" s="77"/>
      <c r="AO578" s="145"/>
      <c r="AP578" s="247" t="str">
        <f>IF(F578="","",IFERROR(VLOOKUP(SUBSTITUTE(SUBSTITUTE(Tabla1[[#This Row],[Uso Sistemas]],"T","P"),"N","F"),Parámetros!$M$2:$N$17,2,0),"Completar hasta 3ra sem. para evaluar a Probacionista"))</f>
        <v/>
      </c>
      <c r="AQ578" s="40"/>
      <c r="AR578" s="40"/>
      <c r="AS578" s="40"/>
      <c r="AT578" s="29"/>
      <c r="AU578" s="56"/>
      <c r="AV578" s="56"/>
      <c r="AW578" s="56"/>
      <c r="AX578" s="249" t="str">
        <f>IF(V578="","",EOMONTH(EDATE(Tabla1[[#This Row],[Fecha Finalización]],2),0))</f>
        <v/>
      </c>
      <c r="AY578" s="40"/>
      <c r="AZ578" s="250" t="str">
        <f>IF(V578="","",EOMONTH(EDATE(Tabla1[[#This Row],[Fecha Finalización]],3),0))</f>
        <v/>
      </c>
      <c r="BA578" s="40"/>
      <c r="BB578" s="40"/>
      <c r="BC578" s="236"/>
      <c r="BD578" s="234" t="str">
        <f>IF(F578="","",Tabla1[[#This Row],[sem 01]]&amp;Tabla1[[#This Row],[sem 02]]&amp;Tabla1[[#This Row],[sem 03]])</f>
        <v/>
      </c>
      <c r="BE578" s="235" t="str">
        <f>IF(TRIM(F578)="","",$B$1&amp;"-"&amp;SUBSTITUTE(Tabla1[[#This Row],[Mes Inscrito]]," ","")&amp;"-"&amp;SUBSTITUTE(Tabla1[[#This Row],[Dia de clases Inscrito]]," ","")&amp;"-"&amp;SUBSTITUTE(Tabla1[[#This Row],[Horario Inscrito]]," ","")&amp;"-"&amp;Tabla1[[#This Row],[Fecha Inicio grupo]])</f>
        <v/>
      </c>
      <c r="BF578" s="252" t="str">
        <f>IF(F578="","",Tabla1[[#This Row],[Curso]])</f>
        <v/>
      </c>
      <c r="BG578" s="253" t="str">
        <f>+IF(TRIM(F578)="","",$B$1&amp;"-"&amp;TRIM(Tabla1[[#This Row],[Mes Inscrito]])&amp;"-"&amp;TRIM(Tabla1[[#This Row],[Dia de clases Inscrito]])&amp;"-"&amp;TRIM(Tabla1[[#This Row],[Horario Inscrito]])&amp;"-"&amp;TRIM(Tabla1[[#This Row],[Fecha Inicio grupo]])&amp;"-"&amp;TRIM(Tabla1[[#This Row],[Tipo Incrito]]))</f>
        <v/>
      </c>
      <c r="BH578" s="308" t="str">
        <f>IF(F578="","",OR(IFERROR(SEARCH("CG",Tabla1[[#This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8" s="309" t="str">
        <f>IF(F578&lt;&gt;"",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8" s="309" t="str">
        <f>IF(F578&lt;&gt;"",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8" s="309" t="str">
        <f>IF(Tabla1[[#This Row],[Fecha Inicio grupo]]="","",IFERROR(VLOOKUP(Tabla1[[#This Row],[Mes de Alta como miembro]],Parámetros!$AM$2:$AN$16,2,0),"01/01/1900"))</f>
        <v/>
      </c>
    </row>
    <row r="579" spans="1:63" ht="14.45">
      <c r="A579" s="69">
        <v>576</v>
      </c>
      <c r="B579" s="30"/>
      <c r="C579" s="35"/>
      <c r="D579" s="43"/>
      <c r="E579" s="65"/>
      <c r="F579" s="46"/>
      <c r="G579" s="46"/>
      <c r="H579" s="164"/>
      <c r="I579" s="43"/>
      <c r="J579" s="29"/>
      <c r="K579" s="70"/>
      <c r="L579" s="69"/>
      <c r="M579" s="47"/>
      <c r="N579" s="239" t="str">
        <f ca="1">IF(Tabla1[[#This Row],[Fecha de nac]]="","",IF(Tabla1[[#This Row],[Fecha Finalización]] &gt;=TODAY(), DATEDIF(Tabla1[[#This Row],[Fecha de nac]],TODAY(),"y"), ROUNDDOWN((Tabla1[[#This Row],[Fecha Finalización]] -Tabla1[[#This Row],[Fecha de nac]])/365,0)))</f>
        <v/>
      </c>
      <c r="O579" s="170"/>
      <c r="P579" s="35"/>
      <c r="Q579" s="68"/>
      <c r="R579" s="68"/>
      <c r="S579" s="68"/>
      <c r="T579" s="68"/>
      <c r="U579" s="244" t="str">
        <f>IF(F579="","",Tabla1[[#This Row],[Fecha Inicio grupo]]+3*7-7)</f>
        <v/>
      </c>
      <c r="V579" s="245" t="str">
        <f>IF(F579="","",EDATE(Tabla1[[#This Row],[Fecha Inicio grupo]],3))</f>
        <v/>
      </c>
      <c r="W579" s="30"/>
      <c r="X579" s="30"/>
      <c r="Y579" s="77"/>
      <c r="Z579" s="77"/>
      <c r="AA579" s="77"/>
      <c r="AB579" s="77"/>
      <c r="AC579" s="77"/>
      <c r="AD579" s="77"/>
      <c r="AE579" s="77"/>
      <c r="AF579" s="77"/>
      <c r="AG579" s="77"/>
      <c r="AH579" s="77"/>
      <c r="AI579" s="77"/>
      <c r="AJ579" s="77"/>
      <c r="AK579" s="77"/>
      <c r="AL579" s="77"/>
      <c r="AM579" s="77"/>
      <c r="AN579" s="77"/>
      <c r="AO579" s="145"/>
      <c r="AP579" s="247" t="str">
        <f>IF(F579="","",IFERROR(VLOOKUP(SUBSTITUTE(SUBSTITUTE(Tabla1[[#This Row],[Uso Sistemas]],"T","P"),"N","F"),Parámetros!$M$2:$N$17,2,0),"Completar hasta 3ra sem. para evaluar a Probacionista"))</f>
        <v/>
      </c>
      <c r="AQ579" s="40"/>
      <c r="AR579" s="40"/>
      <c r="AS579" s="40"/>
      <c r="AT579" s="29"/>
      <c r="AU579" s="56"/>
      <c r="AV579" s="56"/>
      <c r="AW579" s="56"/>
      <c r="AX579" s="249" t="str">
        <f>IF(V579="","",EOMONTH(EDATE(Tabla1[[#This Row],[Fecha Finalización]],2),0))</f>
        <v/>
      </c>
      <c r="AY579" s="40"/>
      <c r="AZ579" s="250" t="str">
        <f>IF(V579="","",EOMONTH(EDATE(Tabla1[[#This Row],[Fecha Finalización]],3),0))</f>
        <v/>
      </c>
      <c r="BA579" s="40"/>
      <c r="BB579" s="40"/>
      <c r="BC579" s="236"/>
      <c r="BD579" s="234" t="str">
        <f>IF(F579="","",Tabla1[[#This Row],[sem 01]]&amp;Tabla1[[#This Row],[sem 02]]&amp;Tabla1[[#This Row],[sem 03]])</f>
        <v/>
      </c>
      <c r="BE579" s="235" t="str">
        <f>IF(TRIM(F579)="","",$B$1&amp;"-"&amp;SUBSTITUTE(Tabla1[[#This Row],[Mes Inscrito]]," ","")&amp;"-"&amp;SUBSTITUTE(Tabla1[[#This Row],[Dia de clases Inscrito]]," ","")&amp;"-"&amp;SUBSTITUTE(Tabla1[[#This Row],[Horario Inscrito]]," ","")&amp;"-"&amp;Tabla1[[#This Row],[Fecha Inicio grupo]])</f>
        <v/>
      </c>
      <c r="BF579" s="252" t="str">
        <f>IF(F579="","",Tabla1[[#This Row],[Curso]])</f>
        <v/>
      </c>
      <c r="BG579" s="253" t="str">
        <f>+IF(TRIM(F579)="","",$B$1&amp;"-"&amp;TRIM(Tabla1[[#This Row],[Mes Inscrito]])&amp;"-"&amp;TRIM(Tabla1[[#This Row],[Dia de clases Inscrito]])&amp;"-"&amp;TRIM(Tabla1[[#This Row],[Horario Inscrito]])&amp;"-"&amp;TRIM(Tabla1[[#This Row],[Fecha Inicio grupo]])&amp;"-"&amp;TRIM(Tabla1[[#This Row],[Tipo Incrito]]))</f>
        <v/>
      </c>
      <c r="BH579" s="308" t="str">
        <f>IF(F579="","",OR(IFERROR(SEARCH("CG",Tabla1[[#This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9" s="309" t="str">
        <f>IF(F579&lt;&gt;"",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9" s="309" t="str">
        <f>IF(F579&lt;&gt;"",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9" s="309" t="str">
        <f>IF(Tabla1[[#This Row],[Fecha Inicio grupo]]="","",IFERROR(VLOOKUP(Tabla1[[#This Row],[Mes de Alta como miembro]],Parámetros!$AM$2:$AN$16,2,0),"01/01/1900"))</f>
        <v/>
      </c>
    </row>
    <row r="580" spans="1:63" ht="14.45">
      <c r="A580" s="69">
        <v>577</v>
      </c>
      <c r="B580" s="30"/>
      <c r="C580" s="35"/>
      <c r="D580" s="43"/>
      <c r="E580" s="65"/>
      <c r="F580" s="46"/>
      <c r="G580" s="46"/>
      <c r="H580" s="164"/>
      <c r="I580" s="43"/>
      <c r="J580" s="29"/>
      <c r="K580" s="70"/>
      <c r="L580" s="69"/>
      <c r="M580" s="47"/>
      <c r="N580" s="239" t="str">
        <f ca="1">IF(Tabla1[[#This Row],[Fecha de nac]]="","",IF(Tabla1[[#This Row],[Fecha Finalización]] &gt;=TODAY(), DATEDIF(Tabla1[[#This Row],[Fecha de nac]],TODAY(),"y"), ROUNDDOWN((Tabla1[[#This Row],[Fecha Finalización]] -Tabla1[[#This Row],[Fecha de nac]])/365,0)))</f>
        <v/>
      </c>
      <c r="O580" s="170"/>
      <c r="P580" s="35"/>
      <c r="Q580" s="68"/>
      <c r="R580" s="68"/>
      <c r="S580" s="68"/>
      <c r="T580" s="68"/>
      <c r="U580" s="244" t="str">
        <f>IF(F580="","",Tabla1[[#This Row],[Fecha Inicio grupo]]+3*7-7)</f>
        <v/>
      </c>
      <c r="V580" s="245" t="str">
        <f>IF(F580="","",EDATE(Tabla1[[#This Row],[Fecha Inicio grupo]],3))</f>
        <v/>
      </c>
      <c r="W580" s="30"/>
      <c r="X580" s="30"/>
      <c r="Y580" s="77"/>
      <c r="Z580" s="77"/>
      <c r="AA580" s="77"/>
      <c r="AB580" s="77"/>
      <c r="AC580" s="77"/>
      <c r="AD580" s="77"/>
      <c r="AE580" s="77"/>
      <c r="AF580" s="77"/>
      <c r="AG580" s="77"/>
      <c r="AH580" s="77"/>
      <c r="AI580" s="77"/>
      <c r="AJ580" s="77"/>
      <c r="AK580" s="77"/>
      <c r="AL580" s="77"/>
      <c r="AM580" s="77"/>
      <c r="AN580" s="77"/>
      <c r="AO580" s="145"/>
      <c r="AP580" s="247" t="str">
        <f>IF(F580="","",IFERROR(VLOOKUP(SUBSTITUTE(SUBSTITUTE(Tabla1[[#This Row],[Uso Sistemas]],"T","P"),"N","F"),Parámetros!$M$2:$N$17,2,0),"Completar hasta 3ra sem. para evaluar a Probacionista"))</f>
        <v/>
      </c>
      <c r="AQ580" s="40"/>
      <c r="AR580" s="40"/>
      <c r="AS580" s="40"/>
      <c r="AT580" s="29"/>
      <c r="AU580" s="56"/>
      <c r="AV580" s="56"/>
      <c r="AW580" s="56"/>
      <c r="AX580" s="249" t="str">
        <f>IF(V580="","",EOMONTH(EDATE(Tabla1[[#This Row],[Fecha Finalización]],2),0))</f>
        <v/>
      </c>
      <c r="AY580" s="40"/>
      <c r="AZ580" s="250" t="str">
        <f>IF(V580="","",EOMONTH(EDATE(Tabla1[[#This Row],[Fecha Finalización]],3),0))</f>
        <v/>
      </c>
      <c r="BA580" s="40"/>
      <c r="BB580" s="40"/>
      <c r="BC580" s="236"/>
      <c r="BD580" s="234" t="str">
        <f>IF(F580="","",Tabla1[[#This Row],[sem 01]]&amp;Tabla1[[#This Row],[sem 02]]&amp;Tabla1[[#This Row],[sem 03]])</f>
        <v/>
      </c>
      <c r="BE580" s="235" t="str">
        <f>IF(TRIM(F580)="","",$B$1&amp;"-"&amp;SUBSTITUTE(Tabla1[[#This Row],[Mes Inscrito]]," ","")&amp;"-"&amp;SUBSTITUTE(Tabla1[[#This Row],[Dia de clases Inscrito]]," ","")&amp;"-"&amp;SUBSTITUTE(Tabla1[[#This Row],[Horario Inscrito]]," ","")&amp;"-"&amp;Tabla1[[#This Row],[Fecha Inicio grupo]])</f>
        <v/>
      </c>
      <c r="BF580" s="252" t="str">
        <f>IF(F580="","",Tabla1[[#This Row],[Curso]])</f>
        <v/>
      </c>
      <c r="BG580" s="253" t="str">
        <f>+IF(TRIM(F580)="","",$B$1&amp;"-"&amp;TRIM(Tabla1[[#This Row],[Mes Inscrito]])&amp;"-"&amp;TRIM(Tabla1[[#This Row],[Dia de clases Inscrito]])&amp;"-"&amp;TRIM(Tabla1[[#This Row],[Horario Inscrito]])&amp;"-"&amp;TRIM(Tabla1[[#This Row],[Fecha Inicio grupo]])&amp;"-"&amp;TRIM(Tabla1[[#This Row],[Tipo Incrito]]))</f>
        <v/>
      </c>
      <c r="BH580" s="308" t="str">
        <f>IF(F580="","",OR(IFERROR(SEARCH("CG",Tabla1[[#This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0" s="309" t="str">
        <f>IF(F580&lt;&gt;"",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0" s="309" t="str">
        <f>IF(F580&lt;&gt;"",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0" s="309" t="str">
        <f>IF(Tabla1[[#This Row],[Fecha Inicio grupo]]="","",IFERROR(VLOOKUP(Tabla1[[#This Row],[Mes de Alta como miembro]],Parámetros!$AM$2:$AN$16,2,0),"01/01/1900"))</f>
        <v/>
      </c>
    </row>
    <row r="581" spans="1:63" ht="14.45">
      <c r="A581" s="69">
        <v>578</v>
      </c>
      <c r="B581" s="30"/>
      <c r="C581" s="35"/>
      <c r="D581" s="43"/>
      <c r="E581" s="65"/>
      <c r="F581" s="46"/>
      <c r="G581" s="46"/>
      <c r="H581" s="164"/>
      <c r="I581" s="43"/>
      <c r="J581" s="29"/>
      <c r="K581" s="70"/>
      <c r="L581" s="69"/>
      <c r="M581" s="47"/>
      <c r="N581" s="239" t="str">
        <f ca="1">IF(Tabla1[[#This Row],[Fecha de nac]]="","",IF(Tabla1[[#This Row],[Fecha Finalización]] &gt;=TODAY(), DATEDIF(Tabla1[[#This Row],[Fecha de nac]],TODAY(),"y"), ROUNDDOWN((Tabla1[[#This Row],[Fecha Finalización]] -Tabla1[[#This Row],[Fecha de nac]])/365,0)))</f>
        <v/>
      </c>
      <c r="O581" s="170"/>
      <c r="P581" s="35"/>
      <c r="Q581" s="68"/>
      <c r="R581" s="68"/>
      <c r="S581" s="68"/>
      <c r="T581" s="68"/>
      <c r="U581" s="244" t="str">
        <f>IF(F581="","",Tabla1[[#This Row],[Fecha Inicio grupo]]+3*7-7)</f>
        <v/>
      </c>
      <c r="V581" s="245" t="str">
        <f>IF(F581="","",EDATE(Tabla1[[#This Row],[Fecha Inicio grupo]],3))</f>
        <v/>
      </c>
      <c r="W581" s="30"/>
      <c r="X581" s="30"/>
      <c r="Y581" s="77"/>
      <c r="Z581" s="77"/>
      <c r="AA581" s="77"/>
      <c r="AB581" s="77"/>
      <c r="AC581" s="77"/>
      <c r="AD581" s="77"/>
      <c r="AE581" s="77"/>
      <c r="AF581" s="77"/>
      <c r="AG581" s="77"/>
      <c r="AH581" s="77"/>
      <c r="AI581" s="77"/>
      <c r="AJ581" s="77"/>
      <c r="AK581" s="77"/>
      <c r="AL581" s="77"/>
      <c r="AM581" s="77"/>
      <c r="AN581" s="77"/>
      <c r="AO581" s="145"/>
      <c r="AP581" s="247" t="str">
        <f>IF(F581="","",IFERROR(VLOOKUP(SUBSTITUTE(SUBSTITUTE(Tabla1[[#This Row],[Uso Sistemas]],"T","P"),"N","F"),Parámetros!$M$2:$N$17,2,0),"Completar hasta 3ra sem. para evaluar a Probacionista"))</f>
        <v/>
      </c>
      <c r="AQ581" s="40"/>
      <c r="AR581" s="40"/>
      <c r="AS581" s="40"/>
      <c r="AT581" s="29"/>
      <c r="AU581" s="56"/>
      <c r="AV581" s="56"/>
      <c r="AW581" s="56"/>
      <c r="AX581" s="249" t="str">
        <f>IF(V581="","",EOMONTH(EDATE(Tabla1[[#This Row],[Fecha Finalización]],2),0))</f>
        <v/>
      </c>
      <c r="AY581" s="40"/>
      <c r="AZ581" s="250" t="str">
        <f>IF(V581="","",EOMONTH(EDATE(Tabla1[[#This Row],[Fecha Finalización]],3),0))</f>
        <v/>
      </c>
      <c r="BA581" s="40"/>
      <c r="BB581" s="40"/>
      <c r="BC581" s="236"/>
      <c r="BD581" s="234" t="str">
        <f>IF(F581="","",Tabla1[[#This Row],[sem 01]]&amp;Tabla1[[#This Row],[sem 02]]&amp;Tabla1[[#This Row],[sem 03]])</f>
        <v/>
      </c>
      <c r="BE581" s="235" t="str">
        <f>IF(TRIM(F581)="","",$B$1&amp;"-"&amp;SUBSTITUTE(Tabla1[[#This Row],[Mes Inscrito]]," ","")&amp;"-"&amp;SUBSTITUTE(Tabla1[[#This Row],[Dia de clases Inscrito]]," ","")&amp;"-"&amp;SUBSTITUTE(Tabla1[[#This Row],[Horario Inscrito]]," ","")&amp;"-"&amp;Tabla1[[#This Row],[Fecha Inicio grupo]])</f>
        <v/>
      </c>
      <c r="BF581" s="252" t="str">
        <f>IF(F581="","",Tabla1[[#This Row],[Curso]])</f>
        <v/>
      </c>
      <c r="BG581" s="253" t="str">
        <f>+IF(TRIM(F581)="","",$B$1&amp;"-"&amp;TRIM(Tabla1[[#This Row],[Mes Inscrito]])&amp;"-"&amp;TRIM(Tabla1[[#This Row],[Dia de clases Inscrito]])&amp;"-"&amp;TRIM(Tabla1[[#This Row],[Horario Inscrito]])&amp;"-"&amp;TRIM(Tabla1[[#This Row],[Fecha Inicio grupo]])&amp;"-"&amp;TRIM(Tabla1[[#This Row],[Tipo Incrito]]))</f>
        <v/>
      </c>
      <c r="BH581" s="308" t="str">
        <f>IF(F581="","",OR(IFERROR(SEARCH("CG",Tabla1[[#This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1" s="309" t="str">
        <f>IF(F581&lt;&gt;"",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1" s="309" t="str">
        <f>IF(F581&lt;&gt;"",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1" s="309" t="str">
        <f>IF(Tabla1[[#This Row],[Fecha Inicio grupo]]="","",IFERROR(VLOOKUP(Tabla1[[#This Row],[Mes de Alta como miembro]],Parámetros!$AM$2:$AN$16,2,0),"01/01/1900"))</f>
        <v/>
      </c>
    </row>
    <row r="582" spans="1:63" ht="14.45">
      <c r="A582" s="69">
        <v>579</v>
      </c>
      <c r="B582" s="30"/>
      <c r="C582" s="35"/>
      <c r="D582" s="43"/>
      <c r="E582" s="65"/>
      <c r="F582" s="46"/>
      <c r="G582" s="46"/>
      <c r="H582" s="164"/>
      <c r="I582" s="43"/>
      <c r="J582" s="29"/>
      <c r="K582" s="70"/>
      <c r="L582" s="69"/>
      <c r="M582" s="47"/>
      <c r="N582" s="239" t="str">
        <f ca="1">IF(Tabla1[[#This Row],[Fecha de nac]]="","",IF(Tabla1[[#This Row],[Fecha Finalización]] &gt;=TODAY(), DATEDIF(Tabla1[[#This Row],[Fecha de nac]],TODAY(),"y"), ROUNDDOWN((Tabla1[[#This Row],[Fecha Finalización]] -Tabla1[[#This Row],[Fecha de nac]])/365,0)))</f>
        <v/>
      </c>
      <c r="O582" s="170"/>
      <c r="P582" s="35"/>
      <c r="Q582" s="68"/>
      <c r="R582" s="68"/>
      <c r="S582" s="68"/>
      <c r="T582" s="68"/>
      <c r="U582" s="244" t="str">
        <f>IF(F582="","",Tabla1[[#This Row],[Fecha Inicio grupo]]+3*7-7)</f>
        <v/>
      </c>
      <c r="V582" s="245" t="str">
        <f>IF(F582="","",EDATE(Tabla1[[#This Row],[Fecha Inicio grupo]],3))</f>
        <v/>
      </c>
      <c r="W582" s="30"/>
      <c r="X582" s="30"/>
      <c r="Y582" s="77"/>
      <c r="Z582" s="77"/>
      <c r="AA582" s="77"/>
      <c r="AB582" s="77"/>
      <c r="AC582" s="77"/>
      <c r="AD582" s="77"/>
      <c r="AE582" s="77"/>
      <c r="AF582" s="77"/>
      <c r="AG582" s="77"/>
      <c r="AH582" s="77"/>
      <c r="AI582" s="77"/>
      <c r="AJ582" s="77"/>
      <c r="AK582" s="77"/>
      <c r="AL582" s="77"/>
      <c r="AM582" s="77"/>
      <c r="AN582" s="77"/>
      <c r="AO582" s="145"/>
      <c r="AP582" s="247" t="str">
        <f>IF(F582="","",IFERROR(VLOOKUP(SUBSTITUTE(SUBSTITUTE(Tabla1[[#This Row],[Uso Sistemas]],"T","P"),"N","F"),Parámetros!$M$2:$N$17,2,0),"Completar hasta 3ra sem. para evaluar a Probacionista"))</f>
        <v/>
      </c>
      <c r="AQ582" s="40"/>
      <c r="AR582" s="40"/>
      <c r="AS582" s="40"/>
      <c r="AT582" s="29"/>
      <c r="AU582" s="56"/>
      <c r="AV582" s="56"/>
      <c r="AW582" s="56"/>
      <c r="AX582" s="249" t="str">
        <f>IF(V582="","",EOMONTH(EDATE(Tabla1[[#This Row],[Fecha Finalización]],2),0))</f>
        <v/>
      </c>
      <c r="AY582" s="40"/>
      <c r="AZ582" s="250" t="str">
        <f>IF(V582="","",EOMONTH(EDATE(Tabla1[[#This Row],[Fecha Finalización]],3),0))</f>
        <v/>
      </c>
      <c r="BA582" s="40"/>
      <c r="BB582" s="40"/>
      <c r="BC582" s="236"/>
      <c r="BD582" s="234" t="str">
        <f>IF(F582="","",Tabla1[[#This Row],[sem 01]]&amp;Tabla1[[#This Row],[sem 02]]&amp;Tabla1[[#This Row],[sem 03]])</f>
        <v/>
      </c>
      <c r="BE582" s="235" t="str">
        <f>IF(TRIM(F582)="","",$B$1&amp;"-"&amp;SUBSTITUTE(Tabla1[[#This Row],[Mes Inscrito]]," ","")&amp;"-"&amp;SUBSTITUTE(Tabla1[[#This Row],[Dia de clases Inscrito]]," ","")&amp;"-"&amp;SUBSTITUTE(Tabla1[[#This Row],[Horario Inscrito]]," ","")&amp;"-"&amp;Tabla1[[#This Row],[Fecha Inicio grupo]])</f>
        <v/>
      </c>
      <c r="BF582" s="252" t="str">
        <f>IF(F582="","",Tabla1[[#This Row],[Curso]])</f>
        <v/>
      </c>
      <c r="BG582" s="253" t="str">
        <f>+IF(TRIM(F582)="","",$B$1&amp;"-"&amp;TRIM(Tabla1[[#This Row],[Mes Inscrito]])&amp;"-"&amp;TRIM(Tabla1[[#This Row],[Dia de clases Inscrito]])&amp;"-"&amp;TRIM(Tabla1[[#This Row],[Horario Inscrito]])&amp;"-"&amp;TRIM(Tabla1[[#This Row],[Fecha Inicio grupo]])&amp;"-"&amp;TRIM(Tabla1[[#This Row],[Tipo Incrito]]))</f>
        <v/>
      </c>
      <c r="BH582" s="308" t="str">
        <f>IF(F582="","",OR(IFERROR(SEARCH("CG",Tabla1[[#This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2" s="309" t="str">
        <f>IF(F582&lt;&gt;"",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2" s="309" t="str">
        <f>IF(F582&lt;&gt;"",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2" s="309" t="str">
        <f>IF(Tabla1[[#This Row],[Fecha Inicio grupo]]="","",IFERROR(VLOOKUP(Tabla1[[#This Row],[Mes de Alta como miembro]],Parámetros!$AM$2:$AN$16,2,0),"01/01/1900"))</f>
        <v/>
      </c>
    </row>
    <row r="583" spans="1:63" ht="14.45">
      <c r="A583" s="69">
        <v>580</v>
      </c>
      <c r="B583" s="30"/>
      <c r="C583" s="35"/>
      <c r="D583" s="43"/>
      <c r="E583" s="65"/>
      <c r="F583" s="46"/>
      <c r="G583" s="46"/>
      <c r="H583" s="164"/>
      <c r="I583" s="43"/>
      <c r="J583" s="29"/>
      <c r="K583" s="70"/>
      <c r="L583" s="69"/>
      <c r="M583" s="47"/>
      <c r="N583" s="239" t="str">
        <f ca="1">IF(Tabla1[[#This Row],[Fecha de nac]]="","",IF(Tabla1[[#This Row],[Fecha Finalización]] &gt;=TODAY(), DATEDIF(Tabla1[[#This Row],[Fecha de nac]],TODAY(),"y"), ROUNDDOWN((Tabla1[[#This Row],[Fecha Finalización]] -Tabla1[[#This Row],[Fecha de nac]])/365,0)))</f>
        <v/>
      </c>
      <c r="O583" s="170"/>
      <c r="P583" s="35"/>
      <c r="Q583" s="68"/>
      <c r="R583" s="68"/>
      <c r="S583" s="68"/>
      <c r="T583" s="68"/>
      <c r="U583" s="244" t="str">
        <f>IF(F583="","",Tabla1[[#This Row],[Fecha Inicio grupo]]+3*7-7)</f>
        <v/>
      </c>
      <c r="V583" s="245" t="str">
        <f>IF(F583="","",EDATE(Tabla1[[#This Row],[Fecha Inicio grupo]],3))</f>
        <v/>
      </c>
      <c r="W583" s="30"/>
      <c r="X583" s="30"/>
      <c r="Y583" s="77"/>
      <c r="Z583" s="77"/>
      <c r="AA583" s="77"/>
      <c r="AB583" s="77"/>
      <c r="AC583" s="77"/>
      <c r="AD583" s="77"/>
      <c r="AE583" s="77"/>
      <c r="AF583" s="77"/>
      <c r="AG583" s="77"/>
      <c r="AH583" s="77"/>
      <c r="AI583" s="77"/>
      <c r="AJ583" s="77"/>
      <c r="AK583" s="77"/>
      <c r="AL583" s="77"/>
      <c r="AM583" s="77"/>
      <c r="AN583" s="77"/>
      <c r="AO583" s="145"/>
      <c r="AP583" s="247" t="str">
        <f>IF(F583="","",IFERROR(VLOOKUP(SUBSTITUTE(SUBSTITUTE(Tabla1[[#This Row],[Uso Sistemas]],"T","P"),"N","F"),Parámetros!$M$2:$N$17,2,0),"Completar hasta 3ra sem. para evaluar a Probacionista"))</f>
        <v/>
      </c>
      <c r="AQ583" s="40"/>
      <c r="AR583" s="40"/>
      <c r="AS583" s="40"/>
      <c r="AT583" s="29"/>
      <c r="AU583" s="56"/>
      <c r="AV583" s="56"/>
      <c r="AW583" s="56"/>
      <c r="AX583" s="249" t="str">
        <f>IF(V583="","",EOMONTH(EDATE(Tabla1[[#This Row],[Fecha Finalización]],2),0))</f>
        <v/>
      </c>
      <c r="AY583" s="40"/>
      <c r="AZ583" s="250" t="str">
        <f>IF(V583="","",EOMONTH(EDATE(Tabla1[[#This Row],[Fecha Finalización]],3),0))</f>
        <v/>
      </c>
      <c r="BA583" s="40"/>
      <c r="BB583" s="40"/>
      <c r="BC583" s="236"/>
      <c r="BD583" s="234" t="str">
        <f>IF(F583="","",Tabla1[[#This Row],[sem 01]]&amp;Tabla1[[#This Row],[sem 02]]&amp;Tabla1[[#This Row],[sem 03]])</f>
        <v/>
      </c>
      <c r="BE583" s="235" t="str">
        <f>IF(TRIM(F583)="","",$B$1&amp;"-"&amp;SUBSTITUTE(Tabla1[[#This Row],[Mes Inscrito]]," ","")&amp;"-"&amp;SUBSTITUTE(Tabla1[[#This Row],[Dia de clases Inscrito]]," ","")&amp;"-"&amp;SUBSTITUTE(Tabla1[[#This Row],[Horario Inscrito]]," ","")&amp;"-"&amp;Tabla1[[#This Row],[Fecha Inicio grupo]])</f>
        <v/>
      </c>
      <c r="BF583" s="252" t="str">
        <f>IF(F583="","",Tabla1[[#This Row],[Curso]])</f>
        <v/>
      </c>
      <c r="BG583" s="253" t="str">
        <f>+IF(TRIM(F583)="","",$B$1&amp;"-"&amp;TRIM(Tabla1[[#This Row],[Mes Inscrito]])&amp;"-"&amp;TRIM(Tabla1[[#This Row],[Dia de clases Inscrito]])&amp;"-"&amp;TRIM(Tabla1[[#This Row],[Horario Inscrito]])&amp;"-"&amp;TRIM(Tabla1[[#This Row],[Fecha Inicio grupo]])&amp;"-"&amp;TRIM(Tabla1[[#This Row],[Tipo Incrito]]))</f>
        <v/>
      </c>
      <c r="BH583" s="308" t="str">
        <f>IF(F583="","",OR(IFERROR(SEARCH("CG",Tabla1[[#This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3" s="309" t="str">
        <f>IF(F583&lt;&gt;"",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3" s="309" t="str">
        <f>IF(F583&lt;&gt;"",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3" s="309" t="str">
        <f>IF(Tabla1[[#This Row],[Fecha Inicio grupo]]="","",IFERROR(VLOOKUP(Tabla1[[#This Row],[Mes de Alta como miembro]],Parámetros!$AM$2:$AN$16,2,0),"01/01/1900"))</f>
        <v/>
      </c>
    </row>
    <row r="584" spans="1:63" ht="14.45">
      <c r="A584" s="69">
        <v>581</v>
      </c>
      <c r="B584" s="30"/>
      <c r="C584" s="35"/>
      <c r="D584" s="43"/>
      <c r="E584" s="65"/>
      <c r="F584" s="46"/>
      <c r="G584" s="46"/>
      <c r="H584" s="164"/>
      <c r="I584" s="43"/>
      <c r="J584" s="29"/>
      <c r="K584" s="70"/>
      <c r="L584" s="69"/>
      <c r="M584" s="47"/>
      <c r="N584" s="239" t="str">
        <f ca="1">IF(Tabla1[[#This Row],[Fecha de nac]]="","",IF(Tabla1[[#This Row],[Fecha Finalización]] &gt;=TODAY(), DATEDIF(Tabla1[[#This Row],[Fecha de nac]],TODAY(),"y"), ROUNDDOWN((Tabla1[[#This Row],[Fecha Finalización]] -Tabla1[[#This Row],[Fecha de nac]])/365,0)))</f>
        <v/>
      </c>
      <c r="O584" s="170"/>
      <c r="P584" s="35"/>
      <c r="Q584" s="68"/>
      <c r="R584" s="68"/>
      <c r="S584" s="68"/>
      <c r="T584" s="68"/>
      <c r="U584" s="244" t="str">
        <f>IF(F584="","",Tabla1[[#This Row],[Fecha Inicio grupo]]+3*7-7)</f>
        <v/>
      </c>
      <c r="V584" s="245" t="str">
        <f>IF(F584="","",EDATE(Tabla1[[#This Row],[Fecha Inicio grupo]],3))</f>
        <v/>
      </c>
      <c r="W584" s="30"/>
      <c r="X584" s="30"/>
      <c r="Y584" s="77"/>
      <c r="Z584" s="77"/>
      <c r="AA584" s="77"/>
      <c r="AB584" s="77"/>
      <c r="AC584" s="77"/>
      <c r="AD584" s="77"/>
      <c r="AE584" s="77"/>
      <c r="AF584" s="77"/>
      <c r="AG584" s="77"/>
      <c r="AH584" s="77"/>
      <c r="AI584" s="77"/>
      <c r="AJ584" s="77"/>
      <c r="AK584" s="77"/>
      <c r="AL584" s="77"/>
      <c r="AM584" s="77"/>
      <c r="AN584" s="77"/>
      <c r="AO584" s="145"/>
      <c r="AP584" s="247" t="str">
        <f>IF(F584="","",IFERROR(VLOOKUP(SUBSTITUTE(SUBSTITUTE(Tabla1[[#This Row],[Uso Sistemas]],"T","P"),"N","F"),Parámetros!$M$2:$N$17,2,0),"Completar hasta 3ra sem. para evaluar a Probacionista"))</f>
        <v/>
      </c>
      <c r="AQ584" s="40"/>
      <c r="AR584" s="40"/>
      <c r="AS584" s="40"/>
      <c r="AT584" s="29"/>
      <c r="AU584" s="56"/>
      <c r="AV584" s="56"/>
      <c r="AW584" s="56"/>
      <c r="AX584" s="249" t="str">
        <f>IF(V584="","",EOMONTH(EDATE(Tabla1[[#This Row],[Fecha Finalización]],2),0))</f>
        <v/>
      </c>
      <c r="AY584" s="40"/>
      <c r="AZ584" s="250" t="str">
        <f>IF(V584="","",EOMONTH(EDATE(Tabla1[[#This Row],[Fecha Finalización]],3),0))</f>
        <v/>
      </c>
      <c r="BA584" s="40"/>
      <c r="BB584" s="40"/>
      <c r="BC584" s="236"/>
      <c r="BD584" s="234" t="str">
        <f>IF(F584="","",Tabla1[[#This Row],[sem 01]]&amp;Tabla1[[#This Row],[sem 02]]&amp;Tabla1[[#This Row],[sem 03]])</f>
        <v/>
      </c>
      <c r="BE584" s="235" t="str">
        <f>IF(TRIM(F584)="","",$B$1&amp;"-"&amp;SUBSTITUTE(Tabla1[[#This Row],[Mes Inscrito]]," ","")&amp;"-"&amp;SUBSTITUTE(Tabla1[[#This Row],[Dia de clases Inscrito]]," ","")&amp;"-"&amp;SUBSTITUTE(Tabla1[[#This Row],[Horario Inscrito]]," ","")&amp;"-"&amp;Tabla1[[#This Row],[Fecha Inicio grupo]])</f>
        <v/>
      </c>
      <c r="BF584" s="252" t="str">
        <f>IF(F584="","",Tabla1[[#This Row],[Curso]])</f>
        <v/>
      </c>
      <c r="BG584" s="253" t="str">
        <f>+IF(TRIM(F584)="","",$B$1&amp;"-"&amp;TRIM(Tabla1[[#This Row],[Mes Inscrito]])&amp;"-"&amp;TRIM(Tabla1[[#This Row],[Dia de clases Inscrito]])&amp;"-"&amp;TRIM(Tabla1[[#This Row],[Horario Inscrito]])&amp;"-"&amp;TRIM(Tabla1[[#This Row],[Fecha Inicio grupo]])&amp;"-"&amp;TRIM(Tabla1[[#This Row],[Tipo Incrito]]))</f>
        <v/>
      </c>
      <c r="BH584" s="308" t="str">
        <f>IF(F584="","",OR(IFERROR(SEARCH("CG",Tabla1[[#This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4" s="309" t="str">
        <f>IF(F584&lt;&gt;"",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4" s="309" t="str">
        <f>IF(F584&lt;&gt;"",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4" s="309" t="str">
        <f>IF(Tabla1[[#This Row],[Fecha Inicio grupo]]="","",IFERROR(VLOOKUP(Tabla1[[#This Row],[Mes de Alta como miembro]],Parámetros!$AM$2:$AN$16,2,0),"01/01/1900"))</f>
        <v/>
      </c>
    </row>
    <row r="585" spans="1:63" ht="14.45">
      <c r="A585" s="69">
        <v>582</v>
      </c>
      <c r="B585" s="30"/>
      <c r="C585" s="35"/>
      <c r="D585" s="43"/>
      <c r="E585" s="65"/>
      <c r="F585" s="46"/>
      <c r="G585" s="46"/>
      <c r="H585" s="164"/>
      <c r="I585" s="43"/>
      <c r="J585" s="29"/>
      <c r="K585" s="70"/>
      <c r="L585" s="69"/>
      <c r="M585" s="47"/>
      <c r="N585" s="239" t="str">
        <f ca="1">IF(Tabla1[[#This Row],[Fecha de nac]]="","",IF(Tabla1[[#This Row],[Fecha Finalización]] &gt;=TODAY(), DATEDIF(Tabla1[[#This Row],[Fecha de nac]],TODAY(),"y"), ROUNDDOWN((Tabla1[[#This Row],[Fecha Finalización]] -Tabla1[[#This Row],[Fecha de nac]])/365,0)))</f>
        <v/>
      </c>
      <c r="O585" s="170"/>
      <c r="P585" s="35"/>
      <c r="Q585" s="68"/>
      <c r="R585" s="68"/>
      <c r="S585" s="68"/>
      <c r="T585" s="68"/>
      <c r="U585" s="244" t="str">
        <f>IF(F585="","",Tabla1[[#This Row],[Fecha Inicio grupo]]+3*7-7)</f>
        <v/>
      </c>
      <c r="V585" s="245" t="str">
        <f>IF(F585="","",EDATE(Tabla1[[#This Row],[Fecha Inicio grupo]],3))</f>
        <v/>
      </c>
      <c r="W585" s="30"/>
      <c r="X585" s="30"/>
      <c r="Y585" s="77"/>
      <c r="Z585" s="77"/>
      <c r="AA585" s="77"/>
      <c r="AB585" s="77"/>
      <c r="AC585" s="77"/>
      <c r="AD585" s="77"/>
      <c r="AE585" s="77"/>
      <c r="AF585" s="77"/>
      <c r="AG585" s="77"/>
      <c r="AH585" s="77"/>
      <c r="AI585" s="77"/>
      <c r="AJ585" s="77"/>
      <c r="AK585" s="77"/>
      <c r="AL585" s="77"/>
      <c r="AM585" s="77"/>
      <c r="AN585" s="77"/>
      <c r="AO585" s="145"/>
      <c r="AP585" s="247" t="str">
        <f>IF(F585="","",IFERROR(VLOOKUP(SUBSTITUTE(SUBSTITUTE(Tabla1[[#This Row],[Uso Sistemas]],"T","P"),"N","F"),Parámetros!$M$2:$N$17,2,0),"Completar hasta 3ra sem. para evaluar a Probacionista"))</f>
        <v/>
      </c>
      <c r="AQ585" s="40"/>
      <c r="AR585" s="40"/>
      <c r="AS585" s="40"/>
      <c r="AT585" s="29"/>
      <c r="AU585" s="56"/>
      <c r="AV585" s="56"/>
      <c r="AW585" s="56"/>
      <c r="AX585" s="249" t="str">
        <f>IF(V585="","",EOMONTH(EDATE(Tabla1[[#This Row],[Fecha Finalización]],2),0))</f>
        <v/>
      </c>
      <c r="AY585" s="40"/>
      <c r="AZ585" s="250" t="str">
        <f>IF(V585="","",EOMONTH(EDATE(Tabla1[[#This Row],[Fecha Finalización]],3),0))</f>
        <v/>
      </c>
      <c r="BA585" s="40"/>
      <c r="BB585" s="40"/>
      <c r="BC585" s="236"/>
      <c r="BD585" s="234" t="str">
        <f>IF(F585="","",Tabla1[[#This Row],[sem 01]]&amp;Tabla1[[#This Row],[sem 02]]&amp;Tabla1[[#This Row],[sem 03]])</f>
        <v/>
      </c>
      <c r="BE585" s="235" t="str">
        <f>IF(TRIM(F585)="","",$B$1&amp;"-"&amp;SUBSTITUTE(Tabla1[[#This Row],[Mes Inscrito]]," ","")&amp;"-"&amp;SUBSTITUTE(Tabla1[[#This Row],[Dia de clases Inscrito]]," ","")&amp;"-"&amp;SUBSTITUTE(Tabla1[[#This Row],[Horario Inscrito]]," ","")&amp;"-"&amp;Tabla1[[#This Row],[Fecha Inicio grupo]])</f>
        <v/>
      </c>
      <c r="BF585" s="252" t="str">
        <f>IF(F585="","",Tabla1[[#This Row],[Curso]])</f>
        <v/>
      </c>
      <c r="BG585" s="253" t="str">
        <f>+IF(TRIM(F585)="","",$B$1&amp;"-"&amp;TRIM(Tabla1[[#This Row],[Mes Inscrito]])&amp;"-"&amp;TRIM(Tabla1[[#This Row],[Dia de clases Inscrito]])&amp;"-"&amp;TRIM(Tabla1[[#This Row],[Horario Inscrito]])&amp;"-"&amp;TRIM(Tabla1[[#This Row],[Fecha Inicio grupo]])&amp;"-"&amp;TRIM(Tabla1[[#This Row],[Tipo Incrito]]))</f>
        <v/>
      </c>
      <c r="BH585" s="308" t="str">
        <f>IF(F585="","",OR(IFERROR(SEARCH("CG",Tabla1[[#This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5" s="309" t="str">
        <f>IF(F585&lt;&gt;"",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5" s="309" t="str">
        <f>IF(F585&lt;&gt;"",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5" s="309" t="str">
        <f>IF(Tabla1[[#This Row],[Fecha Inicio grupo]]="","",IFERROR(VLOOKUP(Tabla1[[#This Row],[Mes de Alta como miembro]],Parámetros!$AM$2:$AN$16,2,0),"01/01/1900"))</f>
        <v/>
      </c>
    </row>
    <row r="586" spans="1:63" ht="14.45">
      <c r="A586" s="69">
        <v>583</v>
      </c>
      <c r="B586" s="30"/>
      <c r="C586" s="35"/>
      <c r="D586" s="43"/>
      <c r="E586" s="65"/>
      <c r="F586" s="46"/>
      <c r="G586" s="46"/>
      <c r="H586" s="164"/>
      <c r="I586" s="43"/>
      <c r="J586" s="29"/>
      <c r="K586" s="70"/>
      <c r="L586" s="69"/>
      <c r="M586" s="47"/>
      <c r="N586" s="239" t="str">
        <f ca="1">IF(Tabla1[[#This Row],[Fecha de nac]]="","",IF(Tabla1[[#This Row],[Fecha Finalización]] &gt;=TODAY(), DATEDIF(Tabla1[[#This Row],[Fecha de nac]],TODAY(),"y"), ROUNDDOWN((Tabla1[[#This Row],[Fecha Finalización]] -Tabla1[[#This Row],[Fecha de nac]])/365,0)))</f>
        <v/>
      </c>
      <c r="O586" s="170"/>
      <c r="P586" s="35"/>
      <c r="Q586" s="68"/>
      <c r="R586" s="68"/>
      <c r="S586" s="68"/>
      <c r="T586" s="68"/>
      <c r="U586" s="244" t="str">
        <f>IF(F586="","",Tabla1[[#This Row],[Fecha Inicio grupo]]+3*7-7)</f>
        <v/>
      </c>
      <c r="V586" s="245" t="str">
        <f>IF(F586="","",EDATE(Tabla1[[#This Row],[Fecha Inicio grupo]],3))</f>
        <v/>
      </c>
      <c r="W586" s="30"/>
      <c r="X586" s="30"/>
      <c r="Y586" s="77"/>
      <c r="Z586" s="77"/>
      <c r="AA586" s="77"/>
      <c r="AB586" s="77"/>
      <c r="AC586" s="77"/>
      <c r="AD586" s="77"/>
      <c r="AE586" s="77"/>
      <c r="AF586" s="77"/>
      <c r="AG586" s="77"/>
      <c r="AH586" s="77"/>
      <c r="AI586" s="77"/>
      <c r="AJ586" s="77"/>
      <c r="AK586" s="77"/>
      <c r="AL586" s="77"/>
      <c r="AM586" s="77"/>
      <c r="AN586" s="77"/>
      <c r="AO586" s="145"/>
      <c r="AP586" s="247" t="str">
        <f>IF(F586="","",IFERROR(VLOOKUP(SUBSTITUTE(SUBSTITUTE(Tabla1[[#This Row],[Uso Sistemas]],"T","P"),"N","F"),Parámetros!$M$2:$N$17,2,0),"Completar hasta 3ra sem. para evaluar a Probacionista"))</f>
        <v/>
      </c>
      <c r="AQ586" s="40"/>
      <c r="AR586" s="40"/>
      <c r="AS586" s="40"/>
      <c r="AT586" s="29"/>
      <c r="AU586" s="56"/>
      <c r="AV586" s="56"/>
      <c r="AW586" s="56"/>
      <c r="AX586" s="249" t="str">
        <f>IF(V586="","",EOMONTH(EDATE(Tabla1[[#This Row],[Fecha Finalización]],2),0))</f>
        <v/>
      </c>
      <c r="AY586" s="40"/>
      <c r="AZ586" s="250" t="str">
        <f>IF(V586="","",EOMONTH(EDATE(Tabla1[[#This Row],[Fecha Finalización]],3),0))</f>
        <v/>
      </c>
      <c r="BA586" s="40"/>
      <c r="BB586" s="40"/>
      <c r="BC586" s="236"/>
      <c r="BD586" s="234" t="str">
        <f>IF(F586="","",Tabla1[[#This Row],[sem 01]]&amp;Tabla1[[#This Row],[sem 02]]&amp;Tabla1[[#This Row],[sem 03]])</f>
        <v/>
      </c>
      <c r="BE586" s="235" t="str">
        <f>IF(TRIM(F586)="","",$B$1&amp;"-"&amp;SUBSTITUTE(Tabla1[[#This Row],[Mes Inscrito]]," ","")&amp;"-"&amp;SUBSTITUTE(Tabla1[[#This Row],[Dia de clases Inscrito]]," ","")&amp;"-"&amp;SUBSTITUTE(Tabla1[[#This Row],[Horario Inscrito]]," ","")&amp;"-"&amp;Tabla1[[#This Row],[Fecha Inicio grupo]])</f>
        <v/>
      </c>
      <c r="BF586" s="252" t="str">
        <f>IF(F586="","",Tabla1[[#This Row],[Curso]])</f>
        <v/>
      </c>
      <c r="BG586" s="253" t="str">
        <f>+IF(TRIM(F586)="","",$B$1&amp;"-"&amp;TRIM(Tabla1[[#This Row],[Mes Inscrito]])&amp;"-"&amp;TRIM(Tabla1[[#This Row],[Dia de clases Inscrito]])&amp;"-"&amp;TRIM(Tabla1[[#This Row],[Horario Inscrito]])&amp;"-"&amp;TRIM(Tabla1[[#This Row],[Fecha Inicio grupo]])&amp;"-"&amp;TRIM(Tabla1[[#This Row],[Tipo Incrito]]))</f>
        <v/>
      </c>
      <c r="BH586" s="308" t="str">
        <f>IF(F586="","",OR(IFERROR(SEARCH("CG",Tabla1[[#This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6" s="309" t="str">
        <f>IF(F586&lt;&gt;"",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6" s="309" t="str">
        <f>IF(F586&lt;&gt;"",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6" s="309" t="str">
        <f>IF(Tabla1[[#This Row],[Fecha Inicio grupo]]="","",IFERROR(VLOOKUP(Tabla1[[#This Row],[Mes de Alta como miembro]],Parámetros!$AM$2:$AN$16,2,0),"01/01/1900"))</f>
        <v/>
      </c>
    </row>
    <row r="587" spans="1:63" ht="14.45">
      <c r="A587" s="69">
        <v>584</v>
      </c>
      <c r="B587" s="30"/>
      <c r="C587" s="35"/>
      <c r="D587" s="43"/>
      <c r="E587" s="65"/>
      <c r="F587" s="46"/>
      <c r="G587" s="46"/>
      <c r="H587" s="164"/>
      <c r="I587" s="43"/>
      <c r="J587" s="29"/>
      <c r="K587" s="70"/>
      <c r="L587" s="69"/>
      <c r="M587" s="47"/>
      <c r="N587" s="239" t="str">
        <f ca="1">IF(Tabla1[[#This Row],[Fecha de nac]]="","",IF(Tabla1[[#This Row],[Fecha Finalización]] &gt;=TODAY(), DATEDIF(Tabla1[[#This Row],[Fecha de nac]],TODAY(),"y"), ROUNDDOWN((Tabla1[[#This Row],[Fecha Finalización]] -Tabla1[[#This Row],[Fecha de nac]])/365,0)))</f>
        <v/>
      </c>
      <c r="O587" s="170"/>
      <c r="P587" s="35"/>
      <c r="Q587" s="68"/>
      <c r="R587" s="68"/>
      <c r="S587" s="68"/>
      <c r="T587" s="68"/>
      <c r="U587" s="244" t="str">
        <f>IF(F587="","",Tabla1[[#This Row],[Fecha Inicio grupo]]+3*7-7)</f>
        <v/>
      </c>
      <c r="V587" s="245" t="str">
        <f>IF(F587="","",EDATE(Tabla1[[#This Row],[Fecha Inicio grupo]],3))</f>
        <v/>
      </c>
      <c r="W587" s="30"/>
      <c r="X587" s="30"/>
      <c r="Y587" s="77"/>
      <c r="Z587" s="77"/>
      <c r="AA587" s="77"/>
      <c r="AB587" s="77"/>
      <c r="AC587" s="77"/>
      <c r="AD587" s="77"/>
      <c r="AE587" s="77"/>
      <c r="AF587" s="77"/>
      <c r="AG587" s="77"/>
      <c r="AH587" s="77"/>
      <c r="AI587" s="77"/>
      <c r="AJ587" s="77"/>
      <c r="AK587" s="77"/>
      <c r="AL587" s="77"/>
      <c r="AM587" s="77"/>
      <c r="AN587" s="77"/>
      <c r="AO587" s="145"/>
      <c r="AP587" s="247" t="str">
        <f>IF(F587="","",IFERROR(VLOOKUP(SUBSTITUTE(SUBSTITUTE(Tabla1[[#This Row],[Uso Sistemas]],"T","P"),"N","F"),Parámetros!$M$2:$N$17,2,0),"Completar hasta 3ra sem. para evaluar a Probacionista"))</f>
        <v/>
      </c>
      <c r="AQ587" s="40"/>
      <c r="AR587" s="40"/>
      <c r="AS587" s="40"/>
      <c r="AT587" s="29"/>
      <c r="AU587" s="56"/>
      <c r="AV587" s="56"/>
      <c r="AW587" s="56"/>
      <c r="AX587" s="249" t="str">
        <f>IF(V587="","",EOMONTH(EDATE(Tabla1[[#This Row],[Fecha Finalización]],2),0))</f>
        <v/>
      </c>
      <c r="AY587" s="40"/>
      <c r="AZ587" s="250" t="str">
        <f>IF(V587="","",EOMONTH(EDATE(Tabla1[[#This Row],[Fecha Finalización]],3),0))</f>
        <v/>
      </c>
      <c r="BA587" s="40"/>
      <c r="BB587" s="40"/>
      <c r="BC587" s="236"/>
      <c r="BD587" s="234" t="str">
        <f>IF(F587="","",Tabla1[[#This Row],[sem 01]]&amp;Tabla1[[#This Row],[sem 02]]&amp;Tabla1[[#This Row],[sem 03]])</f>
        <v/>
      </c>
      <c r="BE587" s="235" t="str">
        <f>IF(TRIM(F587)="","",$B$1&amp;"-"&amp;SUBSTITUTE(Tabla1[[#This Row],[Mes Inscrito]]," ","")&amp;"-"&amp;SUBSTITUTE(Tabla1[[#This Row],[Dia de clases Inscrito]]," ","")&amp;"-"&amp;SUBSTITUTE(Tabla1[[#This Row],[Horario Inscrito]]," ","")&amp;"-"&amp;Tabla1[[#This Row],[Fecha Inicio grupo]])</f>
        <v/>
      </c>
      <c r="BF587" s="252" t="str">
        <f>IF(F587="","",Tabla1[[#This Row],[Curso]])</f>
        <v/>
      </c>
      <c r="BG587" s="253" t="str">
        <f>+IF(TRIM(F587)="","",$B$1&amp;"-"&amp;TRIM(Tabla1[[#This Row],[Mes Inscrito]])&amp;"-"&amp;TRIM(Tabla1[[#This Row],[Dia de clases Inscrito]])&amp;"-"&amp;TRIM(Tabla1[[#This Row],[Horario Inscrito]])&amp;"-"&amp;TRIM(Tabla1[[#This Row],[Fecha Inicio grupo]])&amp;"-"&amp;TRIM(Tabla1[[#This Row],[Tipo Incrito]]))</f>
        <v/>
      </c>
      <c r="BH587" s="308" t="str">
        <f>IF(F587="","",OR(IFERROR(SEARCH("CG",Tabla1[[#This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7" s="309" t="str">
        <f>IF(F587&lt;&gt;"",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7" s="309" t="str">
        <f>IF(F587&lt;&gt;"",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7" s="309" t="str">
        <f>IF(Tabla1[[#This Row],[Fecha Inicio grupo]]="","",IFERROR(VLOOKUP(Tabla1[[#This Row],[Mes de Alta como miembro]],Parámetros!$AM$2:$AN$16,2,0),"01/01/1900"))</f>
        <v/>
      </c>
    </row>
    <row r="588" spans="1:63" ht="14.45">
      <c r="A588" s="69">
        <v>585</v>
      </c>
      <c r="B588" s="30"/>
      <c r="C588" s="35"/>
      <c r="D588" s="43"/>
      <c r="E588" s="65"/>
      <c r="F588" s="46"/>
      <c r="G588" s="46"/>
      <c r="H588" s="164"/>
      <c r="I588" s="43"/>
      <c r="J588" s="29"/>
      <c r="K588" s="70"/>
      <c r="L588" s="69"/>
      <c r="M588" s="47"/>
      <c r="N588" s="239" t="str">
        <f ca="1">IF(Tabla1[[#This Row],[Fecha de nac]]="","",IF(Tabla1[[#This Row],[Fecha Finalización]] &gt;=TODAY(), DATEDIF(Tabla1[[#This Row],[Fecha de nac]],TODAY(),"y"), ROUNDDOWN((Tabla1[[#This Row],[Fecha Finalización]] -Tabla1[[#This Row],[Fecha de nac]])/365,0)))</f>
        <v/>
      </c>
      <c r="O588" s="170"/>
      <c r="P588" s="35"/>
      <c r="Q588" s="68"/>
      <c r="R588" s="68"/>
      <c r="S588" s="68"/>
      <c r="T588" s="68"/>
      <c r="U588" s="244" t="str">
        <f>IF(F588="","",Tabla1[[#This Row],[Fecha Inicio grupo]]+3*7-7)</f>
        <v/>
      </c>
      <c r="V588" s="245" t="str">
        <f>IF(F588="","",EDATE(Tabla1[[#This Row],[Fecha Inicio grupo]],3))</f>
        <v/>
      </c>
      <c r="W588" s="30"/>
      <c r="X588" s="30"/>
      <c r="Y588" s="77"/>
      <c r="Z588" s="77"/>
      <c r="AA588" s="77"/>
      <c r="AB588" s="77"/>
      <c r="AC588" s="77"/>
      <c r="AD588" s="77"/>
      <c r="AE588" s="77"/>
      <c r="AF588" s="77"/>
      <c r="AG588" s="77"/>
      <c r="AH588" s="77"/>
      <c r="AI588" s="77"/>
      <c r="AJ588" s="77"/>
      <c r="AK588" s="77"/>
      <c r="AL588" s="77"/>
      <c r="AM588" s="77"/>
      <c r="AN588" s="77"/>
      <c r="AO588" s="145"/>
      <c r="AP588" s="247" t="str">
        <f>IF(F588="","",IFERROR(VLOOKUP(SUBSTITUTE(SUBSTITUTE(Tabla1[[#This Row],[Uso Sistemas]],"T","P"),"N","F"),Parámetros!$M$2:$N$17,2,0),"Completar hasta 3ra sem. para evaluar a Probacionista"))</f>
        <v/>
      </c>
      <c r="AQ588" s="40"/>
      <c r="AR588" s="40"/>
      <c r="AS588" s="40"/>
      <c r="AT588" s="29"/>
      <c r="AU588" s="56"/>
      <c r="AV588" s="56"/>
      <c r="AW588" s="56"/>
      <c r="AX588" s="249" t="str">
        <f>IF(V588="","",EOMONTH(EDATE(Tabla1[[#This Row],[Fecha Finalización]],2),0))</f>
        <v/>
      </c>
      <c r="AY588" s="40"/>
      <c r="AZ588" s="250" t="str">
        <f>IF(V588="","",EOMONTH(EDATE(Tabla1[[#This Row],[Fecha Finalización]],3),0))</f>
        <v/>
      </c>
      <c r="BA588" s="40"/>
      <c r="BB588" s="40"/>
      <c r="BC588" s="236"/>
      <c r="BD588" s="234" t="str">
        <f>IF(F588="","",Tabla1[[#This Row],[sem 01]]&amp;Tabla1[[#This Row],[sem 02]]&amp;Tabla1[[#This Row],[sem 03]])</f>
        <v/>
      </c>
      <c r="BE588" s="235" t="str">
        <f>IF(TRIM(F588)="","",$B$1&amp;"-"&amp;SUBSTITUTE(Tabla1[[#This Row],[Mes Inscrito]]," ","")&amp;"-"&amp;SUBSTITUTE(Tabla1[[#This Row],[Dia de clases Inscrito]]," ","")&amp;"-"&amp;SUBSTITUTE(Tabla1[[#This Row],[Horario Inscrito]]," ","")&amp;"-"&amp;Tabla1[[#This Row],[Fecha Inicio grupo]])</f>
        <v/>
      </c>
      <c r="BF588" s="252" t="str">
        <f>IF(F588="","",Tabla1[[#This Row],[Curso]])</f>
        <v/>
      </c>
      <c r="BG588" s="253" t="str">
        <f>+IF(TRIM(F588)="","",$B$1&amp;"-"&amp;TRIM(Tabla1[[#This Row],[Mes Inscrito]])&amp;"-"&amp;TRIM(Tabla1[[#This Row],[Dia de clases Inscrito]])&amp;"-"&amp;TRIM(Tabla1[[#This Row],[Horario Inscrito]])&amp;"-"&amp;TRIM(Tabla1[[#This Row],[Fecha Inicio grupo]])&amp;"-"&amp;TRIM(Tabla1[[#This Row],[Tipo Incrito]]))</f>
        <v/>
      </c>
      <c r="BH588" s="308" t="str">
        <f>IF(F588="","",OR(IFERROR(SEARCH("CG",Tabla1[[#This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8" s="309" t="str">
        <f>IF(F588&lt;&gt;"",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8" s="309" t="str">
        <f>IF(F588&lt;&gt;"",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8" s="309" t="str">
        <f>IF(Tabla1[[#This Row],[Fecha Inicio grupo]]="","",IFERROR(VLOOKUP(Tabla1[[#This Row],[Mes de Alta como miembro]],Parámetros!$AM$2:$AN$16,2,0),"01/01/1900"))</f>
        <v/>
      </c>
    </row>
    <row r="589" spans="1:63" ht="14.45">
      <c r="A589" s="69">
        <v>586</v>
      </c>
      <c r="B589" s="30"/>
      <c r="C589" s="35"/>
      <c r="D589" s="43"/>
      <c r="E589" s="65"/>
      <c r="F589" s="46"/>
      <c r="G589" s="46"/>
      <c r="H589" s="164"/>
      <c r="I589" s="43"/>
      <c r="J589" s="29"/>
      <c r="K589" s="70"/>
      <c r="L589" s="69"/>
      <c r="M589" s="47"/>
      <c r="N589" s="239" t="str">
        <f ca="1">IF(Tabla1[[#This Row],[Fecha de nac]]="","",IF(Tabla1[[#This Row],[Fecha Finalización]] &gt;=TODAY(), DATEDIF(Tabla1[[#This Row],[Fecha de nac]],TODAY(),"y"), ROUNDDOWN((Tabla1[[#This Row],[Fecha Finalización]] -Tabla1[[#This Row],[Fecha de nac]])/365,0)))</f>
        <v/>
      </c>
      <c r="O589" s="170"/>
      <c r="P589" s="35"/>
      <c r="Q589" s="68"/>
      <c r="R589" s="68"/>
      <c r="S589" s="68"/>
      <c r="T589" s="68"/>
      <c r="U589" s="244" t="str">
        <f>IF(F589="","",Tabla1[[#This Row],[Fecha Inicio grupo]]+3*7-7)</f>
        <v/>
      </c>
      <c r="V589" s="245" t="str">
        <f>IF(F589="","",EDATE(Tabla1[[#This Row],[Fecha Inicio grupo]],3))</f>
        <v/>
      </c>
      <c r="W589" s="30"/>
      <c r="X589" s="30"/>
      <c r="Y589" s="77"/>
      <c r="Z589" s="77"/>
      <c r="AA589" s="77"/>
      <c r="AB589" s="77"/>
      <c r="AC589" s="77"/>
      <c r="AD589" s="77"/>
      <c r="AE589" s="77"/>
      <c r="AF589" s="77"/>
      <c r="AG589" s="77"/>
      <c r="AH589" s="77"/>
      <c r="AI589" s="77"/>
      <c r="AJ589" s="77"/>
      <c r="AK589" s="77"/>
      <c r="AL589" s="77"/>
      <c r="AM589" s="77"/>
      <c r="AN589" s="77"/>
      <c r="AO589" s="145"/>
      <c r="AP589" s="247" t="str">
        <f>IF(F589="","",IFERROR(VLOOKUP(SUBSTITUTE(SUBSTITUTE(Tabla1[[#This Row],[Uso Sistemas]],"T","P"),"N","F"),Parámetros!$M$2:$N$17,2,0),"Completar hasta 3ra sem. para evaluar a Probacionista"))</f>
        <v/>
      </c>
      <c r="AQ589" s="40"/>
      <c r="AR589" s="40"/>
      <c r="AS589" s="40"/>
      <c r="AT589" s="29"/>
      <c r="AU589" s="56"/>
      <c r="AV589" s="56"/>
      <c r="AW589" s="56"/>
      <c r="AX589" s="249" t="str">
        <f>IF(V589="","",EOMONTH(EDATE(Tabla1[[#This Row],[Fecha Finalización]],2),0))</f>
        <v/>
      </c>
      <c r="AY589" s="40"/>
      <c r="AZ589" s="250" t="str">
        <f>IF(V589="","",EOMONTH(EDATE(Tabla1[[#This Row],[Fecha Finalización]],3),0))</f>
        <v/>
      </c>
      <c r="BA589" s="40"/>
      <c r="BB589" s="40"/>
      <c r="BC589" s="236"/>
      <c r="BD589" s="234" t="str">
        <f>IF(F589="","",Tabla1[[#This Row],[sem 01]]&amp;Tabla1[[#This Row],[sem 02]]&amp;Tabla1[[#This Row],[sem 03]])</f>
        <v/>
      </c>
      <c r="BE589" s="235" t="str">
        <f>IF(TRIM(F589)="","",$B$1&amp;"-"&amp;SUBSTITUTE(Tabla1[[#This Row],[Mes Inscrito]]," ","")&amp;"-"&amp;SUBSTITUTE(Tabla1[[#This Row],[Dia de clases Inscrito]]," ","")&amp;"-"&amp;SUBSTITUTE(Tabla1[[#This Row],[Horario Inscrito]]," ","")&amp;"-"&amp;Tabla1[[#This Row],[Fecha Inicio grupo]])</f>
        <v/>
      </c>
      <c r="BF589" s="252" t="str">
        <f>IF(F589="","",Tabla1[[#This Row],[Curso]])</f>
        <v/>
      </c>
      <c r="BG589" s="253" t="str">
        <f>+IF(TRIM(F589)="","",$B$1&amp;"-"&amp;TRIM(Tabla1[[#This Row],[Mes Inscrito]])&amp;"-"&amp;TRIM(Tabla1[[#This Row],[Dia de clases Inscrito]])&amp;"-"&amp;TRIM(Tabla1[[#This Row],[Horario Inscrito]])&amp;"-"&amp;TRIM(Tabla1[[#This Row],[Fecha Inicio grupo]])&amp;"-"&amp;TRIM(Tabla1[[#This Row],[Tipo Incrito]]))</f>
        <v/>
      </c>
      <c r="BH589" s="308" t="str">
        <f>IF(F589="","",OR(IFERROR(SEARCH("CG",Tabla1[[#This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9" s="309" t="str">
        <f>IF(F589&lt;&gt;"",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9" s="309" t="str">
        <f>IF(F589&lt;&gt;"",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9" s="309" t="str">
        <f>IF(Tabla1[[#This Row],[Fecha Inicio grupo]]="","",IFERROR(VLOOKUP(Tabla1[[#This Row],[Mes de Alta como miembro]],Parámetros!$AM$2:$AN$16,2,0),"01/01/1900"))</f>
        <v/>
      </c>
    </row>
    <row r="590" spans="1:63" ht="14.45">
      <c r="A590" s="69">
        <v>587</v>
      </c>
      <c r="B590" s="30"/>
      <c r="C590" s="35"/>
      <c r="D590" s="43"/>
      <c r="E590" s="65"/>
      <c r="F590" s="46"/>
      <c r="G590" s="46"/>
      <c r="H590" s="164"/>
      <c r="I590" s="43"/>
      <c r="J590" s="29"/>
      <c r="K590" s="70"/>
      <c r="L590" s="69"/>
      <c r="M590" s="47"/>
      <c r="N590" s="239" t="str">
        <f ca="1">IF(Tabla1[[#This Row],[Fecha de nac]]="","",IF(Tabla1[[#This Row],[Fecha Finalización]] &gt;=TODAY(), DATEDIF(Tabla1[[#This Row],[Fecha de nac]],TODAY(),"y"), ROUNDDOWN((Tabla1[[#This Row],[Fecha Finalización]] -Tabla1[[#This Row],[Fecha de nac]])/365,0)))</f>
        <v/>
      </c>
      <c r="O590" s="170"/>
      <c r="P590" s="35"/>
      <c r="Q590" s="68"/>
      <c r="R590" s="68"/>
      <c r="S590" s="68"/>
      <c r="T590" s="68"/>
      <c r="U590" s="244" t="str">
        <f>IF(F590="","",Tabla1[[#This Row],[Fecha Inicio grupo]]+3*7-7)</f>
        <v/>
      </c>
      <c r="V590" s="245" t="str">
        <f>IF(F590="","",EDATE(Tabla1[[#This Row],[Fecha Inicio grupo]],3))</f>
        <v/>
      </c>
      <c r="W590" s="30"/>
      <c r="X590" s="30"/>
      <c r="Y590" s="77"/>
      <c r="Z590" s="77"/>
      <c r="AA590" s="77"/>
      <c r="AB590" s="77"/>
      <c r="AC590" s="77"/>
      <c r="AD590" s="77"/>
      <c r="AE590" s="77"/>
      <c r="AF590" s="77"/>
      <c r="AG590" s="77"/>
      <c r="AH590" s="77"/>
      <c r="AI590" s="77"/>
      <c r="AJ590" s="77"/>
      <c r="AK590" s="77"/>
      <c r="AL590" s="77"/>
      <c r="AM590" s="77"/>
      <c r="AN590" s="77"/>
      <c r="AO590" s="145"/>
      <c r="AP590" s="247" t="str">
        <f>IF(F590="","",IFERROR(VLOOKUP(SUBSTITUTE(SUBSTITUTE(Tabla1[[#This Row],[Uso Sistemas]],"T","P"),"N","F"),Parámetros!$M$2:$N$17,2,0),"Completar hasta 3ra sem. para evaluar a Probacionista"))</f>
        <v/>
      </c>
      <c r="AQ590" s="40"/>
      <c r="AR590" s="40"/>
      <c r="AS590" s="40"/>
      <c r="AT590" s="29"/>
      <c r="AU590" s="56"/>
      <c r="AV590" s="56"/>
      <c r="AW590" s="56"/>
      <c r="AX590" s="249" t="str">
        <f>IF(V590="","",EOMONTH(EDATE(Tabla1[[#This Row],[Fecha Finalización]],2),0))</f>
        <v/>
      </c>
      <c r="AY590" s="40"/>
      <c r="AZ590" s="250" t="str">
        <f>IF(V590="","",EOMONTH(EDATE(Tabla1[[#This Row],[Fecha Finalización]],3),0))</f>
        <v/>
      </c>
      <c r="BA590" s="40"/>
      <c r="BB590" s="40"/>
      <c r="BC590" s="236"/>
      <c r="BD590" s="234" t="str">
        <f>IF(F590="","",Tabla1[[#This Row],[sem 01]]&amp;Tabla1[[#This Row],[sem 02]]&amp;Tabla1[[#This Row],[sem 03]])</f>
        <v/>
      </c>
      <c r="BE590" s="235" t="str">
        <f>IF(TRIM(F590)="","",$B$1&amp;"-"&amp;SUBSTITUTE(Tabla1[[#This Row],[Mes Inscrito]]," ","")&amp;"-"&amp;SUBSTITUTE(Tabla1[[#This Row],[Dia de clases Inscrito]]," ","")&amp;"-"&amp;SUBSTITUTE(Tabla1[[#This Row],[Horario Inscrito]]," ","")&amp;"-"&amp;Tabla1[[#This Row],[Fecha Inicio grupo]])</f>
        <v/>
      </c>
      <c r="BF590" s="252" t="str">
        <f>IF(F590="","",Tabla1[[#This Row],[Curso]])</f>
        <v/>
      </c>
      <c r="BG590" s="253" t="str">
        <f>+IF(TRIM(F590)="","",$B$1&amp;"-"&amp;TRIM(Tabla1[[#This Row],[Mes Inscrito]])&amp;"-"&amp;TRIM(Tabla1[[#This Row],[Dia de clases Inscrito]])&amp;"-"&amp;TRIM(Tabla1[[#This Row],[Horario Inscrito]])&amp;"-"&amp;TRIM(Tabla1[[#This Row],[Fecha Inicio grupo]])&amp;"-"&amp;TRIM(Tabla1[[#This Row],[Tipo Incrito]]))</f>
        <v/>
      </c>
      <c r="BH590" s="308" t="str">
        <f>IF(F590="","",OR(IFERROR(SEARCH("CG",Tabla1[[#This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0" s="309" t="str">
        <f>IF(F590&lt;&gt;"",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0" s="309" t="str">
        <f>IF(F590&lt;&gt;"",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0" s="309" t="str">
        <f>IF(Tabla1[[#This Row],[Fecha Inicio grupo]]="","",IFERROR(VLOOKUP(Tabla1[[#This Row],[Mes de Alta como miembro]],Parámetros!$AM$2:$AN$16,2,0),"01/01/1900"))</f>
        <v/>
      </c>
    </row>
    <row r="591" spans="1:63" ht="14.45">
      <c r="A591" s="69">
        <v>588</v>
      </c>
      <c r="B591" s="30"/>
      <c r="C591" s="35"/>
      <c r="D591" s="43"/>
      <c r="E591" s="65"/>
      <c r="F591" s="46"/>
      <c r="G591" s="46"/>
      <c r="H591" s="164"/>
      <c r="I591" s="43"/>
      <c r="J591" s="29"/>
      <c r="K591" s="70"/>
      <c r="L591" s="69"/>
      <c r="M591" s="47"/>
      <c r="N591" s="239" t="str">
        <f ca="1">IF(Tabla1[[#This Row],[Fecha de nac]]="","",IF(Tabla1[[#This Row],[Fecha Finalización]] &gt;=TODAY(), DATEDIF(Tabla1[[#This Row],[Fecha de nac]],TODAY(),"y"), ROUNDDOWN((Tabla1[[#This Row],[Fecha Finalización]] -Tabla1[[#This Row],[Fecha de nac]])/365,0)))</f>
        <v/>
      </c>
      <c r="O591" s="170"/>
      <c r="P591" s="35"/>
      <c r="Q591" s="68"/>
      <c r="R591" s="68"/>
      <c r="S591" s="68"/>
      <c r="T591" s="68"/>
      <c r="U591" s="244" t="str">
        <f>IF(F591="","",Tabla1[[#This Row],[Fecha Inicio grupo]]+3*7-7)</f>
        <v/>
      </c>
      <c r="V591" s="245" t="str">
        <f>IF(F591="","",EDATE(Tabla1[[#This Row],[Fecha Inicio grupo]],3))</f>
        <v/>
      </c>
      <c r="W591" s="30"/>
      <c r="X591" s="30"/>
      <c r="Y591" s="77"/>
      <c r="Z591" s="77"/>
      <c r="AA591" s="77"/>
      <c r="AB591" s="77"/>
      <c r="AC591" s="77"/>
      <c r="AD591" s="77"/>
      <c r="AE591" s="77"/>
      <c r="AF591" s="77"/>
      <c r="AG591" s="77"/>
      <c r="AH591" s="77"/>
      <c r="AI591" s="77"/>
      <c r="AJ591" s="77"/>
      <c r="AK591" s="77"/>
      <c r="AL591" s="77"/>
      <c r="AM591" s="77"/>
      <c r="AN591" s="77"/>
      <c r="AO591" s="145"/>
      <c r="AP591" s="247" t="str">
        <f>IF(F591="","",IFERROR(VLOOKUP(SUBSTITUTE(SUBSTITUTE(Tabla1[[#This Row],[Uso Sistemas]],"T","P"),"N","F"),Parámetros!$M$2:$N$17,2,0),"Completar hasta 3ra sem. para evaluar a Probacionista"))</f>
        <v/>
      </c>
      <c r="AQ591" s="40"/>
      <c r="AR591" s="40"/>
      <c r="AS591" s="40"/>
      <c r="AT591" s="29"/>
      <c r="AU591" s="56"/>
      <c r="AV591" s="56"/>
      <c r="AW591" s="56"/>
      <c r="AX591" s="249" t="str">
        <f>IF(V591="","",EOMONTH(EDATE(Tabla1[[#This Row],[Fecha Finalización]],2),0))</f>
        <v/>
      </c>
      <c r="AY591" s="40"/>
      <c r="AZ591" s="250" t="str">
        <f>IF(V591="","",EOMONTH(EDATE(Tabla1[[#This Row],[Fecha Finalización]],3),0))</f>
        <v/>
      </c>
      <c r="BA591" s="40"/>
      <c r="BB591" s="40"/>
      <c r="BC591" s="236"/>
      <c r="BD591" s="234" t="str">
        <f>IF(F591="","",Tabla1[[#This Row],[sem 01]]&amp;Tabla1[[#This Row],[sem 02]]&amp;Tabla1[[#This Row],[sem 03]])</f>
        <v/>
      </c>
      <c r="BE591" s="235" t="str">
        <f>IF(TRIM(F591)="","",$B$1&amp;"-"&amp;SUBSTITUTE(Tabla1[[#This Row],[Mes Inscrito]]," ","")&amp;"-"&amp;SUBSTITUTE(Tabla1[[#This Row],[Dia de clases Inscrito]]," ","")&amp;"-"&amp;SUBSTITUTE(Tabla1[[#This Row],[Horario Inscrito]]," ","")&amp;"-"&amp;Tabla1[[#This Row],[Fecha Inicio grupo]])</f>
        <v/>
      </c>
      <c r="BF591" s="252" t="str">
        <f>IF(F591="","",Tabla1[[#This Row],[Curso]])</f>
        <v/>
      </c>
      <c r="BG591" s="253" t="str">
        <f>+IF(TRIM(F591)="","",$B$1&amp;"-"&amp;TRIM(Tabla1[[#This Row],[Mes Inscrito]])&amp;"-"&amp;TRIM(Tabla1[[#This Row],[Dia de clases Inscrito]])&amp;"-"&amp;TRIM(Tabla1[[#This Row],[Horario Inscrito]])&amp;"-"&amp;TRIM(Tabla1[[#This Row],[Fecha Inicio grupo]])&amp;"-"&amp;TRIM(Tabla1[[#This Row],[Tipo Incrito]]))</f>
        <v/>
      </c>
      <c r="BH591" s="308" t="str">
        <f>IF(F591="","",OR(IFERROR(SEARCH("CG",Tabla1[[#This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1" s="309" t="str">
        <f>IF(F591&lt;&gt;"",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1" s="309" t="str">
        <f>IF(F591&lt;&gt;"",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1" s="309" t="str">
        <f>IF(Tabla1[[#This Row],[Fecha Inicio grupo]]="","",IFERROR(VLOOKUP(Tabla1[[#This Row],[Mes de Alta como miembro]],Parámetros!$AM$2:$AN$16,2,0),"01/01/1900"))</f>
        <v/>
      </c>
    </row>
    <row r="592" spans="1:63" ht="14.45">
      <c r="A592" s="69">
        <v>589</v>
      </c>
      <c r="B592" s="30"/>
      <c r="C592" s="35"/>
      <c r="D592" s="43"/>
      <c r="E592" s="65"/>
      <c r="F592" s="46"/>
      <c r="G592" s="46"/>
      <c r="H592" s="164"/>
      <c r="I592" s="43"/>
      <c r="J592" s="29"/>
      <c r="K592" s="70"/>
      <c r="L592" s="69"/>
      <c r="M592" s="47"/>
      <c r="N592" s="239" t="str">
        <f ca="1">IF(Tabla1[[#This Row],[Fecha de nac]]="","",IF(Tabla1[[#This Row],[Fecha Finalización]] &gt;=TODAY(), DATEDIF(Tabla1[[#This Row],[Fecha de nac]],TODAY(),"y"), ROUNDDOWN((Tabla1[[#This Row],[Fecha Finalización]] -Tabla1[[#This Row],[Fecha de nac]])/365,0)))</f>
        <v/>
      </c>
      <c r="O592" s="170"/>
      <c r="P592" s="35"/>
      <c r="Q592" s="68"/>
      <c r="R592" s="68"/>
      <c r="S592" s="68"/>
      <c r="T592" s="68"/>
      <c r="U592" s="244" t="str">
        <f>IF(F592="","",Tabla1[[#This Row],[Fecha Inicio grupo]]+3*7-7)</f>
        <v/>
      </c>
      <c r="V592" s="245" t="str">
        <f>IF(F592="","",EDATE(Tabla1[[#This Row],[Fecha Inicio grupo]],3))</f>
        <v/>
      </c>
      <c r="W592" s="30"/>
      <c r="X592" s="30"/>
      <c r="Y592" s="77"/>
      <c r="Z592" s="77"/>
      <c r="AA592" s="77"/>
      <c r="AB592" s="77"/>
      <c r="AC592" s="77"/>
      <c r="AD592" s="77"/>
      <c r="AE592" s="77"/>
      <c r="AF592" s="77"/>
      <c r="AG592" s="77"/>
      <c r="AH592" s="77"/>
      <c r="AI592" s="77"/>
      <c r="AJ592" s="77"/>
      <c r="AK592" s="77"/>
      <c r="AL592" s="77"/>
      <c r="AM592" s="77"/>
      <c r="AN592" s="77"/>
      <c r="AO592" s="145"/>
      <c r="AP592" s="247" t="str">
        <f>IF(F592="","",IFERROR(VLOOKUP(SUBSTITUTE(SUBSTITUTE(Tabla1[[#This Row],[Uso Sistemas]],"T","P"),"N","F"),Parámetros!$M$2:$N$17,2,0),"Completar hasta 3ra sem. para evaluar a Probacionista"))</f>
        <v/>
      </c>
      <c r="AQ592" s="40"/>
      <c r="AR592" s="40"/>
      <c r="AS592" s="40"/>
      <c r="AT592" s="29"/>
      <c r="AU592" s="56"/>
      <c r="AV592" s="56"/>
      <c r="AW592" s="56"/>
      <c r="AX592" s="249" t="str">
        <f>IF(V592="","",EOMONTH(EDATE(Tabla1[[#This Row],[Fecha Finalización]],2),0))</f>
        <v/>
      </c>
      <c r="AY592" s="40"/>
      <c r="AZ592" s="250" t="str">
        <f>IF(V592="","",EOMONTH(EDATE(Tabla1[[#This Row],[Fecha Finalización]],3),0))</f>
        <v/>
      </c>
      <c r="BA592" s="40"/>
      <c r="BB592" s="40"/>
      <c r="BC592" s="236"/>
      <c r="BD592" s="234" t="str">
        <f>IF(F592="","",Tabla1[[#This Row],[sem 01]]&amp;Tabla1[[#This Row],[sem 02]]&amp;Tabla1[[#This Row],[sem 03]])</f>
        <v/>
      </c>
      <c r="BE592" s="235" t="str">
        <f>IF(TRIM(F592)="","",$B$1&amp;"-"&amp;SUBSTITUTE(Tabla1[[#This Row],[Mes Inscrito]]," ","")&amp;"-"&amp;SUBSTITUTE(Tabla1[[#This Row],[Dia de clases Inscrito]]," ","")&amp;"-"&amp;SUBSTITUTE(Tabla1[[#This Row],[Horario Inscrito]]," ","")&amp;"-"&amp;Tabla1[[#This Row],[Fecha Inicio grupo]])</f>
        <v/>
      </c>
      <c r="BF592" s="252" t="str">
        <f>IF(F592="","",Tabla1[[#This Row],[Curso]])</f>
        <v/>
      </c>
      <c r="BG592" s="253" t="str">
        <f>+IF(TRIM(F592)="","",$B$1&amp;"-"&amp;TRIM(Tabla1[[#This Row],[Mes Inscrito]])&amp;"-"&amp;TRIM(Tabla1[[#This Row],[Dia de clases Inscrito]])&amp;"-"&amp;TRIM(Tabla1[[#This Row],[Horario Inscrito]])&amp;"-"&amp;TRIM(Tabla1[[#This Row],[Fecha Inicio grupo]])&amp;"-"&amp;TRIM(Tabla1[[#This Row],[Tipo Incrito]]))</f>
        <v/>
      </c>
      <c r="BH592" s="308" t="str">
        <f>IF(F592="","",OR(IFERROR(SEARCH("CG",Tabla1[[#This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2" s="309" t="str">
        <f>IF(F592&lt;&gt;"",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2" s="309" t="str">
        <f>IF(F592&lt;&gt;"",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2" s="309" t="str">
        <f>IF(Tabla1[[#This Row],[Fecha Inicio grupo]]="","",IFERROR(VLOOKUP(Tabla1[[#This Row],[Mes de Alta como miembro]],Parámetros!$AM$2:$AN$16,2,0),"01/01/1900"))</f>
        <v/>
      </c>
    </row>
    <row r="593" spans="1:63" ht="14.45">
      <c r="A593" s="69">
        <v>590</v>
      </c>
      <c r="B593" s="30"/>
      <c r="C593" s="35"/>
      <c r="D593" s="43"/>
      <c r="E593" s="65"/>
      <c r="F593" s="46"/>
      <c r="G593" s="46"/>
      <c r="H593" s="164"/>
      <c r="I593" s="43"/>
      <c r="J593" s="29"/>
      <c r="K593" s="70"/>
      <c r="L593" s="69"/>
      <c r="M593" s="47"/>
      <c r="N593" s="239" t="str">
        <f ca="1">IF(Tabla1[[#This Row],[Fecha de nac]]="","",IF(Tabla1[[#This Row],[Fecha Finalización]] &gt;=TODAY(), DATEDIF(Tabla1[[#This Row],[Fecha de nac]],TODAY(),"y"), ROUNDDOWN((Tabla1[[#This Row],[Fecha Finalización]] -Tabla1[[#This Row],[Fecha de nac]])/365,0)))</f>
        <v/>
      </c>
      <c r="O593" s="170"/>
      <c r="P593" s="35"/>
      <c r="Q593" s="68"/>
      <c r="R593" s="68"/>
      <c r="S593" s="68"/>
      <c r="T593" s="68"/>
      <c r="U593" s="244" t="str">
        <f>IF(F593="","",Tabla1[[#This Row],[Fecha Inicio grupo]]+3*7-7)</f>
        <v/>
      </c>
      <c r="V593" s="245" t="str">
        <f>IF(F593="","",EDATE(Tabla1[[#This Row],[Fecha Inicio grupo]],3))</f>
        <v/>
      </c>
      <c r="W593" s="30"/>
      <c r="X593" s="30"/>
      <c r="Y593" s="77"/>
      <c r="Z593" s="77"/>
      <c r="AA593" s="77"/>
      <c r="AB593" s="77"/>
      <c r="AC593" s="77"/>
      <c r="AD593" s="77"/>
      <c r="AE593" s="77"/>
      <c r="AF593" s="77"/>
      <c r="AG593" s="77"/>
      <c r="AH593" s="77"/>
      <c r="AI593" s="77"/>
      <c r="AJ593" s="77"/>
      <c r="AK593" s="77"/>
      <c r="AL593" s="77"/>
      <c r="AM593" s="77"/>
      <c r="AN593" s="77"/>
      <c r="AO593" s="145"/>
      <c r="AP593" s="247" t="str">
        <f>IF(F593="","",IFERROR(VLOOKUP(SUBSTITUTE(SUBSTITUTE(Tabla1[[#This Row],[Uso Sistemas]],"T","P"),"N","F"),Parámetros!$M$2:$N$17,2,0),"Completar hasta 3ra sem. para evaluar a Probacionista"))</f>
        <v/>
      </c>
      <c r="AQ593" s="40"/>
      <c r="AR593" s="40"/>
      <c r="AS593" s="40"/>
      <c r="AT593" s="29"/>
      <c r="AU593" s="56"/>
      <c r="AV593" s="56"/>
      <c r="AW593" s="56"/>
      <c r="AX593" s="249" t="str">
        <f>IF(V593="","",EOMONTH(EDATE(Tabla1[[#This Row],[Fecha Finalización]],2),0))</f>
        <v/>
      </c>
      <c r="AY593" s="40"/>
      <c r="AZ593" s="250" t="str">
        <f>IF(V593="","",EOMONTH(EDATE(Tabla1[[#This Row],[Fecha Finalización]],3),0))</f>
        <v/>
      </c>
      <c r="BA593" s="40"/>
      <c r="BB593" s="40"/>
      <c r="BC593" s="236"/>
      <c r="BD593" s="234" t="str">
        <f>IF(F593="","",Tabla1[[#This Row],[sem 01]]&amp;Tabla1[[#This Row],[sem 02]]&amp;Tabla1[[#This Row],[sem 03]])</f>
        <v/>
      </c>
      <c r="BE593" s="235" t="str">
        <f>IF(TRIM(F593)="","",$B$1&amp;"-"&amp;SUBSTITUTE(Tabla1[[#This Row],[Mes Inscrito]]," ","")&amp;"-"&amp;SUBSTITUTE(Tabla1[[#This Row],[Dia de clases Inscrito]]," ","")&amp;"-"&amp;SUBSTITUTE(Tabla1[[#This Row],[Horario Inscrito]]," ","")&amp;"-"&amp;Tabla1[[#This Row],[Fecha Inicio grupo]])</f>
        <v/>
      </c>
      <c r="BF593" s="252" t="str">
        <f>IF(F593="","",Tabla1[[#This Row],[Curso]])</f>
        <v/>
      </c>
      <c r="BG593" s="253" t="str">
        <f>+IF(TRIM(F593)="","",$B$1&amp;"-"&amp;TRIM(Tabla1[[#This Row],[Mes Inscrito]])&amp;"-"&amp;TRIM(Tabla1[[#This Row],[Dia de clases Inscrito]])&amp;"-"&amp;TRIM(Tabla1[[#This Row],[Horario Inscrito]])&amp;"-"&amp;TRIM(Tabla1[[#This Row],[Fecha Inicio grupo]])&amp;"-"&amp;TRIM(Tabla1[[#This Row],[Tipo Incrito]]))</f>
        <v/>
      </c>
      <c r="BH593" s="308" t="str">
        <f>IF(F593="","",OR(IFERROR(SEARCH("CG",Tabla1[[#This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3" s="309" t="str">
        <f>IF(F593&lt;&gt;"",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3" s="309" t="str">
        <f>IF(F593&lt;&gt;"",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3" s="309" t="str">
        <f>IF(Tabla1[[#This Row],[Fecha Inicio grupo]]="","",IFERROR(VLOOKUP(Tabla1[[#This Row],[Mes de Alta como miembro]],Parámetros!$AM$2:$AN$16,2,0),"01/01/1900"))</f>
        <v/>
      </c>
    </row>
    <row r="594" spans="1:63" ht="14.45">
      <c r="A594" s="69">
        <v>591</v>
      </c>
      <c r="B594" s="30"/>
      <c r="C594" s="35"/>
      <c r="D594" s="43"/>
      <c r="E594" s="65"/>
      <c r="F594" s="46"/>
      <c r="G594" s="46"/>
      <c r="H594" s="164"/>
      <c r="I594" s="43"/>
      <c r="J594" s="29"/>
      <c r="K594" s="70"/>
      <c r="L594" s="69"/>
      <c r="M594" s="47"/>
      <c r="N594" s="239" t="str">
        <f ca="1">IF(Tabla1[[#This Row],[Fecha de nac]]="","",IF(Tabla1[[#This Row],[Fecha Finalización]] &gt;=TODAY(), DATEDIF(Tabla1[[#This Row],[Fecha de nac]],TODAY(),"y"), ROUNDDOWN((Tabla1[[#This Row],[Fecha Finalización]] -Tabla1[[#This Row],[Fecha de nac]])/365,0)))</f>
        <v/>
      </c>
      <c r="O594" s="170"/>
      <c r="P594" s="35"/>
      <c r="Q594" s="68"/>
      <c r="R594" s="68"/>
      <c r="S594" s="68"/>
      <c r="T594" s="68"/>
      <c r="U594" s="244" t="str">
        <f>IF(F594="","",Tabla1[[#This Row],[Fecha Inicio grupo]]+3*7-7)</f>
        <v/>
      </c>
      <c r="V594" s="245" t="str">
        <f>IF(F594="","",EDATE(Tabla1[[#This Row],[Fecha Inicio grupo]],3))</f>
        <v/>
      </c>
      <c r="W594" s="30"/>
      <c r="X594" s="30"/>
      <c r="Y594" s="77"/>
      <c r="Z594" s="77"/>
      <c r="AA594" s="77"/>
      <c r="AB594" s="77"/>
      <c r="AC594" s="77"/>
      <c r="AD594" s="77"/>
      <c r="AE594" s="77"/>
      <c r="AF594" s="77"/>
      <c r="AG594" s="77"/>
      <c r="AH594" s="77"/>
      <c r="AI594" s="77"/>
      <c r="AJ594" s="77"/>
      <c r="AK594" s="77"/>
      <c r="AL594" s="77"/>
      <c r="AM594" s="77"/>
      <c r="AN594" s="77"/>
      <c r="AO594" s="145"/>
      <c r="AP594" s="247" t="str">
        <f>IF(F594="","",IFERROR(VLOOKUP(SUBSTITUTE(SUBSTITUTE(Tabla1[[#This Row],[Uso Sistemas]],"T","P"),"N","F"),Parámetros!$M$2:$N$17,2,0),"Completar hasta 3ra sem. para evaluar a Probacionista"))</f>
        <v/>
      </c>
      <c r="AQ594" s="40"/>
      <c r="AR594" s="40"/>
      <c r="AS594" s="40"/>
      <c r="AT594" s="29"/>
      <c r="AU594" s="56"/>
      <c r="AV594" s="56"/>
      <c r="AW594" s="56"/>
      <c r="AX594" s="249" t="str">
        <f>IF(V594="","",EOMONTH(EDATE(Tabla1[[#This Row],[Fecha Finalización]],2),0))</f>
        <v/>
      </c>
      <c r="AY594" s="40"/>
      <c r="AZ594" s="250" t="str">
        <f>IF(V594="","",EOMONTH(EDATE(Tabla1[[#This Row],[Fecha Finalización]],3),0))</f>
        <v/>
      </c>
      <c r="BA594" s="40"/>
      <c r="BB594" s="40"/>
      <c r="BC594" s="236"/>
      <c r="BD594" s="234" t="str">
        <f>IF(F594="","",Tabla1[[#This Row],[sem 01]]&amp;Tabla1[[#This Row],[sem 02]]&amp;Tabla1[[#This Row],[sem 03]])</f>
        <v/>
      </c>
      <c r="BE594" s="235" t="str">
        <f>IF(TRIM(F594)="","",$B$1&amp;"-"&amp;SUBSTITUTE(Tabla1[[#This Row],[Mes Inscrito]]," ","")&amp;"-"&amp;SUBSTITUTE(Tabla1[[#This Row],[Dia de clases Inscrito]]," ","")&amp;"-"&amp;SUBSTITUTE(Tabla1[[#This Row],[Horario Inscrito]]," ","")&amp;"-"&amp;Tabla1[[#This Row],[Fecha Inicio grupo]])</f>
        <v/>
      </c>
      <c r="BF594" s="252" t="str">
        <f>IF(F594="","",Tabla1[[#This Row],[Curso]])</f>
        <v/>
      </c>
      <c r="BG594" s="253" t="str">
        <f>+IF(TRIM(F594)="","",$B$1&amp;"-"&amp;TRIM(Tabla1[[#This Row],[Mes Inscrito]])&amp;"-"&amp;TRIM(Tabla1[[#This Row],[Dia de clases Inscrito]])&amp;"-"&amp;TRIM(Tabla1[[#This Row],[Horario Inscrito]])&amp;"-"&amp;TRIM(Tabla1[[#This Row],[Fecha Inicio grupo]])&amp;"-"&amp;TRIM(Tabla1[[#This Row],[Tipo Incrito]]))</f>
        <v/>
      </c>
      <c r="BH594" s="308" t="str">
        <f>IF(F594="","",OR(IFERROR(SEARCH("CG",Tabla1[[#This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4" s="309" t="str">
        <f>IF(F594&lt;&gt;"",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4" s="309" t="str">
        <f>IF(F594&lt;&gt;"",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4" s="309" t="str">
        <f>IF(Tabla1[[#This Row],[Fecha Inicio grupo]]="","",IFERROR(VLOOKUP(Tabla1[[#This Row],[Mes de Alta como miembro]],Parámetros!$AM$2:$AN$16,2,0),"01/01/1900"))</f>
        <v/>
      </c>
    </row>
    <row r="595" spans="1:63" ht="14.45">
      <c r="A595" s="69">
        <v>592</v>
      </c>
      <c r="B595" s="30"/>
      <c r="C595" s="35"/>
      <c r="D595" s="43"/>
      <c r="E595" s="65"/>
      <c r="F595" s="46"/>
      <c r="G595" s="46"/>
      <c r="H595" s="164"/>
      <c r="I595" s="43"/>
      <c r="J595" s="29"/>
      <c r="K595" s="70"/>
      <c r="L595" s="69"/>
      <c r="M595" s="47"/>
      <c r="N595" s="239" t="str">
        <f ca="1">IF(Tabla1[[#This Row],[Fecha de nac]]="","",IF(Tabla1[[#This Row],[Fecha Finalización]] &gt;=TODAY(), DATEDIF(Tabla1[[#This Row],[Fecha de nac]],TODAY(),"y"), ROUNDDOWN((Tabla1[[#This Row],[Fecha Finalización]] -Tabla1[[#This Row],[Fecha de nac]])/365,0)))</f>
        <v/>
      </c>
      <c r="O595" s="170"/>
      <c r="P595" s="35"/>
      <c r="Q595" s="68"/>
      <c r="R595" s="68"/>
      <c r="S595" s="68"/>
      <c r="T595" s="68"/>
      <c r="U595" s="244" t="str">
        <f>IF(F595="","",Tabla1[[#This Row],[Fecha Inicio grupo]]+3*7-7)</f>
        <v/>
      </c>
      <c r="V595" s="245" t="str">
        <f>IF(F595="","",EDATE(Tabla1[[#This Row],[Fecha Inicio grupo]],3))</f>
        <v/>
      </c>
      <c r="W595" s="30"/>
      <c r="X595" s="30"/>
      <c r="Y595" s="77"/>
      <c r="Z595" s="77"/>
      <c r="AA595" s="77"/>
      <c r="AB595" s="77"/>
      <c r="AC595" s="77"/>
      <c r="AD595" s="77"/>
      <c r="AE595" s="77"/>
      <c r="AF595" s="77"/>
      <c r="AG595" s="77"/>
      <c r="AH595" s="77"/>
      <c r="AI595" s="77"/>
      <c r="AJ595" s="77"/>
      <c r="AK595" s="77"/>
      <c r="AL595" s="77"/>
      <c r="AM595" s="77"/>
      <c r="AN595" s="77"/>
      <c r="AO595" s="145"/>
      <c r="AP595" s="247" t="str">
        <f>IF(F595="","",IFERROR(VLOOKUP(SUBSTITUTE(SUBSTITUTE(Tabla1[[#This Row],[Uso Sistemas]],"T","P"),"N","F"),Parámetros!$M$2:$N$17,2,0),"Completar hasta 3ra sem. para evaluar a Probacionista"))</f>
        <v/>
      </c>
      <c r="AQ595" s="40"/>
      <c r="AR595" s="40"/>
      <c r="AS595" s="40"/>
      <c r="AT595" s="29"/>
      <c r="AU595" s="56"/>
      <c r="AV595" s="56"/>
      <c r="AW595" s="56"/>
      <c r="AX595" s="249" t="str">
        <f>IF(V595="","",EOMONTH(EDATE(Tabla1[[#This Row],[Fecha Finalización]],2),0))</f>
        <v/>
      </c>
      <c r="AY595" s="40"/>
      <c r="AZ595" s="250" t="str">
        <f>IF(V595="","",EOMONTH(EDATE(Tabla1[[#This Row],[Fecha Finalización]],3),0))</f>
        <v/>
      </c>
      <c r="BA595" s="40"/>
      <c r="BB595" s="40"/>
      <c r="BC595" s="236"/>
      <c r="BD595" s="234" t="str">
        <f>IF(F595="","",Tabla1[[#This Row],[sem 01]]&amp;Tabla1[[#This Row],[sem 02]]&amp;Tabla1[[#This Row],[sem 03]])</f>
        <v/>
      </c>
      <c r="BE595" s="235" t="str">
        <f>IF(TRIM(F595)="","",$B$1&amp;"-"&amp;SUBSTITUTE(Tabla1[[#This Row],[Mes Inscrito]]," ","")&amp;"-"&amp;SUBSTITUTE(Tabla1[[#This Row],[Dia de clases Inscrito]]," ","")&amp;"-"&amp;SUBSTITUTE(Tabla1[[#This Row],[Horario Inscrito]]," ","")&amp;"-"&amp;Tabla1[[#This Row],[Fecha Inicio grupo]])</f>
        <v/>
      </c>
      <c r="BF595" s="252" t="str">
        <f>IF(F595="","",Tabla1[[#This Row],[Curso]])</f>
        <v/>
      </c>
      <c r="BG595" s="253" t="str">
        <f>+IF(TRIM(F595)="","",$B$1&amp;"-"&amp;TRIM(Tabla1[[#This Row],[Mes Inscrito]])&amp;"-"&amp;TRIM(Tabla1[[#This Row],[Dia de clases Inscrito]])&amp;"-"&amp;TRIM(Tabla1[[#This Row],[Horario Inscrito]])&amp;"-"&amp;TRIM(Tabla1[[#This Row],[Fecha Inicio grupo]])&amp;"-"&amp;TRIM(Tabla1[[#This Row],[Tipo Incrito]]))</f>
        <v/>
      </c>
      <c r="BH595" s="308" t="str">
        <f>IF(F595="","",OR(IFERROR(SEARCH("CG",Tabla1[[#This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5" s="309" t="str">
        <f>IF(F595&lt;&gt;"",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5" s="309" t="str">
        <f>IF(F595&lt;&gt;"",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5" s="309" t="str">
        <f>IF(Tabla1[[#This Row],[Fecha Inicio grupo]]="","",IFERROR(VLOOKUP(Tabla1[[#This Row],[Mes de Alta como miembro]],Parámetros!$AM$2:$AN$16,2,0),"01/01/1900"))</f>
        <v/>
      </c>
    </row>
    <row r="596" spans="1:63" ht="14.45">
      <c r="A596" s="69">
        <v>593</v>
      </c>
      <c r="B596" s="30"/>
      <c r="C596" s="35"/>
      <c r="D596" s="43"/>
      <c r="E596" s="65"/>
      <c r="F596" s="46"/>
      <c r="G596" s="46"/>
      <c r="H596" s="164"/>
      <c r="I596" s="43"/>
      <c r="J596" s="29"/>
      <c r="K596" s="70"/>
      <c r="L596" s="69"/>
      <c r="M596" s="47"/>
      <c r="N596" s="239" t="str">
        <f ca="1">IF(Tabla1[[#This Row],[Fecha de nac]]="","",IF(Tabla1[[#This Row],[Fecha Finalización]] &gt;=TODAY(), DATEDIF(Tabla1[[#This Row],[Fecha de nac]],TODAY(),"y"), ROUNDDOWN((Tabla1[[#This Row],[Fecha Finalización]] -Tabla1[[#This Row],[Fecha de nac]])/365,0)))</f>
        <v/>
      </c>
      <c r="O596" s="170"/>
      <c r="P596" s="35"/>
      <c r="Q596" s="68"/>
      <c r="R596" s="68"/>
      <c r="S596" s="68"/>
      <c r="T596" s="68"/>
      <c r="U596" s="244" t="str">
        <f>IF(F596="","",Tabla1[[#This Row],[Fecha Inicio grupo]]+3*7-7)</f>
        <v/>
      </c>
      <c r="V596" s="245" t="str">
        <f>IF(F596="","",EDATE(Tabla1[[#This Row],[Fecha Inicio grupo]],3))</f>
        <v/>
      </c>
      <c r="W596" s="30"/>
      <c r="X596" s="30"/>
      <c r="Y596" s="77"/>
      <c r="Z596" s="77"/>
      <c r="AA596" s="77"/>
      <c r="AB596" s="77"/>
      <c r="AC596" s="77"/>
      <c r="AD596" s="77"/>
      <c r="AE596" s="77"/>
      <c r="AF596" s="77"/>
      <c r="AG596" s="77"/>
      <c r="AH596" s="77"/>
      <c r="AI596" s="77"/>
      <c r="AJ596" s="77"/>
      <c r="AK596" s="77"/>
      <c r="AL596" s="77"/>
      <c r="AM596" s="77"/>
      <c r="AN596" s="77"/>
      <c r="AO596" s="145"/>
      <c r="AP596" s="247" t="str">
        <f>IF(F596="","",IFERROR(VLOOKUP(SUBSTITUTE(SUBSTITUTE(Tabla1[[#This Row],[Uso Sistemas]],"T","P"),"N","F"),Parámetros!$M$2:$N$17,2,0),"Completar hasta 3ra sem. para evaluar a Probacionista"))</f>
        <v/>
      </c>
      <c r="AQ596" s="40"/>
      <c r="AR596" s="40"/>
      <c r="AS596" s="40"/>
      <c r="AT596" s="29"/>
      <c r="AU596" s="56"/>
      <c r="AV596" s="56"/>
      <c r="AW596" s="56"/>
      <c r="AX596" s="249" t="str">
        <f>IF(V596="","",EOMONTH(EDATE(Tabla1[[#This Row],[Fecha Finalización]],2),0))</f>
        <v/>
      </c>
      <c r="AY596" s="40"/>
      <c r="AZ596" s="250" t="str">
        <f>IF(V596="","",EOMONTH(EDATE(Tabla1[[#This Row],[Fecha Finalización]],3),0))</f>
        <v/>
      </c>
      <c r="BA596" s="40"/>
      <c r="BB596" s="40"/>
      <c r="BC596" s="236"/>
      <c r="BD596" s="234" t="str">
        <f>IF(F596="","",Tabla1[[#This Row],[sem 01]]&amp;Tabla1[[#This Row],[sem 02]]&amp;Tabla1[[#This Row],[sem 03]])</f>
        <v/>
      </c>
      <c r="BE596" s="235" t="str">
        <f>IF(TRIM(F596)="","",$B$1&amp;"-"&amp;SUBSTITUTE(Tabla1[[#This Row],[Mes Inscrito]]," ","")&amp;"-"&amp;SUBSTITUTE(Tabla1[[#This Row],[Dia de clases Inscrito]]," ","")&amp;"-"&amp;SUBSTITUTE(Tabla1[[#This Row],[Horario Inscrito]]," ","")&amp;"-"&amp;Tabla1[[#This Row],[Fecha Inicio grupo]])</f>
        <v/>
      </c>
      <c r="BF596" s="252" t="str">
        <f>IF(F596="","",Tabla1[[#This Row],[Curso]])</f>
        <v/>
      </c>
      <c r="BG596" s="253" t="str">
        <f>+IF(TRIM(F596)="","",$B$1&amp;"-"&amp;TRIM(Tabla1[[#This Row],[Mes Inscrito]])&amp;"-"&amp;TRIM(Tabla1[[#This Row],[Dia de clases Inscrito]])&amp;"-"&amp;TRIM(Tabla1[[#This Row],[Horario Inscrito]])&amp;"-"&amp;TRIM(Tabla1[[#This Row],[Fecha Inicio grupo]])&amp;"-"&amp;TRIM(Tabla1[[#This Row],[Tipo Incrito]]))</f>
        <v/>
      </c>
      <c r="BH596" s="308" t="str">
        <f>IF(F596="","",OR(IFERROR(SEARCH("CG",Tabla1[[#This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6" s="309" t="str">
        <f>IF(F596&lt;&gt;"",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6" s="309" t="str">
        <f>IF(F596&lt;&gt;"",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6" s="309" t="str">
        <f>IF(Tabla1[[#This Row],[Fecha Inicio grupo]]="","",IFERROR(VLOOKUP(Tabla1[[#This Row],[Mes de Alta como miembro]],Parámetros!$AM$2:$AN$16,2,0),"01/01/1900"))</f>
        <v/>
      </c>
    </row>
    <row r="597" spans="1:63" ht="14.45">
      <c r="A597" s="69">
        <v>594</v>
      </c>
      <c r="B597" s="30"/>
      <c r="C597" s="35"/>
      <c r="D597" s="43"/>
      <c r="E597" s="65"/>
      <c r="F597" s="46"/>
      <c r="G597" s="46"/>
      <c r="H597" s="164"/>
      <c r="I597" s="43"/>
      <c r="J597" s="29"/>
      <c r="K597" s="70"/>
      <c r="L597" s="69"/>
      <c r="M597" s="47"/>
      <c r="N597" s="239" t="str">
        <f ca="1">IF(Tabla1[[#This Row],[Fecha de nac]]="","",IF(Tabla1[[#This Row],[Fecha Finalización]] &gt;=TODAY(), DATEDIF(Tabla1[[#This Row],[Fecha de nac]],TODAY(),"y"), ROUNDDOWN((Tabla1[[#This Row],[Fecha Finalización]] -Tabla1[[#This Row],[Fecha de nac]])/365,0)))</f>
        <v/>
      </c>
      <c r="O597" s="170"/>
      <c r="P597" s="35"/>
      <c r="Q597" s="68"/>
      <c r="R597" s="68"/>
      <c r="S597" s="68"/>
      <c r="T597" s="68"/>
      <c r="U597" s="244" t="str">
        <f>IF(F597="","",Tabla1[[#This Row],[Fecha Inicio grupo]]+3*7-7)</f>
        <v/>
      </c>
      <c r="V597" s="245" t="str">
        <f>IF(F597="","",EDATE(Tabla1[[#This Row],[Fecha Inicio grupo]],3))</f>
        <v/>
      </c>
      <c r="W597" s="30"/>
      <c r="X597" s="30"/>
      <c r="Y597" s="77"/>
      <c r="Z597" s="77"/>
      <c r="AA597" s="77"/>
      <c r="AB597" s="77"/>
      <c r="AC597" s="77"/>
      <c r="AD597" s="77"/>
      <c r="AE597" s="77"/>
      <c r="AF597" s="77"/>
      <c r="AG597" s="77"/>
      <c r="AH597" s="77"/>
      <c r="AI597" s="77"/>
      <c r="AJ597" s="77"/>
      <c r="AK597" s="77"/>
      <c r="AL597" s="77"/>
      <c r="AM597" s="77"/>
      <c r="AN597" s="77"/>
      <c r="AO597" s="145"/>
      <c r="AP597" s="247" t="str">
        <f>IF(F597="","",IFERROR(VLOOKUP(SUBSTITUTE(SUBSTITUTE(Tabla1[[#This Row],[Uso Sistemas]],"T","P"),"N","F"),Parámetros!$M$2:$N$17,2,0),"Completar hasta 3ra sem. para evaluar a Probacionista"))</f>
        <v/>
      </c>
      <c r="AQ597" s="40"/>
      <c r="AR597" s="40"/>
      <c r="AS597" s="40"/>
      <c r="AT597" s="29"/>
      <c r="AU597" s="56"/>
      <c r="AV597" s="56"/>
      <c r="AW597" s="56"/>
      <c r="AX597" s="249" t="str">
        <f>IF(V597="","",EOMONTH(EDATE(Tabla1[[#This Row],[Fecha Finalización]],2),0))</f>
        <v/>
      </c>
      <c r="AY597" s="40"/>
      <c r="AZ597" s="250" t="str">
        <f>IF(V597="","",EOMONTH(EDATE(Tabla1[[#This Row],[Fecha Finalización]],3),0))</f>
        <v/>
      </c>
      <c r="BA597" s="40"/>
      <c r="BB597" s="40"/>
      <c r="BC597" s="236"/>
      <c r="BD597" s="234" t="str">
        <f>IF(F597="","",Tabla1[[#This Row],[sem 01]]&amp;Tabla1[[#This Row],[sem 02]]&amp;Tabla1[[#This Row],[sem 03]])</f>
        <v/>
      </c>
      <c r="BE597" s="235" t="str">
        <f>IF(TRIM(F597)="","",$B$1&amp;"-"&amp;SUBSTITUTE(Tabla1[[#This Row],[Mes Inscrito]]," ","")&amp;"-"&amp;SUBSTITUTE(Tabla1[[#This Row],[Dia de clases Inscrito]]," ","")&amp;"-"&amp;SUBSTITUTE(Tabla1[[#This Row],[Horario Inscrito]]," ","")&amp;"-"&amp;Tabla1[[#This Row],[Fecha Inicio grupo]])</f>
        <v/>
      </c>
      <c r="BF597" s="252" t="str">
        <f>IF(F597="","",Tabla1[[#This Row],[Curso]])</f>
        <v/>
      </c>
      <c r="BG597" s="253" t="str">
        <f>+IF(TRIM(F597)="","",$B$1&amp;"-"&amp;TRIM(Tabla1[[#This Row],[Mes Inscrito]])&amp;"-"&amp;TRIM(Tabla1[[#This Row],[Dia de clases Inscrito]])&amp;"-"&amp;TRIM(Tabla1[[#This Row],[Horario Inscrito]])&amp;"-"&amp;TRIM(Tabla1[[#This Row],[Fecha Inicio grupo]])&amp;"-"&amp;TRIM(Tabla1[[#This Row],[Tipo Incrito]]))</f>
        <v/>
      </c>
      <c r="BH597" s="308" t="str">
        <f>IF(F597="","",OR(IFERROR(SEARCH("CG",Tabla1[[#This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7" s="309" t="str">
        <f>IF(F597&lt;&gt;"",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7" s="309" t="str">
        <f>IF(F597&lt;&gt;"",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7" s="309" t="str">
        <f>IF(Tabla1[[#This Row],[Fecha Inicio grupo]]="","",IFERROR(VLOOKUP(Tabla1[[#This Row],[Mes de Alta como miembro]],Parámetros!$AM$2:$AN$16,2,0),"01/01/1900"))</f>
        <v/>
      </c>
    </row>
    <row r="598" spans="1:63" ht="14.45">
      <c r="A598" s="69">
        <v>595</v>
      </c>
      <c r="B598" s="30"/>
      <c r="C598" s="35"/>
      <c r="D598" s="43"/>
      <c r="E598" s="65"/>
      <c r="F598" s="46"/>
      <c r="G598" s="46"/>
      <c r="H598" s="164"/>
      <c r="I598" s="43"/>
      <c r="J598" s="29"/>
      <c r="K598" s="70"/>
      <c r="L598" s="69"/>
      <c r="M598" s="47"/>
      <c r="N598" s="239" t="str">
        <f ca="1">IF(Tabla1[[#This Row],[Fecha de nac]]="","",IF(Tabla1[[#This Row],[Fecha Finalización]] &gt;=TODAY(), DATEDIF(Tabla1[[#This Row],[Fecha de nac]],TODAY(),"y"), ROUNDDOWN((Tabla1[[#This Row],[Fecha Finalización]] -Tabla1[[#This Row],[Fecha de nac]])/365,0)))</f>
        <v/>
      </c>
      <c r="O598" s="170"/>
      <c r="P598" s="35"/>
      <c r="Q598" s="68"/>
      <c r="R598" s="68"/>
      <c r="S598" s="68"/>
      <c r="T598" s="68"/>
      <c r="U598" s="244" t="str">
        <f>IF(F598="","",Tabla1[[#This Row],[Fecha Inicio grupo]]+3*7-7)</f>
        <v/>
      </c>
      <c r="V598" s="245" t="str">
        <f>IF(F598="","",EDATE(Tabla1[[#This Row],[Fecha Inicio grupo]],3))</f>
        <v/>
      </c>
      <c r="W598" s="30"/>
      <c r="X598" s="30"/>
      <c r="Y598" s="77"/>
      <c r="Z598" s="77"/>
      <c r="AA598" s="77"/>
      <c r="AB598" s="77"/>
      <c r="AC598" s="77"/>
      <c r="AD598" s="77"/>
      <c r="AE598" s="77"/>
      <c r="AF598" s="77"/>
      <c r="AG598" s="77"/>
      <c r="AH598" s="77"/>
      <c r="AI598" s="77"/>
      <c r="AJ598" s="77"/>
      <c r="AK598" s="77"/>
      <c r="AL598" s="77"/>
      <c r="AM598" s="77"/>
      <c r="AN598" s="77"/>
      <c r="AO598" s="145"/>
      <c r="AP598" s="247" t="str">
        <f>IF(F598="","",IFERROR(VLOOKUP(SUBSTITUTE(SUBSTITUTE(Tabla1[[#This Row],[Uso Sistemas]],"T","P"),"N","F"),Parámetros!$M$2:$N$17,2,0),"Completar hasta 3ra sem. para evaluar a Probacionista"))</f>
        <v/>
      </c>
      <c r="AQ598" s="40"/>
      <c r="AR598" s="40"/>
      <c r="AS598" s="40"/>
      <c r="AT598" s="29"/>
      <c r="AU598" s="56"/>
      <c r="AV598" s="56"/>
      <c r="AW598" s="56"/>
      <c r="AX598" s="249" t="str">
        <f>IF(V598="","",EOMONTH(EDATE(Tabla1[[#This Row],[Fecha Finalización]],2),0))</f>
        <v/>
      </c>
      <c r="AY598" s="40"/>
      <c r="AZ598" s="250" t="str">
        <f>IF(V598="","",EOMONTH(EDATE(Tabla1[[#This Row],[Fecha Finalización]],3),0))</f>
        <v/>
      </c>
      <c r="BA598" s="40"/>
      <c r="BB598" s="40"/>
      <c r="BC598" s="236"/>
      <c r="BD598" s="234" t="str">
        <f>IF(F598="","",Tabla1[[#This Row],[sem 01]]&amp;Tabla1[[#This Row],[sem 02]]&amp;Tabla1[[#This Row],[sem 03]])</f>
        <v/>
      </c>
      <c r="BE598" s="235" t="str">
        <f>IF(TRIM(F598)="","",$B$1&amp;"-"&amp;SUBSTITUTE(Tabla1[[#This Row],[Mes Inscrito]]," ","")&amp;"-"&amp;SUBSTITUTE(Tabla1[[#This Row],[Dia de clases Inscrito]]," ","")&amp;"-"&amp;SUBSTITUTE(Tabla1[[#This Row],[Horario Inscrito]]," ","")&amp;"-"&amp;Tabla1[[#This Row],[Fecha Inicio grupo]])</f>
        <v/>
      </c>
      <c r="BF598" s="252" t="str">
        <f>IF(F598="","",Tabla1[[#This Row],[Curso]])</f>
        <v/>
      </c>
      <c r="BG598" s="253" t="str">
        <f>+IF(TRIM(F598)="","",$B$1&amp;"-"&amp;TRIM(Tabla1[[#This Row],[Mes Inscrito]])&amp;"-"&amp;TRIM(Tabla1[[#This Row],[Dia de clases Inscrito]])&amp;"-"&amp;TRIM(Tabla1[[#This Row],[Horario Inscrito]])&amp;"-"&amp;TRIM(Tabla1[[#This Row],[Fecha Inicio grupo]])&amp;"-"&amp;TRIM(Tabla1[[#This Row],[Tipo Incrito]]))</f>
        <v/>
      </c>
      <c r="BH598" s="308" t="str">
        <f>IF(F598="","",OR(IFERROR(SEARCH("CG",Tabla1[[#This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8" s="309" t="str">
        <f>IF(F598&lt;&gt;"",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8" s="309" t="str">
        <f>IF(F598&lt;&gt;"",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8" s="309" t="str">
        <f>IF(Tabla1[[#This Row],[Fecha Inicio grupo]]="","",IFERROR(VLOOKUP(Tabla1[[#This Row],[Mes de Alta como miembro]],Parámetros!$AM$2:$AN$16,2,0),"01/01/1900"))</f>
        <v/>
      </c>
    </row>
    <row r="599" spans="1:63" ht="14.45">
      <c r="A599" s="69">
        <v>596</v>
      </c>
      <c r="B599" s="30"/>
      <c r="C599" s="35"/>
      <c r="D599" s="43"/>
      <c r="E599" s="65"/>
      <c r="F599" s="46"/>
      <c r="G599" s="46"/>
      <c r="H599" s="164"/>
      <c r="I599" s="43"/>
      <c r="J599" s="29"/>
      <c r="K599" s="70"/>
      <c r="L599" s="69"/>
      <c r="M599" s="47"/>
      <c r="N599" s="239" t="str">
        <f ca="1">IF(Tabla1[[#This Row],[Fecha de nac]]="","",IF(Tabla1[[#This Row],[Fecha Finalización]] &gt;=TODAY(), DATEDIF(Tabla1[[#This Row],[Fecha de nac]],TODAY(),"y"), ROUNDDOWN((Tabla1[[#This Row],[Fecha Finalización]] -Tabla1[[#This Row],[Fecha de nac]])/365,0)))</f>
        <v/>
      </c>
      <c r="O599" s="170"/>
      <c r="P599" s="35"/>
      <c r="Q599" s="68"/>
      <c r="R599" s="68"/>
      <c r="S599" s="68"/>
      <c r="T599" s="68"/>
      <c r="U599" s="244" t="str">
        <f>IF(F599="","",Tabla1[[#This Row],[Fecha Inicio grupo]]+3*7-7)</f>
        <v/>
      </c>
      <c r="V599" s="245" t="str">
        <f>IF(F599="","",EDATE(Tabla1[[#This Row],[Fecha Inicio grupo]],3))</f>
        <v/>
      </c>
      <c r="W599" s="30"/>
      <c r="X599" s="30"/>
      <c r="Y599" s="77"/>
      <c r="Z599" s="77"/>
      <c r="AA599" s="77"/>
      <c r="AB599" s="77"/>
      <c r="AC599" s="77"/>
      <c r="AD599" s="77"/>
      <c r="AE599" s="77"/>
      <c r="AF599" s="77"/>
      <c r="AG599" s="77"/>
      <c r="AH599" s="77"/>
      <c r="AI599" s="77"/>
      <c r="AJ599" s="77"/>
      <c r="AK599" s="77"/>
      <c r="AL599" s="77"/>
      <c r="AM599" s="77"/>
      <c r="AN599" s="77"/>
      <c r="AO599" s="145"/>
      <c r="AP599" s="247" t="str">
        <f>IF(F599="","",IFERROR(VLOOKUP(SUBSTITUTE(SUBSTITUTE(Tabla1[[#This Row],[Uso Sistemas]],"T","P"),"N","F"),Parámetros!$M$2:$N$17,2,0),"Completar hasta 3ra sem. para evaluar a Probacionista"))</f>
        <v/>
      </c>
      <c r="AQ599" s="40"/>
      <c r="AR599" s="40"/>
      <c r="AS599" s="40"/>
      <c r="AT599" s="29"/>
      <c r="AU599" s="56"/>
      <c r="AV599" s="56"/>
      <c r="AW599" s="56"/>
      <c r="AX599" s="249" t="str">
        <f>IF(V599="","",EOMONTH(EDATE(Tabla1[[#This Row],[Fecha Finalización]],2),0))</f>
        <v/>
      </c>
      <c r="AY599" s="40"/>
      <c r="AZ599" s="250" t="str">
        <f>IF(V599="","",EOMONTH(EDATE(Tabla1[[#This Row],[Fecha Finalización]],3),0))</f>
        <v/>
      </c>
      <c r="BA599" s="40"/>
      <c r="BB599" s="40"/>
      <c r="BC599" s="236"/>
      <c r="BD599" s="234" t="str">
        <f>IF(F599="","",Tabla1[[#This Row],[sem 01]]&amp;Tabla1[[#This Row],[sem 02]]&amp;Tabla1[[#This Row],[sem 03]])</f>
        <v/>
      </c>
      <c r="BE599" s="235" t="str">
        <f>IF(TRIM(F599)="","",$B$1&amp;"-"&amp;SUBSTITUTE(Tabla1[[#This Row],[Mes Inscrito]]," ","")&amp;"-"&amp;SUBSTITUTE(Tabla1[[#This Row],[Dia de clases Inscrito]]," ","")&amp;"-"&amp;SUBSTITUTE(Tabla1[[#This Row],[Horario Inscrito]]," ","")&amp;"-"&amp;Tabla1[[#This Row],[Fecha Inicio grupo]])</f>
        <v/>
      </c>
      <c r="BF599" s="252" t="str">
        <f>IF(F599="","",Tabla1[[#This Row],[Curso]])</f>
        <v/>
      </c>
      <c r="BG599" s="253" t="str">
        <f>+IF(TRIM(F599)="","",$B$1&amp;"-"&amp;TRIM(Tabla1[[#This Row],[Mes Inscrito]])&amp;"-"&amp;TRIM(Tabla1[[#This Row],[Dia de clases Inscrito]])&amp;"-"&amp;TRIM(Tabla1[[#This Row],[Horario Inscrito]])&amp;"-"&amp;TRIM(Tabla1[[#This Row],[Fecha Inicio grupo]])&amp;"-"&amp;TRIM(Tabla1[[#This Row],[Tipo Incrito]]))</f>
        <v/>
      </c>
      <c r="BH599" s="308" t="str">
        <f>IF(F599="","",OR(IFERROR(SEARCH("CG",Tabla1[[#This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9" s="309" t="str">
        <f>IF(F599&lt;&gt;"",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9" s="309" t="str">
        <f>IF(F599&lt;&gt;"",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9" s="309" t="str">
        <f>IF(Tabla1[[#This Row],[Fecha Inicio grupo]]="","",IFERROR(VLOOKUP(Tabla1[[#This Row],[Mes de Alta como miembro]],Parámetros!$AM$2:$AN$16,2,0),"01/01/1900"))</f>
        <v/>
      </c>
    </row>
    <row r="600" spans="1:63" ht="14.45">
      <c r="A600" s="69">
        <v>597</v>
      </c>
      <c r="B600" s="30"/>
      <c r="C600" s="35"/>
      <c r="D600" s="43"/>
      <c r="E600" s="65"/>
      <c r="F600" s="46"/>
      <c r="G600" s="46"/>
      <c r="H600" s="164"/>
      <c r="I600" s="43"/>
      <c r="J600" s="29"/>
      <c r="K600" s="70"/>
      <c r="L600" s="69"/>
      <c r="M600" s="47"/>
      <c r="N600" s="239" t="str">
        <f ca="1">IF(Tabla1[[#This Row],[Fecha de nac]]="","",IF(Tabla1[[#This Row],[Fecha Finalización]] &gt;=TODAY(), DATEDIF(Tabla1[[#This Row],[Fecha de nac]],TODAY(),"y"), ROUNDDOWN((Tabla1[[#This Row],[Fecha Finalización]] -Tabla1[[#This Row],[Fecha de nac]])/365,0)))</f>
        <v/>
      </c>
      <c r="O600" s="170"/>
      <c r="P600" s="35"/>
      <c r="Q600" s="68"/>
      <c r="R600" s="68"/>
      <c r="S600" s="68"/>
      <c r="T600" s="68"/>
      <c r="U600" s="244" t="str">
        <f>IF(F600="","",Tabla1[[#This Row],[Fecha Inicio grupo]]+3*7-7)</f>
        <v/>
      </c>
      <c r="V600" s="245" t="str">
        <f>IF(F600="","",EDATE(Tabla1[[#This Row],[Fecha Inicio grupo]],3))</f>
        <v/>
      </c>
      <c r="W600" s="30"/>
      <c r="X600" s="30"/>
      <c r="Y600" s="77"/>
      <c r="Z600" s="77"/>
      <c r="AA600" s="77"/>
      <c r="AB600" s="77"/>
      <c r="AC600" s="77"/>
      <c r="AD600" s="77"/>
      <c r="AE600" s="77"/>
      <c r="AF600" s="77"/>
      <c r="AG600" s="77"/>
      <c r="AH600" s="77"/>
      <c r="AI600" s="77"/>
      <c r="AJ600" s="77"/>
      <c r="AK600" s="77"/>
      <c r="AL600" s="77"/>
      <c r="AM600" s="77"/>
      <c r="AN600" s="77"/>
      <c r="AO600" s="145"/>
      <c r="AP600" s="247" t="str">
        <f>IF(F600="","",IFERROR(VLOOKUP(SUBSTITUTE(SUBSTITUTE(Tabla1[[#This Row],[Uso Sistemas]],"T","P"),"N","F"),Parámetros!$M$2:$N$17,2,0),"Completar hasta 3ra sem. para evaluar a Probacionista"))</f>
        <v/>
      </c>
      <c r="AQ600" s="40"/>
      <c r="AR600" s="40"/>
      <c r="AS600" s="40"/>
      <c r="AT600" s="29"/>
      <c r="AU600" s="56"/>
      <c r="AV600" s="56"/>
      <c r="AW600" s="56"/>
      <c r="AX600" s="249" t="str">
        <f>IF(V600="","",EOMONTH(EDATE(Tabla1[[#This Row],[Fecha Finalización]],2),0))</f>
        <v/>
      </c>
      <c r="AY600" s="40"/>
      <c r="AZ600" s="250" t="str">
        <f>IF(V600="","",EOMONTH(EDATE(Tabla1[[#This Row],[Fecha Finalización]],3),0))</f>
        <v/>
      </c>
      <c r="BA600" s="40"/>
      <c r="BB600" s="40"/>
      <c r="BC600" s="236"/>
      <c r="BD600" s="234" t="str">
        <f>IF(F600="","",Tabla1[[#This Row],[sem 01]]&amp;Tabla1[[#This Row],[sem 02]]&amp;Tabla1[[#This Row],[sem 03]])</f>
        <v/>
      </c>
      <c r="BE600" s="235" t="str">
        <f>IF(TRIM(F600)="","",$B$1&amp;"-"&amp;SUBSTITUTE(Tabla1[[#This Row],[Mes Inscrito]]," ","")&amp;"-"&amp;SUBSTITUTE(Tabla1[[#This Row],[Dia de clases Inscrito]]," ","")&amp;"-"&amp;SUBSTITUTE(Tabla1[[#This Row],[Horario Inscrito]]," ","")&amp;"-"&amp;Tabla1[[#This Row],[Fecha Inicio grupo]])</f>
        <v/>
      </c>
      <c r="BF600" s="252" t="str">
        <f>IF(F600="","",Tabla1[[#This Row],[Curso]])</f>
        <v/>
      </c>
      <c r="BG600" s="253" t="str">
        <f>+IF(TRIM(F600)="","",$B$1&amp;"-"&amp;TRIM(Tabla1[[#This Row],[Mes Inscrito]])&amp;"-"&amp;TRIM(Tabla1[[#This Row],[Dia de clases Inscrito]])&amp;"-"&amp;TRIM(Tabla1[[#This Row],[Horario Inscrito]])&amp;"-"&amp;TRIM(Tabla1[[#This Row],[Fecha Inicio grupo]])&amp;"-"&amp;TRIM(Tabla1[[#This Row],[Tipo Incrito]]))</f>
        <v/>
      </c>
      <c r="BH600" s="308" t="str">
        <f>IF(F600="","",OR(IFERROR(SEARCH("CG",Tabla1[[#This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0" s="309" t="str">
        <f>IF(F600&lt;&gt;"",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0" s="309" t="str">
        <f>IF(F600&lt;&gt;"",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0" s="309" t="str">
        <f>IF(Tabla1[[#This Row],[Fecha Inicio grupo]]="","",IFERROR(VLOOKUP(Tabla1[[#This Row],[Mes de Alta como miembro]],Parámetros!$AM$2:$AN$16,2,0),"01/01/1900"))</f>
        <v/>
      </c>
    </row>
    <row r="601" spans="1:63" ht="14.45">
      <c r="A601" s="69">
        <v>598</v>
      </c>
      <c r="B601" s="30"/>
      <c r="C601" s="35"/>
      <c r="D601" s="43"/>
      <c r="E601" s="65"/>
      <c r="F601" s="46"/>
      <c r="G601" s="46"/>
      <c r="H601" s="164"/>
      <c r="I601" s="43"/>
      <c r="J601" s="29"/>
      <c r="K601" s="70"/>
      <c r="L601" s="69"/>
      <c r="M601" s="47"/>
      <c r="N601" s="239" t="str">
        <f ca="1">IF(Tabla1[[#This Row],[Fecha de nac]]="","",IF(Tabla1[[#This Row],[Fecha Finalización]] &gt;=TODAY(), DATEDIF(Tabla1[[#This Row],[Fecha de nac]],TODAY(),"y"), ROUNDDOWN((Tabla1[[#This Row],[Fecha Finalización]] -Tabla1[[#This Row],[Fecha de nac]])/365,0)))</f>
        <v/>
      </c>
      <c r="O601" s="170"/>
      <c r="P601" s="35"/>
      <c r="Q601" s="68"/>
      <c r="R601" s="68"/>
      <c r="S601" s="68"/>
      <c r="T601" s="68"/>
      <c r="U601" s="244" t="str">
        <f>IF(F601="","",Tabla1[[#This Row],[Fecha Inicio grupo]]+3*7-7)</f>
        <v/>
      </c>
      <c r="V601" s="245" t="str">
        <f>IF(F601="","",EDATE(Tabla1[[#This Row],[Fecha Inicio grupo]],3))</f>
        <v/>
      </c>
      <c r="W601" s="30"/>
      <c r="X601" s="30"/>
      <c r="Y601" s="77"/>
      <c r="Z601" s="77"/>
      <c r="AA601" s="77"/>
      <c r="AB601" s="77"/>
      <c r="AC601" s="77"/>
      <c r="AD601" s="77"/>
      <c r="AE601" s="77"/>
      <c r="AF601" s="77"/>
      <c r="AG601" s="77"/>
      <c r="AH601" s="77"/>
      <c r="AI601" s="77"/>
      <c r="AJ601" s="77"/>
      <c r="AK601" s="77"/>
      <c r="AL601" s="77"/>
      <c r="AM601" s="77"/>
      <c r="AN601" s="77"/>
      <c r="AO601" s="145"/>
      <c r="AP601" s="247" t="str">
        <f>IF(F601="","",IFERROR(VLOOKUP(SUBSTITUTE(SUBSTITUTE(Tabla1[[#This Row],[Uso Sistemas]],"T","P"),"N","F"),Parámetros!$M$2:$N$17,2,0),"Completar hasta 3ra sem. para evaluar a Probacionista"))</f>
        <v/>
      </c>
      <c r="AQ601" s="40"/>
      <c r="AR601" s="40"/>
      <c r="AS601" s="40"/>
      <c r="AT601" s="29"/>
      <c r="AU601" s="56"/>
      <c r="AV601" s="56"/>
      <c r="AW601" s="56"/>
      <c r="AX601" s="249" t="str">
        <f>IF(V601="","",EOMONTH(EDATE(Tabla1[[#This Row],[Fecha Finalización]],2),0))</f>
        <v/>
      </c>
      <c r="AY601" s="40"/>
      <c r="AZ601" s="250" t="str">
        <f>IF(V601="","",EOMONTH(EDATE(Tabla1[[#This Row],[Fecha Finalización]],3),0))</f>
        <v/>
      </c>
      <c r="BA601" s="40"/>
      <c r="BB601" s="40"/>
      <c r="BC601" s="236"/>
      <c r="BD601" s="234" t="str">
        <f>IF(F601="","",Tabla1[[#This Row],[sem 01]]&amp;Tabla1[[#This Row],[sem 02]]&amp;Tabla1[[#This Row],[sem 03]])</f>
        <v/>
      </c>
      <c r="BE601" s="235" t="str">
        <f>IF(TRIM(F601)="","",$B$1&amp;"-"&amp;SUBSTITUTE(Tabla1[[#This Row],[Mes Inscrito]]," ","")&amp;"-"&amp;SUBSTITUTE(Tabla1[[#This Row],[Dia de clases Inscrito]]," ","")&amp;"-"&amp;SUBSTITUTE(Tabla1[[#This Row],[Horario Inscrito]]," ","")&amp;"-"&amp;Tabla1[[#This Row],[Fecha Inicio grupo]])</f>
        <v/>
      </c>
      <c r="BF601" s="252" t="str">
        <f>IF(F601="","",Tabla1[[#This Row],[Curso]])</f>
        <v/>
      </c>
      <c r="BG601" s="253" t="str">
        <f>+IF(TRIM(F601)="","",$B$1&amp;"-"&amp;TRIM(Tabla1[[#This Row],[Mes Inscrito]])&amp;"-"&amp;TRIM(Tabla1[[#This Row],[Dia de clases Inscrito]])&amp;"-"&amp;TRIM(Tabla1[[#This Row],[Horario Inscrito]])&amp;"-"&amp;TRIM(Tabla1[[#This Row],[Fecha Inicio grupo]])&amp;"-"&amp;TRIM(Tabla1[[#This Row],[Tipo Incrito]]))</f>
        <v/>
      </c>
      <c r="BH601" s="308" t="str">
        <f>IF(F601="","",OR(IFERROR(SEARCH("CG",Tabla1[[#This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1" s="309" t="str">
        <f>IF(F601&lt;&gt;"",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1" s="309" t="str">
        <f>IF(F601&lt;&gt;"",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1" s="309" t="str">
        <f>IF(Tabla1[[#This Row],[Fecha Inicio grupo]]="","",IFERROR(VLOOKUP(Tabla1[[#This Row],[Mes de Alta como miembro]],Parámetros!$AM$2:$AN$16,2,0),"01/01/1900"))</f>
        <v/>
      </c>
    </row>
    <row r="602" spans="1:63" ht="14.45">
      <c r="A602" s="69">
        <v>599</v>
      </c>
      <c r="B602" s="30"/>
      <c r="C602" s="35"/>
      <c r="D602" s="43"/>
      <c r="E602" s="65"/>
      <c r="F602" s="46"/>
      <c r="G602" s="46"/>
      <c r="H602" s="164"/>
      <c r="I602" s="43"/>
      <c r="J602" s="29"/>
      <c r="K602" s="70"/>
      <c r="L602" s="69"/>
      <c r="M602" s="47"/>
      <c r="N602" s="239" t="str">
        <f ca="1">IF(Tabla1[[#This Row],[Fecha de nac]]="","",IF(Tabla1[[#This Row],[Fecha Finalización]] &gt;=TODAY(), DATEDIF(Tabla1[[#This Row],[Fecha de nac]],TODAY(),"y"), ROUNDDOWN((Tabla1[[#This Row],[Fecha Finalización]] -Tabla1[[#This Row],[Fecha de nac]])/365,0)))</f>
        <v/>
      </c>
      <c r="O602" s="170"/>
      <c r="P602" s="35"/>
      <c r="Q602" s="68"/>
      <c r="R602" s="68"/>
      <c r="S602" s="68"/>
      <c r="T602" s="68"/>
      <c r="U602" s="244" t="str">
        <f>IF(F602="","",Tabla1[[#This Row],[Fecha Inicio grupo]]+3*7-7)</f>
        <v/>
      </c>
      <c r="V602" s="245" t="str">
        <f>IF(F602="","",EDATE(Tabla1[[#This Row],[Fecha Inicio grupo]],3))</f>
        <v/>
      </c>
      <c r="W602" s="30"/>
      <c r="X602" s="30"/>
      <c r="Y602" s="77"/>
      <c r="Z602" s="77"/>
      <c r="AA602" s="77"/>
      <c r="AB602" s="77"/>
      <c r="AC602" s="77"/>
      <c r="AD602" s="77"/>
      <c r="AE602" s="77"/>
      <c r="AF602" s="77"/>
      <c r="AG602" s="77"/>
      <c r="AH602" s="77"/>
      <c r="AI602" s="77"/>
      <c r="AJ602" s="77"/>
      <c r="AK602" s="77"/>
      <c r="AL602" s="77"/>
      <c r="AM602" s="77"/>
      <c r="AN602" s="77"/>
      <c r="AO602" s="145"/>
      <c r="AP602" s="247" t="str">
        <f>IF(F602="","",IFERROR(VLOOKUP(SUBSTITUTE(SUBSTITUTE(Tabla1[[#This Row],[Uso Sistemas]],"T","P"),"N","F"),Parámetros!$M$2:$N$17,2,0),"Completar hasta 3ra sem. para evaluar a Probacionista"))</f>
        <v/>
      </c>
      <c r="AQ602" s="40"/>
      <c r="AR602" s="40"/>
      <c r="AS602" s="40"/>
      <c r="AT602" s="29"/>
      <c r="AU602" s="56"/>
      <c r="AV602" s="56"/>
      <c r="AW602" s="56"/>
      <c r="AX602" s="249" t="str">
        <f>IF(V602="","",EOMONTH(EDATE(Tabla1[[#This Row],[Fecha Finalización]],2),0))</f>
        <v/>
      </c>
      <c r="AY602" s="40"/>
      <c r="AZ602" s="250" t="str">
        <f>IF(V602="","",EOMONTH(EDATE(Tabla1[[#This Row],[Fecha Finalización]],3),0))</f>
        <v/>
      </c>
      <c r="BA602" s="40"/>
      <c r="BB602" s="40"/>
      <c r="BC602" s="236"/>
      <c r="BD602" s="234" t="str">
        <f>IF(F602="","",Tabla1[[#This Row],[sem 01]]&amp;Tabla1[[#This Row],[sem 02]]&amp;Tabla1[[#This Row],[sem 03]])</f>
        <v/>
      </c>
      <c r="BE602" s="235" t="str">
        <f>IF(TRIM(F602)="","",$B$1&amp;"-"&amp;SUBSTITUTE(Tabla1[[#This Row],[Mes Inscrito]]," ","")&amp;"-"&amp;SUBSTITUTE(Tabla1[[#This Row],[Dia de clases Inscrito]]," ","")&amp;"-"&amp;SUBSTITUTE(Tabla1[[#This Row],[Horario Inscrito]]," ","")&amp;"-"&amp;Tabla1[[#This Row],[Fecha Inicio grupo]])</f>
        <v/>
      </c>
      <c r="BF602" s="252" t="str">
        <f>IF(F602="","",Tabla1[[#This Row],[Curso]])</f>
        <v/>
      </c>
      <c r="BG602" s="253" t="str">
        <f>+IF(TRIM(F602)="","",$B$1&amp;"-"&amp;TRIM(Tabla1[[#This Row],[Mes Inscrito]])&amp;"-"&amp;TRIM(Tabla1[[#This Row],[Dia de clases Inscrito]])&amp;"-"&amp;TRIM(Tabla1[[#This Row],[Horario Inscrito]])&amp;"-"&amp;TRIM(Tabla1[[#This Row],[Fecha Inicio grupo]])&amp;"-"&amp;TRIM(Tabla1[[#This Row],[Tipo Incrito]]))</f>
        <v/>
      </c>
      <c r="BH602" s="308" t="str">
        <f>IF(F602="","",OR(IFERROR(SEARCH("CG",Tabla1[[#This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2" s="309" t="str">
        <f>IF(F602&lt;&gt;"",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2" s="309" t="str">
        <f>IF(F602&lt;&gt;"",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2" s="309" t="str">
        <f>IF(Tabla1[[#This Row],[Fecha Inicio grupo]]="","",IFERROR(VLOOKUP(Tabla1[[#This Row],[Mes de Alta como miembro]],Parámetros!$AM$2:$AN$16,2,0),"01/01/1900"))</f>
        <v/>
      </c>
    </row>
    <row r="603" spans="1:63" ht="14.45">
      <c r="A603" s="69">
        <v>600</v>
      </c>
      <c r="B603" s="30"/>
      <c r="C603" s="35"/>
      <c r="D603" s="43"/>
      <c r="E603" s="65"/>
      <c r="F603" s="46"/>
      <c r="G603" s="46"/>
      <c r="H603" s="164"/>
      <c r="I603" s="43"/>
      <c r="J603" s="29"/>
      <c r="K603" s="70"/>
      <c r="L603" s="69"/>
      <c r="M603" s="47"/>
      <c r="N603" s="239" t="str">
        <f ca="1">IF(Tabla1[[#This Row],[Fecha de nac]]="","",IF(Tabla1[[#This Row],[Fecha Finalización]] &gt;=TODAY(), DATEDIF(Tabla1[[#This Row],[Fecha de nac]],TODAY(),"y"), ROUNDDOWN((Tabla1[[#This Row],[Fecha Finalización]] -Tabla1[[#This Row],[Fecha de nac]])/365,0)))</f>
        <v/>
      </c>
      <c r="O603" s="170"/>
      <c r="P603" s="35"/>
      <c r="Q603" s="68"/>
      <c r="R603" s="68"/>
      <c r="S603" s="68"/>
      <c r="T603" s="68"/>
      <c r="U603" s="244" t="str">
        <f>IF(F603="","",Tabla1[[#This Row],[Fecha Inicio grupo]]+3*7-7)</f>
        <v/>
      </c>
      <c r="V603" s="245" t="str">
        <f>IF(F603="","",EDATE(Tabla1[[#This Row],[Fecha Inicio grupo]],3))</f>
        <v/>
      </c>
      <c r="W603" s="30"/>
      <c r="X603" s="30"/>
      <c r="Y603" s="77"/>
      <c r="Z603" s="77"/>
      <c r="AA603" s="77"/>
      <c r="AB603" s="77"/>
      <c r="AC603" s="77"/>
      <c r="AD603" s="77"/>
      <c r="AE603" s="77"/>
      <c r="AF603" s="77"/>
      <c r="AG603" s="77"/>
      <c r="AH603" s="77"/>
      <c r="AI603" s="77"/>
      <c r="AJ603" s="77"/>
      <c r="AK603" s="77"/>
      <c r="AL603" s="77"/>
      <c r="AM603" s="77"/>
      <c r="AN603" s="77"/>
      <c r="AO603" s="145"/>
      <c r="AP603" s="247" t="str">
        <f>IF(F603="","",IFERROR(VLOOKUP(SUBSTITUTE(SUBSTITUTE(Tabla1[[#This Row],[Uso Sistemas]],"T","P"),"N","F"),Parámetros!$M$2:$N$17,2,0),"Completar hasta 3ra sem. para evaluar a Probacionista"))</f>
        <v/>
      </c>
      <c r="AQ603" s="40"/>
      <c r="AR603" s="40"/>
      <c r="AS603" s="40"/>
      <c r="AT603" s="29"/>
      <c r="AU603" s="56"/>
      <c r="AV603" s="56"/>
      <c r="AW603" s="56"/>
      <c r="AX603" s="249" t="str">
        <f>IF(V603="","",EOMONTH(EDATE(Tabla1[[#This Row],[Fecha Finalización]],2),0))</f>
        <v/>
      </c>
      <c r="AY603" s="40"/>
      <c r="AZ603" s="250" t="str">
        <f>IF(V603="","",EOMONTH(EDATE(Tabla1[[#This Row],[Fecha Finalización]],3),0))</f>
        <v/>
      </c>
      <c r="BA603" s="40"/>
      <c r="BB603" s="40"/>
      <c r="BC603" s="236"/>
      <c r="BD603" s="234" t="str">
        <f>IF(F603="","",Tabla1[[#This Row],[sem 01]]&amp;Tabla1[[#This Row],[sem 02]]&amp;Tabla1[[#This Row],[sem 03]])</f>
        <v/>
      </c>
      <c r="BE603" s="235" t="str">
        <f>IF(TRIM(F603)="","",$B$1&amp;"-"&amp;SUBSTITUTE(Tabla1[[#This Row],[Mes Inscrito]]," ","")&amp;"-"&amp;SUBSTITUTE(Tabla1[[#This Row],[Dia de clases Inscrito]]," ","")&amp;"-"&amp;SUBSTITUTE(Tabla1[[#This Row],[Horario Inscrito]]," ","")&amp;"-"&amp;Tabla1[[#This Row],[Fecha Inicio grupo]])</f>
        <v/>
      </c>
      <c r="BF603" s="252" t="str">
        <f>IF(F603="","",Tabla1[[#This Row],[Curso]])</f>
        <v/>
      </c>
      <c r="BG603" s="253" t="str">
        <f>+IF(TRIM(F603)="","",$B$1&amp;"-"&amp;TRIM(Tabla1[[#This Row],[Mes Inscrito]])&amp;"-"&amp;TRIM(Tabla1[[#This Row],[Dia de clases Inscrito]])&amp;"-"&amp;TRIM(Tabla1[[#This Row],[Horario Inscrito]])&amp;"-"&amp;TRIM(Tabla1[[#This Row],[Fecha Inicio grupo]])&amp;"-"&amp;TRIM(Tabla1[[#This Row],[Tipo Incrito]]))</f>
        <v/>
      </c>
      <c r="BH603" s="308" t="str">
        <f>IF(F603="","",OR(IFERROR(SEARCH("CG",Tabla1[[#This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3" s="309" t="str">
        <f>IF(F603&lt;&gt;"",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3" s="309" t="str">
        <f>IF(F603&lt;&gt;"",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3" s="309" t="str">
        <f>IF(Tabla1[[#This Row],[Fecha Inicio grupo]]="","",IFERROR(VLOOKUP(Tabla1[[#This Row],[Mes de Alta como miembro]],Parámetros!$AM$2:$AN$16,2,0),"01/01/1900"))</f>
        <v/>
      </c>
    </row>
    <row r="604" spans="1:63" ht="14.45">
      <c r="A604" s="69">
        <v>601</v>
      </c>
      <c r="B604" s="30"/>
      <c r="C604" s="35"/>
      <c r="D604" s="43"/>
      <c r="E604" s="65"/>
      <c r="F604" s="46"/>
      <c r="G604" s="46"/>
      <c r="H604" s="164"/>
      <c r="I604" s="43"/>
      <c r="J604" s="29"/>
      <c r="K604" s="70"/>
      <c r="L604" s="69"/>
      <c r="M604" s="47"/>
      <c r="N604" s="239" t="str">
        <f ca="1">IF(Tabla1[[#This Row],[Fecha de nac]]="","",IF(Tabla1[[#This Row],[Fecha Finalización]] &gt;=TODAY(), DATEDIF(Tabla1[[#This Row],[Fecha de nac]],TODAY(),"y"), ROUNDDOWN((Tabla1[[#This Row],[Fecha Finalización]] -Tabla1[[#This Row],[Fecha de nac]])/365,0)))</f>
        <v/>
      </c>
      <c r="O604" s="170"/>
      <c r="P604" s="35"/>
      <c r="Q604" s="68"/>
      <c r="R604" s="68"/>
      <c r="S604" s="68"/>
      <c r="T604" s="68"/>
      <c r="U604" s="244" t="str">
        <f>IF(F604="","",Tabla1[[#This Row],[Fecha Inicio grupo]]+3*7-7)</f>
        <v/>
      </c>
      <c r="V604" s="245" t="str">
        <f>IF(F604="","",EDATE(Tabla1[[#This Row],[Fecha Inicio grupo]],3))</f>
        <v/>
      </c>
      <c r="W604" s="30"/>
      <c r="X604" s="30"/>
      <c r="Y604" s="77"/>
      <c r="Z604" s="77"/>
      <c r="AA604" s="77"/>
      <c r="AB604" s="77"/>
      <c r="AC604" s="77"/>
      <c r="AD604" s="77"/>
      <c r="AE604" s="77"/>
      <c r="AF604" s="77"/>
      <c r="AG604" s="77"/>
      <c r="AH604" s="77"/>
      <c r="AI604" s="77"/>
      <c r="AJ604" s="77"/>
      <c r="AK604" s="77"/>
      <c r="AL604" s="77"/>
      <c r="AM604" s="77"/>
      <c r="AN604" s="77"/>
      <c r="AO604" s="145"/>
      <c r="AP604" s="247" t="str">
        <f>IF(F604="","",IFERROR(VLOOKUP(SUBSTITUTE(SUBSTITUTE(Tabla1[[#This Row],[Uso Sistemas]],"T","P"),"N","F"),Parámetros!$M$2:$N$17,2,0),"Completar hasta 3ra sem. para evaluar a Probacionista"))</f>
        <v/>
      </c>
      <c r="AQ604" s="40"/>
      <c r="AR604" s="40"/>
      <c r="AS604" s="40"/>
      <c r="AT604" s="29"/>
      <c r="AU604" s="56"/>
      <c r="AV604" s="56"/>
      <c r="AW604" s="56"/>
      <c r="AX604" s="249" t="str">
        <f>IF(V604="","",EOMONTH(EDATE(Tabla1[[#This Row],[Fecha Finalización]],2),0))</f>
        <v/>
      </c>
      <c r="AY604" s="40"/>
      <c r="AZ604" s="250" t="str">
        <f>IF(V604="","",EOMONTH(EDATE(Tabla1[[#This Row],[Fecha Finalización]],3),0))</f>
        <v/>
      </c>
      <c r="BA604" s="40"/>
      <c r="BB604" s="40"/>
      <c r="BC604" s="236"/>
      <c r="BD604" s="234" t="str">
        <f>IF(F604="","",Tabla1[[#This Row],[sem 01]]&amp;Tabla1[[#This Row],[sem 02]]&amp;Tabla1[[#This Row],[sem 03]])</f>
        <v/>
      </c>
      <c r="BE604" s="235" t="str">
        <f>IF(TRIM(F604)="","",$B$1&amp;"-"&amp;SUBSTITUTE(Tabla1[[#This Row],[Mes Inscrito]]," ","")&amp;"-"&amp;SUBSTITUTE(Tabla1[[#This Row],[Dia de clases Inscrito]]," ","")&amp;"-"&amp;SUBSTITUTE(Tabla1[[#This Row],[Horario Inscrito]]," ","")&amp;"-"&amp;Tabla1[[#This Row],[Fecha Inicio grupo]])</f>
        <v/>
      </c>
      <c r="BF604" s="252" t="str">
        <f>IF(F604="","",Tabla1[[#This Row],[Curso]])</f>
        <v/>
      </c>
      <c r="BG604" s="253" t="str">
        <f>+IF(TRIM(F604)="","",$B$1&amp;"-"&amp;TRIM(Tabla1[[#This Row],[Mes Inscrito]])&amp;"-"&amp;TRIM(Tabla1[[#This Row],[Dia de clases Inscrito]])&amp;"-"&amp;TRIM(Tabla1[[#This Row],[Horario Inscrito]])&amp;"-"&amp;TRIM(Tabla1[[#This Row],[Fecha Inicio grupo]])&amp;"-"&amp;TRIM(Tabla1[[#This Row],[Tipo Incrito]]))</f>
        <v/>
      </c>
      <c r="BH604" s="308" t="str">
        <f>IF(F604="","",OR(IFERROR(SEARCH("CG",Tabla1[[#This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4" s="309" t="str">
        <f>IF(F604&lt;&gt;"",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4" s="309" t="str">
        <f>IF(F604&lt;&gt;"",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4" s="309" t="str">
        <f>IF(Tabla1[[#This Row],[Fecha Inicio grupo]]="","",IFERROR(VLOOKUP(Tabla1[[#This Row],[Mes de Alta como miembro]],Parámetros!$AM$2:$AN$16,2,0),"01/01/1900"))</f>
        <v/>
      </c>
    </row>
    <row r="605" spans="1:63" ht="14.45">
      <c r="A605" s="69">
        <v>602</v>
      </c>
      <c r="B605" s="30"/>
      <c r="C605" s="35"/>
      <c r="D605" s="43"/>
      <c r="E605" s="65"/>
      <c r="F605" s="46"/>
      <c r="G605" s="46"/>
      <c r="H605" s="164"/>
      <c r="I605" s="43"/>
      <c r="J605" s="29"/>
      <c r="K605" s="70"/>
      <c r="L605" s="69"/>
      <c r="M605" s="47"/>
      <c r="N605" s="239" t="str">
        <f ca="1">IF(Tabla1[[#This Row],[Fecha de nac]]="","",IF(Tabla1[[#This Row],[Fecha Finalización]] &gt;=TODAY(), DATEDIF(Tabla1[[#This Row],[Fecha de nac]],TODAY(),"y"), ROUNDDOWN((Tabla1[[#This Row],[Fecha Finalización]] -Tabla1[[#This Row],[Fecha de nac]])/365,0)))</f>
        <v/>
      </c>
      <c r="O605" s="170"/>
      <c r="P605" s="35"/>
      <c r="Q605" s="68"/>
      <c r="R605" s="68"/>
      <c r="S605" s="68"/>
      <c r="T605" s="68"/>
      <c r="U605" s="244" t="str">
        <f>IF(F605="","",Tabla1[[#This Row],[Fecha Inicio grupo]]+3*7-7)</f>
        <v/>
      </c>
      <c r="V605" s="245" t="str">
        <f>IF(F605="","",EDATE(Tabla1[[#This Row],[Fecha Inicio grupo]],3))</f>
        <v/>
      </c>
      <c r="W605" s="30"/>
      <c r="X605" s="30"/>
      <c r="Y605" s="77"/>
      <c r="Z605" s="77"/>
      <c r="AA605" s="77"/>
      <c r="AB605" s="77"/>
      <c r="AC605" s="77"/>
      <c r="AD605" s="77"/>
      <c r="AE605" s="77"/>
      <c r="AF605" s="77"/>
      <c r="AG605" s="77"/>
      <c r="AH605" s="77"/>
      <c r="AI605" s="77"/>
      <c r="AJ605" s="77"/>
      <c r="AK605" s="77"/>
      <c r="AL605" s="77"/>
      <c r="AM605" s="77"/>
      <c r="AN605" s="77"/>
      <c r="AO605" s="145"/>
      <c r="AP605" s="247" t="str">
        <f>IF(F605="","",IFERROR(VLOOKUP(SUBSTITUTE(SUBSTITUTE(Tabla1[[#This Row],[Uso Sistemas]],"T","P"),"N","F"),Parámetros!$M$2:$N$17,2,0),"Completar hasta 3ra sem. para evaluar a Probacionista"))</f>
        <v/>
      </c>
      <c r="AQ605" s="40"/>
      <c r="AR605" s="40"/>
      <c r="AS605" s="40"/>
      <c r="AT605" s="29"/>
      <c r="AU605" s="56"/>
      <c r="AV605" s="56"/>
      <c r="AW605" s="56"/>
      <c r="AX605" s="249" t="str">
        <f>IF(V605="","",EOMONTH(EDATE(Tabla1[[#This Row],[Fecha Finalización]],2),0))</f>
        <v/>
      </c>
      <c r="AY605" s="40"/>
      <c r="AZ605" s="250" t="str">
        <f>IF(V605="","",EOMONTH(EDATE(Tabla1[[#This Row],[Fecha Finalización]],3),0))</f>
        <v/>
      </c>
      <c r="BA605" s="40"/>
      <c r="BB605" s="40"/>
      <c r="BC605" s="236"/>
      <c r="BD605" s="234" t="str">
        <f>IF(F605="","",Tabla1[[#This Row],[sem 01]]&amp;Tabla1[[#This Row],[sem 02]]&amp;Tabla1[[#This Row],[sem 03]])</f>
        <v/>
      </c>
      <c r="BE605" s="235" t="str">
        <f>IF(TRIM(F605)="","",$B$1&amp;"-"&amp;SUBSTITUTE(Tabla1[[#This Row],[Mes Inscrito]]," ","")&amp;"-"&amp;SUBSTITUTE(Tabla1[[#This Row],[Dia de clases Inscrito]]," ","")&amp;"-"&amp;SUBSTITUTE(Tabla1[[#This Row],[Horario Inscrito]]," ","")&amp;"-"&amp;Tabla1[[#This Row],[Fecha Inicio grupo]])</f>
        <v/>
      </c>
      <c r="BF605" s="252" t="str">
        <f>IF(F605="","",Tabla1[[#This Row],[Curso]])</f>
        <v/>
      </c>
      <c r="BG605" s="253" t="str">
        <f>+IF(TRIM(F605)="","",$B$1&amp;"-"&amp;TRIM(Tabla1[[#This Row],[Mes Inscrito]])&amp;"-"&amp;TRIM(Tabla1[[#This Row],[Dia de clases Inscrito]])&amp;"-"&amp;TRIM(Tabla1[[#This Row],[Horario Inscrito]])&amp;"-"&amp;TRIM(Tabla1[[#This Row],[Fecha Inicio grupo]])&amp;"-"&amp;TRIM(Tabla1[[#This Row],[Tipo Incrito]]))</f>
        <v/>
      </c>
      <c r="BH605" s="308" t="str">
        <f>IF(F605="","",OR(IFERROR(SEARCH("CG",Tabla1[[#This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5" s="309" t="str">
        <f>IF(F605&lt;&gt;"",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5" s="309" t="str">
        <f>IF(F605&lt;&gt;"",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5" s="309" t="str">
        <f>IF(Tabla1[[#This Row],[Fecha Inicio grupo]]="","",IFERROR(VLOOKUP(Tabla1[[#This Row],[Mes de Alta como miembro]],Parámetros!$AM$2:$AN$16,2,0),"01/01/1900"))</f>
        <v/>
      </c>
    </row>
    <row r="606" spans="1:63" ht="14.45">
      <c r="A606" s="69">
        <v>603</v>
      </c>
      <c r="B606" s="30"/>
      <c r="C606" s="35"/>
      <c r="D606" s="43"/>
      <c r="E606" s="65"/>
      <c r="F606" s="46"/>
      <c r="G606" s="46"/>
      <c r="H606" s="164"/>
      <c r="I606" s="43"/>
      <c r="J606" s="29"/>
      <c r="K606" s="70"/>
      <c r="L606" s="69"/>
      <c r="M606" s="47"/>
      <c r="N606" s="239" t="str">
        <f ca="1">IF(Tabla1[[#This Row],[Fecha de nac]]="","",IF(Tabla1[[#This Row],[Fecha Finalización]] &gt;=TODAY(), DATEDIF(Tabla1[[#This Row],[Fecha de nac]],TODAY(),"y"), ROUNDDOWN((Tabla1[[#This Row],[Fecha Finalización]] -Tabla1[[#This Row],[Fecha de nac]])/365,0)))</f>
        <v/>
      </c>
      <c r="O606" s="170"/>
      <c r="P606" s="35"/>
      <c r="Q606" s="68"/>
      <c r="R606" s="68"/>
      <c r="S606" s="68"/>
      <c r="T606" s="68"/>
      <c r="U606" s="244" t="str">
        <f>IF(F606="","",Tabla1[[#This Row],[Fecha Inicio grupo]]+3*7-7)</f>
        <v/>
      </c>
      <c r="V606" s="245" t="str">
        <f>IF(F606="","",EDATE(Tabla1[[#This Row],[Fecha Inicio grupo]],3))</f>
        <v/>
      </c>
      <c r="W606" s="30"/>
      <c r="X606" s="30"/>
      <c r="Y606" s="77"/>
      <c r="Z606" s="77"/>
      <c r="AA606" s="77"/>
      <c r="AB606" s="77"/>
      <c r="AC606" s="77"/>
      <c r="AD606" s="77"/>
      <c r="AE606" s="77"/>
      <c r="AF606" s="77"/>
      <c r="AG606" s="77"/>
      <c r="AH606" s="77"/>
      <c r="AI606" s="77"/>
      <c r="AJ606" s="77"/>
      <c r="AK606" s="77"/>
      <c r="AL606" s="77"/>
      <c r="AM606" s="77"/>
      <c r="AN606" s="77"/>
      <c r="AO606" s="145"/>
      <c r="AP606" s="247" t="str">
        <f>IF(F606="","",IFERROR(VLOOKUP(SUBSTITUTE(SUBSTITUTE(Tabla1[[#This Row],[Uso Sistemas]],"T","P"),"N","F"),Parámetros!$M$2:$N$17,2,0),"Completar hasta 3ra sem. para evaluar a Probacionista"))</f>
        <v/>
      </c>
      <c r="AQ606" s="40"/>
      <c r="AR606" s="40"/>
      <c r="AS606" s="40"/>
      <c r="AT606" s="29"/>
      <c r="AU606" s="56"/>
      <c r="AV606" s="56"/>
      <c r="AW606" s="56"/>
      <c r="AX606" s="249" t="str">
        <f>IF(V606="","",EOMONTH(EDATE(Tabla1[[#This Row],[Fecha Finalización]],2),0))</f>
        <v/>
      </c>
      <c r="AY606" s="40"/>
      <c r="AZ606" s="250" t="str">
        <f>IF(V606="","",EOMONTH(EDATE(Tabla1[[#This Row],[Fecha Finalización]],3),0))</f>
        <v/>
      </c>
      <c r="BA606" s="40"/>
      <c r="BB606" s="40"/>
      <c r="BC606" s="236"/>
      <c r="BD606" s="234" t="str">
        <f>IF(F606="","",Tabla1[[#This Row],[sem 01]]&amp;Tabla1[[#This Row],[sem 02]]&amp;Tabla1[[#This Row],[sem 03]])</f>
        <v/>
      </c>
      <c r="BE606" s="235" t="str">
        <f>IF(TRIM(F606)="","",$B$1&amp;"-"&amp;SUBSTITUTE(Tabla1[[#This Row],[Mes Inscrito]]," ","")&amp;"-"&amp;SUBSTITUTE(Tabla1[[#This Row],[Dia de clases Inscrito]]," ","")&amp;"-"&amp;SUBSTITUTE(Tabla1[[#This Row],[Horario Inscrito]]," ","")&amp;"-"&amp;Tabla1[[#This Row],[Fecha Inicio grupo]])</f>
        <v/>
      </c>
      <c r="BF606" s="252" t="str">
        <f>IF(F606="","",Tabla1[[#This Row],[Curso]])</f>
        <v/>
      </c>
      <c r="BG606" s="253" t="str">
        <f>+IF(TRIM(F606)="","",$B$1&amp;"-"&amp;TRIM(Tabla1[[#This Row],[Mes Inscrito]])&amp;"-"&amp;TRIM(Tabla1[[#This Row],[Dia de clases Inscrito]])&amp;"-"&amp;TRIM(Tabla1[[#This Row],[Horario Inscrito]])&amp;"-"&amp;TRIM(Tabla1[[#This Row],[Fecha Inicio grupo]])&amp;"-"&amp;TRIM(Tabla1[[#This Row],[Tipo Incrito]]))</f>
        <v/>
      </c>
      <c r="BH606" s="308" t="str">
        <f>IF(F606="","",OR(IFERROR(SEARCH("CG",Tabla1[[#This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6" s="309" t="str">
        <f>IF(F606&lt;&gt;"",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6" s="309" t="str">
        <f>IF(F606&lt;&gt;"",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6" s="309" t="str">
        <f>IF(Tabla1[[#This Row],[Fecha Inicio grupo]]="","",IFERROR(VLOOKUP(Tabla1[[#This Row],[Mes de Alta como miembro]],Parámetros!$AM$2:$AN$16,2,0),"01/01/1900"))</f>
        <v/>
      </c>
    </row>
    <row r="607" spans="1:63" ht="14.45">
      <c r="A607" s="69">
        <v>604</v>
      </c>
      <c r="B607" s="30"/>
      <c r="C607" s="35"/>
      <c r="D607" s="43"/>
      <c r="E607" s="65"/>
      <c r="F607" s="46"/>
      <c r="G607" s="46"/>
      <c r="H607" s="164"/>
      <c r="I607" s="43"/>
      <c r="J607" s="29"/>
      <c r="K607" s="70"/>
      <c r="L607" s="69"/>
      <c r="M607" s="47"/>
      <c r="N607" s="239" t="str">
        <f ca="1">IF(Tabla1[[#This Row],[Fecha de nac]]="","",IF(Tabla1[[#This Row],[Fecha Finalización]] &gt;=TODAY(), DATEDIF(Tabla1[[#This Row],[Fecha de nac]],TODAY(),"y"), ROUNDDOWN((Tabla1[[#This Row],[Fecha Finalización]] -Tabla1[[#This Row],[Fecha de nac]])/365,0)))</f>
        <v/>
      </c>
      <c r="O607" s="170"/>
      <c r="P607" s="35"/>
      <c r="Q607" s="68"/>
      <c r="R607" s="68"/>
      <c r="S607" s="68"/>
      <c r="T607" s="68"/>
      <c r="U607" s="244" t="str">
        <f>IF(F607="","",Tabla1[[#This Row],[Fecha Inicio grupo]]+3*7-7)</f>
        <v/>
      </c>
      <c r="V607" s="245" t="str">
        <f>IF(F607="","",EDATE(Tabla1[[#This Row],[Fecha Inicio grupo]],3))</f>
        <v/>
      </c>
      <c r="W607" s="30"/>
      <c r="X607" s="30"/>
      <c r="Y607" s="77"/>
      <c r="Z607" s="77"/>
      <c r="AA607" s="77"/>
      <c r="AB607" s="77"/>
      <c r="AC607" s="77"/>
      <c r="AD607" s="77"/>
      <c r="AE607" s="77"/>
      <c r="AF607" s="77"/>
      <c r="AG607" s="77"/>
      <c r="AH607" s="77"/>
      <c r="AI607" s="77"/>
      <c r="AJ607" s="77"/>
      <c r="AK607" s="77"/>
      <c r="AL607" s="77"/>
      <c r="AM607" s="77"/>
      <c r="AN607" s="77"/>
      <c r="AO607" s="145"/>
      <c r="AP607" s="247" t="str">
        <f>IF(F607="","",IFERROR(VLOOKUP(SUBSTITUTE(SUBSTITUTE(Tabla1[[#This Row],[Uso Sistemas]],"T","P"),"N","F"),Parámetros!$M$2:$N$17,2,0),"Completar hasta 3ra sem. para evaluar a Probacionista"))</f>
        <v/>
      </c>
      <c r="AQ607" s="40"/>
      <c r="AR607" s="40"/>
      <c r="AS607" s="40"/>
      <c r="AT607" s="29"/>
      <c r="AU607" s="56"/>
      <c r="AV607" s="56"/>
      <c r="AW607" s="56"/>
      <c r="AX607" s="249" t="str">
        <f>IF(V607="","",EOMONTH(EDATE(Tabla1[[#This Row],[Fecha Finalización]],2),0))</f>
        <v/>
      </c>
      <c r="AY607" s="40"/>
      <c r="AZ607" s="250" t="str">
        <f>IF(V607="","",EOMONTH(EDATE(Tabla1[[#This Row],[Fecha Finalización]],3),0))</f>
        <v/>
      </c>
      <c r="BA607" s="40"/>
      <c r="BB607" s="40"/>
      <c r="BC607" s="236"/>
      <c r="BD607" s="234" t="str">
        <f>IF(F607="","",Tabla1[[#This Row],[sem 01]]&amp;Tabla1[[#This Row],[sem 02]]&amp;Tabla1[[#This Row],[sem 03]])</f>
        <v/>
      </c>
      <c r="BE607" s="235" t="str">
        <f>IF(TRIM(F607)="","",$B$1&amp;"-"&amp;SUBSTITUTE(Tabla1[[#This Row],[Mes Inscrito]]," ","")&amp;"-"&amp;SUBSTITUTE(Tabla1[[#This Row],[Dia de clases Inscrito]]," ","")&amp;"-"&amp;SUBSTITUTE(Tabla1[[#This Row],[Horario Inscrito]]," ","")&amp;"-"&amp;Tabla1[[#This Row],[Fecha Inicio grupo]])</f>
        <v/>
      </c>
      <c r="BF607" s="252" t="str">
        <f>IF(F607="","",Tabla1[[#This Row],[Curso]])</f>
        <v/>
      </c>
      <c r="BG607" s="253" t="str">
        <f>+IF(TRIM(F607)="","",$B$1&amp;"-"&amp;TRIM(Tabla1[[#This Row],[Mes Inscrito]])&amp;"-"&amp;TRIM(Tabla1[[#This Row],[Dia de clases Inscrito]])&amp;"-"&amp;TRIM(Tabla1[[#This Row],[Horario Inscrito]])&amp;"-"&amp;TRIM(Tabla1[[#This Row],[Fecha Inicio grupo]])&amp;"-"&amp;TRIM(Tabla1[[#This Row],[Tipo Incrito]]))</f>
        <v/>
      </c>
      <c r="BH607" s="308" t="str">
        <f>IF(F607="","",OR(IFERROR(SEARCH("CG",Tabla1[[#This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7" s="309" t="str">
        <f>IF(F607&lt;&gt;"",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7" s="309" t="str">
        <f>IF(F607&lt;&gt;"",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7" s="309" t="str">
        <f>IF(Tabla1[[#This Row],[Fecha Inicio grupo]]="","",IFERROR(VLOOKUP(Tabla1[[#This Row],[Mes de Alta como miembro]],Parámetros!$AM$2:$AN$16,2,0),"01/01/1900"))</f>
        <v/>
      </c>
    </row>
    <row r="608" spans="1:63" ht="14.45">
      <c r="A608" s="69">
        <v>605</v>
      </c>
      <c r="B608" s="30"/>
      <c r="C608" s="35"/>
      <c r="D608" s="43"/>
      <c r="E608" s="65"/>
      <c r="F608" s="46"/>
      <c r="G608" s="46"/>
      <c r="H608" s="164"/>
      <c r="I608" s="43"/>
      <c r="J608" s="29"/>
      <c r="K608" s="70"/>
      <c r="L608" s="69"/>
      <c r="M608" s="47"/>
      <c r="N608" s="239" t="str">
        <f ca="1">IF(Tabla1[[#This Row],[Fecha de nac]]="","",IF(Tabla1[[#This Row],[Fecha Finalización]] &gt;=TODAY(), DATEDIF(Tabla1[[#This Row],[Fecha de nac]],TODAY(),"y"), ROUNDDOWN((Tabla1[[#This Row],[Fecha Finalización]] -Tabla1[[#This Row],[Fecha de nac]])/365,0)))</f>
        <v/>
      </c>
      <c r="O608" s="170"/>
      <c r="P608" s="35"/>
      <c r="Q608" s="68"/>
      <c r="R608" s="68"/>
      <c r="S608" s="68"/>
      <c r="T608" s="68"/>
      <c r="U608" s="244" t="str">
        <f>IF(F608="","",Tabla1[[#This Row],[Fecha Inicio grupo]]+3*7-7)</f>
        <v/>
      </c>
      <c r="V608" s="245" t="str">
        <f>IF(F608="","",EDATE(Tabla1[[#This Row],[Fecha Inicio grupo]],3))</f>
        <v/>
      </c>
      <c r="W608" s="30"/>
      <c r="X608" s="30"/>
      <c r="Y608" s="77"/>
      <c r="Z608" s="77"/>
      <c r="AA608" s="77"/>
      <c r="AB608" s="77"/>
      <c r="AC608" s="77"/>
      <c r="AD608" s="77"/>
      <c r="AE608" s="77"/>
      <c r="AF608" s="77"/>
      <c r="AG608" s="77"/>
      <c r="AH608" s="77"/>
      <c r="AI608" s="77"/>
      <c r="AJ608" s="77"/>
      <c r="AK608" s="77"/>
      <c r="AL608" s="77"/>
      <c r="AM608" s="77"/>
      <c r="AN608" s="77"/>
      <c r="AO608" s="145"/>
      <c r="AP608" s="247" t="str">
        <f>IF(F608="","",IFERROR(VLOOKUP(SUBSTITUTE(SUBSTITUTE(Tabla1[[#This Row],[Uso Sistemas]],"T","P"),"N","F"),Parámetros!$M$2:$N$17,2,0),"Completar hasta 3ra sem. para evaluar a Probacionista"))</f>
        <v/>
      </c>
      <c r="AQ608" s="40"/>
      <c r="AR608" s="40"/>
      <c r="AS608" s="40"/>
      <c r="AT608" s="29"/>
      <c r="AU608" s="56"/>
      <c r="AV608" s="56"/>
      <c r="AW608" s="56"/>
      <c r="AX608" s="249" t="str">
        <f>IF(V608="","",EOMONTH(EDATE(Tabla1[[#This Row],[Fecha Finalización]],2),0))</f>
        <v/>
      </c>
      <c r="AY608" s="40"/>
      <c r="AZ608" s="250" t="str">
        <f>IF(V608="","",EOMONTH(EDATE(Tabla1[[#This Row],[Fecha Finalización]],3),0))</f>
        <v/>
      </c>
      <c r="BA608" s="40"/>
      <c r="BB608" s="40"/>
      <c r="BC608" s="236"/>
      <c r="BD608" s="234" t="str">
        <f>IF(F608="","",Tabla1[[#This Row],[sem 01]]&amp;Tabla1[[#This Row],[sem 02]]&amp;Tabla1[[#This Row],[sem 03]])</f>
        <v/>
      </c>
      <c r="BE608" s="235" t="str">
        <f>IF(TRIM(F608)="","",$B$1&amp;"-"&amp;SUBSTITUTE(Tabla1[[#This Row],[Mes Inscrito]]," ","")&amp;"-"&amp;SUBSTITUTE(Tabla1[[#This Row],[Dia de clases Inscrito]]," ","")&amp;"-"&amp;SUBSTITUTE(Tabla1[[#This Row],[Horario Inscrito]]," ","")&amp;"-"&amp;Tabla1[[#This Row],[Fecha Inicio grupo]])</f>
        <v/>
      </c>
      <c r="BF608" s="252" t="str">
        <f>IF(F608="","",Tabla1[[#This Row],[Curso]])</f>
        <v/>
      </c>
      <c r="BG608" s="253" t="str">
        <f>+IF(TRIM(F608)="","",$B$1&amp;"-"&amp;TRIM(Tabla1[[#This Row],[Mes Inscrito]])&amp;"-"&amp;TRIM(Tabla1[[#This Row],[Dia de clases Inscrito]])&amp;"-"&amp;TRIM(Tabla1[[#This Row],[Horario Inscrito]])&amp;"-"&amp;TRIM(Tabla1[[#This Row],[Fecha Inicio grupo]])&amp;"-"&amp;TRIM(Tabla1[[#This Row],[Tipo Incrito]]))</f>
        <v/>
      </c>
      <c r="BH608" s="308" t="str">
        <f>IF(F608="","",OR(IFERROR(SEARCH("CG",Tabla1[[#This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8" s="309" t="str">
        <f>IF(F608&lt;&gt;"",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8" s="309" t="str">
        <f>IF(F608&lt;&gt;"",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8" s="309" t="str">
        <f>IF(Tabla1[[#This Row],[Fecha Inicio grupo]]="","",IFERROR(VLOOKUP(Tabla1[[#This Row],[Mes de Alta como miembro]],Parámetros!$AM$2:$AN$16,2,0),"01/01/1900"))</f>
        <v/>
      </c>
    </row>
    <row r="609" spans="1:63" ht="14.45">
      <c r="A609" s="69">
        <v>606</v>
      </c>
      <c r="B609" s="30"/>
      <c r="C609" s="35"/>
      <c r="D609" s="43"/>
      <c r="E609" s="65"/>
      <c r="F609" s="46"/>
      <c r="G609" s="46"/>
      <c r="H609" s="164"/>
      <c r="I609" s="43"/>
      <c r="J609" s="29"/>
      <c r="K609" s="70"/>
      <c r="L609" s="69"/>
      <c r="M609" s="47"/>
      <c r="N609" s="239" t="str">
        <f ca="1">IF(Tabla1[[#This Row],[Fecha de nac]]="","",IF(Tabla1[[#This Row],[Fecha Finalización]] &gt;=TODAY(), DATEDIF(Tabla1[[#This Row],[Fecha de nac]],TODAY(),"y"), ROUNDDOWN((Tabla1[[#This Row],[Fecha Finalización]] -Tabla1[[#This Row],[Fecha de nac]])/365,0)))</f>
        <v/>
      </c>
      <c r="O609" s="170"/>
      <c r="P609" s="35"/>
      <c r="Q609" s="68"/>
      <c r="R609" s="68"/>
      <c r="S609" s="68"/>
      <c r="T609" s="68"/>
      <c r="U609" s="244" t="str">
        <f>IF(F609="","",Tabla1[[#This Row],[Fecha Inicio grupo]]+3*7-7)</f>
        <v/>
      </c>
      <c r="V609" s="245" t="str">
        <f>IF(F609="","",EDATE(Tabla1[[#This Row],[Fecha Inicio grupo]],3))</f>
        <v/>
      </c>
      <c r="W609" s="30"/>
      <c r="X609" s="30"/>
      <c r="Y609" s="77"/>
      <c r="Z609" s="77"/>
      <c r="AA609" s="77"/>
      <c r="AB609" s="77"/>
      <c r="AC609" s="77"/>
      <c r="AD609" s="77"/>
      <c r="AE609" s="77"/>
      <c r="AF609" s="77"/>
      <c r="AG609" s="77"/>
      <c r="AH609" s="77"/>
      <c r="AI609" s="77"/>
      <c r="AJ609" s="77"/>
      <c r="AK609" s="77"/>
      <c r="AL609" s="77"/>
      <c r="AM609" s="77"/>
      <c r="AN609" s="77"/>
      <c r="AO609" s="145"/>
      <c r="AP609" s="247" t="str">
        <f>IF(F609="","",IFERROR(VLOOKUP(SUBSTITUTE(SUBSTITUTE(Tabla1[[#This Row],[Uso Sistemas]],"T","P"),"N","F"),Parámetros!$M$2:$N$17,2,0),"Completar hasta 3ra sem. para evaluar a Probacionista"))</f>
        <v/>
      </c>
      <c r="AQ609" s="40"/>
      <c r="AR609" s="40"/>
      <c r="AS609" s="40"/>
      <c r="AT609" s="29"/>
      <c r="AU609" s="56"/>
      <c r="AV609" s="56"/>
      <c r="AW609" s="56"/>
      <c r="AX609" s="249" t="str">
        <f>IF(V609="","",EOMONTH(EDATE(Tabla1[[#This Row],[Fecha Finalización]],2),0))</f>
        <v/>
      </c>
      <c r="AY609" s="40"/>
      <c r="AZ609" s="250" t="str">
        <f>IF(V609="","",EOMONTH(EDATE(Tabla1[[#This Row],[Fecha Finalización]],3),0))</f>
        <v/>
      </c>
      <c r="BA609" s="40"/>
      <c r="BB609" s="40"/>
      <c r="BC609" s="236"/>
      <c r="BD609" s="234" t="str">
        <f>IF(F609="","",Tabla1[[#This Row],[sem 01]]&amp;Tabla1[[#This Row],[sem 02]]&amp;Tabla1[[#This Row],[sem 03]])</f>
        <v/>
      </c>
      <c r="BE609" s="235" t="str">
        <f>IF(TRIM(F609)="","",$B$1&amp;"-"&amp;SUBSTITUTE(Tabla1[[#This Row],[Mes Inscrito]]," ","")&amp;"-"&amp;SUBSTITUTE(Tabla1[[#This Row],[Dia de clases Inscrito]]," ","")&amp;"-"&amp;SUBSTITUTE(Tabla1[[#This Row],[Horario Inscrito]]," ","")&amp;"-"&amp;Tabla1[[#This Row],[Fecha Inicio grupo]])</f>
        <v/>
      </c>
      <c r="BF609" s="252" t="str">
        <f>IF(F609="","",Tabla1[[#This Row],[Curso]])</f>
        <v/>
      </c>
      <c r="BG609" s="253" t="str">
        <f>+IF(TRIM(F609)="","",$B$1&amp;"-"&amp;TRIM(Tabla1[[#This Row],[Mes Inscrito]])&amp;"-"&amp;TRIM(Tabla1[[#This Row],[Dia de clases Inscrito]])&amp;"-"&amp;TRIM(Tabla1[[#This Row],[Horario Inscrito]])&amp;"-"&amp;TRIM(Tabla1[[#This Row],[Fecha Inicio grupo]])&amp;"-"&amp;TRIM(Tabla1[[#This Row],[Tipo Incrito]]))</f>
        <v/>
      </c>
      <c r="BH609" s="308" t="str">
        <f>IF(F609="","",OR(IFERROR(SEARCH("CG",Tabla1[[#This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9" s="309" t="str">
        <f>IF(F609&lt;&gt;"",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9" s="309" t="str">
        <f>IF(F609&lt;&gt;"",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9" s="309" t="str">
        <f>IF(Tabla1[[#This Row],[Fecha Inicio grupo]]="","",IFERROR(VLOOKUP(Tabla1[[#This Row],[Mes de Alta como miembro]],Parámetros!$AM$2:$AN$16,2,0),"01/01/1900"))</f>
        <v/>
      </c>
    </row>
    <row r="610" spans="1:63" ht="14.45">
      <c r="A610" s="69">
        <v>607</v>
      </c>
      <c r="B610" s="30"/>
      <c r="C610" s="35"/>
      <c r="D610" s="43"/>
      <c r="E610" s="65"/>
      <c r="F610" s="46"/>
      <c r="G610" s="46"/>
      <c r="H610" s="164"/>
      <c r="I610" s="43"/>
      <c r="J610" s="29"/>
      <c r="K610" s="70"/>
      <c r="L610" s="69"/>
      <c r="M610" s="47"/>
      <c r="N610" s="239" t="str">
        <f ca="1">IF(Tabla1[[#This Row],[Fecha de nac]]="","",IF(Tabla1[[#This Row],[Fecha Finalización]] &gt;=TODAY(), DATEDIF(Tabla1[[#This Row],[Fecha de nac]],TODAY(),"y"), ROUNDDOWN((Tabla1[[#This Row],[Fecha Finalización]] -Tabla1[[#This Row],[Fecha de nac]])/365,0)))</f>
        <v/>
      </c>
      <c r="O610" s="170"/>
      <c r="P610" s="35"/>
      <c r="Q610" s="68"/>
      <c r="R610" s="68"/>
      <c r="S610" s="68"/>
      <c r="T610" s="68"/>
      <c r="U610" s="244" t="str">
        <f>IF(F610="","",Tabla1[[#This Row],[Fecha Inicio grupo]]+3*7-7)</f>
        <v/>
      </c>
      <c r="V610" s="245" t="str">
        <f>IF(F610="","",EDATE(Tabla1[[#This Row],[Fecha Inicio grupo]],3))</f>
        <v/>
      </c>
      <c r="W610" s="30"/>
      <c r="X610" s="30"/>
      <c r="Y610" s="77"/>
      <c r="Z610" s="77"/>
      <c r="AA610" s="77"/>
      <c r="AB610" s="77"/>
      <c r="AC610" s="77"/>
      <c r="AD610" s="77"/>
      <c r="AE610" s="77"/>
      <c r="AF610" s="77"/>
      <c r="AG610" s="77"/>
      <c r="AH610" s="77"/>
      <c r="AI610" s="77"/>
      <c r="AJ610" s="77"/>
      <c r="AK610" s="77"/>
      <c r="AL610" s="77"/>
      <c r="AM610" s="77"/>
      <c r="AN610" s="77"/>
      <c r="AO610" s="145"/>
      <c r="AP610" s="247" t="str">
        <f>IF(F610="","",IFERROR(VLOOKUP(SUBSTITUTE(SUBSTITUTE(Tabla1[[#This Row],[Uso Sistemas]],"T","P"),"N","F"),Parámetros!$M$2:$N$17,2,0),"Completar hasta 3ra sem. para evaluar a Probacionista"))</f>
        <v/>
      </c>
      <c r="AQ610" s="40"/>
      <c r="AR610" s="40"/>
      <c r="AS610" s="40"/>
      <c r="AT610" s="29"/>
      <c r="AU610" s="56"/>
      <c r="AV610" s="56"/>
      <c r="AW610" s="56"/>
      <c r="AX610" s="249" t="str">
        <f>IF(V610="","",EOMONTH(EDATE(Tabla1[[#This Row],[Fecha Finalización]],2),0))</f>
        <v/>
      </c>
      <c r="AY610" s="40"/>
      <c r="AZ610" s="250" t="str">
        <f>IF(V610="","",EOMONTH(EDATE(Tabla1[[#This Row],[Fecha Finalización]],3),0))</f>
        <v/>
      </c>
      <c r="BA610" s="40"/>
      <c r="BB610" s="40"/>
      <c r="BC610" s="236"/>
      <c r="BD610" s="234" t="str">
        <f>IF(F610="","",Tabla1[[#This Row],[sem 01]]&amp;Tabla1[[#This Row],[sem 02]]&amp;Tabla1[[#This Row],[sem 03]])</f>
        <v/>
      </c>
      <c r="BE610" s="235" t="str">
        <f>IF(TRIM(F610)="","",$B$1&amp;"-"&amp;SUBSTITUTE(Tabla1[[#This Row],[Mes Inscrito]]," ","")&amp;"-"&amp;SUBSTITUTE(Tabla1[[#This Row],[Dia de clases Inscrito]]," ","")&amp;"-"&amp;SUBSTITUTE(Tabla1[[#This Row],[Horario Inscrito]]," ","")&amp;"-"&amp;Tabla1[[#This Row],[Fecha Inicio grupo]])</f>
        <v/>
      </c>
      <c r="BF610" s="252" t="str">
        <f>IF(F610="","",Tabla1[[#This Row],[Curso]])</f>
        <v/>
      </c>
      <c r="BG610" s="253" t="str">
        <f>+IF(TRIM(F610)="","",$B$1&amp;"-"&amp;TRIM(Tabla1[[#This Row],[Mes Inscrito]])&amp;"-"&amp;TRIM(Tabla1[[#This Row],[Dia de clases Inscrito]])&amp;"-"&amp;TRIM(Tabla1[[#This Row],[Horario Inscrito]])&amp;"-"&amp;TRIM(Tabla1[[#This Row],[Fecha Inicio grupo]])&amp;"-"&amp;TRIM(Tabla1[[#This Row],[Tipo Incrito]]))</f>
        <v/>
      </c>
      <c r="BH610" s="308" t="str">
        <f>IF(F610="","",OR(IFERROR(SEARCH("CG",Tabla1[[#This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0" s="309" t="str">
        <f>IF(F610&lt;&gt;"",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0" s="309" t="str">
        <f>IF(F610&lt;&gt;"",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0" s="309" t="str">
        <f>IF(Tabla1[[#This Row],[Fecha Inicio grupo]]="","",IFERROR(VLOOKUP(Tabla1[[#This Row],[Mes de Alta como miembro]],Parámetros!$AM$2:$AN$16,2,0),"01/01/1900"))</f>
        <v/>
      </c>
    </row>
    <row r="611" spans="1:63" ht="14.45">
      <c r="A611" s="69">
        <v>608</v>
      </c>
      <c r="B611" s="30"/>
      <c r="C611" s="35"/>
      <c r="D611" s="43"/>
      <c r="E611" s="65"/>
      <c r="F611" s="46"/>
      <c r="G611" s="46"/>
      <c r="H611" s="164"/>
      <c r="I611" s="43"/>
      <c r="J611" s="29"/>
      <c r="K611" s="70"/>
      <c r="L611" s="69"/>
      <c r="M611" s="47"/>
      <c r="N611" s="239" t="str">
        <f ca="1">IF(Tabla1[[#This Row],[Fecha de nac]]="","",IF(Tabla1[[#This Row],[Fecha Finalización]] &gt;=TODAY(), DATEDIF(Tabla1[[#This Row],[Fecha de nac]],TODAY(),"y"), ROUNDDOWN((Tabla1[[#This Row],[Fecha Finalización]] -Tabla1[[#This Row],[Fecha de nac]])/365,0)))</f>
        <v/>
      </c>
      <c r="O611" s="170"/>
      <c r="P611" s="35"/>
      <c r="Q611" s="68"/>
      <c r="R611" s="68"/>
      <c r="S611" s="68"/>
      <c r="T611" s="68"/>
      <c r="U611" s="244" t="str">
        <f>IF(F611="","",Tabla1[[#This Row],[Fecha Inicio grupo]]+3*7-7)</f>
        <v/>
      </c>
      <c r="V611" s="245" t="str">
        <f>IF(F611="","",EDATE(Tabla1[[#This Row],[Fecha Inicio grupo]],3))</f>
        <v/>
      </c>
      <c r="W611" s="30"/>
      <c r="X611" s="30"/>
      <c r="Y611" s="77"/>
      <c r="Z611" s="77"/>
      <c r="AA611" s="77"/>
      <c r="AB611" s="77"/>
      <c r="AC611" s="77"/>
      <c r="AD611" s="77"/>
      <c r="AE611" s="77"/>
      <c r="AF611" s="77"/>
      <c r="AG611" s="77"/>
      <c r="AH611" s="77"/>
      <c r="AI611" s="77"/>
      <c r="AJ611" s="77"/>
      <c r="AK611" s="77"/>
      <c r="AL611" s="77"/>
      <c r="AM611" s="77"/>
      <c r="AN611" s="77"/>
      <c r="AO611" s="145"/>
      <c r="AP611" s="247" t="str">
        <f>IF(F611="","",IFERROR(VLOOKUP(SUBSTITUTE(SUBSTITUTE(Tabla1[[#This Row],[Uso Sistemas]],"T","P"),"N","F"),Parámetros!$M$2:$N$17,2,0),"Completar hasta 3ra sem. para evaluar a Probacionista"))</f>
        <v/>
      </c>
      <c r="AQ611" s="40"/>
      <c r="AR611" s="40"/>
      <c r="AS611" s="40"/>
      <c r="AT611" s="29"/>
      <c r="AU611" s="56"/>
      <c r="AV611" s="56"/>
      <c r="AW611" s="56"/>
      <c r="AX611" s="249" t="str">
        <f>IF(V611="","",EOMONTH(EDATE(Tabla1[[#This Row],[Fecha Finalización]],2),0))</f>
        <v/>
      </c>
      <c r="AY611" s="40"/>
      <c r="AZ611" s="250" t="str">
        <f>IF(V611="","",EOMONTH(EDATE(Tabla1[[#This Row],[Fecha Finalización]],3),0))</f>
        <v/>
      </c>
      <c r="BA611" s="40"/>
      <c r="BB611" s="40"/>
      <c r="BC611" s="236"/>
      <c r="BD611" s="234" t="str">
        <f>IF(F611="","",Tabla1[[#This Row],[sem 01]]&amp;Tabla1[[#This Row],[sem 02]]&amp;Tabla1[[#This Row],[sem 03]])</f>
        <v/>
      </c>
      <c r="BE611" s="235" t="str">
        <f>IF(TRIM(F611)="","",$B$1&amp;"-"&amp;SUBSTITUTE(Tabla1[[#This Row],[Mes Inscrito]]," ","")&amp;"-"&amp;SUBSTITUTE(Tabla1[[#This Row],[Dia de clases Inscrito]]," ","")&amp;"-"&amp;SUBSTITUTE(Tabla1[[#This Row],[Horario Inscrito]]," ","")&amp;"-"&amp;Tabla1[[#This Row],[Fecha Inicio grupo]])</f>
        <v/>
      </c>
      <c r="BF611" s="252" t="str">
        <f>IF(F611="","",Tabla1[[#This Row],[Curso]])</f>
        <v/>
      </c>
      <c r="BG611" s="253" t="str">
        <f>+IF(TRIM(F611)="","",$B$1&amp;"-"&amp;TRIM(Tabla1[[#This Row],[Mes Inscrito]])&amp;"-"&amp;TRIM(Tabla1[[#This Row],[Dia de clases Inscrito]])&amp;"-"&amp;TRIM(Tabla1[[#This Row],[Horario Inscrito]])&amp;"-"&amp;TRIM(Tabla1[[#This Row],[Fecha Inicio grupo]])&amp;"-"&amp;TRIM(Tabla1[[#This Row],[Tipo Incrito]]))</f>
        <v/>
      </c>
      <c r="BH611" s="308" t="str">
        <f>IF(F611="","",OR(IFERROR(SEARCH("CG",Tabla1[[#This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1" s="309" t="str">
        <f>IF(F611&lt;&gt;"",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1" s="309" t="str">
        <f>IF(F611&lt;&gt;"",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1" s="309" t="str">
        <f>IF(Tabla1[[#This Row],[Fecha Inicio grupo]]="","",IFERROR(VLOOKUP(Tabla1[[#This Row],[Mes de Alta como miembro]],Parámetros!$AM$2:$AN$16,2,0),"01/01/1900"))</f>
        <v/>
      </c>
    </row>
    <row r="612" spans="1:63" ht="14.45">
      <c r="A612" s="69">
        <v>609</v>
      </c>
      <c r="B612" s="30"/>
      <c r="C612" s="35"/>
      <c r="D612" s="43"/>
      <c r="E612" s="65"/>
      <c r="F612" s="46"/>
      <c r="G612" s="46"/>
      <c r="H612" s="164"/>
      <c r="I612" s="43"/>
      <c r="J612" s="29"/>
      <c r="K612" s="70"/>
      <c r="L612" s="69"/>
      <c r="M612" s="47"/>
      <c r="N612" s="239" t="str">
        <f ca="1">IF(Tabla1[[#This Row],[Fecha de nac]]="","",IF(Tabla1[[#This Row],[Fecha Finalización]] &gt;=TODAY(), DATEDIF(Tabla1[[#This Row],[Fecha de nac]],TODAY(),"y"), ROUNDDOWN((Tabla1[[#This Row],[Fecha Finalización]] -Tabla1[[#This Row],[Fecha de nac]])/365,0)))</f>
        <v/>
      </c>
      <c r="O612" s="170"/>
      <c r="P612" s="35"/>
      <c r="Q612" s="68"/>
      <c r="R612" s="68"/>
      <c r="S612" s="68"/>
      <c r="T612" s="68"/>
      <c r="U612" s="244" t="str">
        <f>IF(F612="","",Tabla1[[#This Row],[Fecha Inicio grupo]]+3*7-7)</f>
        <v/>
      </c>
      <c r="V612" s="245" t="str">
        <f>IF(F612="","",EDATE(Tabla1[[#This Row],[Fecha Inicio grupo]],3))</f>
        <v/>
      </c>
      <c r="W612" s="30"/>
      <c r="X612" s="30"/>
      <c r="Y612" s="77"/>
      <c r="Z612" s="77"/>
      <c r="AA612" s="77"/>
      <c r="AB612" s="77"/>
      <c r="AC612" s="77"/>
      <c r="AD612" s="77"/>
      <c r="AE612" s="77"/>
      <c r="AF612" s="77"/>
      <c r="AG612" s="77"/>
      <c r="AH612" s="77"/>
      <c r="AI612" s="77"/>
      <c r="AJ612" s="77"/>
      <c r="AK612" s="77"/>
      <c r="AL612" s="77"/>
      <c r="AM612" s="77"/>
      <c r="AN612" s="77"/>
      <c r="AO612" s="145"/>
      <c r="AP612" s="247" t="str">
        <f>IF(F612="","",IFERROR(VLOOKUP(SUBSTITUTE(SUBSTITUTE(Tabla1[[#This Row],[Uso Sistemas]],"T","P"),"N","F"),Parámetros!$M$2:$N$17,2,0),"Completar hasta 3ra sem. para evaluar a Probacionista"))</f>
        <v/>
      </c>
      <c r="AQ612" s="40"/>
      <c r="AR612" s="40"/>
      <c r="AS612" s="40"/>
      <c r="AT612" s="29"/>
      <c r="AU612" s="56"/>
      <c r="AV612" s="56"/>
      <c r="AW612" s="56"/>
      <c r="AX612" s="249" t="str">
        <f>IF(V612="","",EOMONTH(EDATE(Tabla1[[#This Row],[Fecha Finalización]],2),0))</f>
        <v/>
      </c>
      <c r="AY612" s="40"/>
      <c r="AZ612" s="250" t="str">
        <f>IF(V612="","",EOMONTH(EDATE(Tabla1[[#This Row],[Fecha Finalización]],3),0))</f>
        <v/>
      </c>
      <c r="BA612" s="40"/>
      <c r="BB612" s="40"/>
      <c r="BC612" s="236"/>
      <c r="BD612" s="234" t="str">
        <f>IF(F612="","",Tabla1[[#This Row],[sem 01]]&amp;Tabla1[[#This Row],[sem 02]]&amp;Tabla1[[#This Row],[sem 03]])</f>
        <v/>
      </c>
      <c r="BE612" s="235" t="str">
        <f>IF(TRIM(F612)="","",$B$1&amp;"-"&amp;SUBSTITUTE(Tabla1[[#This Row],[Mes Inscrito]]," ","")&amp;"-"&amp;SUBSTITUTE(Tabla1[[#This Row],[Dia de clases Inscrito]]," ","")&amp;"-"&amp;SUBSTITUTE(Tabla1[[#This Row],[Horario Inscrito]]," ","")&amp;"-"&amp;Tabla1[[#This Row],[Fecha Inicio grupo]])</f>
        <v/>
      </c>
      <c r="BF612" s="252" t="str">
        <f>IF(F612="","",Tabla1[[#This Row],[Curso]])</f>
        <v/>
      </c>
      <c r="BG612" s="253" t="str">
        <f>+IF(TRIM(F612)="","",$B$1&amp;"-"&amp;TRIM(Tabla1[[#This Row],[Mes Inscrito]])&amp;"-"&amp;TRIM(Tabla1[[#This Row],[Dia de clases Inscrito]])&amp;"-"&amp;TRIM(Tabla1[[#This Row],[Horario Inscrito]])&amp;"-"&amp;TRIM(Tabla1[[#This Row],[Fecha Inicio grupo]])&amp;"-"&amp;TRIM(Tabla1[[#This Row],[Tipo Incrito]]))</f>
        <v/>
      </c>
      <c r="BH612" s="308" t="str">
        <f>IF(F612="","",OR(IFERROR(SEARCH("CG",Tabla1[[#This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2" s="309" t="str">
        <f>IF(F612&lt;&gt;"",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2" s="309" t="str">
        <f>IF(F612&lt;&gt;"",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2" s="309" t="str">
        <f>IF(Tabla1[[#This Row],[Fecha Inicio grupo]]="","",IFERROR(VLOOKUP(Tabla1[[#This Row],[Mes de Alta como miembro]],Parámetros!$AM$2:$AN$16,2,0),"01/01/1900"))</f>
        <v/>
      </c>
    </row>
    <row r="613" spans="1:63" ht="14.45">
      <c r="A613" s="69">
        <v>610</v>
      </c>
      <c r="B613" s="30"/>
      <c r="C613" s="35"/>
      <c r="D613" s="43"/>
      <c r="E613" s="65"/>
      <c r="F613" s="46"/>
      <c r="G613" s="46"/>
      <c r="H613" s="164"/>
      <c r="I613" s="43"/>
      <c r="J613" s="29"/>
      <c r="K613" s="70"/>
      <c r="L613" s="69"/>
      <c r="M613" s="47"/>
      <c r="N613" s="239" t="str">
        <f ca="1">IF(Tabla1[[#This Row],[Fecha de nac]]="","",IF(Tabla1[[#This Row],[Fecha Finalización]] &gt;=TODAY(), DATEDIF(Tabla1[[#This Row],[Fecha de nac]],TODAY(),"y"), ROUNDDOWN((Tabla1[[#This Row],[Fecha Finalización]] -Tabla1[[#This Row],[Fecha de nac]])/365,0)))</f>
        <v/>
      </c>
      <c r="O613" s="170"/>
      <c r="P613" s="35"/>
      <c r="Q613" s="68"/>
      <c r="R613" s="68"/>
      <c r="S613" s="68"/>
      <c r="T613" s="68"/>
      <c r="U613" s="244" t="str">
        <f>IF(F613="","",Tabla1[[#This Row],[Fecha Inicio grupo]]+3*7-7)</f>
        <v/>
      </c>
      <c r="V613" s="245" t="str">
        <f>IF(F613="","",EDATE(Tabla1[[#This Row],[Fecha Inicio grupo]],3))</f>
        <v/>
      </c>
      <c r="W613" s="30"/>
      <c r="X613" s="30"/>
      <c r="Y613" s="77"/>
      <c r="Z613" s="77"/>
      <c r="AA613" s="77"/>
      <c r="AB613" s="77"/>
      <c r="AC613" s="77"/>
      <c r="AD613" s="77"/>
      <c r="AE613" s="77"/>
      <c r="AF613" s="77"/>
      <c r="AG613" s="77"/>
      <c r="AH613" s="77"/>
      <c r="AI613" s="77"/>
      <c r="AJ613" s="77"/>
      <c r="AK613" s="77"/>
      <c r="AL613" s="77"/>
      <c r="AM613" s="77"/>
      <c r="AN613" s="77"/>
      <c r="AO613" s="145"/>
      <c r="AP613" s="247" t="str">
        <f>IF(F613="","",IFERROR(VLOOKUP(SUBSTITUTE(SUBSTITUTE(Tabla1[[#This Row],[Uso Sistemas]],"T","P"),"N","F"),Parámetros!$M$2:$N$17,2,0),"Completar hasta 3ra sem. para evaluar a Probacionista"))</f>
        <v/>
      </c>
      <c r="AQ613" s="40"/>
      <c r="AR613" s="40"/>
      <c r="AS613" s="40"/>
      <c r="AT613" s="29"/>
      <c r="AU613" s="56"/>
      <c r="AV613" s="56"/>
      <c r="AW613" s="56"/>
      <c r="AX613" s="249" t="str">
        <f>IF(V613="","",EOMONTH(EDATE(Tabla1[[#This Row],[Fecha Finalización]],2),0))</f>
        <v/>
      </c>
      <c r="AY613" s="40"/>
      <c r="AZ613" s="250" t="str">
        <f>IF(V613="","",EOMONTH(EDATE(Tabla1[[#This Row],[Fecha Finalización]],3),0))</f>
        <v/>
      </c>
      <c r="BA613" s="40"/>
      <c r="BB613" s="40"/>
      <c r="BC613" s="236"/>
      <c r="BD613" s="234" t="str">
        <f>IF(F613="","",Tabla1[[#This Row],[sem 01]]&amp;Tabla1[[#This Row],[sem 02]]&amp;Tabla1[[#This Row],[sem 03]])</f>
        <v/>
      </c>
      <c r="BE613" s="235" t="str">
        <f>IF(TRIM(F613)="","",$B$1&amp;"-"&amp;SUBSTITUTE(Tabla1[[#This Row],[Mes Inscrito]]," ","")&amp;"-"&amp;SUBSTITUTE(Tabla1[[#This Row],[Dia de clases Inscrito]]," ","")&amp;"-"&amp;SUBSTITUTE(Tabla1[[#This Row],[Horario Inscrito]]," ","")&amp;"-"&amp;Tabla1[[#This Row],[Fecha Inicio grupo]])</f>
        <v/>
      </c>
      <c r="BF613" s="252" t="str">
        <f>IF(F613="","",Tabla1[[#This Row],[Curso]])</f>
        <v/>
      </c>
      <c r="BG613" s="253" t="str">
        <f>+IF(TRIM(F613)="","",$B$1&amp;"-"&amp;TRIM(Tabla1[[#This Row],[Mes Inscrito]])&amp;"-"&amp;TRIM(Tabla1[[#This Row],[Dia de clases Inscrito]])&amp;"-"&amp;TRIM(Tabla1[[#This Row],[Horario Inscrito]])&amp;"-"&amp;TRIM(Tabla1[[#This Row],[Fecha Inicio grupo]])&amp;"-"&amp;TRIM(Tabla1[[#This Row],[Tipo Incrito]]))</f>
        <v/>
      </c>
      <c r="BH613" s="308" t="str">
        <f>IF(F613="","",OR(IFERROR(SEARCH("CG",Tabla1[[#This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3" s="309" t="str">
        <f>IF(F613&lt;&gt;"",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3" s="309" t="str">
        <f>IF(F613&lt;&gt;"",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3" s="309" t="str">
        <f>IF(Tabla1[[#This Row],[Fecha Inicio grupo]]="","",IFERROR(VLOOKUP(Tabla1[[#This Row],[Mes de Alta como miembro]],Parámetros!$AM$2:$AN$16,2,0),"01/01/1900"))</f>
        <v/>
      </c>
    </row>
    <row r="614" spans="1:63" ht="14.45">
      <c r="A614" s="69">
        <v>611</v>
      </c>
      <c r="B614" s="30"/>
      <c r="C614" s="35"/>
      <c r="D614" s="43"/>
      <c r="E614" s="65"/>
      <c r="F614" s="46"/>
      <c r="G614" s="46"/>
      <c r="H614" s="164"/>
      <c r="I614" s="43"/>
      <c r="J614" s="29"/>
      <c r="K614" s="70"/>
      <c r="L614" s="69"/>
      <c r="M614" s="47"/>
      <c r="N614" s="239" t="str">
        <f ca="1">IF(Tabla1[[#This Row],[Fecha de nac]]="","",IF(Tabla1[[#This Row],[Fecha Finalización]] &gt;=TODAY(), DATEDIF(Tabla1[[#This Row],[Fecha de nac]],TODAY(),"y"), ROUNDDOWN((Tabla1[[#This Row],[Fecha Finalización]] -Tabla1[[#This Row],[Fecha de nac]])/365,0)))</f>
        <v/>
      </c>
      <c r="O614" s="170"/>
      <c r="P614" s="35"/>
      <c r="Q614" s="68"/>
      <c r="R614" s="68"/>
      <c r="S614" s="68"/>
      <c r="T614" s="68"/>
      <c r="U614" s="244" t="str">
        <f>IF(F614="","",Tabla1[[#This Row],[Fecha Inicio grupo]]+3*7-7)</f>
        <v/>
      </c>
      <c r="V614" s="245" t="str">
        <f>IF(F614="","",EDATE(Tabla1[[#This Row],[Fecha Inicio grupo]],3))</f>
        <v/>
      </c>
      <c r="W614" s="30"/>
      <c r="X614" s="30"/>
      <c r="Y614" s="77"/>
      <c r="Z614" s="77"/>
      <c r="AA614" s="77"/>
      <c r="AB614" s="77"/>
      <c r="AC614" s="77"/>
      <c r="AD614" s="77"/>
      <c r="AE614" s="77"/>
      <c r="AF614" s="77"/>
      <c r="AG614" s="77"/>
      <c r="AH614" s="77"/>
      <c r="AI614" s="77"/>
      <c r="AJ614" s="77"/>
      <c r="AK614" s="77"/>
      <c r="AL614" s="77"/>
      <c r="AM614" s="77"/>
      <c r="AN614" s="77"/>
      <c r="AO614" s="145"/>
      <c r="AP614" s="247" t="str">
        <f>IF(F614="","",IFERROR(VLOOKUP(SUBSTITUTE(SUBSTITUTE(Tabla1[[#This Row],[Uso Sistemas]],"T","P"),"N","F"),Parámetros!$M$2:$N$17,2,0),"Completar hasta 3ra sem. para evaluar a Probacionista"))</f>
        <v/>
      </c>
      <c r="AQ614" s="40"/>
      <c r="AR614" s="40"/>
      <c r="AS614" s="40"/>
      <c r="AT614" s="29"/>
      <c r="AU614" s="56"/>
      <c r="AV614" s="56"/>
      <c r="AW614" s="56"/>
      <c r="AX614" s="249" t="str">
        <f>IF(V614="","",EOMONTH(EDATE(Tabla1[[#This Row],[Fecha Finalización]],2),0))</f>
        <v/>
      </c>
      <c r="AY614" s="40"/>
      <c r="AZ614" s="250" t="str">
        <f>IF(V614="","",EOMONTH(EDATE(Tabla1[[#This Row],[Fecha Finalización]],3),0))</f>
        <v/>
      </c>
      <c r="BA614" s="40"/>
      <c r="BB614" s="40"/>
      <c r="BC614" s="236"/>
      <c r="BD614" s="234" t="str">
        <f>IF(F614="","",Tabla1[[#This Row],[sem 01]]&amp;Tabla1[[#This Row],[sem 02]]&amp;Tabla1[[#This Row],[sem 03]])</f>
        <v/>
      </c>
      <c r="BE614" s="235" t="str">
        <f>IF(TRIM(F614)="","",$B$1&amp;"-"&amp;SUBSTITUTE(Tabla1[[#This Row],[Mes Inscrito]]," ","")&amp;"-"&amp;SUBSTITUTE(Tabla1[[#This Row],[Dia de clases Inscrito]]," ","")&amp;"-"&amp;SUBSTITUTE(Tabla1[[#This Row],[Horario Inscrito]]," ","")&amp;"-"&amp;Tabla1[[#This Row],[Fecha Inicio grupo]])</f>
        <v/>
      </c>
      <c r="BF614" s="252" t="str">
        <f>IF(F614="","",Tabla1[[#This Row],[Curso]])</f>
        <v/>
      </c>
      <c r="BG614" s="253" t="str">
        <f>+IF(TRIM(F614)="","",$B$1&amp;"-"&amp;TRIM(Tabla1[[#This Row],[Mes Inscrito]])&amp;"-"&amp;TRIM(Tabla1[[#This Row],[Dia de clases Inscrito]])&amp;"-"&amp;TRIM(Tabla1[[#This Row],[Horario Inscrito]])&amp;"-"&amp;TRIM(Tabla1[[#This Row],[Fecha Inicio grupo]])&amp;"-"&amp;TRIM(Tabla1[[#This Row],[Tipo Incrito]]))</f>
        <v/>
      </c>
      <c r="BH614" s="308" t="str">
        <f>IF(F614="","",OR(IFERROR(SEARCH("CG",Tabla1[[#This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4" s="309" t="str">
        <f>IF(F614&lt;&gt;"",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4" s="309" t="str">
        <f>IF(F614&lt;&gt;"",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4" s="309" t="str">
        <f>IF(Tabla1[[#This Row],[Fecha Inicio grupo]]="","",IFERROR(VLOOKUP(Tabla1[[#This Row],[Mes de Alta como miembro]],Parámetros!$AM$2:$AN$16,2,0),"01/01/1900"))</f>
        <v/>
      </c>
    </row>
    <row r="615" spans="1:63" ht="14.45">
      <c r="A615" s="69">
        <v>612</v>
      </c>
      <c r="B615" s="30"/>
      <c r="C615" s="35"/>
      <c r="D615" s="43"/>
      <c r="E615" s="65"/>
      <c r="F615" s="46"/>
      <c r="G615" s="46"/>
      <c r="H615" s="164"/>
      <c r="I615" s="43"/>
      <c r="J615" s="29"/>
      <c r="K615" s="70"/>
      <c r="L615" s="69"/>
      <c r="M615" s="47"/>
      <c r="N615" s="239" t="str">
        <f ca="1">IF(Tabla1[[#This Row],[Fecha de nac]]="","",IF(Tabla1[[#This Row],[Fecha Finalización]] &gt;=TODAY(), DATEDIF(Tabla1[[#This Row],[Fecha de nac]],TODAY(),"y"), ROUNDDOWN((Tabla1[[#This Row],[Fecha Finalización]] -Tabla1[[#This Row],[Fecha de nac]])/365,0)))</f>
        <v/>
      </c>
      <c r="O615" s="170"/>
      <c r="P615" s="35"/>
      <c r="Q615" s="68"/>
      <c r="R615" s="68"/>
      <c r="S615" s="68"/>
      <c r="T615" s="68"/>
      <c r="U615" s="244" t="str">
        <f>IF(F615="","",Tabla1[[#This Row],[Fecha Inicio grupo]]+3*7-7)</f>
        <v/>
      </c>
      <c r="V615" s="245" t="str">
        <f>IF(F615="","",EDATE(Tabla1[[#This Row],[Fecha Inicio grupo]],3))</f>
        <v/>
      </c>
      <c r="W615" s="30"/>
      <c r="X615" s="30"/>
      <c r="Y615" s="77"/>
      <c r="Z615" s="77"/>
      <c r="AA615" s="77"/>
      <c r="AB615" s="77"/>
      <c r="AC615" s="77"/>
      <c r="AD615" s="77"/>
      <c r="AE615" s="77"/>
      <c r="AF615" s="77"/>
      <c r="AG615" s="77"/>
      <c r="AH615" s="77"/>
      <c r="AI615" s="77"/>
      <c r="AJ615" s="77"/>
      <c r="AK615" s="77"/>
      <c r="AL615" s="77"/>
      <c r="AM615" s="77"/>
      <c r="AN615" s="77"/>
      <c r="AO615" s="145"/>
      <c r="AP615" s="247" t="str">
        <f>IF(F615="","",IFERROR(VLOOKUP(SUBSTITUTE(SUBSTITUTE(Tabla1[[#This Row],[Uso Sistemas]],"T","P"),"N","F"),Parámetros!$M$2:$N$17,2,0),"Completar hasta 3ra sem. para evaluar a Probacionista"))</f>
        <v/>
      </c>
      <c r="AQ615" s="40"/>
      <c r="AR615" s="40"/>
      <c r="AS615" s="40"/>
      <c r="AT615" s="29"/>
      <c r="AU615" s="56"/>
      <c r="AV615" s="56"/>
      <c r="AW615" s="56"/>
      <c r="AX615" s="249" t="str">
        <f>IF(V615="","",EOMONTH(EDATE(Tabla1[[#This Row],[Fecha Finalización]],2),0))</f>
        <v/>
      </c>
      <c r="AY615" s="40"/>
      <c r="AZ615" s="250" t="str">
        <f>IF(V615="","",EOMONTH(EDATE(Tabla1[[#This Row],[Fecha Finalización]],3),0))</f>
        <v/>
      </c>
      <c r="BA615" s="40"/>
      <c r="BB615" s="40"/>
      <c r="BC615" s="236"/>
      <c r="BD615" s="234" t="str">
        <f>IF(F615="","",Tabla1[[#This Row],[sem 01]]&amp;Tabla1[[#This Row],[sem 02]]&amp;Tabla1[[#This Row],[sem 03]])</f>
        <v/>
      </c>
      <c r="BE615" s="235" t="str">
        <f>IF(TRIM(F615)="","",$B$1&amp;"-"&amp;SUBSTITUTE(Tabla1[[#This Row],[Mes Inscrito]]," ","")&amp;"-"&amp;SUBSTITUTE(Tabla1[[#This Row],[Dia de clases Inscrito]]," ","")&amp;"-"&amp;SUBSTITUTE(Tabla1[[#This Row],[Horario Inscrito]]," ","")&amp;"-"&amp;Tabla1[[#This Row],[Fecha Inicio grupo]])</f>
        <v/>
      </c>
      <c r="BF615" s="252" t="str">
        <f>IF(F615="","",Tabla1[[#This Row],[Curso]])</f>
        <v/>
      </c>
      <c r="BG615" s="253" t="str">
        <f>+IF(TRIM(F615)="","",$B$1&amp;"-"&amp;TRIM(Tabla1[[#This Row],[Mes Inscrito]])&amp;"-"&amp;TRIM(Tabla1[[#This Row],[Dia de clases Inscrito]])&amp;"-"&amp;TRIM(Tabla1[[#This Row],[Horario Inscrito]])&amp;"-"&amp;TRIM(Tabla1[[#This Row],[Fecha Inicio grupo]])&amp;"-"&amp;TRIM(Tabla1[[#This Row],[Tipo Incrito]]))</f>
        <v/>
      </c>
      <c r="BH615" s="308" t="str">
        <f>IF(F615="","",OR(IFERROR(SEARCH("CG",Tabla1[[#This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5" s="309" t="str">
        <f>IF(F615&lt;&gt;"",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5" s="309" t="str">
        <f>IF(F615&lt;&gt;"",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5" s="309" t="str">
        <f>IF(Tabla1[[#This Row],[Fecha Inicio grupo]]="","",IFERROR(VLOOKUP(Tabla1[[#This Row],[Mes de Alta como miembro]],Parámetros!$AM$2:$AN$16,2,0),"01/01/1900"))</f>
        <v/>
      </c>
    </row>
    <row r="616" spans="1:63" ht="14.45">
      <c r="A616" s="69">
        <v>613</v>
      </c>
      <c r="B616" s="30"/>
      <c r="C616" s="35"/>
      <c r="D616" s="43"/>
      <c r="E616" s="65"/>
      <c r="F616" s="46"/>
      <c r="G616" s="46"/>
      <c r="H616" s="164"/>
      <c r="I616" s="43"/>
      <c r="J616" s="29"/>
      <c r="K616" s="70"/>
      <c r="L616" s="69"/>
      <c r="M616" s="47"/>
      <c r="N616" s="239" t="str">
        <f ca="1">IF(Tabla1[[#This Row],[Fecha de nac]]="","",IF(Tabla1[[#This Row],[Fecha Finalización]] &gt;=TODAY(), DATEDIF(Tabla1[[#This Row],[Fecha de nac]],TODAY(),"y"), ROUNDDOWN((Tabla1[[#This Row],[Fecha Finalización]] -Tabla1[[#This Row],[Fecha de nac]])/365,0)))</f>
        <v/>
      </c>
      <c r="O616" s="170"/>
      <c r="P616" s="35"/>
      <c r="Q616" s="68"/>
      <c r="R616" s="68"/>
      <c r="S616" s="68"/>
      <c r="T616" s="68"/>
      <c r="U616" s="244" t="str">
        <f>IF(F616="","",Tabla1[[#This Row],[Fecha Inicio grupo]]+3*7-7)</f>
        <v/>
      </c>
      <c r="V616" s="245" t="str">
        <f>IF(F616="","",EDATE(Tabla1[[#This Row],[Fecha Inicio grupo]],3))</f>
        <v/>
      </c>
      <c r="W616" s="30"/>
      <c r="X616" s="30"/>
      <c r="Y616" s="77"/>
      <c r="Z616" s="77"/>
      <c r="AA616" s="77"/>
      <c r="AB616" s="77"/>
      <c r="AC616" s="77"/>
      <c r="AD616" s="77"/>
      <c r="AE616" s="77"/>
      <c r="AF616" s="77"/>
      <c r="AG616" s="77"/>
      <c r="AH616" s="77"/>
      <c r="AI616" s="77"/>
      <c r="AJ616" s="77"/>
      <c r="AK616" s="77"/>
      <c r="AL616" s="77"/>
      <c r="AM616" s="77"/>
      <c r="AN616" s="77"/>
      <c r="AO616" s="145"/>
      <c r="AP616" s="247" t="str">
        <f>IF(F616="","",IFERROR(VLOOKUP(SUBSTITUTE(SUBSTITUTE(Tabla1[[#This Row],[Uso Sistemas]],"T","P"),"N","F"),Parámetros!$M$2:$N$17,2,0),"Completar hasta 3ra sem. para evaluar a Probacionista"))</f>
        <v/>
      </c>
      <c r="AQ616" s="40"/>
      <c r="AR616" s="40"/>
      <c r="AS616" s="40"/>
      <c r="AT616" s="29"/>
      <c r="AU616" s="56"/>
      <c r="AV616" s="56"/>
      <c r="AW616" s="56"/>
      <c r="AX616" s="249" t="str">
        <f>IF(V616="","",EOMONTH(EDATE(Tabla1[[#This Row],[Fecha Finalización]],2),0))</f>
        <v/>
      </c>
      <c r="AY616" s="40"/>
      <c r="AZ616" s="250" t="str">
        <f>IF(V616="","",EOMONTH(EDATE(Tabla1[[#This Row],[Fecha Finalización]],3),0))</f>
        <v/>
      </c>
      <c r="BA616" s="40"/>
      <c r="BB616" s="40"/>
      <c r="BC616" s="236"/>
      <c r="BD616" s="234" t="str">
        <f>IF(F616="","",Tabla1[[#This Row],[sem 01]]&amp;Tabla1[[#This Row],[sem 02]]&amp;Tabla1[[#This Row],[sem 03]])</f>
        <v/>
      </c>
      <c r="BE616" s="235" t="str">
        <f>IF(TRIM(F616)="","",$B$1&amp;"-"&amp;SUBSTITUTE(Tabla1[[#This Row],[Mes Inscrito]]," ","")&amp;"-"&amp;SUBSTITUTE(Tabla1[[#This Row],[Dia de clases Inscrito]]," ","")&amp;"-"&amp;SUBSTITUTE(Tabla1[[#This Row],[Horario Inscrito]]," ","")&amp;"-"&amp;Tabla1[[#This Row],[Fecha Inicio grupo]])</f>
        <v/>
      </c>
      <c r="BF616" s="252" t="str">
        <f>IF(F616="","",Tabla1[[#This Row],[Curso]])</f>
        <v/>
      </c>
      <c r="BG616" s="253" t="str">
        <f>+IF(TRIM(F616)="","",$B$1&amp;"-"&amp;TRIM(Tabla1[[#This Row],[Mes Inscrito]])&amp;"-"&amp;TRIM(Tabla1[[#This Row],[Dia de clases Inscrito]])&amp;"-"&amp;TRIM(Tabla1[[#This Row],[Horario Inscrito]])&amp;"-"&amp;TRIM(Tabla1[[#This Row],[Fecha Inicio grupo]])&amp;"-"&amp;TRIM(Tabla1[[#This Row],[Tipo Incrito]]))</f>
        <v/>
      </c>
      <c r="BH616" s="308" t="str">
        <f>IF(F616="","",OR(IFERROR(SEARCH("CG",Tabla1[[#This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6" s="309" t="str">
        <f>IF(F616&lt;&gt;"",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6" s="309" t="str">
        <f>IF(F616&lt;&gt;"",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6" s="309" t="str">
        <f>IF(Tabla1[[#This Row],[Fecha Inicio grupo]]="","",IFERROR(VLOOKUP(Tabla1[[#This Row],[Mes de Alta como miembro]],Parámetros!$AM$2:$AN$16,2,0),"01/01/1900"))</f>
        <v/>
      </c>
    </row>
    <row r="617" spans="1:63" ht="14.45">
      <c r="A617" s="69">
        <v>614</v>
      </c>
      <c r="B617" s="30"/>
      <c r="C617" s="35"/>
      <c r="D617" s="43"/>
      <c r="E617" s="65"/>
      <c r="F617" s="46"/>
      <c r="G617" s="46"/>
      <c r="H617" s="164"/>
      <c r="I617" s="43"/>
      <c r="J617" s="29"/>
      <c r="K617" s="70"/>
      <c r="L617" s="69"/>
      <c r="M617" s="47"/>
      <c r="N617" s="239" t="str">
        <f ca="1">IF(Tabla1[[#This Row],[Fecha de nac]]="","",IF(Tabla1[[#This Row],[Fecha Finalización]] &gt;=TODAY(), DATEDIF(Tabla1[[#This Row],[Fecha de nac]],TODAY(),"y"), ROUNDDOWN((Tabla1[[#This Row],[Fecha Finalización]] -Tabla1[[#This Row],[Fecha de nac]])/365,0)))</f>
        <v/>
      </c>
      <c r="O617" s="170"/>
      <c r="P617" s="35"/>
      <c r="Q617" s="68"/>
      <c r="R617" s="68"/>
      <c r="S617" s="68"/>
      <c r="T617" s="68"/>
      <c r="U617" s="244" t="str">
        <f>IF(F617="","",Tabla1[[#This Row],[Fecha Inicio grupo]]+3*7-7)</f>
        <v/>
      </c>
      <c r="V617" s="245" t="str">
        <f>IF(F617="","",EDATE(Tabla1[[#This Row],[Fecha Inicio grupo]],3))</f>
        <v/>
      </c>
      <c r="W617" s="30"/>
      <c r="X617" s="30"/>
      <c r="Y617" s="77"/>
      <c r="Z617" s="77"/>
      <c r="AA617" s="77"/>
      <c r="AB617" s="77"/>
      <c r="AC617" s="77"/>
      <c r="AD617" s="77"/>
      <c r="AE617" s="77"/>
      <c r="AF617" s="77"/>
      <c r="AG617" s="77"/>
      <c r="AH617" s="77"/>
      <c r="AI617" s="77"/>
      <c r="AJ617" s="77"/>
      <c r="AK617" s="77"/>
      <c r="AL617" s="77"/>
      <c r="AM617" s="77"/>
      <c r="AN617" s="77"/>
      <c r="AO617" s="145"/>
      <c r="AP617" s="247" t="str">
        <f>IF(F617="","",IFERROR(VLOOKUP(SUBSTITUTE(SUBSTITUTE(Tabla1[[#This Row],[Uso Sistemas]],"T","P"),"N","F"),Parámetros!$M$2:$N$17,2,0),"Completar hasta 3ra sem. para evaluar a Probacionista"))</f>
        <v/>
      </c>
      <c r="AQ617" s="40"/>
      <c r="AR617" s="40"/>
      <c r="AS617" s="40"/>
      <c r="AT617" s="29"/>
      <c r="AU617" s="56"/>
      <c r="AV617" s="56"/>
      <c r="AW617" s="56"/>
      <c r="AX617" s="249" t="str">
        <f>IF(V617="","",EOMONTH(EDATE(Tabla1[[#This Row],[Fecha Finalización]],2),0))</f>
        <v/>
      </c>
      <c r="AY617" s="40"/>
      <c r="AZ617" s="250" t="str">
        <f>IF(V617="","",EOMONTH(EDATE(Tabla1[[#This Row],[Fecha Finalización]],3),0))</f>
        <v/>
      </c>
      <c r="BA617" s="40"/>
      <c r="BB617" s="40"/>
      <c r="BC617" s="236"/>
      <c r="BD617" s="234" t="str">
        <f>IF(F617="","",Tabla1[[#This Row],[sem 01]]&amp;Tabla1[[#This Row],[sem 02]]&amp;Tabla1[[#This Row],[sem 03]])</f>
        <v/>
      </c>
      <c r="BE617" s="235" t="str">
        <f>IF(TRIM(F617)="","",$B$1&amp;"-"&amp;SUBSTITUTE(Tabla1[[#This Row],[Mes Inscrito]]," ","")&amp;"-"&amp;SUBSTITUTE(Tabla1[[#This Row],[Dia de clases Inscrito]]," ","")&amp;"-"&amp;SUBSTITUTE(Tabla1[[#This Row],[Horario Inscrito]]," ","")&amp;"-"&amp;Tabla1[[#This Row],[Fecha Inicio grupo]])</f>
        <v/>
      </c>
      <c r="BF617" s="252" t="str">
        <f>IF(F617="","",Tabla1[[#This Row],[Curso]])</f>
        <v/>
      </c>
      <c r="BG617" s="253" t="str">
        <f>+IF(TRIM(F617)="","",$B$1&amp;"-"&amp;TRIM(Tabla1[[#This Row],[Mes Inscrito]])&amp;"-"&amp;TRIM(Tabla1[[#This Row],[Dia de clases Inscrito]])&amp;"-"&amp;TRIM(Tabla1[[#This Row],[Horario Inscrito]])&amp;"-"&amp;TRIM(Tabla1[[#This Row],[Fecha Inicio grupo]])&amp;"-"&amp;TRIM(Tabla1[[#This Row],[Tipo Incrito]]))</f>
        <v/>
      </c>
      <c r="BH617" s="308" t="str">
        <f>IF(F617="","",OR(IFERROR(SEARCH("CG",Tabla1[[#This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7" s="309" t="str">
        <f>IF(F617&lt;&gt;"",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7" s="309" t="str">
        <f>IF(F617&lt;&gt;"",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7" s="309" t="str">
        <f>IF(Tabla1[[#This Row],[Fecha Inicio grupo]]="","",IFERROR(VLOOKUP(Tabla1[[#This Row],[Mes de Alta como miembro]],Parámetros!$AM$2:$AN$16,2,0),"01/01/1900"))</f>
        <v/>
      </c>
    </row>
    <row r="618" spans="1:63" ht="14.45">
      <c r="A618" s="69">
        <v>615</v>
      </c>
      <c r="B618" s="30"/>
      <c r="C618" s="35"/>
      <c r="D618" s="43"/>
      <c r="E618" s="65"/>
      <c r="F618" s="46"/>
      <c r="G618" s="46"/>
      <c r="H618" s="164"/>
      <c r="I618" s="43"/>
      <c r="J618" s="29"/>
      <c r="K618" s="70"/>
      <c r="L618" s="69"/>
      <c r="M618" s="47"/>
      <c r="N618" s="239" t="str">
        <f ca="1">IF(Tabla1[[#This Row],[Fecha de nac]]="","",IF(Tabla1[[#This Row],[Fecha Finalización]] &gt;=TODAY(), DATEDIF(Tabla1[[#This Row],[Fecha de nac]],TODAY(),"y"), ROUNDDOWN((Tabla1[[#This Row],[Fecha Finalización]] -Tabla1[[#This Row],[Fecha de nac]])/365,0)))</f>
        <v/>
      </c>
      <c r="O618" s="170"/>
      <c r="P618" s="35"/>
      <c r="Q618" s="68"/>
      <c r="R618" s="68"/>
      <c r="S618" s="68"/>
      <c r="T618" s="68"/>
      <c r="U618" s="244" t="str">
        <f>IF(F618="","",Tabla1[[#This Row],[Fecha Inicio grupo]]+3*7-7)</f>
        <v/>
      </c>
      <c r="V618" s="245" t="str">
        <f>IF(F618="","",EDATE(Tabla1[[#This Row],[Fecha Inicio grupo]],3))</f>
        <v/>
      </c>
      <c r="W618" s="30"/>
      <c r="X618" s="30"/>
      <c r="Y618" s="77"/>
      <c r="Z618" s="77"/>
      <c r="AA618" s="77"/>
      <c r="AB618" s="77"/>
      <c r="AC618" s="77"/>
      <c r="AD618" s="77"/>
      <c r="AE618" s="77"/>
      <c r="AF618" s="77"/>
      <c r="AG618" s="77"/>
      <c r="AH618" s="77"/>
      <c r="AI618" s="77"/>
      <c r="AJ618" s="77"/>
      <c r="AK618" s="77"/>
      <c r="AL618" s="77"/>
      <c r="AM618" s="77"/>
      <c r="AN618" s="77"/>
      <c r="AO618" s="145"/>
      <c r="AP618" s="247" t="str">
        <f>IF(F618="","",IFERROR(VLOOKUP(SUBSTITUTE(SUBSTITUTE(Tabla1[[#This Row],[Uso Sistemas]],"T","P"),"N","F"),Parámetros!$M$2:$N$17,2,0),"Completar hasta 3ra sem. para evaluar a Probacionista"))</f>
        <v/>
      </c>
      <c r="AQ618" s="40"/>
      <c r="AR618" s="40"/>
      <c r="AS618" s="40"/>
      <c r="AT618" s="29"/>
      <c r="AU618" s="56"/>
      <c r="AV618" s="56"/>
      <c r="AW618" s="56"/>
      <c r="AX618" s="249" t="str">
        <f>IF(V618="","",EOMONTH(EDATE(Tabla1[[#This Row],[Fecha Finalización]],2),0))</f>
        <v/>
      </c>
      <c r="AY618" s="40"/>
      <c r="AZ618" s="250" t="str">
        <f>IF(V618="","",EOMONTH(EDATE(Tabla1[[#This Row],[Fecha Finalización]],3),0))</f>
        <v/>
      </c>
      <c r="BA618" s="40"/>
      <c r="BB618" s="40"/>
      <c r="BC618" s="236"/>
      <c r="BD618" s="234" t="str">
        <f>IF(F618="","",Tabla1[[#This Row],[sem 01]]&amp;Tabla1[[#This Row],[sem 02]]&amp;Tabla1[[#This Row],[sem 03]])</f>
        <v/>
      </c>
      <c r="BE618" s="235" t="str">
        <f>IF(TRIM(F618)="","",$B$1&amp;"-"&amp;SUBSTITUTE(Tabla1[[#This Row],[Mes Inscrito]]," ","")&amp;"-"&amp;SUBSTITUTE(Tabla1[[#This Row],[Dia de clases Inscrito]]," ","")&amp;"-"&amp;SUBSTITUTE(Tabla1[[#This Row],[Horario Inscrito]]," ","")&amp;"-"&amp;Tabla1[[#This Row],[Fecha Inicio grupo]])</f>
        <v/>
      </c>
      <c r="BF618" s="252" t="str">
        <f>IF(F618="","",Tabla1[[#This Row],[Curso]])</f>
        <v/>
      </c>
      <c r="BG618" s="253" t="str">
        <f>+IF(TRIM(F618)="","",$B$1&amp;"-"&amp;TRIM(Tabla1[[#This Row],[Mes Inscrito]])&amp;"-"&amp;TRIM(Tabla1[[#This Row],[Dia de clases Inscrito]])&amp;"-"&amp;TRIM(Tabla1[[#This Row],[Horario Inscrito]])&amp;"-"&amp;TRIM(Tabla1[[#This Row],[Fecha Inicio grupo]])&amp;"-"&amp;TRIM(Tabla1[[#This Row],[Tipo Incrito]]))</f>
        <v/>
      </c>
      <c r="BH618" s="308" t="str">
        <f>IF(F618="","",OR(IFERROR(SEARCH("CG",Tabla1[[#This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8" s="309" t="str">
        <f>IF(F618&lt;&gt;"",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8" s="309" t="str">
        <f>IF(F618&lt;&gt;"",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8" s="309" t="str">
        <f>IF(Tabla1[[#This Row],[Fecha Inicio grupo]]="","",IFERROR(VLOOKUP(Tabla1[[#This Row],[Mes de Alta como miembro]],Parámetros!$AM$2:$AN$16,2,0),"01/01/1900"))</f>
        <v/>
      </c>
    </row>
    <row r="619" spans="1:63" ht="14.45">
      <c r="A619" s="69">
        <v>616</v>
      </c>
      <c r="B619" s="30"/>
      <c r="C619" s="35"/>
      <c r="D619" s="43"/>
      <c r="E619" s="65"/>
      <c r="F619" s="46"/>
      <c r="G619" s="46"/>
      <c r="H619" s="164"/>
      <c r="I619" s="43"/>
      <c r="J619" s="29"/>
      <c r="K619" s="70"/>
      <c r="L619" s="69"/>
      <c r="M619" s="47"/>
      <c r="N619" s="239" t="str">
        <f ca="1">IF(Tabla1[[#This Row],[Fecha de nac]]="","",IF(Tabla1[[#This Row],[Fecha Finalización]] &gt;=TODAY(), DATEDIF(Tabla1[[#This Row],[Fecha de nac]],TODAY(),"y"), ROUNDDOWN((Tabla1[[#This Row],[Fecha Finalización]] -Tabla1[[#This Row],[Fecha de nac]])/365,0)))</f>
        <v/>
      </c>
      <c r="O619" s="170"/>
      <c r="P619" s="35"/>
      <c r="Q619" s="68"/>
      <c r="R619" s="68"/>
      <c r="S619" s="68"/>
      <c r="T619" s="68"/>
      <c r="U619" s="244" t="str">
        <f>IF(F619="","",Tabla1[[#This Row],[Fecha Inicio grupo]]+3*7-7)</f>
        <v/>
      </c>
      <c r="V619" s="245" t="str">
        <f>IF(F619="","",EDATE(Tabla1[[#This Row],[Fecha Inicio grupo]],3))</f>
        <v/>
      </c>
      <c r="W619" s="30"/>
      <c r="X619" s="30"/>
      <c r="Y619" s="77"/>
      <c r="Z619" s="77"/>
      <c r="AA619" s="77"/>
      <c r="AB619" s="77"/>
      <c r="AC619" s="77"/>
      <c r="AD619" s="77"/>
      <c r="AE619" s="77"/>
      <c r="AF619" s="77"/>
      <c r="AG619" s="77"/>
      <c r="AH619" s="77"/>
      <c r="AI619" s="77"/>
      <c r="AJ619" s="77"/>
      <c r="AK619" s="77"/>
      <c r="AL619" s="77"/>
      <c r="AM619" s="77"/>
      <c r="AN619" s="77"/>
      <c r="AO619" s="145"/>
      <c r="AP619" s="247" t="str">
        <f>IF(F619="","",IFERROR(VLOOKUP(SUBSTITUTE(SUBSTITUTE(Tabla1[[#This Row],[Uso Sistemas]],"T","P"),"N","F"),Parámetros!$M$2:$N$17,2,0),"Completar hasta 3ra sem. para evaluar a Probacionista"))</f>
        <v/>
      </c>
      <c r="AQ619" s="40"/>
      <c r="AR619" s="40"/>
      <c r="AS619" s="40"/>
      <c r="AT619" s="29"/>
      <c r="AU619" s="56"/>
      <c r="AV619" s="56"/>
      <c r="AW619" s="56"/>
      <c r="AX619" s="249" t="str">
        <f>IF(V619="","",EOMONTH(EDATE(Tabla1[[#This Row],[Fecha Finalización]],2),0))</f>
        <v/>
      </c>
      <c r="AY619" s="40"/>
      <c r="AZ619" s="250" t="str">
        <f>IF(V619="","",EOMONTH(EDATE(Tabla1[[#This Row],[Fecha Finalización]],3),0))</f>
        <v/>
      </c>
      <c r="BA619" s="40"/>
      <c r="BB619" s="40"/>
      <c r="BC619" s="236"/>
      <c r="BD619" s="234" t="str">
        <f>IF(F619="","",Tabla1[[#This Row],[sem 01]]&amp;Tabla1[[#This Row],[sem 02]]&amp;Tabla1[[#This Row],[sem 03]])</f>
        <v/>
      </c>
      <c r="BE619" s="235" t="str">
        <f>IF(TRIM(F619)="","",$B$1&amp;"-"&amp;SUBSTITUTE(Tabla1[[#This Row],[Mes Inscrito]]," ","")&amp;"-"&amp;SUBSTITUTE(Tabla1[[#This Row],[Dia de clases Inscrito]]," ","")&amp;"-"&amp;SUBSTITUTE(Tabla1[[#This Row],[Horario Inscrito]]," ","")&amp;"-"&amp;Tabla1[[#This Row],[Fecha Inicio grupo]])</f>
        <v/>
      </c>
      <c r="BF619" s="252" t="str">
        <f>IF(F619="","",Tabla1[[#This Row],[Curso]])</f>
        <v/>
      </c>
      <c r="BG619" s="253" t="str">
        <f>+IF(TRIM(F619)="","",$B$1&amp;"-"&amp;TRIM(Tabla1[[#This Row],[Mes Inscrito]])&amp;"-"&amp;TRIM(Tabla1[[#This Row],[Dia de clases Inscrito]])&amp;"-"&amp;TRIM(Tabla1[[#This Row],[Horario Inscrito]])&amp;"-"&amp;TRIM(Tabla1[[#This Row],[Fecha Inicio grupo]])&amp;"-"&amp;TRIM(Tabla1[[#This Row],[Tipo Incrito]]))</f>
        <v/>
      </c>
      <c r="BH619" s="308" t="str">
        <f>IF(F619="","",OR(IFERROR(SEARCH("CG",Tabla1[[#This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9" s="309" t="str">
        <f>IF(F619&lt;&gt;"",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9" s="309" t="str">
        <f>IF(F619&lt;&gt;"",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9" s="309" t="str">
        <f>IF(Tabla1[[#This Row],[Fecha Inicio grupo]]="","",IFERROR(VLOOKUP(Tabla1[[#This Row],[Mes de Alta como miembro]],Parámetros!$AM$2:$AN$16,2,0),"01/01/1900"))</f>
        <v/>
      </c>
    </row>
    <row r="620" spans="1:63" ht="14.45">
      <c r="A620" s="69">
        <v>617</v>
      </c>
      <c r="B620" s="30"/>
      <c r="C620" s="35"/>
      <c r="D620" s="43"/>
      <c r="E620" s="65"/>
      <c r="F620" s="46"/>
      <c r="G620" s="46"/>
      <c r="H620" s="164"/>
      <c r="I620" s="43"/>
      <c r="J620" s="29"/>
      <c r="K620" s="70"/>
      <c r="L620" s="69"/>
      <c r="M620" s="47"/>
      <c r="N620" s="239" t="str">
        <f ca="1">IF(Tabla1[[#This Row],[Fecha de nac]]="","",IF(Tabla1[[#This Row],[Fecha Finalización]] &gt;=TODAY(), DATEDIF(Tabla1[[#This Row],[Fecha de nac]],TODAY(),"y"), ROUNDDOWN((Tabla1[[#This Row],[Fecha Finalización]] -Tabla1[[#This Row],[Fecha de nac]])/365,0)))</f>
        <v/>
      </c>
      <c r="O620" s="170"/>
      <c r="P620" s="35"/>
      <c r="Q620" s="68"/>
      <c r="R620" s="68"/>
      <c r="S620" s="68"/>
      <c r="T620" s="68"/>
      <c r="U620" s="244" t="str">
        <f>IF(F620="","",Tabla1[[#This Row],[Fecha Inicio grupo]]+3*7-7)</f>
        <v/>
      </c>
      <c r="V620" s="245" t="str">
        <f>IF(F620="","",EDATE(Tabla1[[#This Row],[Fecha Inicio grupo]],3))</f>
        <v/>
      </c>
      <c r="W620" s="30"/>
      <c r="X620" s="30"/>
      <c r="Y620" s="77"/>
      <c r="Z620" s="77"/>
      <c r="AA620" s="77"/>
      <c r="AB620" s="77"/>
      <c r="AC620" s="77"/>
      <c r="AD620" s="77"/>
      <c r="AE620" s="77"/>
      <c r="AF620" s="77"/>
      <c r="AG620" s="77"/>
      <c r="AH620" s="77"/>
      <c r="AI620" s="77"/>
      <c r="AJ620" s="77"/>
      <c r="AK620" s="77"/>
      <c r="AL620" s="77"/>
      <c r="AM620" s="77"/>
      <c r="AN620" s="77"/>
      <c r="AO620" s="145"/>
      <c r="AP620" s="247" t="str">
        <f>IF(F620="","",IFERROR(VLOOKUP(SUBSTITUTE(SUBSTITUTE(Tabla1[[#This Row],[Uso Sistemas]],"T","P"),"N","F"),Parámetros!$M$2:$N$17,2,0),"Completar hasta 3ra sem. para evaluar a Probacionista"))</f>
        <v/>
      </c>
      <c r="AQ620" s="40"/>
      <c r="AR620" s="40"/>
      <c r="AS620" s="40"/>
      <c r="AT620" s="29"/>
      <c r="AU620" s="56"/>
      <c r="AV620" s="56"/>
      <c r="AW620" s="56"/>
      <c r="AX620" s="249" t="str">
        <f>IF(V620="","",EOMONTH(EDATE(Tabla1[[#This Row],[Fecha Finalización]],2),0))</f>
        <v/>
      </c>
      <c r="AY620" s="40"/>
      <c r="AZ620" s="250" t="str">
        <f>IF(V620="","",EOMONTH(EDATE(Tabla1[[#This Row],[Fecha Finalización]],3),0))</f>
        <v/>
      </c>
      <c r="BA620" s="40"/>
      <c r="BB620" s="40"/>
      <c r="BC620" s="236"/>
      <c r="BD620" s="234" t="str">
        <f>IF(F620="","",Tabla1[[#This Row],[sem 01]]&amp;Tabla1[[#This Row],[sem 02]]&amp;Tabla1[[#This Row],[sem 03]])</f>
        <v/>
      </c>
      <c r="BE620" s="235" t="str">
        <f>IF(TRIM(F620)="","",$B$1&amp;"-"&amp;SUBSTITUTE(Tabla1[[#This Row],[Mes Inscrito]]," ","")&amp;"-"&amp;SUBSTITUTE(Tabla1[[#This Row],[Dia de clases Inscrito]]," ","")&amp;"-"&amp;SUBSTITUTE(Tabla1[[#This Row],[Horario Inscrito]]," ","")&amp;"-"&amp;Tabla1[[#This Row],[Fecha Inicio grupo]])</f>
        <v/>
      </c>
      <c r="BF620" s="252" t="str">
        <f>IF(F620="","",Tabla1[[#This Row],[Curso]])</f>
        <v/>
      </c>
      <c r="BG620" s="253" t="str">
        <f>+IF(TRIM(F620)="","",$B$1&amp;"-"&amp;TRIM(Tabla1[[#This Row],[Mes Inscrito]])&amp;"-"&amp;TRIM(Tabla1[[#This Row],[Dia de clases Inscrito]])&amp;"-"&amp;TRIM(Tabla1[[#This Row],[Horario Inscrito]])&amp;"-"&amp;TRIM(Tabla1[[#This Row],[Fecha Inicio grupo]])&amp;"-"&amp;TRIM(Tabla1[[#This Row],[Tipo Incrito]]))</f>
        <v/>
      </c>
      <c r="BH620" s="308" t="str">
        <f>IF(F620="","",OR(IFERROR(SEARCH("CG",Tabla1[[#This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0" s="309" t="str">
        <f>IF(F620&lt;&gt;"",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0" s="309" t="str">
        <f>IF(F620&lt;&gt;"",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0" s="309" t="str">
        <f>IF(Tabla1[[#This Row],[Fecha Inicio grupo]]="","",IFERROR(VLOOKUP(Tabla1[[#This Row],[Mes de Alta como miembro]],Parámetros!$AM$2:$AN$16,2,0),"01/01/1900"))</f>
        <v/>
      </c>
    </row>
    <row r="621" spans="1:63" ht="14.45">
      <c r="A621" s="69">
        <v>618</v>
      </c>
      <c r="B621" s="30"/>
      <c r="C621" s="35"/>
      <c r="D621" s="43"/>
      <c r="E621" s="65"/>
      <c r="F621" s="46"/>
      <c r="G621" s="46"/>
      <c r="H621" s="164"/>
      <c r="I621" s="43"/>
      <c r="J621" s="29"/>
      <c r="K621" s="70"/>
      <c r="L621" s="69"/>
      <c r="M621" s="47"/>
      <c r="N621" s="239" t="str">
        <f ca="1">IF(Tabla1[[#This Row],[Fecha de nac]]="","",IF(Tabla1[[#This Row],[Fecha Finalización]] &gt;=TODAY(), DATEDIF(Tabla1[[#This Row],[Fecha de nac]],TODAY(),"y"), ROUNDDOWN((Tabla1[[#This Row],[Fecha Finalización]] -Tabla1[[#This Row],[Fecha de nac]])/365,0)))</f>
        <v/>
      </c>
      <c r="O621" s="170"/>
      <c r="P621" s="35"/>
      <c r="Q621" s="68"/>
      <c r="R621" s="68"/>
      <c r="S621" s="68"/>
      <c r="T621" s="68"/>
      <c r="U621" s="244" t="str">
        <f>IF(F621="","",Tabla1[[#This Row],[Fecha Inicio grupo]]+3*7-7)</f>
        <v/>
      </c>
      <c r="V621" s="245" t="str">
        <f>IF(F621="","",EDATE(Tabla1[[#This Row],[Fecha Inicio grupo]],3))</f>
        <v/>
      </c>
      <c r="W621" s="30"/>
      <c r="X621" s="30"/>
      <c r="Y621" s="77"/>
      <c r="Z621" s="77"/>
      <c r="AA621" s="77"/>
      <c r="AB621" s="77"/>
      <c r="AC621" s="77"/>
      <c r="AD621" s="77"/>
      <c r="AE621" s="77"/>
      <c r="AF621" s="77"/>
      <c r="AG621" s="77"/>
      <c r="AH621" s="77"/>
      <c r="AI621" s="77"/>
      <c r="AJ621" s="77"/>
      <c r="AK621" s="77"/>
      <c r="AL621" s="77"/>
      <c r="AM621" s="77"/>
      <c r="AN621" s="77"/>
      <c r="AO621" s="145"/>
      <c r="AP621" s="247" t="str">
        <f>IF(F621="","",IFERROR(VLOOKUP(SUBSTITUTE(SUBSTITUTE(Tabla1[[#This Row],[Uso Sistemas]],"T","P"),"N","F"),Parámetros!$M$2:$N$17,2,0),"Completar hasta 3ra sem. para evaluar a Probacionista"))</f>
        <v/>
      </c>
      <c r="AQ621" s="40"/>
      <c r="AR621" s="40"/>
      <c r="AS621" s="40"/>
      <c r="AT621" s="29"/>
      <c r="AU621" s="56"/>
      <c r="AV621" s="56"/>
      <c r="AW621" s="56"/>
      <c r="AX621" s="249" t="str">
        <f>IF(V621="","",EOMONTH(EDATE(Tabla1[[#This Row],[Fecha Finalización]],2),0))</f>
        <v/>
      </c>
      <c r="AY621" s="40"/>
      <c r="AZ621" s="250" t="str">
        <f>IF(V621="","",EOMONTH(EDATE(Tabla1[[#This Row],[Fecha Finalización]],3),0))</f>
        <v/>
      </c>
      <c r="BA621" s="40"/>
      <c r="BB621" s="40"/>
      <c r="BC621" s="236"/>
      <c r="BD621" s="234" t="str">
        <f>IF(F621="","",Tabla1[[#This Row],[sem 01]]&amp;Tabla1[[#This Row],[sem 02]]&amp;Tabla1[[#This Row],[sem 03]])</f>
        <v/>
      </c>
      <c r="BE621" s="235" t="str">
        <f>IF(TRIM(F621)="","",$B$1&amp;"-"&amp;SUBSTITUTE(Tabla1[[#This Row],[Mes Inscrito]]," ","")&amp;"-"&amp;SUBSTITUTE(Tabla1[[#This Row],[Dia de clases Inscrito]]," ","")&amp;"-"&amp;SUBSTITUTE(Tabla1[[#This Row],[Horario Inscrito]]," ","")&amp;"-"&amp;Tabla1[[#This Row],[Fecha Inicio grupo]])</f>
        <v/>
      </c>
      <c r="BF621" s="252" t="str">
        <f>IF(F621="","",Tabla1[[#This Row],[Curso]])</f>
        <v/>
      </c>
      <c r="BG621" s="253" t="str">
        <f>+IF(TRIM(F621)="","",$B$1&amp;"-"&amp;TRIM(Tabla1[[#This Row],[Mes Inscrito]])&amp;"-"&amp;TRIM(Tabla1[[#This Row],[Dia de clases Inscrito]])&amp;"-"&amp;TRIM(Tabla1[[#This Row],[Horario Inscrito]])&amp;"-"&amp;TRIM(Tabla1[[#This Row],[Fecha Inicio grupo]])&amp;"-"&amp;TRIM(Tabla1[[#This Row],[Tipo Incrito]]))</f>
        <v/>
      </c>
      <c r="BH621" s="308" t="str">
        <f>IF(F621="","",OR(IFERROR(SEARCH("CG",Tabla1[[#This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1" s="309" t="str">
        <f>IF(F621&lt;&gt;"",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1" s="309" t="str">
        <f>IF(F621&lt;&gt;"",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1" s="309" t="str">
        <f>IF(Tabla1[[#This Row],[Fecha Inicio grupo]]="","",IFERROR(VLOOKUP(Tabla1[[#This Row],[Mes de Alta como miembro]],Parámetros!$AM$2:$AN$16,2,0),"01/01/1900"))</f>
        <v/>
      </c>
    </row>
    <row r="622" spans="1:63" ht="14.45">
      <c r="A622" s="69">
        <v>619</v>
      </c>
      <c r="B622" s="30"/>
      <c r="C622" s="35"/>
      <c r="D622" s="43"/>
      <c r="E622" s="65"/>
      <c r="F622" s="46"/>
      <c r="G622" s="46"/>
      <c r="H622" s="164"/>
      <c r="I622" s="43"/>
      <c r="J622" s="29"/>
      <c r="K622" s="70"/>
      <c r="L622" s="69"/>
      <c r="M622" s="47"/>
      <c r="N622" s="239" t="str">
        <f ca="1">IF(Tabla1[[#This Row],[Fecha de nac]]="","",IF(Tabla1[[#This Row],[Fecha Finalización]] &gt;=TODAY(), DATEDIF(Tabla1[[#This Row],[Fecha de nac]],TODAY(),"y"), ROUNDDOWN((Tabla1[[#This Row],[Fecha Finalización]] -Tabla1[[#This Row],[Fecha de nac]])/365,0)))</f>
        <v/>
      </c>
      <c r="O622" s="170"/>
      <c r="P622" s="35"/>
      <c r="Q622" s="68"/>
      <c r="R622" s="68"/>
      <c r="S622" s="68"/>
      <c r="T622" s="68"/>
      <c r="U622" s="244" t="str">
        <f>IF(F622="","",Tabla1[[#This Row],[Fecha Inicio grupo]]+3*7-7)</f>
        <v/>
      </c>
      <c r="V622" s="245" t="str">
        <f>IF(F622="","",EDATE(Tabla1[[#This Row],[Fecha Inicio grupo]],3))</f>
        <v/>
      </c>
      <c r="W622" s="30"/>
      <c r="X622" s="30"/>
      <c r="Y622" s="77"/>
      <c r="Z622" s="77"/>
      <c r="AA622" s="77"/>
      <c r="AB622" s="77"/>
      <c r="AC622" s="77"/>
      <c r="AD622" s="77"/>
      <c r="AE622" s="77"/>
      <c r="AF622" s="77"/>
      <c r="AG622" s="77"/>
      <c r="AH622" s="77"/>
      <c r="AI622" s="77"/>
      <c r="AJ622" s="77"/>
      <c r="AK622" s="77"/>
      <c r="AL622" s="77"/>
      <c r="AM622" s="77"/>
      <c r="AN622" s="77"/>
      <c r="AO622" s="145"/>
      <c r="AP622" s="247" t="str">
        <f>IF(F622="","",IFERROR(VLOOKUP(SUBSTITUTE(SUBSTITUTE(Tabla1[[#This Row],[Uso Sistemas]],"T","P"),"N","F"),Parámetros!$M$2:$N$17,2,0),"Completar hasta 3ra sem. para evaluar a Probacionista"))</f>
        <v/>
      </c>
      <c r="AQ622" s="40"/>
      <c r="AR622" s="40"/>
      <c r="AS622" s="40"/>
      <c r="AT622" s="29"/>
      <c r="AU622" s="56"/>
      <c r="AV622" s="56"/>
      <c r="AW622" s="56"/>
      <c r="AX622" s="249" t="str">
        <f>IF(V622="","",EOMONTH(EDATE(Tabla1[[#This Row],[Fecha Finalización]],2),0))</f>
        <v/>
      </c>
      <c r="AY622" s="40"/>
      <c r="AZ622" s="250" t="str">
        <f>IF(V622="","",EOMONTH(EDATE(Tabla1[[#This Row],[Fecha Finalización]],3),0))</f>
        <v/>
      </c>
      <c r="BA622" s="40"/>
      <c r="BB622" s="40"/>
      <c r="BC622" s="236"/>
      <c r="BD622" s="234" t="str">
        <f>IF(F622="","",Tabla1[[#This Row],[sem 01]]&amp;Tabla1[[#This Row],[sem 02]]&amp;Tabla1[[#This Row],[sem 03]])</f>
        <v/>
      </c>
      <c r="BE622" s="235" t="str">
        <f>IF(TRIM(F622)="","",$B$1&amp;"-"&amp;SUBSTITUTE(Tabla1[[#This Row],[Mes Inscrito]]," ","")&amp;"-"&amp;SUBSTITUTE(Tabla1[[#This Row],[Dia de clases Inscrito]]," ","")&amp;"-"&amp;SUBSTITUTE(Tabla1[[#This Row],[Horario Inscrito]]," ","")&amp;"-"&amp;Tabla1[[#This Row],[Fecha Inicio grupo]])</f>
        <v/>
      </c>
      <c r="BF622" s="252" t="str">
        <f>IF(F622="","",Tabla1[[#This Row],[Curso]])</f>
        <v/>
      </c>
      <c r="BG622" s="253" t="str">
        <f>+IF(TRIM(F622)="","",$B$1&amp;"-"&amp;TRIM(Tabla1[[#This Row],[Mes Inscrito]])&amp;"-"&amp;TRIM(Tabla1[[#This Row],[Dia de clases Inscrito]])&amp;"-"&amp;TRIM(Tabla1[[#This Row],[Horario Inscrito]])&amp;"-"&amp;TRIM(Tabla1[[#This Row],[Fecha Inicio grupo]])&amp;"-"&amp;TRIM(Tabla1[[#This Row],[Tipo Incrito]]))</f>
        <v/>
      </c>
      <c r="BH622" s="308" t="str">
        <f>IF(F622="","",OR(IFERROR(SEARCH("CG",Tabla1[[#This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2" s="309" t="str">
        <f>IF(F622&lt;&gt;"",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2" s="309" t="str">
        <f>IF(F622&lt;&gt;"",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2" s="309" t="str">
        <f>IF(Tabla1[[#This Row],[Fecha Inicio grupo]]="","",IFERROR(VLOOKUP(Tabla1[[#This Row],[Mes de Alta como miembro]],Parámetros!$AM$2:$AN$16,2,0),"01/01/1900"))</f>
        <v/>
      </c>
    </row>
    <row r="623" spans="1:63" ht="14.45">
      <c r="A623" s="69">
        <v>620</v>
      </c>
      <c r="B623" s="30"/>
      <c r="C623" s="35"/>
      <c r="D623" s="43"/>
      <c r="E623" s="65"/>
      <c r="F623" s="46"/>
      <c r="G623" s="46"/>
      <c r="H623" s="164"/>
      <c r="I623" s="43"/>
      <c r="J623" s="29"/>
      <c r="K623" s="70"/>
      <c r="L623" s="69"/>
      <c r="M623" s="47"/>
      <c r="N623" s="239" t="str">
        <f ca="1">IF(Tabla1[[#This Row],[Fecha de nac]]="","",IF(Tabla1[[#This Row],[Fecha Finalización]] &gt;=TODAY(), DATEDIF(Tabla1[[#This Row],[Fecha de nac]],TODAY(),"y"), ROUNDDOWN((Tabla1[[#This Row],[Fecha Finalización]] -Tabla1[[#This Row],[Fecha de nac]])/365,0)))</f>
        <v/>
      </c>
      <c r="O623" s="170"/>
      <c r="P623" s="35"/>
      <c r="Q623" s="68"/>
      <c r="R623" s="68"/>
      <c r="S623" s="68"/>
      <c r="T623" s="68"/>
      <c r="U623" s="244" t="str">
        <f>IF(F623="","",Tabla1[[#This Row],[Fecha Inicio grupo]]+3*7-7)</f>
        <v/>
      </c>
      <c r="V623" s="245" t="str">
        <f>IF(F623="","",EDATE(Tabla1[[#This Row],[Fecha Inicio grupo]],3))</f>
        <v/>
      </c>
      <c r="W623" s="30"/>
      <c r="X623" s="30"/>
      <c r="Y623" s="77"/>
      <c r="Z623" s="77"/>
      <c r="AA623" s="77"/>
      <c r="AB623" s="77"/>
      <c r="AC623" s="77"/>
      <c r="AD623" s="77"/>
      <c r="AE623" s="77"/>
      <c r="AF623" s="77"/>
      <c r="AG623" s="77"/>
      <c r="AH623" s="77"/>
      <c r="AI623" s="77"/>
      <c r="AJ623" s="77"/>
      <c r="AK623" s="77"/>
      <c r="AL623" s="77"/>
      <c r="AM623" s="77"/>
      <c r="AN623" s="77"/>
      <c r="AO623" s="145"/>
      <c r="AP623" s="247" t="str">
        <f>IF(F623="","",IFERROR(VLOOKUP(SUBSTITUTE(SUBSTITUTE(Tabla1[[#This Row],[Uso Sistemas]],"T","P"),"N","F"),Parámetros!$M$2:$N$17,2,0),"Completar hasta 3ra sem. para evaluar a Probacionista"))</f>
        <v/>
      </c>
      <c r="AQ623" s="40"/>
      <c r="AR623" s="40"/>
      <c r="AS623" s="40"/>
      <c r="AT623" s="29"/>
      <c r="AU623" s="56"/>
      <c r="AV623" s="56"/>
      <c r="AW623" s="56"/>
      <c r="AX623" s="249" t="str">
        <f>IF(V623="","",EOMONTH(EDATE(Tabla1[[#This Row],[Fecha Finalización]],2),0))</f>
        <v/>
      </c>
      <c r="AY623" s="40"/>
      <c r="AZ623" s="250" t="str">
        <f>IF(V623="","",EOMONTH(EDATE(Tabla1[[#This Row],[Fecha Finalización]],3),0))</f>
        <v/>
      </c>
      <c r="BA623" s="40"/>
      <c r="BB623" s="40"/>
      <c r="BC623" s="236"/>
      <c r="BD623" s="234" t="str">
        <f>IF(F623="","",Tabla1[[#This Row],[sem 01]]&amp;Tabla1[[#This Row],[sem 02]]&amp;Tabla1[[#This Row],[sem 03]])</f>
        <v/>
      </c>
      <c r="BE623" s="235" t="str">
        <f>IF(TRIM(F623)="","",$B$1&amp;"-"&amp;SUBSTITUTE(Tabla1[[#This Row],[Mes Inscrito]]," ","")&amp;"-"&amp;SUBSTITUTE(Tabla1[[#This Row],[Dia de clases Inscrito]]," ","")&amp;"-"&amp;SUBSTITUTE(Tabla1[[#This Row],[Horario Inscrito]]," ","")&amp;"-"&amp;Tabla1[[#This Row],[Fecha Inicio grupo]])</f>
        <v/>
      </c>
      <c r="BF623" s="252" t="str">
        <f>IF(F623="","",Tabla1[[#This Row],[Curso]])</f>
        <v/>
      </c>
      <c r="BG623" s="253" t="str">
        <f>+IF(TRIM(F623)="","",$B$1&amp;"-"&amp;TRIM(Tabla1[[#This Row],[Mes Inscrito]])&amp;"-"&amp;TRIM(Tabla1[[#This Row],[Dia de clases Inscrito]])&amp;"-"&amp;TRIM(Tabla1[[#This Row],[Horario Inscrito]])&amp;"-"&amp;TRIM(Tabla1[[#This Row],[Fecha Inicio grupo]])&amp;"-"&amp;TRIM(Tabla1[[#This Row],[Tipo Incrito]]))</f>
        <v/>
      </c>
      <c r="BH623" s="308" t="str">
        <f>IF(F623="","",OR(IFERROR(SEARCH("CG",Tabla1[[#This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3" s="309" t="str">
        <f>IF(F623&lt;&gt;"",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3" s="309" t="str">
        <f>IF(F623&lt;&gt;"",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3" s="309" t="str">
        <f>IF(Tabla1[[#This Row],[Fecha Inicio grupo]]="","",IFERROR(VLOOKUP(Tabla1[[#This Row],[Mes de Alta como miembro]],Parámetros!$AM$2:$AN$16,2,0),"01/01/1900"))</f>
        <v/>
      </c>
    </row>
    <row r="624" spans="1:63" ht="14.45">
      <c r="A624" s="69">
        <v>621</v>
      </c>
      <c r="B624" s="30"/>
      <c r="C624" s="35"/>
      <c r="D624" s="43"/>
      <c r="E624" s="65"/>
      <c r="F624" s="46"/>
      <c r="G624" s="46"/>
      <c r="H624" s="164"/>
      <c r="I624" s="43"/>
      <c r="J624" s="29"/>
      <c r="K624" s="70"/>
      <c r="L624" s="69"/>
      <c r="M624" s="47"/>
      <c r="N624" s="239" t="str">
        <f ca="1">IF(Tabla1[[#This Row],[Fecha de nac]]="","",IF(Tabla1[[#This Row],[Fecha Finalización]] &gt;=TODAY(), DATEDIF(Tabla1[[#This Row],[Fecha de nac]],TODAY(),"y"), ROUNDDOWN((Tabla1[[#This Row],[Fecha Finalización]] -Tabla1[[#This Row],[Fecha de nac]])/365,0)))</f>
        <v/>
      </c>
      <c r="O624" s="170"/>
      <c r="P624" s="35"/>
      <c r="Q624" s="68"/>
      <c r="R624" s="68"/>
      <c r="S624" s="68"/>
      <c r="T624" s="68"/>
      <c r="U624" s="244" t="str">
        <f>IF(F624="","",Tabla1[[#This Row],[Fecha Inicio grupo]]+3*7-7)</f>
        <v/>
      </c>
      <c r="V624" s="245" t="str">
        <f>IF(F624="","",EDATE(Tabla1[[#This Row],[Fecha Inicio grupo]],3))</f>
        <v/>
      </c>
      <c r="W624" s="30"/>
      <c r="X624" s="30"/>
      <c r="Y624" s="77"/>
      <c r="Z624" s="77"/>
      <c r="AA624" s="77"/>
      <c r="AB624" s="77"/>
      <c r="AC624" s="77"/>
      <c r="AD624" s="77"/>
      <c r="AE624" s="77"/>
      <c r="AF624" s="77"/>
      <c r="AG624" s="77"/>
      <c r="AH624" s="77"/>
      <c r="AI624" s="77"/>
      <c r="AJ624" s="77"/>
      <c r="AK624" s="77"/>
      <c r="AL624" s="77"/>
      <c r="AM624" s="77"/>
      <c r="AN624" s="77"/>
      <c r="AO624" s="145"/>
      <c r="AP624" s="247" t="str">
        <f>IF(F624="","",IFERROR(VLOOKUP(SUBSTITUTE(SUBSTITUTE(Tabla1[[#This Row],[Uso Sistemas]],"T","P"),"N","F"),Parámetros!$M$2:$N$17,2,0),"Completar hasta 3ra sem. para evaluar a Probacionista"))</f>
        <v/>
      </c>
      <c r="AQ624" s="40"/>
      <c r="AR624" s="40"/>
      <c r="AS624" s="40"/>
      <c r="AT624" s="29"/>
      <c r="AU624" s="56"/>
      <c r="AV624" s="56"/>
      <c r="AW624" s="56"/>
      <c r="AX624" s="249" t="str">
        <f>IF(V624="","",EOMONTH(EDATE(Tabla1[[#This Row],[Fecha Finalización]],2),0))</f>
        <v/>
      </c>
      <c r="AY624" s="40"/>
      <c r="AZ624" s="250" t="str">
        <f>IF(V624="","",EOMONTH(EDATE(Tabla1[[#This Row],[Fecha Finalización]],3),0))</f>
        <v/>
      </c>
      <c r="BA624" s="40"/>
      <c r="BB624" s="40"/>
      <c r="BC624" s="236"/>
      <c r="BD624" s="234" t="str">
        <f>IF(F624="","",Tabla1[[#This Row],[sem 01]]&amp;Tabla1[[#This Row],[sem 02]]&amp;Tabla1[[#This Row],[sem 03]])</f>
        <v/>
      </c>
      <c r="BE624" s="235" t="str">
        <f>IF(TRIM(F624)="","",$B$1&amp;"-"&amp;SUBSTITUTE(Tabla1[[#This Row],[Mes Inscrito]]," ","")&amp;"-"&amp;SUBSTITUTE(Tabla1[[#This Row],[Dia de clases Inscrito]]," ","")&amp;"-"&amp;SUBSTITUTE(Tabla1[[#This Row],[Horario Inscrito]]," ","")&amp;"-"&amp;Tabla1[[#This Row],[Fecha Inicio grupo]])</f>
        <v/>
      </c>
      <c r="BF624" s="252" t="str">
        <f>IF(F624="","",Tabla1[[#This Row],[Curso]])</f>
        <v/>
      </c>
      <c r="BG624" s="253" t="str">
        <f>+IF(TRIM(F624)="","",$B$1&amp;"-"&amp;TRIM(Tabla1[[#This Row],[Mes Inscrito]])&amp;"-"&amp;TRIM(Tabla1[[#This Row],[Dia de clases Inscrito]])&amp;"-"&amp;TRIM(Tabla1[[#This Row],[Horario Inscrito]])&amp;"-"&amp;TRIM(Tabla1[[#This Row],[Fecha Inicio grupo]])&amp;"-"&amp;TRIM(Tabla1[[#This Row],[Tipo Incrito]]))</f>
        <v/>
      </c>
      <c r="BH624" s="308" t="str">
        <f>IF(F624="","",OR(IFERROR(SEARCH("CG",Tabla1[[#This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4" s="309" t="str">
        <f>IF(F624&lt;&gt;"",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4" s="309" t="str">
        <f>IF(F624&lt;&gt;"",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4" s="309" t="str">
        <f>IF(Tabla1[[#This Row],[Fecha Inicio grupo]]="","",IFERROR(VLOOKUP(Tabla1[[#This Row],[Mes de Alta como miembro]],Parámetros!$AM$2:$AN$16,2,0),"01/01/1900"))</f>
        <v/>
      </c>
    </row>
    <row r="625" spans="1:63" ht="14.45">
      <c r="A625" s="69">
        <v>622</v>
      </c>
      <c r="B625" s="30"/>
      <c r="C625" s="35"/>
      <c r="D625" s="43"/>
      <c r="E625" s="65"/>
      <c r="F625" s="46"/>
      <c r="G625" s="46"/>
      <c r="H625" s="164"/>
      <c r="I625" s="43"/>
      <c r="J625" s="29"/>
      <c r="K625" s="70"/>
      <c r="L625" s="69"/>
      <c r="M625" s="47"/>
      <c r="N625" s="239" t="str">
        <f ca="1">IF(Tabla1[[#This Row],[Fecha de nac]]="","",IF(Tabla1[[#This Row],[Fecha Finalización]] &gt;=TODAY(), DATEDIF(Tabla1[[#This Row],[Fecha de nac]],TODAY(),"y"), ROUNDDOWN((Tabla1[[#This Row],[Fecha Finalización]] -Tabla1[[#This Row],[Fecha de nac]])/365,0)))</f>
        <v/>
      </c>
      <c r="O625" s="170"/>
      <c r="P625" s="35"/>
      <c r="Q625" s="68"/>
      <c r="R625" s="68"/>
      <c r="S625" s="68"/>
      <c r="T625" s="68"/>
      <c r="U625" s="244" t="str">
        <f>IF(F625="","",Tabla1[[#This Row],[Fecha Inicio grupo]]+3*7-7)</f>
        <v/>
      </c>
      <c r="V625" s="245" t="str">
        <f>IF(F625="","",EDATE(Tabla1[[#This Row],[Fecha Inicio grupo]],3))</f>
        <v/>
      </c>
      <c r="W625" s="30"/>
      <c r="X625" s="30"/>
      <c r="Y625" s="77"/>
      <c r="Z625" s="77"/>
      <c r="AA625" s="77"/>
      <c r="AB625" s="77"/>
      <c r="AC625" s="77"/>
      <c r="AD625" s="77"/>
      <c r="AE625" s="77"/>
      <c r="AF625" s="77"/>
      <c r="AG625" s="77"/>
      <c r="AH625" s="77"/>
      <c r="AI625" s="77"/>
      <c r="AJ625" s="77"/>
      <c r="AK625" s="77"/>
      <c r="AL625" s="77"/>
      <c r="AM625" s="77"/>
      <c r="AN625" s="77"/>
      <c r="AO625" s="145"/>
      <c r="AP625" s="247" t="str">
        <f>IF(F625="","",IFERROR(VLOOKUP(SUBSTITUTE(SUBSTITUTE(Tabla1[[#This Row],[Uso Sistemas]],"T","P"),"N","F"),Parámetros!$M$2:$N$17,2,0),"Completar hasta 3ra sem. para evaluar a Probacionista"))</f>
        <v/>
      </c>
      <c r="AQ625" s="40"/>
      <c r="AR625" s="40"/>
      <c r="AS625" s="40"/>
      <c r="AT625" s="29"/>
      <c r="AU625" s="56"/>
      <c r="AV625" s="56"/>
      <c r="AW625" s="56"/>
      <c r="AX625" s="249" t="str">
        <f>IF(V625="","",EOMONTH(EDATE(Tabla1[[#This Row],[Fecha Finalización]],2),0))</f>
        <v/>
      </c>
      <c r="AY625" s="40"/>
      <c r="AZ625" s="250" t="str">
        <f>IF(V625="","",EOMONTH(EDATE(Tabla1[[#This Row],[Fecha Finalización]],3),0))</f>
        <v/>
      </c>
      <c r="BA625" s="40"/>
      <c r="BB625" s="40"/>
      <c r="BC625" s="236"/>
      <c r="BD625" s="234" t="str">
        <f>IF(F625="","",Tabla1[[#This Row],[sem 01]]&amp;Tabla1[[#This Row],[sem 02]]&amp;Tabla1[[#This Row],[sem 03]])</f>
        <v/>
      </c>
      <c r="BE625" s="235" t="str">
        <f>IF(TRIM(F625)="","",$B$1&amp;"-"&amp;SUBSTITUTE(Tabla1[[#This Row],[Mes Inscrito]]," ","")&amp;"-"&amp;SUBSTITUTE(Tabla1[[#This Row],[Dia de clases Inscrito]]," ","")&amp;"-"&amp;SUBSTITUTE(Tabla1[[#This Row],[Horario Inscrito]]," ","")&amp;"-"&amp;Tabla1[[#This Row],[Fecha Inicio grupo]])</f>
        <v/>
      </c>
      <c r="BF625" s="252" t="str">
        <f>IF(F625="","",Tabla1[[#This Row],[Curso]])</f>
        <v/>
      </c>
      <c r="BG625" s="253" t="str">
        <f>+IF(TRIM(F625)="","",$B$1&amp;"-"&amp;TRIM(Tabla1[[#This Row],[Mes Inscrito]])&amp;"-"&amp;TRIM(Tabla1[[#This Row],[Dia de clases Inscrito]])&amp;"-"&amp;TRIM(Tabla1[[#This Row],[Horario Inscrito]])&amp;"-"&amp;TRIM(Tabla1[[#This Row],[Fecha Inicio grupo]])&amp;"-"&amp;TRIM(Tabla1[[#This Row],[Tipo Incrito]]))</f>
        <v/>
      </c>
      <c r="BH625" s="308" t="str">
        <f>IF(F625="","",OR(IFERROR(SEARCH("CG",Tabla1[[#This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5" s="309" t="str">
        <f>IF(F625&lt;&gt;"",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5" s="309" t="str">
        <f>IF(F625&lt;&gt;"",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5" s="309" t="str">
        <f>IF(Tabla1[[#This Row],[Fecha Inicio grupo]]="","",IFERROR(VLOOKUP(Tabla1[[#This Row],[Mes de Alta como miembro]],Parámetros!$AM$2:$AN$16,2,0),"01/01/1900"))</f>
        <v/>
      </c>
    </row>
    <row r="626" spans="1:63" ht="14.45">
      <c r="A626" s="69">
        <v>623</v>
      </c>
      <c r="B626" s="30"/>
      <c r="C626" s="35"/>
      <c r="D626" s="43"/>
      <c r="E626" s="65"/>
      <c r="F626" s="46"/>
      <c r="G626" s="46"/>
      <c r="H626" s="164"/>
      <c r="I626" s="43"/>
      <c r="J626" s="29"/>
      <c r="K626" s="70"/>
      <c r="L626" s="69"/>
      <c r="M626" s="47"/>
      <c r="N626" s="239" t="str">
        <f ca="1">IF(Tabla1[[#This Row],[Fecha de nac]]="","",IF(Tabla1[[#This Row],[Fecha Finalización]] &gt;=TODAY(), DATEDIF(Tabla1[[#This Row],[Fecha de nac]],TODAY(),"y"), ROUNDDOWN((Tabla1[[#This Row],[Fecha Finalización]] -Tabla1[[#This Row],[Fecha de nac]])/365,0)))</f>
        <v/>
      </c>
      <c r="O626" s="170"/>
      <c r="P626" s="35"/>
      <c r="Q626" s="68"/>
      <c r="R626" s="68"/>
      <c r="S626" s="68"/>
      <c r="T626" s="68"/>
      <c r="U626" s="244" t="str">
        <f>IF(F626="","",Tabla1[[#This Row],[Fecha Inicio grupo]]+3*7-7)</f>
        <v/>
      </c>
      <c r="V626" s="245" t="str">
        <f>IF(F626="","",EDATE(Tabla1[[#This Row],[Fecha Inicio grupo]],3))</f>
        <v/>
      </c>
      <c r="W626" s="30"/>
      <c r="X626" s="30"/>
      <c r="Y626" s="77"/>
      <c r="Z626" s="77"/>
      <c r="AA626" s="77"/>
      <c r="AB626" s="77"/>
      <c r="AC626" s="77"/>
      <c r="AD626" s="77"/>
      <c r="AE626" s="77"/>
      <c r="AF626" s="77"/>
      <c r="AG626" s="77"/>
      <c r="AH626" s="77"/>
      <c r="AI626" s="77"/>
      <c r="AJ626" s="77"/>
      <c r="AK626" s="77"/>
      <c r="AL626" s="77"/>
      <c r="AM626" s="77"/>
      <c r="AN626" s="77"/>
      <c r="AO626" s="145"/>
      <c r="AP626" s="247" t="str">
        <f>IF(F626="","",IFERROR(VLOOKUP(SUBSTITUTE(SUBSTITUTE(Tabla1[[#This Row],[Uso Sistemas]],"T","P"),"N","F"),Parámetros!$M$2:$N$17,2,0),"Completar hasta 3ra sem. para evaluar a Probacionista"))</f>
        <v/>
      </c>
      <c r="AQ626" s="40"/>
      <c r="AR626" s="40"/>
      <c r="AS626" s="40"/>
      <c r="AT626" s="29"/>
      <c r="AU626" s="56"/>
      <c r="AV626" s="56"/>
      <c r="AW626" s="56"/>
      <c r="AX626" s="249" t="str">
        <f>IF(V626="","",EOMONTH(EDATE(Tabla1[[#This Row],[Fecha Finalización]],2),0))</f>
        <v/>
      </c>
      <c r="AY626" s="40"/>
      <c r="AZ626" s="250" t="str">
        <f>IF(V626="","",EOMONTH(EDATE(Tabla1[[#This Row],[Fecha Finalización]],3),0))</f>
        <v/>
      </c>
      <c r="BA626" s="40"/>
      <c r="BB626" s="40"/>
      <c r="BC626" s="236"/>
      <c r="BD626" s="234" t="str">
        <f>IF(F626="","",Tabla1[[#This Row],[sem 01]]&amp;Tabla1[[#This Row],[sem 02]]&amp;Tabla1[[#This Row],[sem 03]])</f>
        <v/>
      </c>
      <c r="BE626" s="235" t="str">
        <f>IF(TRIM(F626)="","",$B$1&amp;"-"&amp;SUBSTITUTE(Tabla1[[#This Row],[Mes Inscrito]]," ","")&amp;"-"&amp;SUBSTITUTE(Tabla1[[#This Row],[Dia de clases Inscrito]]," ","")&amp;"-"&amp;SUBSTITUTE(Tabla1[[#This Row],[Horario Inscrito]]," ","")&amp;"-"&amp;Tabla1[[#This Row],[Fecha Inicio grupo]])</f>
        <v/>
      </c>
      <c r="BF626" s="252" t="str">
        <f>IF(F626="","",Tabla1[[#This Row],[Curso]])</f>
        <v/>
      </c>
      <c r="BG626" s="253" t="str">
        <f>+IF(TRIM(F626)="","",$B$1&amp;"-"&amp;TRIM(Tabla1[[#This Row],[Mes Inscrito]])&amp;"-"&amp;TRIM(Tabla1[[#This Row],[Dia de clases Inscrito]])&amp;"-"&amp;TRIM(Tabla1[[#This Row],[Horario Inscrito]])&amp;"-"&amp;TRIM(Tabla1[[#This Row],[Fecha Inicio grupo]])&amp;"-"&amp;TRIM(Tabla1[[#This Row],[Tipo Incrito]]))</f>
        <v/>
      </c>
      <c r="BH626" s="308" t="str">
        <f>IF(F626="","",OR(IFERROR(SEARCH("CG",Tabla1[[#This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6" s="309" t="str">
        <f>IF(F626&lt;&gt;"",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6" s="309" t="str">
        <f>IF(F626&lt;&gt;"",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6" s="309" t="str">
        <f>IF(Tabla1[[#This Row],[Fecha Inicio grupo]]="","",IFERROR(VLOOKUP(Tabla1[[#This Row],[Mes de Alta como miembro]],Parámetros!$AM$2:$AN$16,2,0),"01/01/1900"))</f>
        <v/>
      </c>
    </row>
    <row r="627" spans="1:63" ht="14.45">
      <c r="A627" s="69">
        <v>624</v>
      </c>
      <c r="B627" s="30"/>
      <c r="C627" s="35"/>
      <c r="D627" s="43"/>
      <c r="E627" s="65"/>
      <c r="F627" s="46"/>
      <c r="G627" s="46"/>
      <c r="H627" s="164"/>
      <c r="I627" s="43"/>
      <c r="J627" s="29"/>
      <c r="K627" s="70"/>
      <c r="L627" s="69"/>
      <c r="M627" s="47"/>
      <c r="N627" s="239" t="str">
        <f ca="1">IF(Tabla1[[#This Row],[Fecha de nac]]="","",IF(Tabla1[[#This Row],[Fecha Finalización]] &gt;=TODAY(), DATEDIF(Tabla1[[#This Row],[Fecha de nac]],TODAY(),"y"), ROUNDDOWN((Tabla1[[#This Row],[Fecha Finalización]] -Tabla1[[#This Row],[Fecha de nac]])/365,0)))</f>
        <v/>
      </c>
      <c r="O627" s="170"/>
      <c r="P627" s="35"/>
      <c r="Q627" s="68"/>
      <c r="R627" s="68"/>
      <c r="S627" s="68"/>
      <c r="T627" s="68"/>
      <c r="U627" s="244" t="str">
        <f>IF(F627="","",Tabla1[[#This Row],[Fecha Inicio grupo]]+3*7-7)</f>
        <v/>
      </c>
      <c r="V627" s="245" t="str">
        <f>IF(F627="","",EDATE(Tabla1[[#This Row],[Fecha Inicio grupo]],3))</f>
        <v/>
      </c>
      <c r="W627" s="30"/>
      <c r="X627" s="30"/>
      <c r="Y627" s="77"/>
      <c r="Z627" s="77"/>
      <c r="AA627" s="77"/>
      <c r="AB627" s="77"/>
      <c r="AC627" s="77"/>
      <c r="AD627" s="77"/>
      <c r="AE627" s="77"/>
      <c r="AF627" s="77"/>
      <c r="AG627" s="77"/>
      <c r="AH627" s="77"/>
      <c r="AI627" s="77"/>
      <c r="AJ627" s="77"/>
      <c r="AK627" s="77"/>
      <c r="AL627" s="77"/>
      <c r="AM627" s="77"/>
      <c r="AN627" s="77"/>
      <c r="AO627" s="145"/>
      <c r="AP627" s="247" t="str">
        <f>IF(F627="","",IFERROR(VLOOKUP(SUBSTITUTE(SUBSTITUTE(Tabla1[[#This Row],[Uso Sistemas]],"T","P"),"N","F"),Parámetros!$M$2:$N$17,2,0),"Completar hasta 3ra sem. para evaluar a Probacionista"))</f>
        <v/>
      </c>
      <c r="AQ627" s="40"/>
      <c r="AR627" s="40"/>
      <c r="AS627" s="40"/>
      <c r="AT627" s="29"/>
      <c r="AU627" s="56"/>
      <c r="AV627" s="56"/>
      <c r="AW627" s="56"/>
      <c r="AX627" s="249" t="str">
        <f>IF(V627="","",EOMONTH(EDATE(Tabla1[[#This Row],[Fecha Finalización]],2),0))</f>
        <v/>
      </c>
      <c r="AY627" s="40"/>
      <c r="AZ627" s="250" t="str">
        <f>IF(V627="","",EOMONTH(EDATE(Tabla1[[#This Row],[Fecha Finalización]],3),0))</f>
        <v/>
      </c>
      <c r="BA627" s="40"/>
      <c r="BB627" s="40"/>
      <c r="BC627" s="236"/>
      <c r="BD627" s="234" t="str">
        <f>IF(F627="","",Tabla1[[#This Row],[sem 01]]&amp;Tabla1[[#This Row],[sem 02]]&amp;Tabla1[[#This Row],[sem 03]])</f>
        <v/>
      </c>
      <c r="BE627" s="235" t="str">
        <f>IF(TRIM(F627)="","",$B$1&amp;"-"&amp;SUBSTITUTE(Tabla1[[#This Row],[Mes Inscrito]]," ","")&amp;"-"&amp;SUBSTITUTE(Tabla1[[#This Row],[Dia de clases Inscrito]]," ","")&amp;"-"&amp;SUBSTITUTE(Tabla1[[#This Row],[Horario Inscrito]]," ","")&amp;"-"&amp;Tabla1[[#This Row],[Fecha Inicio grupo]])</f>
        <v/>
      </c>
      <c r="BF627" s="252" t="str">
        <f>IF(F627="","",Tabla1[[#This Row],[Curso]])</f>
        <v/>
      </c>
      <c r="BG627" s="253" t="str">
        <f>+IF(TRIM(F627)="","",$B$1&amp;"-"&amp;TRIM(Tabla1[[#This Row],[Mes Inscrito]])&amp;"-"&amp;TRIM(Tabla1[[#This Row],[Dia de clases Inscrito]])&amp;"-"&amp;TRIM(Tabla1[[#This Row],[Horario Inscrito]])&amp;"-"&amp;TRIM(Tabla1[[#This Row],[Fecha Inicio grupo]])&amp;"-"&amp;TRIM(Tabla1[[#This Row],[Tipo Incrito]]))</f>
        <v/>
      </c>
      <c r="BH627" s="308" t="str">
        <f>IF(F627="","",OR(IFERROR(SEARCH("CG",Tabla1[[#This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7" s="309" t="str">
        <f>IF(F627&lt;&gt;"",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7" s="309" t="str">
        <f>IF(F627&lt;&gt;"",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7" s="309" t="str">
        <f>IF(Tabla1[[#This Row],[Fecha Inicio grupo]]="","",IFERROR(VLOOKUP(Tabla1[[#This Row],[Mes de Alta como miembro]],Parámetros!$AM$2:$AN$16,2,0),"01/01/1900"))</f>
        <v/>
      </c>
    </row>
    <row r="628" spans="1:63" ht="14.45">
      <c r="A628" s="69">
        <v>625</v>
      </c>
      <c r="B628" s="30"/>
      <c r="C628" s="35"/>
      <c r="D628" s="43"/>
      <c r="E628" s="65"/>
      <c r="F628" s="46"/>
      <c r="G628" s="46"/>
      <c r="H628" s="164"/>
      <c r="I628" s="43"/>
      <c r="J628" s="29"/>
      <c r="K628" s="70"/>
      <c r="L628" s="69"/>
      <c r="M628" s="47"/>
      <c r="N628" s="239" t="str">
        <f ca="1">IF(Tabla1[[#This Row],[Fecha de nac]]="","",IF(Tabla1[[#This Row],[Fecha Finalización]] &gt;=TODAY(), DATEDIF(Tabla1[[#This Row],[Fecha de nac]],TODAY(),"y"), ROUNDDOWN((Tabla1[[#This Row],[Fecha Finalización]] -Tabla1[[#This Row],[Fecha de nac]])/365,0)))</f>
        <v/>
      </c>
      <c r="O628" s="170"/>
      <c r="P628" s="35"/>
      <c r="Q628" s="68"/>
      <c r="R628" s="68"/>
      <c r="S628" s="68"/>
      <c r="T628" s="68"/>
      <c r="U628" s="244" t="str">
        <f>IF(F628="","",Tabla1[[#This Row],[Fecha Inicio grupo]]+3*7-7)</f>
        <v/>
      </c>
      <c r="V628" s="245" t="str">
        <f>IF(F628="","",EDATE(Tabla1[[#This Row],[Fecha Inicio grupo]],3))</f>
        <v/>
      </c>
      <c r="W628" s="30"/>
      <c r="X628" s="30"/>
      <c r="Y628" s="77"/>
      <c r="Z628" s="77"/>
      <c r="AA628" s="77"/>
      <c r="AB628" s="77"/>
      <c r="AC628" s="77"/>
      <c r="AD628" s="77"/>
      <c r="AE628" s="77"/>
      <c r="AF628" s="77"/>
      <c r="AG628" s="77"/>
      <c r="AH628" s="77"/>
      <c r="AI628" s="77"/>
      <c r="AJ628" s="77"/>
      <c r="AK628" s="77"/>
      <c r="AL628" s="77"/>
      <c r="AM628" s="77"/>
      <c r="AN628" s="77"/>
      <c r="AO628" s="145"/>
      <c r="AP628" s="247" t="str">
        <f>IF(F628="","",IFERROR(VLOOKUP(SUBSTITUTE(SUBSTITUTE(Tabla1[[#This Row],[Uso Sistemas]],"T","P"),"N","F"),Parámetros!$M$2:$N$17,2,0),"Completar hasta 3ra sem. para evaluar a Probacionista"))</f>
        <v/>
      </c>
      <c r="AQ628" s="40"/>
      <c r="AR628" s="40"/>
      <c r="AS628" s="40"/>
      <c r="AT628" s="29"/>
      <c r="AU628" s="56"/>
      <c r="AV628" s="56"/>
      <c r="AW628" s="56"/>
      <c r="AX628" s="249" t="str">
        <f>IF(V628="","",EOMONTH(EDATE(Tabla1[[#This Row],[Fecha Finalización]],2),0))</f>
        <v/>
      </c>
      <c r="AY628" s="40"/>
      <c r="AZ628" s="250" t="str">
        <f>IF(V628="","",EOMONTH(EDATE(Tabla1[[#This Row],[Fecha Finalización]],3),0))</f>
        <v/>
      </c>
      <c r="BA628" s="40"/>
      <c r="BB628" s="40"/>
      <c r="BC628" s="236"/>
      <c r="BD628" s="234" t="str">
        <f>IF(F628="","",Tabla1[[#This Row],[sem 01]]&amp;Tabla1[[#This Row],[sem 02]]&amp;Tabla1[[#This Row],[sem 03]])</f>
        <v/>
      </c>
      <c r="BE628" s="235" t="str">
        <f>IF(TRIM(F628)="","",$B$1&amp;"-"&amp;SUBSTITUTE(Tabla1[[#This Row],[Mes Inscrito]]," ","")&amp;"-"&amp;SUBSTITUTE(Tabla1[[#This Row],[Dia de clases Inscrito]]," ","")&amp;"-"&amp;SUBSTITUTE(Tabla1[[#This Row],[Horario Inscrito]]," ","")&amp;"-"&amp;Tabla1[[#This Row],[Fecha Inicio grupo]])</f>
        <v/>
      </c>
      <c r="BF628" s="252" t="str">
        <f>IF(F628="","",Tabla1[[#This Row],[Curso]])</f>
        <v/>
      </c>
      <c r="BG628" s="253" t="str">
        <f>+IF(TRIM(F628)="","",$B$1&amp;"-"&amp;TRIM(Tabla1[[#This Row],[Mes Inscrito]])&amp;"-"&amp;TRIM(Tabla1[[#This Row],[Dia de clases Inscrito]])&amp;"-"&amp;TRIM(Tabla1[[#This Row],[Horario Inscrito]])&amp;"-"&amp;TRIM(Tabla1[[#This Row],[Fecha Inicio grupo]])&amp;"-"&amp;TRIM(Tabla1[[#This Row],[Tipo Incrito]]))</f>
        <v/>
      </c>
      <c r="BH628" s="308" t="str">
        <f>IF(F628="","",OR(IFERROR(SEARCH("CG",Tabla1[[#This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8" s="309" t="str">
        <f>IF(F628&lt;&gt;"",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8" s="309" t="str">
        <f>IF(F628&lt;&gt;"",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8" s="309" t="str">
        <f>IF(Tabla1[[#This Row],[Fecha Inicio grupo]]="","",IFERROR(VLOOKUP(Tabla1[[#This Row],[Mes de Alta como miembro]],Parámetros!$AM$2:$AN$16,2,0),"01/01/1900"))</f>
        <v/>
      </c>
    </row>
    <row r="629" spans="1:63" ht="14.45">
      <c r="A629" s="69">
        <v>626</v>
      </c>
      <c r="B629" s="30"/>
      <c r="C629" s="35"/>
      <c r="D629" s="43"/>
      <c r="E629" s="65"/>
      <c r="F629" s="46"/>
      <c r="G629" s="46"/>
      <c r="H629" s="164"/>
      <c r="I629" s="43"/>
      <c r="J629" s="29"/>
      <c r="K629" s="70"/>
      <c r="L629" s="69"/>
      <c r="M629" s="47"/>
      <c r="N629" s="239" t="str">
        <f ca="1">IF(Tabla1[[#This Row],[Fecha de nac]]="","",IF(Tabla1[[#This Row],[Fecha Finalización]] &gt;=TODAY(), DATEDIF(Tabla1[[#This Row],[Fecha de nac]],TODAY(),"y"), ROUNDDOWN((Tabla1[[#This Row],[Fecha Finalización]] -Tabla1[[#This Row],[Fecha de nac]])/365,0)))</f>
        <v/>
      </c>
      <c r="O629" s="170"/>
      <c r="P629" s="35"/>
      <c r="Q629" s="68"/>
      <c r="R629" s="68"/>
      <c r="S629" s="68"/>
      <c r="T629" s="68"/>
      <c r="U629" s="244" t="str">
        <f>IF(F629="","",Tabla1[[#This Row],[Fecha Inicio grupo]]+3*7-7)</f>
        <v/>
      </c>
      <c r="V629" s="245" t="str">
        <f>IF(F629="","",EDATE(Tabla1[[#This Row],[Fecha Inicio grupo]],3))</f>
        <v/>
      </c>
      <c r="W629" s="30"/>
      <c r="X629" s="30"/>
      <c r="Y629" s="77"/>
      <c r="Z629" s="77"/>
      <c r="AA629" s="77"/>
      <c r="AB629" s="77"/>
      <c r="AC629" s="77"/>
      <c r="AD629" s="77"/>
      <c r="AE629" s="77"/>
      <c r="AF629" s="77"/>
      <c r="AG629" s="77"/>
      <c r="AH629" s="77"/>
      <c r="AI629" s="77"/>
      <c r="AJ629" s="77"/>
      <c r="AK629" s="77"/>
      <c r="AL629" s="77"/>
      <c r="AM629" s="77"/>
      <c r="AN629" s="77"/>
      <c r="AO629" s="145"/>
      <c r="AP629" s="247" t="str">
        <f>IF(F629="","",IFERROR(VLOOKUP(SUBSTITUTE(SUBSTITUTE(Tabla1[[#This Row],[Uso Sistemas]],"T","P"),"N","F"),Parámetros!$M$2:$N$17,2,0),"Completar hasta 3ra sem. para evaluar a Probacionista"))</f>
        <v/>
      </c>
      <c r="AQ629" s="40"/>
      <c r="AR629" s="40"/>
      <c r="AS629" s="40"/>
      <c r="AT629" s="29"/>
      <c r="AU629" s="56"/>
      <c r="AV629" s="56"/>
      <c r="AW629" s="56"/>
      <c r="AX629" s="249" t="str">
        <f>IF(V629="","",EOMONTH(EDATE(Tabla1[[#This Row],[Fecha Finalización]],2),0))</f>
        <v/>
      </c>
      <c r="AY629" s="40"/>
      <c r="AZ629" s="250" t="str">
        <f>IF(V629="","",EOMONTH(EDATE(Tabla1[[#This Row],[Fecha Finalización]],3),0))</f>
        <v/>
      </c>
      <c r="BA629" s="40"/>
      <c r="BB629" s="40"/>
      <c r="BC629" s="236"/>
      <c r="BD629" s="234" t="str">
        <f>IF(F629="","",Tabla1[[#This Row],[sem 01]]&amp;Tabla1[[#This Row],[sem 02]]&amp;Tabla1[[#This Row],[sem 03]])</f>
        <v/>
      </c>
      <c r="BE629" s="235" t="str">
        <f>IF(TRIM(F629)="","",$B$1&amp;"-"&amp;SUBSTITUTE(Tabla1[[#This Row],[Mes Inscrito]]," ","")&amp;"-"&amp;SUBSTITUTE(Tabla1[[#This Row],[Dia de clases Inscrito]]," ","")&amp;"-"&amp;SUBSTITUTE(Tabla1[[#This Row],[Horario Inscrito]]," ","")&amp;"-"&amp;Tabla1[[#This Row],[Fecha Inicio grupo]])</f>
        <v/>
      </c>
      <c r="BF629" s="252" t="str">
        <f>IF(F629="","",Tabla1[[#This Row],[Curso]])</f>
        <v/>
      </c>
      <c r="BG629" s="253" t="str">
        <f>+IF(TRIM(F629)="","",$B$1&amp;"-"&amp;TRIM(Tabla1[[#This Row],[Mes Inscrito]])&amp;"-"&amp;TRIM(Tabla1[[#This Row],[Dia de clases Inscrito]])&amp;"-"&amp;TRIM(Tabla1[[#This Row],[Horario Inscrito]])&amp;"-"&amp;TRIM(Tabla1[[#This Row],[Fecha Inicio grupo]])&amp;"-"&amp;TRIM(Tabla1[[#This Row],[Tipo Incrito]]))</f>
        <v/>
      </c>
      <c r="BH629" s="308" t="str">
        <f>IF(F629="","",OR(IFERROR(SEARCH("CG",Tabla1[[#This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9" s="309" t="str">
        <f>IF(F629&lt;&gt;"",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9" s="309" t="str">
        <f>IF(F629&lt;&gt;"",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9" s="309" t="str">
        <f>IF(Tabla1[[#This Row],[Fecha Inicio grupo]]="","",IFERROR(VLOOKUP(Tabla1[[#This Row],[Mes de Alta como miembro]],Parámetros!$AM$2:$AN$16,2,0),"01/01/1900"))</f>
        <v/>
      </c>
    </row>
    <row r="630" spans="1:63" ht="14.45">
      <c r="A630" s="69">
        <v>627</v>
      </c>
      <c r="B630" s="30"/>
      <c r="C630" s="35"/>
      <c r="D630" s="43"/>
      <c r="E630" s="65"/>
      <c r="F630" s="46"/>
      <c r="G630" s="46"/>
      <c r="H630" s="164"/>
      <c r="I630" s="43"/>
      <c r="J630" s="29"/>
      <c r="K630" s="70"/>
      <c r="L630" s="69"/>
      <c r="M630" s="47"/>
      <c r="N630" s="239" t="str">
        <f ca="1">IF(Tabla1[[#This Row],[Fecha de nac]]="","",IF(Tabla1[[#This Row],[Fecha Finalización]] &gt;=TODAY(), DATEDIF(Tabla1[[#This Row],[Fecha de nac]],TODAY(),"y"), ROUNDDOWN((Tabla1[[#This Row],[Fecha Finalización]] -Tabla1[[#This Row],[Fecha de nac]])/365,0)))</f>
        <v/>
      </c>
      <c r="O630" s="170"/>
      <c r="P630" s="35"/>
      <c r="Q630" s="68"/>
      <c r="R630" s="68"/>
      <c r="S630" s="68"/>
      <c r="T630" s="68"/>
      <c r="U630" s="244" t="str">
        <f>IF(F630="","",Tabla1[[#This Row],[Fecha Inicio grupo]]+3*7-7)</f>
        <v/>
      </c>
      <c r="V630" s="245" t="str">
        <f>IF(F630="","",EDATE(Tabla1[[#This Row],[Fecha Inicio grupo]],3))</f>
        <v/>
      </c>
      <c r="W630" s="30"/>
      <c r="X630" s="30"/>
      <c r="Y630" s="77"/>
      <c r="Z630" s="77"/>
      <c r="AA630" s="77"/>
      <c r="AB630" s="77"/>
      <c r="AC630" s="77"/>
      <c r="AD630" s="77"/>
      <c r="AE630" s="77"/>
      <c r="AF630" s="77"/>
      <c r="AG630" s="77"/>
      <c r="AH630" s="77"/>
      <c r="AI630" s="77"/>
      <c r="AJ630" s="77"/>
      <c r="AK630" s="77"/>
      <c r="AL630" s="77"/>
      <c r="AM630" s="77"/>
      <c r="AN630" s="77"/>
      <c r="AO630" s="145"/>
      <c r="AP630" s="247" t="str">
        <f>IF(F630="","",IFERROR(VLOOKUP(SUBSTITUTE(SUBSTITUTE(Tabla1[[#This Row],[Uso Sistemas]],"T","P"),"N","F"),Parámetros!$M$2:$N$17,2,0),"Completar hasta 3ra sem. para evaluar a Probacionista"))</f>
        <v/>
      </c>
      <c r="AQ630" s="40"/>
      <c r="AR630" s="40"/>
      <c r="AS630" s="40"/>
      <c r="AT630" s="29"/>
      <c r="AU630" s="56"/>
      <c r="AV630" s="56"/>
      <c r="AW630" s="56"/>
      <c r="AX630" s="249" t="str">
        <f>IF(V630="","",EOMONTH(EDATE(Tabla1[[#This Row],[Fecha Finalización]],2),0))</f>
        <v/>
      </c>
      <c r="AY630" s="40"/>
      <c r="AZ630" s="250" t="str">
        <f>IF(V630="","",EOMONTH(EDATE(Tabla1[[#This Row],[Fecha Finalización]],3),0))</f>
        <v/>
      </c>
      <c r="BA630" s="40"/>
      <c r="BB630" s="40"/>
      <c r="BC630" s="236"/>
      <c r="BD630" s="234" t="str">
        <f>IF(F630="","",Tabla1[[#This Row],[sem 01]]&amp;Tabla1[[#This Row],[sem 02]]&amp;Tabla1[[#This Row],[sem 03]])</f>
        <v/>
      </c>
      <c r="BE630" s="235" t="str">
        <f>IF(TRIM(F630)="","",$B$1&amp;"-"&amp;SUBSTITUTE(Tabla1[[#This Row],[Mes Inscrito]]," ","")&amp;"-"&amp;SUBSTITUTE(Tabla1[[#This Row],[Dia de clases Inscrito]]," ","")&amp;"-"&amp;SUBSTITUTE(Tabla1[[#This Row],[Horario Inscrito]]," ","")&amp;"-"&amp;Tabla1[[#This Row],[Fecha Inicio grupo]])</f>
        <v/>
      </c>
      <c r="BF630" s="252" t="str">
        <f>IF(F630="","",Tabla1[[#This Row],[Curso]])</f>
        <v/>
      </c>
      <c r="BG630" s="253" t="str">
        <f>+IF(TRIM(F630)="","",$B$1&amp;"-"&amp;TRIM(Tabla1[[#This Row],[Mes Inscrito]])&amp;"-"&amp;TRIM(Tabla1[[#This Row],[Dia de clases Inscrito]])&amp;"-"&amp;TRIM(Tabla1[[#This Row],[Horario Inscrito]])&amp;"-"&amp;TRIM(Tabla1[[#This Row],[Fecha Inicio grupo]])&amp;"-"&amp;TRIM(Tabla1[[#This Row],[Tipo Incrito]]))</f>
        <v/>
      </c>
      <c r="BH630" s="308" t="str">
        <f>IF(F630="","",OR(IFERROR(SEARCH("CG",Tabla1[[#This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0" s="309" t="str">
        <f>IF(F630&lt;&gt;"",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0" s="309" t="str">
        <f>IF(F630&lt;&gt;"",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0" s="309" t="str">
        <f>IF(Tabla1[[#This Row],[Fecha Inicio grupo]]="","",IFERROR(VLOOKUP(Tabla1[[#This Row],[Mes de Alta como miembro]],Parámetros!$AM$2:$AN$16,2,0),"01/01/1900"))</f>
        <v/>
      </c>
    </row>
    <row r="631" spans="1:63" ht="14.45">
      <c r="A631" s="69">
        <v>628</v>
      </c>
      <c r="B631" s="30"/>
      <c r="C631" s="35"/>
      <c r="D631" s="43"/>
      <c r="E631" s="65"/>
      <c r="F631" s="46"/>
      <c r="G631" s="46"/>
      <c r="H631" s="164"/>
      <c r="I631" s="43"/>
      <c r="J631" s="29"/>
      <c r="K631" s="70"/>
      <c r="L631" s="69"/>
      <c r="M631" s="47"/>
      <c r="N631" s="239" t="str">
        <f ca="1">IF(Tabla1[[#This Row],[Fecha de nac]]="","",IF(Tabla1[[#This Row],[Fecha Finalización]] &gt;=TODAY(), DATEDIF(Tabla1[[#This Row],[Fecha de nac]],TODAY(),"y"), ROUNDDOWN((Tabla1[[#This Row],[Fecha Finalización]] -Tabla1[[#This Row],[Fecha de nac]])/365,0)))</f>
        <v/>
      </c>
      <c r="O631" s="170"/>
      <c r="P631" s="35"/>
      <c r="Q631" s="68"/>
      <c r="R631" s="68"/>
      <c r="S631" s="68"/>
      <c r="T631" s="68"/>
      <c r="U631" s="244" t="str">
        <f>IF(F631="","",Tabla1[[#This Row],[Fecha Inicio grupo]]+3*7-7)</f>
        <v/>
      </c>
      <c r="V631" s="245" t="str">
        <f>IF(F631="","",EDATE(Tabla1[[#This Row],[Fecha Inicio grupo]],3))</f>
        <v/>
      </c>
      <c r="W631" s="30"/>
      <c r="X631" s="30"/>
      <c r="Y631" s="77"/>
      <c r="Z631" s="77"/>
      <c r="AA631" s="77"/>
      <c r="AB631" s="77"/>
      <c r="AC631" s="77"/>
      <c r="AD631" s="77"/>
      <c r="AE631" s="77"/>
      <c r="AF631" s="77"/>
      <c r="AG631" s="77"/>
      <c r="AH631" s="77"/>
      <c r="AI631" s="77"/>
      <c r="AJ631" s="77"/>
      <c r="AK631" s="77"/>
      <c r="AL631" s="77"/>
      <c r="AM631" s="77"/>
      <c r="AN631" s="77"/>
      <c r="AO631" s="145"/>
      <c r="AP631" s="247" t="str">
        <f>IF(F631="","",IFERROR(VLOOKUP(SUBSTITUTE(SUBSTITUTE(Tabla1[[#This Row],[Uso Sistemas]],"T","P"),"N","F"),Parámetros!$M$2:$N$17,2,0),"Completar hasta 3ra sem. para evaluar a Probacionista"))</f>
        <v/>
      </c>
      <c r="AQ631" s="40"/>
      <c r="AR631" s="40"/>
      <c r="AS631" s="40"/>
      <c r="AT631" s="29"/>
      <c r="AU631" s="56"/>
      <c r="AV631" s="56"/>
      <c r="AW631" s="56"/>
      <c r="AX631" s="249" t="str">
        <f>IF(V631="","",EOMONTH(EDATE(Tabla1[[#This Row],[Fecha Finalización]],2),0))</f>
        <v/>
      </c>
      <c r="AY631" s="40"/>
      <c r="AZ631" s="250" t="str">
        <f>IF(V631="","",EOMONTH(EDATE(Tabla1[[#This Row],[Fecha Finalización]],3),0))</f>
        <v/>
      </c>
      <c r="BA631" s="40"/>
      <c r="BB631" s="40"/>
      <c r="BC631" s="236"/>
      <c r="BD631" s="234" t="str">
        <f>IF(F631="","",Tabla1[[#This Row],[sem 01]]&amp;Tabla1[[#This Row],[sem 02]]&amp;Tabla1[[#This Row],[sem 03]])</f>
        <v/>
      </c>
      <c r="BE631" s="235" t="str">
        <f>IF(TRIM(F631)="","",$B$1&amp;"-"&amp;SUBSTITUTE(Tabla1[[#This Row],[Mes Inscrito]]," ","")&amp;"-"&amp;SUBSTITUTE(Tabla1[[#This Row],[Dia de clases Inscrito]]," ","")&amp;"-"&amp;SUBSTITUTE(Tabla1[[#This Row],[Horario Inscrito]]," ","")&amp;"-"&amp;Tabla1[[#This Row],[Fecha Inicio grupo]])</f>
        <v/>
      </c>
      <c r="BF631" s="252" t="str">
        <f>IF(F631="","",Tabla1[[#This Row],[Curso]])</f>
        <v/>
      </c>
      <c r="BG631" s="253" t="str">
        <f>+IF(TRIM(F631)="","",$B$1&amp;"-"&amp;TRIM(Tabla1[[#This Row],[Mes Inscrito]])&amp;"-"&amp;TRIM(Tabla1[[#This Row],[Dia de clases Inscrito]])&amp;"-"&amp;TRIM(Tabla1[[#This Row],[Horario Inscrito]])&amp;"-"&amp;TRIM(Tabla1[[#This Row],[Fecha Inicio grupo]])&amp;"-"&amp;TRIM(Tabla1[[#This Row],[Tipo Incrito]]))</f>
        <v/>
      </c>
      <c r="BH631" s="308" t="str">
        <f>IF(F631="","",OR(IFERROR(SEARCH("CG",Tabla1[[#This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1" s="309" t="str">
        <f>IF(F631&lt;&gt;"",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1" s="309" t="str">
        <f>IF(F631&lt;&gt;"",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1" s="309" t="str">
        <f>IF(Tabla1[[#This Row],[Fecha Inicio grupo]]="","",IFERROR(VLOOKUP(Tabla1[[#This Row],[Mes de Alta como miembro]],Parámetros!$AM$2:$AN$16,2,0),"01/01/1900"))</f>
        <v/>
      </c>
    </row>
    <row r="632" spans="1:63" ht="14.45">
      <c r="A632" s="69">
        <v>629</v>
      </c>
      <c r="B632" s="30"/>
      <c r="C632" s="35"/>
      <c r="D632" s="43"/>
      <c r="E632" s="65"/>
      <c r="F632" s="46"/>
      <c r="G632" s="46"/>
      <c r="H632" s="164"/>
      <c r="I632" s="43"/>
      <c r="J632" s="29"/>
      <c r="K632" s="70"/>
      <c r="L632" s="69"/>
      <c r="M632" s="47"/>
      <c r="N632" s="239" t="str">
        <f ca="1">IF(Tabla1[[#This Row],[Fecha de nac]]="","",IF(Tabla1[[#This Row],[Fecha Finalización]] &gt;=TODAY(), DATEDIF(Tabla1[[#This Row],[Fecha de nac]],TODAY(),"y"), ROUNDDOWN((Tabla1[[#This Row],[Fecha Finalización]] -Tabla1[[#This Row],[Fecha de nac]])/365,0)))</f>
        <v/>
      </c>
      <c r="O632" s="170"/>
      <c r="P632" s="35"/>
      <c r="Q632" s="68"/>
      <c r="R632" s="68"/>
      <c r="S632" s="68"/>
      <c r="T632" s="68"/>
      <c r="U632" s="244" t="str">
        <f>IF(F632="","",Tabla1[[#This Row],[Fecha Inicio grupo]]+3*7-7)</f>
        <v/>
      </c>
      <c r="V632" s="245" t="str">
        <f>IF(F632="","",EDATE(Tabla1[[#This Row],[Fecha Inicio grupo]],3))</f>
        <v/>
      </c>
      <c r="W632" s="30"/>
      <c r="X632" s="30"/>
      <c r="Y632" s="77"/>
      <c r="Z632" s="77"/>
      <c r="AA632" s="77"/>
      <c r="AB632" s="77"/>
      <c r="AC632" s="77"/>
      <c r="AD632" s="77"/>
      <c r="AE632" s="77"/>
      <c r="AF632" s="77"/>
      <c r="AG632" s="77"/>
      <c r="AH632" s="77"/>
      <c r="AI632" s="77"/>
      <c r="AJ632" s="77"/>
      <c r="AK632" s="77"/>
      <c r="AL632" s="77"/>
      <c r="AM632" s="77"/>
      <c r="AN632" s="77"/>
      <c r="AO632" s="145"/>
      <c r="AP632" s="247" t="str">
        <f>IF(F632="","",IFERROR(VLOOKUP(SUBSTITUTE(SUBSTITUTE(Tabla1[[#This Row],[Uso Sistemas]],"T","P"),"N","F"),Parámetros!$M$2:$N$17,2,0),"Completar hasta 3ra sem. para evaluar a Probacionista"))</f>
        <v/>
      </c>
      <c r="AQ632" s="40"/>
      <c r="AR632" s="40"/>
      <c r="AS632" s="40"/>
      <c r="AT632" s="29"/>
      <c r="AU632" s="56"/>
      <c r="AV632" s="56"/>
      <c r="AW632" s="56"/>
      <c r="AX632" s="249" t="str">
        <f>IF(V632="","",EOMONTH(EDATE(Tabla1[[#This Row],[Fecha Finalización]],2),0))</f>
        <v/>
      </c>
      <c r="AY632" s="40"/>
      <c r="AZ632" s="250" t="str">
        <f>IF(V632="","",EOMONTH(EDATE(Tabla1[[#This Row],[Fecha Finalización]],3),0))</f>
        <v/>
      </c>
      <c r="BA632" s="40"/>
      <c r="BB632" s="40"/>
      <c r="BC632" s="236"/>
      <c r="BD632" s="234" t="str">
        <f>IF(F632="","",Tabla1[[#This Row],[sem 01]]&amp;Tabla1[[#This Row],[sem 02]]&amp;Tabla1[[#This Row],[sem 03]])</f>
        <v/>
      </c>
      <c r="BE632" s="235" t="str">
        <f>IF(TRIM(F632)="","",$B$1&amp;"-"&amp;SUBSTITUTE(Tabla1[[#This Row],[Mes Inscrito]]," ","")&amp;"-"&amp;SUBSTITUTE(Tabla1[[#This Row],[Dia de clases Inscrito]]," ","")&amp;"-"&amp;SUBSTITUTE(Tabla1[[#This Row],[Horario Inscrito]]," ","")&amp;"-"&amp;Tabla1[[#This Row],[Fecha Inicio grupo]])</f>
        <v/>
      </c>
      <c r="BF632" s="252" t="str">
        <f>IF(F632="","",Tabla1[[#This Row],[Curso]])</f>
        <v/>
      </c>
      <c r="BG632" s="253" t="str">
        <f>+IF(TRIM(F632)="","",$B$1&amp;"-"&amp;TRIM(Tabla1[[#This Row],[Mes Inscrito]])&amp;"-"&amp;TRIM(Tabla1[[#This Row],[Dia de clases Inscrito]])&amp;"-"&amp;TRIM(Tabla1[[#This Row],[Horario Inscrito]])&amp;"-"&amp;TRIM(Tabla1[[#This Row],[Fecha Inicio grupo]])&amp;"-"&amp;TRIM(Tabla1[[#This Row],[Tipo Incrito]]))</f>
        <v/>
      </c>
      <c r="BH632" s="308" t="str">
        <f>IF(F632="","",OR(IFERROR(SEARCH("CG",Tabla1[[#This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2" s="309" t="str">
        <f>IF(F632&lt;&gt;"",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2" s="309" t="str">
        <f>IF(F632&lt;&gt;"",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2" s="309" t="str">
        <f>IF(Tabla1[[#This Row],[Fecha Inicio grupo]]="","",IFERROR(VLOOKUP(Tabla1[[#This Row],[Mes de Alta como miembro]],Parámetros!$AM$2:$AN$16,2,0),"01/01/1900"))</f>
        <v/>
      </c>
    </row>
    <row r="633" spans="1:63" ht="14.45">
      <c r="A633" s="69">
        <v>630</v>
      </c>
      <c r="B633" s="30"/>
      <c r="C633" s="35"/>
      <c r="D633" s="43"/>
      <c r="E633" s="65"/>
      <c r="F633" s="46"/>
      <c r="G633" s="46"/>
      <c r="H633" s="164"/>
      <c r="I633" s="43"/>
      <c r="J633" s="29"/>
      <c r="K633" s="70"/>
      <c r="L633" s="69"/>
      <c r="M633" s="47"/>
      <c r="N633" s="239" t="str">
        <f ca="1">IF(Tabla1[[#This Row],[Fecha de nac]]="","",IF(Tabla1[[#This Row],[Fecha Finalización]] &gt;=TODAY(), DATEDIF(Tabla1[[#This Row],[Fecha de nac]],TODAY(),"y"), ROUNDDOWN((Tabla1[[#This Row],[Fecha Finalización]] -Tabla1[[#This Row],[Fecha de nac]])/365,0)))</f>
        <v/>
      </c>
      <c r="O633" s="170"/>
      <c r="P633" s="35"/>
      <c r="Q633" s="68"/>
      <c r="R633" s="68"/>
      <c r="S633" s="68"/>
      <c r="T633" s="68"/>
      <c r="U633" s="244" t="str">
        <f>IF(F633="","",Tabla1[[#This Row],[Fecha Inicio grupo]]+3*7-7)</f>
        <v/>
      </c>
      <c r="V633" s="245" t="str">
        <f>IF(F633="","",EDATE(Tabla1[[#This Row],[Fecha Inicio grupo]],3))</f>
        <v/>
      </c>
      <c r="W633" s="30"/>
      <c r="X633" s="30"/>
      <c r="Y633" s="77"/>
      <c r="Z633" s="77"/>
      <c r="AA633" s="77"/>
      <c r="AB633" s="77"/>
      <c r="AC633" s="77"/>
      <c r="AD633" s="77"/>
      <c r="AE633" s="77"/>
      <c r="AF633" s="77"/>
      <c r="AG633" s="77"/>
      <c r="AH633" s="77"/>
      <c r="AI633" s="77"/>
      <c r="AJ633" s="77"/>
      <c r="AK633" s="77"/>
      <c r="AL633" s="77"/>
      <c r="AM633" s="77"/>
      <c r="AN633" s="77"/>
      <c r="AO633" s="145"/>
      <c r="AP633" s="247" t="str">
        <f>IF(F633="","",IFERROR(VLOOKUP(SUBSTITUTE(SUBSTITUTE(Tabla1[[#This Row],[Uso Sistemas]],"T","P"),"N","F"),Parámetros!$M$2:$N$17,2,0),"Completar hasta 3ra sem. para evaluar a Probacionista"))</f>
        <v/>
      </c>
      <c r="AQ633" s="40"/>
      <c r="AR633" s="40"/>
      <c r="AS633" s="40"/>
      <c r="AT633" s="29"/>
      <c r="AU633" s="56"/>
      <c r="AV633" s="56"/>
      <c r="AW633" s="56"/>
      <c r="AX633" s="249" t="str">
        <f>IF(V633="","",EOMONTH(EDATE(Tabla1[[#This Row],[Fecha Finalización]],2),0))</f>
        <v/>
      </c>
      <c r="AY633" s="40"/>
      <c r="AZ633" s="250" t="str">
        <f>IF(V633="","",EOMONTH(EDATE(Tabla1[[#This Row],[Fecha Finalización]],3),0))</f>
        <v/>
      </c>
      <c r="BA633" s="40"/>
      <c r="BB633" s="40"/>
      <c r="BC633" s="236"/>
      <c r="BD633" s="234" t="str">
        <f>IF(F633="","",Tabla1[[#This Row],[sem 01]]&amp;Tabla1[[#This Row],[sem 02]]&amp;Tabla1[[#This Row],[sem 03]])</f>
        <v/>
      </c>
      <c r="BE633" s="235" t="str">
        <f>IF(TRIM(F633)="","",$B$1&amp;"-"&amp;SUBSTITUTE(Tabla1[[#This Row],[Mes Inscrito]]," ","")&amp;"-"&amp;SUBSTITUTE(Tabla1[[#This Row],[Dia de clases Inscrito]]," ","")&amp;"-"&amp;SUBSTITUTE(Tabla1[[#This Row],[Horario Inscrito]]," ","")&amp;"-"&amp;Tabla1[[#This Row],[Fecha Inicio grupo]])</f>
        <v/>
      </c>
      <c r="BF633" s="252" t="str">
        <f>IF(F633="","",Tabla1[[#This Row],[Curso]])</f>
        <v/>
      </c>
      <c r="BG633" s="253" t="str">
        <f>+IF(TRIM(F633)="","",$B$1&amp;"-"&amp;TRIM(Tabla1[[#This Row],[Mes Inscrito]])&amp;"-"&amp;TRIM(Tabla1[[#This Row],[Dia de clases Inscrito]])&amp;"-"&amp;TRIM(Tabla1[[#This Row],[Horario Inscrito]])&amp;"-"&amp;TRIM(Tabla1[[#This Row],[Fecha Inicio grupo]])&amp;"-"&amp;TRIM(Tabla1[[#This Row],[Tipo Incrito]]))</f>
        <v/>
      </c>
      <c r="BH633" s="308" t="str">
        <f>IF(F633="","",OR(IFERROR(SEARCH("CG",Tabla1[[#This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3" s="309" t="str">
        <f>IF(F633&lt;&gt;"",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3" s="309" t="str">
        <f>IF(F633&lt;&gt;"",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3" s="309" t="str">
        <f>IF(Tabla1[[#This Row],[Fecha Inicio grupo]]="","",IFERROR(VLOOKUP(Tabla1[[#This Row],[Mes de Alta como miembro]],Parámetros!$AM$2:$AN$16,2,0),"01/01/1900"))</f>
        <v/>
      </c>
    </row>
    <row r="634" spans="1:63" ht="14.45">
      <c r="A634" s="69">
        <v>631</v>
      </c>
      <c r="B634" s="30"/>
      <c r="C634" s="35"/>
      <c r="D634" s="43"/>
      <c r="E634" s="65"/>
      <c r="F634" s="46"/>
      <c r="G634" s="46"/>
      <c r="H634" s="164"/>
      <c r="I634" s="43"/>
      <c r="J634" s="29"/>
      <c r="K634" s="70"/>
      <c r="L634" s="69"/>
      <c r="M634" s="47"/>
      <c r="N634" s="239" t="str">
        <f ca="1">IF(Tabla1[[#This Row],[Fecha de nac]]="","",IF(Tabla1[[#This Row],[Fecha Finalización]] &gt;=TODAY(), DATEDIF(Tabla1[[#This Row],[Fecha de nac]],TODAY(),"y"), ROUNDDOWN((Tabla1[[#This Row],[Fecha Finalización]] -Tabla1[[#This Row],[Fecha de nac]])/365,0)))</f>
        <v/>
      </c>
      <c r="O634" s="170"/>
      <c r="P634" s="35"/>
      <c r="Q634" s="68"/>
      <c r="R634" s="68"/>
      <c r="S634" s="68"/>
      <c r="T634" s="68"/>
      <c r="U634" s="244" t="str">
        <f>IF(F634="","",Tabla1[[#This Row],[Fecha Inicio grupo]]+3*7-7)</f>
        <v/>
      </c>
      <c r="V634" s="245" t="str">
        <f>IF(F634="","",EDATE(Tabla1[[#This Row],[Fecha Inicio grupo]],3))</f>
        <v/>
      </c>
      <c r="W634" s="30"/>
      <c r="X634" s="30"/>
      <c r="Y634" s="77"/>
      <c r="Z634" s="77"/>
      <c r="AA634" s="77"/>
      <c r="AB634" s="77"/>
      <c r="AC634" s="77"/>
      <c r="AD634" s="77"/>
      <c r="AE634" s="77"/>
      <c r="AF634" s="77"/>
      <c r="AG634" s="77"/>
      <c r="AH634" s="77"/>
      <c r="AI634" s="77"/>
      <c r="AJ634" s="77"/>
      <c r="AK634" s="77"/>
      <c r="AL634" s="77"/>
      <c r="AM634" s="77"/>
      <c r="AN634" s="77"/>
      <c r="AO634" s="145"/>
      <c r="AP634" s="247" t="str">
        <f>IF(F634="","",IFERROR(VLOOKUP(SUBSTITUTE(SUBSTITUTE(Tabla1[[#This Row],[Uso Sistemas]],"T","P"),"N","F"),Parámetros!$M$2:$N$17,2,0),"Completar hasta 3ra sem. para evaluar a Probacionista"))</f>
        <v/>
      </c>
      <c r="AQ634" s="40"/>
      <c r="AR634" s="40"/>
      <c r="AS634" s="40"/>
      <c r="AT634" s="29"/>
      <c r="AU634" s="56"/>
      <c r="AV634" s="56"/>
      <c r="AW634" s="56"/>
      <c r="AX634" s="249" t="str">
        <f>IF(V634="","",EOMONTH(EDATE(Tabla1[[#This Row],[Fecha Finalización]],2),0))</f>
        <v/>
      </c>
      <c r="AY634" s="40"/>
      <c r="AZ634" s="250" t="str">
        <f>IF(V634="","",EOMONTH(EDATE(Tabla1[[#This Row],[Fecha Finalización]],3),0))</f>
        <v/>
      </c>
      <c r="BA634" s="40"/>
      <c r="BB634" s="40"/>
      <c r="BC634" s="236"/>
      <c r="BD634" s="234" t="str">
        <f>IF(F634="","",Tabla1[[#This Row],[sem 01]]&amp;Tabla1[[#This Row],[sem 02]]&amp;Tabla1[[#This Row],[sem 03]])</f>
        <v/>
      </c>
      <c r="BE634" s="235" t="str">
        <f>IF(TRIM(F634)="","",$B$1&amp;"-"&amp;SUBSTITUTE(Tabla1[[#This Row],[Mes Inscrito]]," ","")&amp;"-"&amp;SUBSTITUTE(Tabla1[[#This Row],[Dia de clases Inscrito]]," ","")&amp;"-"&amp;SUBSTITUTE(Tabla1[[#This Row],[Horario Inscrito]]," ","")&amp;"-"&amp;Tabla1[[#This Row],[Fecha Inicio grupo]])</f>
        <v/>
      </c>
      <c r="BF634" s="252" t="str">
        <f>IF(F634="","",Tabla1[[#This Row],[Curso]])</f>
        <v/>
      </c>
      <c r="BG634" s="253" t="str">
        <f>+IF(TRIM(F634)="","",$B$1&amp;"-"&amp;TRIM(Tabla1[[#This Row],[Mes Inscrito]])&amp;"-"&amp;TRIM(Tabla1[[#This Row],[Dia de clases Inscrito]])&amp;"-"&amp;TRIM(Tabla1[[#This Row],[Horario Inscrito]])&amp;"-"&amp;TRIM(Tabla1[[#This Row],[Fecha Inicio grupo]])&amp;"-"&amp;TRIM(Tabla1[[#This Row],[Tipo Incrito]]))</f>
        <v/>
      </c>
      <c r="BH634" s="308" t="str">
        <f>IF(F634="","",OR(IFERROR(SEARCH("CG",Tabla1[[#This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4" s="309" t="str">
        <f>IF(F634&lt;&gt;"",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4" s="309" t="str">
        <f>IF(F634&lt;&gt;"",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4" s="309" t="str">
        <f>IF(Tabla1[[#This Row],[Fecha Inicio grupo]]="","",IFERROR(VLOOKUP(Tabla1[[#This Row],[Mes de Alta como miembro]],Parámetros!$AM$2:$AN$16,2,0),"01/01/1900"))</f>
        <v/>
      </c>
    </row>
    <row r="635" spans="1:63" ht="14.45">
      <c r="A635" s="69">
        <v>632</v>
      </c>
      <c r="B635" s="30"/>
      <c r="C635" s="35"/>
      <c r="D635" s="43"/>
      <c r="E635" s="65"/>
      <c r="F635" s="46"/>
      <c r="G635" s="46"/>
      <c r="H635" s="164"/>
      <c r="I635" s="43"/>
      <c r="J635" s="29"/>
      <c r="K635" s="70"/>
      <c r="L635" s="69"/>
      <c r="M635" s="47"/>
      <c r="N635" s="239" t="str">
        <f ca="1">IF(Tabla1[[#This Row],[Fecha de nac]]="","",IF(Tabla1[[#This Row],[Fecha Finalización]] &gt;=TODAY(), DATEDIF(Tabla1[[#This Row],[Fecha de nac]],TODAY(),"y"), ROUNDDOWN((Tabla1[[#This Row],[Fecha Finalización]] -Tabla1[[#This Row],[Fecha de nac]])/365,0)))</f>
        <v/>
      </c>
      <c r="O635" s="170"/>
      <c r="P635" s="35"/>
      <c r="Q635" s="68"/>
      <c r="R635" s="68"/>
      <c r="S635" s="68"/>
      <c r="T635" s="68"/>
      <c r="U635" s="244" t="str">
        <f>IF(F635="","",Tabla1[[#This Row],[Fecha Inicio grupo]]+3*7-7)</f>
        <v/>
      </c>
      <c r="V635" s="245" t="str">
        <f>IF(F635="","",EDATE(Tabla1[[#This Row],[Fecha Inicio grupo]],3))</f>
        <v/>
      </c>
      <c r="W635" s="30"/>
      <c r="X635" s="30"/>
      <c r="Y635" s="77"/>
      <c r="Z635" s="77"/>
      <c r="AA635" s="77"/>
      <c r="AB635" s="77"/>
      <c r="AC635" s="77"/>
      <c r="AD635" s="77"/>
      <c r="AE635" s="77"/>
      <c r="AF635" s="77"/>
      <c r="AG635" s="77"/>
      <c r="AH635" s="77"/>
      <c r="AI635" s="77"/>
      <c r="AJ635" s="77"/>
      <c r="AK635" s="77"/>
      <c r="AL635" s="77"/>
      <c r="AM635" s="77"/>
      <c r="AN635" s="77"/>
      <c r="AO635" s="145"/>
      <c r="AP635" s="247" t="str">
        <f>IF(F635="","",IFERROR(VLOOKUP(SUBSTITUTE(SUBSTITUTE(Tabla1[[#This Row],[Uso Sistemas]],"T","P"),"N","F"),Parámetros!$M$2:$N$17,2,0),"Completar hasta 3ra sem. para evaluar a Probacionista"))</f>
        <v/>
      </c>
      <c r="AQ635" s="40"/>
      <c r="AR635" s="40"/>
      <c r="AS635" s="40"/>
      <c r="AT635" s="29"/>
      <c r="AU635" s="56"/>
      <c r="AV635" s="56"/>
      <c r="AW635" s="56"/>
      <c r="AX635" s="249" t="str">
        <f>IF(V635="","",EOMONTH(EDATE(Tabla1[[#This Row],[Fecha Finalización]],2),0))</f>
        <v/>
      </c>
      <c r="AY635" s="40"/>
      <c r="AZ635" s="250" t="str">
        <f>IF(V635="","",EOMONTH(EDATE(Tabla1[[#This Row],[Fecha Finalización]],3),0))</f>
        <v/>
      </c>
      <c r="BA635" s="40"/>
      <c r="BB635" s="40"/>
      <c r="BC635" s="236"/>
      <c r="BD635" s="234" t="str">
        <f>IF(F635="","",Tabla1[[#This Row],[sem 01]]&amp;Tabla1[[#This Row],[sem 02]]&amp;Tabla1[[#This Row],[sem 03]])</f>
        <v/>
      </c>
      <c r="BE635" s="235" t="str">
        <f>IF(TRIM(F635)="","",$B$1&amp;"-"&amp;SUBSTITUTE(Tabla1[[#This Row],[Mes Inscrito]]," ","")&amp;"-"&amp;SUBSTITUTE(Tabla1[[#This Row],[Dia de clases Inscrito]]," ","")&amp;"-"&amp;SUBSTITUTE(Tabla1[[#This Row],[Horario Inscrito]]," ","")&amp;"-"&amp;Tabla1[[#This Row],[Fecha Inicio grupo]])</f>
        <v/>
      </c>
      <c r="BF635" s="252" t="str">
        <f>IF(F635="","",Tabla1[[#This Row],[Curso]])</f>
        <v/>
      </c>
      <c r="BG635" s="253" t="str">
        <f>+IF(TRIM(F635)="","",$B$1&amp;"-"&amp;TRIM(Tabla1[[#This Row],[Mes Inscrito]])&amp;"-"&amp;TRIM(Tabla1[[#This Row],[Dia de clases Inscrito]])&amp;"-"&amp;TRIM(Tabla1[[#This Row],[Horario Inscrito]])&amp;"-"&amp;TRIM(Tabla1[[#This Row],[Fecha Inicio grupo]])&amp;"-"&amp;TRIM(Tabla1[[#This Row],[Tipo Incrito]]))</f>
        <v/>
      </c>
      <c r="BH635" s="308" t="str">
        <f>IF(F635="","",OR(IFERROR(SEARCH("CG",Tabla1[[#This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5" s="309" t="str">
        <f>IF(F635&lt;&gt;"",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5" s="309" t="str">
        <f>IF(F635&lt;&gt;"",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5" s="309" t="str">
        <f>IF(Tabla1[[#This Row],[Fecha Inicio grupo]]="","",IFERROR(VLOOKUP(Tabla1[[#This Row],[Mes de Alta como miembro]],Parámetros!$AM$2:$AN$16,2,0),"01/01/1900"))</f>
        <v/>
      </c>
    </row>
    <row r="636" spans="1:63" ht="14.45">
      <c r="A636" s="69">
        <v>633</v>
      </c>
      <c r="B636" s="30"/>
      <c r="C636" s="35"/>
      <c r="D636" s="43"/>
      <c r="E636" s="65"/>
      <c r="F636" s="46"/>
      <c r="G636" s="46"/>
      <c r="H636" s="164"/>
      <c r="I636" s="43"/>
      <c r="J636" s="29"/>
      <c r="K636" s="70"/>
      <c r="L636" s="69"/>
      <c r="M636" s="47"/>
      <c r="N636" s="239" t="str">
        <f ca="1">IF(Tabla1[[#This Row],[Fecha de nac]]="","",IF(Tabla1[[#This Row],[Fecha Finalización]] &gt;=TODAY(), DATEDIF(Tabla1[[#This Row],[Fecha de nac]],TODAY(),"y"), ROUNDDOWN((Tabla1[[#This Row],[Fecha Finalización]] -Tabla1[[#This Row],[Fecha de nac]])/365,0)))</f>
        <v/>
      </c>
      <c r="O636" s="170"/>
      <c r="P636" s="35"/>
      <c r="Q636" s="68"/>
      <c r="R636" s="68"/>
      <c r="S636" s="68"/>
      <c r="T636" s="68"/>
      <c r="U636" s="244" t="str">
        <f>IF(F636="","",Tabla1[[#This Row],[Fecha Inicio grupo]]+3*7-7)</f>
        <v/>
      </c>
      <c r="V636" s="245" t="str">
        <f>IF(F636="","",EDATE(Tabla1[[#This Row],[Fecha Inicio grupo]],3))</f>
        <v/>
      </c>
      <c r="W636" s="30"/>
      <c r="X636" s="30"/>
      <c r="Y636" s="77"/>
      <c r="Z636" s="77"/>
      <c r="AA636" s="77"/>
      <c r="AB636" s="77"/>
      <c r="AC636" s="77"/>
      <c r="AD636" s="77"/>
      <c r="AE636" s="77"/>
      <c r="AF636" s="77"/>
      <c r="AG636" s="77"/>
      <c r="AH636" s="77"/>
      <c r="AI636" s="77"/>
      <c r="AJ636" s="77"/>
      <c r="AK636" s="77"/>
      <c r="AL636" s="77"/>
      <c r="AM636" s="77"/>
      <c r="AN636" s="77"/>
      <c r="AO636" s="145"/>
      <c r="AP636" s="247" t="str">
        <f>IF(F636="","",IFERROR(VLOOKUP(SUBSTITUTE(SUBSTITUTE(Tabla1[[#This Row],[Uso Sistemas]],"T","P"),"N","F"),Parámetros!$M$2:$N$17,2,0),"Completar hasta 3ra sem. para evaluar a Probacionista"))</f>
        <v/>
      </c>
      <c r="AQ636" s="40"/>
      <c r="AR636" s="40"/>
      <c r="AS636" s="40"/>
      <c r="AT636" s="29"/>
      <c r="AU636" s="56"/>
      <c r="AV636" s="56"/>
      <c r="AW636" s="56"/>
      <c r="AX636" s="249" t="str">
        <f>IF(V636="","",EOMONTH(EDATE(Tabla1[[#This Row],[Fecha Finalización]],2),0))</f>
        <v/>
      </c>
      <c r="AY636" s="40"/>
      <c r="AZ636" s="250" t="str">
        <f>IF(V636="","",EOMONTH(EDATE(Tabla1[[#This Row],[Fecha Finalización]],3),0))</f>
        <v/>
      </c>
      <c r="BA636" s="40"/>
      <c r="BB636" s="40"/>
      <c r="BC636" s="236"/>
      <c r="BD636" s="234" t="str">
        <f>IF(F636="","",Tabla1[[#This Row],[sem 01]]&amp;Tabla1[[#This Row],[sem 02]]&amp;Tabla1[[#This Row],[sem 03]])</f>
        <v/>
      </c>
      <c r="BE636" s="235" t="str">
        <f>IF(TRIM(F636)="","",$B$1&amp;"-"&amp;SUBSTITUTE(Tabla1[[#This Row],[Mes Inscrito]]," ","")&amp;"-"&amp;SUBSTITUTE(Tabla1[[#This Row],[Dia de clases Inscrito]]," ","")&amp;"-"&amp;SUBSTITUTE(Tabla1[[#This Row],[Horario Inscrito]]," ","")&amp;"-"&amp;Tabla1[[#This Row],[Fecha Inicio grupo]])</f>
        <v/>
      </c>
      <c r="BF636" s="252" t="str">
        <f>IF(F636="","",Tabla1[[#This Row],[Curso]])</f>
        <v/>
      </c>
      <c r="BG636" s="253" t="str">
        <f>+IF(TRIM(F636)="","",$B$1&amp;"-"&amp;TRIM(Tabla1[[#This Row],[Mes Inscrito]])&amp;"-"&amp;TRIM(Tabla1[[#This Row],[Dia de clases Inscrito]])&amp;"-"&amp;TRIM(Tabla1[[#This Row],[Horario Inscrito]])&amp;"-"&amp;TRIM(Tabla1[[#This Row],[Fecha Inicio grupo]])&amp;"-"&amp;TRIM(Tabla1[[#This Row],[Tipo Incrito]]))</f>
        <v/>
      </c>
      <c r="BH636" s="308" t="str">
        <f>IF(F636="","",OR(IFERROR(SEARCH("CG",Tabla1[[#This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6" s="309" t="str">
        <f>IF(F636&lt;&gt;"",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6" s="309" t="str">
        <f>IF(F636&lt;&gt;"",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6" s="309" t="str">
        <f>IF(Tabla1[[#This Row],[Fecha Inicio grupo]]="","",IFERROR(VLOOKUP(Tabla1[[#This Row],[Mes de Alta como miembro]],Parámetros!$AM$2:$AN$16,2,0),"01/01/1900"))</f>
        <v/>
      </c>
    </row>
    <row r="637" spans="1:63" ht="14.45">
      <c r="A637" s="69">
        <v>634</v>
      </c>
      <c r="B637" s="30"/>
      <c r="C637" s="35"/>
      <c r="D637" s="43"/>
      <c r="E637" s="65"/>
      <c r="F637" s="46"/>
      <c r="G637" s="46"/>
      <c r="H637" s="164"/>
      <c r="I637" s="43"/>
      <c r="J637" s="29"/>
      <c r="K637" s="70"/>
      <c r="L637" s="69"/>
      <c r="M637" s="47"/>
      <c r="N637" s="239" t="str">
        <f ca="1">IF(Tabla1[[#This Row],[Fecha de nac]]="","",IF(Tabla1[[#This Row],[Fecha Finalización]] &gt;=TODAY(), DATEDIF(Tabla1[[#This Row],[Fecha de nac]],TODAY(),"y"), ROUNDDOWN((Tabla1[[#This Row],[Fecha Finalización]] -Tabla1[[#This Row],[Fecha de nac]])/365,0)))</f>
        <v/>
      </c>
      <c r="O637" s="170"/>
      <c r="P637" s="35"/>
      <c r="Q637" s="68"/>
      <c r="R637" s="68"/>
      <c r="S637" s="68"/>
      <c r="T637" s="68"/>
      <c r="U637" s="244" t="str">
        <f>IF(F637="","",Tabla1[[#This Row],[Fecha Inicio grupo]]+3*7-7)</f>
        <v/>
      </c>
      <c r="V637" s="245" t="str">
        <f>IF(F637="","",EDATE(Tabla1[[#This Row],[Fecha Inicio grupo]],3))</f>
        <v/>
      </c>
      <c r="W637" s="30"/>
      <c r="X637" s="30"/>
      <c r="Y637" s="77"/>
      <c r="Z637" s="77"/>
      <c r="AA637" s="77"/>
      <c r="AB637" s="77"/>
      <c r="AC637" s="77"/>
      <c r="AD637" s="77"/>
      <c r="AE637" s="77"/>
      <c r="AF637" s="77"/>
      <c r="AG637" s="77"/>
      <c r="AH637" s="77"/>
      <c r="AI637" s="77"/>
      <c r="AJ637" s="77"/>
      <c r="AK637" s="77"/>
      <c r="AL637" s="77"/>
      <c r="AM637" s="77"/>
      <c r="AN637" s="77"/>
      <c r="AO637" s="145"/>
      <c r="AP637" s="247" t="str">
        <f>IF(F637="","",IFERROR(VLOOKUP(SUBSTITUTE(SUBSTITUTE(Tabla1[[#This Row],[Uso Sistemas]],"T","P"),"N","F"),Parámetros!$M$2:$N$17,2,0),"Completar hasta 3ra sem. para evaluar a Probacionista"))</f>
        <v/>
      </c>
      <c r="AQ637" s="40"/>
      <c r="AR637" s="40"/>
      <c r="AS637" s="40"/>
      <c r="AT637" s="29"/>
      <c r="AU637" s="56"/>
      <c r="AV637" s="56"/>
      <c r="AW637" s="56"/>
      <c r="AX637" s="249" t="str">
        <f>IF(V637="","",EOMONTH(EDATE(Tabla1[[#This Row],[Fecha Finalización]],2),0))</f>
        <v/>
      </c>
      <c r="AY637" s="40"/>
      <c r="AZ637" s="250" t="str">
        <f>IF(V637="","",EOMONTH(EDATE(Tabla1[[#This Row],[Fecha Finalización]],3),0))</f>
        <v/>
      </c>
      <c r="BA637" s="40"/>
      <c r="BB637" s="40"/>
      <c r="BC637" s="236"/>
      <c r="BD637" s="234" t="str">
        <f>IF(F637="","",Tabla1[[#This Row],[sem 01]]&amp;Tabla1[[#This Row],[sem 02]]&amp;Tabla1[[#This Row],[sem 03]])</f>
        <v/>
      </c>
      <c r="BE637" s="235" t="str">
        <f>IF(TRIM(F637)="","",$B$1&amp;"-"&amp;SUBSTITUTE(Tabla1[[#This Row],[Mes Inscrito]]," ","")&amp;"-"&amp;SUBSTITUTE(Tabla1[[#This Row],[Dia de clases Inscrito]]," ","")&amp;"-"&amp;SUBSTITUTE(Tabla1[[#This Row],[Horario Inscrito]]," ","")&amp;"-"&amp;Tabla1[[#This Row],[Fecha Inicio grupo]])</f>
        <v/>
      </c>
      <c r="BF637" s="252" t="str">
        <f>IF(F637="","",Tabla1[[#This Row],[Curso]])</f>
        <v/>
      </c>
      <c r="BG637" s="253" t="str">
        <f>+IF(TRIM(F637)="","",$B$1&amp;"-"&amp;TRIM(Tabla1[[#This Row],[Mes Inscrito]])&amp;"-"&amp;TRIM(Tabla1[[#This Row],[Dia de clases Inscrito]])&amp;"-"&amp;TRIM(Tabla1[[#This Row],[Horario Inscrito]])&amp;"-"&amp;TRIM(Tabla1[[#This Row],[Fecha Inicio grupo]])&amp;"-"&amp;TRIM(Tabla1[[#This Row],[Tipo Incrito]]))</f>
        <v/>
      </c>
      <c r="BH637" s="308" t="str">
        <f>IF(F637="","",OR(IFERROR(SEARCH("CG",Tabla1[[#This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7" s="309" t="str">
        <f>IF(F637&lt;&gt;"",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7" s="309" t="str">
        <f>IF(F637&lt;&gt;"",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7" s="309" t="str">
        <f>IF(Tabla1[[#This Row],[Fecha Inicio grupo]]="","",IFERROR(VLOOKUP(Tabla1[[#This Row],[Mes de Alta como miembro]],Parámetros!$AM$2:$AN$16,2,0),"01/01/1900"))</f>
        <v/>
      </c>
    </row>
    <row r="638" spans="1:63" ht="14.45">
      <c r="A638" s="69">
        <v>635</v>
      </c>
      <c r="B638" s="30"/>
      <c r="C638" s="35"/>
      <c r="D638" s="43"/>
      <c r="E638" s="65"/>
      <c r="F638" s="46"/>
      <c r="G638" s="46"/>
      <c r="H638" s="164"/>
      <c r="I638" s="43"/>
      <c r="J638" s="29"/>
      <c r="K638" s="70"/>
      <c r="L638" s="69"/>
      <c r="M638" s="47"/>
      <c r="N638" s="239" t="str">
        <f ca="1">IF(Tabla1[[#This Row],[Fecha de nac]]="","",IF(Tabla1[[#This Row],[Fecha Finalización]] &gt;=TODAY(), DATEDIF(Tabla1[[#This Row],[Fecha de nac]],TODAY(),"y"), ROUNDDOWN((Tabla1[[#This Row],[Fecha Finalización]] -Tabla1[[#This Row],[Fecha de nac]])/365,0)))</f>
        <v/>
      </c>
      <c r="O638" s="170"/>
      <c r="P638" s="35"/>
      <c r="Q638" s="68"/>
      <c r="R638" s="68"/>
      <c r="S638" s="68"/>
      <c r="T638" s="68"/>
      <c r="U638" s="244" t="str">
        <f>IF(F638="","",Tabla1[[#This Row],[Fecha Inicio grupo]]+3*7-7)</f>
        <v/>
      </c>
      <c r="V638" s="245" t="str">
        <f>IF(F638="","",EDATE(Tabla1[[#This Row],[Fecha Inicio grupo]],3))</f>
        <v/>
      </c>
      <c r="W638" s="30"/>
      <c r="X638" s="30"/>
      <c r="Y638" s="77"/>
      <c r="Z638" s="77"/>
      <c r="AA638" s="77"/>
      <c r="AB638" s="77"/>
      <c r="AC638" s="77"/>
      <c r="AD638" s="77"/>
      <c r="AE638" s="77"/>
      <c r="AF638" s="77"/>
      <c r="AG638" s="77"/>
      <c r="AH638" s="77"/>
      <c r="AI638" s="77"/>
      <c r="AJ638" s="77"/>
      <c r="AK638" s="77"/>
      <c r="AL638" s="77"/>
      <c r="AM638" s="77"/>
      <c r="AN638" s="77"/>
      <c r="AO638" s="145"/>
      <c r="AP638" s="247" t="str">
        <f>IF(F638="","",IFERROR(VLOOKUP(SUBSTITUTE(SUBSTITUTE(Tabla1[[#This Row],[Uso Sistemas]],"T","P"),"N","F"),Parámetros!$M$2:$N$17,2,0),"Completar hasta 3ra sem. para evaluar a Probacionista"))</f>
        <v/>
      </c>
      <c r="AQ638" s="40"/>
      <c r="AR638" s="40"/>
      <c r="AS638" s="40"/>
      <c r="AT638" s="29"/>
      <c r="AU638" s="56"/>
      <c r="AV638" s="56"/>
      <c r="AW638" s="56"/>
      <c r="AX638" s="249" t="str">
        <f>IF(V638="","",EOMONTH(EDATE(Tabla1[[#This Row],[Fecha Finalización]],2),0))</f>
        <v/>
      </c>
      <c r="AY638" s="40"/>
      <c r="AZ638" s="250" t="str">
        <f>IF(V638="","",EOMONTH(EDATE(Tabla1[[#This Row],[Fecha Finalización]],3),0))</f>
        <v/>
      </c>
      <c r="BA638" s="40"/>
      <c r="BB638" s="40"/>
      <c r="BC638" s="236"/>
      <c r="BD638" s="234" t="str">
        <f>IF(F638="","",Tabla1[[#This Row],[sem 01]]&amp;Tabla1[[#This Row],[sem 02]]&amp;Tabla1[[#This Row],[sem 03]])</f>
        <v/>
      </c>
      <c r="BE638" s="235" t="str">
        <f>IF(TRIM(F638)="","",$B$1&amp;"-"&amp;SUBSTITUTE(Tabla1[[#This Row],[Mes Inscrito]]," ","")&amp;"-"&amp;SUBSTITUTE(Tabla1[[#This Row],[Dia de clases Inscrito]]," ","")&amp;"-"&amp;SUBSTITUTE(Tabla1[[#This Row],[Horario Inscrito]]," ","")&amp;"-"&amp;Tabla1[[#This Row],[Fecha Inicio grupo]])</f>
        <v/>
      </c>
      <c r="BF638" s="252" t="str">
        <f>IF(F638="","",Tabla1[[#This Row],[Curso]])</f>
        <v/>
      </c>
      <c r="BG638" s="253" t="str">
        <f>+IF(TRIM(F638)="","",$B$1&amp;"-"&amp;TRIM(Tabla1[[#This Row],[Mes Inscrito]])&amp;"-"&amp;TRIM(Tabla1[[#This Row],[Dia de clases Inscrito]])&amp;"-"&amp;TRIM(Tabla1[[#This Row],[Horario Inscrito]])&amp;"-"&amp;TRIM(Tabla1[[#This Row],[Fecha Inicio grupo]])&amp;"-"&amp;TRIM(Tabla1[[#This Row],[Tipo Incrito]]))</f>
        <v/>
      </c>
      <c r="BH638" s="308" t="str">
        <f>IF(F638="","",OR(IFERROR(SEARCH("CG",Tabla1[[#This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8" s="309" t="str">
        <f>IF(F638&lt;&gt;"",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8" s="309" t="str">
        <f>IF(F638&lt;&gt;"",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8" s="309" t="str">
        <f>IF(Tabla1[[#This Row],[Fecha Inicio grupo]]="","",IFERROR(VLOOKUP(Tabla1[[#This Row],[Mes de Alta como miembro]],Parámetros!$AM$2:$AN$16,2,0),"01/01/1900"))</f>
        <v/>
      </c>
    </row>
    <row r="639" spans="1:63" ht="14.45">
      <c r="A639" s="69">
        <v>636</v>
      </c>
      <c r="B639" s="30"/>
      <c r="C639" s="35"/>
      <c r="D639" s="43"/>
      <c r="E639" s="65"/>
      <c r="F639" s="46"/>
      <c r="G639" s="46"/>
      <c r="H639" s="164"/>
      <c r="I639" s="43"/>
      <c r="J639" s="29"/>
      <c r="K639" s="70"/>
      <c r="L639" s="69"/>
      <c r="M639" s="47"/>
      <c r="N639" s="239" t="str">
        <f ca="1">IF(Tabla1[[#This Row],[Fecha de nac]]="","",IF(Tabla1[[#This Row],[Fecha Finalización]] &gt;=TODAY(), DATEDIF(Tabla1[[#This Row],[Fecha de nac]],TODAY(),"y"), ROUNDDOWN((Tabla1[[#This Row],[Fecha Finalización]] -Tabla1[[#This Row],[Fecha de nac]])/365,0)))</f>
        <v/>
      </c>
      <c r="O639" s="170"/>
      <c r="P639" s="35"/>
      <c r="Q639" s="68"/>
      <c r="R639" s="68"/>
      <c r="S639" s="68"/>
      <c r="T639" s="68"/>
      <c r="U639" s="244" t="str">
        <f>IF(F639="","",Tabla1[[#This Row],[Fecha Inicio grupo]]+3*7-7)</f>
        <v/>
      </c>
      <c r="V639" s="245" t="str">
        <f>IF(F639="","",EDATE(Tabla1[[#This Row],[Fecha Inicio grupo]],3))</f>
        <v/>
      </c>
      <c r="W639" s="30"/>
      <c r="X639" s="30"/>
      <c r="Y639" s="77"/>
      <c r="Z639" s="77"/>
      <c r="AA639" s="77"/>
      <c r="AB639" s="77"/>
      <c r="AC639" s="77"/>
      <c r="AD639" s="77"/>
      <c r="AE639" s="77"/>
      <c r="AF639" s="77"/>
      <c r="AG639" s="77"/>
      <c r="AH639" s="77"/>
      <c r="AI639" s="77"/>
      <c r="AJ639" s="77"/>
      <c r="AK639" s="77"/>
      <c r="AL639" s="77"/>
      <c r="AM639" s="77"/>
      <c r="AN639" s="77"/>
      <c r="AO639" s="145"/>
      <c r="AP639" s="247" t="str">
        <f>IF(F639="","",IFERROR(VLOOKUP(SUBSTITUTE(SUBSTITUTE(Tabla1[[#This Row],[Uso Sistemas]],"T","P"),"N","F"),Parámetros!$M$2:$N$17,2,0),"Completar hasta 3ra sem. para evaluar a Probacionista"))</f>
        <v/>
      </c>
      <c r="AQ639" s="40"/>
      <c r="AR639" s="40"/>
      <c r="AS639" s="40"/>
      <c r="AT639" s="29"/>
      <c r="AU639" s="56"/>
      <c r="AV639" s="56"/>
      <c r="AW639" s="56"/>
      <c r="AX639" s="249" t="str">
        <f>IF(V639="","",EOMONTH(EDATE(Tabla1[[#This Row],[Fecha Finalización]],2),0))</f>
        <v/>
      </c>
      <c r="AY639" s="40"/>
      <c r="AZ639" s="250" t="str">
        <f>IF(V639="","",EOMONTH(EDATE(Tabla1[[#This Row],[Fecha Finalización]],3),0))</f>
        <v/>
      </c>
      <c r="BA639" s="40"/>
      <c r="BB639" s="40"/>
      <c r="BC639" s="236"/>
      <c r="BD639" s="234" t="str">
        <f>IF(F639="","",Tabla1[[#This Row],[sem 01]]&amp;Tabla1[[#This Row],[sem 02]]&amp;Tabla1[[#This Row],[sem 03]])</f>
        <v/>
      </c>
      <c r="BE639" s="235" t="str">
        <f>IF(TRIM(F639)="","",$B$1&amp;"-"&amp;SUBSTITUTE(Tabla1[[#This Row],[Mes Inscrito]]," ","")&amp;"-"&amp;SUBSTITUTE(Tabla1[[#This Row],[Dia de clases Inscrito]]," ","")&amp;"-"&amp;SUBSTITUTE(Tabla1[[#This Row],[Horario Inscrito]]," ","")&amp;"-"&amp;Tabla1[[#This Row],[Fecha Inicio grupo]])</f>
        <v/>
      </c>
      <c r="BF639" s="252" t="str">
        <f>IF(F639="","",Tabla1[[#This Row],[Curso]])</f>
        <v/>
      </c>
      <c r="BG639" s="253" t="str">
        <f>+IF(TRIM(F639)="","",$B$1&amp;"-"&amp;TRIM(Tabla1[[#This Row],[Mes Inscrito]])&amp;"-"&amp;TRIM(Tabla1[[#This Row],[Dia de clases Inscrito]])&amp;"-"&amp;TRIM(Tabla1[[#This Row],[Horario Inscrito]])&amp;"-"&amp;TRIM(Tabla1[[#This Row],[Fecha Inicio grupo]])&amp;"-"&amp;TRIM(Tabla1[[#This Row],[Tipo Incrito]]))</f>
        <v/>
      </c>
      <c r="BH639" s="308" t="str">
        <f>IF(F639="","",OR(IFERROR(SEARCH("CG",Tabla1[[#This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9" s="309" t="str">
        <f>IF(F639&lt;&gt;"",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9" s="309" t="str">
        <f>IF(F639&lt;&gt;"",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9" s="309" t="str">
        <f>IF(Tabla1[[#This Row],[Fecha Inicio grupo]]="","",IFERROR(VLOOKUP(Tabla1[[#This Row],[Mes de Alta como miembro]],Parámetros!$AM$2:$AN$16,2,0),"01/01/1900"))</f>
        <v/>
      </c>
    </row>
    <row r="640" spans="1:63" ht="14.45">
      <c r="A640" s="69">
        <v>637</v>
      </c>
      <c r="B640" s="30"/>
      <c r="C640" s="35"/>
      <c r="D640" s="43"/>
      <c r="E640" s="65"/>
      <c r="F640" s="46"/>
      <c r="G640" s="46"/>
      <c r="H640" s="164"/>
      <c r="I640" s="43"/>
      <c r="J640" s="29"/>
      <c r="K640" s="70"/>
      <c r="L640" s="69"/>
      <c r="M640" s="47"/>
      <c r="N640" s="239" t="str">
        <f ca="1">IF(Tabla1[[#This Row],[Fecha de nac]]="","",IF(Tabla1[[#This Row],[Fecha Finalización]] &gt;=TODAY(), DATEDIF(Tabla1[[#This Row],[Fecha de nac]],TODAY(),"y"), ROUNDDOWN((Tabla1[[#This Row],[Fecha Finalización]] -Tabla1[[#This Row],[Fecha de nac]])/365,0)))</f>
        <v/>
      </c>
      <c r="O640" s="170"/>
      <c r="P640" s="35"/>
      <c r="Q640" s="68"/>
      <c r="R640" s="68"/>
      <c r="S640" s="68"/>
      <c r="T640" s="68"/>
      <c r="U640" s="244" t="str">
        <f>IF(F640="","",Tabla1[[#This Row],[Fecha Inicio grupo]]+3*7-7)</f>
        <v/>
      </c>
      <c r="V640" s="245" t="str">
        <f>IF(F640="","",EDATE(Tabla1[[#This Row],[Fecha Inicio grupo]],3))</f>
        <v/>
      </c>
      <c r="W640" s="30"/>
      <c r="X640" s="30"/>
      <c r="Y640" s="77"/>
      <c r="Z640" s="77"/>
      <c r="AA640" s="77"/>
      <c r="AB640" s="77"/>
      <c r="AC640" s="77"/>
      <c r="AD640" s="77"/>
      <c r="AE640" s="77"/>
      <c r="AF640" s="77"/>
      <c r="AG640" s="77"/>
      <c r="AH640" s="77"/>
      <c r="AI640" s="77"/>
      <c r="AJ640" s="77"/>
      <c r="AK640" s="77"/>
      <c r="AL640" s="77"/>
      <c r="AM640" s="77"/>
      <c r="AN640" s="77"/>
      <c r="AO640" s="145"/>
      <c r="AP640" s="247" t="str">
        <f>IF(F640="","",IFERROR(VLOOKUP(SUBSTITUTE(SUBSTITUTE(Tabla1[[#This Row],[Uso Sistemas]],"T","P"),"N","F"),Parámetros!$M$2:$N$17,2,0),"Completar hasta 3ra sem. para evaluar a Probacionista"))</f>
        <v/>
      </c>
      <c r="AQ640" s="40"/>
      <c r="AR640" s="40"/>
      <c r="AS640" s="40"/>
      <c r="AT640" s="29"/>
      <c r="AU640" s="56"/>
      <c r="AV640" s="56"/>
      <c r="AW640" s="56"/>
      <c r="AX640" s="249" t="str">
        <f>IF(V640="","",EOMONTH(EDATE(Tabla1[[#This Row],[Fecha Finalización]],2),0))</f>
        <v/>
      </c>
      <c r="AY640" s="40"/>
      <c r="AZ640" s="250" t="str">
        <f>IF(V640="","",EOMONTH(EDATE(Tabla1[[#This Row],[Fecha Finalización]],3),0))</f>
        <v/>
      </c>
      <c r="BA640" s="40"/>
      <c r="BB640" s="40"/>
      <c r="BC640" s="236"/>
      <c r="BD640" s="234" t="str">
        <f>IF(F640="","",Tabla1[[#This Row],[sem 01]]&amp;Tabla1[[#This Row],[sem 02]]&amp;Tabla1[[#This Row],[sem 03]])</f>
        <v/>
      </c>
      <c r="BE640" s="235" t="str">
        <f>IF(TRIM(F640)="","",$B$1&amp;"-"&amp;SUBSTITUTE(Tabla1[[#This Row],[Mes Inscrito]]," ","")&amp;"-"&amp;SUBSTITUTE(Tabla1[[#This Row],[Dia de clases Inscrito]]," ","")&amp;"-"&amp;SUBSTITUTE(Tabla1[[#This Row],[Horario Inscrito]]," ","")&amp;"-"&amp;Tabla1[[#This Row],[Fecha Inicio grupo]])</f>
        <v/>
      </c>
      <c r="BF640" s="252" t="str">
        <f>IF(F640="","",Tabla1[[#This Row],[Curso]])</f>
        <v/>
      </c>
      <c r="BG640" s="253" t="str">
        <f>+IF(TRIM(F640)="","",$B$1&amp;"-"&amp;TRIM(Tabla1[[#This Row],[Mes Inscrito]])&amp;"-"&amp;TRIM(Tabla1[[#This Row],[Dia de clases Inscrito]])&amp;"-"&amp;TRIM(Tabla1[[#This Row],[Horario Inscrito]])&amp;"-"&amp;TRIM(Tabla1[[#This Row],[Fecha Inicio grupo]])&amp;"-"&amp;TRIM(Tabla1[[#This Row],[Tipo Incrito]]))</f>
        <v/>
      </c>
      <c r="BH640" s="308" t="str">
        <f>IF(F640="","",OR(IFERROR(SEARCH("CG",Tabla1[[#This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0" s="309" t="str">
        <f>IF(F640&lt;&gt;"",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0" s="309" t="str">
        <f>IF(F640&lt;&gt;"",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0" s="309" t="str">
        <f>IF(Tabla1[[#This Row],[Fecha Inicio grupo]]="","",IFERROR(VLOOKUP(Tabla1[[#This Row],[Mes de Alta como miembro]],Parámetros!$AM$2:$AN$16,2,0),"01/01/1900"))</f>
        <v/>
      </c>
    </row>
    <row r="641" spans="1:63" ht="14.45">
      <c r="A641" s="69">
        <v>638</v>
      </c>
      <c r="B641" s="30"/>
      <c r="C641" s="35"/>
      <c r="D641" s="43"/>
      <c r="E641" s="65"/>
      <c r="F641" s="46"/>
      <c r="G641" s="46"/>
      <c r="H641" s="164"/>
      <c r="I641" s="43"/>
      <c r="J641" s="29"/>
      <c r="K641" s="70"/>
      <c r="L641" s="69"/>
      <c r="M641" s="47"/>
      <c r="N641" s="239" t="str">
        <f ca="1">IF(Tabla1[[#This Row],[Fecha de nac]]="","",IF(Tabla1[[#This Row],[Fecha Finalización]] &gt;=TODAY(), DATEDIF(Tabla1[[#This Row],[Fecha de nac]],TODAY(),"y"), ROUNDDOWN((Tabla1[[#This Row],[Fecha Finalización]] -Tabla1[[#This Row],[Fecha de nac]])/365,0)))</f>
        <v/>
      </c>
      <c r="O641" s="170"/>
      <c r="P641" s="35"/>
      <c r="Q641" s="68"/>
      <c r="R641" s="68"/>
      <c r="S641" s="68"/>
      <c r="T641" s="68"/>
      <c r="U641" s="244" t="str">
        <f>IF(F641="","",Tabla1[[#This Row],[Fecha Inicio grupo]]+3*7-7)</f>
        <v/>
      </c>
      <c r="V641" s="245" t="str">
        <f>IF(F641="","",EDATE(Tabla1[[#This Row],[Fecha Inicio grupo]],3))</f>
        <v/>
      </c>
      <c r="W641" s="30"/>
      <c r="X641" s="30"/>
      <c r="Y641" s="77"/>
      <c r="Z641" s="77"/>
      <c r="AA641" s="77"/>
      <c r="AB641" s="77"/>
      <c r="AC641" s="77"/>
      <c r="AD641" s="77"/>
      <c r="AE641" s="77"/>
      <c r="AF641" s="77"/>
      <c r="AG641" s="77"/>
      <c r="AH641" s="77"/>
      <c r="AI641" s="77"/>
      <c r="AJ641" s="77"/>
      <c r="AK641" s="77"/>
      <c r="AL641" s="77"/>
      <c r="AM641" s="77"/>
      <c r="AN641" s="77"/>
      <c r="AO641" s="145"/>
      <c r="AP641" s="247" t="str">
        <f>IF(F641="","",IFERROR(VLOOKUP(SUBSTITUTE(SUBSTITUTE(Tabla1[[#This Row],[Uso Sistemas]],"T","P"),"N","F"),Parámetros!$M$2:$N$17,2,0),"Completar hasta 3ra sem. para evaluar a Probacionista"))</f>
        <v/>
      </c>
      <c r="AQ641" s="40"/>
      <c r="AR641" s="40"/>
      <c r="AS641" s="40"/>
      <c r="AT641" s="29"/>
      <c r="AU641" s="56"/>
      <c r="AV641" s="56"/>
      <c r="AW641" s="56"/>
      <c r="AX641" s="249" t="str">
        <f>IF(V641="","",EOMONTH(EDATE(Tabla1[[#This Row],[Fecha Finalización]],2),0))</f>
        <v/>
      </c>
      <c r="AY641" s="40"/>
      <c r="AZ641" s="250" t="str">
        <f>IF(V641="","",EOMONTH(EDATE(Tabla1[[#This Row],[Fecha Finalización]],3),0))</f>
        <v/>
      </c>
      <c r="BA641" s="40"/>
      <c r="BB641" s="40"/>
      <c r="BC641" s="236"/>
      <c r="BD641" s="234" t="str">
        <f>IF(F641="","",Tabla1[[#This Row],[sem 01]]&amp;Tabla1[[#This Row],[sem 02]]&amp;Tabla1[[#This Row],[sem 03]])</f>
        <v/>
      </c>
      <c r="BE641" s="235" t="str">
        <f>IF(TRIM(F641)="","",$B$1&amp;"-"&amp;SUBSTITUTE(Tabla1[[#This Row],[Mes Inscrito]]," ","")&amp;"-"&amp;SUBSTITUTE(Tabla1[[#This Row],[Dia de clases Inscrito]]," ","")&amp;"-"&amp;SUBSTITUTE(Tabla1[[#This Row],[Horario Inscrito]]," ","")&amp;"-"&amp;Tabla1[[#This Row],[Fecha Inicio grupo]])</f>
        <v/>
      </c>
      <c r="BF641" s="252" t="str">
        <f>IF(F641="","",Tabla1[[#This Row],[Curso]])</f>
        <v/>
      </c>
      <c r="BG641" s="253" t="str">
        <f>+IF(TRIM(F641)="","",$B$1&amp;"-"&amp;TRIM(Tabla1[[#This Row],[Mes Inscrito]])&amp;"-"&amp;TRIM(Tabla1[[#This Row],[Dia de clases Inscrito]])&amp;"-"&amp;TRIM(Tabla1[[#This Row],[Horario Inscrito]])&amp;"-"&amp;TRIM(Tabla1[[#This Row],[Fecha Inicio grupo]])&amp;"-"&amp;TRIM(Tabla1[[#This Row],[Tipo Incrito]]))</f>
        <v/>
      </c>
      <c r="BH641" s="308" t="str">
        <f>IF(F641="","",OR(IFERROR(SEARCH("CG",Tabla1[[#This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1" s="309" t="str">
        <f>IF(F641&lt;&gt;"",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1" s="309" t="str">
        <f>IF(F641&lt;&gt;"",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1" s="309" t="str">
        <f>IF(Tabla1[[#This Row],[Fecha Inicio grupo]]="","",IFERROR(VLOOKUP(Tabla1[[#This Row],[Mes de Alta como miembro]],Parámetros!$AM$2:$AN$16,2,0),"01/01/1900"))</f>
        <v/>
      </c>
    </row>
    <row r="642" spans="1:63" ht="14.45">
      <c r="A642" s="69">
        <v>639</v>
      </c>
      <c r="B642" s="30"/>
      <c r="C642" s="35"/>
      <c r="D642" s="43"/>
      <c r="E642" s="65"/>
      <c r="F642" s="46"/>
      <c r="G642" s="46"/>
      <c r="H642" s="164"/>
      <c r="I642" s="43"/>
      <c r="J642" s="29"/>
      <c r="K642" s="70"/>
      <c r="L642" s="69"/>
      <c r="M642" s="47"/>
      <c r="N642" s="239" t="str">
        <f ca="1">IF(Tabla1[[#This Row],[Fecha de nac]]="","",IF(Tabla1[[#This Row],[Fecha Finalización]] &gt;=TODAY(), DATEDIF(Tabla1[[#This Row],[Fecha de nac]],TODAY(),"y"), ROUNDDOWN((Tabla1[[#This Row],[Fecha Finalización]] -Tabla1[[#This Row],[Fecha de nac]])/365,0)))</f>
        <v/>
      </c>
      <c r="O642" s="170"/>
      <c r="P642" s="35"/>
      <c r="Q642" s="68"/>
      <c r="R642" s="68"/>
      <c r="S642" s="68"/>
      <c r="T642" s="68"/>
      <c r="U642" s="244" t="str">
        <f>IF(F642="","",Tabla1[[#This Row],[Fecha Inicio grupo]]+3*7-7)</f>
        <v/>
      </c>
      <c r="V642" s="245" t="str">
        <f>IF(F642="","",EDATE(Tabla1[[#This Row],[Fecha Inicio grupo]],3))</f>
        <v/>
      </c>
      <c r="W642" s="30"/>
      <c r="X642" s="30"/>
      <c r="Y642" s="77"/>
      <c r="Z642" s="77"/>
      <c r="AA642" s="77"/>
      <c r="AB642" s="77"/>
      <c r="AC642" s="77"/>
      <c r="AD642" s="77"/>
      <c r="AE642" s="77"/>
      <c r="AF642" s="77"/>
      <c r="AG642" s="77"/>
      <c r="AH642" s="77"/>
      <c r="AI642" s="77"/>
      <c r="AJ642" s="77"/>
      <c r="AK642" s="77"/>
      <c r="AL642" s="77"/>
      <c r="AM642" s="77"/>
      <c r="AN642" s="77"/>
      <c r="AO642" s="145"/>
      <c r="AP642" s="247" t="str">
        <f>IF(F642="","",IFERROR(VLOOKUP(SUBSTITUTE(SUBSTITUTE(Tabla1[[#This Row],[Uso Sistemas]],"T","P"),"N","F"),Parámetros!$M$2:$N$17,2,0),"Completar hasta 3ra sem. para evaluar a Probacionista"))</f>
        <v/>
      </c>
      <c r="AQ642" s="40"/>
      <c r="AR642" s="40"/>
      <c r="AS642" s="40"/>
      <c r="AT642" s="29"/>
      <c r="AU642" s="56"/>
      <c r="AV642" s="56"/>
      <c r="AW642" s="56"/>
      <c r="AX642" s="249" t="str">
        <f>IF(V642="","",EOMONTH(EDATE(Tabla1[[#This Row],[Fecha Finalización]],2),0))</f>
        <v/>
      </c>
      <c r="AY642" s="40"/>
      <c r="AZ642" s="250" t="str">
        <f>IF(V642="","",EOMONTH(EDATE(Tabla1[[#This Row],[Fecha Finalización]],3),0))</f>
        <v/>
      </c>
      <c r="BA642" s="40"/>
      <c r="BB642" s="40"/>
      <c r="BC642" s="236"/>
      <c r="BD642" s="234" t="str">
        <f>IF(F642="","",Tabla1[[#This Row],[sem 01]]&amp;Tabla1[[#This Row],[sem 02]]&amp;Tabla1[[#This Row],[sem 03]])</f>
        <v/>
      </c>
      <c r="BE642" s="235" t="str">
        <f>IF(TRIM(F642)="","",$B$1&amp;"-"&amp;SUBSTITUTE(Tabla1[[#This Row],[Mes Inscrito]]," ","")&amp;"-"&amp;SUBSTITUTE(Tabla1[[#This Row],[Dia de clases Inscrito]]," ","")&amp;"-"&amp;SUBSTITUTE(Tabla1[[#This Row],[Horario Inscrito]]," ","")&amp;"-"&amp;Tabla1[[#This Row],[Fecha Inicio grupo]])</f>
        <v/>
      </c>
      <c r="BF642" s="252" t="str">
        <f>IF(F642="","",Tabla1[[#This Row],[Curso]])</f>
        <v/>
      </c>
      <c r="BG642" s="253" t="str">
        <f>+IF(TRIM(F642)="","",$B$1&amp;"-"&amp;TRIM(Tabla1[[#This Row],[Mes Inscrito]])&amp;"-"&amp;TRIM(Tabla1[[#This Row],[Dia de clases Inscrito]])&amp;"-"&amp;TRIM(Tabla1[[#This Row],[Horario Inscrito]])&amp;"-"&amp;TRIM(Tabla1[[#This Row],[Fecha Inicio grupo]])&amp;"-"&amp;TRIM(Tabla1[[#This Row],[Tipo Incrito]]))</f>
        <v/>
      </c>
      <c r="BH642" s="308" t="str">
        <f>IF(F642="","",OR(IFERROR(SEARCH("CG",Tabla1[[#This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2" s="309" t="str">
        <f>IF(F642&lt;&gt;"",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2" s="309" t="str">
        <f>IF(F642&lt;&gt;"",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2" s="309" t="str">
        <f>IF(Tabla1[[#This Row],[Fecha Inicio grupo]]="","",IFERROR(VLOOKUP(Tabla1[[#This Row],[Mes de Alta como miembro]],Parámetros!$AM$2:$AN$16,2,0),"01/01/1900"))</f>
        <v/>
      </c>
    </row>
    <row r="643" spans="1:63" ht="14.45">
      <c r="A643" s="69">
        <v>640</v>
      </c>
      <c r="B643" s="30"/>
      <c r="C643" s="35"/>
      <c r="D643" s="43"/>
      <c r="E643" s="65"/>
      <c r="F643" s="46"/>
      <c r="G643" s="46"/>
      <c r="H643" s="164"/>
      <c r="I643" s="43"/>
      <c r="J643" s="29"/>
      <c r="K643" s="70"/>
      <c r="L643" s="69"/>
      <c r="M643" s="47"/>
      <c r="N643" s="239" t="str">
        <f ca="1">IF(Tabla1[[#This Row],[Fecha de nac]]="","",IF(Tabla1[[#This Row],[Fecha Finalización]] &gt;=TODAY(), DATEDIF(Tabla1[[#This Row],[Fecha de nac]],TODAY(),"y"), ROUNDDOWN((Tabla1[[#This Row],[Fecha Finalización]] -Tabla1[[#This Row],[Fecha de nac]])/365,0)))</f>
        <v/>
      </c>
      <c r="O643" s="170"/>
      <c r="P643" s="35"/>
      <c r="Q643" s="68"/>
      <c r="R643" s="68"/>
      <c r="S643" s="68"/>
      <c r="T643" s="68"/>
      <c r="U643" s="244" t="str">
        <f>IF(F643="","",Tabla1[[#This Row],[Fecha Inicio grupo]]+3*7-7)</f>
        <v/>
      </c>
      <c r="V643" s="245" t="str">
        <f>IF(F643="","",EDATE(Tabla1[[#This Row],[Fecha Inicio grupo]],3))</f>
        <v/>
      </c>
      <c r="W643" s="30"/>
      <c r="X643" s="30"/>
      <c r="Y643" s="77"/>
      <c r="Z643" s="77"/>
      <c r="AA643" s="77"/>
      <c r="AB643" s="77"/>
      <c r="AC643" s="77"/>
      <c r="AD643" s="77"/>
      <c r="AE643" s="77"/>
      <c r="AF643" s="77"/>
      <c r="AG643" s="77"/>
      <c r="AH643" s="77"/>
      <c r="AI643" s="77"/>
      <c r="AJ643" s="77"/>
      <c r="AK643" s="77"/>
      <c r="AL643" s="77"/>
      <c r="AM643" s="77"/>
      <c r="AN643" s="77"/>
      <c r="AO643" s="145"/>
      <c r="AP643" s="247" t="str">
        <f>IF(F643="","",IFERROR(VLOOKUP(SUBSTITUTE(SUBSTITUTE(Tabla1[[#This Row],[Uso Sistemas]],"T","P"),"N","F"),Parámetros!$M$2:$N$17,2,0),"Completar hasta 3ra sem. para evaluar a Probacionista"))</f>
        <v/>
      </c>
      <c r="AQ643" s="40"/>
      <c r="AR643" s="40"/>
      <c r="AS643" s="40"/>
      <c r="AT643" s="29"/>
      <c r="AU643" s="56"/>
      <c r="AV643" s="56"/>
      <c r="AW643" s="56"/>
      <c r="AX643" s="249" t="str">
        <f>IF(V643="","",EOMONTH(EDATE(Tabla1[[#This Row],[Fecha Finalización]],2),0))</f>
        <v/>
      </c>
      <c r="AY643" s="40"/>
      <c r="AZ643" s="250" t="str">
        <f>IF(V643="","",EOMONTH(EDATE(Tabla1[[#This Row],[Fecha Finalización]],3),0))</f>
        <v/>
      </c>
      <c r="BA643" s="40"/>
      <c r="BB643" s="40"/>
      <c r="BC643" s="236"/>
      <c r="BD643" s="234" t="str">
        <f>IF(F643="","",Tabla1[[#This Row],[sem 01]]&amp;Tabla1[[#This Row],[sem 02]]&amp;Tabla1[[#This Row],[sem 03]])</f>
        <v/>
      </c>
      <c r="BE643" s="235" t="str">
        <f>IF(TRIM(F643)="","",$B$1&amp;"-"&amp;SUBSTITUTE(Tabla1[[#This Row],[Mes Inscrito]]," ","")&amp;"-"&amp;SUBSTITUTE(Tabla1[[#This Row],[Dia de clases Inscrito]]," ","")&amp;"-"&amp;SUBSTITUTE(Tabla1[[#This Row],[Horario Inscrito]]," ","")&amp;"-"&amp;Tabla1[[#This Row],[Fecha Inicio grupo]])</f>
        <v/>
      </c>
      <c r="BF643" s="252" t="str">
        <f>IF(F643="","",Tabla1[[#This Row],[Curso]])</f>
        <v/>
      </c>
      <c r="BG643" s="253" t="str">
        <f>+IF(TRIM(F643)="","",$B$1&amp;"-"&amp;TRIM(Tabla1[[#This Row],[Mes Inscrito]])&amp;"-"&amp;TRIM(Tabla1[[#This Row],[Dia de clases Inscrito]])&amp;"-"&amp;TRIM(Tabla1[[#This Row],[Horario Inscrito]])&amp;"-"&amp;TRIM(Tabla1[[#This Row],[Fecha Inicio grupo]])&amp;"-"&amp;TRIM(Tabla1[[#This Row],[Tipo Incrito]]))</f>
        <v/>
      </c>
      <c r="BH643" s="308" t="str">
        <f>IF(F643="","",OR(IFERROR(SEARCH("CG",Tabla1[[#This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3" s="309" t="str">
        <f>IF(F643&lt;&gt;"",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3" s="309" t="str">
        <f>IF(F643&lt;&gt;"",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3" s="309" t="str">
        <f>IF(Tabla1[[#This Row],[Fecha Inicio grupo]]="","",IFERROR(VLOOKUP(Tabla1[[#This Row],[Mes de Alta como miembro]],Parámetros!$AM$2:$AN$16,2,0),"01/01/1900"))</f>
        <v/>
      </c>
    </row>
    <row r="644" spans="1:63" ht="14.45">
      <c r="A644" s="69">
        <v>641</v>
      </c>
      <c r="B644" s="30"/>
      <c r="C644" s="35"/>
      <c r="D644" s="43"/>
      <c r="E644" s="65"/>
      <c r="F644" s="46"/>
      <c r="G644" s="46"/>
      <c r="H644" s="164"/>
      <c r="I644" s="43"/>
      <c r="J644" s="29"/>
      <c r="K644" s="70"/>
      <c r="L644" s="69"/>
      <c r="M644" s="47"/>
      <c r="N644" s="239" t="str">
        <f ca="1">IF(Tabla1[[#This Row],[Fecha de nac]]="","",IF(Tabla1[[#This Row],[Fecha Finalización]] &gt;=TODAY(), DATEDIF(Tabla1[[#This Row],[Fecha de nac]],TODAY(),"y"), ROUNDDOWN((Tabla1[[#This Row],[Fecha Finalización]] -Tabla1[[#This Row],[Fecha de nac]])/365,0)))</f>
        <v/>
      </c>
      <c r="O644" s="170"/>
      <c r="P644" s="35"/>
      <c r="Q644" s="68"/>
      <c r="R644" s="68"/>
      <c r="S644" s="68"/>
      <c r="T644" s="68"/>
      <c r="U644" s="244" t="str">
        <f>IF(F644="","",Tabla1[[#This Row],[Fecha Inicio grupo]]+3*7-7)</f>
        <v/>
      </c>
      <c r="V644" s="245" t="str">
        <f>IF(F644="","",EDATE(Tabla1[[#This Row],[Fecha Inicio grupo]],3))</f>
        <v/>
      </c>
      <c r="W644" s="30"/>
      <c r="X644" s="30"/>
      <c r="Y644" s="77"/>
      <c r="Z644" s="77"/>
      <c r="AA644" s="77"/>
      <c r="AB644" s="77"/>
      <c r="AC644" s="77"/>
      <c r="AD644" s="77"/>
      <c r="AE644" s="77"/>
      <c r="AF644" s="77"/>
      <c r="AG644" s="77"/>
      <c r="AH644" s="77"/>
      <c r="AI644" s="77"/>
      <c r="AJ644" s="77"/>
      <c r="AK644" s="77"/>
      <c r="AL644" s="77"/>
      <c r="AM644" s="77"/>
      <c r="AN644" s="77"/>
      <c r="AO644" s="145"/>
      <c r="AP644" s="247" t="str">
        <f>IF(F644="","",IFERROR(VLOOKUP(SUBSTITUTE(SUBSTITUTE(Tabla1[[#This Row],[Uso Sistemas]],"T","P"),"N","F"),Parámetros!$M$2:$N$17,2,0),"Completar hasta 3ra sem. para evaluar a Probacionista"))</f>
        <v/>
      </c>
      <c r="AQ644" s="40"/>
      <c r="AR644" s="40"/>
      <c r="AS644" s="40"/>
      <c r="AT644" s="29"/>
      <c r="AU644" s="56"/>
      <c r="AV644" s="56"/>
      <c r="AW644" s="56"/>
      <c r="AX644" s="249" t="str">
        <f>IF(V644="","",EOMONTH(EDATE(Tabla1[[#This Row],[Fecha Finalización]],2),0))</f>
        <v/>
      </c>
      <c r="AY644" s="40"/>
      <c r="AZ644" s="250" t="str">
        <f>IF(V644="","",EOMONTH(EDATE(Tabla1[[#This Row],[Fecha Finalización]],3),0))</f>
        <v/>
      </c>
      <c r="BA644" s="40"/>
      <c r="BB644" s="40"/>
      <c r="BC644" s="236"/>
      <c r="BD644" s="234" t="str">
        <f>IF(F644="","",Tabla1[[#This Row],[sem 01]]&amp;Tabla1[[#This Row],[sem 02]]&amp;Tabla1[[#This Row],[sem 03]])</f>
        <v/>
      </c>
      <c r="BE644" s="235" t="str">
        <f>IF(TRIM(F644)="","",$B$1&amp;"-"&amp;SUBSTITUTE(Tabla1[[#This Row],[Mes Inscrito]]," ","")&amp;"-"&amp;SUBSTITUTE(Tabla1[[#This Row],[Dia de clases Inscrito]]," ","")&amp;"-"&amp;SUBSTITUTE(Tabla1[[#This Row],[Horario Inscrito]]," ","")&amp;"-"&amp;Tabla1[[#This Row],[Fecha Inicio grupo]])</f>
        <v/>
      </c>
      <c r="BF644" s="252" t="str">
        <f>IF(F644="","",Tabla1[[#This Row],[Curso]])</f>
        <v/>
      </c>
      <c r="BG644" s="253" t="str">
        <f>+IF(TRIM(F644)="","",$B$1&amp;"-"&amp;TRIM(Tabla1[[#This Row],[Mes Inscrito]])&amp;"-"&amp;TRIM(Tabla1[[#This Row],[Dia de clases Inscrito]])&amp;"-"&amp;TRIM(Tabla1[[#This Row],[Horario Inscrito]])&amp;"-"&amp;TRIM(Tabla1[[#This Row],[Fecha Inicio grupo]])&amp;"-"&amp;TRIM(Tabla1[[#This Row],[Tipo Incrito]]))</f>
        <v/>
      </c>
      <c r="BH644" s="308" t="str">
        <f>IF(F644="","",OR(IFERROR(SEARCH("CG",Tabla1[[#This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4" s="309" t="str">
        <f>IF(F644&lt;&gt;"",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4" s="309" t="str">
        <f>IF(F644&lt;&gt;"",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4" s="309" t="str">
        <f>IF(Tabla1[[#This Row],[Fecha Inicio grupo]]="","",IFERROR(VLOOKUP(Tabla1[[#This Row],[Mes de Alta como miembro]],Parámetros!$AM$2:$AN$16,2,0),"01/01/1900"))</f>
        <v/>
      </c>
    </row>
    <row r="645" spans="1:63" ht="14.45">
      <c r="A645" s="69">
        <v>642</v>
      </c>
      <c r="B645" s="30"/>
      <c r="C645" s="35"/>
      <c r="D645" s="43"/>
      <c r="E645" s="65"/>
      <c r="F645" s="46"/>
      <c r="G645" s="46"/>
      <c r="H645" s="164"/>
      <c r="I645" s="43"/>
      <c r="J645" s="29"/>
      <c r="K645" s="70"/>
      <c r="L645" s="69"/>
      <c r="M645" s="47"/>
      <c r="N645" s="239" t="str">
        <f ca="1">IF(Tabla1[[#This Row],[Fecha de nac]]="","",IF(Tabla1[[#This Row],[Fecha Finalización]] &gt;=TODAY(), DATEDIF(Tabla1[[#This Row],[Fecha de nac]],TODAY(),"y"), ROUNDDOWN((Tabla1[[#This Row],[Fecha Finalización]] -Tabla1[[#This Row],[Fecha de nac]])/365,0)))</f>
        <v/>
      </c>
      <c r="O645" s="170"/>
      <c r="P645" s="35"/>
      <c r="Q645" s="68"/>
      <c r="R645" s="68"/>
      <c r="S645" s="68"/>
      <c r="T645" s="68"/>
      <c r="U645" s="244" t="str">
        <f>IF(F645="","",Tabla1[[#This Row],[Fecha Inicio grupo]]+3*7-7)</f>
        <v/>
      </c>
      <c r="V645" s="245" t="str">
        <f>IF(F645="","",EDATE(Tabla1[[#This Row],[Fecha Inicio grupo]],3))</f>
        <v/>
      </c>
      <c r="W645" s="30"/>
      <c r="X645" s="30"/>
      <c r="Y645" s="77"/>
      <c r="Z645" s="77"/>
      <c r="AA645" s="77"/>
      <c r="AB645" s="77"/>
      <c r="AC645" s="77"/>
      <c r="AD645" s="77"/>
      <c r="AE645" s="77"/>
      <c r="AF645" s="77"/>
      <c r="AG645" s="77"/>
      <c r="AH645" s="77"/>
      <c r="AI645" s="77"/>
      <c r="AJ645" s="77"/>
      <c r="AK645" s="77"/>
      <c r="AL645" s="77"/>
      <c r="AM645" s="77"/>
      <c r="AN645" s="77"/>
      <c r="AO645" s="145"/>
      <c r="AP645" s="247" t="str">
        <f>IF(F645="","",IFERROR(VLOOKUP(SUBSTITUTE(SUBSTITUTE(Tabla1[[#This Row],[Uso Sistemas]],"T","P"),"N","F"),Parámetros!$M$2:$N$17,2,0),"Completar hasta 3ra sem. para evaluar a Probacionista"))</f>
        <v/>
      </c>
      <c r="AQ645" s="40"/>
      <c r="AR645" s="40"/>
      <c r="AS645" s="40"/>
      <c r="AT645" s="29"/>
      <c r="AU645" s="56"/>
      <c r="AV645" s="56"/>
      <c r="AW645" s="56"/>
      <c r="AX645" s="249" t="str">
        <f>IF(V645="","",EOMONTH(EDATE(Tabla1[[#This Row],[Fecha Finalización]],2),0))</f>
        <v/>
      </c>
      <c r="AY645" s="40"/>
      <c r="AZ645" s="250" t="str">
        <f>IF(V645="","",EOMONTH(EDATE(Tabla1[[#This Row],[Fecha Finalización]],3),0))</f>
        <v/>
      </c>
      <c r="BA645" s="40"/>
      <c r="BB645" s="40"/>
      <c r="BC645" s="236"/>
      <c r="BD645" s="234" t="str">
        <f>IF(F645="","",Tabla1[[#This Row],[sem 01]]&amp;Tabla1[[#This Row],[sem 02]]&amp;Tabla1[[#This Row],[sem 03]])</f>
        <v/>
      </c>
      <c r="BE645" s="235" t="str">
        <f>IF(TRIM(F645)="","",$B$1&amp;"-"&amp;SUBSTITUTE(Tabla1[[#This Row],[Mes Inscrito]]," ","")&amp;"-"&amp;SUBSTITUTE(Tabla1[[#This Row],[Dia de clases Inscrito]]," ","")&amp;"-"&amp;SUBSTITUTE(Tabla1[[#This Row],[Horario Inscrito]]," ","")&amp;"-"&amp;Tabla1[[#This Row],[Fecha Inicio grupo]])</f>
        <v/>
      </c>
      <c r="BF645" s="252" t="str">
        <f>IF(F645="","",Tabla1[[#This Row],[Curso]])</f>
        <v/>
      </c>
      <c r="BG645" s="253" t="str">
        <f>+IF(TRIM(F645)="","",$B$1&amp;"-"&amp;TRIM(Tabla1[[#This Row],[Mes Inscrito]])&amp;"-"&amp;TRIM(Tabla1[[#This Row],[Dia de clases Inscrito]])&amp;"-"&amp;TRIM(Tabla1[[#This Row],[Horario Inscrito]])&amp;"-"&amp;TRIM(Tabla1[[#This Row],[Fecha Inicio grupo]])&amp;"-"&amp;TRIM(Tabla1[[#This Row],[Tipo Incrito]]))</f>
        <v/>
      </c>
      <c r="BH645" s="308" t="str">
        <f>IF(F645="","",OR(IFERROR(SEARCH("CG",Tabla1[[#This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5" s="309" t="str">
        <f>IF(F645&lt;&gt;"",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5" s="309" t="str">
        <f>IF(F645&lt;&gt;"",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5" s="309" t="str">
        <f>IF(Tabla1[[#This Row],[Fecha Inicio grupo]]="","",IFERROR(VLOOKUP(Tabla1[[#This Row],[Mes de Alta como miembro]],Parámetros!$AM$2:$AN$16,2,0),"01/01/1900"))</f>
        <v/>
      </c>
    </row>
    <row r="646" spans="1:63" ht="14.45">
      <c r="A646" s="69">
        <v>643</v>
      </c>
      <c r="B646" s="30"/>
      <c r="C646" s="35"/>
      <c r="D646" s="43"/>
      <c r="E646" s="65"/>
      <c r="F646" s="46"/>
      <c r="G646" s="46"/>
      <c r="H646" s="164"/>
      <c r="I646" s="43"/>
      <c r="J646" s="29"/>
      <c r="K646" s="70"/>
      <c r="L646" s="69"/>
      <c r="M646" s="47"/>
      <c r="N646" s="239" t="str">
        <f ca="1">IF(Tabla1[[#This Row],[Fecha de nac]]="","",IF(Tabla1[[#This Row],[Fecha Finalización]] &gt;=TODAY(), DATEDIF(Tabla1[[#This Row],[Fecha de nac]],TODAY(),"y"), ROUNDDOWN((Tabla1[[#This Row],[Fecha Finalización]] -Tabla1[[#This Row],[Fecha de nac]])/365,0)))</f>
        <v/>
      </c>
      <c r="O646" s="170"/>
      <c r="P646" s="35"/>
      <c r="Q646" s="68"/>
      <c r="R646" s="68"/>
      <c r="S646" s="68"/>
      <c r="T646" s="68"/>
      <c r="U646" s="244" t="str">
        <f>IF(F646="","",Tabla1[[#This Row],[Fecha Inicio grupo]]+3*7-7)</f>
        <v/>
      </c>
      <c r="V646" s="245" t="str">
        <f>IF(F646="","",EDATE(Tabla1[[#This Row],[Fecha Inicio grupo]],3))</f>
        <v/>
      </c>
      <c r="W646" s="30"/>
      <c r="X646" s="30"/>
      <c r="Y646" s="77"/>
      <c r="Z646" s="77"/>
      <c r="AA646" s="77"/>
      <c r="AB646" s="77"/>
      <c r="AC646" s="77"/>
      <c r="AD646" s="77"/>
      <c r="AE646" s="77"/>
      <c r="AF646" s="77"/>
      <c r="AG646" s="77"/>
      <c r="AH646" s="77"/>
      <c r="AI646" s="77"/>
      <c r="AJ646" s="77"/>
      <c r="AK646" s="77"/>
      <c r="AL646" s="77"/>
      <c r="AM646" s="77"/>
      <c r="AN646" s="77"/>
      <c r="AO646" s="145"/>
      <c r="AP646" s="247" t="str">
        <f>IF(F646="","",IFERROR(VLOOKUP(SUBSTITUTE(SUBSTITUTE(Tabla1[[#This Row],[Uso Sistemas]],"T","P"),"N","F"),Parámetros!$M$2:$N$17,2,0),"Completar hasta 3ra sem. para evaluar a Probacionista"))</f>
        <v/>
      </c>
      <c r="AQ646" s="40"/>
      <c r="AR646" s="40"/>
      <c r="AS646" s="40"/>
      <c r="AT646" s="29"/>
      <c r="AU646" s="56"/>
      <c r="AV646" s="56"/>
      <c r="AW646" s="56"/>
      <c r="AX646" s="249" t="str">
        <f>IF(V646="","",EOMONTH(EDATE(Tabla1[[#This Row],[Fecha Finalización]],2),0))</f>
        <v/>
      </c>
      <c r="AY646" s="40"/>
      <c r="AZ646" s="250" t="str">
        <f>IF(V646="","",EOMONTH(EDATE(Tabla1[[#This Row],[Fecha Finalización]],3),0))</f>
        <v/>
      </c>
      <c r="BA646" s="40"/>
      <c r="BB646" s="40"/>
      <c r="BC646" s="236"/>
      <c r="BD646" s="234" t="str">
        <f>IF(F646="","",Tabla1[[#This Row],[sem 01]]&amp;Tabla1[[#This Row],[sem 02]]&amp;Tabla1[[#This Row],[sem 03]])</f>
        <v/>
      </c>
      <c r="BE646" s="235" t="str">
        <f>IF(TRIM(F646)="","",$B$1&amp;"-"&amp;SUBSTITUTE(Tabla1[[#This Row],[Mes Inscrito]]," ","")&amp;"-"&amp;SUBSTITUTE(Tabla1[[#This Row],[Dia de clases Inscrito]]," ","")&amp;"-"&amp;SUBSTITUTE(Tabla1[[#This Row],[Horario Inscrito]]," ","")&amp;"-"&amp;Tabla1[[#This Row],[Fecha Inicio grupo]])</f>
        <v/>
      </c>
      <c r="BF646" s="252" t="str">
        <f>IF(F646="","",Tabla1[[#This Row],[Curso]])</f>
        <v/>
      </c>
      <c r="BG646" s="253" t="str">
        <f>+IF(TRIM(F646)="","",$B$1&amp;"-"&amp;TRIM(Tabla1[[#This Row],[Mes Inscrito]])&amp;"-"&amp;TRIM(Tabla1[[#This Row],[Dia de clases Inscrito]])&amp;"-"&amp;TRIM(Tabla1[[#This Row],[Horario Inscrito]])&amp;"-"&amp;TRIM(Tabla1[[#This Row],[Fecha Inicio grupo]])&amp;"-"&amp;TRIM(Tabla1[[#This Row],[Tipo Incrito]]))</f>
        <v/>
      </c>
      <c r="BH646" s="308" t="str">
        <f>IF(F646="","",OR(IFERROR(SEARCH("CG",Tabla1[[#This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6" s="309" t="str">
        <f>IF(F646&lt;&gt;"",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6" s="309" t="str">
        <f>IF(F646&lt;&gt;"",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6" s="309" t="str">
        <f>IF(Tabla1[[#This Row],[Fecha Inicio grupo]]="","",IFERROR(VLOOKUP(Tabla1[[#This Row],[Mes de Alta como miembro]],Parámetros!$AM$2:$AN$16,2,0),"01/01/1900"))</f>
        <v/>
      </c>
    </row>
    <row r="647" spans="1:63" ht="14.45">
      <c r="A647" s="69">
        <v>644</v>
      </c>
      <c r="B647" s="30"/>
      <c r="C647" s="35"/>
      <c r="D647" s="43"/>
      <c r="E647" s="65"/>
      <c r="F647" s="46"/>
      <c r="G647" s="46"/>
      <c r="H647" s="164"/>
      <c r="I647" s="43"/>
      <c r="J647" s="29"/>
      <c r="K647" s="70"/>
      <c r="L647" s="69"/>
      <c r="M647" s="47"/>
      <c r="N647" s="239" t="str">
        <f ca="1">IF(Tabla1[[#This Row],[Fecha de nac]]="","",IF(Tabla1[[#This Row],[Fecha Finalización]] &gt;=TODAY(), DATEDIF(Tabla1[[#This Row],[Fecha de nac]],TODAY(),"y"), ROUNDDOWN((Tabla1[[#This Row],[Fecha Finalización]] -Tabla1[[#This Row],[Fecha de nac]])/365,0)))</f>
        <v/>
      </c>
      <c r="O647" s="170"/>
      <c r="P647" s="35"/>
      <c r="Q647" s="68"/>
      <c r="R647" s="68"/>
      <c r="S647" s="68"/>
      <c r="T647" s="68"/>
      <c r="U647" s="244" t="str">
        <f>IF(F647="","",Tabla1[[#This Row],[Fecha Inicio grupo]]+3*7-7)</f>
        <v/>
      </c>
      <c r="V647" s="245" t="str">
        <f>IF(F647="","",EDATE(Tabla1[[#This Row],[Fecha Inicio grupo]],3))</f>
        <v/>
      </c>
      <c r="W647" s="30"/>
      <c r="X647" s="30"/>
      <c r="Y647" s="77"/>
      <c r="Z647" s="77"/>
      <c r="AA647" s="77"/>
      <c r="AB647" s="77"/>
      <c r="AC647" s="77"/>
      <c r="AD647" s="77"/>
      <c r="AE647" s="77"/>
      <c r="AF647" s="77"/>
      <c r="AG647" s="77"/>
      <c r="AH647" s="77"/>
      <c r="AI647" s="77"/>
      <c r="AJ647" s="77"/>
      <c r="AK647" s="77"/>
      <c r="AL647" s="77"/>
      <c r="AM647" s="77"/>
      <c r="AN647" s="77"/>
      <c r="AO647" s="145"/>
      <c r="AP647" s="247" t="str">
        <f>IF(F647="","",IFERROR(VLOOKUP(SUBSTITUTE(SUBSTITUTE(Tabla1[[#This Row],[Uso Sistemas]],"T","P"),"N","F"),Parámetros!$M$2:$N$17,2,0),"Completar hasta 3ra sem. para evaluar a Probacionista"))</f>
        <v/>
      </c>
      <c r="AQ647" s="40"/>
      <c r="AR647" s="40"/>
      <c r="AS647" s="40"/>
      <c r="AT647" s="29"/>
      <c r="AU647" s="56"/>
      <c r="AV647" s="56"/>
      <c r="AW647" s="56"/>
      <c r="AX647" s="249" t="str">
        <f>IF(V647="","",EOMONTH(EDATE(Tabla1[[#This Row],[Fecha Finalización]],2),0))</f>
        <v/>
      </c>
      <c r="AY647" s="40"/>
      <c r="AZ647" s="250" t="str">
        <f>IF(V647="","",EOMONTH(EDATE(Tabla1[[#This Row],[Fecha Finalización]],3),0))</f>
        <v/>
      </c>
      <c r="BA647" s="40"/>
      <c r="BB647" s="40"/>
      <c r="BC647" s="236"/>
      <c r="BD647" s="234" t="str">
        <f>IF(F647="","",Tabla1[[#This Row],[sem 01]]&amp;Tabla1[[#This Row],[sem 02]]&amp;Tabla1[[#This Row],[sem 03]])</f>
        <v/>
      </c>
      <c r="BE647" s="235" t="str">
        <f>IF(TRIM(F647)="","",$B$1&amp;"-"&amp;SUBSTITUTE(Tabla1[[#This Row],[Mes Inscrito]]," ","")&amp;"-"&amp;SUBSTITUTE(Tabla1[[#This Row],[Dia de clases Inscrito]]," ","")&amp;"-"&amp;SUBSTITUTE(Tabla1[[#This Row],[Horario Inscrito]]," ","")&amp;"-"&amp;Tabla1[[#This Row],[Fecha Inicio grupo]])</f>
        <v/>
      </c>
      <c r="BF647" s="252" t="str">
        <f>IF(F647="","",Tabla1[[#This Row],[Curso]])</f>
        <v/>
      </c>
      <c r="BG647" s="253" t="str">
        <f>+IF(TRIM(F647)="","",$B$1&amp;"-"&amp;TRIM(Tabla1[[#This Row],[Mes Inscrito]])&amp;"-"&amp;TRIM(Tabla1[[#This Row],[Dia de clases Inscrito]])&amp;"-"&amp;TRIM(Tabla1[[#This Row],[Horario Inscrito]])&amp;"-"&amp;TRIM(Tabla1[[#This Row],[Fecha Inicio grupo]])&amp;"-"&amp;TRIM(Tabla1[[#This Row],[Tipo Incrito]]))</f>
        <v/>
      </c>
      <c r="BH647" s="308" t="str">
        <f>IF(F647="","",OR(IFERROR(SEARCH("CG",Tabla1[[#This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7" s="309" t="str">
        <f>IF(F647&lt;&gt;"",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7" s="309" t="str">
        <f>IF(F647&lt;&gt;"",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7" s="309" t="str">
        <f>IF(Tabla1[[#This Row],[Fecha Inicio grupo]]="","",IFERROR(VLOOKUP(Tabla1[[#This Row],[Mes de Alta como miembro]],Parámetros!$AM$2:$AN$16,2,0),"01/01/1900"))</f>
        <v/>
      </c>
    </row>
    <row r="648" spans="1:63" ht="14.45">
      <c r="A648" s="69">
        <v>645</v>
      </c>
      <c r="B648" s="30"/>
      <c r="C648" s="35"/>
      <c r="D648" s="43"/>
      <c r="E648" s="65"/>
      <c r="F648" s="46"/>
      <c r="G648" s="46"/>
      <c r="H648" s="164"/>
      <c r="I648" s="43"/>
      <c r="J648" s="29"/>
      <c r="K648" s="70"/>
      <c r="L648" s="69"/>
      <c r="M648" s="47"/>
      <c r="N648" s="239" t="str">
        <f ca="1">IF(Tabla1[[#This Row],[Fecha de nac]]="","",IF(Tabla1[[#This Row],[Fecha Finalización]] &gt;=TODAY(), DATEDIF(Tabla1[[#This Row],[Fecha de nac]],TODAY(),"y"), ROUNDDOWN((Tabla1[[#This Row],[Fecha Finalización]] -Tabla1[[#This Row],[Fecha de nac]])/365,0)))</f>
        <v/>
      </c>
      <c r="O648" s="170"/>
      <c r="P648" s="35"/>
      <c r="Q648" s="68"/>
      <c r="R648" s="68"/>
      <c r="S648" s="68"/>
      <c r="T648" s="68"/>
      <c r="U648" s="244" t="str">
        <f>IF(F648="","",Tabla1[[#This Row],[Fecha Inicio grupo]]+3*7-7)</f>
        <v/>
      </c>
      <c r="V648" s="245" t="str">
        <f>IF(F648="","",EDATE(Tabla1[[#This Row],[Fecha Inicio grupo]],3))</f>
        <v/>
      </c>
      <c r="W648" s="30"/>
      <c r="X648" s="30"/>
      <c r="Y648" s="77"/>
      <c r="Z648" s="77"/>
      <c r="AA648" s="77"/>
      <c r="AB648" s="77"/>
      <c r="AC648" s="77"/>
      <c r="AD648" s="77"/>
      <c r="AE648" s="77"/>
      <c r="AF648" s="77"/>
      <c r="AG648" s="77"/>
      <c r="AH648" s="77"/>
      <c r="AI648" s="77"/>
      <c r="AJ648" s="77"/>
      <c r="AK648" s="77"/>
      <c r="AL648" s="77"/>
      <c r="AM648" s="77"/>
      <c r="AN648" s="77"/>
      <c r="AO648" s="145"/>
      <c r="AP648" s="247" t="str">
        <f>IF(F648="","",IFERROR(VLOOKUP(SUBSTITUTE(SUBSTITUTE(Tabla1[[#This Row],[Uso Sistemas]],"T","P"),"N","F"),Parámetros!$M$2:$N$17,2,0),"Completar hasta 3ra sem. para evaluar a Probacionista"))</f>
        <v/>
      </c>
      <c r="AQ648" s="40"/>
      <c r="AR648" s="40"/>
      <c r="AS648" s="40"/>
      <c r="AT648" s="29"/>
      <c r="AU648" s="56"/>
      <c r="AV648" s="56"/>
      <c r="AW648" s="56"/>
      <c r="AX648" s="249" t="str">
        <f>IF(V648="","",EOMONTH(EDATE(Tabla1[[#This Row],[Fecha Finalización]],2),0))</f>
        <v/>
      </c>
      <c r="AY648" s="40"/>
      <c r="AZ648" s="250" t="str">
        <f>IF(V648="","",EOMONTH(EDATE(Tabla1[[#This Row],[Fecha Finalización]],3),0))</f>
        <v/>
      </c>
      <c r="BA648" s="40"/>
      <c r="BB648" s="40"/>
      <c r="BC648" s="236"/>
      <c r="BD648" s="234" t="str">
        <f>IF(F648="","",Tabla1[[#This Row],[sem 01]]&amp;Tabla1[[#This Row],[sem 02]]&amp;Tabla1[[#This Row],[sem 03]])</f>
        <v/>
      </c>
      <c r="BE648" s="235" t="str">
        <f>IF(TRIM(F648)="","",$B$1&amp;"-"&amp;SUBSTITUTE(Tabla1[[#This Row],[Mes Inscrito]]," ","")&amp;"-"&amp;SUBSTITUTE(Tabla1[[#This Row],[Dia de clases Inscrito]]," ","")&amp;"-"&amp;SUBSTITUTE(Tabla1[[#This Row],[Horario Inscrito]]," ","")&amp;"-"&amp;Tabla1[[#This Row],[Fecha Inicio grupo]])</f>
        <v/>
      </c>
      <c r="BF648" s="252" t="str">
        <f>IF(F648="","",Tabla1[[#This Row],[Curso]])</f>
        <v/>
      </c>
      <c r="BG648" s="253" t="str">
        <f>+IF(TRIM(F648)="","",$B$1&amp;"-"&amp;TRIM(Tabla1[[#This Row],[Mes Inscrito]])&amp;"-"&amp;TRIM(Tabla1[[#This Row],[Dia de clases Inscrito]])&amp;"-"&amp;TRIM(Tabla1[[#This Row],[Horario Inscrito]])&amp;"-"&amp;TRIM(Tabla1[[#This Row],[Fecha Inicio grupo]])&amp;"-"&amp;TRIM(Tabla1[[#This Row],[Tipo Incrito]]))</f>
        <v/>
      </c>
      <c r="BH648" s="308" t="str">
        <f>IF(F648="","",OR(IFERROR(SEARCH("CG",Tabla1[[#This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8" s="309" t="str">
        <f>IF(F648&lt;&gt;"",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8" s="309" t="str">
        <f>IF(F648&lt;&gt;"",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8" s="309" t="str">
        <f>IF(Tabla1[[#This Row],[Fecha Inicio grupo]]="","",IFERROR(VLOOKUP(Tabla1[[#This Row],[Mes de Alta como miembro]],Parámetros!$AM$2:$AN$16,2,0),"01/01/1900"))</f>
        <v/>
      </c>
    </row>
    <row r="649" spans="1:63" ht="14.45">
      <c r="A649" s="69">
        <v>646</v>
      </c>
      <c r="B649" s="30"/>
      <c r="C649" s="35"/>
      <c r="D649" s="43"/>
      <c r="E649" s="65"/>
      <c r="F649" s="46"/>
      <c r="G649" s="46"/>
      <c r="H649" s="164"/>
      <c r="I649" s="43"/>
      <c r="J649" s="29"/>
      <c r="K649" s="70"/>
      <c r="L649" s="69"/>
      <c r="M649" s="47"/>
      <c r="N649" s="239" t="str">
        <f ca="1">IF(Tabla1[[#This Row],[Fecha de nac]]="","",IF(Tabla1[[#This Row],[Fecha Finalización]] &gt;=TODAY(), DATEDIF(Tabla1[[#This Row],[Fecha de nac]],TODAY(),"y"), ROUNDDOWN((Tabla1[[#This Row],[Fecha Finalización]] -Tabla1[[#This Row],[Fecha de nac]])/365,0)))</f>
        <v/>
      </c>
      <c r="O649" s="170"/>
      <c r="P649" s="35"/>
      <c r="Q649" s="68"/>
      <c r="R649" s="68"/>
      <c r="S649" s="68"/>
      <c r="T649" s="68"/>
      <c r="U649" s="244" t="str">
        <f>IF(F649="","",Tabla1[[#This Row],[Fecha Inicio grupo]]+3*7-7)</f>
        <v/>
      </c>
      <c r="V649" s="245" t="str">
        <f>IF(F649="","",EDATE(Tabla1[[#This Row],[Fecha Inicio grupo]],3))</f>
        <v/>
      </c>
      <c r="W649" s="30"/>
      <c r="X649" s="30"/>
      <c r="Y649" s="77"/>
      <c r="Z649" s="77"/>
      <c r="AA649" s="77"/>
      <c r="AB649" s="77"/>
      <c r="AC649" s="77"/>
      <c r="AD649" s="77"/>
      <c r="AE649" s="77"/>
      <c r="AF649" s="77"/>
      <c r="AG649" s="77"/>
      <c r="AH649" s="77"/>
      <c r="AI649" s="77"/>
      <c r="AJ649" s="77"/>
      <c r="AK649" s="77"/>
      <c r="AL649" s="77"/>
      <c r="AM649" s="77"/>
      <c r="AN649" s="77"/>
      <c r="AO649" s="145"/>
      <c r="AP649" s="247" t="str">
        <f>IF(F649="","",IFERROR(VLOOKUP(SUBSTITUTE(SUBSTITUTE(Tabla1[[#This Row],[Uso Sistemas]],"T","P"),"N","F"),Parámetros!$M$2:$N$17,2,0),"Completar hasta 3ra sem. para evaluar a Probacionista"))</f>
        <v/>
      </c>
      <c r="AQ649" s="40"/>
      <c r="AR649" s="40"/>
      <c r="AS649" s="40"/>
      <c r="AT649" s="29"/>
      <c r="AU649" s="56"/>
      <c r="AV649" s="56"/>
      <c r="AW649" s="56"/>
      <c r="AX649" s="249" t="str">
        <f>IF(V649="","",EOMONTH(EDATE(Tabla1[[#This Row],[Fecha Finalización]],2),0))</f>
        <v/>
      </c>
      <c r="AY649" s="40"/>
      <c r="AZ649" s="250" t="str">
        <f>IF(V649="","",EOMONTH(EDATE(Tabla1[[#This Row],[Fecha Finalización]],3),0))</f>
        <v/>
      </c>
      <c r="BA649" s="40"/>
      <c r="BB649" s="40"/>
      <c r="BC649" s="236"/>
      <c r="BD649" s="234" t="str">
        <f>IF(F649="","",Tabla1[[#This Row],[sem 01]]&amp;Tabla1[[#This Row],[sem 02]]&amp;Tabla1[[#This Row],[sem 03]])</f>
        <v/>
      </c>
      <c r="BE649" s="235" t="str">
        <f>IF(TRIM(F649)="","",$B$1&amp;"-"&amp;SUBSTITUTE(Tabla1[[#This Row],[Mes Inscrito]]," ","")&amp;"-"&amp;SUBSTITUTE(Tabla1[[#This Row],[Dia de clases Inscrito]]," ","")&amp;"-"&amp;SUBSTITUTE(Tabla1[[#This Row],[Horario Inscrito]]," ","")&amp;"-"&amp;Tabla1[[#This Row],[Fecha Inicio grupo]])</f>
        <v/>
      </c>
      <c r="BF649" s="252" t="str">
        <f>IF(F649="","",Tabla1[[#This Row],[Curso]])</f>
        <v/>
      </c>
      <c r="BG649" s="253" t="str">
        <f>+IF(TRIM(F649)="","",$B$1&amp;"-"&amp;TRIM(Tabla1[[#This Row],[Mes Inscrito]])&amp;"-"&amp;TRIM(Tabla1[[#This Row],[Dia de clases Inscrito]])&amp;"-"&amp;TRIM(Tabla1[[#This Row],[Horario Inscrito]])&amp;"-"&amp;TRIM(Tabla1[[#This Row],[Fecha Inicio grupo]])&amp;"-"&amp;TRIM(Tabla1[[#This Row],[Tipo Incrito]]))</f>
        <v/>
      </c>
      <c r="BH649" s="308" t="str">
        <f>IF(F649="","",OR(IFERROR(SEARCH("CG",Tabla1[[#This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9" s="309" t="str">
        <f>IF(F649&lt;&gt;"",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9" s="309" t="str">
        <f>IF(F649&lt;&gt;"",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9" s="309" t="str">
        <f>IF(Tabla1[[#This Row],[Fecha Inicio grupo]]="","",IFERROR(VLOOKUP(Tabla1[[#This Row],[Mes de Alta como miembro]],Parámetros!$AM$2:$AN$16,2,0),"01/01/1900"))</f>
        <v/>
      </c>
    </row>
    <row r="650" spans="1:63" ht="14.45">
      <c r="A650" s="69">
        <v>647</v>
      </c>
      <c r="B650" s="30"/>
      <c r="C650" s="35"/>
      <c r="D650" s="43"/>
      <c r="E650" s="65"/>
      <c r="F650" s="46"/>
      <c r="G650" s="46"/>
      <c r="H650" s="164"/>
      <c r="I650" s="43"/>
      <c r="J650" s="29"/>
      <c r="K650" s="70"/>
      <c r="L650" s="69"/>
      <c r="M650" s="47"/>
      <c r="N650" s="239" t="str">
        <f ca="1">IF(Tabla1[[#This Row],[Fecha de nac]]="","",IF(Tabla1[[#This Row],[Fecha Finalización]] &gt;=TODAY(), DATEDIF(Tabla1[[#This Row],[Fecha de nac]],TODAY(),"y"), ROUNDDOWN((Tabla1[[#This Row],[Fecha Finalización]] -Tabla1[[#This Row],[Fecha de nac]])/365,0)))</f>
        <v/>
      </c>
      <c r="O650" s="170"/>
      <c r="P650" s="35"/>
      <c r="Q650" s="68"/>
      <c r="R650" s="68"/>
      <c r="S650" s="68"/>
      <c r="T650" s="68"/>
      <c r="U650" s="244" t="str">
        <f>IF(F650="","",Tabla1[[#This Row],[Fecha Inicio grupo]]+3*7-7)</f>
        <v/>
      </c>
      <c r="V650" s="245" t="str">
        <f>IF(F650="","",EDATE(Tabla1[[#This Row],[Fecha Inicio grupo]],3))</f>
        <v/>
      </c>
      <c r="W650" s="30"/>
      <c r="X650" s="30"/>
      <c r="Y650" s="77"/>
      <c r="Z650" s="77"/>
      <c r="AA650" s="77"/>
      <c r="AB650" s="77"/>
      <c r="AC650" s="77"/>
      <c r="AD650" s="77"/>
      <c r="AE650" s="77"/>
      <c r="AF650" s="77"/>
      <c r="AG650" s="77"/>
      <c r="AH650" s="77"/>
      <c r="AI650" s="77"/>
      <c r="AJ650" s="77"/>
      <c r="AK650" s="77"/>
      <c r="AL650" s="77"/>
      <c r="AM650" s="77"/>
      <c r="AN650" s="77"/>
      <c r="AO650" s="145"/>
      <c r="AP650" s="247" t="str">
        <f>IF(F650="","",IFERROR(VLOOKUP(SUBSTITUTE(SUBSTITUTE(Tabla1[[#This Row],[Uso Sistemas]],"T","P"),"N","F"),Parámetros!$M$2:$N$17,2,0),"Completar hasta 3ra sem. para evaluar a Probacionista"))</f>
        <v/>
      </c>
      <c r="AQ650" s="40"/>
      <c r="AR650" s="40"/>
      <c r="AS650" s="40"/>
      <c r="AT650" s="29"/>
      <c r="AU650" s="56"/>
      <c r="AV650" s="56"/>
      <c r="AW650" s="56"/>
      <c r="AX650" s="249" t="str">
        <f>IF(V650="","",EOMONTH(EDATE(Tabla1[[#This Row],[Fecha Finalización]],2),0))</f>
        <v/>
      </c>
      <c r="AY650" s="40"/>
      <c r="AZ650" s="250" t="str">
        <f>IF(V650="","",EOMONTH(EDATE(Tabla1[[#This Row],[Fecha Finalización]],3),0))</f>
        <v/>
      </c>
      <c r="BA650" s="40"/>
      <c r="BB650" s="40"/>
      <c r="BC650" s="236"/>
      <c r="BD650" s="234" t="str">
        <f>IF(F650="","",Tabla1[[#This Row],[sem 01]]&amp;Tabla1[[#This Row],[sem 02]]&amp;Tabla1[[#This Row],[sem 03]])</f>
        <v/>
      </c>
      <c r="BE650" s="235" t="str">
        <f>IF(TRIM(F650)="","",$B$1&amp;"-"&amp;SUBSTITUTE(Tabla1[[#This Row],[Mes Inscrito]]," ","")&amp;"-"&amp;SUBSTITUTE(Tabla1[[#This Row],[Dia de clases Inscrito]]," ","")&amp;"-"&amp;SUBSTITUTE(Tabla1[[#This Row],[Horario Inscrito]]," ","")&amp;"-"&amp;Tabla1[[#This Row],[Fecha Inicio grupo]])</f>
        <v/>
      </c>
      <c r="BF650" s="252" t="str">
        <f>IF(F650="","",Tabla1[[#This Row],[Curso]])</f>
        <v/>
      </c>
      <c r="BG650" s="253" t="str">
        <f>+IF(TRIM(F650)="","",$B$1&amp;"-"&amp;TRIM(Tabla1[[#This Row],[Mes Inscrito]])&amp;"-"&amp;TRIM(Tabla1[[#This Row],[Dia de clases Inscrito]])&amp;"-"&amp;TRIM(Tabla1[[#This Row],[Horario Inscrito]])&amp;"-"&amp;TRIM(Tabla1[[#This Row],[Fecha Inicio grupo]])&amp;"-"&amp;TRIM(Tabla1[[#This Row],[Tipo Incrito]]))</f>
        <v/>
      </c>
      <c r="BH650" s="308" t="str">
        <f>IF(F650="","",OR(IFERROR(SEARCH("CG",Tabla1[[#This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0" s="309" t="str">
        <f>IF(F650&lt;&gt;"",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0" s="309" t="str">
        <f>IF(F650&lt;&gt;"",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0" s="309" t="str">
        <f>IF(Tabla1[[#This Row],[Fecha Inicio grupo]]="","",IFERROR(VLOOKUP(Tabla1[[#This Row],[Mes de Alta como miembro]],Parámetros!$AM$2:$AN$16,2,0),"01/01/1900"))</f>
        <v/>
      </c>
    </row>
    <row r="651" spans="1:63" ht="14.45">
      <c r="A651" s="69">
        <v>648</v>
      </c>
      <c r="B651" s="30"/>
      <c r="C651" s="35"/>
      <c r="D651" s="43"/>
      <c r="E651" s="65"/>
      <c r="F651" s="46"/>
      <c r="G651" s="46"/>
      <c r="H651" s="164"/>
      <c r="I651" s="43"/>
      <c r="J651" s="29"/>
      <c r="K651" s="70"/>
      <c r="L651" s="69"/>
      <c r="M651" s="47"/>
      <c r="N651" s="239" t="str">
        <f ca="1">IF(Tabla1[[#This Row],[Fecha de nac]]="","",IF(Tabla1[[#This Row],[Fecha Finalización]] &gt;=TODAY(), DATEDIF(Tabla1[[#This Row],[Fecha de nac]],TODAY(),"y"), ROUNDDOWN((Tabla1[[#This Row],[Fecha Finalización]] -Tabla1[[#This Row],[Fecha de nac]])/365,0)))</f>
        <v/>
      </c>
      <c r="O651" s="170"/>
      <c r="P651" s="35"/>
      <c r="Q651" s="68"/>
      <c r="R651" s="68"/>
      <c r="S651" s="68"/>
      <c r="T651" s="68"/>
      <c r="U651" s="244" t="str">
        <f>IF(F651="","",Tabla1[[#This Row],[Fecha Inicio grupo]]+3*7-7)</f>
        <v/>
      </c>
      <c r="V651" s="245" t="str">
        <f>IF(F651="","",EDATE(Tabla1[[#This Row],[Fecha Inicio grupo]],3))</f>
        <v/>
      </c>
      <c r="W651" s="30"/>
      <c r="X651" s="30"/>
      <c r="Y651" s="77"/>
      <c r="Z651" s="77"/>
      <c r="AA651" s="77"/>
      <c r="AB651" s="77"/>
      <c r="AC651" s="77"/>
      <c r="AD651" s="77"/>
      <c r="AE651" s="77"/>
      <c r="AF651" s="77"/>
      <c r="AG651" s="77"/>
      <c r="AH651" s="77"/>
      <c r="AI651" s="77"/>
      <c r="AJ651" s="77"/>
      <c r="AK651" s="77"/>
      <c r="AL651" s="77"/>
      <c r="AM651" s="77"/>
      <c r="AN651" s="77"/>
      <c r="AO651" s="145"/>
      <c r="AP651" s="247" t="str">
        <f>IF(F651="","",IFERROR(VLOOKUP(SUBSTITUTE(SUBSTITUTE(Tabla1[[#This Row],[Uso Sistemas]],"T","P"),"N","F"),Parámetros!$M$2:$N$17,2,0),"Completar hasta 3ra sem. para evaluar a Probacionista"))</f>
        <v/>
      </c>
      <c r="AQ651" s="40"/>
      <c r="AR651" s="40"/>
      <c r="AS651" s="40"/>
      <c r="AT651" s="29"/>
      <c r="AU651" s="56"/>
      <c r="AV651" s="56"/>
      <c r="AW651" s="56"/>
      <c r="AX651" s="249" t="str">
        <f>IF(V651="","",EOMONTH(EDATE(Tabla1[[#This Row],[Fecha Finalización]],2),0))</f>
        <v/>
      </c>
      <c r="AY651" s="40"/>
      <c r="AZ651" s="250" t="str">
        <f>IF(V651="","",EOMONTH(EDATE(Tabla1[[#This Row],[Fecha Finalización]],3),0))</f>
        <v/>
      </c>
      <c r="BA651" s="40"/>
      <c r="BB651" s="40"/>
      <c r="BC651" s="236"/>
      <c r="BD651" s="234" t="str">
        <f>IF(F651="","",Tabla1[[#This Row],[sem 01]]&amp;Tabla1[[#This Row],[sem 02]]&amp;Tabla1[[#This Row],[sem 03]])</f>
        <v/>
      </c>
      <c r="BE651" s="235" t="str">
        <f>IF(TRIM(F651)="","",$B$1&amp;"-"&amp;SUBSTITUTE(Tabla1[[#This Row],[Mes Inscrito]]," ","")&amp;"-"&amp;SUBSTITUTE(Tabla1[[#This Row],[Dia de clases Inscrito]]," ","")&amp;"-"&amp;SUBSTITUTE(Tabla1[[#This Row],[Horario Inscrito]]," ","")&amp;"-"&amp;Tabla1[[#This Row],[Fecha Inicio grupo]])</f>
        <v/>
      </c>
      <c r="BF651" s="252" t="str">
        <f>IF(F651="","",Tabla1[[#This Row],[Curso]])</f>
        <v/>
      </c>
      <c r="BG651" s="253" t="str">
        <f>+IF(TRIM(F651)="","",$B$1&amp;"-"&amp;TRIM(Tabla1[[#This Row],[Mes Inscrito]])&amp;"-"&amp;TRIM(Tabla1[[#This Row],[Dia de clases Inscrito]])&amp;"-"&amp;TRIM(Tabla1[[#This Row],[Horario Inscrito]])&amp;"-"&amp;TRIM(Tabla1[[#This Row],[Fecha Inicio grupo]])&amp;"-"&amp;TRIM(Tabla1[[#This Row],[Tipo Incrito]]))</f>
        <v/>
      </c>
      <c r="BH651" s="308" t="str">
        <f>IF(F651="","",OR(IFERROR(SEARCH("CG",Tabla1[[#This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1" s="309" t="str">
        <f>IF(F651&lt;&gt;"",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1" s="309" t="str">
        <f>IF(F651&lt;&gt;"",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1" s="309" t="str">
        <f>IF(Tabla1[[#This Row],[Fecha Inicio grupo]]="","",IFERROR(VLOOKUP(Tabla1[[#This Row],[Mes de Alta como miembro]],Parámetros!$AM$2:$AN$16,2,0),"01/01/1900"))</f>
        <v/>
      </c>
    </row>
    <row r="652" spans="1:63" ht="14.45">
      <c r="A652" s="69">
        <v>649</v>
      </c>
      <c r="B652" s="30"/>
      <c r="C652" s="35"/>
      <c r="D652" s="43"/>
      <c r="E652" s="65"/>
      <c r="F652" s="46"/>
      <c r="G652" s="46"/>
      <c r="H652" s="164"/>
      <c r="I652" s="43"/>
      <c r="J652" s="29"/>
      <c r="K652" s="70"/>
      <c r="L652" s="69"/>
      <c r="M652" s="47"/>
      <c r="N652" s="239" t="str">
        <f ca="1">IF(Tabla1[[#This Row],[Fecha de nac]]="","",IF(Tabla1[[#This Row],[Fecha Finalización]] &gt;=TODAY(), DATEDIF(Tabla1[[#This Row],[Fecha de nac]],TODAY(),"y"), ROUNDDOWN((Tabla1[[#This Row],[Fecha Finalización]] -Tabla1[[#This Row],[Fecha de nac]])/365,0)))</f>
        <v/>
      </c>
      <c r="O652" s="170"/>
      <c r="P652" s="35"/>
      <c r="Q652" s="68"/>
      <c r="R652" s="68"/>
      <c r="S652" s="68"/>
      <c r="T652" s="68"/>
      <c r="U652" s="244" t="str">
        <f>IF(F652="","",Tabla1[[#This Row],[Fecha Inicio grupo]]+3*7-7)</f>
        <v/>
      </c>
      <c r="V652" s="245" t="str">
        <f>IF(F652="","",EDATE(Tabla1[[#This Row],[Fecha Inicio grupo]],3))</f>
        <v/>
      </c>
      <c r="W652" s="30"/>
      <c r="X652" s="30"/>
      <c r="Y652" s="77"/>
      <c r="Z652" s="77"/>
      <c r="AA652" s="77"/>
      <c r="AB652" s="77"/>
      <c r="AC652" s="77"/>
      <c r="AD652" s="77"/>
      <c r="AE652" s="77"/>
      <c r="AF652" s="77"/>
      <c r="AG652" s="77"/>
      <c r="AH652" s="77"/>
      <c r="AI652" s="77"/>
      <c r="AJ652" s="77"/>
      <c r="AK652" s="77"/>
      <c r="AL652" s="77"/>
      <c r="AM652" s="77"/>
      <c r="AN652" s="77"/>
      <c r="AO652" s="145"/>
      <c r="AP652" s="247" t="str">
        <f>IF(F652="","",IFERROR(VLOOKUP(SUBSTITUTE(SUBSTITUTE(Tabla1[[#This Row],[Uso Sistemas]],"T","P"),"N","F"),Parámetros!$M$2:$N$17,2,0),"Completar hasta 3ra sem. para evaluar a Probacionista"))</f>
        <v/>
      </c>
      <c r="AQ652" s="40"/>
      <c r="AR652" s="40"/>
      <c r="AS652" s="40"/>
      <c r="AT652" s="29"/>
      <c r="AU652" s="56"/>
      <c r="AV652" s="56"/>
      <c r="AW652" s="56"/>
      <c r="AX652" s="249" t="str">
        <f>IF(V652="","",EOMONTH(EDATE(Tabla1[[#This Row],[Fecha Finalización]],2),0))</f>
        <v/>
      </c>
      <c r="AY652" s="40"/>
      <c r="AZ652" s="250" t="str">
        <f>IF(V652="","",EOMONTH(EDATE(Tabla1[[#This Row],[Fecha Finalización]],3),0))</f>
        <v/>
      </c>
      <c r="BA652" s="40"/>
      <c r="BB652" s="40"/>
      <c r="BC652" s="236"/>
      <c r="BD652" s="234" t="str">
        <f>IF(F652="","",Tabla1[[#This Row],[sem 01]]&amp;Tabla1[[#This Row],[sem 02]]&amp;Tabla1[[#This Row],[sem 03]])</f>
        <v/>
      </c>
      <c r="BE652" s="235" t="str">
        <f>IF(TRIM(F652)="","",$B$1&amp;"-"&amp;SUBSTITUTE(Tabla1[[#This Row],[Mes Inscrito]]," ","")&amp;"-"&amp;SUBSTITUTE(Tabla1[[#This Row],[Dia de clases Inscrito]]," ","")&amp;"-"&amp;SUBSTITUTE(Tabla1[[#This Row],[Horario Inscrito]]," ","")&amp;"-"&amp;Tabla1[[#This Row],[Fecha Inicio grupo]])</f>
        <v/>
      </c>
      <c r="BF652" s="252" t="str">
        <f>IF(F652="","",Tabla1[[#This Row],[Curso]])</f>
        <v/>
      </c>
      <c r="BG652" s="253" t="str">
        <f>+IF(TRIM(F652)="","",$B$1&amp;"-"&amp;TRIM(Tabla1[[#This Row],[Mes Inscrito]])&amp;"-"&amp;TRIM(Tabla1[[#This Row],[Dia de clases Inscrito]])&amp;"-"&amp;TRIM(Tabla1[[#This Row],[Horario Inscrito]])&amp;"-"&amp;TRIM(Tabla1[[#This Row],[Fecha Inicio grupo]])&amp;"-"&amp;TRIM(Tabla1[[#This Row],[Tipo Incrito]]))</f>
        <v/>
      </c>
      <c r="BH652" s="308" t="str">
        <f>IF(F652="","",OR(IFERROR(SEARCH("CG",Tabla1[[#This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2" s="309" t="str">
        <f>IF(F652&lt;&gt;"",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2" s="309" t="str">
        <f>IF(F652&lt;&gt;"",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2" s="309" t="str">
        <f>IF(Tabla1[[#This Row],[Fecha Inicio grupo]]="","",IFERROR(VLOOKUP(Tabla1[[#This Row],[Mes de Alta como miembro]],Parámetros!$AM$2:$AN$16,2,0),"01/01/1900"))</f>
        <v/>
      </c>
    </row>
    <row r="653" spans="1:63" ht="14.45">
      <c r="A653" s="69">
        <v>650</v>
      </c>
      <c r="B653" s="30"/>
      <c r="C653" s="35"/>
      <c r="D653" s="43"/>
      <c r="E653" s="65"/>
      <c r="F653" s="46"/>
      <c r="G653" s="46"/>
      <c r="H653" s="164"/>
      <c r="I653" s="43"/>
      <c r="J653" s="29"/>
      <c r="K653" s="70"/>
      <c r="L653" s="69"/>
      <c r="M653" s="47"/>
      <c r="N653" s="239" t="str">
        <f ca="1">IF(Tabla1[[#This Row],[Fecha de nac]]="","",IF(Tabla1[[#This Row],[Fecha Finalización]] &gt;=TODAY(), DATEDIF(Tabla1[[#This Row],[Fecha de nac]],TODAY(),"y"), ROUNDDOWN((Tabla1[[#This Row],[Fecha Finalización]] -Tabla1[[#This Row],[Fecha de nac]])/365,0)))</f>
        <v/>
      </c>
      <c r="O653" s="170"/>
      <c r="P653" s="35"/>
      <c r="Q653" s="68"/>
      <c r="R653" s="68"/>
      <c r="S653" s="68"/>
      <c r="T653" s="68"/>
      <c r="U653" s="244" t="str">
        <f>IF(F653="","",Tabla1[[#This Row],[Fecha Inicio grupo]]+3*7-7)</f>
        <v/>
      </c>
      <c r="V653" s="245" t="str">
        <f>IF(F653="","",EDATE(Tabla1[[#This Row],[Fecha Inicio grupo]],3))</f>
        <v/>
      </c>
      <c r="W653" s="30"/>
      <c r="X653" s="30"/>
      <c r="Y653" s="77"/>
      <c r="Z653" s="77"/>
      <c r="AA653" s="77"/>
      <c r="AB653" s="77"/>
      <c r="AC653" s="77"/>
      <c r="AD653" s="77"/>
      <c r="AE653" s="77"/>
      <c r="AF653" s="77"/>
      <c r="AG653" s="77"/>
      <c r="AH653" s="77"/>
      <c r="AI653" s="77"/>
      <c r="AJ653" s="77"/>
      <c r="AK653" s="77"/>
      <c r="AL653" s="77"/>
      <c r="AM653" s="77"/>
      <c r="AN653" s="77"/>
      <c r="AO653" s="145"/>
      <c r="AP653" s="247" t="str">
        <f>IF(F653="","",IFERROR(VLOOKUP(SUBSTITUTE(SUBSTITUTE(Tabla1[[#This Row],[Uso Sistemas]],"T","P"),"N","F"),Parámetros!$M$2:$N$17,2,0),"Completar hasta 3ra sem. para evaluar a Probacionista"))</f>
        <v/>
      </c>
      <c r="AQ653" s="40"/>
      <c r="AR653" s="40"/>
      <c r="AS653" s="40"/>
      <c r="AT653" s="29"/>
      <c r="AU653" s="56"/>
      <c r="AV653" s="56"/>
      <c r="AW653" s="56"/>
      <c r="AX653" s="249" t="str">
        <f>IF(V653="","",EOMONTH(EDATE(Tabla1[[#This Row],[Fecha Finalización]],2),0))</f>
        <v/>
      </c>
      <c r="AY653" s="40"/>
      <c r="AZ653" s="250" t="str">
        <f>IF(V653="","",EOMONTH(EDATE(Tabla1[[#This Row],[Fecha Finalización]],3),0))</f>
        <v/>
      </c>
      <c r="BA653" s="40"/>
      <c r="BB653" s="40"/>
      <c r="BC653" s="236"/>
      <c r="BD653" s="234" t="str">
        <f>IF(F653="","",Tabla1[[#This Row],[sem 01]]&amp;Tabla1[[#This Row],[sem 02]]&amp;Tabla1[[#This Row],[sem 03]])</f>
        <v/>
      </c>
      <c r="BE653" s="235" t="str">
        <f>IF(TRIM(F653)="","",$B$1&amp;"-"&amp;SUBSTITUTE(Tabla1[[#This Row],[Mes Inscrito]]," ","")&amp;"-"&amp;SUBSTITUTE(Tabla1[[#This Row],[Dia de clases Inscrito]]," ","")&amp;"-"&amp;SUBSTITUTE(Tabla1[[#This Row],[Horario Inscrito]]," ","")&amp;"-"&amp;Tabla1[[#This Row],[Fecha Inicio grupo]])</f>
        <v/>
      </c>
      <c r="BF653" s="252" t="str">
        <f>IF(F653="","",Tabla1[[#This Row],[Curso]])</f>
        <v/>
      </c>
      <c r="BG653" s="253" t="str">
        <f>+IF(TRIM(F653)="","",$B$1&amp;"-"&amp;TRIM(Tabla1[[#This Row],[Mes Inscrito]])&amp;"-"&amp;TRIM(Tabla1[[#This Row],[Dia de clases Inscrito]])&amp;"-"&amp;TRIM(Tabla1[[#This Row],[Horario Inscrito]])&amp;"-"&amp;TRIM(Tabla1[[#This Row],[Fecha Inicio grupo]])&amp;"-"&amp;TRIM(Tabla1[[#This Row],[Tipo Incrito]]))</f>
        <v/>
      </c>
      <c r="BH653" s="308" t="str">
        <f>IF(F653="","",OR(IFERROR(SEARCH("CG",Tabla1[[#This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3" s="309" t="str">
        <f>IF(F653&lt;&gt;"",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3" s="309" t="str">
        <f>IF(F653&lt;&gt;"",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3" s="309" t="str">
        <f>IF(Tabla1[[#This Row],[Fecha Inicio grupo]]="","",IFERROR(VLOOKUP(Tabla1[[#This Row],[Mes de Alta como miembro]],Parámetros!$AM$2:$AN$16,2,0),"01/01/1900"))</f>
        <v/>
      </c>
    </row>
    <row r="654" spans="1:63" ht="14.45">
      <c r="A654" s="69">
        <v>651</v>
      </c>
      <c r="B654" s="30"/>
      <c r="C654" s="35"/>
      <c r="D654" s="43"/>
      <c r="E654" s="65"/>
      <c r="F654" s="46"/>
      <c r="G654" s="46"/>
      <c r="H654" s="164"/>
      <c r="I654" s="43"/>
      <c r="J654" s="29"/>
      <c r="K654" s="70"/>
      <c r="L654" s="69"/>
      <c r="M654" s="47"/>
      <c r="N654" s="239" t="str">
        <f ca="1">IF(Tabla1[[#This Row],[Fecha de nac]]="","",IF(Tabla1[[#This Row],[Fecha Finalización]] &gt;=TODAY(), DATEDIF(Tabla1[[#This Row],[Fecha de nac]],TODAY(),"y"), ROUNDDOWN((Tabla1[[#This Row],[Fecha Finalización]] -Tabla1[[#This Row],[Fecha de nac]])/365,0)))</f>
        <v/>
      </c>
      <c r="O654" s="170"/>
      <c r="P654" s="35"/>
      <c r="Q654" s="68"/>
      <c r="R654" s="68"/>
      <c r="S654" s="68"/>
      <c r="T654" s="68"/>
      <c r="U654" s="244" t="str">
        <f>IF(F654="","",Tabla1[[#This Row],[Fecha Inicio grupo]]+3*7-7)</f>
        <v/>
      </c>
      <c r="V654" s="245" t="str">
        <f>IF(F654="","",EDATE(Tabla1[[#This Row],[Fecha Inicio grupo]],3))</f>
        <v/>
      </c>
      <c r="W654" s="30"/>
      <c r="X654" s="30"/>
      <c r="Y654" s="77"/>
      <c r="Z654" s="77"/>
      <c r="AA654" s="77"/>
      <c r="AB654" s="77"/>
      <c r="AC654" s="77"/>
      <c r="AD654" s="77"/>
      <c r="AE654" s="77"/>
      <c r="AF654" s="77"/>
      <c r="AG654" s="77"/>
      <c r="AH654" s="77"/>
      <c r="AI654" s="77"/>
      <c r="AJ654" s="77"/>
      <c r="AK654" s="77"/>
      <c r="AL654" s="77"/>
      <c r="AM654" s="77"/>
      <c r="AN654" s="77"/>
      <c r="AO654" s="145"/>
      <c r="AP654" s="247" t="str">
        <f>IF(F654="","",IFERROR(VLOOKUP(SUBSTITUTE(SUBSTITUTE(Tabla1[[#This Row],[Uso Sistemas]],"T","P"),"N","F"),Parámetros!$M$2:$N$17,2,0),"Completar hasta 3ra sem. para evaluar a Probacionista"))</f>
        <v/>
      </c>
      <c r="AQ654" s="40"/>
      <c r="AR654" s="40"/>
      <c r="AS654" s="40"/>
      <c r="AT654" s="29"/>
      <c r="AU654" s="56"/>
      <c r="AV654" s="56"/>
      <c r="AW654" s="56"/>
      <c r="AX654" s="249" t="str">
        <f>IF(V654="","",EOMONTH(EDATE(Tabla1[[#This Row],[Fecha Finalización]],2),0))</f>
        <v/>
      </c>
      <c r="AY654" s="40"/>
      <c r="AZ654" s="250" t="str">
        <f>IF(V654="","",EOMONTH(EDATE(Tabla1[[#This Row],[Fecha Finalización]],3),0))</f>
        <v/>
      </c>
      <c r="BA654" s="40"/>
      <c r="BB654" s="40"/>
      <c r="BC654" s="236"/>
      <c r="BD654" s="234" t="str">
        <f>IF(F654="","",Tabla1[[#This Row],[sem 01]]&amp;Tabla1[[#This Row],[sem 02]]&amp;Tabla1[[#This Row],[sem 03]])</f>
        <v/>
      </c>
      <c r="BE654" s="235" t="str">
        <f>IF(TRIM(F654)="","",$B$1&amp;"-"&amp;SUBSTITUTE(Tabla1[[#This Row],[Mes Inscrito]]," ","")&amp;"-"&amp;SUBSTITUTE(Tabla1[[#This Row],[Dia de clases Inscrito]]," ","")&amp;"-"&amp;SUBSTITUTE(Tabla1[[#This Row],[Horario Inscrito]]," ","")&amp;"-"&amp;Tabla1[[#This Row],[Fecha Inicio grupo]])</f>
        <v/>
      </c>
      <c r="BF654" s="252" t="str">
        <f>IF(F654="","",Tabla1[[#This Row],[Curso]])</f>
        <v/>
      </c>
      <c r="BG654" s="253" t="str">
        <f>+IF(TRIM(F654)="","",$B$1&amp;"-"&amp;TRIM(Tabla1[[#This Row],[Mes Inscrito]])&amp;"-"&amp;TRIM(Tabla1[[#This Row],[Dia de clases Inscrito]])&amp;"-"&amp;TRIM(Tabla1[[#This Row],[Horario Inscrito]])&amp;"-"&amp;TRIM(Tabla1[[#This Row],[Fecha Inicio grupo]])&amp;"-"&amp;TRIM(Tabla1[[#This Row],[Tipo Incrito]]))</f>
        <v/>
      </c>
      <c r="BH654" s="308" t="str">
        <f>IF(F654="","",OR(IFERROR(SEARCH("CG",Tabla1[[#This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4" s="309" t="str">
        <f>IF(F654&lt;&gt;"",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4" s="309" t="str">
        <f>IF(F654&lt;&gt;"",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4" s="309" t="str">
        <f>IF(Tabla1[[#This Row],[Fecha Inicio grupo]]="","",IFERROR(VLOOKUP(Tabla1[[#This Row],[Mes de Alta como miembro]],Parámetros!$AM$2:$AN$16,2,0),"01/01/1900"))</f>
        <v/>
      </c>
    </row>
    <row r="655" spans="1:63" ht="14.45">
      <c r="A655" s="69">
        <v>652</v>
      </c>
      <c r="B655" s="30"/>
      <c r="C655" s="35"/>
      <c r="D655" s="43"/>
      <c r="E655" s="65"/>
      <c r="F655" s="46"/>
      <c r="G655" s="46"/>
      <c r="H655" s="164"/>
      <c r="I655" s="43"/>
      <c r="J655" s="29"/>
      <c r="K655" s="70"/>
      <c r="L655" s="69"/>
      <c r="M655" s="47"/>
      <c r="N655" s="239" t="str">
        <f ca="1">IF(Tabla1[[#This Row],[Fecha de nac]]="","",IF(Tabla1[[#This Row],[Fecha Finalización]] &gt;=TODAY(), DATEDIF(Tabla1[[#This Row],[Fecha de nac]],TODAY(),"y"), ROUNDDOWN((Tabla1[[#This Row],[Fecha Finalización]] -Tabla1[[#This Row],[Fecha de nac]])/365,0)))</f>
        <v/>
      </c>
      <c r="O655" s="170"/>
      <c r="P655" s="35"/>
      <c r="Q655" s="68"/>
      <c r="R655" s="68"/>
      <c r="S655" s="68"/>
      <c r="T655" s="68"/>
      <c r="U655" s="244" t="str">
        <f>IF(F655="","",Tabla1[[#This Row],[Fecha Inicio grupo]]+3*7-7)</f>
        <v/>
      </c>
      <c r="V655" s="245" t="str">
        <f>IF(F655="","",EDATE(Tabla1[[#This Row],[Fecha Inicio grupo]],3))</f>
        <v/>
      </c>
      <c r="W655" s="30"/>
      <c r="X655" s="30"/>
      <c r="Y655" s="77"/>
      <c r="Z655" s="77"/>
      <c r="AA655" s="77"/>
      <c r="AB655" s="77"/>
      <c r="AC655" s="77"/>
      <c r="AD655" s="77"/>
      <c r="AE655" s="77"/>
      <c r="AF655" s="77"/>
      <c r="AG655" s="77"/>
      <c r="AH655" s="77"/>
      <c r="AI655" s="77"/>
      <c r="AJ655" s="77"/>
      <c r="AK655" s="77"/>
      <c r="AL655" s="77"/>
      <c r="AM655" s="77"/>
      <c r="AN655" s="77"/>
      <c r="AO655" s="145"/>
      <c r="AP655" s="247" t="str">
        <f>IF(F655="","",IFERROR(VLOOKUP(SUBSTITUTE(SUBSTITUTE(Tabla1[[#This Row],[Uso Sistemas]],"T","P"),"N","F"),Parámetros!$M$2:$N$17,2,0),"Completar hasta 3ra sem. para evaluar a Probacionista"))</f>
        <v/>
      </c>
      <c r="AQ655" s="40"/>
      <c r="AR655" s="40"/>
      <c r="AS655" s="40"/>
      <c r="AT655" s="29"/>
      <c r="AU655" s="56"/>
      <c r="AV655" s="56"/>
      <c r="AW655" s="56"/>
      <c r="AX655" s="249" t="str">
        <f>IF(V655="","",EOMONTH(EDATE(Tabla1[[#This Row],[Fecha Finalización]],2),0))</f>
        <v/>
      </c>
      <c r="AY655" s="40"/>
      <c r="AZ655" s="250" t="str">
        <f>IF(V655="","",EOMONTH(EDATE(Tabla1[[#This Row],[Fecha Finalización]],3),0))</f>
        <v/>
      </c>
      <c r="BA655" s="40"/>
      <c r="BB655" s="40"/>
      <c r="BC655" s="236"/>
      <c r="BD655" s="234" t="str">
        <f>IF(F655="","",Tabla1[[#This Row],[sem 01]]&amp;Tabla1[[#This Row],[sem 02]]&amp;Tabla1[[#This Row],[sem 03]])</f>
        <v/>
      </c>
      <c r="BE655" s="235" t="str">
        <f>IF(TRIM(F655)="","",$B$1&amp;"-"&amp;SUBSTITUTE(Tabla1[[#This Row],[Mes Inscrito]]," ","")&amp;"-"&amp;SUBSTITUTE(Tabla1[[#This Row],[Dia de clases Inscrito]]," ","")&amp;"-"&amp;SUBSTITUTE(Tabla1[[#This Row],[Horario Inscrito]]," ","")&amp;"-"&amp;Tabla1[[#This Row],[Fecha Inicio grupo]])</f>
        <v/>
      </c>
      <c r="BF655" s="252" t="str">
        <f>IF(F655="","",Tabla1[[#This Row],[Curso]])</f>
        <v/>
      </c>
      <c r="BG655" s="253" t="str">
        <f>+IF(TRIM(F655)="","",$B$1&amp;"-"&amp;TRIM(Tabla1[[#This Row],[Mes Inscrito]])&amp;"-"&amp;TRIM(Tabla1[[#This Row],[Dia de clases Inscrito]])&amp;"-"&amp;TRIM(Tabla1[[#This Row],[Horario Inscrito]])&amp;"-"&amp;TRIM(Tabla1[[#This Row],[Fecha Inicio grupo]])&amp;"-"&amp;TRIM(Tabla1[[#This Row],[Tipo Incrito]]))</f>
        <v/>
      </c>
      <c r="BH655" s="308" t="str">
        <f>IF(F655="","",OR(IFERROR(SEARCH("CG",Tabla1[[#This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5" s="309" t="str">
        <f>IF(F655&lt;&gt;"",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5" s="309" t="str">
        <f>IF(F655&lt;&gt;"",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5" s="309" t="str">
        <f>IF(Tabla1[[#This Row],[Fecha Inicio grupo]]="","",IFERROR(VLOOKUP(Tabla1[[#This Row],[Mes de Alta como miembro]],Parámetros!$AM$2:$AN$16,2,0),"01/01/1900"))</f>
        <v/>
      </c>
    </row>
    <row r="656" spans="1:63" ht="14.45">
      <c r="A656" s="69">
        <v>653</v>
      </c>
      <c r="B656" s="30"/>
      <c r="C656" s="35"/>
      <c r="D656" s="43"/>
      <c r="E656" s="65"/>
      <c r="F656" s="46"/>
      <c r="G656" s="46"/>
      <c r="H656" s="164"/>
      <c r="I656" s="43"/>
      <c r="J656" s="29"/>
      <c r="K656" s="70"/>
      <c r="L656" s="69"/>
      <c r="M656" s="47"/>
      <c r="N656" s="239" t="str">
        <f ca="1">IF(Tabla1[[#This Row],[Fecha de nac]]="","",IF(Tabla1[[#This Row],[Fecha Finalización]] &gt;=TODAY(), DATEDIF(Tabla1[[#This Row],[Fecha de nac]],TODAY(),"y"), ROUNDDOWN((Tabla1[[#This Row],[Fecha Finalización]] -Tabla1[[#This Row],[Fecha de nac]])/365,0)))</f>
        <v/>
      </c>
      <c r="O656" s="170"/>
      <c r="P656" s="35"/>
      <c r="Q656" s="68"/>
      <c r="R656" s="68"/>
      <c r="S656" s="68"/>
      <c r="T656" s="68"/>
      <c r="U656" s="244" t="str">
        <f>IF(F656="","",Tabla1[[#This Row],[Fecha Inicio grupo]]+3*7-7)</f>
        <v/>
      </c>
      <c r="V656" s="245" t="str">
        <f>IF(F656="","",EDATE(Tabla1[[#This Row],[Fecha Inicio grupo]],3))</f>
        <v/>
      </c>
      <c r="W656" s="30"/>
      <c r="X656" s="30"/>
      <c r="Y656" s="77"/>
      <c r="Z656" s="77"/>
      <c r="AA656" s="77"/>
      <c r="AB656" s="77"/>
      <c r="AC656" s="77"/>
      <c r="AD656" s="77"/>
      <c r="AE656" s="77"/>
      <c r="AF656" s="77"/>
      <c r="AG656" s="77"/>
      <c r="AH656" s="77"/>
      <c r="AI656" s="77"/>
      <c r="AJ656" s="77"/>
      <c r="AK656" s="77"/>
      <c r="AL656" s="77"/>
      <c r="AM656" s="77"/>
      <c r="AN656" s="77"/>
      <c r="AO656" s="145"/>
      <c r="AP656" s="247" t="str">
        <f>IF(F656="","",IFERROR(VLOOKUP(SUBSTITUTE(SUBSTITUTE(Tabla1[[#This Row],[Uso Sistemas]],"T","P"),"N","F"),Parámetros!$M$2:$N$17,2,0),"Completar hasta 3ra sem. para evaluar a Probacionista"))</f>
        <v/>
      </c>
      <c r="AQ656" s="40"/>
      <c r="AR656" s="40"/>
      <c r="AS656" s="40"/>
      <c r="AT656" s="29"/>
      <c r="AU656" s="56"/>
      <c r="AV656" s="56"/>
      <c r="AW656" s="56"/>
      <c r="AX656" s="249" t="str">
        <f>IF(V656="","",EOMONTH(EDATE(Tabla1[[#This Row],[Fecha Finalización]],2),0))</f>
        <v/>
      </c>
      <c r="AY656" s="40"/>
      <c r="AZ656" s="250" t="str">
        <f>IF(V656="","",EOMONTH(EDATE(Tabla1[[#This Row],[Fecha Finalización]],3),0))</f>
        <v/>
      </c>
      <c r="BA656" s="40"/>
      <c r="BB656" s="40"/>
      <c r="BC656" s="236"/>
      <c r="BD656" s="234" t="str">
        <f>IF(F656="","",Tabla1[[#This Row],[sem 01]]&amp;Tabla1[[#This Row],[sem 02]]&amp;Tabla1[[#This Row],[sem 03]])</f>
        <v/>
      </c>
      <c r="BE656" s="235" t="str">
        <f>IF(TRIM(F656)="","",$B$1&amp;"-"&amp;SUBSTITUTE(Tabla1[[#This Row],[Mes Inscrito]]," ","")&amp;"-"&amp;SUBSTITUTE(Tabla1[[#This Row],[Dia de clases Inscrito]]," ","")&amp;"-"&amp;SUBSTITUTE(Tabla1[[#This Row],[Horario Inscrito]]," ","")&amp;"-"&amp;Tabla1[[#This Row],[Fecha Inicio grupo]])</f>
        <v/>
      </c>
      <c r="BF656" s="252" t="str">
        <f>IF(F656="","",Tabla1[[#This Row],[Curso]])</f>
        <v/>
      </c>
      <c r="BG656" s="253" t="str">
        <f>+IF(TRIM(F656)="","",$B$1&amp;"-"&amp;TRIM(Tabla1[[#This Row],[Mes Inscrito]])&amp;"-"&amp;TRIM(Tabla1[[#This Row],[Dia de clases Inscrito]])&amp;"-"&amp;TRIM(Tabla1[[#This Row],[Horario Inscrito]])&amp;"-"&amp;TRIM(Tabla1[[#This Row],[Fecha Inicio grupo]])&amp;"-"&amp;TRIM(Tabla1[[#This Row],[Tipo Incrito]]))</f>
        <v/>
      </c>
      <c r="BH656" s="308" t="str">
        <f>IF(F656="","",OR(IFERROR(SEARCH("CG",Tabla1[[#This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6" s="309" t="str">
        <f>IF(F656&lt;&gt;"",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6" s="309" t="str">
        <f>IF(F656&lt;&gt;"",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6" s="309" t="str">
        <f>IF(Tabla1[[#This Row],[Fecha Inicio grupo]]="","",IFERROR(VLOOKUP(Tabla1[[#This Row],[Mes de Alta como miembro]],Parámetros!$AM$2:$AN$16,2,0),"01/01/1900"))</f>
        <v/>
      </c>
    </row>
    <row r="657" spans="1:63" ht="14.45">
      <c r="A657" s="69">
        <v>654</v>
      </c>
      <c r="B657" s="30"/>
      <c r="C657" s="35"/>
      <c r="D657" s="43"/>
      <c r="E657" s="65"/>
      <c r="F657" s="46"/>
      <c r="G657" s="46"/>
      <c r="H657" s="164"/>
      <c r="I657" s="43"/>
      <c r="J657" s="29"/>
      <c r="K657" s="70"/>
      <c r="L657" s="69"/>
      <c r="M657" s="47"/>
      <c r="N657" s="239" t="str">
        <f ca="1">IF(Tabla1[[#This Row],[Fecha de nac]]="","",IF(Tabla1[[#This Row],[Fecha Finalización]] &gt;=TODAY(), DATEDIF(Tabla1[[#This Row],[Fecha de nac]],TODAY(),"y"), ROUNDDOWN((Tabla1[[#This Row],[Fecha Finalización]] -Tabla1[[#This Row],[Fecha de nac]])/365,0)))</f>
        <v/>
      </c>
      <c r="O657" s="170"/>
      <c r="P657" s="35"/>
      <c r="Q657" s="68"/>
      <c r="R657" s="68"/>
      <c r="S657" s="68"/>
      <c r="T657" s="68"/>
      <c r="U657" s="244" t="str">
        <f>IF(F657="","",Tabla1[[#This Row],[Fecha Inicio grupo]]+3*7-7)</f>
        <v/>
      </c>
      <c r="V657" s="245" t="str">
        <f>IF(F657="","",EDATE(Tabla1[[#This Row],[Fecha Inicio grupo]],3))</f>
        <v/>
      </c>
      <c r="W657" s="30"/>
      <c r="X657" s="30"/>
      <c r="Y657" s="77"/>
      <c r="Z657" s="77"/>
      <c r="AA657" s="77"/>
      <c r="AB657" s="77"/>
      <c r="AC657" s="77"/>
      <c r="AD657" s="77"/>
      <c r="AE657" s="77"/>
      <c r="AF657" s="77"/>
      <c r="AG657" s="77"/>
      <c r="AH657" s="77"/>
      <c r="AI657" s="77"/>
      <c r="AJ657" s="77"/>
      <c r="AK657" s="77"/>
      <c r="AL657" s="77"/>
      <c r="AM657" s="77"/>
      <c r="AN657" s="77"/>
      <c r="AO657" s="145"/>
      <c r="AP657" s="247" t="str">
        <f>IF(F657="","",IFERROR(VLOOKUP(SUBSTITUTE(SUBSTITUTE(Tabla1[[#This Row],[Uso Sistemas]],"T","P"),"N","F"),Parámetros!$M$2:$N$17,2,0),"Completar hasta 3ra sem. para evaluar a Probacionista"))</f>
        <v/>
      </c>
      <c r="AQ657" s="40"/>
      <c r="AR657" s="40"/>
      <c r="AS657" s="40"/>
      <c r="AT657" s="29"/>
      <c r="AU657" s="56"/>
      <c r="AV657" s="56"/>
      <c r="AW657" s="56"/>
      <c r="AX657" s="249" t="str">
        <f>IF(V657="","",EOMONTH(EDATE(Tabla1[[#This Row],[Fecha Finalización]],2),0))</f>
        <v/>
      </c>
      <c r="AY657" s="40"/>
      <c r="AZ657" s="250" t="str">
        <f>IF(V657="","",EOMONTH(EDATE(Tabla1[[#This Row],[Fecha Finalización]],3),0))</f>
        <v/>
      </c>
      <c r="BA657" s="40"/>
      <c r="BB657" s="40"/>
      <c r="BC657" s="236"/>
      <c r="BD657" s="234" t="str">
        <f>IF(F657="","",Tabla1[[#This Row],[sem 01]]&amp;Tabla1[[#This Row],[sem 02]]&amp;Tabla1[[#This Row],[sem 03]])</f>
        <v/>
      </c>
      <c r="BE657" s="235" t="str">
        <f>IF(TRIM(F657)="","",$B$1&amp;"-"&amp;SUBSTITUTE(Tabla1[[#This Row],[Mes Inscrito]]," ","")&amp;"-"&amp;SUBSTITUTE(Tabla1[[#This Row],[Dia de clases Inscrito]]," ","")&amp;"-"&amp;SUBSTITUTE(Tabla1[[#This Row],[Horario Inscrito]]," ","")&amp;"-"&amp;Tabla1[[#This Row],[Fecha Inicio grupo]])</f>
        <v/>
      </c>
      <c r="BF657" s="252" t="str">
        <f>IF(F657="","",Tabla1[[#This Row],[Curso]])</f>
        <v/>
      </c>
      <c r="BG657" s="253" t="str">
        <f>+IF(TRIM(F657)="","",$B$1&amp;"-"&amp;TRIM(Tabla1[[#This Row],[Mes Inscrito]])&amp;"-"&amp;TRIM(Tabla1[[#This Row],[Dia de clases Inscrito]])&amp;"-"&amp;TRIM(Tabla1[[#This Row],[Horario Inscrito]])&amp;"-"&amp;TRIM(Tabla1[[#This Row],[Fecha Inicio grupo]])&amp;"-"&amp;TRIM(Tabla1[[#This Row],[Tipo Incrito]]))</f>
        <v/>
      </c>
      <c r="BH657" s="308" t="str">
        <f>IF(F657="","",OR(IFERROR(SEARCH("CG",Tabla1[[#This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7" s="309" t="str">
        <f>IF(F657&lt;&gt;"",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7" s="309" t="str">
        <f>IF(F657&lt;&gt;"",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7" s="309" t="str">
        <f>IF(Tabla1[[#This Row],[Fecha Inicio grupo]]="","",IFERROR(VLOOKUP(Tabla1[[#This Row],[Mes de Alta como miembro]],Parámetros!$AM$2:$AN$16,2,0),"01/01/1900"))</f>
        <v/>
      </c>
    </row>
    <row r="658" spans="1:63" ht="14.45">
      <c r="A658" s="69">
        <v>655</v>
      </c>
      <c r="B658" s="30"/>
      <c r="C658" s="35"/>
      <c r="D658" s="43"/>
      <c r="E658" s="65"/>
      <c r="F658" s="46"/>
      <c r="G658" s="46"/>
      <c r="H658" s="164"/>
      <c r="I658" s="43"/>
      <c r="J658" s="29"/>
      <c r="K658" s="70"/>
      <c r="L658" s="69"/>
      <c r="M658" s="47"/>
      <c r="N658" s="239" t="str">
        <f ca="1">IF(Tabla1[[#This Row],[Fecha de nac]]="","",IF(Tabla1[[#This Row],[Fecha Finalización]] &gt;=TODAY(), DATEDIF(Tabla1[[#This Row],[Fecha de nac]],TODAY(),"y"), ROUNDDOWN((Tabla1[[#This Row],[Fecha Finalización]] -Tabla1[[#This Row],[Fecha de nac]])/365,0)))</f>
        <v/>
      </c>
      <c r="O658" s="170"/>
      <c r="P658" s="35"/>
      <c r="Q658" s="68"/>
      <c r="R658" s="68"/>
      <c r="S658" s="68"/>
      <c r="T658" s="68"/>
      <c r="U658" s="244" t="str">
        <f>IF(F658="","",Tabla1[[#This Row],[Fecha Inicio grupo]]+3*7-7)</f>
        <v/>
      </c>
      <c r="V658" s="245" t="str">
        <f>IF(F658="","",EDATE(Tabla1[[#This Row],[Fecha Inicio grupo]],3))</f>
        <v/>
      </c>
      <c r="W658" s="30"/>
      <c r="X658" s="30"/>
      <c r="Y658" s="77"/>
      <c r="Z658" s="77"/>
      <c r="AA658" s="77"/>
      <c r="AB658" s="77"/>
      <c r="AC658" s="77"/>
      <c r="AD658" s="77"/>
      <c r="AE658" s="77"/>
      <c r="AF658" s="77"/>
      <c r="AG658" s="77"/>
      <c r="AH658" s="77"/>
      <c r="AI658" s="77"/>
      <c r="AJ658" s="77"/>
      <c r="AK658" s="77"/>
      <c r="AL658" s="77"/>
      <c r="AM658" s="77"/>
      <c r="AN658" s="77"/>
      <c r="AO658" s="145"/>
      <c r="AP658" s="247" t="str">
        <f>IF(F658="","",IFERROR(VLOOKUP(SUBSTITUTE(SUBSTITUTE(Tabla1[[#This Row],[Uso Sistemas]],"T","P"),"N","F"),Parámetros!$M$2:$N$17,2,0),"Completar hasta 3ra sem. para evaluar a Probacionista"))</f>
        <v/>
      </c>
      <c r="AQ658" s="40"/>
      <c r="AR658" s="40"/>
      <c r="AS658" s="40"/>
      <c r="AT658" s="29"/>
      <c r="AU658" s="56"/>
      <c r="AV658" s="56"/>
      <c r="AW658" s="56"/>
      <c r="AX658" s="249" t="str">
        <f>IF(V658="","",EOMONTH(EDATE(Tabla1[[#This Row],[Fecha Finalización]],2),0))</f>
        <v/>
      </c>
      <c r="AY658" s="40"/>
      <c r="AZ658" s="250" t="str">
        <f>IF(V658="","",EOMONTH(EDATE(Tabla1[[#This Row],[Fecha Finalización]],3),0))</f>
        <v/>
      </c>
      <c r="BA658" s="40"/>
      <c r="BB658" s="40"/>
      <c r="BC658" s="236"/>
      <c r="BD658" s="234" t="str">
        <f>IF(F658="","",Tabla1[[#This Row],[sem 01]]&amp;Tabla1[[#This Row],[sem 02]]&amp;Tabla1[[#This Row],[sem 03]])</f>
        <v/>
      </c>
      <c r="BE658" s="235" t="str">
        <f>IF(TRIM(F658)="","",$B$1&amp;"-"&amp;SUBSTITUTE(Tabla1[[#This Row],[Mes Inscrito]]," ","")&amp;"-"&amp;SUBSTITUTE(Tabla1[[#This Row],[Dia de clases Inscrito]]," ","")&amp;"-"&amp;SUBSTITUTE(Tabla1[[#This Row],[Horario Inscrito]]," ","")&amp;"-"&amp;Tabla1[[#This Row],[Fecha Inicio grupo]])</f>
        <v/>
      </c>
      <c r="BF658" s="252" t="str">
        <f>IF(F658="","",Tabla1[[#This Row],[Curso]])</f>
        <v/>
      </c>
      <c r="BG658" s="253" t="str">
        <f>+IF(TRIM(F658)="","",$B$1&amp;"-"&amp;TRIM(Tabla1[[#This Row],[Mes Inscrito]])&amp;"-"&amp;TRIM(Tabla1[[#This Row],[Dia de clases Inscrito]])&amp;"-"&amp;TRIM(Tabla1[[#This Row],[Horario Inscrito]])&amp;"-"&amp;TRIM(Tabla1[[#This Row],[Fecha Inicio grupo]])&amp;"-"&amp;TRIM(Tabla1[[#This Row],[Tipo Incrito]]))</f>
        <v/>
      </c>
      <c r="BH658" s="308" t="str">
        <f>IF(F658="","",OR(IFERROR(SEARCH("CG",Tabla1[[#This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8" s="309" t="str">
        <f>IF(F658&lt;&gt;"",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8" s="309" t="str">
        <f>IF(F658&lt;&gt;"",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8" s="309" t="str">
        <f>IF(Tabla1[[#This Row],[Fecha Inicio grupo]]="","",IFERROR(VLOOKUP(Tabla1[[#This Row],[Mes de Alta como miembro]],Parámetros!$AM$2:$AN$16,2,0),"01/01/1900"))</f>
        <v/>
      </c>
    </row>
    <row r="659" spans="1:63" ht="14.45">
      <c r="A659" s="69">
        <v>656</v>
      </c>
      <c r="B659" s="30"/>
      <c r="C659" s="35"/>
      <c r="D659" s="43"/>
      <c r="E659" s="65"/>
      <c r="F659" s="46"/>
      <c r="G659" s="46"/>
      <c r="H659" s="164"/>
      <c r="I659" s="43"/>
      <c r="J659" s="29"/>
      <c r="K659" s="70"/>
      <c r="L659" s="69"/>
      <c r="M659" s="47"/>
      <c r="N659" s="239" t="str">
        <f ca="1">IF(Tabla1[[#This Row],[Fecha de nac]]="","",IF(Tabla1[[#This Row],[Fecha Finalización]] &gt;=TODAY(), DATEDIF(Tabla1[[#This Row],[Fecha de nac]],TODAY(),"y"), ROUNDDOWN((Tabla1[[#This Row],[Fecha Finalización]] -Tabla1[[#This Row],[Fecha de nac]])/365,0)))</f>
        <v/>
      </c>
      <c r="O659" s="170"/>
      <c r="P659" s="35"/>
      <c r="Q659" s="68"/>
      <c r="R659" s="68"/>
      <c r="S659" s="68"/>
      <c r="T659" s="68"/>
      <c r="U659" s="244" t="str">
        <f>IF(F659="","",Tabla1[[#This Row],[Fecha Inicio grupo]]+3*7-7)</f>
        <v/>
      </c>
      <c r="V659" s="245" t="str">
        <f>IF(F659="","",EDATE(Tabla1[[#This Row],[Fecha Inicio grupo]],3))</f>
        <v/>
      </c>
      <c r="W659" s="30"/>
      <c r="X659" s="30"/>
      <c r="Y659" s="77"/>
      <c r="Z659" s="77"/>
      <c r="AA659" s="77"/>
      <c r="AB659" s="77"/>
      <c r="AC659" s="77"/>
      <c r="AD659" s="77"/>
      <c r="AE659" s="77"/>
      <c r="AF659" s="77"/>
      <c r="AG659" s="77"/>
      <c r="AH659" s="77"/>
      <c r="AI659" s="77"/>
      <c r="AJ659" s="77"/>
      <c r="AK659" s="77"/>
      <c r="AL659" s="77"/>
      <c r="AM659" s="77"/>
      <c r="AN659" s="77"/>
      <c r="AO659" s="145"/>
      <c r="AP659" s="247" t="str">
        <f>IF(F659="","",IFERROR(VLOOKUP(SUBSTITUTE(SUBSTITUTE(Tabla1[[#This Row],[Uso Sistemas]],"T","P"),"N","F"),Parámetros!$M$2:$N$17,2,0),"Completar hasta 3ra sem. para evaluar a Probacionista"))</f>
        <v/>
      </c>
      <c r="AQ659" s="40"/>
      <c r="AR659" s="40"/>
      <c r="AS659" s="40"/>
      <c r="AT659" s="29"/>
      <c r="AU659" s="56"/>
      <c r="AV659" s="56"/>
      <c r="AW659" s="56"/>
      <c r="AX659" s="249" t="str">
        <f>IF(V659="","",EOMONTH(EDATE(Tabla1[[#This Row],[Fecha Finalización]],2),0))</f>
        <v/>
      </c>
      <c r="AY659" s="40"/>
      <c r="AZ659" s="250" t="str">
        <f>IF(V659="","",EOMONTH(EDATE(Tabla1[[#This Row],[Fecha Finalización]],3),0))</f>
        <v/>
      </c>
      <c r="BA659" s="40"/>
      <c r="BB659" s="40"/>
      <c r="BC659" s="236"/>
      <c r="BD659" s="234" t="str">
        <f>IF(F659="","",Tabla1[[#This Row],[sem 01]]&amp;Tabla1[[#This Row],[sem 02]]&amp;Tabla1[[#This Row],[sem 03]])</f>
        <v/>
      </c>
      <c r="BE659" s="235" t="str">
        <f>IF(TRIM(F659)="","",$B$1&amp;"-"&amp;SUBSTITUTE(Tabla1[[#This Row],[Mes Inscrito]]," ","")&amp;"-"&amp;SUBSTITUTE(Tabla1[[#This Row],[Dia de clases Inscrito]]," ","")&amp;"-"&amp;SUBSTITUTE(Tabla1[[#This Row],[Horario Inscrito]]," ","")&amp;"-"&amp;Tabla1[[#This Row],[Fecha Inicio grupo]])</f>
        <v/>
      </c>
      <c r="BF659" s="252" t="str">
        <f>IF(F659="","",Tabla1[[#This Row],[Curso]])</f>
        <v/>
      </c>
      <c r="BG659" s="253" t="str">
        <f>+IF(TRIM(F659)="","",$B$1&amp;"-"&amp;TRIM(Tabla1[[#This Row],[Mes Inscrito]])&amp;"-"&amp;TRIM(Tabla1[[#This Row],[Dia de clases Inscrito]])&amp;"-"&amp;TRIM(Tabla1[[#This Row],[Horario Inscrito]])&amp;"-"&amp;TRIM(Tabla1[[#This Row],[Fecha Inicio grupo]])&amp;"-"&amp;TRIM(Tabla1[[#This Row],[Tipo Incrito]]))</f>
        <v/>
      </c>
      <c r="BH659" s="308" t="str">
        <f>IF(F659="","",OR(IFERROR(SEARCH("CG",Tabla1[[#This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9" s="309" t="str">
        <f>IF(F659&lt;&gt;"",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9" s="309" t="str">
        <f>IF(F659&lt;&gt;"",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9" s="309" t="str">
        <f>IF(Tabla1[[#This Row],[Fecha Inicio grupo]]="","",IFERROR(VLOOKUP(Tabla1[[#This Row],[Mes de Alta como miembro]],Parámetros!$AM$2:$AN$16,2,0),"01/01/1900"))</f>
        <v/>
      </c>
    </row>
    <row r="660" spans="1:63" ht="14.45">
      <c r="A660" s="69">
        <v>657</v>
      </c>
      <c r="B660" s="30"/>
      <c r="C660" s="35"/>
      <c r="D660" s="43"/>
      <c r="E660" s="65"/>
      <c r="F660" s="46"/>
      <c r="G660" s="46"/>
      <c r="H660" s="164"/>
      <c r="I660" s="43"/>
      <c r="J660" s="29"/>
      <c r="K660" s="70"/>
      <c r="L660" s="69"/>
      <c r="M660" s="47"/>
      <c r="N660" s="239" t="str">
        <f ca="1">IF(Tabla1[[#This Row],[Fecha de nac]]="","",IF(Tabla1[[#This Row],[Fecha Finalización]] &gt;=TODAY(), DATEDIF(Tabla1[[#This Row],[Fecha de nac]],TODAY(),"y"), ROUNDDOWN((Tabla1[[#This Row],[Fecha Finalización]] -Tabla1[[#This Row],[Fecha de nac]])/365,0)))</f>
        <v/>
      </c>
      <c r="O660" s="170"/>
      <c r="P660" s="35"/>
      <c r="Q660" s="68"/>
      <c r="R660" s="68"/>
      <c r="S660" s="68"/>
      <c r="T660" s="68"/>
      <c r="U660" s="244" t="str">
        <f>IF(F660="","",Tabla1[[#This Row],[Fecha Inicio grupo]]+3*7-7)</f>
        <v/>
      </c>
      <c r="V660" s="245" t="str">
        <f>IF(F660="","",EDATE(Tabla1[[#This Row],[Fecha Inicio grupo]],3))</f>
        <v/>
      </c>
      <c r="W660" s="30"/>
      <c r="X660" s="30"/>
      <c r="Y660" s="77"/>
      <c r="Z660" s="77"/>
      <c r="AA660" s="77"/>
      <c r="AB660" s="77"/>
      <c r="AC660" s="77"/>
      <c r="AD660" s="77"/>
      <c r="AE660" s="77"/>
      <c r="AF660" s="77"/>
      <c r="AG660" s="77"/>
      <c r="AH660" s="77"/>
      <c r="AI660" s="77"/>
      <c r="AJ660" s="77"/>
      <c r="AK660" s="77"/>
      <c r="AL660" s="77"/>
      <c r="AM660" s="77"/>
      <c r="AN660" s="77"/>
      <c r="AO660" s="145"/>
      <c r="AP660" s="247" t="str">
        <f>IF(F660="","",IFERROR(VLOOKUP(SUBSTITUTE(SUBSTITUTE(Tabla1[[#This Row],[Uso Sistemas]],"T","P"),"N","F"),Parámetros!$M$2:$N$17,2,0),"Completar hasta 3ra sem. para evaluar a Probacionista"))</f>
        <v/>
      </c>
      <c r="AQ660" s="40"/>
      <c r="AR660" s="40"/>
      <c r="AS660" s="40"/>
      <c r="AT660" s="29"/>
      <c r="AU660" s="56"/>
      <c r="AV660" s="56"/>
      <c r="AW660" s="56"/>
      <c r="AX660" s="249" t="str">
        <f>IF(V660="","",EOMONTH(EDATE(Tabla1[[#This Row],[Fecha Finalización]],2),0))</f>
        <v/>
      </c>
      <c r="AY660" s="40"/>
      <c r="AZ660" s="250" t="str">
        <f>IF(V660="","",EOMONTH(EDATE(Tabla1[[#This Row],[Fecha Finalización]],3),0))</f>
        <v/>
      </c>
      <c r="BA660" s="40"/>
      <c r="BB660" s="40"/>
      <c r="BC660" s="236"/>
      <c r="BD660" s="234" t="str">
        <f>IF(F660="","",Tabla1[[#This Row],[sem 01]]&amp;Tabla1[[#This Row],[sem 02]]&amp;Tabla1[[#This Row],[sem 03]])</f>
        <v/>
      </c>
      <c r="BE660" s="235" t="str">
        <f>IF(TRIM(F660)="","",$B$1&amp;"-"&amp;SUBSTITUTE(Tabla1[[#This Row],[Mes Inscrito]]," ","")&amp;"-"&amp;SUBSTITUTE(Tabla1[[#This Row],[Dia de clases Inscrito]]," ","")&amp;"-"&amp;SUBSTITUTE(Tabla1[[#This Row],[Horario Inscrito]]," ","")&amp;"-"&amp;Tabla1[[#This Row],[Fecha Inicio grupo]])</f>
        <v/>
      </c>
      <c r="BF660" s="252" t="str">
        <f>IF(F660="","",Tabla1[[#This Row],[Curso]])</f>
        <v/>
      </c>
      <c r="BG660" s="253" t="str">
        <f>+IF(TRIM(F660)="","",$B$1&amp;"-"&amp;TRIM(Tabla1[[#This Row],[Mes Inscrito]])&amp;"-"&amp;TRIM(Tabla1[[#This Row],[Dia de clases Inscrito]])&amp;"-"&amp;TRIM(Tabla1[[#This Row],[Horario Inscrito]])&amp;"-"&amp;TRIM(Tabla1[[#This Row],[Fecha Inicio grupo]])&amp;"-"&amp;TRIM(Tabla1[[#This Row],[Tipo Incrito]]))</f>
        <v/>
      </c>
      <c r="BH660" s="308" t="str">
        <f>IF(F660="","",OR(IFERROR(SEARCH("CG",Tabla1[[#This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0" s="309" t="str">
        <f>IF(F660&lt;&gt;"",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0" s="309" t="str">
        <f>IF(F660&lt;&gt;"",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0" s="309" t="str">
        <f>IF(Tabla1[[#This Row],[Fecha Inicio grupo]]="","",IFERROR(VLOOKUP(Tabla1[[#This Row],[Mes de Alta como miembro]],Parámetros!$AM$2:$AN$16,2,0),"01/01/1900"))</f>
        <v/>
      </c>
    </row>
    <row r="661" spans="1:63" ht="14.45">
      <c r="A661" s="69">
        <v>658</v>
      </c>
      <c r="B661" s="30"/>
      <c r="C661" s="35"/>
      <c r="D661" s="43"/>
      <c r="E661" s="65"/>
      <c r="F661" s="46"/>
      <c r="G661" s="46"/>
      <c r="H661" s="164"/>
      <c r="I661" s="43"/>
      <c r="J661" s="29"/>
      <c r="K661" s="70"/>
      <c r="L661" s="69"/>
      <c r="M661" s="47"/>
      <c r="N661" s="239" t="str">
        <f ca="1">IF(Tabla1[[#This Row],[Fecha de nac]]="","",IF(Tabla1[[#This Row],[Fecha Finalización]] &gt;=TODAY(), DATEDIF(Tabla1[[#This Row],[Fecha de nac]],TODAY(),"y"), ROUNDDOWN((Tabla1[[#This Row],[Fecha Finalización]] -Tabla1[[#This Row],[Fecha de nac]])/365,0)))</f>
        <v/>
      </c>
      <c r="O661" s="170"/>
      <c r="P661" s="35"/>
      <c r="Q661" s="68"/>
      <c r="R661" s="68"/>
      <c r="S661" s="68"/>
      <c r="T661" s="68"/>
      <c r="U661" s="244" t="str">
        <f>IF(F661="","",Tabla1[[#This Row],[Fecha Inicio grupo]]+3*7-7)</f>
        <v/>
      </c>
      <c r="V661" s="245" t="str">
        <f>IF(F661="","",EDATE(Tabla1[[#This Row],[Fecha Inicio grupo]],3))</f>
        <v/>
      </c>
      <c r="W661" s="30"/>
      <c r="X661" s="30"/>
      <c r="Y661" s="77"/>
      <c r="Z661" s="77"/>
      <c r="AA661" s="77"/>
      <c r="AB661" s="77"/>
      <c r="AC661" s="77"/>
      <c r="AD661" s="77"/>
      <c r="AE661" s="77"/>
      <c r="AF661" s="77"/>
      <c r="AG661" s="77"/>
      <c r="AH661" s="77"/>
      <c r="AI661" s="77"/>
      <c r="AJ661" s="77"/>
      <c r="AK661" s="77"/>
      <c r="AL661" s="77"/>
      <c r="AM661" s="77"/>
      <c r="AN661" s="77"/>
      <c r="AO661" s="145"/>
      <c r="AP661" s="247" t="str">
        <f>IF(F661="","",IFERROR(VLOOKUP(SUBSTITUTE(SUBSTITUTE(Tabla1[[#This Row],[Uso Sistemas]],"T","P"),"N","F"),Parámetros!$M$2:$N$17,2,0),"Completar hasta 3ra sem. para evaluar a Probacionista"))</f>
        <v/>
      </c>
      <c r="AQ661" s="40"/>
      <c r="AR661" s="40"/>
      <c r="AS661" s="40"/>
      <c r="AT661" s="29"/>
      <c r="AU661" s="56"/>
      <c r="AV661" s="56"/>
      <c r="AW661" s="56"/>
      <c r="AX661" s="249" t="str">
        <f>IF(V661="","",EOMONTH(EDATE(Tabla1[[#This Row],[Fecha Finalización]],2),0))</f>
        <v/>
      </c>
      <c r="AY661" s="40"/>
      <c r="AZ661" s="250" t="str">
        <f>IF(V661="","",EOMONTH(EDATE(Tabla1[[#This Row],[Fecha Finalización]],3),0))</f>
        <v/>
      </c>
      <c r="BA661" s="40"/>
      <c r="BB661" s="40"/>
      <c r="BC661" s="236"/>
      <c r="BD661" s="234" t="str">
        <f>IF(F661="","",Tabla1[[#This Row],[sem 01]]&amp;Tabla1[[#This Row],[sem 02]]&amp;Tabla1[[#This Row],[sem 03]])</f>
        <v/>
      </c>
      <c r="BE661" s="235" t="str">
        <f>IF(TRIM(F661)="","",$B$1&amp;"-"&amp;SUBSTITUTE(Tabla1[[#This Row],[Mes Inscrito]]," ","")&amp;"-"&amp;SUBSTITUTE(Tabla1[[#This Row],[Dia de clases Inscrito]]," ","")&amp;"-"&amp;SUBSTITUTE(Tabla1[[#This Row],[Horario Inscrito]]," ","")&amp;"-"&amp;Tabla1[[#This Row],[Fecha Inicio grupo]])</f>
        <v/>
      </c>
      <c r="BF661" s="252" t="str">
        <f>IF(F661="","",Tabla1[[#This Row],[Curso]])</f>
        <v/>
      </c>
      <c r="BG661" s="253" t="str">
        <f>+IF(TRIM(F661)="","",$B$1&amp;"-"&amp;TRIM(Tabla1[[#This Row],[Mes Inscrito]])&amp;"-"&amp;TRIM(Tabla1[[#This Row],[Dia de clases Inscrito]])&amp;"-"&amp;TRIM(Tabla1[[#This Row],[Horario Inscrito]])&amp;"-"&amp;TRIM(Tabla1[[#This Row],[Fecha Inicio grupo]])&amp;"-"&amp;TRIM(Tabla1[[#This Row],[Tipo Incrito]]))</f>
        <v/>
      </c>
      <c r="BH661" s="308" t="str">
        <f>IF(F661="","",OR(IFERROR(SEARCH("CG",Tabla1[[#This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1" s="309" t="str">
        <f>IF(F661&lt;&gt;"",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1" s="309" t="str">
        <f>IF(F661&lt;&gt;"",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1" s="309" t="str">
        <f>IF(Tabla1[[#This Row],[Fecha Inicio grupo]]="","",IFERROR(VLOOKUP(Tabla1[[#This Row],[Mes de Alta como miembro]],Parámetros!$AM$2:$AN$16,2,0),"01/01/1900"))</f>
        <v/>
      </c>
    </row>
    <row r="662" spans="1:63" ht="14.45">
      <c r="A662" s="69">
        <v>659</v>
      </c>
      <c r="B662" s="30"/>
      <c r="C662" s="35"/>
      <c r="D662" s="43"/>
      <c r="E662" s="65"/>
      <c r="F662" s="46"/>
      <c r="G662" s="46"/>
      <c r="H662" s="164"/>
      <c r="I662" s="43"/>
      <c r="J662" s="29"/>
      <c r="K662" s="70"/>
      <c r="L662" s="69"/>
      <c r="M662" s="47"/>
      <c r="N662" s="239" t="str">
        <f ca="1">IF(Tabla1[[#This Row],[Fecha de nac]]="","",IF(Tabla1[[#This Row],[Fecha Finalización]] &gt;=TODAY(), DATEDIF(Tabla1[[#This Row],[Fecha de nac]],TODAY(),"y"), ROUNDDOWN((Tabla1[[#This Row],[Fecha Finalización]] -Tabla1[[#This Row],[Fecha de nac]])/365,0)))</f>
        <v/>
      </c>
      <c r="O662" s="170"/>
      <c r="P662" s="35"/>
      <c r="Q662" s="68"/>
      <c r="R662" s="68"/>
      <c r="S662" s="68"/>
      <c r="T662" s="68"/>
      <c r="U662" s="244" t="str">
        <f>IF(F662="","",Tabla1[[#This Row],[Fecha Inicio grupo]]+3*7-7)</f>
        <v/>
      </c>
      <c r="V662" s="245" t="str">
        <f>IF(F662="","",EDATE(Tabla1[[#This Row],[Fecha Inicio grupo]],3))</f>
        <v/>
      </c>
      <c r="W662" s="30"/>
      <c r="X662" s="30"/>
      <c r="Y662" s="77"/>
      <c r="Z662" s="77"/>
      <c r="AA662" s="77"/>
      <c r="AB662" s="77"/>
      <c r="AC662" s="77"/>
      <c r="AD662" s="77"/>
      <c r="AE662" s="77"/>
      <c r="AF662" s="77"/>
      <c r="AG662" s="77"/>
      <c r="AH662" s="77"/>
      <c r="AI662" s="77"/>
      <c r="AJ662" s="77"/>
      <c r="AK662" s="77"/>
      <c r="AL662" s="77"/>
      <c r="AM662" s="77"/>
      <c r="AN662" s="77"/>
      <c r="AO662" s="145"/>
      <c r="AP662" s="247" t="str">
        <f>IF(F662="","",IFERROR(VLOOKUP(SUBSTITUTE(SUBSTITUTE(Tabla1[[#This Row],[Uso Sistemas]],"T","P"),"N","F"),Parámetros!$M$2:$N$17,2,0),"Completar hasta 3ra sem. para evaluar a Probacionista"))</f>
        <v/>
      </c>
      <c r="AQ662" s="40"/>
      <c r="AR662" s="40"/>
      <c r="AS662" s="40"/>
      <c r="AT662" s="29"/>
      <c r="AU662" s="56"/>
      <c r="AV662" s="56"/>
      <c r="AW662" s="56"/>
      <c r="AX662" s="249" t="str">
        <f>IF(V662="","",EOMONTH(EDATE(Tabla1[[#This Row],[Fecha Finalización]],2),0))</f>
        <v/>
      </c>
      <c r="AY662" s="40"/>
      <c r="AZ662" s="250" t="str">
        <f>IF(V662="","",EOMONTH(EDATE(Tabla1[[#This Row],[Fecha Finalización]],3),0))</f>
        <v/>
      </c>
      <c r="BA662" s="40"/>
      <c r="BB662" s="40"/>
      <c r="BC662" s="236"/>
      <c r="BD662" s="234" t="str">
        <f>IF(F662="","",Tabla1[[#This Row],[sem 01]]&amp;Tabla1[[#This Row],[sem 02]]&amp;Tabla1[[#This Row],[sem 03]])</f>
        <v/>
      </c>
      <c r="BE662" s="235" t="str">
        <f>IF(TRIM(F662)="","",$B$1&amp;"-"&amp;SUBSTITUTE(Tabla1[[#This Row],[Mes Inscrito]]," ","")&amp;"-"&amp;SUBSTITUTE(Tabla1[[#This Row],[Dia de clases Inscrito]]," ","")&amp;"-"&amp;SUBSTITUTE(Tabla1[[#This Row],[Horario Inscrito]]," ","")&amp;"-"&amp;Tabla1[[#This Row],[Fecha Inicio grupo]])</f>
        <v/>
      </c>
      <c r="BF662" s="252" t="str">
        <f>IF(F662="","",Tabla1[[#This Row],[Curso]])</f>
        <v/>
      </c>
      <c r="BG662" s="253" t="str">
        <f>+IF(TRIM(F662)="","",$B$1&amp;"-"&amp;TRIM(Tabla1[[#This Row],[Mes Inscrito]])&amp;"-"&amp;TRIM(Tabla1[[#This Row],[Dia de clases Inscrito]])&amp;"-"&amp;TRIM(Tabla1[[#This Row],[Horario Inscrito]])&amp;"-"&amp;TRIM(Tabla1[[#This Row],[Fecha Inicio grupo]])&amp;"-"&amp;TRIM(Tabla1[[#This Row],[Tipo Incrito]]))</f>
        <v/>
      </c>
      <c r="BH662" s="308" t="str">
        <f>IF(F662="","",OR(IFERROR(SEARCH("CG",Tabla1[[#This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2" s="309" t="str">
        <f>IF(F662&lt;&gt;"",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2" s="309" t="str">
        <f>IF(F662&lt;&gt;"",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2" s="309" t="str">
        <f>IF(Tabla1[[#This Row],[Fecha Inicio grupo]]="","",IFERROR(VLOOKUP(Tabla1[[#This Row],[Mes de Alta como miembro]],Parámetros!$AM$2:$AN$16,2,0),"01/01/1900"))</f>
        <v/>
      </c>
    </row>
    <row r="663" spans="1:63" ht="14.45">
      <c r="A663" s="69">
        <v>660</v>
      </c>
      <c r="B663" s="30"/>
      <c r="C663" s="35"/>
      <c r="D663" s="43"/>
      <c r="E663" s="65"/>
      <c r="F663" s="46"/>
      <c r="G663" s="46"/>
      <c r="H663" s="164"/>
      <c r="I663" s="43"/>
      <c r="J663" s="29"/>
      <c r="K663" s="70"/>
      <c r="L663" s="69"/>
      <c r="M663" s="47"/>
      <c r="N663" s="239" t="str">
        <f ca="1">IF(Tabla1[[#This Row],[Fecha de nac]]="","",IF(Tabla1[[#This Row],[Fecha Finalización]] &gt;=TODAY(), DATEDIF(Tabla1[[#This Row],[Fecha de nac]],TODAY(),"y"), ROUNDDOWN((Tabla1[[#This Row],[Fecha Finalización]] -Tabla1[[#This Row],[Fecha de nac]])/365,0)))</f>
        <v/>
      </c>
      <c r="O663" s="170"/>
      <c r="P663" s="35"/>
      <c r="Q663" s="68"/>
      <c r="R663" s="68"/>
      <c r="S663" s="68"/>
      <c r="T663" s="68"/>
      <c r="U663" s="244" t="str">
        <f>IF(F663="","",Tabla1[[#This Row],[Fecha Inicio grupo]]+3*7-7)</f>
        <v/>
      </c>
      <c r="V663" s="245" t="str">
        <f>IF(F663="","",EDATE(Tabla1[[#This Row],[Fecha Inicio grupo]],3))</f>
        <v/>
      </c>
      <c r="W663" s="30"/>
      <c r="X663" s="30"/>
      <c r="Y663" s="77"/>
      <c r="Z663" s="77"/>
      <c r="AA663" s="77"/>
      <c r="AB663" s="77"/>
      <c r="AC663" s="77"/>
      <c r="AD663" s="77"/>
      <c r="AE663" s="77"/>
      <c r="AF663" s="77"/>
      <c r="AG663" s="77"/>
      <c r="AH663" s="77"/>
      <c r="AI663" s="77"/>
      <c r="AJ663" s="77"/>
      <c r="AK663" s="77"/>
      <c r="AL663" s="77"/>
      <c r="AM663" s="77"/>
      <c r="AN663" s="77"/>
      <c r="AO663" s="145"/>
      <c r="AP663" s="247" t="str">
        <f>IF(F663="","",IFERROR(VLOOKUP(SUBSTITUTE(SUBSTITUTE(Tabla1[[#This Row],[Uso Sistemas]],"T","P"),"N","F"),Parámetros!$M$2:$N$17,2,0),"Completar hasta 3ra sem. para evaluar a Probacionista"))</f>
        <v/>
      </c>
      <c r="AQ663" s="40"/>
      <c r="AR663" s="40"/>
      <c r="AS663" s="40"/>
      <c r="AT663" s="29"/>
      <c r="AU663" s="56"/>
      <c r="AV663" s="56"/>
      <c r="AW663" s="56"/>
      <c r="AX663" s="249" t="str">
        <f>IF(V663="","",EOMONTH(EDATE(Tabla1[[#This Row],[Fecha Finalización]],2),0))</f>
        <v/>
      </c>
      <c r="AY663" s="40"/>
      <c r="AZ663" s="250" t="str">
        <f>IF(V663="","",EOMONTH(EDATE(Tabla1[[#This Row],[Fecha Finalización]],3),0))</f>
        <v/>
      </c>
      <c r="BA663" s="40"/>
      <c r="BB663" s="40"/>
      <c r="BC663" s="236"/>
      <c r="BD663" s="234" t="str">
        <f>IF(F663="","",Tabla1[[#This Row],[sem 01]]&amp;Tabla1[[#This Row],[sem 02]]&amp;Tabla1[[#This Row],[sem 03]])</f>
        <v/>
      </c>
      <c r="BE663" s="235" t="str">
        <f>IF(TRIM(F663)="","",$B$1&amp;"-"&amp;SUBSTITUTE(Tabla1[[#This Row],[Mes Inscrito]]," ","")&amp;"-"&amp;SUBSTITUTE(Tabla1[[#This Row],[Dia de clases Inscrito]]," ","")&amp;"-"&amp;SUBSTITUTE(Tabla1[[#This Row],[Horario Inscrito]]," ","")&amp;"-"&amp;Tabla1[[#This Row],[Fecha Inicio grupo]])</f>
        <v/>
      </c>
      <c r="BF663" s="252" t="str">
        <f>IF(F663="","",Tabla1[[#This Row],[Curso]])</f>
        <v/>
      </c>
      <c r="BG663" s="253" t="str">
        <f>+IF(TRIM(F663)="","",$B$1&amp;"-"&amp;TRIM(Tabla1[[#This Row],[Mes Inscrito]])&amp;"-"&amp;TRIM(Tabla1[[#This Row],[Dia de clases Inscrito]])&amp;"-"&amp;TRIM(Tabla1[[#This Row],[Horario Inscrito]])&amp;"-"&amp;TRIM(Tabla1[[#This Row],[Fecha Inicio grupo]])&amp;"-"&amp;TRIM(Tabla1[[#This Row],[Tipo Incrito]]))</f>
        <v/>
      </c>
      <c r="BH663" s="308" t="str">
        <f>IF(F663="","",OR(IFERROR(SEARCH("CG",Tabla1[[#This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3" s="309" t="str">
        <f>IF(F663&lt;&gt;"",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3" s="309" t="str">
        <f>IF(F663&lt;&gt;"",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3" s="309" t="str">
        <f>IF(Tabla1[[#This Row],[Fecha Inicio grupo]]="","",IFERROR(VLOOKUP(Tabla1[[#This Row],[Mes de Alta como miembro]],Parámetros!$AM$2:$AN$16,2,0),"01/01/1900"))</f>
        <v/>
      </c>
    </row>
    <row r="664" spans="1:63" ht="14.45">
      <c r="A664" s="69">
        <v>661</v>
      </c>
      <c r="B664" s="30"/>
      <c r="C664" s="35"/>
      <c r="D664" s="43"/>
      <c r="E664" s="65"/>
      <c r="F664" s="46"/>
      <c r="G664" s="46"/>
      <c r="H664" s="164"/>
      <c r="I664" s="43"/>
      <c r="J664" s="29"/>
      <c r="K664" s="70"/>
      <c r="L664" s="69"/>
      <c r="M664" s="47"/>
      <c r="N664" s="239" t="str">
        <f ca="1">IF(Tabla1[[#This Row],[Fecha de nac]]="","",IF(Tabla1[[#This Row],[Fecha Finalización]] &gt;=TODAY(), DATEDIF(Tabla1[[#This Row],[Fecha de nac]],TODAY(),"y"), ROUNDDOWN((Tabla1[[#This Row],[Fecha Finalización]] -Tabla1[[#This Row],[Fecha de nac]])/365,0)))</f>
        <v/>
      </c>
      <c r="O664" s="170"/>
      <c r="P664" s="35"/>
      <c r="Q664" s="68"/>
      <c r="R664" s="68"/>
      <c r="S664" s="68"/>
      <c r="T664" s="68"/>
      <c r="U664" s="244" t="str">
        <f>IF(F664="","",Tabla1[[#This Row],[Fecha Inicio grupo]]+3*7-7)</f>
        <v/>
      </c>
      <c r="V664" s="245" t="str">
        <f>IF(F664="","",EDATE(Tabla1[[#This Row],[Fecha Inicio grupo]],3))</f>
        <v/>
      </c>
      <c r="W664" s="30"/>
      <c r="X664" s="30"/>
      <c r="Y664" s="77"/>
      <c r="Z664" s="77"/>
      <c r="AA664" s="77"/>
      <c r="AB664" s="77"/>
      <c r="AC664" s="77"/>
      <c r="AD664" s="77"/>
      <c r="AE664" s="77"/>
      <c r="AF664" s="77"/>
      <c r="AG664" s="77"/>
      <c r="AH664" s="77"/>
      <c r="AI664" s="77"/>
      <c r="AJ664" s="77"/>
      <c r="AK664" s="77"/>
      <c r="AL664" s="77"/>
      <c r="AM664" s="77"/>
      <c r="AN664" s="77"/>
      <c r="AO664" s="145"/>
      <c r="AP664" s="247" t="str">
        <f>IF(F664="","",IFERROR(VLOOKUP(SUBSTITUTE(SUBSTITUTE(Tabla1[[#This Row],[Uso Sistemas]],"T","P"),"N","F"),Parámetros!$M$2:$N$17,2,0),"Completar hasta 3ra sem. para evaluar a Probacionista"))</f>
        <v/>
      </c>
      <c r="AQ664" s="40"/>
      <c r="AR664" s="40"/>
      <c r="AS664" s="40"/>
      <c r="AT664" s="29"/>
      <c r="AU664" s="56"/>
      <c r="AV664" s="56"/>
      <c r="AW664" s="56"/>
      <c r="AX664" s="249" t="str">
        <f>IF(V664="","",EOMONTH(EDATE(Tabla1[[#This Row],[Fecha Finalización]],2),0))</f>
        <v/>
      </c>
      <c r="AY664" s="40"/>
      <c r="AZ664" s="250" t="str">
        <f>IF(V664="","",EOMONTH(EDATE(Tabla1[[#This Row],[Fecha Finalización]],3),0))</f>
        <v/>
      </c>
      <c r="BA664" s="40"/>
      <c r="BB664" s="40"/>
      <c r="BC664" s="236"/>
      <c r="BD664" s="234" t="str">
        <f>IF(F664="","",Tabla1[[#This Row],[sem 01]]&amp;Tabla1[[#This Row],[sem 02]]&amp;Tabla1[[#This Row],[sem 03]])</f>
        <v/>
      </c>
      <c r="BE664" s="235" t="str">
        <f>IF(TRIM(F664)="","",$B$1&amp;"-"&amp;SUBSTITUTE(Tabla1[[#This Row],[Mes Inscrito]]," ","")&amp;"-"&amp;SUBSTITUTE(Tabla1[[#This Row],[Dia de clases Inscrito]]," ","")&amp;"-"&amp;SUBSTITUTE(Tabla1[[#This Row],[Horario Inscrito]]," ","")&amp;"-"&amp;Tabla1[[#This Row],[Fecha Inicio grupo]])</f>
        <v/>
      </c>
      <c r="BF664" s="252" t="str">
        <f>IF(F664="","",Tabla1[[#This Row],[Curso]])</f>
        <v/>
      </c>
      <c r="BG664" s="253" t="str">
        <f>+IF(TRIM(F664)="","",$B$1&amp;"-"&amp;TRIM(Tabla1[[#This Row],[Mes Inscrito]])&amp;"-"&amp;TRIM(Tabla1[[#This Row],[Dia de clases Inscrito]])&amp;"-"&amp;TRIM(Tabla1[[#This Row],[Horario Inscrito]])&amp;"-"&amp;TRIM(Tabla1[[#This Row],[Fecha Inicio grupo]])&amp;"-"&amp;TRIM(Tabla1[[#This Row],[Tipo Incrito]]))</f>
        <v/>
      </c>
      <c r="BH664" s="308" t="str">
        <f>IF(F664="","",OR(IFERROR(SEARCH("CG",Tabla1[[#This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4" s="309" t="str">
        <f>IF(F664&lt;&gt;"",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4" s="309" t="str">
        <f>IF(F664&lt;&gt;"",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4" s="309" t="str">
        <f>IF(Tabla1[[#This Row],[Fecha Inicio grupo]]="","",IFERROR(VLOOKUP(Tabla1[[#This Row],[Mes de Alta como miembro]],Parámetros!$AM$2:$AN$16,2,0),"01/01/1900"))</f>
        <v/>
      </c>
    </row>
    <row r="665" spans="1:63" ht="14.45">
      <c r="A665" s="69">
        <v>662</v>
      </c>
      <c r="B665" s="30"/>
      <c r="C665" s="35"/>
      <c r="D665" s="43"/>
      <c r="E665" s="65"/>
      <c r="F665" s="46"/>
      <c r="G665" s="46"/>
      <c r="H665" s="164"/>
      <c r="I665" s="43"/>
      <c r="J665" s="29"/>
      <c r="K665" s="70"/>
      <c r="L665" s="69"/>
      <c r="M665" s="47"/>
      <c r="N665" s="239" t="str">
        <f ca="1">IF(Tabla1[[#This Row],[Fecha de nac]]="","",IF(Tabla1[[#This Row],[Fecha Finalización]] &gt;=TODAY(), DATEDIF(Tabla1[[#This Row],[Fecha de nac]],TODAY(),"y"), ROUNDDOWN((Tabla1[[#This Row],[Fecha Finalización]] -Tabla1[[#This Row],[Fecha de nac]])/365,0)))</f>
        <v/>
      </c>
      <c r="O665" s="170"/>
      <c r="P665" s="35"/>
      <c r="Q665" s="68"/>
      <c r="R665" s="68"/>
      <c r="S665" s="68"/>
      <c r="T665" s="68"/>
      <c r="U665" s="244" t="str">
        <f>IF(F665="","",Tabla1[[#This Row],[Fecha Inicio grupo]]+3*7-7)</f>
        <v/>
      </c>
      <c r="V665" s="245" t="str">
        <f>IF(F665="","",EDATE(Tabla1[[#This Row],[Fecha Inicio grupo]],3))</f>
        <v/>
      </c>
      <c r="W665" s="30"/>
      <c r="X665" s="30"/>
      <c r="Y665" s="77"/>
      <c r="Z665" s="77"/>
      <c r="AA665" s="77"/>
      <c r="AB665" s="77"/>
      <c r="AC665" s="77"/>
      <c r="AD665" s="77"/>
      <c r="AE665" s="77"/>
      <c r="AF665" s="77"/>
      <c r="AG665" s="77"/>
      <c r="AH665" s="77"/>
      <c r="AI665" s="77"/>
      <c r="AJ665" s="77"/>
      <c r="AK665" s="77"/>
      <c r="AL665" s="77"/>
      <c r="AM665" s="77"/>
      <c r="AN665" s="77"/>
      <c r="AO665" s="145"/>
      <c r="AP665" s="247" t="str">
        <f>IF(F665="","",IFERROR(VLOOKUP(SUBSTITUTE(SUBSTITUTE(Tabla1[[#This Row],[Uso Sistemas]],"T","P"),"N","F"),Parámetros!$M$2:$N$17,2,0),"Completar hasta 3ra sem. para evaluar a Probacionista"))</f>
        <v/>
      </c>
      <c r="AQ665" s="40"/>
      <c r="AR665" s="40"/>
      <c r="AS665" s="40"/>
      <c r="AT665" s="29"/>
      <c r="AU665" s="56"/>
      <c r="AV665" s="56"/>
      <c r="AW665" s="56"/>
      <c r="AX665" s="249" t="str">
        <f>IF(V665="","",EOMONTH(EDATE(Tabla1[[#This Row],[Fecha Finalización]],2),0))</f>
        <v/>
      </c>
      <c r="AY665" s="40"/>
      <c r="AZ665" s="250" t="str">
        <f>IF(V665="","",EOMONTH(EDATE(Tabla1[[#This Row],[Fecha Finalización]],3),0))</f>
        <v/>
      </c>
      <c r="BA665" s="40"/>
      <c r="BB665" s="40"/>
      <c r="BC665" s="236"/>
      <c r="BD665" s="234" t="str">
        <f>IF(F665="","",Tabla1[[#This Row],[sem 01]]&amp;Tabla1[[#This Row],[sem 02]]&amp;Tabla1[[#This Row],[sem 03]])</f>
        <v/>
      </c>
      <c r="BE665" s="235" t="str">
        <f>IF(TRIM(F665)="","",$B$1&amp;"-"&amp;SUBSTITUTE(Tabla1[[#This Row],[Mes Inscrito]]," ","")&amp;"-"&amp;SUBSTITUTE(Tabla1[[#This Row],[Dia de clases Inscrito]]," ","")&amp;"-"&amp;SUBSTITUTE(Tabla1[[#This Row],[Horario Inscrito]]," ","")&amp;"-"&amp;Tabla1[[#This Row],[Fecha Inicio grupo]])</f>
        <v/>
      </c>
      <c r="BF665" s="252" t="str">
        <f>IF(F665="","",Tabla1[[#This Row],[Curso]])</f>
        <v/>
      </c>
      <c r="BG665" s="253" t="str">
        <f>+IF(TRIM(F665)="","",$B$1&amp;"-"&amp;TRIM(Tabla1[[#This Row],[Mes Inscrito]])&amp;"-"&amp;TRIM(Tabla1[[#This Row],[Dia de clases Inscrito]])&amp;"-"&amp;TRIM(Tabla1[[#This Row],[Horario Inscrito]])&amp;"-"&amp;TRIM(Tabla1[[#This Row],[Fecha Inicio grupo]])&amp;"-"&amp;TRIM(Tabla1[[#This Row],[Tipo Incrito]]))</f>
        <v/>
      </c>
      <c r="BH665" s="308" t="str">
        <f>IF(F665="","",OR(IFERROR(SEARCH("CG",Tabla1[[#This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5" s="309" t="str">
        <f>IF(F665&lt;&gt;"",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5" s="309" t="str">
        <f>IF(F665&lt;&gt;"",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5" s="309" t="str">
        <f>IF(Tabla1[[#This Row],[Fecha Inicio grupo]]="","",IFERROR(VLOOKUP(Tabla1[[#This Row],[Mes de Alta como miembro]],Parámetros!$AM$2:$AN$16,2,0),"01/01/1900"))</f>
        <v/>
      </c>
    </row>
    <row r="666" spans="1:63" ht="14.45">
      <c r="A666" s="69">
        <v>663</v>
      </c>
      <c r="B666" s="30"/>
      <c r="C666" s="35"/>
      <c r="D666" s="43"/>
      <c r="E666" s="65"/>
      <c r="F666" s="46"/>
      <c r="G666" s="46"/>
      <c r="H666" s="164"/>
      <c r="I666" s="43"/>
      <c r="J666" s="29"/>
      <c r="K666" s="70"/>
      <c r="L666" s="69"/>
      <c r="M666" s="47"/>
      <c r="N666" s="239" t="str">
        <f ca="1">IF(Tabla1[[#This Row],[Fecha de nac]]="","",IF(Tabla1[[#This Row],[Fecha Finalización]] &gt;=TODAY(), DATEDIF(Tabla1[[#This Row],[Fecha de nac]],TODAY(),"y"), ROUNDDOWN((Tabla1[[#This Row],[Fecha Finalización]] -Tabla1[[#This Row],[Fecha de nac]])/365,0)))</f>
        <v/>
      </c>
      <c r="O666" s="170"/>
      <c r="P666" s="35"/>
      <c r="Q666" s="68"/>
      <c r="R666" s="68"/>
      <c r="S666" s="68"/>
      <c r="T666" s="68"/>
      <c r="U666" s="244" t="str">
        <f>IF(F666="","",Tabla1[[#This Row],[Fecha Inicio grupo]]+3*7-7)</f>
        <v/>
      </c>
      <c r="V666" s="245" t="str">
        <f>IF(F666="","",EDATE(Tabla1[[#This Row],[Fecha Inicio grupo]],3))</f>
        <v/>
      </c>
      <c r="W666" s="30"/>
      <c r="X666" s="30"/>
      <c r="Y666" s="77"/>
      <c r="Z666" s="77"/>
      <c r="AA666" s="77"/>
      <c r="AB666" s="77"/>
      <c r="AC666" s="77"/>
      <c r="AD666" s="77"/>
      <c r="AE666" s="77"/>
      <c r="AF666" s="77"/>
      <c r="AG666" s="77"/>
      <c r="AH666" s="77"/>
      <c r="AI666" s="77"/>
      <c r="AJ666" s="77"/>
      <c r="AK666" s="77"/>
      <c r="AL666" s="77"/>
      <c r="AM666" s="77"/>
      <c r="AN666" s="77"/>
      <c r="AO666" s="145"/>
      <c r="AP666" s="247" t="str">
        <f>IF(F666="","",IFERROR(VLOOKUP(SUBSTITUTE(SUBSTITUTE(Tabla1[[#This Row],[Uso Sistemas]],"T","P"),"N","F"),Parámetros!$M$2:$N$17,2,0),"Completar hasta 3ra sem. para evaluar a Probacionista"))</f>
        <v/>
      </c>
      <c r="AQ666" s="40"/>
      <c r="AR666" s="40"/>
      <c r="AS666" s="40"/>
      <c r="AT666" s="29"/>
      <c r="AU666" s="56"/>
      <c r="AV666" s="56"/>
      <c r="AW666" s="56"/>
      <c r="AX666" s="249" t="str">
        <f>IF(V666="","",EOMONTH(EDATE(Tabla1[[#This Row],[Fecha Finalización]],2),0))</f>
        <v/>
      </c>
      <c r="AY666" s="40"/>
      <c r="AZ666" s="250" t="str">
        <f>IF(V666="","",EOMONTH(EDATE(Tabla1[[#This Row],[Fecha Finalización]],3),0))</f>
        <v/>
      </c>
      <c r="BA666" s="40"/>
      <c r="BB666" s="40"/>
      <c r="BC666" s="236"/>
      <c r="BD666" s="234" t="str">
        <f>IF(F666="","",Tabla1[[#This Row],[sem 01]]&amp;Tabla1[[#This Row],[sem 02]]&amp;Tabla1[[#This Row],[sem 03]])</f>
        <v/>
      </c>
      <c r="BE666" s="235" t="str">
        <f>IF(TRIM(F666)="","",$B$1&amp;"-"&amp;SUBSTITUTE(Tabla1[[#This Row],[Mes Inscrito]]," ","")&amp;"-"&amp;SUBSTITUTE(Tabla1[[#This Row],[Dia de clases Inscrito]]," ","")&amp;"-"&amp;SUBSTITUTE(Tabla1[[#This Row],[Horario Inscrito]]," ","")&amp;"-"&amp;Tabla1[[#This Row],[Fecha Inicio grupo]])</f>
        <v/>
      </c>
      <c r="BF666" s="252" t="str">
        <f>IF(F666="","",Tabla1[[#This Row],[Curso]])</f>
        <v/>
      </c>
      <c r="BG666" s="253" t="str">
        <f>+IF(TRIM(F666)="","",$B$1&amp;"-"&amp;TRIM(Tabla1[[#This Row],[Mes Inscrito]])&amp;"-"&amp;TRIM(Tabla1[[#This Row],[Dia de clases Inscrito]])&amp;"-"&amp;TRIM(Tabla1[[#This Row],[Horario Inscrito]])&amp;"-"&amp;TRIM(Tabla1[[#This Row],[Fecha Inicio grupo]])&amp;"-"&amp;TRIM(Tabla1[[#This Row],[Tipo Incrito]]))</f>
        <v/>
      </c>
      <c r="BH666" s="308" t="str">
        <f>IF(F666="","",OR(IFERROR(SEARCH("CG",Tabla1[[#This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6" s="309" t="str">
        <f>IF(F666&lt;&gt;"",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6" s="309" t="str">
        <f>IF(F666&lt;&gt;"",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6" s="309" t="str">
        <f>IF(Tabla1[[#This Row],[Fecha Inicio grupo]]="","",IFERROR(VLOOKUP(Tabla1[[#This Row],[Mes de Alta como miembro]],Parámetros!$AM$2:$AN$16,2,0),"01/01/1900"))</f>
        <v/>
      </c>
    </row>
    <row r="667" spans="1:63" ht="14.45">
      <c r="A667" s="69">
        <v>664</v>
      </c>
      <c r="B667" s="30"/>
      <c r="C667" s="35"/>
      <c r="D667" s="43"/>
      <c r="E667" s="65"/>
      <c r="F667" s="46"/>
      <c r="G667" s="46"/>
      <c r="H667" s="164"/>
      <c r="I667" s="43"/>
      <c r="J667" s="29"/>
      <c r="K667" s="70"/>
      <c r="L667" s="69"/>
      <c r="M667" s="47"/>
      <c r="N667" s="239" t="str">
        <f ca="1">IF(Tabla1[[#This Row],[Fecha de nac]]="","",IF(Tabla1[[#This Row],[Fecha Finalización]] &gt;=TODAY(), DATEDIF(Tabla1[[#This Row],[Fecha de nac]],TODAY(),"y"), ROUNDDOWN((Tabla1[[#This Row],[Fecha Finalización]] -Tabla1[[#This Row],[Fecha de nac]])/365,0)))</f>
        <v/>
      </c>
      <c r="O667" s="170"/>
      <c r="P667" s="35"/>
      <c r="Q667" s="68"/>
      <c r="R667" s="68"/>
      <c r="S667" s="68"/>
      <c r="T667" s="68"/>
      <c r="U667" s="244" t="str">
        <f>IF(F667="","",Tabla1[[#This Row],[Fecha Inicio grupo]]+3*7-7)</f>
        <v/>
      </c>
      <c r="V667" s="245" t="str">
        <f>IF(F667="","",EDATE(Tabla1[[#This Row],[Fecha Inicio grupo]],3))</f>
        <v/>
      </c>
      <c r="W667" s="30"/>
      <c r="X667" s="30"/>
      <c r="Y667" s="77"/>
      <c r="Z667" s="77"/>
      <c r="AA667" s="77"/>
      <c r="AB667" s="77"/>
      <c r="AC667" s="77"/>
      <c r="AD667" s="77"/>
      <c r="AE667" s="77"/>
      <c r="AF667" s="77"/>
      <c r="AG667" s="77"/>
      <c r="AH667" s="77"/>
      <c r="AI667" s="77"/>
      <c r="AJ667" s="77"/>
      <c r="AK667" s="77"/>
      <c r="AL667" s="77"/>
      <c r="AM667" s="77"/>
      <c r="AN667" s="77"/>
      <c r="AO667" s="145"/>
      <c r="AP667" s="247" t="str">
        <f>IF(F667="","",IFERROR(VLOOKUP(SUBSTITUTE(SUBSTITUTE(Tabla1[[#This Row],[Uso Sistemas]],"T","P"),"N","F"),Parámetros!$M$2:$N$17,2,0),"Completar hasta 3ra sem. para evaluar a Probacionista"))</f>
        <v/>
      </c>
      <c r="AQ667" s="40"/>
      <c r="AR667" s="40"/>
      <c r="AS667" s="40"/>
      <c r="AT667" s="29"/>
      <c r="AU667" s="56"/>
      <c r="AV667" s="56"/>
      <c r="AW667" s="56"/>
      <c r="AX667" s="249" t="str">
        <f>IF(V667="","",EOMONTH(EDATE(Tabla1[[#This Row],[Fecha Finalización]],2),0))</f>
        <v/>
      </c>
      <c r="AY667" s="40"/>
      <c r="AZ667" s="250" t="str">
        <f>IF(V667="","",EOMONTH(EDATE(Tabla1[[#This Row],[Fecha Finalización]],3),0))</f>
        <v/>
      </c>
      <c r="BA667" s="40"/>
      <c r="BB667" s="40"/>
      <c r="BC667" s="236"/>
      <c r="BD667" s="234" t="str">
        <f>IF(F667="","",Tabla1[[#This Row],[sem 01]]&amp;Tabla1[[#This Row],[sem 02]]&amp;Tabla1[[#This Row],[sem 03]])</f>
        <v/>
      </c>
      <c r="BE667" s="235" t="str">
        <f>IF(TRIM(F667)="","",$B$1&amp;"-"&amp;SUBSTITUTE(Tabla1[[#This Row],[Mes Inscrito]]," ","")&amp;"-"&amp;SUBSTITUTE(Tabla1[[#This Row],[Dia de clases Inscrito]]," ","")&amp;"-"&amp;SUBSTITUTE(Tabla1[[#This Row],[Horario Inscrito]]," ","")&amp;"-"&amp;Tabla1[[#This Row],[Fecha Inicio grupo]])</f>
        <v/>
      </c>
      <c r="BF667" s="252" t="str">
        <f>IF(F667="","",Tabla1[[#This Row],[Curso]])</f>
        <v/>
      </c>
      <c r="BG667" s="253" t="str">
        <f>+IF(TRIM(F667)="","",$B$1&amp;"-"&amp;TRIM(Tabla1[[#This Row],[Mes Inscrito]])&amp;"-"&amp;TRIM(Tabla1[[#This Row],[Dia de clases Inscrito]])&amp;"-"&amp;TRIM(Tabla1[[#This Row],[Horario Inscrito]])&amp;"-"&amp;TRIM(Tabla1[[#This Row],[Fecha Inicio grupo]])&amp;"-"&amp;TRIM(Tabla1[[#This Row],[Tipo Incrito]]))</f>
        <v/>
      </c>
      <c r="BH667" s="308" t="str">
        <f>IF(F667="","",OR(IFERROR(SEARCH("CG",Tabla1[[#This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7" s="309" t="str">
        <f>IF(F667&lt;&gt;"",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7" s="309" t="str">
        <f>IF(F667&lt;&gt;"",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7" s="309" t="str">
        <f>IF(Tabla1[[#This Row],[Fecha Inicio grupo]]="","",IFERROR(VLOOKUP(Tabla1[[#This Row],[Mes de Alta como miembro]],Parámetros!$AM$2:$AN$16,2,0),"01/01/1900"))</f>
        <v/>
      </c>
    </row>
    <row r="668" spans="1:63" ht="14.45">
      <c r="A668" s="69">
        <v>665</v>
      </c>
      <c r="B668" s="30"/>
      <c r="C668" s="35"/>
      <c r="D668" s="43"/>
      <c r="E668" s="65"/>
      <c r="F668" s="46"/>
      <c r="G668" s="46"/>
      <c r="H668" s="164"/>
      <c r="I668" s="43"/>
      <c r="J668" s="29"/>
      <c r="K668" s="70"/>
      <c r="L668" s="69"/>
      <c r="M668" s="47"/>
      <c r="N668" s="239" t="str">
        <f ca="1">IF(Tabla1[[#This Row],[Fecha de nac]]="","",IF(Tabla1[[#This Row],[Fecha Finalización]] &gt;=TODAY(), DATEDIF(Tabla1[[#This Row],[Fecha de nac]],TODAY(),"y"), ROUNDDOWN((Tabla1[[#This Row],[Fecha Finalización]] -Tabla1[[#This Row],[Fecha de nac]])/365,0)))</f>
        <v/>
      </c>
      <c r="O668" s="170"/>
      <c r="P668" s="35"/>
      <c r="Q668" s="68"/>
      <c r="R668" s="68"/>
      <c r="S668" s="68"/>
      <c r="T668" s="68"/>
      <c r="U668" s="244" t="str">
        <f>IF(F668="","",Tabla1[[#This Row],[Fecha Inicio grupo]]+3*7-7)</f>
        <v/>
      </c>
      <c r="V668" s="245" t="str">
        <f>IF(F668="","",EDATE(Tabla1[[#This Row],[Fecha Inicio grupo]],3))</f>
        <v/>
      </c>
      <c r="W668" s="30"/>
      <c r="X668" s="30"/>
      <c r="Y668" s="77"/>
      <c r="Z668" s="77"/>
      <c r="AA668" s="77"/>
      <c r="AB668" s="77"/>
      <c r="AC668" s="77"/>
      <c r="AD668" s="77"/>
      <c r="AE668" s="77"/>
      <c r="AF668" s="77"/>
      <c r="AG668" s="77"/>
      <c r="AH668" s="77"/>
      <c r="AI668" s="77"/>
      <c r="AJ668" s="77"/>
      <c r="AK668" s="77"/>
      <c r="AL668" s="77"/>
      <c r="AM668" s="77"/>
      <c r="AN668" s="77"/>
      <c r="AO668" s="145"/>
      <c r="AP668" s="247" t="str">
        <f>IF(F668="","",IFERROR(VLOOKUP(SUBSTITUTE(SUBSTITUTE(Tabla1[[#This Row],[Uso Sistemas]],"T","P"),"N","F"),Parámetros!$M$2:$N$17,2,0),"Completar hasta 3ra sem. para evaluar a Probacionista"))</f>
        <v/>
      </c>
      <c r="AQ668" s="40"/>
      <c r="AR668" s="40"/>
      <c r="AS668" s="40"/>
      <c r="AT668" s="29"/>
      <c r="AU668" s="56"/>
      <c r="AV668" s="56"/>
      <c r="AW668" s="56"/>
      <c r="AX668" s="249" t="str">
        <f>IF(V668="","",EOMONTH(EDATE(Tabla1[[#This Row],[Fecha Finalización]],2),0))</f>
        <v/>
      </c>
      <c r="AY668" s="40"/>
      <c r="AZ668" s="250" t="str">
        <f>IF(V668="","",EOMONTH(EDATE(Tabla1[[#This Row],[Fecha Finalización]],3),0))</f>
        <v/>
      </c>
      <c r="BA668" s="40"/>
      <c r="BB668" s="40"/>
      <c r="BC668" s="236"/>
      <c r="BD668" s="234" t="str">
        <f>IF(F668="","",Tabla1[[#This Row],[sem 01]]&amp;Tabla1[[#This Row],[sem 02]]&amp;Tabla1[[#This Row],[sem 03]])</f>
        <v/>
      </c>
      <c r="BE668" s="235" t="str">
        <f>IF(TRIM(F668)="","",$B$1&amp;"-"&amp;SUBSTITUTE(Tabla1[[#This Row],[Mes Inscrito]]," ","")&amp;"-"&amp;SUBSTITUTE(Tabla1[[#This Row],[Dia de clases Inscrito]]," ","")&amp;"-"&amp;SUBSTITUTE(Tabla1[[#This Row],[Horario Inscrito]]," ","")&amp;"-"&amp;Tabla1[[#This Row],[Fecha Inicio grupo]])</f>
        <v/>
      </c>
      <c r="BF668" s="252" t="str">
        <f>IF(F668="","",Tabla1[[#This Row],[Curso]])</f>
        <v/>
      </c>
      <c r="BG668" s="253" t="str">
        <f>+IF(TRIM(F668)="","",$B$1&amp;"-"&amp;TRIM(Tabla1[[#This Row],[Mes Inscrito]])&amp;"-"&amp;TRIM(Tabla1[[#This Row],[Dia de clases Inscrito]])&amp;"-"&amp;TRIM(Tabla1[[#This Row],[Horario Inscrito]])&amp;"-"&amp;TRIM(Tabla1[[#This Row],[Fecha Inicio grupo]])&amp;"-"&amp;TRIM(Tabla1[[#This Row],[Tipo Incrito]]))</f>
        <v/>
      </c>
      <c r="BH668" s="308" t="str">
        <f>IF(F668="","",OR(IFERROR(SEARCH("CG",Tabla1[[#This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8" s="309" t="str">
        <f>IF(F668&lt;&gt;"",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8" s="309" t="str">
        <f>IF(F668&lt;&gt;"",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8" s="309" t="str">
        <f>IF(Tabla1[[#This Row],[Fecha Inicio grupo]]="","",IFERROR(VLOOKUP(Tabla1[[#This Row],[Mes de Alta como miembro]],Parámetros!$AM$2:$AN$16,2,0),"01/01/1900"))</f>
        <v/>
      </c>
    </row>
    <row r="669" spans="1:63" ht="14.45">
      <c r="A669" s="69">
        <v>666</v>
      </c>
      <c r="B669" s="30"/>
      <c r="C669" s="35"/>
      <c r="D669" s="43"/>
      <c r="E669" s="65"/>
      <c r="F669" s="46"/>
      <c r="G669" s="46"/>
      <c r="H669" s="164"/>
      <c r="I669" s="43"/>
      <c r="J669" s="29"/>
      <c r="K669" s="70"/>
      <c r="L669" s="69"/>
      <c r="M669" s="47"/>
      <c r="N669" s="239" t="str">
        <f ca="1">IF(Tabla1[[#This Row],[Fecha de nac]]="","",IF(Tabla1[[#This Row],[Fecha Finalización]] &gt;=TODAY(), DATEDIF(Tabla1[[#This Row],[Fecha de nac]],TODAY(),"y"), ROUNDDOWN((Tabla1[[#This Row],[Fecha Finalización]] -Tabla1[[#This Row],[Fecha de nac]])/365,0)))</f>
        <v/>
      </c>
      <c r="O669" s="170"/>
      <c r="P669" s="35"/>
      <c r="Q669" s="68"/>
      <c r="R669" s="68"/>
      <c r="S669" s="68"/>
      <c r="T669" s="68"/>
      <c r="U669" s="244" t="str">
        <f>IF(F669="","",Tabla1[[#This Row],[Fecha Inicio grupo]]+3*7-7)</f>
        <v/>
      </c>
      <c r="V669" s="245" t="str">
        <f>IF(F669="","",EDATE(Tabla1[[#This Row],[Fecha Inicio grupo]],3))</f>
        <v/>
      </c>
      <c r="W669" s="30"/>
      <c r="X669" s="30"/>
      <c r="Y669" s="77"/>
      <c r="Z669" s="77"/>
      <c r="AA669" s="77"/>
      <c r="AB669" s="77"/>
      <c r="AC669" s="77"/>
      <c r="AD669" s="77"/>
      <c r="AE669" s="77"/>
      <c r="AF669" s="77"/>
      <c r="AG669" s="77"/>
      <c r="AH669" s="77"/>
      <c r="AI669" s="77"/>
      <c r="AJ669" s="77"/>
      <c r="AK669" s="77"/>
      <c r="AL669" s="77"/>
      <c r="AM669" s="77"/>
      <c r="AN669" s="77"/>
      <c r="AO669" s="145"/>
      <c r="AP669" s="247" t="str">
        <f>IF(F669="","",IFERROR(VLOOKUP(SUBSTITUTE(SUBSTITUTE(Tabla1[[#This Row],[Uso Sistemas]],"T","P"),"N","F"),Parámetros!$M$2:$N$17,2,0),"Completar hasta 3ra sem. para evaluar a Probacionista"))</f>
        <v/>
      </c>
      <c r="AQ669" s="40"/>
      <c r="AR669" s="40"/>
      <c r="AS669" s="40"/>
      <c r="AT669" s="29"/>
      <c r="AU669" s="56"/>
      <c r="AV669" s="56"/>
      <c r="AW669" s="56"/>
      <c r="AX669" s="249" t="str">
        <f>IF(V669="","",EOMONTH(EDATE(Tabla1[[#This Row],[Fecha Finalización]],2),0))</f>
        <v/>
      </c>
      <c r="AY669" s="40"/>
      <c r="AZ669" s="250" t="str">
        <f>IF(V669="","",EOMONTH(EDATE(Tabla1[[#This Row],[Fecha Finalización]],3),0))</f>
        <v/>
      </c>
      <c r="BA669" s="40"/>
      <c r="BB669" s="40"/>
      <c r="BC669" s="236"/>
      <c r="BD669" s="234" t="str">
        <f>IF(F669="","",Tabla1[[#This Row],[sem 01]]&amp;Tabla1[[#This Row],[sem 02]]&amp;Tabla1[[#This Row],[sem 03]])</f>
        <v/>
      </c>
      <c r="BE669" s="235" t="str">
        <f>IF(TRIM(F669)="","",$B$1&amp;"-"&amp;SUBSTITUTE(Tabla1[[#This Row],[Mes Inscrito]]," ","")&amp;"-"&amp;SUBSTITUTE(Tabla1[[#This Row],[Dia de clases Inscrito]]," ","")&amp;"-"&amp;SUBSTITUTE(Tabla1[[#This Row],[Horario Inscrito]]," ","")&amp;"-"&amp;Tabla1[[#This Row],[Fecha Inicio grupo]])</f>
        <v/>
      </c>
      <c r="BF669" s="252" t="str">
        <f>IF(F669="","",Tabla1[[#This Row],[Curso]])</f>
        <v/>
      </c>
      <c r="BG669" s="253" t="str">
        <f>+IF(TRIM(F669)="","",$B$1&amp;"-"&amp;TRIM(Tabla1[[#This Row],[Mes Inscrito]])&amp;"-"&amp;TRIM(Tabla1[[#This Row],[Dia de clases Inscrito]])&amp;"-"&amp;TRIM(Tabla1[[#This Row],[Horario Inscrito]])&amp;"-"&amp;TRIM(Tabla1[[#This Row],[Fecha Inicio grupo]])&amp;"-"&amp;TRIM(Tabla1[[#This Row],[Tipo Incrito]]))</f>
        <v/>
      </c>
      <c r="BH669" s="308" t="str">
        <f>IF(F669="","",OR(IFERROR(SEARCH("CG",Tabla1[[#This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9" s="309" t="str">
        <f>IF(F669&lt;&gt;"",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9" s="309" t="str">
        <f>IF(F669&lt;&gt;"",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9" s="309" t="str">
        <f>IF(Tabla1[[#This Row],[Fecha Inicio grupo]]="","",IFERROR(VLOOKUP(Tabla1[[#This Row],[Mes de Alta como miembro]],Parámetros!$AM$2:$AN$16,2,0),"01/01/1900"))</f>
        <v/>
      </c>
    </row>
    <row r="670" spans="1:63" ht="14.45">
      <c r="A670" s="69">
        <v>667</v>
      </c>
      <c r="B670" s="30"/>
      <c r="C670" s="35"/>
      <c r="D670" s="43"/>
      <c r="E670" s="65"/>
      <c r="F670" s="46"/>
      <c r="G670" s="46"/>
      <c r="H670" s="164"/>
      <c r="I670" s="43"/>
      <c r="J670" s="29"/>
      <c r="K670" s="70"/>
      <c r="L670" s="69"/>
      <c r="M670" s="47"/>
      <c r="N670" s="239" t="str">
        <f ca="1">IF(Tabla1[[#This Row],[Fecha de nac]]="","",IF(Tabla1[[#This Row],[Fecha Finalización]] &gt;=TODAY(), DATEDIF(Tabla1[[#This Row],[Fecha de nac]],TODAY(),"y"), ROUNDDOWN((Tabla1[[#This Row],[Fecha Finalización]] -Tabla1[[#This Row],[Fecha de nac]])/365,0)))</f>
        <v/>
      </c>
      <c r="O670" s="170"/>
      <c r="P670" s="35"/>
      <c r="Q670" s="68"/>
      <c r="R670" s="68"/>
      <c r="S670" s="68"/>
      <c r="T670" s="68"/>
      <c r="U670" s="244" t="str">
        <f>IF(F670="","",Tabla1[[#This Row],[Fecha Inicio grupo]]+3*7-7)</f>
        <v/>
      </c>
      <c r="V670" s="245" t="str">
        <f>IF(F670="","",EDATE(Tabla1[[#This Row],[Fecha Inicio grupo]],3))</f>
        <v/>
      </c>
      <c r="W670" s="30"/>
      <c r="X670" s="30"/>
      <c r="Y670" s="77"/>
      <c r="Z670" s="77"/>
      <c r="AA670" s="77"/>
      <c r="AB670" s="77"/>
      <c r="AC670" s="77"/>
      <c r="AD670" s="77"/>
      <c r="AE670" s="77"/>
      <c r="AF670" s="77"/>
      <c r="AG670" s="77"/>
      <c r="AH670" s="77"/>
      <c r="AI670" s="77"/>
      <c r="AJ670" s="77"/>
      <c r="AK670" s="77"/>
      <c r="AL670" s="77"/>
      <c r="AM670" s="77"/>
      <c r="AN670" s="77"/>
      <c r="AO670" s="145"/>
      <c r="AP670" s="247" t="str">
        <f>IF(F670="","",IFERROR(VLOOKUP(SUBSTITUTE(SUBSTITUTE(Tabla1[[#This Row],[Uso Sistemas]],"T","P"),"N","F"),Parámetros!$M$2:$N$17,2,0),"Completar hasta 3ra sem. para evaluar a Probacionista"))</f>
        <v/>
      </c>
      <c r="AQ670" s="40"/>
      <c r="AR670" s="40"/>
      <c r="AS670" s="40"/>
      <c r="AT670" s="29"/>
      <c r="AU670" s="56"/>
      <c r="AV670" s="56"/>
      <c r="AW670" s="56"/>
      <c r="AX670" s="249" t="str">
        <f>IF(V670="","",EOMONTH(EDATE(Tabla1[[#This Row],[Fecha Finalización]],2),0))</f>
        <v/>
      </c>
      <c r="AY670" s="40"/>
      <c r="AZ670" s="250" t="str">
        <f>IF(V670="","",EOMONTH(EDATE(Tabla1[[#This Row],[Fecha Finalización]],3),0))</f>
        <v/>
      </c>
      <c r="BA670" s="40"/>
      <c r="BB670" s="40"/>
      <c r="BC670" s="236"/>
      <c r="BD670" s="234" t="str">
        <f>IF(F670="","",Tabla1[[#This Row],[sem 01]]&amp;Tabla1[[#This Row],[sem 02]]&amp;Tabla1[[#This Row],[sem 03]])</f>
        <v/>
      </c>
      <c r="BE670" s="235" t="str">
        <f>IF(TRIM(F670)="","",$B$1&amp;"-"&amp;SUBSTITUTE(Tabla1[[#This Row],[Mes Inscrito]]," ","")&amp;"-"&amp;SUBSTITUTE(Tabla1[[#This Row],[Dia de clases Inscrito]]," ","")&amp;"-"&amp;SUBSTITUTE(Tabla1[[#This Row],[Horario Inscrito]]," ","")&amp;"-"&amp;Tabla1[[#This Row],[Fecha Inicio grupo]])</f>
        <v/>
      </c>
      <c r="BF670" s="252" t="str">
        <f>IF(F670="","",Tabla1[[#This Row],[Curso]])</f>
        <v/>
      </c>
      <c r="BG670" s="253" t="str">
        <f>+IF(TRIM(F670)="","",$B$1&amp;"-"&amp;TRIM(Tabla1[[#This Row],[Mes Inscrito]])&amp;"-"&amp;TRIM(Tabla1[[#This Row],[Dia de clases Inscrito]])&amp;"-"&amp;TRIM(Tabla1[[#This Row],[Horario Inscrito]])&amp;"-"&amp;TRIM(Tabla1[[#This Row],[Fecha Inicio grupo]])&amp;"-"&amp;TRIM(Tabla1[[#This Row],[Tipo Incrito]]))</f>
        <v/>
      </c>
      <c r="BH670" s="308" t="str">
        <f>IF(F670="","",OR(IFERROR(SEARCH("CG",Tabla1[[#This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0" s="309" t="str">
        <f>IF(F670&lt;&gt;"",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0" s="309" t="str">
        <f>IF(F670&lt;&gt;"",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0" s="309" t="str">
        <f>IF(Tabla1[[#This Row],[Fecha Inicio grupo]]="","",IFERROR(VLOOKUP(Tabla1[[#This Row],[Mes de Alta como miembro]],Parámetros!$AM$2:$AN$16,2,0),"01/01/1900"))</f>
        <v/>
      </c>
    </row>
    <row r="671" spans="1:63" ht="14.45">
      <c r="A671" s="69">
        <v>668</v>
      </c>
      <c r="B671" s="30"/>
      <c r="C671" s="35"/>
      <c r="D671" s="43"/>
      <c r="E671" s="65"/>
      <c r="F671" s="46"/>
      <c r="G671" s="46"/>
      <c r="H671" s="164"/>
      <c r="I671" s="43"/>
      <c r="J671" s="29"/>
      <c r="K671" s="70"/>
      <c r="L671" s="69"/>
      <c r="M671" s="47"/>
      <c r="N671" s="239" t="str">
        <f ca="1">IF(Tabla1[[#This Row],[Fecha de nac]]="","",IF(Tabla1[[#This Row],[Fecha Finalización]] &gt;=TODAY(), DATEDIF(Tabla1[[#This Row],[Fecha de nac]],TODAY(),"y"), ROUNDDOWN((Tabla1[[#This Row],[Fecha Finalización]] -Tabla1[[#This Row],[Fecha de nac]])/365,0)))</f>
        <v/>
      </c>
      <c r="O671" s="170"/>
      <c r="P671" s="35"/>
      <c r="Q671" s="68"/>
      <c r="R671" s="68"/>
      <c r="S671" s="68"/>
      <c r="T671" s="68"/>
      <c r="U671" s="244" t="str">
        <f>IF(F671="","",Tabla1[[#This Row],[Fecha Inicio grupo]]+3*7-7)</f>
        <v/>
      </c>
      <c r="V671" s="245" t="str">
        <f>IF(F671="","",EDATE(Tabla1[[#This Row],[Fecha Inicio grupo]],3))</f>
        <v/>
      </c>
      <c r="W671" s="30"/>
      <c r="X671" s="30"/>
      <c r="Y671" s="77"/>
      <c r="Z671" s="77"/>
      <c r="AA671" s="77"/>
      <c r="AB671" s="77"/>
      <c r="AC671" s="77"/>
      <c r="AD671" s="77"/>
      <c r="AE671" s="77"/>
      <c r="AF671" s="77"/>
      <c r="AG671" s="77"/>
      <c r="AH671" s="77"/>
      <c r="AI671" s="77"/>
      <c r="AJ671" s="77"/>
      <c r="AK671" s="77"/>
      <c r="AL671" s="77"/>
      <c r="AM671" s="77"/>
      <c r="AN671" s="77"/>
      <c r="AO671" s="145"/>
      <c r="AP671" s="247" t="str">
        <f>IF(F671="","",IFERROR(VLOOKUP(SUBSTITUTE(SUBSTITUTE(Tabla1[[#This Row],[Uso Sistemas]],"T","P"),"N","F"),Parámetros!$M$2:$N$17,2,0),"Completar hasta 3ra sem. para evaluar a Probacionista"))</f>
        <v/>
      </c>
      <c r="AQ671" s="40"/>
      <c r="AR671" s="40"/>
      <c r="AS671" s="40"/>
      <c r="AT671" s="29"/>
      <c r="AU671" s="56"/>
      <c r="AV671" s="56"/>
      <c r="AW671" s="56"/>
      <c r="AX671" s="249" t="str">
        <f>IF(V671="","",EOMONTH(EDATE(Tabla1[[#This Row],[Fecha Finalización]],2),0))</f>
        <v/>
      </c>
      <c r="AY671" s="40"/>
      <c r="AZ671" s="250" t="str">
        <f>IF(V671="","",EOMONTH(EDATE(Tabla1[[#This Row],[Fecha Finalización]],3),0))</f>
        <v/>
      </c>
      <c r="BA671" s="40"/>
      <c r="BB671" s="40"/>
      <c r="BC671" s="236"/>
      <c r="BD671" s="234" t="str">
        <f>IF(F671="","",Tabla1[[#This Row],[sem 01]]&amp;Tabla1[[#This Row],[sem 02]]&amp;Tabla1[[#This Row],[sem 03]])</f>
        <v/>
      </c>
      <c r="BE671" s="235" t="str">
        <f>IF(TRIM(F671)="","",$B$1&amp;"-"&amp;SUBSTITUTE(Tabla1[[#This Row],[Mes Inscrito]]," ","")&amp;"-"&amp;SUBSTITUTE(Tabla1[[#This Row],[Dia de clases Inscrito]]," ","")&amp;"-"&amp;SUBSTITUTE(Tabla1[[#This Row],[Horario Inscrito]]," ","")&amp;"-"&amp;Tabla1[[#This Row],[Fecha Inicio grupo]])</f>
        <v/>
      </c>
      <c r="BF671" s="252" t="str">
        <f>IF(F671="","",Tabla1[[#This Row],[Curso]])</f>
        <v/>
      </c>
      <c r="BG671" s="253" t="str">
        <f>+IF(TRIM(F671)="","",$B$1&amp;"-"&amp;TRIM(Tabla1[[#This Row],[Mes Inscrito]])&amp;"-"&amp;TRIM(Tabla1[[#This Row],[Dia de clases Inscrito]])&amp;"-"&amp;TRIM(Tabla1[[#This Row],[Horario Inscrito]])&amp;"-"&amp;TRIM(Tabla1[[#This Row],[Fecha Inicio grupo]])&amp;"-"&amp;TRIM(Tabla1[[#This Row],[Tipo Incrito]]))</f>
        <v/>
      </c>
      <c r="BH671" s="308" t="str">
        <f>IF(F671="","",OR(IFERROR(SEARCH("CG",Tabla1[[#This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1" s="309" t="str">
        <f>IF(F671&lt;&gt;"",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1" s="309" t="str">
        <f>IF(F671&lt;&gt;"",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1" s="309" t="str">
        <f>IF(Tabla1[[#This Row],[Fecha Inicio grupo]]="","",IFERROR(VLOOKUP(Tabla1[[#This Row],[Mes de Alta como miembro]],Parámetros!$AM$2:$AN$16,2,0),"01/01/1900"))</f>
        <v/>
      </c>
    </row>
    <row r="672" spans="1:63" ht="14.45">
      <c r="A672" s="69">
        <v>669</v>
      </c>
      <c r="B672" s="30"/>
      <c r="C672" s="35"/>
      <c r="D672" s="43"/>
      <c r="E672" s="65"/>
      <c r="F672" s="46"/>
      <c r="G672" s="46"/>
      <c r="H672" s="164"/>
      <c r="I672" s="43"/>
      <c r="J672" s="29"/>
      <c r="K672" s="70"/>
      <c r="L672" s="69"/>
      <c r="M672" s="47"/>
      <c r="N672" s="239" t="str">
        <f ca="1">IF(Tabla1[[#This Row],[Fecha de nac]]="","",IF(Tabla1[[#This Row],[Fecha Finalización]] &gt;=TODAY(), DATEDIF(Tabla1[[#This Row],[Fecha de nac]],TODAY(),"y"), ROUNDDOWN((Tabla1[[#This Row],[Fecha Finalización]] -Tabla1[[#This Row],[Fecha de nac]])/365,0)))</f>
        <v/>
      </c>
      <c r="O672" s="170"/>
      <c r="P672" s="35"/>
      <c r="Q672" s="68"/>
      <c r="R672" s="68"/>
      <c r="S672" s="68"/>
      <c r="T672" s="68"/>
      <c r="U672" s="244" t="str">
        <f>IF(F672="","",Tabla1[[#This Row],[Fecha Inicio grupo]]+3*7-7)</f>
        <v/>
      </c>
      <c r="V672" s="245" t="str">
        <f>IF(F672="","",EDATE(Tabla1[[#This Row],[Fecha Inicio grupo]],3))</f>
        <v/>
      </c>
      <c r="W672" s="30"/>
      <c r="X672" s="30"/>
      <c r="Y672" s="77"/>
      <c r="Z672" s="77"/>
      <c r="AA672" s="77"/>
      <c r="AB672" s="77"/>
      <c r="AC672" s="77"/>
      <c r="AD672" s="77"/>
      <c r="AE672" s="77"/>
      <c r="AF672" s="77"/>
      <c r="AG672" s="77"/>
      <c r="AH672" s="77"/>
      <c r="AI672" s="77"/>
      <c r="AJ672" s="77"/>
      <c r="AK672" s="77"/>
      <c r="AL672" s="77"/>
      <c r="AM672" s="77"/>
      <c r="AN672" s="77"/>
      <c r="AO672" s="145"/>
      <c r="AP672" s="247" t="str">
        <f>IF(F672="","",IFERROR(VLOOKUP(SUBSTITUTE(SUBSTITUTE(Tabla1[[#This Row],[Uso Sistemas]],"T","P"),"N","F"),Parámetros!$M$2:$N$17,2,0),"Completar hasta 3ra sem. para evaluar a Probacionista"))</f>
        <v/>
      </c>
      <c r="AQ672" s="40"/>
      <c r="AR672" s="40"/>
      <c r="AS672" s="40"/>
      <c r="AT672" s="29"/>
      <c r="AU672" s="56"/>
      <c r="AV672" s="56"/>
      <c r="AW672" s="56"/>
      <c r="AX672" s="249" t="str">
        <f>IF(V672="","",EOMONTH(EDATE(Tabla1[[#This Row],[Fecha Finalización]],2),0))</f>
        <v/>
      </c>
      <c r="AY672" s="40"/>
      <c r="AZ672" s="250" t="str">
        <f>IF(V672="","",EOMONTH(EDATE(Tabla1[[#This Row],[Fecha Finalización]],3),0))</f>
        <v/>
      </c>
      <c r="BA672" s="40"/>
      <c r="BB672" s="40"/>
      <c r="BC672" s="236"/>
      <c r="BD672" s="234" t="str">
        <f>IF(F672="","",Tabla1[[#This Row],[sem 01]]&amp;Tabla1[[#This Row],[sem 02]]&amp;Tabla1[[#This Row],[sem 03]])</f>
        <v/>
      </c>
      <c r="BE672" s="235" t="str">
        <f>IF(TRIM(F672)="","",$B$1&amp;"-"&amp;SUBSTITUTE(Tabla1[[#This Row],[Mes Inscrito]]," ","")&amp;"-"&amp;SUBSTITUTE(Tabla1[[#This Row],[Dia de clases Inscrito]]," ","")&amp;"-"&amp;SUBSTITUTE(Tabla1[[#This Row],[Horario Inscrito]]," ","")&amp;"-"&amp;Tabla1[[#This Row],[Fecha Inicio grupo]])</f>
        <v/>
      </c>
      <c r="BF672" s="252" t="str">
        <f>IF(F672="","",Tabla1[[#This Row],[Curso]])</f>
        <v/>
      </c>
      <c r="BG672" s="253" t="str">
        <f>+IF(TRIM(F672)="","",$B$1&amp;"-"&amp;TRIM(Tabla1[[#This Row],[Mes Inscrito]])&amp;"-"&amp;TRIM(Tabla1[[#This Row],[Dia de clases Inscrito]])&amp;"-"&amp;TRIM(Tabla1[[#This Row],[Horario Inscrito]])&amp;"-"&amp;TRIM(Tabla1[[#This Row],[Fecha Inicio grupo]])&amp;"-"&amp;TRIM(Tabla1[[#This Row],[Tipo Incrito]]))</f>
        <v/>
      </c>
      <c r="BH672" s="308" t="str">
        <f>IF(F672="","",OR(IFERROR(SEARCH("CG",Tabla1[[#This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2" s="309" t="str">
        <f>IF(F672&lt;&gt;"",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2" s="309" t="str">
        <f>IF(F672&lt;&gt;"",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2" s="309" t="str">
        <f>IF(Tabla1[[#This Row],[Fecha Inicio grupo]]="","",IFERROR(VLOOKUP(Tabla1[[#This Row],[Mes de Alta como miembro]],Parámetros!$AM$2:$AN$16,2,0),"01/01/1900"))</f>
        <v/>
      </c>
    </row>
    <row r="673" spans="1:63" ht="14.45">
      <c r="A673" s="69">
        <v>670</v>
      </c>
      <c r="B673" s="30"/>
      <c r="C673" s="35"/>
      <c r="D673" s="43"/>
      <c r="E673" s="65"/>
      <c r="F673" s="46"/>
      <c r="G673" s="46"/>
      <c r="H673" s="164"/>
      <c r="I673" s="43"/>
      <c r="J673" s="29"/>
      <c r="K673" s="70"/>
      <c r="L673" s="69"/>
      <c r="M673" s="47"/>
      <c r="N673" s="239" t="str">
        <f ca="1">IF(Tabla1[[#This Row],[Fecha de nac]]="","",IF(Tabla1[[#This Row],[Fecha Finalización]] &gt;=TODAY(), DATEDIF(Tabla1[[#This Row],[Fecha de nac]],TODAY(),"y"), ROUNDDOWN((Tabla1[[#This Row],[Fecha Finalización]] -Tabla1[[#This Row],[Fecha de nac]])/365,0)))</f>
        <v/>
      </c>
      <c r="O673" s="170"/>
      <c r="P673" s="35"/>
      <c r="Q673" s="68"/>
      <c r="R673" s="68"/>
      <c r="S673" s="68"/>
      <c r="T673" s="68"/>
      <c r="U673" s="244" t="str">
        <f>IF(F673="","",Tabla1[[#This Row],[Fecha Inicio grupo]]+3*7-7)</f>
        <v/>
      </c>
      <c r="V673" s="245" t="str">
        <f>IF(F673="","",EDATE(Tabla1[[#This Row],[Fecha Inicio grupo]],3))</f>
        <v/>
      </c>
      <c r="W673" s="30"/>
      <c r="X673" s="30"/>
      <c r="Y673" s="77"/>
      <c r="Z673" s="77"/>
      <c r="AA673" s="77"/>
      <c r="AB673" s="77"/>
      <c r="AC673" s="77"/>
      <c r="AD673" s="77"/>
      <c r="AE673" s="77"/>
      <c r="AF673" s="77"/>
      <c r="AG673" s="77"/>
      <c r="AH673" s="77"/>
      <c r="AI673" s="77"/>
      <c r="AJ673" s="77"/>
      <c r="AK673" s="77"/>
      <c r="AL673" s="77"/>
      <c r="AM673" s="77"/>
      <c r="AN673" s="77"/>
      <c r="AO673" s="145"/>
      <c r="AP673" s="247" t="str">
        <f>IF(F673="","",IFERROR(VLOOKUP(SUBSTITUTE(SUBSTITUTE(Tabla1[[#This Row],[Uso Sistemas]],"T","P"),"N","F"),Parámetros!$M$2:$N$17,2,0),"Completar hasta 3ra sem. para evaluar a Probacionista"))</f>
        <v/>
      </c>
      <c r="AQ673" s="40"/>
      <c r="AR673" s="40"/>
      <c r="AS673" s="40"/>
      <c r="AT673" s="29"/>
      <c r="AU673" s="56"/>
      <c r="AV673" s="56"/>
      <c r="AW673" s="56"/>
      <c r="AX673" s="249" t="str">
        <f>IF(V673="","",EOMONTH(EDATE(Tabla1[[#This Row],[Fecha Finalización]],2),0))</f>
        <v/>
      </c>
      <c r="AY673" s="40"/>
      <c r="AZ673" s="250" t="str">
        <f>IF(V673="","",EOMONTH(EDATE(Tabla1[[#This Row],[Fecha Finalización]],3),0))</f>
        <v/>
      </c>
      <c r="BA673" s="40"/>
      <c r="BB673" s="40"/>
      <c r="BC673" s="236"/>
      <c r="BD673" s="234" t="str">
        <f>IF(F673="","",Tabla1[[#This Row],[sem 01]]&amp;Tabla1[[#This Row],[sem 02]]&amp;Tabla1[[#This Row],[sem 03]])</f>
        <v/>
      </c>
      <c r="BE673" s="235" t="str">
        <f>IF(TRIM(F673)="","",$B$1&amp;"-"&amp;SUBSTITUTE(Tabla1[[#This Row],[Mes Inscrito]]," ","")&amp;"-"&amp;SUBSTITUTE(Tabla1[[#This Row],[Dia de clases Inscrito]]," ","")&amp;"-"&amp;SUBSTITUTE(Tabla1[[#This Row],[Horario Inscrito]]," ","")&amp;"-"&amp;Tabla1[[#This Row],[Fecha Inicio grupo]])</f>
        <v/>
      </c>
      <c r="BF673" s="252" t="str">
        <f>IF(F673="","",Tabla1[[#This Row],[Curso]])</f>
        <v/>
      </c>
      <c r="BG673" s="253" t="str">
        <f>+IF(TRIM(F673)="","",$B$1&amp;"-"&amp;TRIM(Tabla1[[#This Row],[Mes Inscrito]])&amp;"-"&amp;TRIM(Tabla1[[#This Row],[Dia de clases Inscrito]])&amp;"-"&amp;TRIM(Tabla1[[#This Row],[Horario Inscrito]])&amp;"-"&amp;TRIM(Tabla1[[#This Row],[Fecha Inicio grupo]])&amp;"-"&amp;TRIM(Tabla1[[#This Row],[Tipo Incrito]]))</f>
        <v/>
      </c>
      <c r="BH673" s="308" t="str">
        <f>IF(F673="","",OR(IFERROR(SEARCH("CG",Tabla1[[#This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3" s="309" t="str">
        <f>IF(F673&lt;&gt;"",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3" s="309" t="str">
        <f>IF(F673&lt;&gt;"",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3" s="309" t="str">
        <f>IF(Tabla1[[#This Row],[Fecha Inicio grupo]]="","",IFERROR(VLOOKUP(Tabla1[[#This Row],[Mes de Alta como miembro]],Parámetros!$AM$2:$AN$16,2,0),"01/01/1900"))</f>
        <v/>
      </c>
    </row>
    <row r="674" spans="1:63" ht="14.45">
      <c r="A674" s="69">
        <v>671</v>
      </c>
      <c r="B674" s="30"/>
      <c r="C674" s="35"/>
      <c r="D674" s="43"/>
      <c r="E674" s="65"/>
      <c r="F674" s="46"/>
      <c r="G674" s="46"/>
      <c r="H674" s="164"/>
      <c r="I674" s="43"/>
      <c r="J674" s="29"/>
      <c r="K674" s="70"/>
      <c r="L674" s="69"/>
      <c r="M674" s="47"/>
      <c r="N674" s="239" t="str">
        <f ca="1">IF(Tabla1[[#This Row],[Fecha de nac]]="","",IF(Tabla1[[#This Row],[Fecha Finalización]] &gt;=TODAY(), DATEDIF(Tabla1[[#This Row],[Fecha de nac]],TODAY(),"y"), ROUNDDOWN((Tabla1[[#This Row],[Fecha Finalización]] -Tabla1[[#This Row],[Fecha de nac]])/365,0)))</f>
        <v/>
      </c>
      <c r="O674" s="170"/>
      <c r="P674" s="35"/>
      <c r="Q674" s="68"/>
      <c r="R674" s="68"/>
      <c r="S674" s="68"/>
      <c r="T674" s="68"/>
      <c r="U674" s="244" t="str">
        <f>IF(F674="","",Tabla1[[#This Row],[Fecha Inicio grupo]]+3*7-7)</f>
        <v/>
      </c>
      <c r="V674" s="245" t="str">
        <f>IF(F674="","",EDATE(Tabla1[[#This Row],[Fecha Inicio grupo]],3))</f>
        <v/>
      </c>
      <c r="W674" s="30"/>
      <c r="X674" s="30"/>
      <c r="Y674" s="77"/>
      <c r="Z674" s="77"/>
      <c r="AA674" s="77"/>
      <c r="AB674" s="77"/>
      <c r="AC674" s="77"/>
      <c r="AD674" s="77"/>
      <c r="AE674" s="77"/>
      <c r="AF674" s="77"/>
      <c r="AG674" s="77"/>
      <c r="AH674" s="77"/>
      <c r="AI674" s="77"/>
      <c r="AJ674" s="77"/>
      <c r="AK674" s="77"/>
      <c r="AL674" s="77"/>
      <c r="AM674" s="77"/>
      <c r="AN674" s="77"/>
      <c r="AO674" s="145"/>
      <c r="AP674" s="247" t="str">
        <f>IF(F674="","",IFERROR(VLOOKUP(SUBSTITUTE(SUBSTITUTE(Tabla1[[#This Row],[Uso Sistemas]],"T","P"),"N","F"),Parámetros!$M$2:$N$17,2,0),"Completar hasta 3ra sem. para evaluar a Probacionista"))</f>
        <v/>
      </c>
      <c r="AQ674" s="40"/>
      <c r="AR674" s="40"/>
      <c r="AS674" s="40"/>
      <c r="AT674" s="29"/>
      <c r="AU674" s="56"/>
      <c r="AV674" s="56"/>
      <c r="AW674" s="56"/>
      <c r="AX674" s="249" t="str">
        <f>IF(V674="","",EOMONTH(EDATE(Tabla1[[#This Row],[Fecha Finalización]],2),0))</f>
        <v/>
      </c>
      <c r="AY674" s="40"/>
      <c r="AZ674" s="250" t="str">
        <f>IF(V674="","",EOMONTH(EDATE(Tabla1[[#This Row],[Fecha Finalización]],3),0))</f>
        <v/>
      </c>
      <c r="BA674" s="40"/>
      <c r="BB674" s="40"/>
      <c r="BC674" s="236"/>
      <c r="BD674" s="234" t="str">
        <f>IF(F674="","",Tabla1[[#This Row],[sem 01]]&amp;Tabla1[[#This Row],[sem 02]]&amp;Tabla1[[#This Row],[sem 03]])</f>
        <v/>
      </c>
      <c r="BE674" s="235" t="str">
        <f>IF(TRIM(F674)="","",$B$1&amp;"-"&amp;SUBSTITUTE(Tabla1[[#This Row],[Mes Inscrito]]," ","")&amp;"-"&amp;SUBSTITUTE(Tabla1[[#This Row],[Dia de clases Inscrito]]," ","")&amp;"-"&amp;SUBSTITUTE(Tabla1[[#This Row],[Horario Inscrito]]," ","")&amp;"-"&amp;Tabla1[[#This Row],[Fecha Inicio grupo]])</f>
        <v/>
      </c>
      <c r="BF674" s="252" t="str">
        <f>IF(F674="","",Tabla1[[#This Row],[Curso]])</f>
        <v/>
      </c>
      <c r="BG674" s="253" t="str">
        <f>+IF(TRIM(F674)="","",$B$1&amp;"-"&amp;TRIM(Tabla1[[#This Row],[Mes Inscrito]])&amp;"-"&amp;TRIM(Tabla1[[#This Row],[Dia de clases Inscrito]])&amp;"-"&amp;TRIM(Tabla1[[#This Row],[Horario Inscrito]])&amp;"-"&amp;TRIM(Tabla1[[#This Row],[Fecha Inicio grupo]])&amp;"-"&amp;TRIM(Tabla1[[#This Row],[Tipo Incrito]]))</f>
        <v/>
      </c>
      <c r="BH674" s="308" t="str">
        <f>IF(F674="","",OR(IFERROR(SEARCH("CG",Tabla1[[#This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4" s="309" t="str">
        <f>IF(F674&lt;&gt;"",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4" s="309" t="str">
        <f>IF(F674&lt;&gt;"",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4" s="309" t="str">
        <f>IF(Tabla1[[#This Row],[Fecha Inicio grupo]]="","",IFERROR(VLOOKUP(Tabla1[[#This Row],[Mes de Alta como miembro]],Parámetros!$AM$2:$AN$16,2,0),"01/01/1900"))</f>
        <v/>
      </c>
    </row>
    <row r="675" spans="1:63" ht="14.45">
      <c r="A675" s="69">
        <v>672</v>
      </c>
      <c r="B675" s="30"/>
      <c r="C675" s="35"/>
      <c r="D675" s="43"/>
      <c r="E675" s="65"/>
      <c r="F675" s="46"/>
      <c r="G675" s="46"/>
      <c r="H675" s="164"/>
      <c r="I675" s="43"/>
      <c r="J675" s="29"/>
      <c r="K675" s="70"/>
      <c r="L675" s="69"/>
      <c r="M675" s="47"/>
      <c r="N675" s="239" t="str">
        <f ca="1">IF(Tabla1[[#This Row],[Fecha de nac]]="","",IF(Tabla1[[#This Row],[Fecha Finalización]] &gt;=TODAY(), DATEDIF(Tabla1[[#This Row],[Fecha de nac]],TODAY(),"y"), ROUNDDOWN((Tabla1[[#This Row],[Fecha Finalización]] -Tabla1[[#This Row],[Fecha de nac]])/365,0)))</f>
        <v/>
      </c>
      <c r="O675" s="170"/>
      <c r="P675" s="35"/>
      <c r="Q675" s="68"/>
      <c r="R675" s="68"/>
      <c r="S675" s="68"/>
      <c r="T675" s="68"/>
      <c r="U675" s="244" t="str">
        <f>IF(F675="","",Tabla1[[#This Row],[Fecha Inicio grupo]]+3*7-7)</f>
        <v/>
      </c>
      <c r="V675" s="245" t="str">
        <f>IF(F675="","",EDATE(Tabla1[[#This Row],[Fecha Inicio grupo]],3))</f>
        <v/>
      </c>
      <c r="W675" s="30"/>
      <c r="X675" s="30"/>
      <c r="Y675" s="77"/>
      <c r="Z675" s="77"/>
      <c r="AA675" s="77"/>
      <c r="AB675" s="77"/>
      <c r="AC675" s="77"/>
      <c r="AD675" s="77"/>
      <c r="AE675" s="77"/>
      <c r="AF675" s="77"/>
      <c r="AG675" s="77"/>
      <c r="AH675" s="77"/>
      <c r="AI675" s="77"/>
      <c r="AJ675" s="77"/>
      <c r="AK675" s="77"/>
      <c r="AL675" s="77"/>
      <c r="AM675" s="77"/>
      <c r="AN675" s="77"/>
      <c r="AO675" s="145"/>
      <c r="AP675" s="247" t="str">
        <f>IF(F675="","",IFERROR(VLOOKUP(SUBSTITUTE(SUBSTITUTE(Tabla1[[#This Row],[Uso Sistemas]],"T","P"),"N","F"),Parámetros!$M$2:$N$17,2,0),"Completar hasta 3ra sem. para evaluar a Probacionista"))</f>
        <v/>
      </c>
      <c r="AQ675" s="40"/>
      <c r="AR675" s="40"/>
      <c r="AS675" s="40"/>
      <c r="AT675" s="29"/>
      <c r="AU675" s="56"/>
      <c r="AV675" s="56"/>
      <c r="AW675" s="56"/>
      <c r="AX675" s="249" t="str">
        <f>IF(V675="","",EOMONTH(EDATE(Tabla1[[#This Row],[Fecha Finalización]],2),0))</f>
        <v/>
      </c>
      <c r="AY675" s="40"/>
      <c r="AZ675" s="250" t="str">
        <f>IF(V675="","",EOMONTH(EDATE(Tabla1[[#This Row],[Fecha Finalización]],3),0))</f>
        <v/>
      </c>
      <c r="BA675" s="40"/>
      <c r="BB675" s="40"/>
      <c r="BC675" s="236"/>
      <c r="BD675" s="234" t="str">
        <f>IF(F675="","",Tabla1[[#This Row],[sem 01]]&amp;Tabla1[[#This Row],[sem 02]]&amp;Tabla1[[#This Row],[sem 03]])</f>
        <v/>
      </c>
      <c r="BE675" s="235" t="str">
        <f>IF(TRIM(F675)="","",$B$1&amp;"-"&amp;SUBSTITUTE(Tabla1[[#This Row],[Mes Inscrito]]," ","")&amp;"-"&amp;SUBSTITUTE(Tabla1[[#This Row],[Dia de clases Inscrito]]," ","")&amp;"-"&amp;SUBSTITUTE(Tabla1[[#This Row],[Horario Inscrito]]," ","")&amp;"-"&amp;Tabla1[[#This Row],[Fecha Inicio grupo]])</f>
        <v/>
      </c>
      <c r="BF675" s="252" t="str">
        <f>IF(F675="","",Tabla1[[#This Row],[Curso]])</f>
        <v/>
      </c>
      <c r="BG675" s="253" t="str">
        <f>+IF(TRIM(F675)="","",$B$1&amp;"-"&amp;TRIM(Tabla1[[#This Row],[Mes Inscrito]])&amp;"-"&amp;TRIM(Tabla1[[#This Row],[Dia de clases Inscrito]])&amp;"-"&amp;TRIM(Tabla1[[#This Row],[Horario Inscrito]])&amp;"-"&amp;TRIM(Tabla1[[#This Row],[Fecha Inicio grupo]])&amp;"-"&amp;TRIM(Tabla1[[#This Row],[Tipo Incrito]]))</f>
        <v/>
      </c>
      <c r="BH675" s="308" t="str">
        <f>IF(F675="","",OR(IFERROR(SEARCH("CG",Tabla1[[#This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5" s="309" t="str">
        <f>IF(F675&lt;&gt;"",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5" s="309" t="str">
        <f>IF(F675&lt;&gt;"",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5" s="309" t="str">
        <f>IF(Tabla1[[#This Row],[Fecha Inicio grupo]]="","",IFERROR(VLOOKUP(Tabla1[[#This Row],[Mes de Alta como miembro]],Parámetros!$AM$2:$AN$16,2,0),"01/01/1900"))</f>
        <v/>
      </c>
    </row>
    <row r="676" spans="1:63" ht="14.45">
      <c r="A676" s="69">
        <v>673</v>
      </c>
      <c r="B676" s="30"/>
      <c r="C676" s="35"/>
      <c r="D676" s="43"/>
      <c r="E676" s="65"/>
      <c r="F676" s="46"/>
      <c r="G676" s="46"/>
      <c r="H676" s="164"/>
      <c r="I676" s="43"/>
      <c r="J676" s="29"/>
      <c r="K676" s="70"/>
      <c r="L676" s="69"/>
      <c r="M676" s="47"/>
      <c r="N676" s="239" t="str">
        <f ca="1">IF(Tabla1[[#This Row],[Fecha de nac]]="","",IF(Tabla1[[#This Row],[Fecha Finalización]] &gt;=TODAY(), DATEDIF(Tabla1[[#This Row],[Fecha de nac]],TODAY(),"y"), ROUNDDOWN((Tabla1[[#This Row],[Fecha Finalización]] -Tabla1[[#This Row],[Fecha de nac]])/365,0)))</f>
        <v/>
      </c>
      <c r="O676" s="170"/>
      <c r="P676" s="35"/>
      <c r="Q676" s="68"/>
      <c r="R676" s="68"/>
      <c r="S676" s="68"/>
      <c r="T676" s="68"/>
      <c r="U676" s="244" t="str">
        <f>IF(F676="","",Tabla1[[#This Row],[Fecha Inicio grupo]]+3*7-7)</f>
        <v/>
      </c>
      <c r="V676" s="245" t="str">
        <f>IF(F676="","",EDATE(Tabla1[[#This Row],[Fecha Inicio grupo]],3))</f>
        <v/>
      </c>
      <c r="W676" s="30"/>
      <c r="X676" s="30"/>
      <c r="Y676" s="77"/>
      <c r="Z676" s="77"/>
      <c r="AA676" s="77"/>
      <c r="AB676" s="77"/>
      <c r="AC676" s="77"/>
      <c r="AD676" s="77"/>
      <c r="AE676" s="77"/>
      <c r="AF676" s="77"/>
      <c r="AG676" s="77"/>
      <c r="AH676" s="77"/>
      <c r="AI676" s="77"/>
      <c r="AJ676" s="77"/>
      <c r="AK676" s="77"/>
      <c r="AL676" s="77"/>
      <c r="AM676" s="77"/>
      <c r="AN676" s="77"/>
      <c r="AO676" s="145"/>
      <c r="AP676" s="247" t="str">
        <f>IF(F676="","",IFERROR(VLOOKUP(SUBSTITUTE(SUBSTITUTE(Tabla1[[#This Row],[Uso Sistemas]],"T","P"),"N","F"),Parámetros!$M$2:$N$17,2,0),"Completar hasta 3ra sem. para evaluar a Probacionista"))</f>
        <v/>
      </c>
      <c r="AQ676" s="40"/>
      <c r="AR676" s="40"/>
      <c r="AS676" s="40"/>
      <c r="AT676" s="29"/>
      <c r="AU676" s="56"/>
      <c r="AV676" s="56"/>
      <c r="AW676" s="56"/>
      <c r="AX676" s="249" t="str">
        <f>IF(V676="","",EOMONTH(EDATE(Tabla1[[#This Row],[Fecha Finalización]],2),0))</f>
        <v/>
      </c>
      <c r="AY676" s="40"/>
      <c r="AZ676" s="250" t="str">
        <f>IF(V676="","",EOMONTH(EDATE(Tabla1[[#This Row],[Fecha Finalización]],3),0))</f>
        <v/>
      </c>
      <c r="BA676" s="40"/>
      <c r="BB676" s="40"/>
      <c r="BC676" s="236"/>
      <c r="BD676" s="234" t="str">
        <f>IF(F676="","",Tabla1[[#This Row],[sem 01]]&amp;Tabla1[[#This Row],[sem 02]]&amp;Tabla1[[#This Row],[sem 03]])</f>
        <v/>
      </c>
      <c r="BE676" s="235" t="str">
        <f>IF(TRIM(F676)="","",$B$1&amp;"-"&amp;SUBSTITUTE(Tabla1[[#This Row],[Mes Inscrito]]," ","")&amp;"-"&amp;SUBSTITUTE(Tabla1[[#This Row],[Dia de clases Inscrito]]," ","")&amp;"-"&amp;SUBSTITUTE(Tabla1[[#This Row],[Horario Inscrito]]," ","")&amp;"-"&amp;Tabla1[[#This Row],[Fecha Inicio grupo]])</f>
        <v/>
      </c>
      <c r="BF676" s="252" t="str">
        <f>IF(F676="","",Tabla1[[#This Row],[Curso]])</f>
        <v/>
      </c>
      <c r="BG676" s="253" t="str">
        <f>+IF(TRIM(F676)="","",$B$1&amp;"-"&amp;TRIM(Tabla1[[#This Row],[Mes Inscrito]])&amp;"-"&amp;TRIM(Tabla1[[#This Row],[Dia de clases Inscrito]])&amp;"-"&amp;TRIM(Tabla1[[#This Row],[Horario Inscrito]])&amp;"-"&amp;TRIM(Tabla1[[#This Row],[Fecha Inicio grupo]])&amp;"-"&amp;TRIM(Tabla1[[#This Row],[Tipo Incrito]]))</f>
        <v/>
      </c>
      <c r="BH676" s="308" t="str">
        <f>IF(F676="","",OR(IFERROR(SEARCH("CG",Tabla1[[#This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6" s="309" t="str">
        <f>IF(F676&lt;&gt;"",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6" s="309" t="str">
        <f>IF(F676&lt;&gt;"",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6" s="309" t="str">
        <f>IF(Tabla1[[#This Row],[Fecha Inicio grupo]]="","",IFERROR(VLOOKUP(Tabla1[[#This Row],[Mes de Alta como miembro]],Parámetros!$AM$2:$AN$16,2,0),"01/01/1900"))</f>
        <v/>
      </c>
    </row>
    <row r="677" spans="1:63" ht="14.45">
      <c r="A677" s="69">
        <v>674</v>
      </c>
      <c r="B677" s="30"/>
      <c r="C677" s="35"/>
      <c r="D677" s="43"/>
      <c r="E677" s="65"/>
      <c r="F677" s="46"/>
      <c r="G677" s="46"/>
      <c r="H677" s="164"/>
      <c r="I677" s="43"/>
      <c r="J677" s="29"/>
      <c r="K677" s="70"/>
      <c r="L677" s="69"/>
      <c r="M677" s="47"/>
      <c r="N677" s="239" t="str">
        <f ca="1">IF(Tabla1[[#This Row],[Fecha de nac]]="","",IF(Tabla1[[#This Row],[Fecha Finalización]] &gt;=TODAY(), DATEDIF(Tabla1[[#This Row],[Fecha de nac]],TODAY(),"y"), ROUNDDOWN((Tabla1[[#This Row],[Fecha Finalización]] -Tabla1[[#This Row],[Fecha de nac]])/365,0)))</f>
        <v/>
      </c>
      <c r="O677" s="170"/>
      <c r="P677" s="35"/>
      <c r="Q677" s="68"/>
      <c r="R677" s="68"/>
      <c r="S677" s="68"/>
      <c r="T677" s="68"/>
      <c r="U677" s="244" t="str">
        <f>IF(F677="","",Tabla1[[#This Row],[Fecha Inicio grupo]]+3*7-7)</f>
        <v/>
      </c>
      <c r="V677" s="245" t="str">
        <f>IF(F677="","",EDATE(Tabla1[[#This Row],[Fecha Inicio grupo]],3))</f>
        <v/>
      </c>
      <c r="W677" s="30"/>
      <c r="X677" s="30"/>
      <c r="Y677" s="77"/>
      <c r="Z677" s="77"/>
      <c r="AA677" s="77"/>
      <c r="AB677" s="77"/>
      <c r="AC677" s="77"/>
      <c r="AD677" s="77"/>
      <c r="AE677" s="77"/>
      <c r="AF677" s="77"/>
      <c r="AG677" s="77"/>
      <c r="AH677" s="77"/>
      <c r="AI677" s="77"/>
      <c r="AJ677" s="77"/>
      <c r="AK677" s="77"/>
      <c r="AL677" s="77"/>
      <c r="AM677" s="77"/>
      <c r="AN677" s="77"/>
      <c r="AO677" s="145"/>
      <c r="AP677" s="247" t="str">
        <f>IF(F677="","",IFERROR(VLOOKUP(SUBSTITUTE(SUBSTITUTE(Tabla1[[#This Row],[Uso Sistemas]],"T","P"),"N","F"),Parámetros!$M$2:$N$17,2,0),"Completar hasta 3ra sem. para evaluar a Probacionista"))</f>
        <v/>
      </c>
      <c r="AQ677" s="40"/>
      <c r="AR677" s="40"/>
      <c r="AS677" s="40"/>
      <c r="AT677" s="29"/>
      <c r="AU677" s="56"/>
      <c r="AV677" s="56"/>
      <c r="AW677" s="56"/>
      <c r="AX677" s="249" t="str">
        <f>IF(V677="","",EOMONTH(EDATE(Tabla1[[#This Row],[Fecha Finalización]],2),0))</f>
        <v/>
      </c>
      <c r="AY677" s="40"/>
      <c r="AZ677" s="250" t="str">
        <f>IF(V677="","",EOMONTH(EDATE(Tabla1[[#This Row],[Fecha Finalización]],3),0))</f>
        <v/>
      </c>
      <c r="BA677" s="40"/>
      <c r="BB677" s="40"/>
      <c r="BC677" s="236"/>
      <c r="BD677" s="234" t="str">
        <f>IF(F677="","",Tabla1[[#This Row],[sem 01]]&amp;Tabla1[[#This Row],[sem 02]]&amp;Tabla1[[#This Row],[sem 03]])</f>
        <v/>
      </c>
      <c r="BE677" s="235" t="str">
        <f>IF(TRIM(F677)="","",$B$1&amp;"-"&amp;SUBSTITUTE(Tabla1[[#This Row],[Mes Inscrito]]," ","")&amp;"-"&amp;SUBSTITUTE(Tabla1[[#This Row],[Dia de clases Inscrito]]," ","")&amp;"-"&amp;SUBSTITUTE(Tabla1[[#This Row],[Horario Inscrito]]," ","")&amp;"-"&amp;Tabla1[[#This Row],[Fecha Inicio grupo]])</f>
        <v/>
      </c>
      <c r="BF677" s="252" t="str">
        <f>IF(F677="","",Tabla1[[#This Row],[Curso]])</f>
        <v/>
      </c>
      <c r="BG677" s="253" t="str">
        <f>+IF(TRIM(F677)="","",$B$1&amp;"-"&amp;TRIM(Tabla1[[#This Row],[Mes Inscrito]])&amp;"-"&amp;TRIM(Tabla1[[#This Row],[Dia de clases Inscrito]])&amp;"-"&amp;TRIM(Tabla1[[#This Row],[Horario Inscrito]])&amp;"-"&amp;TRIM(Tabla1[[#This Row],[Fecha Inicio grupo]])&amp;"-"&amp;TRIM(Tabla1[[#This Row],[Tipo Incrito]]))</f>
        <v/>
      </c>
      <c r="BH677" s="308" t="str">
        <f>IF(F677="","",OR(IFERROR(SEARCH("CG",Tabla1[[#This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7" s="309" t="str">
        <f>IF(F677&lt;&gt;"",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7" s="309" t="str">
        <f>IF(F677&lt;&gt;"",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7" s="309" t="str">
        <f>IF(Tabla1[[#This Row],[Fecha Inicio grupo]]="","",IFERROR(VLOOKUP(Tabla1[[#This Row],[Mes de Alta como miembro]],Parámetros!$AM$2:$AN$16,2,0),"01/01/1900"))</f>
        <v/>
      </c>
    </row>
    <row r="678" spans="1:63" ht="14.45">
      <c r="A678" s="69">
        <v>675</v>
      </c>
      <c r="B678" s="30"/>
      <c r="C678" s="35"/>
      <c r="D678" s="43"/>
      <c r="E678" s="65"/>
      <c r="F678" s="46"/>
      <c r="G678" s="46"/>
      <c r="H678" s="164"/>
      <c r="I678" s="43"/>
      <c r="J678" s="29"/>
      <c r="K678" s="70"/>
      <c r="L678" s="69"/>
      <c r="M678" s="47"/>
      <c r="N678" s="239" t="str">
        <f ca="1">IF(Tabla1[[#This Row],[Fecha de nac]]="","",IF(Tabla1[[#This Row],[Fecha Finalización]] &gt;=TODAY(), DATEDIF(Tabla1[[#This Row],[Fecha de nac]],TODAY(),"y"), ROUNDDOWN((Tabla1[[#This Row],[Fecha Finalización]] -Tabla1[[#This Row],[Fecha de nac]])/365,0)))</f>
        <v/>
      </c>
      <c r="O678" s="170"/>
      <c r="P678" s="35"/>
      <c r="Q678" s="68"/>
      <c r="R678" s="68"/>
      <c r="S678" s="68"/>
      <c r="T678" s="68"/>
      <c r="U678" s="244" t="str">
        <f>IF(F678="","",Tabla1[[#This Row],[Fecha Inicio grupo]]+3*7-7)</f>
        <v/>
      </c>
      <c r="V678" s="245" t="str">
        <f>IF(F678="","",EDATE(Tabla1[[#This Row],[Fecha Inicio grupo]],3))</f>
        <v/>
      </c>
      <c r="W678" s="30"/>
      <c r="X678" s="30"/>
      <c r="Y678" s="77"/>
      <c r="Z678" s="77"/>
      <c r="AA678" s="77"/>
      <c r="AB678" s="77"/>
      <c r="AC678" s="77"/>
      <c r="AD678" s="77"/>
      <c r="AE678" s="77"/>
      <c r="AF678" s="77"/>
      <c r="AG678" s="77"/>
      <c r="AH678" s="77"/>
      <c r="AI678" s="77"/>
      <c r="AJ678" s="77"/>
      <c r="AK678" s="77"/>
      <c r="AL678" s="77"/>
      <c r="AM678" s="77"/>
      <c r="AN678" s="77"/>
      <c r="AO678" s="145"/>
      <c r="AP678" s="247" t="str">
        <f>IF(F678="","",IFERROR(VLOOKUP(SUBSTITUTE(SUBSTITUTE(Tabla1[[#This Row],[Uso Sistemas]],"T","P"),"N","F"),Parámetros!$M$2:$N$17,2,0),"Completar hasta 3ra sem. para evaluar a Probacionista"))</f>
        <v/>
      </c>
      <c r="AQ678" s="40"/>
      <c r="AR678" s="40"/>
      <c r="AS678" s="40"/>
      <c r="AT678" s="29"/>
      <c r="AU678" s="56"/>
      <c r="AV678" s="56"/>
      <c r="AW678" s="56"/>
      <c r="AX678" s="249" t="str">
        <f>IF(V678="","",EOMONTH(EDATE(Tabla1[[#This Row],[Fecha Finalización]],2),0))</f>
        <v/>
      </c>
      <c r="AY678" s="40"/>
      <c r="AZ678" s="250" t="str">
        <f>IF(V678="","",EOMONTH(EDATE(Tabla1[[#This Row],[Fecha Finalización]],3),0))</f>
        <v/>
      </c>
      <c r="BA678" s="40"/>
      <c r="BB678" s="40"/>
      <c r="BC678" s="236"/>
      <c r="BD678" s="234" t="str">
        <f>IF(F678="","",Tabla1[[#This Row],[sem 01]]&amp;Tabla1[[#This Row],[sem 02]]&amp;Tabla1[[#This Row],[sem 03]])</f>
        <v/>
      </c>
      <c r="BE678" s="235" t="str">
        <f>IF(TRIM(F678)="","",$B$1&amp;"-"&amp;SUBSTITUTE(Tabla1[[#This Row],[Mes Inscrito]]," ","")&amp;"-"&amp;SUBSTITUTE(Tabla1[[#This Row],[Dia de clases Inscrito]]," ","")&amp;"-"&amp;SUBSTITUTE(Tabla1[[#This Row],[Horario Inscrito]]," ","")&amp;"-"&amp;Tabla1[[#This Row],[Fecha Inicio grupo]])</f>
        <v/>
      </c>
      <c r="BF678" s="252" t="str">
        <f>IF(F678="","",Tabla1[[#This Row],[Curso]])</f>
        <v/>
      </c>
      <c r="BG678" s="253" t="str">
        <f>+IF(TRIM(F678)="","",$B$1&amp;"-"&amp;TRIM(Tabla1[[#This Row],[Mes Inscrito]])&amp;"-"&amp;TRIM(Tabla1[[#This Row],[Dia de clases Inscrito]])&amp;"-"&amp;TRIM(Tabla1[[#This Row],[Horario Inscrito]])&amp;"-"&amp;TRIM(Tabla1[[#This Row],[Fecha Inicio grupo]])&amp;"-"&amp;TRIM(Tabla1[[#This Row],[Tipo Incrito]]))</f>
        <v/>
      </c>
      <c r="BH678" s="308" t="str">
        <f>IF(F678="","",OR(IFERROR(SEARCH("CG",Tabla1[[#This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8" s="309" t="str">
        <f>IF(F678&lt;&gt;"",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8" s="309" t="str">
        <f>IF(F678&lt;&gt;"",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8" s="309" t="str">
        <f>IF(Tabla1[[#This Row],[Fecha Inicio grupo]]="","",IFERROR(VLOOKUP(Tabla1[[#This Row],[Mes de Alta como miembro]],Parámetros!$AM$2:$AN$16,2,0),"01/01/1900"))</f>
        <v/>
      </c>
    </row>
    <row r="679" spans="1:63" ht="14.45">
      <c r="A679" s="69">
        <v>676</v>
      </c>
      <c r="B679" s="30"/>
      <c r="C679" s="35"/>
      <c r="D679" s="43"/>
      <c r="E679" s="65"/>
      <c r="F679" s="46"/>
      <c r="G679" s="46"/>
      <c r="H679" s="164"/>
      <c r="I679" s="43"/>
      <c r="J679" s="29"/>
      <c r="K679" s="70"/>
      <c r="L679" s="69"/>
      <c r="M679" s="47"/>
      <c r="N679" s="239" t="str">
        <f ca="1">IF(Tabla1[[#This Row],[Fecha de nac]]="","",IF(Tabla1[[#This Row],[Fecha Finalización]] &gt;=TODAY(), DATEDIF(Tabla1[[#This Row],[Fecha de nac]],TODAY(),"y"), ROUNDDOWN((Tabla1[[#This Row],[Fecha Finalización]] -Tabla1[[#This Row],[Fecha de nac]])/365,0)))</f>
        <v/>
      </c>
      <c r="O679" s="170"/>
      <c r="P679" s="35"/>
      <c r="Q679" s="68"/>
      <c r="R679" s="68"/>
      <c r="S679" s="68"/>
      <c r="T679" s="68"/>
      <c r="U679" s="244" t="str">
        <f>IF(F679="","",Tabla1[[#This Row],[Fecha Inicio grupo]]+3*7-7)</f>
        <v/>
      </c>
      <c r="V679" s="245" t="str">
        <f>IF(F679="","",EDATE(Tabla1[[#This Row],[Fecha Inicio grupo]],3))</f>
        <v/>
      </c>
      <c r="W679" s="30"/>
      <c r="X679" s="30"/>
      <c r="Y679" s="77"/>
      <c r="Z679" s="77"/>
      <c r="AA679" s="77"/>
      <c r="AB679" s="77"/>
      <c r="AC679" s="77"/>
      <c r="AD679" s="77"/>
      <c r="AE679" s="77"/>
      <c r="AF679" s="77"/>
      <c r="AG679" s="77"/>
      <c r="AH679" s="77"/>
      <c r="AI679" s="77"/>
      <c r="AJ679" s="77"/>
      <c r="AK679" s="77"/>
      <c r="AL679" s="77"/>
      <c r="AM679" s="77"/>
      <c r="AN679" s="77"/>
      <c r="AO679" s="145"/>
      <c r="AP679" s="247" t="str">
        <f>IF(F679="","",IFERROR(VLOOKUP(SUBSTITUTE(SUBSTITUTE(Tabla1[[#This Row],[Uso Sistemas]],"T","P"),"N","F"),Parámetros!$M$2:$N$17,2,0),"Completar hasta 3ra sem. para evaluar a Probacionista"))</f>
        <v/>
      </c>
      <c r="AQ679" s="40"/>
      <c r="AR679" s="40"/>
      <c r="AS679" s="40"/>
      <c r="AT679" s="29"/>
      <c r="AU679" s="56"/>
      <c r="AV679" s="56"/>
      <c r="AW679" s="56"/>
      <c r="AX679" s="249" t="str">
        <f>IF(V679="","",EOMONTH(EDATE(Tabla1[[#This Row],[Fecha Finalización]],2),0))</f>
        <v/>
      </c>
      <c r="AY679" s="40"/>
      <c r="AZ679" s="250" t="str">
        <f>IF(V679="","",EOMONTH(EDATE(Tabla1[[#This Row],[Fecha Finalización]],3),0))</f>
        <v/>
      </c>
      <c r="BA679" s="40"/>
      <c r="BB679" s="40"/>
      <c r="BC679" s="236"/>
      <c r="BD679" s="234" t="str">
        <f>IF(F679="","",Tabla1[[#This Row],[sem 01]]&amp;Tabla1[[#This Row],[sem 02]]&amp;Tabla1[[#This Row],[sem 03]])</f>
        <v/>
      </c>
      <c r="BE679" s="235" t="str">
        <f>IF(TRIM(F679)="","",$B$1&amp;"-"&amp;SUBSTITUTE(Tabla1[[#This Row],[Mes Inscrito]]," ","")&amp;"-"&amp;SUBSTITUTE(Tabla1[[#This Row],[Dia de clases Inscrito]]," ","")&amp;"-"&amp;SUBSTITUTE(Tabla1[[#This Row],[Horario Inscrito]]," ","")&amp;"-"&amp;Tabla1[[#This Row],[Fecha Inicio grupo]])</f>
        <v/>
      </c>
      <c r="BF679" s="252" t="str">
        <f>IF(F679="","",Tabla1[[#This Row],[Curso]])</f>
        <v/>
      </c>
      <c r="BG679" s="253" t="str">
        <f>+IF(TRIM(F679)="","",$B$1&amp;"-"&amp;TRIM(Tabla1[[#This Row],[Mes Inscrito]])&amp;"-"&amp;TRIM(Tabla1[[#This Row],[Dia de clases Inscrito]])&amp;"-"&amp;TRIM(Tabla1[[#This Row],[Horario Inscrito]])&amp;"-"&amp;TRIM(Tabla1[[#This Row],[Fecha Inicio grupo]])&amp;"-"&amp;TRIM(Tabla1[[#This Row],[Tipo Incrito]]))</f>
        <v/>
      </c>
      <c r="BH679" s="308" t="str">
        <f>IF(F679="","",OR(IFERROR(SEARCH("CG",Tabla1[[#This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9" s="309" t="str">
        <f>IF(F679&lt;&gt;"",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9" s="309" t="str">
        <f>IF(F679&lt;&gt;"",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9" s="309" t="str">
        <f>IF(Tabla1[[#This Row],[Fecha Inicio grupo]]="","",IFERROR(VLOOKUP(Tabla1[[#This Row],[Mes de Alta como miembro]],Parámetros!$AM$2:$AN$16,2,0),"01/01/1900"))</f>
        <v/>
      </c>
    </row>
    <row r="680" spans="1:63" ht="14.45">
      <c r="A680" s="69">
        <v>677</v>
      </c>
      <c r="B680" s="30"/>
      <c r="C680" s="35"/>
      <c r="D680" s="43"/>
      <c r="E680" s="65"/>
      <c r="F680" s="46"/>
      <c r="G680" s="46"/>
      <c r="H680" s="164"/>
      <c r="I680" s="43"/>
      <c r="J680" s="29"/>
      <c r="K680" s="70"/>
      <c r="L680" s="69"/>
      <c r="M680" s="47"/>
      <c r="N680" s="239" t="str">
        <f ca="1">IF(Tabla1[[#This Row],[Fecha de nac]]="","",IF(Tabla1[[#This Row],[Fecha Finalización]] &gt;=TODAY(), DATEDIF(Tabla1[[#This Row],[Fecha de nac]],TODAY(),"y"), ROUNDDOWN((Tabla1[[#This Row],[Fecha Finalización]] -Tabla1[[#This Row],[Fecha de nac]])/365,0)))</f>
        <v/>
      </c>
      <c r="O680" s="170"/>
      <c r="P680" s="35"/>
      <c r="Q680" s="68"/>
      <c r="R680" s="68"/>
      <c r="S680" s="68"/>
      <c r="T680" s="68"/>
      <c r="U680" s="244" t="str">
        <f>IF(F680="","",Tabla1[[#This Row],[Fecha Inicio grupo]]+3*7-7)</f>
        <v/>
      </c>
      <c r="V680" s="245" t="str">
        <f>IF(F680="","",EDATE(Tabla1[[#This Row],[Fecha Inicio grupo]],3))</f>
        <v/>
      </c>
      <c r="W680" s="30"/>
      <c r="X680" s="30"/>
      <c r="Y680" s="77"/>
      <c r="Z680" s="77"/>
      <c r="AA680" s="77"/>
      <c r="AB680" s="77"/>
      <c r="AC680" s="77"/>
      <c r="AD680" s="77"/>
      <c r="AE680" s="77"/>
      <c r="AF680" s="77"/>
      <c r="AG680" s="77"/>
      <c r="AH680" s="77"/>
      <c r="AI680" s="77"/>
      <c r="AJ680" s="77"/>
      <c r="AK680" s="77"/>
      <c r="AL680" s="77"/>
      <c r="AM680" s="77"/>
      <c r="AN680" s="77"/>
      <c r="AO680" s="145"/>
      <c r="AP680" s="247" t="str">
        <f>IF(F680="","",IFERROR(VLOOKUP(SUBSTITUTE(SUBSTITUTE(Tabla1[[#This Row],[Uso Sistemas]],"T","P"),"N","F"),Parámetros!$M$2:$N$17,2,0),"Completar hasta 3ra sem. para evaluar a Probacionista"))</f>
        <v/>
      </c>
      <c r="AQ680" s="40"/>
      <c r="AR680" s="40"/>
      <c r="AS680" s="40"/>
      <c r="AT680" s="29"/>
      <c r="AU680" s="56"/>
      <c r="AV680" s="56"/>
      <c r="AW680" s="56"/>
      <c r="AX680" s="249" t="str">
        <f>IF(V680="","",EOMONTH(EDATE(Tabla1[[#This Row],[Fecha Finalización]],2),0))</f>
        <v/>
      </c>
      <c r="AY680" s="40"/>
      <c r="AZ680" s="250" t="str">
        <f>IF(V680="","",EOMONTH(EDATE(Tabla1[[#This Row],[Fecha Finalización]],3),0))</f>
        <v/>
      </c>
      <c r="BA680" s="40"/>
      <c r="BB680" s="40"/>
      <c r="BC680" s="236"/>
      <c r="BD680" s="234" t="str">
        <f>IF(F680="","",Tabla1[[#This Row],[sem 01]]&amp;Tabla1[[#This Row],[sem 02]]&amp;Tabla1[[#This Row],[sem 03]])</f>
        <v/>
      </c>
      <c r="BE680" s="235" t="str">
        <f>IF(TRIM(F680)="","",$B$1&amp;"-"&amp;SUBSTITUTE(Tabla1[[#This Row],[Mes Inscrito]]," ","")&amp;"-"&amp;SUBSTITUTE(Tabla1[[#This Row],[Dia de clases Inscrito]]," ","")&amp;"-"&amp;SUBSTITUTE(Tabla1[[#This Row],[Horario Inscrito]]," ","")&amp;"-"&amp;Tabla1[[#This Row],[Fecha Inicio grupo]])</f>
        <v/>
      </c>
      <c r="BF680" s="252" t="str">
        <f>IF(F680="","",Tabla1[[#This Row],[Curso]])</f>
        <v/>
      </c>
      <c r="BG680" s="253" t="str">
        <f>+IF(TRIM(F680)="","",$B$1&amp;"-"&amp;TRIM(Tabla1[[#This Row],[Mes Inscrito]])&amp;"-"&amp;TRIM(Tabla1[[#This Row],[Dia de clases Inscrito]])&amp;"-"&amp;TRIM(Tabla1[[#This Row],[Horario Inscrito]])&amp;"-"&amp;TRIM(Tabla1[[#This Row],[Fecha Inicio grupo]])&amp;"-"&amp;TRIM(Tabla1[[#This Row],[Tipo Incrito]]))</f>
        <v/>
      </c>
      <c r="BH680" s="308" t="str">
        <f>IF(F680="","",OR(IFERROR(SEARCH("CG",Tabla1[[#This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0" s="309" t="str">
        <f>IF(F680&lt;&gt;"",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0" s="309" t="str">
        <f>IF(F680&lt;&gt;"",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0" s="309" t="str">
        <f>IF(Tabla1[[#This Row],[Fecha Inicio grupo]]="","",IFERROR(VLOOKUP(Tabla1[[#This Row],[Mes de Alta como miembro]],Parámetros!$AM$2:$AN$16,2,0),"01/01/1900"))</f>
        <v/>
      </c>
    </row>
    <row r="681" spans="1:63" ht="14.45">
      <c r="A681" s="69">
        <v>678</v>
      </c>
      <c r="B681" s="30"/>
      <c r="C681" s="35"/>
      <c r="D681" s="43"/>
      <c r="E681" s="65"/>
      <c r="F681" s="46"/>
      <c r="G681" s="46"/>
      <c r="H681" s="164"/>
      <c r="I681" s="43"/>
      <c r="J681" s="29"/>
      <c r="K681" s="70"/>
      <c r="L681" s="69"/>
      <c r="M681" s="47"/>
      <c r="N681" s="239" t="str">
        <f ca="1">IF(Tabla1[[#This Row],[Fecha de nac]]="","",IF(Tabla1[[#This Row],[Fecha Finalización]] &gt;=TODAY(), DATEDIF(Tabla1[[#This Row],[Fecha de nac]],TODAY(),"y"), ROUNDDOWN((Tabla1[[#This Row],[Fecha Finalización]] -Tabla1[[#This Row],[Fecha de nac]])/365,0)))</f>
        <v/>
      </c>
      <c r="O681" s="170"/>
      <c r="P681" s="35"/>
      <c r="Q681" s="68"/>
      <c r="R681" s="68"/>
      <c r="S681" s="68"/>
      <c r="T681" s="68"/>
      <c r="U681" s="244" t="str">
        <f>IF(F681="","",Tabla1[[#This Row],[Fecha Inicio grupo]]+3*7-7)</f>
        <v/>
      </c>
      <c r="V681" s="245" t="str">
        <f>IF(F681="","",EDATE(Tabla1[[#This Row],[Fecha Inicio grupo]],3))</f>
        <v/>
      </c>
      <c r="W681" s="30"/>
      <c r="X681" s="30"/>
      <c r="Y681" s="77"/>
      <c r="Z681" s="77"/>
      <c r="AA681" s="77"/>
      <c r="AB681" s="77"/>
      <c r="AC681" s="77"/>
      <c r="AD681" s="77"/>
      <c r="AE681" s="77"/>
      <c r="AF681" s="77"/>
      <c r="AG681" s="77"/>
      <c r="AH681" s="77"/>
      <c r="AI681" s="77"/>
      <c r="AJ681" s="77"/>
      <c r="AK681" s="77"/>
      <c r="AL681" s="77"/>
      <c r="AM681" s="77"/>
      <c r="AN681" s="77"/>
      <c r="AO681" s="145"/>
      <c r="AP681" s="247" t="str">
        <f>IF(F681="","",IFERROR(VLOOKUP(SUBSTITUTE(SUBSTITUTE(Tabla1[[#This Row],[Uso Sistemas]],"T","P"),"N","F"),Parámetros!$M$2:$N$17,2,0),"Completar hasta 3ra sem. para evaluar a Probacionista"))</f>
        <v/>
      </c>
      <c r="AQ681" s="40"/>
      <c r="AR681" s="40"/>
      <c r="AS681" s="40"/>
      <c r="AT681" s="29"/>
      <c r="AU681" s="56"/>
      <c r="AV681" s="56"/>
      <c r="AW681" s="56"/>
      <c r="AX681" s="249" t="str">
        <f>IF(V681="","",EOMONTH(EDATE(Tabla1[[#This Row],[Fecha Finalización]],2),0))</f>
        <v/>
      </c>
      <c r="AY681" s="40"/>
      <c r="AZ681" s="250" t="str">
        <f>IF(V681="","",EOMONTH(EDATE(Tabla1[[#This Row],[Fecha Finalización]],3),0))</f>
        <v/>
      </c>
      <c r="BA681" s="40"/>
      <c r="BB681" s="40"/>
      <c r="BC681" s="236"/>
      <c r="BD681" s="234" t="str">
        <f>IF(F681="","",Tabla1[[#This Row],[sem 01]]&amp;Tabla1[[#This Row],[sem 02]]&amp;Tabla1[[#This Row],[sem 03]])</f>
        <v/>
      </c>
      <c r="BE681" s="235" t="str">
        <f>IF(TRIM(F681)="","",$B$1&amp;"-"&amp;SUBSTITUTE(Tabla1[[#This Row],[Mes Inscrito]]," ","")&amp;"-"&amp;SUBSTITUTE(Tabla1[[#This Row],[Dia de clases Inscrito]]," ","")&amp;"-"&amp;SUBSTITUTE(Tabla1[[#This Row],[Horario Inscrito]]," ","")&amp;"-"&amp;Tabla1[[#This Row],[Fecha Inicio grupo]])</f>
        <v/>
      </c>
      <c r="BF681" s="252" t="str">
        <f>IF(F681="","",Tabla1[[#This Row],[Curso]])</f>
        <v/>
      </c>
      <c r="BG681" s="253" t="str">
        <f>+IF(TRIM(F681)="","",$B$1&amp;"-"&amp;TRIM(Tabla1[[#This Row],[Mes Inscrito]])&amp;"-"&amp;TRIM(Tabla1[[#This Row],[Dia de clases Inscrito]])&amp;"-"&amp;TRIM(Tabla1[[#This Row],[Horario Inscrito]])&amp;"-"&amp;TRIM(Tabla1[[#This Row],[Fecha Inicio grupo]])&amp;"-"&amp;TRIM(Tabla1[[#This Row],[Tipo Incrito]]))</f>
        <v/>
      </c>
      <c r="BH681" s="308" t="str">
        <f>IF(F681="","",OR(IFERROR(SEARCH("CG",Tabla1[[#This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1" s="309" t="str">
        <f>IF(F681&lt;&gt;"",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1" s="309" t="str">
        <f>IF(F681&lt;&gt;"",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1" s="309" t="str">
        <f>IF(Tabla1[[#This Row],[Fecha Inicio grupo]]="","",IFERROR(VLOOKUP(Tabla1[[#This Row],[Mes de Alta como miembro]],Parámetros!$AM$2:$AN$16,2,0),"01/01/1900"))</f>
        <v/>
      </c>
    </row>
    <row r="682" spans="1:63" ht="14.45">
      <c r="A682" s="69">
        <v>679</v>
      </c>
      <c r="B682" s="30"/>
      <c r="C682" s="35"/>
      <c r="D682" s="43"/>
      <c r="E682" s="65"/>
      <c r="F682" s="46"/>
      <c r="G682" s="46"/>
      <c r="H682" s="164"/>
      <c r="I682" s="43"/>
      <c r="J682" s="29"/>
      <c r="K682" s="70"/>
      <c r="L682" s="69"/>
      <c r="M682" s="47"/>
      <c r="N682" s="239" t="str">
        <f ca="1">IF(Tabla1[[#This Row],[Fecha de nac]]="","",IF(Tabla1[[#This Row],[Fecha Finalización]] &gt;=TODAY(), DATEDIF(Tabla1[[#This Row],[Fecha de nac]],TODAY(),"y"), ROUNDDOWN((Tabla1[[#This Row],[Fecha Finalización]] -Tabla1[[#This Row],[Fecha de nac]])/365,0)))</f>
        <v/>
      </c>
      <c r="O682" s="170"/>
      <c r="P682" s="35"/>
      <c r="Q682" s="68"/>
      <c r="R682" s="68"/>
      <c r="S682" s="68"/>
      <c r="T682" s="68"/>
      <c r="U682" s="244" t="str">
        <f>IF(F682="","",Tabla1[[#This Row],[Fecha Inicio grupo]]+3*7-7)</f>
        <v/>
      </c>
      <c r="V682" s="245" t="str">
        <f>IF(F682="","",EDATE(Tabla1[[#This Row],[Fecha Inicio grupo]],3))</f>
        <v/>
      </c>
      <c r="W682" s="30"/>
      <c r="X682" s="30"/>
      <c r="Y682" s="77"/>
      <c r="Z682" s="77"/>
      <c r="AA682" s="77"/>
      <c r="AB682" s="77"/>
      <c r="AC682" s="77"/>
      <c r="AD682" s="77"/>
      <c r="AE682" s="77"/>
      <c r="AF682" s="77"/>
      <c r="AG682" s="77"/>
      <c r="AH682" s="77"/>
      <c r="AI682" s="77"/>
      <c r="AJ682" s="77"/>
      <c r="AK682" s="77"/>
      <c r="AL682" s="77"/>
      <c r="AM682" s="77"/>
      <c r="AN682" s="77"/>
      <c r="AO682" s="145"/>
      <c r="AP682" s="247" t="str">
        <f>IF(F682="","",IFERROR(VLOOKUP(SUBSTITUTE(SUBSTITUTE(Tabla1[[#This Row],[Uso Sistemas]],"T","P"),"N","F"),Parámetros!$M$2:$N$17,2,0),"Completar hasta 3ra sem. para evaluar a Probacionista"))</f>
        <v/>
      </c>
      <c r="AQ682" s="40"/>
      <c r="AR682" s="40"/>
      <c r="AS682" s="40"/>
      <c r="AT682" s="29"/>
      <c r="AU682" s="56"/>
      <c r="AV682" s="56"/>
      <c r="AW682" s="56"/>
      <c r="AX682" s="249" t="str">
        <f>IF(V682="","",EOMONTH(EDATE(Tabla1[[#This Row],[Fecha Finalización]],2),0))</f>
        <v/>
      </c>
      <c r="AY682" s="40"/>
      <c r="AZ682" s="250" t="str">
        <f>IF(V682="","",EOMONTH(EDATE(Tabla1[[#This Row],[Fecha Finalización]],3),0))</f>
        <v/>
      </c>
      <c r="BA682" s="40"/>
      <c r="BB682" s="40"/>
      <c r="BC682" s="236"/>
      <c r="BD682" s="234" t="str">
        <f>IF(F682="","",Tabla1[[#This Row],[sem 01]]&amp;Tabla1[[#This Row],[sem 02]]&amp;Tabla1[[#This Row],[sem 03]])</f>
        <v/>
      </c>
      <c r="BE682" s="235" t="str">
        <f>IF(TRIM(F682)="","",$B$1&amp;"-"&amp;SUBSTITUTE(Tabla1[[#This Row],[Mes Inscrito]]," ","")&amp;"-"&amp;SUBSTITUTE(Tabla1[[#This Row],[Dia de clases Inscrito]]," ","")&amp;"-"&amp;SUBSTITUTE(Tabla1[[#This Row],[Horario Inscrito]]," ","")&amp;"-"&amp;Tabla1[[#This Row],[Fecha Inicio grupo]])</f>
        <v/>
      </c>
      <c r="BF682" s="252" t="str">
        <f>IF(F682="","",Tabla1[[#This Row],[Curso]])</f>
        <v/>
      </c>
      <c r="BG682" s="253" t="str">
        <f>+IF(TRIM(F682)="","",$B$1&amp;"-"&amp;TRIM(Tabla1[[#This Row],[Mes Inscrito]])&amp;"-"&amp;TRIM(Tabla1[[#This Row],[Dia de clases Inscrito]])&amp;"-"&amp;TRIM(Tabla1[[#This Row],[Horario Inscrito]])&amp;"-"&amp;TRIM(Tabla1[[#This Row],[Fecha Inicio grupo]])&amp;"-"&amp;TRIM(Tabla1[[#This Row],[Tipo Incrito]]))</f>
        <v/>
      </c>
      <c r="BH682" s="308" t="str">
        <f>IF(F682="","",OR(IFERROR(SEARCH("CG",Tabla1[[#This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2" s="309" t="str">
        <f>IF(F682&lt;&gt;"",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2" s="309" t="str">
        <f>IF(F682&lt;&gt;"",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2" s="309" t="str">
        <f>IF(Tabla1[[#This Row],[Fecha Inicio grupo]]="","",IFERROR(VLOOKUP(Tabla1[[#This Row],[Mes de Alta como miembro]],Parámetros!$AM$2:$AN$16,2,0),"01/01/1900"))</f>
        <v/>
      </c>
    </row>
    <row r="683" spans="1:63" ht="14.45">
      <c r="A683" s="69">
        <v>680</v>
      </c>
      <c r="B683" s="30"/>
      <c r="C683" s="35"/>
      <c r="D683" s="43"/>
      <c r="E683" s="65"/>
      <c r="F683" s="46"/>
      <c r="G683" s="46"/>
      <c r="H683" s="164"/>
      <c r="I683" s="43"/>
      <c r="J683" s="29"/>
      <c r="K683" s="70"/>
      <c r="L683" s="69"/>
      <c r="M683" s="47"/>
      <c r="N683" s="239" t="str">
        <f ca="1">IF(Tabla1[[#This Row],[Fecha de nac]]="","",IF(Tabla1[[#This Row],[Fecha Finalización]] &gt;=TODAY(), DATEDIF(Tabla1[[#This Row],[Fecha de nac]],TODAY(),"y"), ROUNDDOWN((Tabla1[[#This Row],[Fecha Finalización]] -Tabla1[[#This Row],[Fecha de nac]])/365,0)))</f>
        <v/>
      </c>
      <c r="O683" s="170"/>
      <c r="P683" s="35"/>
      <c r="Q683" s="68"/>
      <c r="R683" s="68"/>
      <c r="S683" s="68"/>
      <c r="T683" s="68"/>
      <c r="U683" s="244" t="str">
        <f>IF(F683="","",Tabla1[[#This Row],[Fecha Inicio grupo]]+3*7-7)</f>
        <v/>
      </c>
      <c r="V683" s="245" t="str">
        <f>IF(F683="","",EDATE(Tabla1[[#This Row],[Fecha Inicio grupo]],3))</f>
        <v/>
      </c>
      <c r="W683" s="30"/>
      <c r="X683" s="30"/>
      <c r="Y683" s="77"/>
      <c r="Z683" s="77"/>
      <c r="AA683" s="77"/>
      <c r="AB683" s="77"/>
      <c r="AC683" s="77"/>
      <c r="AD683" s="77"/>
      <c r="AE683" s="77"/>
      <c r="AF683" s="77"/>
      <c r="AG683" s="77"/>
      <c r="AH683" s="77"/>
      <c r="AI683" s="77"/>
      <c r="AJ683" s="77"/>
      <c r="AK683" s="77"/>
      <c r="AL683" s="77"/>
      <c r="AM683" s="77"/>
      <c r="AN683" s="77"/>
      <c r="AO683" s="145"/>
      <c r="AP683" s="247" t="str">
        <f>IF(F683="","",IFERROR(VLOOKUP(SUBSTITUTE(SUBSTITUTE(Tabla1[[#This Row],[Uso Sistemas]],"T","P"),"N","F"),Parámetros!$M$2:$N$17,2,0),"Completar hasta 3ra sem. para evaluar a Probacionista"))</f>
        <v/>
      </c>
      <c r="AQ683" s="40"/>
      <c r="AR683" s="40"/>
      <c r="AS683" s="40"/>
      <c r="AT683" s="29"/>
      <c r="AU683" s="56"/>
      <c r="AV683" s="56"/>
      <c r="AW683" s="56"/>
      <c r="AX683" s="249" t="str">
        <f>IF(V683="","",EOMONTH(EDATE(Tabla1[[#This Row],[Fecha Finalización]],2),0))</f>
        <v/>
      </c>
      <c r="AY683" s="40"/>
      <c r="AZ683" s="250" t="str">
        <f>IF(V683="","",EOMONTH(EDATE(Tabla1[[#This Row],[Fecha Finalización]],3),0))</f>
        <v/>
      </c>
      <c r="BA683" s="40"/>
      <c r="BB683" s="40"/>
      <c r="BC683" s="236"/>
      <c r="BD683" s="234" t="str">
        <f>IF(F683="","",Tabla1[[#This Row],[sem 01]]&amp;Tabla1[[#This Row],[sem 02]]&amp;Tabla1[[#This Row],[sem 03]])</f>
        <v/>
      </c>
      <c r="BE683" s="235" t="str">
        <f>IF(TRIM(F683)="","",$B$1&amp;"-"&amp;SUBSTITUTE(Tabla1[[#This Row],[Mes Inscrito]]," ","")&amp;"-"&amp;SUBSTITUTE(Tabla1[[#This Row],[Dia de clases Inscrito]]," ","")&amp;"-"&amp;SUBSTITUTE(Tabla1[[#This Row],[Horario Inscrito]]," ","")&amp;"-"&amp;Tabla1[[#This Row],[Fecha Inicio grupo]])</f>
        <v/>
      </c>
      <c r="BF683" s="252" t="str">
        <f>IF(F683="","",Tabla1[[#This Row],[Curso]])</f>
        <v/>
      </c>
      <c r="BG683" s="253" t="str">
        <f>+IF(TRIM(F683)="","",$B$1&amp;"-"&amp;TRIM(Tabla1[[#This Row],[Mes Inscrito]])&amp;"-"&amp;TRIM(Tabla1[[#This Row],[Dia de clases Inscrito]])&amp;"-"&amp;TRIM(Tabla1[[#This Row],[Horario Inscrito]])&amp;"-"&amp;TRIM(Tabla1[[#This Row],[Fecha Inicio grupo]])&amp;"-"&amp;TRIM(Tabla1[[#This Row],[Tipo Incrito]]))</f>
        <v/>
      </c>
      <c r="BH683" s="308" t="str">
        <f>IF(F683="","",OR(IFERROR(SEARCH("CG",Tabla1[[#This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3" s="309" t="str">
        <f>IF(F683&lt;&gt;"",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3" s="309" t="str">
        <f>IF(F683&lt;&gt;"",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3" s="309" t="str">
        <f>IF(Tabla1[[#This Row],[Fecha Inicio grupo]]="","",IFERROR(VLOOKUP(Tabla1[[#This Row],[Mes de Alta como miembro]],Parámetros!$AM$2:$AN$16,2,0),"01/01/1900"))</f>
        <v/>
      </c>
    </row>
    <row r="684" spans="1:63" ht="14.45">
      <c r="A684" s="69">
        <v>681</v>
      </c>
      <c r="B684" s="30"/>
      <c r="C684" s="35"/>
      <c r="D684" s="43"/>
      <c r="E684" s="65"/>
      <c r="F684" s="46"/>
      <c r="G684" s="46"/>
      <c r="H684" s="164"/>
      <c r="I684" s="43"/>
      <c r="J684" s="29"/>
      <c r="K684" s="70"/>
      <c r="L684" s="69"/>
      <c r="M684" s="47"/>
      <c r="N684" s="239" t="str">
        <f ca="1">IF(Tabla1[[#This Row],[Fecha de nac]]="","",IF(Tabla1[[#This Row],[Fecha Finalización]] &gt;=TODAY(), DATEDIF(Tabla1[[#This Row],[Fecha de nac]],TODAY(),"y"), ROUNDDOWN((Tabla1[[#This Row],[Fecha Finalización]] -Tabla1[[#This Row],[Fecha de nac]])/365,0)))</f>
        <v/>
      </c>
      <c r="O684" s="170"/>
      <c r="P684" s="35"/>
      <c r="Q684" s="68"/>
      <c r="R684" s="68"/>
      <c r="S684" s="68"/>
      <c r="T684" s="68"/>
      <c r="U684" s="244" t="str">
        <f>IF(F684="","",Tabla1[[#This Row],[Fecha Inicio grupo]]+3*7-7)</f>
        <v/>
      </c>
      <c r="V684" s="245" t="str">
        <f>IF(F684="","",EDATE(Tabla1[[#This Row],[Fecha Inicio grupo]],3))</f>
        <v/>
      </c>
      <c r="W684" s="30"/>
      <c r="X684" s="30"/>
      <c r="Y684" s="77"/>
      <c r="Z684" s="77"/>
      <c r="AA684" s="77"/>
      <c r="AB684" s="77"/>
      <c r="AC684" s="77"/>
      <c r="AD684" s="77"/>
      <c r="AE684" s="77"/>
      <c r="AF684" s="77"/>
      <c r="AG684" s="77"/>
      <c r="AH684" s="77"/>
      <c r="AI684" s="77"/>
      <c r="AJ684" s="77"/>
      <c r="AK684" s="77"/>
      <c r="AL684" s="77"/>
      <c r="AM684" s="77"/>
      <c r="AN684" s="77"/>
      <c r="AO684" s="145"/>
      <c r="AP684" s="247" t="str">
        <f>IF(F684="","",IFERROR(VLOOKUP(SUBSTITUTE(SUBSTITUTE(Tabla1[[#This Row],[Uso Sistemas]],"T","P"),"N","F"),Parámetros!$M$2:$N$17,2,0),"Completar hasta 3ra sem. para evaluar a Probacionista"))</f>
        <v/>
      </c>
      <c r="AQ684" s="40"/>
      <c r="AR684" s="40"/>
      <c r="AS684" s="40"/>
      <c r="AT684" s="29"/>
      <c r="AU684" s="56"/>
      <c r="AV684" s="56"/>
      <c r="AW684" s="56"/>
      <c r="AX684" s="249" t="str">
        <f>IF(V684="","",EOMONTH(EDATE(Tabla1[[#This Row],[Fecha Finalización]],2),0))</f>
        <v/>
      </c>
      <c r="AY684" s="40"/>
      <c r="AZ684" s="250" t="str">
        <f>IF(V684="","",EOMONTH(EDATE(Tabla1[[#This Row],[Fecha Finalización]],3),0))</f>
        <v/>
      </c>
      <c r="BA684" s="40"/>
      <c r="BB684" s="40"/>
      <c r="BC684" s="236"/>
      <c r="BD684" s="234" t="str">
        <f>IF(F684="","",Tabla1[[#This Row],[sem 01]]&amp;Tabla1[[#This Row],[sem 02]]&amp;Tabla1[[#This Row],[sem 03]])</f>
        <v/>
      </c>
      <c r="BE684" s="235" t="str">
        <f>IF(TRIM(F684)="","",$B$1&amp;"-"&amp;SUBSTITUTE(Tabla1[[#This Row],[Mes Inscrito]]," ","")&amp;"-"&amp;SUBSTITUTE(Tabla1[[#This Row],[Dia de clases Inscrito]]," ","")&amp;"-"&amp;SUBSTITUTE(Tabla1[[#This Row],[Horario Inscrito]]," ","")&amp;"-"&amp;Tabla1[[#This Row],[Fecha Inicio grupo]])</f>
        <v/>
      </c>
      <c r="BF684" s="252" t="str">
        <f>IF(F684="","",Tabla1[[#This Row],[Curso]])</f>
        <v/>
      </c>
      <c r="BG684" s="253" t="str">
        <f>+IF(TRIM(F684)="","",$B$1&amp;"-"&amp;TRIM(Tabla1[[#This Row],[Mes Inscrito]])&amp;"-"&amp;TRIM(Tabla1[[#This Row],[Dia de clases Inscrito]])&amp;"-"&amp;TRIM(Tabla1[[#This Row],[Horario Inscrito]])&amp;"-"&amp;TRIM(Tabla1[[#This Row],[Fecha Inicio grupo]])&amp;"-"&amp;TRIM(Tabla1[[#This Row],[Tipo Incrito]]))</f>
        <v/>
      </c>
      <c r="BH684" s="308" t="str">
        <f>IF(F684="","",OR(IFERROR(SEARCH("CG",Tabla1[[#This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4" s="309" t="str">
        <f>IF(F684&lt;&gt;"",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4" s="309" t="str">
        <f>IF(F684&lt;&gt;"",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4" s="309" t="str">
        <f>IF(Tabla1[[#This Row],[Fecha Inicio grupo]]="","",IFERROR(VLOOKUP(Tabla1[[#This Row],[Mes de Alta como miembro]],Parámetros!$AM$2:$AN$16,2,0),"01/01/1900"))</f>
        <v/>
      </c>
    </row>
    <row r="685" spans="1:63" ht="14.45">
      <c r="A685" s="69">
        <v>682</v>
      </c>
      <c r="B685" s="30"/>
      <c r="C685" s="35"/>
      <c r="D685" s="43"/>
      <c r="E685" s="65"/>
      <c r="F685" s="46"/>
      <c r="G685" s="46"/>
      <c r="H685" s="164"/>
      <c r="I685" s="43"/>
      <c r="J685" s="29"/>
      <c r="K685" s="70"/>
      <c r="L685" s="69"/>
      <c r="M685" s="47"/>
      <c r="N685" s="239" t="str">
        <f ca="1">IF(Tabla1[[#This Row],[Fecha de nac]]="","",IF(Tabla1[[#This Row],[Fecha Finalización]] &gt;=TODAY(), DATEDIF(Tabla1[[#This Row],[Fecha de nac]],TODAY(),"y"), ROUNDDOWN((Tabla1[[#This Row],[Fecha Finalización]] -Tabla1[[#This Row],[Fecha de nac]])/365,0)))</f>
        <v/>
      </c>
      <c r="O685" s="170"/>
      <c r="P685" s="35"/>
      <c r="Q685" s="68"/>
      <c r="R685" s="68"/>
      <c r="S685" s="68"/>
      <c r="T685" s="68"/>
      <c r="U685" s="244" t="str">
        <f>IF(F685="","",Tabla1[[#This Row],[Fecha Inicio grupo]]+3*7-7)</f>
        <v/>
      </c>
      <c r="V685" s="245" t="str">
        <f>IF(F685="","",EDATE(Tabla1[[#This Row],[Fecha Inicio grupo]],3))</f>
        <v/>
      </c>
      <c r="W685" s="30"/>
      <c r="X685" s="30"/>
      <c r="Y685" s="77"/>
      <c r="Z685" s="77"/>
      <c r="AA685" s="77"/>
      <c r="AB685" s="77"/>
      <c r="AC685" s="77"/>
      <c r="AD685" s="77"/>
      <c r="AE685" s="77"/>
      <c r="AF685" s="77"/>
      <c r="AG685" s="77"/>
      <c r="AH685" s="77"/>
      <c r="AI685" s="77"/>
      <c r="AJ685" s="77"/>
      <c r="AK685" s="77"/>
      <c r="AL685" s="77"/>
      <c r="AM685" s="77"/>
      <c r="AN685" s="77"/>
      <c r="AO685" s="145"/>
      <c r="AP685" s="247" t="str">
        <f>IF(F685="","",IFERROR(VLOOKUP(SUBSTITUTE(SUBSTITUTE(Tabla1[[#This Row],[Uso Sistemas]],"T","P"),"N","F"),Parámetros!$M$2:$N$17,2,0),"Completar hasta 3ra sem. para evaluar a Probacionista"))</f>
        <v/>
      </c>
      <c r="AQ685" s="40"/>
      <c r="AR685" s="40"/>
      <c r="AS685" s="40"/>
      <c r="AT685" s="29"/>
      <c r="AU685" s="56"/>
      <c r="AV685" s="56"/>
      <c r="AW685" s="56"/>
      <c r="AX685" s="249" t="str">
        <f>IF(V685="","",EOMONTH(EDATE(Tabla1[[#This Row],[Fecha Finalización]],2),0))</f>
        <v/>
      </c>
      <c r="AY685" s="40"/>
      <c r="AZ685" s="250" t="str">
        <f>IF(V685="","",EOMONTH(EDATE(Tabla1[[#This Row],[Fecha Finalización]],3),0))</f>
        <v/>
      </c>
      <c r="BA685" s="40"/>
      <c r="BB685" s="40"/>
      <c r="BC685" s="236"/>
      <c r="BD685" s="234" t="str">
        <f>IF(F685="","",Tabla1[[#This Row],[sem 01]]&amp;Tabla1[[#This Row],[sem 02]]&amp;Tabla1[[#This Row],[sem 03]])</f>
        <v/>
      </c>
      <c r="BE685" s="235" t="str">
        <f>IF(TRIM(F685)="","",$B$1&amp;"-"&amp;SUBSTITUTE(Tabla1[[#This Row],[Mes Inscrito]]," ","")&amp;"-"&amp;SUBSTITUTE(Tabla1[[#This Row],[Dia de clases Inscrito]]," ","")&amp;"-"&amp;SUBSTITUTE(Tabla1[[#This Row],[Horario Inscrito]]," ","")&amp;"-"&amp;Tabla1[[#This Row],[Fecha Inicio grupo]])</f>
        <v/>
      </c>
      <c r="BF685" s="252" t="str">
        <f>IF(F685="","",Tabla1[[#This Row],[Curso]])</f>
        <v/>
      </c>
      <c r="BG685" s="253" t="str">
        <f>+IF(TRIM(F685)="","",$B$1&amp;"-"&amp;TRIM(Tabla1[[#This Row],[Mes Inscrito]])&amp;"-"&amp;TRIM(Tabla1[[#This Row],[Dia de clases Inscrito]])&amp;"-"&amp;TRIM(Tabla1[[#This Row],[Horario Inscrito]])&amp;"-"&amp;TRIM(Tabla1[[#This Row],[Fecha Inicio grupo]])&amp;"-"&amp;TRIM(Tabla1[[#This Row],[Tipo Incrito]]))</f>
        <v/>
      </c>
      <c r="BH685" s="308" t="str">
        <f>IF(F685="","",OR(IFERROR(SEARCH("CG",Tabla1[[#This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5" s="309" t="str">
        <f>IF(F685&lt;&gt;"",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5" s="309" t="str">
        <f>IF(F685&lt;&gt;"",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5" s="309" t="str">
        <f>IF(Tabla1[[#This Row],[Fecha Inicio grupo]]="","",IFERROR(VLOOKUP(Tabla1[[#This Row],[Mes de Alta como miembro]],Parámetros!$AM$2:$AN$16,2,0),"01/01/1900"))</f>
        <v/>
      </c>
    </row>
    <row r="686" spans="1:63" ht="14.45">
      <c r="A686" s="69">
        <v>683</v>
      </c>
      <c r="B686" s="30"/>
      <c r="C686" s="35"/>
      <c r="D686" s="43"/>
      <c r="E686" s="65"/>
      <c r="F686" s="46"/>
      <c r="G686" s="46"/>
      <c r="H686" s="164"/>
      <c r="I686" s="43"/>
      <c r="J686" s="29"/>
      <c r="K686" s="70"/>
      <c r="L686" s="69"/>
      <c r="M686" s="47"/>
      <c r="N686" s="239" t="str">
        <f ca="1">IF(Tabla1[[#This Row],[Fecha de nac]]="","",IF(Tabla1[[#This Row],[Fecha Finalización]] &gt;=TODAY(), DATEDIF(Tabla1[[#This Row],[Fecha de nac]],TODAY(),"y"), ROUNDDOWN((Tabla1[[#This Row],[Fecha Finalización]] -Tabla1[[#This Row],[Fecha de nac]])/365,0)))</f>
        <v/>
      </c>
      <c r="O686" s="170"/>
      <c r="P686" s="35"/>
      <c r="Q686" s="68"/>
      <c r="R686" s="68"/>
      <c r="S686" s="68"/>
      <c r="T686" s="68"/>
      <c r="U686" s="244" t="str">
        <f>IF(F686="","",Tabla1[[#This Row],[Fecha Inicio grupo]]+3*7-7)</f>
        <v/>
      </c>
      <c r="V686" s="245" t="str">
        <f>IF(F686="","",EDATE(Tabla1[[#This Row],[Fecha Inicio grupo]],3))</f>
        <v/>
      </c>
      <c r="W686" s="30"/>
      <c r="X686" s="30"/>
      <c r="Y686" s="77"/>
      <c r="Z686" s="77"/>
      <c r="AA686" s="77"/>
      <c r="AB686" s="77"/>
      <c r="AC686" s="77"/>
      <c r="AD686" s="77"/>
      <c r="AE686" s="77"/>
      <c r="AF686" s="77"/>
      <c r="AG686" s="77"/>
      <c r="AH686" s="77"/>
      <c r="AI686" s="77"/>
      <c r="AJ686" s="77"/>
      <c r="AK686" s="77"/>
      <c r="AL686" s="77"/>
      <c r="AM686" s="77"/>
      <c r="AN686" s="77"/>
      <c r="AO686" s="145"/>
      <c r="AP686" s="247" t="str">
        <f>IF(F686="","",IFERROR(VLOOKUP(SUBSTITUTE(SUBSTITUTE(Tabla1[[#This Row],[Uso Sistemas]],"T","P"),"N","F"),Parámetros!$M$2:$N$17,2,0),"Completar hasta 3ra sem. para evaluar a Probacionista"))</f>
        <v/>
      </c>
      <c r="AQ686" s="40"/>
      <c r="AR686" s="40"/>
      <c r="AS686" s="40"/>
      <c r="AT686" s="29"/>
      <c r="AU686" s="56"/>
      <c r="AV686" s="56"/>
      <c r="AW686" s="56"/>
      <c r="AX686" s="249" t="str">
        <f>IF(V686="","",EOMONTH(EDATE(Tabla1[[#This Row],[Fecha Finalización]],2),0))</f>
        <v/>
      </c>
      <c r="AY686" s="40"/>
      <c r="AZ686" s="250" t="str">
        <f>IF(V686="","",EOMONTH(EDATE(Tabla1[[#This Row],[Fecha Finalización]],3),0))</f>
        <v/>
      </c>
      <c r="BA686" s="40"/>
      <c r="BB686" s="40"/>
      <c r="BC686" s="236"/>
      <c r="BD686" s="234" t="str">
        <f>IF(F686="","",Tabla1[[#This Row],[sem 01]]&amp;Tabla1[[#This Row],[sem 02]]&amp;Tabla1[[#This Row],[sem 03]])</f>
        <v/>
      </c>
      <c r="BE686" s="235" t="str">
        <f>IF(TRIM(F686)="","",$B$1&amp;"-"&amp;SUBSTITUTE(Tabla1[[#This Row],[Mes Inscrito]]," ","")&amp;"-"&amp;SUBSTITUTE(Tabla1[[#This Row],[Dia de clases Inscrito]]," ","")&amp;"-"&amp;SUBSTITUTE(Tabla1[[#This Row],[Horario Inscrito]]," ","")&amp;"-"&amp;Tabla1[[#This Row],[Fecha Inicio grupo]])</f>
        <v/>
      </c>
      <c r="BF686" s="252" t="str">
        <f>IF(F686="","",Tabla1[[#This Row],[Curso]])</f>
        <v/>
      </c>
      <c r="BG686" s="253" t="str">
        <f>+IF(TRIM(F686)="","",$B$1&amp;"-"&amp;TRIM(Tabla1[[#This Row],[Mes Inscrito]])&amp;"-"&amp;TRIM(Tabla1[[#This Row],[Dia de clases Inscrito]])&amp;"-"&amp;TRIM(Tabla1[[#This Row],[Horario Inscrito]])&amp;"-"&amp;TRIM(Tabla1[[#This Row],[Fecha Inicio grupo]])&amp;"-"&amp;TRIM(Tabla1[[#This Row],[Tipo Incrito]]))</f>
        <v/>
      </c>
      <c r="BH686" s="308" t="str">
        <f>IF(F686="","",OR(IFERROR(SEARCH("CG",Tabla1[[#This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6" s="309" t="str">
        <f>IF(F686&lt;&gt;"",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6" s="309" t="str">
        <f>IF(F686&lt;&gt;"",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6" s="309" t="str">
        <f>IF(Tabla1[[#This Row],[Fecha Inicio grupo]]="","",IFERROR(VLOOKUP(Tabla1[[#This Row],[Mes de Alta como miembro]],Parámetros!$AM$2:$AN$16,2,0),"01/01/1900"))</f>
        <v/>
      </c>
    </row>
    <row r="687" spans="1:63" ht="14.45">
      <c r="A687" s="69">
        <v>684</v>
      </c>
      <c r="B687" s="30"/>
      <c r="C687" s="35"/>
      <c r="D687" s="43"/>
      <c r="E687" s="65"/>
      <c r="F687" s="46"/>
      <c r="G687" s="46"/>
      <c r="H687" s="164"/>
      <c r="I687" s="43"/>
      <c r="J687" s="29"/>
      <c r="K687" s="70"/>
      <c r="L687" s="69"/>
      <c r="M687" s="47"/>
      <c r="N687" s="239" t="str">
        <f ca="1">IF(Tabla1[[#This Row],[Fecha de nac]]="","",IF(Tabla1[[#This Row],[Fecha Finalización]] &gt;=TODAY(), DATEDIF(Tabla1[[#This Row],[Fecha de nac]],TODAY(),"y"), ROUNDDOWN((Tabla1[[#This Row],[Fecha Finalización]] -Tabla1[[#This Row],[Fecha de nac]])/365,0)))</f>
        <v/>
      </c>
      <c r="O687" s="170"/>
      <c r="P687" s="35"/>
      <c r="Q687" s="68"/>
      <c r="R687" s="68"/>
      <c r="S687" s="68"/>
      <c r="T687" s="68"/>
      <c r="U687" s="244" t="str">
        <f>IF(F687="","",Tabla1[[#This Row],[Fecha Inicio grupo]]+3*7-7)</f>
        <v/>
      </c>
      <c r="V687" s="245" t="str">
        <f>IF(F687="","",EDATE(Tabla1[[#This Row],[Fecha Inicio grupo]],3))</f>
        <v/>
      </c>
      <c r="W687" s="30"/>
      <c r="X687" s="30"/>
      <c r="Y687" s="77"/>
      <c r="Z687" s="77"/>
      <c r="AA687" s="77"/>
      <c r="AB687" s="77"/>
      <c r="AC687" s="77"/>
      <c r="AD687" s="77"/>
      <c r="AE687" s="77"/>
      <c r="AF687" s="77"/>
      <c r="AG687" s="77"/>
      <c r="AH687" s="77"/>
      <c r="AI687" s="77"/>
      <c r="AJ687" s="77"/>
      <c r="AK687" s="77"/>
      <c r="AL687" s="77"/>
      <c r="AM687" s="77"/>
      <c r="AN687" s="77"/>
      <c r="AO687" s="145"/>
      <c r="AP687" s="247" t="str">
        <f>IF(F687="","",IFERROR(VLOOKUP(SUBSTITUTE(SUBSTITUTE(Tabla1[[#This Row],[Uso Sistemas]],"T","P"),"N","F"),Parámetros!$M$2:$N$17,2,0),"Completar hasta 3ra sem. para evaluar a Probacionista"))</f>
        <v/>
      </c>
      <c r="AQ687" s="40"/>
      <c r="AR687" s="40"/>
      <c r="AS687" s="40"/>
      <c r="AT687" s="29"/>
      <c r="AU687" s="56"/>
      <c r="AV687" s="56"/>
      <c r="AW687" s="56"/>
      <c r="AX687" s="249" t="str">
        <f>IF(V687="","",EOMONTH(EDATE(Tabla1[[#This Row],[Fecha Finalización]],2),0))</f>
        <v/>
      </c>
      <c r="AY687" s="40"/>
      <c r="AZ687" s="250" t="str">
        <f>IF(V687="","",EOMONTH(EDATE(Tabla1[[#This Row],[Fecha Finalización]],3),0))</f>
        <v/>
      </c>
      <c r="BA687" s="40"/>
      <c r="BB687" s="40"/>
      <c r="BC687" s="236"/>
      <c r="BD687" s="234" t="str">
        <f>IF(F687="","",Tabla1[[#This Row],[sem 01]]&amp;Tabla1[[#This Row],[sem 02]]&amp;Tabla1[[#This Row],[sem 03]])</f>
        <v/>
      </c>
      <c r="BE687" s="235" t="str">
        <f>IF(TRIM(F687)="","",$B$1&amp;"-"&amp;SUBSTITUTE(Tabla1[[#This Row],[Mes Inscrito]]," ","")&amp;"-"&amp;SUBSTITUTE(Tabla1[[#This Row],[Dia de clases Inscrito]]," ","")&amp;"-"&amp;SUBSTITUTE(Tabla1[[#This Row],[Horario Inscrito]]," ","")&amp;"-"&amp;Tabla1[[#This Row],[Fecha Inicio grupo]])</f>
        <v/>
      </c>
      <c r="BF687" s="252" t="str">
        <f>IF(F687="","",Tabla1[[#This Row],[Curso]])</f>
        <v/>
      </c>
      <c r="BG687" s="253" t="str">
        <f>+IF(TRIM(F687)="","",$B$1&amp;"-"&amp;TRIM(Tabla1[[#This Row],[Mes Inscrito]])&amp;"-"&amp;TRIM(Tabla1[[#This Row],[Dia de clases Inscrito]])&amp;"-"&amp;TRIM(Tabla1[[#This Row],[Horario Inscrito]])&amp;"-"&amp;TRIM(Tabla1[[#This Row],[Fecha Inicio grupo]])&amp;"-"&amp;TRIM(Tabla1[[#This Row],[Tipo Incrito]]))</f>
        <v/>
      </c>
      <c r="BH687" s="308" t="str">
        <f>IF(F687="","",OR(IFERROR(SEARCH("CG",Tabla1[[#This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7" s="309" t="str">
        <f>IF(F687&lt;&gt;"",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7" s="309" t="str">
        <f>IF(F687&lt;&gt;"",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7" s="309" t="str">
        <f>IF(Tabla1[[#This Row],[Fecha Inicio grupo]]="","",IFERROR(VLOOKUP(Tabla1[[#This Row],[Mes de Alta como miembro]],Parámetros!$AM$2:$AN$16,2,0),"01/01/1900"))</f>
        <v/>
      </c>
    </row>
    <row r="688" spans="1:63" ht="14.45">
      <c r="A688" s="69">
        <v>685</v>
      </c>
      <c r="B688" s="30"/>
      <c r="C688" s="35"/>
      <c r="D688" s="43"/>
      <c r="E688" s="65"/>
      <c r="F688" s="46"/>
      <c r="G688" s="46"/>
      <c r="H688" s="164"/>
      <c r="I688" s="43"/>
      <c r="J688" s="29"/>
      <c r="K688" s="70"/>
      <c r="L688" s="69"/>
      <c r="M688" s="47"/>
      <c r="N688" s="239" t="str">
        <f ca="1">IF(Tabla1[[#This Row],[Fecha de nac]]="","",IF(Tabla1[[#This Row],[Fecha Finalización]] &gt;=TODAY(), DATEDIF(Tabla1[[#This Row],[Fecha de nac]],TODAY(),"y"), ROUNDDOWN((Tabla1[[#This Row],[Fecha Finalización]] -Tabla1[[#This Row],[Fecha de nac]])/365,0)))</f>
        <v/>
      </c>
      <c r="O688" s="170"/>
      <c r="P688" s="35"/>
      <c r="Q688" s="68"/>
      <c r="R688" s="68"/>
      <c r="S688" s="68"/>
      <c r="T688" s="68"/>
      <c r="U688" s="244" t="str">
        <f>IF(F688="","",Tabla1[[#This Row],[Fecha Inicio grupo]]+3*7-7)</f>
        <v/>
      </c>
      <c r="V688" s="245" t="str">
        <f>IF(F688="","",EDATE(Tabla1[[#This Row],[Fecha Inicio grupo]],3))</f>
        <v/>
      </c>
      <c r="W688" s="30"/>
      <c r="X688" s="30"/>
      <c r="Y688" s="77"/>
      <c r="Z688" s="77"/>
      <c r="AA688" s="77"/>
      <c r="AB688" s="77"/>
      <c r="AC688" s="77"/>
      <c r="AD688" s="77"/>
      <c r="AE688" s="77"/>
      <c r="AF688" s="77"/>
      <c r="AG688" s="77"/>
      <c r="AH688" s="77"/>
      <c r="AI688" s="77"/>
      <c r="AJ688" s="77"/>
      <c r="AK688" s="77"/>
      <c r="AL688" s="77"/>
      <c r="AM688" s="77"/>
      <c r="AN688" s="77"/>
      <c r="AO688" s="145"/>
      <c r="AP688" s="247" t="str">
        <f>IF(F688="","",IFERROR(VLOOKUP(SUBSTITUTE(SUBSTITUTE(Tabla1[[#This Row],[Uso Sistemas]],"T","P"),"N","F"),Parámetros!$M$2:$N$17,2,0),"Completar hasta 3ra sem. para evaluar a Probacionista"))</f>
        <v/>
      </c>
      <c r="AQ688" s="40"/>
      <c r="AR688" s="40"/>
      <c r="AS688" s="40"/>
      <c r="AT688" s="29"/>
      <c r="AU688" s="56"/>
      <c r="AV688" s="56"/>
      <c r="AW688" s="56"/>
      <c r="AX688" s="249" t="str">
        <f>IF(V688="","",EOMONTH(EDATE(Tabla1[[#This Row],[Fecha Finalización]],2),0))</f>
        <v/>
      </c>
      <c r="AY688" s="40"/>
      <c r="AZ688" s="250" t="str">
        <f>IF(V688="","",EOMONTH(EDATE(Tabla1[[#This Row],[Fecha Finalización]],3),0))</f>
        <v/>
      </c>
      <c r="BA688" s="40"/>
      <c r="BB688" s="40"/>
      <c r="BC688" s="236"/>
      <c r="BD688" s="234" t="str">
        <f>IF(F688="","",Tabla1[[#This Row],[sem 01]]&amp;Tabla1[[#This Row],[sem 02]]&amp;Tabla1[[#This Row],[sem 03]])</f>
        <v/>
      </c>
      <c r="BE688" s="235" t="str">
        <f>IF(TRIM(F688)="","",$B$1&amp;"-"&amp;SUBSTITUTE(Tabla1[[#This Row],[Mes Inscrito]]," ","")&amp;"-"&amp;SUBSTITUTE(Tabla1[[#This Row],[Dia de clases Inscrito]]," ","")&amp;"-"&amp;SUBSTITUTE(Tabla1[[#This Row],[Horario Inscrito]]," ","")&amp;"-"&amp;Tabla1[[#This Row],[Fecha Inicio grupo]])</f>
        <v/>
      </c>
      <c r="BF688" s="252" t="str">
        <f>IF(F688="","",Tabla1[[#This Row],[Curso]])</f>
        <v/>
      </c>
      <c r="BG688" s="253" t="str">
        <f>+IF(TRIM(F688)="","",$B$1&amp;"-"&amp;TRIM(Tabla1[[#This Row],[Mes Inscrito]])&amp;"-"&amp;TRIM(Tabla1[[#This Row],[Dia de clases Inscrito]])&amp;"-"&amp;TRIM(Tabla1[[#This Row],[Horario Inscrito]])&amp;"-"&amp;TRIM(Tabla1[[#This Row],[Fecha Inicio grupo]])&amp;"-"&amp;TRIM(Tabla1[[#This Row],[Tipo Incrito]]))</f>
        <v/>
      </c>
      <c r="BH688" s="308" t="str">
        <f>IF(F688="","",OR(IFERROR(SEARCH("CG",Tabla1[[#This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8" s="309" t="str">
        <f>IF(F688&lt;&gt;"",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8" s="309" t="str">
        <f>IF(F688&lt;&gt;"",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8" s="309" t="str">
        <f>IF(Tabla1[[#This Row],[Fecha Inicio grupo]]="","",IFERROR(VLOOKUP(Tabla1[[#This Row],[Mes de Alta como miembro]],Parámetros!$AM$2:$AN$16,2,0),"01/01/1900"))</f>
        <v/>
      </c>
    </row>
    <row r="689" spans="1:63" ht="14.45">
      <c r="A689" s="69">
        <v>686</v>
      </c>
      <c r="B689" s="30"/>
      <c r="C689" s="35"/>
      <c r="D689" s="43"/>
      <c r="E689" s="65"/>
      <c r="F689" s="46"/>
      <c r="G689" s="46"/>
      <c r="H689" s="164"/>
      <c r="I689" s="43"/>
      <c r="J689" s="29"/>
      <c r="K689" s="70"/>
      <c r="L689" s="69"/>
      <c r="M689" s="47"/>
      <c r="N689" s="239" t="str">
        <f ca="1">IF(Tabla1[[#This Row],[Fecha de nac]]="","",IF(Tabla1[[#This Row],[Fecha Finalización]] &gt;=TODAY(), DATEDIF(Tabla1[[#This Row],[Fecha de nac]],TODAY(),"y"), ROUNDDOWN((Tabla1[[#This Row],[Fecha Finalización]] -Tabla1[[#This Row],[Fecha de nac]])/365,0)))</f>
        <v/>
      </c>
      <c r="O689" s="170"/>
      <c r="P689" s="35"/>
      <c r="Q689" s="68"/>
      <c r="R689" s="68"/>
      <c r="S689" s="68"/>
      <c r="T689" s="68"/>
      <c r="U689" s="244" t="str">
        <f>IF(F689="","",Tabla1[[#This Row],[Fecha Inicio grupo]]+3*7-7)</f>
        <v/>
      </c>
      <c r="V689" s="245" t="str">
        <f>IF(F689="","",EDATE(Tabla1[[#This Row],[Fecha Inicio grupo]],3))</f>
        <v/>
      </c>
      <c r="W689" s="30"/>
      <c r="X689" s="30"/>
      <c r="Y689" s="77"/>
      <c r="Z689" s="77"/>
      <c r="AA689" s="77"/>
      <c r="AB689" s="77"/>
      <c r="AC689" s="77"/>
      <c r="AD689" s="77"/>
      <c r="AE689" s="77"/>
      <c r="AF689" s="77"/>
      <c r="AG689" s="77"/>
      <c r="AH689" s="77"/>
      <c r="AI689" s="77"/>
      <c r="AJ689" s="77"/>
      <c r="AK689" s="77"/>
      <c r="AL689" s="77"/>
      <c r="AM689" s="77"/>
      <c r="AN689" s="77"/>
      <c r="AO689" s="145"/>
      <c r="AP689" s="247" t="str">
        <f>IF(F689="","",IFERROR(VLOOKUP(SUBSTITUTE(SUBSTITUTE(Tabla1[[#This Row],[Uso Sistemas]],"T","P"),"N","F"),Parámetros!$M$2:$N$17,2,0),"Completar hasta 3ra sem. para evaluar a Probacionista"))</f>
        <v/>
      </c>
      <c r="AQ689" s="40"/>
      <c r="AR689" s="40"/>
      <c r="AS689" s="40"/>
      <c r="AT689" s="29"/>
      <c r="AU689" s="56"/>
      <c r="AV689" s="56"/>
      <c r="AW689" s="56"/>
      <c r="AX689" s="249" t="str">
        <f>IF(V689="","",EOMONTH(EDATE(Tabla1[[#This Row],[Fecha Finalización]],2),0))</f>
        <v/>
      </c>
      <c r="AY689" s="40"/>
      <c r="AZ689" s="250" t="str">
        <f>IF(V689="","",EOMONTH(EDATE(Tabla1[[#This Row],[Fecha Finalización]],3),0))</f>
        <v/>
      </c>
      <c r="BA689" s="40"/>
      <c r="BB689" s="40"/>
      <c r="BC689" s="236"/>
      <c r="BD689" s="234" t="str">
        <f>IF(F689="","",Tabla1[[#This Row],[sem 01]]&amp;Tabla1[[#This Row],[sem 02]]&amp;Tabla1[[#This Row],[sem 03]])</f>
        <v/>
      </c>
      <c r="BE689" s="235" t="str">
        <f>IF(TRIM(F689)="","",$B$1&amp;"-"&amp;SUBSTITUTE(Tabla1[[#This Row],[Mes Inscrito]]," ","")&amp;"-"&amp;SUBSTITUTE(Tabla1[[#This Row],[Dia de clases Inscrito]]," ","")&amp;"-"&amp;SUBSTITUTE(Tabla1[[#This Row],[Horario Inscrito]]," ","")&amp;"-"&amp;Tabla1[[#This Row],[Fecha Inicio grupo]])</f>
        <v/>
      </c>
      <c r="BF689" s="252" t="str">
        <f>IF(F689="","",Tabla1[[#This Row],[Curso]])</f>
        <v/>
      </c>
      <c r="BG689" s="253" t="str">
        <f>+IF(TRIM(F689)="","",$B$1&amp;"-"&amp;TRIM(Tabla1[[#This Row],[Mes Inscrito]])&amp;"-"&amp;TRIM(Tabla1[[#This Row],[Dia de clases Inscrito]])&amp;"-"&amp;TRIM(Tabla1[[#This Row],[Horario Inscrito]])&amp;"-"&amp;TRIM(Tabla1[[#This Row],[Fecha Inicio grupo]])&amp;"-"&amp;TRIM(Tabla1[[#This Row],[Tipo Incrito]]))</f>
        <v/>
      </c>
      <c r="BH689" s="308" t="str">
        <f>IF(F689="","",OR(IFERROR(SEARCH("CG",Tabla1[[#This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9" s="309" t="str">
        <f>IF(F689&lt;&gt;"",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9" s="309" t="str">
        <f>IF(F689&lt;&gt;"",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9" s="309" t="str">
        <f>IF(Tabla1[[#This Row],[Fecha Inicio grupo]]="","",IFERROR(VLOOKUP(Tabla1[[#This Row],[Mes de Alta como miembro]],Parámetros!$AM$2:$AN$16,2,0),"01/01/1900"))</f>
        <v/>
      </c>
    </row>
    <row r="690" spans="1:63" ht="14.45">
      <c r="A690" s="69">
        <v>687</v>
      </c>
      <c r="B690" s="30"/>
      <c r="C690" s="35"/>
      <c r="D690" s="43"/>
      <c r="E690" s="65"/>
      <c r="F690" s="46"/>
      <c r="G690" s="46"/>
      <c r="H690" s="164"/>
      <c r="I690" s="43"/>
      <c r="J690" s="29"/>
      <c r="K690" s="70"/>
      <c r="L690" s="69"/>
      <c r="M690" s="47"/>
      <c r="N690" s="239" t="str">
        <f ca="1">IF(Tabla1[[#This Row],[Fecha de nac]]="","",IF(Tabla1[[#This Row],[Fecha Finalización]] &gt;=TODAY(), DATEDIF(Tabla1[[#This Row],[Fecha de nac]],TODAY(),"y"), ROUNDDOWN((Tabla1[[#This Row],[Fecha Finalización]] -Tabla1[[#This Row],[Fecha de nac]])/365,0)))</f>
        <v/>
      </c>
      <c r="O690" s="170"/>
      <c r="P690" s="35"/>
      <c r="Q690" s="68"/>
      <c r="R690" s="68"/>
      <c r="S690" s="68"/>
      <c r="T690" s="68"/>
      <c r="U690" s="244" t="str">
        <f>IF(F690="","",Tabla1[[#This Row],[Fecha Inicio grupo]]+3*7-7)</f>
        <v/>
      </c>
      <c r="V690" s="245" t="str">
        <f>IF(F690="","",EDATE(Tabla1[[#This Row],[Fecha Inicio grupo]],3))</f>
        <v/>
      </c>
      <c r="W690" s="30"/>
      <c r="X690" s="30"/>
      <c r="Y690" s="77"/>
      <c r="Z690" s="77"/>
      <c r="AA690" s="77"/>
      <c r="AB690" s="77"/>
      <c r="AC690" s="77"/>
      <c r="AD690" s="77"/>
      <c r="AE690" s="77"/>
      <c r="AF690" s="77"/>
      <c r="AG690" s="77"/>
      <c r="AH690" s="77"/>
      <c r="AI690" s="77"/>
      <c r="AJ690" s="77"/>
      <c r="AK690" s="77"/>
      <c r="AL690" s="77"/>
      <c r="AM690" s="77"/>
      <c r="AN690" s="77"/>
      <c r="AO690" s="145"/>
      <c r="AP690" s="247" t="str">
        <f>IF(F690="","",IFERROR(VLOOKUP(SUBSTITUTE(SUBSTITUTE(Tabla1[[#This Row],[Uso Sistemas]],"T","P"),"N","F"),Parámetros!$M$2:$N$17,2,0),"Completar hasta 3ra sem. para evaluar a Probacionista"))</f>
        <v/>
      </c>
      <c r="AQ690" s="40"/>
      <c r="AR690" s="40"/>
      <c r="AS690" s="40"/>
      <c r="AT690" s="29"/>
      <c r="AU690" s="56"/>
      <c r="AV690" s="56"/>
      <c r="AW690" s="56"/>
      <c r="AX690" s="249" t="str">
        <f>IF(V690="","",EOMONTH(EDATE(Tabla1[[#This Row],[Fecha Finalización]],2),0))</f>
        <v/>
      </c>
      <c r="AY690" s="40"/>
      <c r="AZ690" s="250" t="str">
        <f>IF(V690="","",EOMONTH(EDATE(Tabla1[[#This Row],[Fecha Finalización]],3),0))</f>
        <v/>
      </c>
      <c r="BA690" s="40"/>
      <c r="BB690" s="40"/>
      <c r="BC690" s="236"/>
      <c r="BD690" s="234" t="str">
        <f>IF(F690="","",Tabla1[[#This Row],[sem 01]]&amp;Tabla1[[#This Row],[sem 02]]&amp;Tabla1[[#This Row],[sem 03]])</f>
        <v/>
      </c>
      <c r="BE690" s="235" t="str">
        <f>IF(TRIM(F690)="","",$B$1&amp;"-"&amp;SUBSTITUTE(Tabla1[[#This Row],[Mes Inscrito]]," ","")&amp;"-"&amp;SUBSTITUTE(Tabla1[[#This Row],[Dia de clases Inscrito]]," ","")&amp;"-"&amp;SUBSTITUTE(Tabla1[[#This Row],[Horario Inscrito]]," ","")&amp;"-"&amp;Tabla1[[#This Row],[Fecha Inicio grupo]])</f>
        <v/>
      </c>
      <c r="BF690" s="252" t="str">
        <f>IF(F690="","",Tabla1[[#This Row],[Curso]])</f>
        <v/>
      </c>
      <c r="BG690" s="253" t="str">
        <f>+IF(TRIM(F690)="","",$B$1&amp;"-"&amp;TRIM(Tabla1[[#This Row],[Mes Inscrito]])&amp;"-"&amp;TRIM(Tabla1[[#This Row],[Dia de clases Inscrito]])&amp;"-"&amp;TRIM(Tabla1[[#This Row],[Horario Inscrito]])&amp;"-"&amp;TRIM(Tabla1[[#This Row],[Fecha Inicio grupo]])&amp;"-"&amp;TRIM(Tabla1[[#This Row],[Tipo Incrito]]))</f>
        <v/>
      </c>
      <c r="BH690" s="308" t="str">
        <f>IF(F690="","",OR(IFERROR(SEARCH("CG",Tabla1[[#This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0" s="309" t="str">
        <f>IF(F690&lt;&gt;"",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0" s="309" t="str">
        <f>IF(F690&lt;&gt;"",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0" s="309" t="str">
        <f>IF(Tabla1[[#This Row],[Fecha Inicio grupo]]="","",IFERROR(VLOOKUP(Tabla1[[#This Row],[Mes de Alta como miembro]],Parámetros!$AM$2:$AN$16,2,0),"01/01/1900"))</f>
        <v/>
      </c>
    </row>
    <row r="691" spans="1:63" ht="14.45">
      <c r="A691" s="69">
        <v>688</v>
      </c>
      <c r="B691" s="30"/>
      <c r="C691" s="35"/>
      <c r="D691" s="43"/>
      <c r="E691" s="65"/>
      <c r="F691" s="46"/>
      <c r="G691" s="46"/>
      <c r="H691" s="164"/>
      <c r="I691" s="43"/>
      <c r="J691" s="29"/>
      <c r="K691" s="70"/>
      <c r="L691" s="69"/>
      <c r="M691" s="47"/>
      <c r="N691" s="239" t="str">
        <f ca="1">IF(Tabla1[[#This Row],[Fecha de nac]]="","",IF(Tabla1[[#This Row],[Fecha Finalización]] &gt;=TODAY(), DATEDIF(Tabla1[[#This Row],[Fecha de nac]],TODAY(),"y"), ROUNDDOWN((Tabla1[[#This Row],[Fecha Finalización]] -Tabla1[[#This Row],[Fecha de nac]])/365,0)))</f>
        <v/>
      </c>
      <c r="O691" s="170"/>
      <c r="P691" s="35"/>
      <c r="Q691" s="68"/>
      <c r="R691" s="68"/>
      <c r="S691" s="68"/>
      <c r="T691" s="68"/>
      <c r="U691" s="244" t="str">
        <f>IF(F691="","",Tabla1[[#This Row],[Fecha Inicio grupo]]+3*7-7)</f>
        <v/>
      </c>
      <c r="V691" s="245" t="str">
        <f>IF(F691="","",EDATE(Tabla1[[#This Row],[Fecha Inicio grupo]],3))</f>
        <v/>
      </c>
      <c r="W691" s="30"/>
      <c r="X691" s="30"/>
      <c r="Y691" s="77"/>
      <c r="Z691" s="77"/>
      <c r="AA691" s="77"/>
      <c r="AB691" s="77"/>
      <c r="AC691" s="77"/>
      <c r="AD691" s="77"/>
      <c r="AE691" s="77"/>
      <c r="AF691" s="77"/>
      <c r="AG691" s="77"/>
      <c r="AH691" s="77"/>
      <c r="AI691" s="77"/>
      <c r="AJ691" s="77"/>
      <c r="AK691" s="77"/>
      <c r="AL691" s="77"/>
      <c r="AM691" s="77"/>
      <c r="AN691" s="77"/>
      <c r="AO691" s="145"/>
      <c r="AP691" s="247" t="str">
        <f>IF(F691="","",IFERROR(VLOOKUP(SUBSTITUTE(SUBSTITUTE(Tabla1[[#This Row],[Uso Sistemas]],"T","P"),"N","F"),Parámetros!$M$2:$N$17,2,0),"Completar hasta 3ra sem. para evaluar a Probacionista"))</f>
        <v/>
      </c>
      <c r="AQ691" s="40"/>
      <c r="AR691" s="40"/>
      <c r="AS691" s="40"/>
      <c r="AT691" s="29"/>
      <c r="AU691" s="56"/>
      <c r="AV691" s="56"/>
      <c r="AW691" s="56"/>
      <c r="AX691" s="249" t="str">
        <f>IF(V691="","",EOMONTH(EDATE(Tabla1[[#This Row],[Fecha Finalización]],2),0))</f>
        <v/>
      </c>
      <c r="AY691" s="40"/>
      <c r="AZ691" s="250" t="str">
        <f>IF(V691="","",EOMONTH(EDATE(Tabla1[[#This Row],[Fecha Finalización]],3),0))</f>
        <v/>
      </c>
      <c r="BA691" s="40"/>
      <c r="BB691" s="40"/>
      <c r="BC691" s="236"/>
      <c r="BD691" s="234" t="str">
        <f>IF(F691="","",Tabla1[[#This Row],[sem 01]]&amp;Tabla1[[#This Row],[sem 02]]&amp;Tabla1[[#This Row],[sem 03]])</f>
        <v/>
      </c>
      <c r="BE691" s="235" t="str">
        <f>IF(TRIM(F691)="","",$B$1&amp;"-"&amp;SUBSTITUTE(Tabla1[[#This Row],[Mes Inscrito]]," ","")&amp;"-"&amp;SUBSTITUTE(Tabla1[[#This Row],[Dia de clases Inscrito]]," ","")&amp;"-"&amp;SUBSTITUTE(Tabla1[[#This Row],[Horario Inscrito]]," ","")&amp;"-"&amp;Tabla1[[#This Row],[Fecha Inicio grupo]])</f>
        <v/>
      </c>
      <c r="BF691" s="252" t="str">
        <f>IF(F691="","",Tabla1[[#This Row],[Curso]])</f>
        <v/>
      </c>
      <c r="BG691" s="253" t="str">
        <f>+IF(TRIM(F691)="","",$B$1&amp;"-"&amp;TRIM(Tabla1[[#This Row],[Mes Inscrito]])&amp;"-"&amp;TRIM(Tabla1[[#This Row],[Dia de clases Inscrito]])&amp;"-"&amp;TRIM(Tabla1[[#This Row],[Horario Inscrito]])&amp;"-"&amp;TRIM(Tabla1[[#This Row],[Fecha Inicio grupo]])&amp;"-"&amp;TRIM(Tabla1[[#This Row],[Tipo Incrito]]))</f>
        <v/>
      </c>
      <c r="BH691" s="308" t="str">
        <f>IF(F691="","",OR(IFERROR(SEARCH("CG",Tabla1[[#This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1" s="309" t="str">
        <f>IF(F691&lt;&gt;"",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1" s="309" t="str">
        <f>IF(F691&lt;&gt;"",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1" s="309" t="str">
        <f>IF(Tabla1[[#This Row],[Fecha Inicio grupo]]="","",IFERROR(VLOOKUP(Tabla1[[#This Row],[Mes de Alta como miembro]],Parámetros!$AM$2:$AN$16,2,0),"01/01/1900"))</f>
        <v/>
      </c>
    </row>
    <row r="692" spans="1:63" ht="14.45">
      <c r="A692" s="69">
        <v>689</v>
      </c>
      <c r="B692" s="30"/>
      <c r="C692" s="35"/>
      <c r="D692" s="43"/>
      <c r="E692" s="65"/>
      <c r="F692" s="46"/>
      <c r="G692" s="46"/>
      <c r="H692" s="164"/>
      <c r="I692" s="43"/>
      <c r="J692" s="29"/>
      <c r="K692" s="70"/>
      <c r="L692" s="69"/>
      <c r="M692" s="47"/>
      <c r="N692" s="239" t="str">
        <f ca="1">IF(Tabla1[[#This Row],[Fecha de nac]]="","",IF(Tabla1[[#This Row],[Fecha Finalización]] &gt;=TODAY(), DATEDIF(Tabla1[[#This Row],[Fecha de nac]],TODAY(),"y"), ROUNDDOWN((Tabla1[[#This Row],[Fecha Finalización]] -Tabla1[[#This Row],[Fecha de nac]])/365,0)))</f>
        <v/>
      </c>
      <c r="O692" s="170"/>
      <c r="P692" s="35"/>
      <c r="Q692" s="68"/>
      <c r="R692" s="68"/>
      <c r="S692" s="68"/>
      <c r="T692" s="68"/>
      <c r="U692" s="244" t="str">
        <f>IF(F692="","",Tabla1[[#This Row],[Fecha Inicio grupo]]+3*7-7)</f>
        <v/>
      </c>
      <c r="V692" s="245" t="str">
        <f>IF(F692="","",EDATE(Tabla1[[#This Row],[Fecha Inicio grupo]],3))</f>
        <v/>
      </c>
      <c r="W692" s="30"/>
      <c r="X692" s="30"/>
      <c r="Y692" s="77"/>
      <c r="Z692" s="77"/>
      <c r="AA692" s="77"/>
      <c r="AB692" s="77"/>
      <c r="AC692" s="77"/>
      <c r="AD692" s="77"/>
      <c r="AE692" s="77"/>
      <c r="AF692" s="77"/>
      <c r="AG692" s="77"/>
      <c r="AH692" s="77"/>
      <c r="AI692" s="77"/>
      <c r="AJ692" s="77"/>
      <c r="AK692" s="77"/>
      <c r="AL692" s="77"/>
      <c r="AM692" s="77"/>
      <c r="AN692" s="77"/>
      <c r="AO692" s="145"/>
      <c r="AP692" s="247" t="str">
        <f>IF(F692="","",IFERROR(VLOOKUP(SUBSTITUTE(SUBSTITUTE(Tabla1[[#This Row],[Uso Sistemas]],"T","P"),"N","F"),Parámetros!$M$2:$N$17,2,0),"Completar hasta 3ra sem. para evaluar a Probacionista"))</f>
        <v/>
      </c>
      <c r="AQ692" s="40"/>
      <c r="AR692" s="40"/>
      <c r="AS692" s="40"/>
      <c r="AT692" s="29"/>
      <c r="AU692" s="56"/>
      <c r="AV692" s="56"/>
      <c r="AW692" s="56"/>
      <c r="AX692" s="249" t="str">
        <f>IF(V692="","",EOMONTH(EDATE(Tabla1[[#This Row],[Fecha Finalización]],2),0))</f>
        <v/>
      </c>
      <c r="AY692" s="40"/>
      <c r="AZ692" s="250" t="str">
        <f>IF(V692="","",EOMONTH(EDATE(Tabla1[[#This Row],[Fecha Finalización]],3),0))</f>
        <v/>
      </c>
      <c r="BA692" s="40"/>
      <c r="BB692" s="40"/>
      <c r="BC692" s="236"/>
      <c r="BD692" s="234" t="str">
        <f>IF(F692="","",Tabla1[[#This Row],[sem 01]]&amp;Tabla1[[#This Row],[sem 02]]&amp;Tabla1[[#This Row],[sem 03]])</f>
        <v/>
      </c>
      <c r="BE692" s="235" t="str">
        <f>IF(TRIM(F692)="","",$B$1&amp;"-"&amp;SUBSTITUTE(Tabla1[[#This Row],[Mes Inscrito]]," ","")&amp;"-"&amp;SUBSTITUTE(Tabla1[[#This Row],[Dia de clases Inscrito]]," ","")&amp;"-"&amp;SUBSTITUTE(Tabla1[[#This Row],[Horario Inscrito]]," ","")&amp;"-"&amp;Tabla1[[#This Row],[Fecha Inicio grupo]])</f>
        <v/>
      </c>
      <c r="BF692" s="252" t="str">
        <f>IF(F692="","",Tabla1[[#This Row],[Curso]])</f>
        <v/>
      </c>
      <c r="BG692" s="253" t="str">
        <f>+IF(TRIM(F692)="","",$B$1&amp;"-"&amp;TRIM(Tabla1[[#This Row],[Mes Inscrito]])&amp;"-"&amp;TRIM(Tabla1[[#This Row],[Dia de clases Inscrito]])&amp;"-"&amp;TRIM(Tabla1[[#This Row],[Horario Inscrito]])&amp;"-"&amp;TRIM(Tabla1[[#This Row],[Fecha Inicio grupo]])&amp;"-"&amp;TRIM(Tabla1[[#This Row],[Tipo Incrito]]))</f>
        <v/>
      </c>
      <c r="BH692" s="308" t="str">
        <f>IF(F692="","",OR(IFERROR(SEARCH("CG",Tabla1[[#This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2" s="309" t="str">
        <f>IF(F692&lt;&gt;"",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2" s="309" t="str">
        <f>IF(F692&lt;&gt;"",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2" s="309" t="str">
        <f>IF(Tabla1[[#This Row],[Fecha Inicio grupo]]="","",IFERROR(VLOOKUP(Tabla1[[#This Row],[Mes de Alta como miembro]],Parámetros!$AM$2:$AN$16,2,0),"01/01/1900"))</f>
        <v/>
      </c>
    </row>
    <row r="693" spans="1:63" ht="14.45">
      <c r="A693" s="69">
        <v>690</v>
      </c>
      <c r="B693" s="30"/>
      <c r="C693" s="35"/>
      <c r="D693" s="43"/>
      <c r="E693" s="65"/>
      <c r="F693" s="46"/>
      <c r="G693" s="46"/>
      <c r="H693" s="164"/>
      <c r="I693" s="43"/>
      <c r="J693" s="29"/>
      <c r="K693" s="70"/>
      <c r="L693" s="69"/>
      <c r="M693" s="47"/>
      <c r="N693" s="239" t="str">
        <f ca="1">IF(Tabla1[[#This Row],[Fecha de nac]]="","",IF(Tabla1[[#This Row],[Fecha Finalización]] &gt;=TODAY(), DATEDIF(Tabla1[[#This Row],[Fecha de nac]],TODAY(),"y"), ROUNDDOWN((Tabla1[[#This Row],[Fecha Finalización]] -Tabla1[[#This Row],[Fecha de nac]])/365,0)))</f>
        <v/>
      </c>
      <c r="O693" s="170"/>
      <c r="P693" s="35"/>
      <c r="Q693" s="68"/>
      <c r="R693" s="68"/>
      <c r="S693" s="68"/>
      <c r="T693" s="68"/>
      <c r="U693" s="244" t="str">
        <f>IF(F693="","",Tabla1[[#This Row],[Fecha Inicio grupo]]+3*7-7)</f>
        <v/>
      </c>
      <c r="V693" s="245" t="str">
        <f>IF(F693="","",EDATE(Tabla1[[#This Row],[Fecha Inicio grupo]],3))</f>
        <v/>
      </c>
      <c r="W693" s="30"/>
      <c r="X693" s="30"/>
      <c r="Y693" s="77"/>
      <c r="Z693" s="77"/>
      <c r="AA693" s="77"/>
      <c r="AB693" s="77"/>
      <c r="AC693" s="77"/>
      <c r="AD693" s="77"/>
      <c r="AE693" s="77"/>
      <c r="AF693" s="77"/>
      <c r="AG693" s="77"/>
      <c r="AH693" s="77"/>
      <c r="AI693" s="77"/>
      <c r="AJ693" s="77"/>
      <c r="AK693" s="77"/>
      <c r="AL693" s="77"/>
      <c r="AM693" s="77"/>
      <c r="AN693" s="77"/>
      <c r="AO693" s="145"/>
      <c r="AP693" s="247" t="str">
        <f>IF(F693="","",IFERROR(VLOOKUP(SUBSTITUTE(SUBSTITUTE(Tabla1[[#This Row],[Uso Sistemas]],"T","P"),"N","F"),Parámetros!$M$2:$N$17,2,0),"Completar hasta 3ra sem. para evaluar a Probacionista"))</f>
        <v/>
      </c>
      <c r="AQ693" s="40"/>
      <c r="AR693" s="40"/>
      <c r="AS693" s="40"/>
      <c r="AT693" s="29"/>
      <c r="AU693" s="56"/>
      <c r="AV693" s="56"/>
      <c r="AW693" s="56"/>
      <c r="AX693" s="249" t="str">
        <f>IF(V693="","",EOMONTH(EDATE(Tabla1[[#This Row],[Fecha Finalización]],2),0))</f>
        <v/>
      </c>
      <c r="AY693" s="40"/>
      <c r="AZ693" s="250" t="str">
        <f>IF(V693="","",EOMONTH(EDATE(Tabla1[[#This Row],[Fecha Finalización]],3),0))</f>
        <v/>
      </c>
      <c r="BA693" s="40"/>
      <c r="BB693" s="40"/>
      <c r="BC693" s="236"/>
      <c r="BD693" s="234" t="str">
        <f>IF(F693="","",Tabla1[[#This Row],[sem 01]]&amp;Tabla1[[#This Row],[sem 02]]&amp;Tabla1[[#This Row],[sem 03]])</f>
        <v/>
      </c>
      <c r="BE693" s="235" t="str">
        <f>IF(TRIM(F693)="","",$B$1&amp;"-"&amp;SUBSTITUTE(Tabla1[[#This Row],[Mes Inscrito]]," ","")&amp;"-"&amp;SUBSTITUTE(Tabla1[[#This Row],[Dia de clases Inscrito]]," ","")&amp;"-"&amp;SUBSTITUTE(Tabla1[[#This Row],[Horario Inscrito]]," ","")&amp;"-"&amp;Tabla1[[#This Row],[Fecha Inicio grupo]])</f>
        <v/>
      </c>
      <c r="BF693" s="252" t="str">
        <f>IF(F693="","",Tabla1[[#This Row],[Curso]])</f>
        <v/>
      </c>
      <c r="BG693" s="253" t="str">
        <f>+IF(TRIM(F693)="","",$B$1&amp;"-"&amp;TRIM(Tabla1[[#This Row],[Mes Inscrito]])&amp;"-"&amp;TRIM(Tabla1[[#This Row],[Dia de clases Inscrito]])&amp;"-"&amp;TRIM(Tabla1[[#This Row],[Horario Inscrito]])&amp;"-"&amp;TRIM(Tabla1[[#This Row],[Fecha Inicio grupo]])&amp;"-"&amp;TRIM(Tabla1[[#This Row],[Tipo Incrito]]))</f>
        <v/>
      </c>
      <c r="BH693" s="308" t="str">
        <f>IF(F693="","",OR(IFERROR(SEARCH("CG",Tabla1[[#This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3" s="309" t="str">
        <f>IF(F693&lt;&gt;"",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3" s="309" t="str">
        <f>IF(F693&lt;&gt;"",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3" s="309" t="str">
        <f>IF(Tabla1[[#This Row],[Fecha Inicio grupo]]="","",IFERROR(VLOOKUP(Tabla1[[#This Row],[Mes de Alta como miembro]],Parámetros!$AM$2:$AN$16,2,0),"01/01/1900"))</f>
        <v/>
      </c>
    </row>
    <row r="694" spans="1:63" ht="14.45">
      <c r="A694" s="69">
        <v>691</v>
      </c>
      <c r="B694" s="30"/>
      <c r="C694" s="35"/>
      <c r="D694" s="43"/>
      <c r="E694" s="65"/>
      <c r="F694" s="46"/>
      <c r="G694" s="46"/>
      <c r="H694" s="164"/>
      <c r="I694" s="43"/>
      <c r="J694" s="29"/>
      <c r="K694" s="70"/>
      <c r="L694" s="69"/>
      <c r="M694" s="47"/>
      <c r="N694" s="239" t="str">
        <f ca="1">IF(Tabla1[[#This Row],[Fecha de nac]]="","",IF(Tabla1[[#This Row],[Fecha Finalización]] &gt;=TODAY(), DATEDIF(Tabla1[[#This Row],[Fecha de nac]],TODAY(),"y"), ROUNDDOWN((Tabla1[[#This Row],[Fecha Finalización]] -Tabla1[[#This Row],[Fecha de nac]])/365,0)))</f>
        <v/>
      </c>
      <c r="O694" s="170"/>
      <c r="P694" s="35"/>
      <c r="Q694" s="68"/>
      <c r="R694" s="68"/>
      <c r="S694" s="68"/>
      <c r="T694" s="68"/>
      <c r="U694" s="244" t="str">
        <f>IF(F694="","",Tabla1[[#This Row],[Fecha Inicio grupo]]+3*7-7)</f>
        <v/>
      </c>
      <c r="V694" s="245" t="str">
        <f>IF(F694="","",EDATE(Tabla1[[#This Row],[Fecha Inicio grupo]],3))</f>
        <v/>
      </c>
      <c r="W694" s="30"/>
      <c r="X694" s="30"/>
      <c r="Y694" s="77"/>
      <c r="Z694" s="77"/>
      <c r="AA694" s="77"/>
      <c r="AB694" s="77"/>
      <c r="AC694" s="77"/>
      <c r="AD694" s="77"/>
      <c r="AE694" s="77"/>
      <c r="AF694" s="77"/>
      <c r="AG694" s="77"/>
      <c r="AH694" s="77"/>
      <c r="AI694" s="77"/>
      <c r="AJ694" s="77"/>
      <c r="AK694" s="77"/>
      <c r="AL694" s="77"/>
      <c r="AM694" s="77"/>
      <c r="AN694" s="77"/>
      <c r="AO694" s="145"/>
      <c r="AP694" s="247" t="str">
        <f>IF(F694="","",IFERROR(VLOOKUP(SUBSTITUTE(SUBSTITUTE(Tabla1[[#This Row],[Uso Sistemas]],"T","P"),"N","F"),Parámetros!$M$2:$N$17,2,0),"Completar hasta 3ra sem. para evaluar a Probacionista"))</f>
        <v/>
      </c>
      <c r="AQ694" s="40"/>
      <c r="AR694" s="40"/>
      <c r="AS694" s="40"/>
      <c r="AT694" s="29"/>
      <c r="AU694" s="56"/>
      <c r="AV694" s="56"/>
      <c r="AW694" s="56"/>
      <c r="AX694" s="249" t="str">
        <f>IF(V694="","",EOMONTH(EDATE(Tabla1[[#This Row],[Fecha Finalización]],2),0))</f>
        <v/>
      </c>
      <c r="AY694" s="40"/>
      <c r="AZ694" s="250" t="str">
        <f>IF(V694="","",EOMONTH(EDATE(Tabla1[[#This Row],[Fecha Finalización]],3),0))</f>
        <v/>
      </c>
      <c r="BA694" s="40"/>
      <c r="BB694" s="40"/>
      <c r="BC694" s="236"/>
      <c r="BD694" s="234" t="str">
        <f>IF(F694="","",Tabla1[[#This Row],[sem 01]]&amp;Tabla1[[#This Row],[sem 02]]&amp;Tabla1[[#This Row],[sem 03]])</f>
        <v/>
      </c>
      <c r="BE694" s="235" t="str">
        <f>IF(TRIM(F694)="","",$B$1&amp;"-"&amp;SUBSTITUTE(Tabla1[[#This Row],[Mes Inscrito]]," ","")&amp;"-"&amp;SUBSTITUTE(Tabla1[[#This Row],[Dia de clases Inscrito]]," ","")&amp;"-"&amp;SUBSTITUTE(Tabla1[[#This Row],[Horario Inscrito]]," ","")&amp;"-"&amp;Tabla1[[#This Row],[Fecha Inicio grupo]])</f>
        <v/>
      </c>
      <c r="BF694" s="252" t="str">
        <f>IF(F694="","",Tabla1[[#This Row],[Curso]])</f>
        <v/>
      </c>
      <c r="BG694" s="253" t="str">
        <f>+IF(TRIM(F694)="","",$B$1&amp;"-"&amp;TRIM(Tabla1[[#This Row],[Mes Inscrito]])&amp;"-"&amp;TRIM(Tabla1[[#This Row],[Dia de clases Inscrito]])&amp;"-"&amp;TRIM(Tabla1[[#This Row],[Horario Inscrito]])&amp;"-"&amp;TRIM(Tabla1[[#This Row],[Fecha Inicio grupo]])&amp;"-"&amp;TRIM(Tabla1[[#This Row],[Tipo Incrito]]))</f>
        <v/>
      </c>
      <c r="BH694" s="308" t="str">
        <f>IF(F694="","",OR(IFERROR(SEARCH("CG",Tabla1[[#This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4" s="309" t="str">
        <f>IF(F694&lt;&gt;"",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4" s="309" t="str">
        <f>IF(F694&lt;&gt;"",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4" s="309" t="str">
        <f>IF(Tabla1[[#This Row],[Fecha Inicio grupo]]="","",IFERROR(VLOOKUP(Tabla1[[#This Row],[Mes de Alta como miembro]],Parámetros!$AM$2:$AN$16,2,0),"01/01/1900"))</f>
        <v/>
      </c>
    </row>
    <row r="695" spans="1:63" ht="14.45">
      <c r="A695" s="69">
        <v>692</v>
      </c>
      <c r="B695" s="30"/>
      <c r="C695" s="35"/>
      <c r="D695" s="43"/>
      <c r="E695" s="65"/>
      <c r="F695" s="46"/>
      <c r="G695" s="46"/>
      <c r="H695" s="164"/>
      <c r="I695" s="43"/>
      <c r="J695" s="29"/>
      <c r="K695" s="70"/>
      <c r="L695" s="69"/>
      <c r="M695" s="47"/>
      <c r="N695" s="239" t="str">
        <f ca="1">IF(Tabla1[[#This Row],[Fecha de nac]]="","",IF(Tabla1[[#This Row],[Fecha Finalización]] &gt;=TODAY(), DATEDIF(Tabla1[[#This Row],[Fecha de nac]],TODAY(),"y"), ROUNDDOWN((Tabla1[[#This Row],[Fecha Finalización]] -Tabla1[[#This Row],[Fecha de nac]])/365,0)))</f>
        <v/>
      </c>
      <c r="O695" s="170"/>
      <c r="P695" s="35"/>
      <c r="Q695" s="68"/>
      <c r="R695" s="68"/>
      <c r="S695" s="68"/>
      <c r="T695" s="68"/>
      <c r="U695" s="244" t="str">
        <f>IF(F695="","",Tabla1[[#This Row],[Fecha Inicio grupo]]+3*7-7)</f>
        <v/>
      </c>
      <c r="V695" s="245" t="str">
        <f>IF(F695="","",EDATE(Tabla1[[#This Row],[Fecha Inicio grupo]],3))</f>
        <v/>
      </c>
      <c r="W695" s="30"/>
      <c r="X695" s="30"/>
      <c r="Y695" s="77"/>
      <c r="Z695" s="77"/>
      <c r="AA695" s="77"/>
      <c r="AB695" s="77"/>
      <c r="AC695" s="77"/>
      <c r="AD695" s="77"/>
      <c r="AE695" s="77"/>
      <c r="AF695" s="77"/>
      <c r="AG695" s="77"/>
      <c r="AH695" s="77"/>
      <c r="AI695" s="77"/>
      <c r="AJ695" s="77"/>
      <c r="AK695" s="77"/>
      <c r="AL695" s="77"/>
      <c r="AM695" s="77"/>
      <c r="AN695" s="77"/>
      <c r="AO695" s="145"/>
      <c r="AP695" s="247" t="str">
        <f>IF(F695="","",IFERROR(VLOOKUP(SUBSTITUTE(SUBSTITUTE(Tabla1[[#This Row],[Uso Sistemas]],"T","P"),"N","F"),Parámetros!$M$2:$N$17,2,0),"Completar hasta 3ra sem. para evaluar a Probacionista"))</f>
        <v/>
      </c>
      <c r="AQ695" s="40"/>
      <c r="AR695" s="40"/>
      <c r="AS695" s="40"/>
      <c r="AT695" s="29"/>
      <c r="AU695" s="56"/>
      <c r="AV695" s="56"/>
      <c r="AW695" s="56"/>
      <c r="AX695" s="249" t="str">
        <f>IF(V695="","",EOMONTH(EDATE(Tabla1[[#This Row],[Fecha Finalización]],2),0))</f>
        <v/>
      </c>
      <c r="AY695" s="40"/>
      <c r="AZ695" s="250" t="str">
        <f>IF(V695="","",EOMONTH(EDATE(Tabla1[[#This Row],[Fecha Finalización]],3),0))</f>
        <v/>
      </c>
      <c r="BA695" s="40"/>
      <c r="BB695" s="40"/>
      <c r="BC695" s="236"/>
      <c r="BD695" s="234" t="str">
        <f>IF(F695="","",Tabla1[[#This Row],[sem 01]]&amp;Tabla1[[#This Row],[sem 02]]&amp;Tabla1[[#This Row],[sem 03]])</f>
        <v/>
      </c>
      <c r="BE695" s="235" t="str">
        <f>IF(TRIM(F695)="","",$B$1&amp;"-"&amp;SUBSTITUTE(Tabla1[[#This Row],[Mes Inscrito]]," ","")&amp;"-"&amp;SUBSTITUTE(Tabla1[[#This Row],[Dia de clases Inscrito]]," ","")&amp;"-"&amp;SUBSTITUTE(Tabla1[[#This Row],[Horario Inscrito]]," ","")&amp;"-"&amp;Tabla1[[#This Row],[Fecha Inicio grupo]])</f>
        <v/>
      </c>
      <c r="BF695" s="252" t="str">
        <f>IF(F695="","",Tabla1[[#This Row],[Curso]])</f>
        <v/>
      </c>
      <c r="BG695" s="253" t="str">
        <f>+IF(TRIM(F695)="","",$B$1&amp;"-"&amp;TRIM(Tabla1[[#This Row],[Mes Inscrito]])&amp;"-"&amp;TRIM(Tabla1[[#This Row],[Dia de clases Inscrito]])&amp;"-"&amp;TRIM(Tabla1[[#This Row],[Horario Inscrito]])&amp;"-"&amp;TRIM(Tabla1[[#This Row],[Fecha Inicio grupo]])&amp;"-"&amp;TRIM(Tabla1[[#This Row],[Tipo Incrito]]))</f>
        <v/>
      </c>
      <c r="BH695" s="308" t="str">
        <f>IF(F695="","",OR(IFERROR(SEARCH("CG",Tabla1[[#This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5" s="309" t="str">
        <f>IF(F695&lt;&gt;"",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5" s="309" t="str">
        <f>IF(F695&lt;&gt;"",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5" s="309" t="str">
        <f>IF(Tabla1[[#This Row],[Fecha Inicio grupo]]="","",IFERROR(VLOOKUP(Tabla1[[#This Row],[Mes de Alta como miembro]],Parámetros!$AM$2:$AN$16,2,0),"01/01/1900"))</f>
        <v/>
      </c>
    </row>
    <row r="696" spans="1:63" ht="14.45">
      <c r="A696" s="69">
        <v>693</v>
      </c>
      <c r="B696" s="30"/>
      <c r="C696" s="35"/>
      <c r="D696" s="43"/>
      <c r="E696" s="65"/>
      <c r="F696" s="46"/>
      <c r="G696" s="46"/>
      <c r="H696" s="164"/>
      <c r="I696" s="43"/>
      <c r="J696" s="29"/>
      <c r="K696" s="70"/>
      <c r="L696" s="69"/>
      <c r="M696" s="47"/>
      <c r="N696" s="239" t="str">
        <f ca="1">IF(Tabla1[[#This Row],[Fecha de nac]]="","",IF(Tabla1[[#This Row],[Fecha Finalización]] &gt;=TODAY(), DATEDIF(Tabla1[[#This Row],[Fecha de nac]],TODAY(),"y"), ROUNDDOWN((Tabla1[[#This Row],[Fecha Finalización]] -Tabla1[[#This Row],[Fecha de nac]])/365,0)))</f>
        <v/>
      </c>
      <c r="O696" s="170"/>
      <c r="P696" s="35"/>
      <c r="Q696" s="68"/>
      <c r="R696" s="68"/>
      <c r="S696" s="68"/>
      <c r="T696" s="68"/>
      <c r="U696" s="244" t="str">
        <f>IF(F696="","",Tabla1[[#This Row],[Fecha Inicio grupo]]+3*7-7)</f>
        <v/>
      </c>
      <c r="V696" s="245" t="str">
        <f>IF(F696="","",EDATE(Tabla1[[#This Row],[Fecha Inicio grupo]],3))</f>
        <v/>
      </c>
      <c r="W696" s="30"/>
      <c r="X696" s="30"/>
      <c r="Y696" s="77"/>
      <c r="Z696" s="77"/>
      <c r="AA696" s="77"/>
      <c r="AB696" s="77"/>
      <c r="AC696" s="77"/>
      <c r="AD696" s="77"/>
      <c r="AE696" s="77"/>
      <c r="AF696" s="77"/>
      <c r="AG696" s="77"/>
      <c r="AH696" s="77"/>
      <c r="AI696" s="77"/>
      <c r="AJ696" s="77"/>
      <c r="AK696" s="77"/>
      <c r="AL696" s="77"/>
      <c r="AM696" s="77"/>
      <c r="AN696" s="77"/>
      <c r="AO696" s="145"/>
      <c r="AP696" s="247" t="str">
        <f>IF(F696="","",IFERROR(VLOOKUP(SUBSTITUTE(SUBSTITUTE(Tabla1[[#This Row],[Uso Sistemas]],"T","P"),"N","F"),Parámetros!$M$2:$N$17,2,0),"Completar hasta 3ra sem. para evaluar a Probacionista"))</f>
        <v/>
      </c>
      <c r="AQ696" s="40"/>
      <c r="AR696" s="40"/>
      <c r="AS696" s="40"/>
      <c r="AT696" s="29"/>
      <c r="AU696" s="56"/>
      <c r="AV696" s="56"/>
      <c r="AW696" s="56"/>
      <c r="AX696" s="249" t="str">
        <f>IF(V696="","",EOMONTH(EDATE(Tabla1[[#This Row],[Fecha Finalización]],2),0))</f>
        <v/>
      </c>
      <c r="AY696" s="40"/>
      <c r="AZ696" s="250" t="str">
        <f>IF(V696="","",EOMONTH(EDATE(Tabla1[[#This Row],[Fecha Finalización]],3),0))</f>
        <v/>
      </c>
      <c r="BA696" s="40"/>
      <c r="BB696" s="40"/>
      <c r="BC696" s="236"/>
      <c r="BD696" s="234" t="str">
        <f>IF(F696="","",Tabla1[[#This Row],[sem 01]]&amp;Tabla1[[#This Row],[sem 02]]&amp;Tabla1[[#This Row],[sem 03]])</f>
        <v/>
      </c>
      <c r="BE696" s="235" t="str">
        <f>IF(TRIM(F696)="","",$B$1&amp;"-"&amp;SUBSTITUTE(Tabla1[[#This Row],[Mes Inscrito]]," ","")&amp;"-"&amp;SUBSTITUTE(Tabla1[[#This Row],[Dia de clases Inscrito]]," ","")&amp;"-"&amp;SUBSTITUTE(Tabla1[[#This Row],[Horario Inscrito]]," ","")&amp;"-"&amp;Tabla1[[#This Row],[Fecha Inicio grupo]])</f>
        <v/>
      </c>
      <c r="BF696" s="252" t="str">
        <f>IF(F696="","",Tabla1[[#This Row],[Curso]])</f>
        <v/>
      </c>
      <c r="BG696" s="253" t="str">
        <f>+IF(TRIM(F696)="","",$B$1&amp;"-"&amp;TRIM(Tabla1[[#This Row],[Mes Inscrito]])&amp;"-"&amp;TRIM(Tabla1[[#This Row],[Dia de clases Inscrito]])&amp;"-"&amp;TRIM(Tabla1[[#This Row],[Horario Inscrito]])&amp;"-"&amp;TRIM(Tabla1[[#This Row],[Fecha Inicio grupo]])&amp;"-"&amp;TRIM(Tabla1[[#This Row],[Tipo Incrito]]))</f>
        <v/>
      </c>
      <c r="BH696" s="308" t="str">
        <f>IF(F696="","",OR(IFERROR(SEARCH("CG",Tabla1[[#This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6" s="309" t="str">
        <f>IF(F696&lt;&gt;"",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6" s="309" t="str">
        <f>IF(F696&lt;&gt;"",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6" s="309" t="str">
        <f>IF(Tabla1[[#This Row],[Fecha Inicio grupo]]="","",IFERROR(VLOOKUP(Tabla1[[#This Row],[Mes de Alta como miembro]],Parámetros!$AM$2:$AN$16,2,0),"01/01/1900"))</f>
        <v/>
      </c>
    </row>
    <row r="697" spans="1:63" ht="14.45">
      <c r="A697" s="69">
        <v>694</v>
      </c>
      <c r="B697" s="30"/>
      <c r="C697" s="35"/>
      <c r="D697" s="43"/>
      <c r="E697" s="65"/>
      <c r="F697" s="46"/>
      <c r="G697" s="46"/>
      <c r="H697" s="164"/>
      <c r="I697" s="43"/>
      <c r="J697" s="29"/>
      <c r="K697" s="70"/>
      <c r="L697" s="69"/>
      <c r="M697" s="47"/>
      <c r="N697" s="239" t="str">
        <f ca="1">IF(Tabla1[[#This Row],[Fecha de nac]]="","",IF(Tabla1[[#This Row],[Fecha Finalización]] &gt;=TODAY(), DATEDIF(Tabla1[[#This Row],[Fecha de nac]],TODAY(),"y"), ROUNDDOWN((Tabla1[[#This Row],[Fecha Finalización]] -Tabla1[[#This Row],[Fecha de nac]])/365,0)))</f>
        <v/>
      </c>
      <c r="O697" s="170"/>
      <c r="P697" s="35"/>
      <c r="Q697" s="68"/>
      <c r="R697" s="68"/>
      <c r="S697" s="68"/>
      <c r="T697" s="68"/>
      <c r="U697" s="244" t="str">
        <f>IF(F697="","",Tabla1[[#This Row],[Fecha Inicio grupo]]+3*7-7)</f>
        <v/>
      </c>
      <c r="V697" s="245" t="str">
        <f>IF(F697="","",EDATE(Tabla1[[#This Row],[Fecha Inicio grupo]],3))</f>
        <v/>
      </c>
      <c r="W697" s="30"/>
      <c r="X697" s="30"/>
      <c r="Y697" s="77"/>
      <c r="Z697" s="77"/>
      <c r="AA697" s="77"/>
      <c r="AB697" s="77"/>
      <c r="AC697" s="77"/>
      <c r="AD697" s="77"/>
      <c r="AE697" s="77"/>
      <c r="AF697" s="77"/>
      <c r="AG697" s="77"/>
      <c r="AH697" s="77"/>
      <c r="AI697" s="77"/>
      <c r="AJ697" s="77"/>
      <c r="AK697" s="77"/>
      <c r="AL697" s="77"/>
      <c r="AM697" s="77"/>
      <c r="AN697" s="77"/>
      <c r="AO697" s="145"/>
      <c r="AP697" s="247" t="str">
        <f>IF(F697="","",IFERROR(VLOOKUP(SUBSTITUTE(SUBSTITUTE(Tabla1[[#This Row],[Uso Sistemas]],"T","P"),"N","F"),Parámetros!$M$2:$N$17,2,0),"Completar hasta 3ra sem. para evaluar a Probacionista"))</f>
        <v/>
      </c>
      <c r="AQ697" s="40"/>
      <c r="AR697" s="40"/>
      <c r="AS697" s="40"/>
      <c r="AT697" s="29"/>
      <c r="AU697" s="56"/>
      <c r="AV697" s="56"/>
      <c r="AW697" s="56"/>
      <c r="AX697" s="249" t="str">
        <f>IF(V697="","",EOMONTH(EDATE(Tabla1[[#This Row],[Fecha Finalización]],2),0))</f>
        <v/>
      </c>
      <c r="AY697" s="40"/>
      <c r="AZ697" s="250" t="str">
        <f>IF(V697="","",EOMONTH(EDATE(Tabla1[[#This Row],[Fecha Finalización]],3),0))</f>
        <v/>
      </c>
      <c r="BA697" s="40"/>
      <c r="BB697" s="40"/>
      <c r="BC697" s="236"/>
      <c r="BD697" s="234" t="str">
        <f>IF(F697="","",Tabla1[[#This Row],[sem 01]]&amp;Tabla1[[#This Row],[sem 02]]&amp;Tabla1[[#This Row],[sem 03]])</f>
        <v/>
      </c>
      <c r="BE697" s="235" t="str">
        <f>IF(TRIM(F697)="","",$B$1&amp;"-"&amp;SUBSTITUTE(Tabla1[[#This Row],[Mes Inscrito]]," ","")&amp;"-"&amp;SUBSTITUTE(Tabla1[[#This Row],[Dia de clases Inscrito]]," ","")&amp;"-"&amp;SUBSTITUTE(Tabla1[[#This Row],[Horario Inscrito]]," ","")&amp;"-"&amp;Tabla1[[#This Row],[Fecha Inicio grupo]])</f>
        <v/>
      </c>
      <c r="BF697" s="252" t="str">
        <f>IF(F697="","",Tabla1[[#This Row],[Curso]])</f>
        <v/>
      </c>
      <c r="BG697" s="253" t="str">
        <f>+IF(TRIM(F697)="","",$B$1&amp;"-"&amp;TRIM(Tabla1[[#This Row],[Mes Inscrito]])&amp;"-"&amp;TRIM(Tabla1[[#This Row],[Dia de clases Inscrito]])&amp;"-"&amp;TRIM(Tabla1[[#This Row],[Horario Inscrito]])&amp;"-"&amp;TRIM(Tabla1[[#This Row],[Fecha Inicio grupo]])&amp;"-"&amp;TRIM(Tabla1[[#This Row],[Tipo Incrito]]))</f>
        <v/>
      </c>
      <c r="BH697" s="308" t="str">
        <f>IF(F697="","",OR(IFERROR(SEARCH("CG",Tabla1[[#This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7" s="309" t="str">
        <f>IF(F697&lt;&gt;"",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7" s="309" t="str">
        <f>IF(F697&lt;&gt;"",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7" s="309" t="str">
        <f>IF(Tabla1[[#This Row],[Fecha Inicio grupo]]="","",IFERROR(VLOOKUP(Tabla1[[#This Row],[Mes de Alta como miembro]],Parámetros!$AM$2:$AN$16,2,0),"01/01/1900"))</f>
        <v/>
      </c>
    </row>
    <row r="698" spans="1:63" ht="14.45">
      <c r="A698" s="69">
        <v>695</v>
      </c>
      <c r="B698" s="30"/>
      <c r="C698" s="35"/>
      <c r="D698" s="43"/>
      <c r="E698" s="65"/>
      <c r="F698" s="46"/>
      <c r="G698" s="46"/>
      <c r="H698" s="164"/>
      <c r="I698" s="43"/>
      <c r="J698" s="29"/>
      <c r="K698" s="70"/>
      <c r="L698" s="69"/>
      <c r="M698" s="47"/>
      <c r="N698" s="239" t="str">
        <f ca="1">IF(Tabla1[[#This Row],[Fecha de nac]]="","",IF(Tabla1[[#This Row],[Fecha Finalización]] &gt;=TODAY(), DATEDIF(Tabla1[[#This Row],[Fecha de nac]],TODAY(),"y"), ROUNDDOWN((Tabla1[[#This Row],[Fecha Finalización]] -Tabla1[[#This Row],[Fecha de nac]])/365,0)))</f>
        <v/>
      </c>
      <c r="O698" s="170"/>
      <c r="P698" s="35"/>
      <c r="Q698" s="68"/>
      <c r="R698" s="68"/>
      <c r="S698" s="68"/>
      <c r="T698" s="68"/>
      <c r="U698" s="244" t="str">
        <f>IF(F698="","",Tabla1[[#This Row],[Fecha Inicio grupo]]+3*7-7)</f>
        <v/>
      </c>
      <c r="V698" s="245" t="str">
        <f>IF(F698="","",EDATE(Tabla1[[#This Row],[Fecha Inicio grupo]],3))</f>
        <v/>
      </c>
      <c r="W698" s="30"/>
      <c r="X698" s="30"/>
      <c r="Y698" s="77"/>
      <c r="Z698" s="77"/>
      <c r="AA698" s="77"/>
      <c r="AB698" s="77"/>
      <c r="AC698" s="77"/>
      <c r="AD698" s="77"/>
      <c r="AE698" s="77"/>
      <c r="AF698" s="77"/>
      <c r="AG698" s="77"/>
      <c r="AH698" s="77"/>
      <c r="AI698" s="77"/>
      <c r="AJ698" s="77"/>
      <c r="AK698" s="77"/>
      <c r="AL698" s="77"/>
      <c r="AM698" s="77"/>
      <c r="AN698" s="77"/>
      <c r="AO698" s="145"/>
      <c r="AP698" s="247" t="str">
        <f>IF(F698="","",IFERROR(VLOOKUP(SUBSTITUTE(SUBSTITUTE(Tabla1[[#This Row],[Uso Sistemas]],"T","P"),"N","F"),Parámetros!$M$2:$N$17,2,0),"Completar hasta 3ra sem. para evaluar a Probacionista"))</f>
        <v/>
      </c>
      <c r="AQ698" s="40"/>
      <c r="AR698" s="40"/>
      <c r="AS698" s="40"/>
      <c r="AT698" s="29"/>
      <c r="AU698" s="56"/>
      <c r="AV698" s="56"/>
      <c r="AW698" s="56"/>
      <c r="AX698" s="249" t="str">
        <f>IF(V698="","",EOMONTH(EDATE(Tabla1[[#This Row],[Fecha Finalización]],2),0))</f>
        <v/>
      </c>
      <c r="AY698" s="40"/>
      <c r="AZ698" s="250" t="str">
        <f>IF(V698="","",EOMONTH(EDATE(Tabla1[[#This Row],[Fecha Finalización]],3),0))</f>
        <v/>
      </c>
      <c r="BA698" s="40"/>
      <c r="BB698" s="40"/>
      <c r="BC698" s="236"/>
      <c r="BD698" s="234" t="str">
        <f>IF(F698="","",Tabla1[[#This Row],[sem 01]]&amp;Tabla1[[#This Row],[sem 02]]&amp;Tabla1[[#This Row],[sem 03]])</f>
        <v/>
      </c>
      <c r="BE698" s="235" t="str">
        <f>IF(TRIM(F698)="","",$B$1&amp;"-"&amp;SUBSTITUTE(Tabla1[[#This Row],[Mes Inscrito]]," ","")&amp;"-"&amp;SUBSTITUTE(Tabla1[[#This Row],[Dia de clases Inscrito]]," ","")&amp;"-"&amp;SUBSTITUTE(Tabla1[[#This Row],[Horario Inscrito]]," ","")&amp;"-"&amp;Tabla1[[#This Row],[Fecha Inicio grupo]])</f>
        <v/>
      </c>
      <c r="BF698" s="252" t="str">
        <f>IF(F698="","",Tabla1[[#This Row],[Curso]])</f>
        <v/>
      </c>
      <c r="BG698" s="253" t="str">
        <f>+IF(TRIM(F698)="","",$B$1&amp;"-"&amp;TRIM(Tabla1[[#This Row],[Mes Inscrito]])&amp;"-"&amp;TRIM(Tabla1[[#This Row],[Dia de clases Inscrito]])&amp;"-"&amp;TRIM(Tabla1[[#This Row],[Horario Inscrito]])&amp;"-"&amp;TRIM(Tabla1[[#This Row],[Fecha Inicio grupo]])&amp;"-"&amp;TRIM(Tabla1[[#This Row],[Tipo Incrito]]))</f>
        <v/>
      </c>
      <c r="BH698" s="308" t="str">
        <f>IF(F698="","",OR(IFERROR(SEARCH("CG",Tabla1[[#This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8" s="309" t="str">
        <f>IF(F698&lt;&gt;"",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8" s="309" t="str">
        <f>IF(F698&lt;&gt;"",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8" s="309" t="str">
        <f>IF(Tabla1[[#This Row],[Fecha Inicio grupo]]="","",IFERROR(VLOOKUP(Tabla1[[#This Row],[Mes de Alta como miembro]],Parámetros!$AM$2:$AN$16,2,0),"01/01/1900"))</f>
        <v/>
      </c>
    </row>
    <row r="699" spans="1:63" ht="14.45">
      <c r="A699" s="69">
        <v>696</v>
      </c>
      <c r="B699" s="30"/>
      <c r="C699" s="35"/>
      <c r="D699" s="43"/>
      <c r="E699" s="65"/>
      <c r="F699" s="46"/>
      <c r="G699" s="46"/>
      <c r="H699" s="164"/>
      <c r="I699" s="43"/>
      <c r="J699" s="29"/>
      <c r="K699" s="70"/>
      <c r="L699" s="69"/>
      <c r="M699" s="47"/>
      <c r="N699" s="239" t="str">
        <f ca="1">IF(Tabla1[[#This Row],[Fecha de nac]]="","",IF(Tabla1[[#This Row],[Fecha Finalización]] &gt;=TODAY(), DATEDIF(Tabla1[[#This Row],[Fecha de nac]],TODAY(),"y"), ROUNDDOWN((Tabla1[[#This Row],[Fecha Finalización]] -Tabla1[[#This Row],[Fecha de nac]])/365,0)))</f>
        <v/>
      </c>
      <c r="O699" s="170"/>
      <c r="P699" s="35"/>
      <c r="Q699" s="68"/>
      <c r="R699" s="68"/>
      <c r="S699" s="68"/>
      <c r="T699" s="68"/>
      <c r="U699" s="244" t="str">
        <f>IF(F699="","",Tabla1[[#This Row],[Fecha Inicio grupo]]+3*7-7)</f>
        <v/>
      </c>
      <c r="V699" s="245" t="str">
        <f>IF(F699="","",EDATE(Tabla1[[#This Row],[Fecha Inicio grupo]],3))</f>
        <v/>
      </c>
      <c r="W699" s="30"/>
      <c r="X699" s="30"/>
      <c r="Y699" s="77"/>
      <c r="Z699" s="77"/>
      <c r="AA699" s="77"/>
      <c r="AB699" s="77"/>
      <c r="AC699" s="77"/>
      <c r="AD699" s="77"/>
      <c r="AE699" s="77"/>
      <c r="AF699" s="77"/>
      <c r="AG699" s="77"/>
      <c r="AH699" s="77"/>
      <c r="AI699" s="77"/>
      <c r="AJ699" s="77"/>
      <c r="AK699" s="77"/>
      <c r="AL699" s="77"/>
      <c r="AM699" s="77"/>
      <c r="AN699" s="77"/>
      <c r="AO699" s="145"/>
      <c r="AP699" s="247" t="str">
        <f>IF(F699="","",IFERROR(VLOOKUP(SUBSTITUTE(SUBSTITUTE(Tabla1[[#This Row],[Uso Sistemas]],"T","P"),"N","F"),Parámetros!$M$2:$N$17,2,0),"Completar hasta 3ra sem. para evaluar a Probacionista"))</f>
        <v/>
      </c>
      <c r="AQ699" s="40"/>
      <c r="AR699" s="40"/>
      <c r="AS699" s="40"/>
      <c r="AT699" s="29"/>
      <c r="AU699" s="56"/>
      <c r="AV699" s="56"/>
      <c r="AW699" s="56"/>
      <c r="AX699" s="249" t="str">
        <f>IF(V699="","",EOMONTH(EDATE(Tabla1[[#This Row],[Fecha Finalización]],2),0))</f>
        <v/>
      </c>
      <c r="AY699" s="40"/>
      <c r="AZ699" s="250" t="str">
        <f>IF(V699="","",EOMONTH(EDATE(Tabla1[[#This Row],[Fecha Finalización]],3),0))</f>
        <v/>
      </c>
      <c r="BA699" s="40"/>
      <c r="BB699" s="40"/>
      <c r="BC699" s="236"/>
      <c r="BD699" s="234" t="str">
        <f>IF(F699="","",Tabla1[[#This Row],[sem 01]]&amp;Tabla1[[#This Row],[sem 02]]&amp;Tabla1[[#This Row],[sem 03]])</f>
        <v/>
      </c>
      <c r="BE699" s="235" t="str">
        <f>IF(TRIM(F699)="","",$B$1&amp;"-"&amp;SUBSTITUTE(Tabla1[[#This Row],[Mes Inscrito]]," ","")&amp;"-"&amp;SUBSTITUTE(Tabla1[[#This Row],[Dia de clases Inscrito]]," ","")&amp;"-"&amp;SUBSTITUTE(Tabla1[[#This Row],[Horario Inscrito]]," ","")&amp;"-"&amp;Tabla1[[#This Row],[Fecha Inicio grupo]])</f>
        <v/>
      </c>
      <c r="BF699" s="252" t="str">
        <f>IF(F699="","",Tabla1[[#This Row],[Curso]])</f>
        <v/>
      </c>
      <c r="BG699" s="253" t="str">
        <f>+IF(TRIM(F699)="","",$B$1&amp;"-"&amp;TRIM(Tabla1[[#This Row],[Mes Inscrito]])&amp;"-"&amp;TRIM(Tabla1[[#This Row],[Dia de clases Inscrito]])&amp;"-"&amp;TRIM(Tabla1[[#This Row],[Horario Inscrito]])&amp;"-"&amp;TRIM(Tabla1[[#This Row],[Fecha Inicio grupo]])&amp;"-"&amp;TRIM(Tabla1[[#This Row],[Tipo Incrito]]))</f>
        <v/>
      </c>
      <c r="BH699" s="308" t="str">
        <f>IF(F699="","",OR(IFERROR(SEARCH("CG",Tabla1[[#This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9" s="309" t="str">
        <f>IF(F699&lt;&gt;"",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9" s="309" t="str">
        <f>IF(F699&lt;&gt;"",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9" s="309" t="str">
        <f>IF(Tabla1[[#This Row],[Fecha Inicio grupo]]="","",IFERROR(VLOOKUP(Tabla1[[#This Row],[Mes de Alta como miembro]],Parámetros!$AM$2:$AN$16,2,0),"01/01/1900"))</f>
        <v/>
      </c>
    </row>
    <row r="700" spans="1:63" ht="14.45">
      <c r="A700" s="69">
        <v>697</v>
      </c>
      <c r="B700" s="30"/>
      <c r="C700" s="35"/>
      <c r="D700" s="43"/>
      <c r="E700" s="65"/>
      <c r="F700" s="46"/>
      <c r="G700" s="46"/>
      <c r="H700" s="164"/>
      <c r="I700" s="43"/>
      <c r="J700" s="29"/>
      <c r="K700" s="70"/>
      <c r="L700" s="69"/>
      <c r="M700" s="47"/>
      <c r="N700" s="239" t="str">
        <f ca="1">IF(Tabla1[[#This Row],[Fecha de nac]]="","",IF(Tabla1[[#This Row],[Fecha Finalización]] &gt;=TODAY(), DATEDIF(Tabla1[[#This Row],[Fecha de nac]],TODAY(),"y"), ROUNDDOWN((Tabla1[[#This Row],[Fecha Finalización]] -Tabla1[[#This Row],[Fecha de nac]])/365,0)))</f>
        <v/>
      </c>
      <c r="O700" s="170"/>
      <c r="P700" s="35"/>
      <c r="Q700" s="68"/>
      <c r="R700" s="68"/>
      <c r="S700" s="68"/>
      <c r="T700" s="68"/>
      <c r="U700" s="244" t="str">
        <f>IF(F700="","",Tabla1[[#This Row],[Fecha Inicio grupo]]+3*7-7)</f>
        <v/>
      </c>
      <c r="V700" s="245" t="str">
        <f>IF(F700="","",EDATE(Tabla1[[#This Row],[Fecha Inicio grupo]],3))</f>
        <v/>
      </c>
      <c r="W700" s="30"/>
      <c r="X700" s="30"/>
      <c r="Y700" s="77"/>
      <c r="Z700" s="77"/>
      <c r="AA700" s="77"/>
      <c r="AB700" s="77"/>
      <c r="AC700" s="77"/>
      <c r="AD700" s="77"/>
      <c r="AE700" s="77"/>
      <c r="AF700" s="77"/>
      <c r="AG700" s="77"/>
      <c r="AH700" s="77"/>
      <c r="AI700" s="77"/>
      <c r="AJ700" s="77"/>
      <c r="AK700" s="77"/>
      <c r="AL700" s="77"/>
      <c r="AM700" s="77"/>
      <c r="AN700" s="77"/>
      <c r="AO700" s="145"/>
      <c r="AP700" s="247" t="str">
        <f>IF(F700="","",IFERROR(VLOOKUP(SUBSTITUTE(SUBSTITUTE(Tabla1[[#This Row],[Uso Sistemas]],"T","P"),"N","F"),Parámetros!$M$2:$N$17,2,0),"Completar hasta 3ra sem. para evaluar a Probacionista"))</f>
        <v/>
      </c>
      <c r="AQ700" s="40"/>
      <c r="AR700" s="40"/>
      <c r="AS700" s="40"/>
      <c r="AT700" s="29"/>
      <c r="AU700" s="56"/>
      <c r="AV700" s="56"/>
      <c r="AW700" s="56"/>
      <c r="AX700" s="249" t="str">
        <f>IF(V700="","",EOMONTH(EDATE(Tabla1[[#This Row],[Fecha Finalización]],2),0))</f>
        <v/>
      </c>
      <c r="AY700" s="40"/>
      <c r="AZ700" s="250" t="str">
        <f>IF(V700="","",EOMONTH(EDATE(Tabla1[[#This Row],[Fecha Finalización]],3),0))</f>
        <v/>
      </c>
      <c r="BA700" s="40"/>
      <c r="BB700" s="40"/>
      <c r="BC700" s="236"/>
      <c r="BD700" s="234" t="str">
        <f>IF(F700="","",Tabla1[[#This Row],[sem 01]]&amp;Tabla1[[#This Row],[sem 02]]&amp;Tabla1[[#This Row],[sem 03]])</f>
        <v/>
      </c>
      <c r="BE700" s="235" t="str">
        <f>IF(TRIM(F700)="","",$B$1&amp;"-"&amp;SUBSTITUTE(Tabla1[[#This Row],[Mes Inscrito]]," ","")&amp;"-"&amp;SUBSTITUTE(Tabla1[[#This Row],[Dia de clases Inscrito]]," ","")&amp;"-"&amp;SUBSTITUTE(Tabla1[[#This Row],[Horario Inscrito]]," ","")&amp;"-"&amp;Tabla1[[#This Row],[Fecha Inicio grupo]])</f>
        <v/>
      </c>
      <c r="BF700" s="252" t="str">
        <f>IF(F700="","",Tabla1[[#This Row],[Curso]])</f>
        <v/>
      </c>
      <c r="BG700" s="253" t="str">
        <f>+IF(TRIM(F700)="","",$B$1&amp;"-"&amp;TRIM(Tabla1[[#This Row],[Mes Inscrito]])&amp;"-"&amp;TRIM(Tabla1[[#This Row],[Dia de clases Inscrito]])&amp;"-"&amp;TRIM(Tabla1[[#This Row],[Horario Inscrito]])&amp;"-"&amp;TRIM(Tabla1[[#This Row],[Fecha Inicio grupo]])&amp;"-"&amp;TRIM(Tabla1[[#This Row],[Tipo Incrito]]))</f>
        <v/>
      </c>
      <c r="BH700" s="308" t="str">
        <f>IF(F700="","",OR(IFERROR(SEARCH("CG",Tabla1[[#This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0" s="309" t="str">
        <f>IF(F700&lt;&gt;"",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0" s="309" t="str">
        <f>IF(F700&lt;&gt;"",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0" s="309" t="str">
        <f>IF(Tabla1[[#This Row],[Fecha Inicio grupo]]="","",IFERROR(VLOOKUP(Tabla1[[#This Row],[Mes de Alta como miembro]],Parámetros!$AM$2:$AN$16,2,0),"01/01/1900"))</f>
        <v/>
      </c>
    </row>
    <row r="701" spans="1:63" ht="14.45">
      <c r="A701" s="69">
        <v>698</v>
      </c>
      <c r="B701" s="30"/>
      <c r="C701" s="35"/>
      <c r="D701" s="43"/>
      <c r="E701" s="65"/>
      <c r="F701" s="46"/>
      <c r="G701" s="46"/>
      <c r="H701" s="164"/>
      <c r="I701" s="43"/>
      <c r="J701" s="29"/>
      <c r="K701" s="70"/>
      <c r="L701" s="69"/>
      <c r="M701" s="47"/>
      <c r="N701" s="239" t="str">
        <f ca="1">IF(Tabla1[[#This Row],[Fecha de nac]]="","",IF(Tabla1[[#This Row],[Fecha Finalización]] &gt;=TODAY(), DATEDIF(Tabla1[[#This Row],[Fecha de nac]],TODAY(),"y"), ROUNDDOWN((Tabla1[[#This Row],[Fecha Finalización]] -Tabla1[[#This Row],[Fecha de nac]])/365,0)))</f>
        <v/>
      </c>
      <c r="O701" s="170"/>
      <c r="P701" s="35"/>
      <c r="Q701" s="68"/>
      <c r="R701" s="68"/>
      <c r="S701" s="68"/>
      <c r="T701" s="68"/>
      <c r="U701" s="244" t="str">
        <f>IF(F701="","",Tabla1[[#This Row],[Fecha Inicio grupo]]+3*7-7)</f>
        <v/>
      </c>
      <c r="V701" s="245" t="str">
        <f>IF(F701="","",EDATE(Tabla1[[#This Row],[Fecha Inicio grupo]],3))</f>
        <v/>
      </c>
      <c r="W701" s="30"/>
      <c r="X701" s="30"/>
      <c r="Y701" s="77"/>
      <c r="Z701" s="77"/>
      <c r="AA701" s="77"/>
      <c r="AB701" s="77"/>
      <c r="AC701" s="77"/>
      <c r="AD701" s="77"/>
      <c r="AE701" s="77"/>
      <c r="AF701" s="77"/>
      <c r="AG701" s="77"/>
      <c r="AH701" s="77"/>
      <c r="AI701" s="77"/>
      <c r="AJ701" s="77"/>
      <c r="AK701" s="77"/>
      <c r="AL701" s="77"/>
      <c r="AM701" s="77"/>
      <c r="AN701" s="77"/>
      <c r="AO701" s="145"/>
      <c r="AP701" s="247" t="str">
        <f>IF(F701="","",IFERROR(VLOOKUP(SUBSTITUTE(SUBSTITUTE(Tabla1[[#This Row],[Uso Sistemas]],"T","P"),"N","F"),Parámetros!$M$2:$N$17,2,0),"Completar hasta 3ra sem. para evaluar a Probacionista"))</f>
        <v/>
      </c>
      <c r="AQ701" s="40"/>
      <c r="AR701" s="40"/>
      <c r="AS701" s="40"/>
      <c r="AT701" s="29"/>
      <c r="AU701" s="56"/>
      <c r="AV701" s="56"/>
      <c r="AW701" s="56"/>
      <c r="AX701" s="249" t="str">
        <f>IF(V701="","",EOMONTH(EDATE(Tabla1[[#This Row],[Fecha Finalización]],2),0))</f>
        <v/>
      </c>
      <c r="AY701" s="40"/>
      <c r="AZ701" s="250" t="str">
        <f>IF(V701="","",EOMONTH(EDATE(Tabla1[[#This Row],[Fecha Finalización]],3),0))</f>
        <v/>
      </c>
      <c r="BA701" s="40"/>
      <c r="BB701" s="40"/>
      <c r="BC701" s="236"/>
      <c r="BD701" s="234" t="str">
        <f>IF(F701="","",Tabla1[[#This Row],[sem 01]]&amp;Tabla1[[#This Row],[sem 02]]&amp;Tabla1[[#This Row],[sem 03]])</f>
        <v/>
      </c>
      <c r="BE701" s="235" t="str">
        <f>IF(TRIM(F701)="","",$B$1&amp;"-"&amp;SUBSTITUTE(Tabla1[[#This Row],[Mes Inscrito]]," ","")&amp;"-"&amp;SUBSTITUTE(Tabla1[[#This Row],[Dia de clases Inscrito]]," ","")&amp;"-"&amp;SUBSTITUTE(Tabla1[[#This Row],[Horario Inscrito]]," ","")&amp;"-"&amp;Tabla1[[#This Row],[Fecha Inicio grupo]])</f>
        <v/>
      </c>
      <c r="BF701" s="252" t="str">
        <f>IF(F701="","",Tabla1[[#This Row],[Curso]])</f>
        <v/>
      </c>
      <c r="BG701" s="253" t="str">
        <f>+IF(TRIM(F701)="","",$B$1&amp;"-"&amp;TRIM(Tabla1[[#This Row],[Mes Inscrito]])&amp;"-"&amp;TRIM(Tabla1[[#This Row],[Dia de clases Inscrito]])&amp;"-"&amp;TRIM(Tabla1[[#This Row],[Horario Inscrito]])&amp;"-"&amp;TRIM(Tabla1[[#This Row],[Fecha Inicio grupo]])&amp;"-"&amp;TRIM(Tabla1[[#This Row],[Tipo Incrito]]))</f>
        <v/>
      </c>
      <c r="BH701" s="308" t="str">
        <f>IF(F701="","",OR(IFERROR(SEARCH("CG",Tabla1[[#This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1" s="309" t="str">
        <f>IF(F701&lt;&gt;"",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1" s="309" t="str">
        <f>IF(F701&lt;&gt;"",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1" s="309" t="str">
        <f>IF(Tabla1[[#This Row],[Fecha Inicio grupo]]="","",IFERROR(VLOOKUP(Tabla1[[#This Row],[Mes de Alta como miembro]],Parámetros!$AM$2:$AN$16,2,0),"01/01/1900"))</f>
        <v/>
      </c>
    </row>
    <row r="702" spans="1:63" ht="14.45">
      <c r="A702" s="69">
        <v>699</v>
      </c>
      <c r="B702" s="30"/>
      <c r="C702" s="35"/>
      <c r="D702" s="43"/>
      <c r="E702" s="65"/>
      <c r="F702" s="46"/>
      <c r="G702" s="46"/>
      <c r="H702" s="164"/>
      <c r="I702" s="43"/>
      <c r="J702" s="29"/>
      <c r="K702" s="70"/>
      <c r="L702" s="69"/>
      <c r="M702" s="47"/>
      <c r="N702" s="239" t="str">
        <f ca="1">IF(Tabla1[[#This Row],[Fecha de nac]]="","",IF(Tabla1[[#This Row],[Fecha Finalización]] &gt;=TODAY(), DATEDIF(Tabla1[[#This Row],[Fecha de nac]],TODAY(),"y"), ROUNDDOWN((Tabla1[[#This Row],[Fecha Finalización]] -Tabla1[[#This Row],[Fecha de nac]])/365,0)))</f>
        <v/>
      </c>
      <c r="O702" s="170"/>
      <c r="P702" s="35"/>
      <c r="Q702" s="68"/>
      <c r="R702" s="68"/>
      <c r="S702" s="68"/>
      <c r="T702" s="68"/>
      <c r="U702" s="244" t="str">
        <f>IF(F702="","",Tabla1[[#This Row],[Fecha Inicio grupo]]+3*7-7)</f>
        <v/>
      </c>
      <c r="V702" s="245" t="str">
        <f>IF(F702="","",EDATE(Tabla1[[#This Row],[Fecha Inicio grupo]],3))</f>
        <v/>
      </c>
      <c r="W702" s="30"/>
      <c r="X702" s="30"/>
      <c r="Y702" s="77"/>
      <c r="Z702" s="77"/>
      <c r="AA702" s="77"/>
      <c r="AB702" s="77"/>
      <c r="AC702" s="77"/>
      <c r="AD702" s="77"/>
      <c r="AE702" s="77"/>
      <c r="AF702" s="77"/>
      <c r="AG702" s="77"/>
      <c r="AH702" s="77"/>
      <c r="AI702" s="77"/>
      <c r="AJ702" s="77"/>
      <c r="AK702" s="77"/>
      <c r="AL702" s="77"/>
      <c r="AM702" s="77"/>
      <c r="AN702" s="77"/>
      <c r="AO702" s="145"/>
      <c r="AP702" s="247" t="str">
        <f>IF(F702="","",IFERROR(VLOOKUP(SUBSTITUTE(SUBSTITUTE(Tabla1[[#This Row],[Uso Sistemas]],"T","P"),"N","F"),Parámetros!$M$2:$N$17,2,0),"Completar hasta 3ra sem. para evaluar a Probacionista"))</f>
        <v/>
      </c>
      <c r="AQ702" s="40"/>
      <c r="AR702" s="40"/>
      <c r="AS702" s="40"/>
      <c r="AT702" s="29"/>
      <c r="AU702" s="56"/>
      <c r="AV702" s="56"/>
      <c r="AW702" s="56"/>
      <c r="AX702" s="249" t="str">
        <f>IF(V702="","",EOMONTH(EDATE(Tabla1[[#This Row],[Fecha Finalización]],2),0))</f>
        <v/>
      </c>
      <c r="AY702" s="40"/>
      <c r="AZ702" s="250" t="str">
        <f>IF(V702="","",EOMONTH(EDATE(Tabla1[[#This Row],[Fecha Finalización]],3),0))</f>
        <v/>
      </c>
      <c r="BA702" s="40"/>
      <c r="BB702" s="40"/>
      <c r="BC702" s="236"/>
      <c r="BD702" s="234" t="str">
        <f>IF(F702="","",Tabla1[[#This Row],[sem 01]]&amp;Tabla1[[#This Row],[sem 02]]&amp;Tabla1[[#This Row],[sem 03]])</f>
        <v/>
      </c>
      <c r="BE702" s="235" t="str">
        <f>IF(TRIM(F702)="","",$B$1&amp;"-"&amp;SUBSTITUTE(Tabla1[[#This Row],[Mes Inscrito]]," ","")&amp;"-"&amp;SUBSTITUTE(Tabla1[[#This Row],[Dia de clases Inscrito]]," ","")&amp;"-"&amp;SUBSTITUTE(Tabla1[[#This Row],[Horario Inscrito]]," ","")&amp;"-"&amp;Tabla1[[#This Row],[Fecha Inicio grupo]])</f>
        <v/>
      </c>
      <c r="BF702" s="252" t="str">
        <f>IF(F702="","",Tabla1[[#This Row],[Curso]])</f>
        <v/>
      </c>
      <c r="BG702" s="253" t="str">
        <f>+IF(TRIM(F702)="","",$B$1&amp;"-"&amp;TRIM(Tabla1[[#This Row],[Mes Inscrito]])&amp;"-"&amp;TRIM(Tabla1[[#This Row],[Dia de clases Inscrito]])&amp;"-"&amp;TRIM(Tabla1[[#This Row],[Horario Inscrito]])&amp;"-"&amp;TRIM(Tabla1[[#This Row],[Fecha Inicio grupo]])&amp;"-"&amp;TRIM(Tabla1[[#This Row],[Tipo Incrito]]))</f>
        <v/>
      </c>
      <c r="BH702" s="308" t="str">
        <f>IF(F702="","",OR(IFERROR(SEARCH("CG",Tabla1[[#This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2" s="309" t="str">
        <f>IF(F702&lt;&gt;"",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2" s="309" t="str">
        <f>IF(F702&lt;&gt;"",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2" s="309" t="str">
        <f>IF(Tabla1[[#This Row],[Fecha Inicio grupo]]="","",IFERROR(VLOOKUP(Tabla1[[#This Row],[Mes de Alta como miembro]],Parámetros!$AM$2:$AN$16,2,0),"01/01/1900"))</f>
        <v/>
      </c>
    </row>
    <row r="703" spans="1:63" ht="14.45">
      <c r="A703" s="69">
        <v>700</v>
      </c>
      <c r="B703" s="30"/>
      <c r="C703" s="35"/>
      <c r="D703" s="43"/>
      <c r="E703" s="65"/>
      <c r="F703" s="46"/>
      <c r="G703" s="46"/>
      <c r="H703" s="164"/>
      <c r="I703" s="43"/>
      <c r="J703" s="29"/>
      <c r="K703" s="70"/>
      <c r="L703" s="69"/>
      <c r="M703" s="47"/>
      <c r="N703" s="239" t="str">
        <f ca="1">IF(Tabla1[[#This Row],[Fecha de nac]]="","",IF(Tabla1[[#This Row],[Fecha Finalización]] &gt;=TODAY(), DATEDIF(Tabla1[[#This Row],[Fecha de nac]],TODAY(),"y"), ROUNDDOWN((Tabla1[[#This Row],[Fecha Finalización]] -Tabla1[[#This Row],[Fecha de nac]])/365,0)))</f>
        <v/>
      </c>
      <c r="O703" s="170"/>
      <c r="P703" s="35"/>
      <c r="Q703" s="68"/>
      <c r="R703" s="68"/>
      <c r="S703" s="68"/>
      <c r="T703" s="68"/>
      <c r="U703" s="244" t="str">
        <f>IF(F703="","",Tabla1[[#This Row],[Fecha Inicio grupo]]+3*7-7)</f>
        <v/>
      </c>
      <c r="V703" s="245" t="str">
        <f>IF(F703="","",EDATE(Tabla1[[#This Row],[Fecha Inicio grupo]],3))</f>
        <v/>
      </c>
      <c r="W703" s="30"/>
      <c r="X703" s="30"/>
      <c r="Y703" s="77"/>
      <c r="Z703" s="77"/>
      <c r="AA703" s="77"/>
      <c r="AB703" s="77"/>
      <c r="AC703" s="77"/>
      <c r="AD703" s="77"/>
      <c r="AE703" s="77"/>
      <c r="AF703" s="77"/>
      <c r="AG703" s="77"/>
      <c r="AH703" s="77"/>
      <c r="AI703" s="77"/>
      <c r="AJ703" s="77"/>
      <c r="AK703" s="77"/>
      <c r="AL703" s="77"/>
      <c r="AM703" s="77"/>
      <c r="AN703" s="77"/>
      <c r="AO703" s="145"/>
      <c r="AP703" s="247" t="str">
        <f>IF(F703="","",IFERROR(VLOOKUP(SUBSTITUTE(SUBSTITUTE(Tabla1[[#This Row],[Uso Sistemas]],"T","P"),"N","F"),Parámetros!$M$2:$N$17,2,0),"Completar hasta 3ra sem. para evaluar a Probacionista"))</f>
        <v/>
      </c>
      <c r="AQ703" s="40"/>
      <c r="AR703" s="40"/>
      <c r="AS703" s="40"/>
      <c r="AT703" s="29"/>
      <c r="AU703" s="56"/>
      <c r="AV703" s="56"/>
      <c r="AW703" s="56"/>
      <c r="AX703" s="249" t="str">
        <f>IF(V703="","",EOMONTH(EDATE(Tabla1[[#This Row],[Fecha Finalización]],2),0))</f>
        <v/>
      </c>
      <c r="AY703" s="40"/>
      <c r="AZ703" s="250" t="str">
        <f>IF(V703="","",EOMONTH(EDATE(Tabla1[[#This Row],[Fecha Finalización]],3),0))</f>
        <v/>
      </c>
      <c r="BA703" s="40"/>
      <c r="BB703" s="40"/>
      <c r="BC703" s="236"/>
      <c r="BD703" s="234" t="str">
        <f>IF(F703="","",Tabla1[[#This Row],[sem 01]]&amp;Tabla1[[#This Row],[sem 02]]&amp;Tabla1[[#This Row],[sem 03]])</f>
        <v/>
      </c>
      <c r="BE703" s="235" t="str">
        <f>IF(TRIM(F703)="","",$B$1&amp;"-"&amp;SUBSTITUTE(Tabla1[[#This Row],[Mes Inscrito]]," ","")&amp;"-"&amp;SUBSTITUTE(Tabla1[[#This Row],[Dia de clases Inscrito]]," ","")&amp;"-"&amp;SUBSTITUTE(Tabla1[[#This Row],[Horario Inscrito]]," ","")&amp;"-"&amp;Tabla1[[#This Row],[Fecha Inicio grupo]])</f>
        <v/>
      </c>
      <c r="BF703" s="252" t="str">
        <f>IF(F703="","",Tabla1[[#This Row],[Curso]])</f>
        <v/>
      </c>
      <c r="BG703" s="253" t="str">
        <f>+IF(TRIM(F703)="","",$B$1&amp;"-"&amp;TRIM(Tabla1[[#This Row],[Mes Inscrito]])&amp;"-"&amp;TRIM(Tabla1[[#This Row],[Dia de clases Inscrito]])&amp;"-"&amp;TRIM(Tabla1[[#This Row],[Horario Inscrito]])&amp;"-"&amp;TRIM(Tabla1[[#This Row],[Fecha Inicio grupo]])&amp;"-"&amp;TRIM(Tabla1[[#This Row],[Tipo Incrito]]))</f>
        <v/>
      </c>
      <c r="BH703" s="308" t="str">
        <f>IF(F703="","",OR(IFERROR(SEARCH("CG",Tabla1[[#This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3" s="309" t="str">
        <f>IF(F703&lt;&gt;"",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3" s="309" t="str">
        <f>IF(F703&lt;&gt;"",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3" s="309" t="str">
        <f>IF(Tabla1[[#This Row],[Fecha Inicio grupo]]="","",IFERROR(VLOOKUP(Tabla1[[#This Row],[Mes de Alta como miembro]],Parámetros!$AM$2:$AN$16,2,0),"01/01/1900"))</f>
        <v/>
      </c>
    </row>
    <row r="704" spans="1:63" ht="14.45">
      <c r="A704" s="69">
        <v>701</v>
      </c>
      <c r="B704" s="30"/>
      <c r="C704" s="35"/>
      <c r="D704" s="43"/>
      <c r="E704" s="65"/>
      <c r="F704" s="46"/>
      <c r="G704" s="46"/>
      <c r="H704" s="164"/>
      <c r="I704" s="43"/>
      <c r="J704" s="29"/>
      <c r="K704" s="70"/>
      <c r="L704" s="69"/>
      <c r="M704" s="47"/>
      <c r="N704" s="239" t="str">
        <f ca="1">IF(Tabla1[[#This Row],[Fecha de nac]]="","",IF(Tabla1[[#This Row],[Fecha Finalización]] &gt;=TODAY(), DATEDIF(Tabla1[[#This Row],[Fecha de nac]],TODAY(),"y"), ROUNDDOWN((Tabla1[[#This Row],[Fecha Finalización]] -Tabla1[[#This Row],[Fecha de nac]])/365,0)))</f>
        <v/>
      </c>
      <c r="O704" s="170"/>
      <c r="P704" s="35"/>
      <c r="Q704" s="68"/>
      <c r="R704" s="68"/>
      <c r="S704" s="68"/>
      <c r="T704" s="68"/>
      <c r="U704" s="244" t="str">
        <f>IF(F704="","",Tabla1[[#This Row],[Fecha Inicio grupo]]+3*7-7)</f>
        <v/>
      </c>
      <c r="V704" s="245" t="str">
        <f>IF(F704="","",EDATE(Tabla1[[#This Row],[Fecha Inicio grupo]],3))</f>
        <v/>
      </c>
      <c r="W704" s="30"/>
      <c r="X704" s="30"/>
      <c r="Y704" s="77"/>
      <c r="Z704" s="77"/>
      <c r="AA704" s="77"/>
      <c r="AB704" s="77"/>
      <c r="AC704" s="77"/>
      <c r="AD704" s="77"/>
      <c r="AE704" s="77"/>
      <c r="AF704" s="77"/>
      <c r="AG704" s="77"/>
      <c r="AH704" s="77"/>
      <c r="AI704" s="77"/>
      <c r="AJ704" s="77"/>
      <c r="AK704" s="77"/>
      <c r="AL704" s="77"/>
      <c r="AM704" s="77"/>
      <c r="AN704" s="77"/>
      <c r="AO704" s="145"/>
      <c r="AP704" s="247" t="str">
        <f>IF(F704="","",IFERROR(VLOOKUP(SUBSTITUTE(SUBSTITUTE(Tabla1[[#This Row],[Uso Sistemas]],"T","P"),"N","F"),Parámetros!$M$2:$N$17,2,0),"Completar hasta 3ra sem. para evaluar a Probacionista"))</f>
        <v/>
      </c>
      <c r="AQ704" s="40"/>
      <c r="AR704" s="40"/>
      <c r="AS704" s="40"/>
      <c r="AT704" s="29"/>
      <c r="AU704" s="56"/>
      <c r="AV704" s="56"/>
      <c r="AW704" s="56"/>
      <c r="AX704" s="249" t="str">
        <f>IF(V704="","",EOMONTH(EDATE(Tabla1[[#This Row],[Fecha Finalización]],2),0))</f>
        <v/>
      </c>
      <c r="AY704" s="40"/>
      <c r="AZ704" s="250" t="str">
        <f>IF(V704="","",EOMONTH(EDATE(Tabla1[[#This Row],[Fecha Finalización]],3),0))</f>
        <v/>
      </c>
      <c r="BA704" s="40"/>
      <c r="BB704" s="40"/>
      <c r="BC704" s="236"/>
      <c r="BD704" s="234" t="str">
        <f>IF(F704="","",Tabla1[[#This Row],[sem 01]]&amp;Tabla1[[#This Row],[sem 02]]&amp;Tabla1[[#This Row],[sem 03]])</f>
        <v/>
      </c>
      <c r="BE704" s="235" t="str">
        <f>IF(TRIM(F704)="","",$B$1&amp;"-"&amp;SUBSTITUTE(Tabla1[[#This Row],[Mes Inscrito]]," ","")&amp;"-"&amp;SUBSTITUTE(Tabla1[[#This Row],[Dia de clases Inscrito]]," ","")&amp;"-"&amp;SUBSTITUTE(Tabla1[[#This Row],[Horario Inscrito]]," ","")&amp;"-"&amp;Tabla1[[#This Row],[Fecha Inicio grupo]])</f>
        <v/>
      </c>
      <c r="BF704" s="252" t="str">
        <f>IF(F704="","",Tabla1[[#This Row],[Curso]])</f>
        <v/>
      </c>
      <c r="BG704" s="253" t="str">
        <f>+IF(TRIM(F704)="","",$B$1&amp;"-"&amp;TRIM(Tabla1[[#This Row],[Mes Inscrito]])&amp;"-"&amp;TRIM(Tabla1[[#This Row],[Dia de clases Inscrito]])&amp;"-"&amp;TRIM(Tabla1[[#This Row],[Horario Inscrito]])&amp;"-"&amp;TRIM(Tabla1[[#This Row],[Fecha Inicio grupo]])&amp;"-"&amp;TRIM(Tabla1[[#This Row],[Tipo Incrito]]))</f>
        <v/>
      </c>
      <c r="BH704" s="308" t="str">
        <f>IF(F704="","",OR(IFERROR(SEARCH("CG",Tabla1[[#This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4" s="309" t="str">
        <f>IF(F704&lt;&gt;"",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4" s="309" t="str">
        <f>IF(F704&lt;&gt;"",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4" s="309" t="str">
        <f>IF(Tabla1[[#This Row],[Fecha Inicio grupo]]="","",IFERROR(VLOOKUP(Tabla1[[#This Row],[Mes de Alta como miembro]],Parámetros!$AM$2:$AN$16,2,0),"01/01/1900"))</f>
        <v/>
      </c>
    </row>
    <row r="705" spans="1:63" ht="14.45">
      <c r="A705" s="69">
        <v>702</v>
      </c>
      <c r="B705" s="30"/>
      <c r="C705" s="35"/>
      <c r="D705" s="43"/>
      <c r="E705" s="65"/>
      <c r="F705" s="46"/>
      <c r="G705" s="46"/>
      <c r="H705" s="164"/>
      <c r="I705" s="43"/>
      <c r="J705" s="29"/>
      <c r="K705" s="70"/>
      <c r="L705" s="69"/>
      <c r="M705" s="47"/>
      <c r="N705" s="239" t="str">
        <f ca="1">IF(Tabla1[[#This Row],[Fecha de nac]]="","",IF(Tabla1[[#This Row],[Fecha Finalización]] &gt;=TODAY(), DATEDIF(Tabla1[[#This Row],[Fecha de nac]],TODAY(),"y"), ROUNDDOWN((Tabla1[[#This Row],[Fecha Finalización]] -Tabla1[[#This Row],[Fecha de nac]])/365,0)))</f>
        <v/>
      </c>
      <c r="O705" s="170"/>
      <c r="P705" s="35"/>
      <c r="Q705" s="68"/>
      <c r="R705" s="68"/>
      <c r="S705" s="68"/>
      <c r="T705" s="68"/>
      <c r="U705" s="244" t="str">
        <f>IF(F705="","",Tabla1[[#This Row],[Fecha Inicio grupo]]+3*7-7)</f>
        <v/>
      </c>
      <c r="V705" s="245" t="str">
        <f>IF(F705="","",EDATE(Tabla1[[#This Row],[Fecha Inicio grupo]],3))</f>
        <v/>
      </c>
      <c r="W705" s="30"/>
      <c r="X705" s="30"/>
      <c r="Y705" s="77"/>
      <c r="Z705" s="77"/>
      <c r="AA705" s="77"/>
      <c r="AB705" s="77"/>
      <c r="AC705" s="77"/>
      <c r="AD705" s="77"/>
      <c r="AE705" s="77"/>
      <c r="AF705" s="77"/>
      <c r="AG705" s="77"/>
      <c r="AH705" s="77"/>
      <c r="AI705" s="77"/>
      <c r="AJ705" s="77"/>
      <c r="AK705" s="77"/>
      <c r="AL705" s="77"/>
      <c r="AM705" s="77"/>
      <c r="AN705" s="77"/>
      <c r="AO705" s="145"/>
      <c r="AP705" s="247" t="str">
        <f>IF(F705="","",IFERROR(VLOOKUP(SUBSTITUTE(SUBSTITUTE(Tabla1[[#This Row],[Uso Sistemas]],"T","P"),"N","F"),Parámetros!$M$2:$N$17,2,0),"Completar hasta 3ra sem. para evaluar a Probacionista"))</f>
        <v/>
      </c>
      <c r="AQ705" s="40"/>
      <c r="AR705" s="40"/>
      <c r="AS705" s="40"/>
      <c r="AT705" s="29"/>
      <c r="AU705" s="56"/>
      <c r="AV705" s="56"/>
      <c r="AW705" s="56"/>
      <c r="AX705" s="249" t="str">
        <f>IF(V705="","",EOMONTH(EDATE(Tabla1[[#This Row],[Fecha Finalización]],2),0))</f>
        <v/>
      </c>
      <c r="AY705" s="40"/>
      <c r="AZ705" s="250" t="str">
        <f>IF(V705="","",EOMONTH(EDATE(Tabla1[[#This Row],[Fecha Finalización]],3),0))</f>
        <v/>
      </c>
      <c r="BA705" s="40"/>
      <c r="BB705" s="40"/>
      <c r="BC705" s="236"/>
      <c r="BD705" s="234" t="str">
        <f>IF(F705="","",Tabla1[[#This Row],[sem 01]]&amp;Tabla1[[#This Row],[sem 02]]&amp;Tabla1[[#This Row],[sem 03]])</f>
        <v/>
      </c>
      <c r="BE705" s="235" t="str">
        <f>IF(TRIM(F705)="","",$B$1&amp;"-"&amp;SUBSTITUTE(Tabla1[[#This Row],[Mes Inscrito]]," ","")&amp;"-"&amp;SUBSTITUTE(Tabla1[[#This Row],[Dia de clases Inscrito]]," ","")&amp;"-"&amp;SUBSTITUTE(Tabla1[[#This Row],[Horario Inscrito]]," ","")&amp;"-"&amp;Tabla1[[#This Row],[Fecha Inicio grupo]])</f>
        <v/>
      </c>
      <c r="BF705" s="252" t="str">
        <f>IF(F705="","",Tabla1[[#This Row],[Curso]])</f>
        <v/>
      </c>
      <c r="BG705" s="253" t="str">
        <f>+IF(TRIM(F705)="","",$B$1&amp;"-"&amp;TRIM(Tabla1[[#This Row],[Mes Inscrito]])&amp;"-"&amp;TRIM(Tabla1[[#This Row],[Dia de clases Inscrito]])&amp;"-"&amp;TRIM(Tabla1[[#This Row],[Horario Inscrito]])&amp;"-"&amp;TRIM(Tabla1[[#This Row],[Fecha Inicio grupo]])&amp;"-"&amp;TRIM(Tabla1[[#This Row],[Tipo Incrito]]))</f>
        <v/>
      </c>
      <c r="BH705" s="308" t="str">
        <f>IF(F705="","",OR(IFERROR(SEARCH("CG",Tabla1[[#This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5" s="309" t="str">
        <f>IF(F705&lt;&gt;"",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5" s="309" t="str">
        <f>IF(F705&lt;&gt;"",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5" s="309" t="str">
        <f>IF(Tabla1[[#This Row],[Fecha Inicio grupo]]="","",IFERROR(VLOOKUP(Tabla1[[#This Row],[Mes de Alta como miembro]],Parámetros!$AM$2:$AN$16,2,0),"01/01/1900"))</f>
        <v/>
      </c>
    </row>
    <row r="706" spans="1:63" ht="14.45">
      <c r="A706" s="69">
        <v>703</v>
      </c>
      <c r="B706" s="30"/>
      <c r="C706" s="35"/>
      <c r="D706" s="43"/>
      <c r="E706" s="65"/>
      <c r="F706" s="46"/>
      <c r="G706" s="46"/>
      <c r="H706" s="164"/>
      <c r="I706" s="43"/>
      <c r="J706" s="29"/>
      <c r="K706" s="70"/>
      <c r="L706" s="69"/>
      <c r="M706" s="47"/>
      <c r="N706" s="239" t="str">
        <f ca="1">IF(Tabla1[[#This Row],[Fecha de nac]]="","",IF(Tabla1[[#This Row],[Fecha Finalización]] &gt;=TODAY(), DATEDIF(Tabla1[[#This Row],[Fecha de nac]],TODAY(),"y"), ROUNDDOWN((Tabla1[[#This Row],[Fecha Finalización]] -Tabla1[[#This Row],[Fecha de nac]])/365,0)))</f>
        <v/>
      </c>
      <c r="O706" s="170"/>
      <c r="P706" s="35"/>
      <c r="Q706" s="68"/>
      <c r="R706" s="68"/>
      <c r="S706" s="68"/>
      <c r="T706" s="68"/>
      <c r="U706" s="244" t="str">
        <f>IF(F706="","",Tabla1[[#This Row],[Fecha Inicio grupo]]+3*7-7)</f>
        <v/>
      </c>
      <c r="V706" s="245" t="str">
        <f>IF(F706="","",EDATE(Tabla1[[#This Row],[Fecha Inicio grupo]],3))</f>
        <v/>
      </c>
      <c r="W706" s="30"/>
      <c r="X706" s="30"/>
      <c r="Y706" s="77"/>
      <c r="Z706" s="77"/>
      <c r="AA706" s="77"/>
      <c r="AB706" s="77"/>
      <c r="AC706" s="77"/>
      <c r="AD706" s="77"/>
      <c r="AE706" s="77"/>
      <c r="AF706" s="77"/>
      <c r="AG706" s="77"/>
      <c r="AH706" s="77"/>
      <c r="AI706" s="77"/>
      <c r="AJ706" s="77"/>
      <c r="AK706" s="77"/>
      <c r="AL706" s="77"/>
      <c r="AM706" s="77"/>
      <c r="AN706" s="77"/>
      <c r="AO706" s="145"/>
      <c r="AP706" s="247" t="str">
        <f>IF(F706="","",IFERROR(VLOOKUP(SUBSTITUTE(SUBSTITUTE(Tabla1[[#This Row],[Uso Sistemas]],"T","P"),"N","F"),Parámetros!$M$2:$N$17,2,0),"Completar hasta 3ra sem. para evaluar a Probacionista"))</f>
        <v/>
      </c>
      <c r="AQ706" s="40"/>
      <c r="AR706" s="40"/>
      <c r="AS706" s="40"/>
      <c r="AT706" s="29"/>
      <c r="AU706" s="56"/>
      <c r="AV706" s="56"/>
      <c r="AW706" s="56"/>
      <c r="AX706" s="249" t="str">
        <f>IF(V706="","",EOMONTH(EDATE(Tabla1[[#This Row],[Fecha Finalización]],2),0))</f>
        <v/>
      </c>
      <c r="AY706" s="40"/>
      <c r="AZ706" s="250" t="str">
        <f>IF(V706="","",EOMONTH(EDATE(Tabla1[[#This Row],[Fecha Finalización]],3),0))</f>
        <v/>
      </c>
      <c r="BA706" s="40"/>
      <c r="BB706" s="40"/>
      <c r="BC706" s="236"/>
      <c r="BD706" s="234" t="str">
        <f>IF(F706="","",Tabla1[[#This Row],[sem 01]]&amp;Tabla1[[#This Row],[sem 02]]&amp;Tabla1[[#This Row],[sem 03]])</f>
        <v/>
      </c>
      <c r="BE706" s="235" t="str">
        <f>IF(TRIM(F706)="","",$B$1&amp;"-"&amp;SUBSTITUTE(Tabla1[[#This Row],[Mes Inscrito]]," ","")&amp;"-"&amp;SUBSTITUTE(Tabla1[[#This Row],[Dia de clases Inscrito]]," ","")&amp;"-"&amp;SUBSTITUTE(Tabla1[[#This Row],[Horario Inscrito]]," ","")&amp;"-"&amp;Tabla1[[#This Row],[Fecha Inicio grupo]])</f>
        <v/>
      </c>
      <c r="BF706" s="252" t="str">
        <f>IF(F706="","",Tabla1[[#This Row],[Curso]])</f>
        <v/>
      </c>
      <c r="BG706" s="253" t="str">
        <f>+IF(TRIM(F706)="","",$B$1&amp;"-"&amp;TRIM(Tabla1[[#This Row],[Mes Inscrito]])&amp;"-"&amp;TRIM(Tabla1[[#This Row],[Dia de clases Inscrito]])&amp;"-"&amp;TRIM(Tabla1[[#This Row],[Horario Inscrito]])&amp;"-"&amp;TRIM(Tabla1[[#This Row],[Fecha Inicio grupo]])&amp;"-"&amp;TRIM(Tabla1[[#This Row],[Tipo Incrito]]))</f>
        <v/>
      </c>
      <c r="BH706" s="308" t="str">
        <f>IF(F706="","",OR(IFERROR(SEARCH("CG",Tabla1[[#This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6" s="309" t="str">
        <f>IF(F706&lt;&gt;"",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6" s="309" t="str">
        <f>IF(F706&lt;&gt;"",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6" s="309" t="str">
        <f>IF(Tabla1[[#This Row],[Fecha Inicio grupo]]="","",IFERROR(VLOOKUP(Tabla1[[#This Row],[Mes de Alta como miembro]],Parámetros!$AM$2:$AN$16,2,0),"01/01/1900"))</f>
        <v/>
      </c>
    </row>
    <row r="707" spans="1:63" ht="14.45">
      <c r="A707" s="69">
        <v>704</v>
      </c>
      <c r="B707" s="30"/>
      <c r="C707" s="35"/>
      <c r="D707" s="43"/>
      <c r="E707" s="65"/>
      <c r="F707" s="46"/>
      <c r="G707" s="46"/>
      <c r="H707" s="164"/>
      <c r="I707" s="43"/>
      <c r="J707" s="29"/>
      <c r="K707" s="70"/>
      <c r="L707" s="69"/>
      <c r="M707" s="47"/>
      <c r="N707" s="239" t="str">
        <f ca="1">IF(Tabla1[[#This Row],[Fecha de nac]]="","",IF(Tabla1[[#This Row],[Fecha Finalización]] &gt;=TODAY(), DATEDIF(Tabla1[[#This Row],[Fecha de nac]],TODAY(),"y"), ROUNDDOWN((Tabla1[[#This Row],[Fecha Finalización]] -Tabla1[[#This Row],[Fecha de nac]])/365,0)))</f>
        <v/>
      </c>
      <c r="O707" s="170"/>
      <c r="P707" s="35"/>
      <c r="Q707" s="68"/>
      <c r="R707" s="68"/>
      <c r="S707" s="68"/>
      <c r="T707" s="68"/>
      <c r="U707" s="244" t="str">
        <f>IF(F707="","",Tabla1[[#This Row],[Fecha Inicio grupo]]+3*7-7)</f>
        <v/>
      </c>
      <c r="V707" s="245" t="str">
        <f>IF(F707="","",EDATE(Tabla1[[#This Row],[Fecha Inicio grupo]],3))</f>
        <v/>
      </c>
      <c r="W707" s="30"/>
      <c r="X707" s="30"/>
      <c r="Y707" s="77"/>
      <c r="Z707" s="77"/>
      <c r="AA707" s="77"/>
      <c r="AB707" s="77"/>
      <c r="AC707" s="77"/>
      <c r="AD707" s="77"/>
      <c r="AE707" s="77"/>
      <c r="AF707" s="77"/>
      <c r="AG707" s="77"/>
      <c r="AH707" s="77"/>
      <c r="AI707" s="77"/>
      <c r="AJ707" s="77"/>
      <c r="AK707" s="77"/>
      <c r="AL707" s="77"/>
      <c r="AM707" s="77"/>
      <c r="AN707" s="77"/>
      <c r="AO707" s="145"/>
      <c r="AP707" s="247" t="str">
        <f>IF(F707="","",IFERROR(VLOOKUP(SUBSTITUTE(SUBSTITUTE(Tabla1[[#This Row],[Uso Sistemas]],"T","P"),"N","F"),Parámetros!$M$2:$N$17,2,0),"Completar hasta 3ra sem. para evaluar a Probacionista"))</f>
        <v/>
      </c>
      <c r="AQ707" s="40"/>
      <c r="AR707" s="40"/>
      <c r="AS707" s="40"/>
      <c r="AT707" s="29"/>
      <c r="AU707" s="56"/>
      <c r="AV707" s="56"/>
      <c r="AW707" s="56"/>
      <c r="AX707" s="249" t="str">
        <f>IF(V707="","",EOMONTH(EDATE(Tabla1[[#This Row],[Fecha Finalización]],2),0))</f>
        <v/>
      </c>
      <c r="AY707" s="40"/>
      <c r="AZ707" s="250" t="str">
        <f>IF(V707="","",EOMONTH(EDATE(Tabla1[[#This Row],[Fecha Finalización]],3),0))</f>
        <v/>
      </c>
      <c r="BA707" s="40"/>
      <c r="BB707" s="40"/>
      <c r="BC707" s="236"/>
      <c r="BD707" s="234" t="str">
        <f>IF(F707="","",Tabla1[[#This Row],[sem 01]]&amp;Tabla1[[#This Row],[sem 02]]&amp;Tabla1[[#This Row],[sem 03]])</f>
        <v/>
      </c>
      <c r="BE707" s="235" t="str">
        <f>IF(TRIM(F707)="","",$B$1&amp;"-"&amp;SUBSTITUTE(Tabla1[[#This Row],[Mes Inscrito]]," ","")&amp;"-"&amp;SUBSTITUTE(Tabla1[[#This Row],[Dia de clases Inscrito]]," ","")&amp;"-"&amp;SUBSTITUTE(Tabla1[[#This Row],[Horario Inscrito]]," ","")&amp;"-"&amp;Tabla1[[#This Row],[Fecha Inicio grupo]])</f>
        <v/>
      </c>
      <c r="BF707" s="252" t="str">
        <f>IF(F707="","",Tabla1[[#This Row],[Curso]])</f>
        <v/>
      </c>
      <c r="BG707" s="253" t="str">
        <f>+IF(TRIM(F707)="","",$B$1&amp;"-"&amp;TRIM(Tabla1[[#This Row],[Mes Inscrito]])&amp;"-"&amp;TRIM(Tabla1[[#This Row],[Dia de clases Inscrito]])&amp;"-"&amp;TRIM(Tabla1[[#This Row],[Horario Inscrito]])&amp;"-"&amp;TRIM(Tabla1[[#This Row],[Fecha Inicio grupo]])&amp;"-"&amp;TRIM(Tabla1[[#This Row],[Tipo Incrito]]))</f>
        <v/>
      </c>
      <c r="BH707" s="308" t="str">
        <f>IF(F707="","",OR(IFERROR(SEARCH("CG",Tabla1[[#This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7" s="309" t="str">
        <f>IF(F707&lt;&gt;"",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7" s="309" t="str">
        <f>IF(F707&lt;&gt;"",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7" s="309" t="str">
        <f>IF(Tabla1[[#This Row],[Fecha Inicio grupo]]="","",IFERROR(VLOOKUP(Tabla1[[#This Row],[Mes de Alta como miembro]],Parámetros!$AM$2:$AN$16,2,0),"01/01/1900"))</f>
        <v/>
      </c>
    </row>
    <row r="708" spans="1:63" ht="14.45">
      <c r="A708" s="69">
        <v>705</v>
      </c>
      <c r="B708" s="30"/>
      <c r="C708" s="35"/>
      <c r="D708" s="43"/>
      <c r="E708" s="65"/>
      <c r="F708" s="46"/>
      <c r="G708" s="46"/>
      <c r="H708" s="164"/>
      <c r="I708" s="43"/>
      <c r="J708" s="29"/>
      <c r="K708" s="70"/>
      <c r="L708" s="69"/>
      <c r="M708" s="47"/>
      <c r="N708" s="239" t="str">
        <f ca="1">IF(Tabla1[[#This Row],[Fecha de nac]]="","",IF(Tabla1[[#This Row],[Fecha Finalización]] &gt;=TODAY(), DATEDIF(Tabla1[[#This Row],[Fecha de nac]],TODAY(),"y"), ROUNDDOWN((Tabla1[[#This Row],[Fecha Finalización]] -Tabla1[[#This Row],[Fecha de nac]])/365,0)))</f>
        <v/>
      </c>
      <c r="O708" s="170"/>
      <c r="P708" s="35"/>
      <c r="Q708" s="68"/>
      <c r="R708" s="68"/>
      <c r="S708" s="68"/>
      <c r="T708" s="68"/>
      <c r="U708" s="244" t="str">
        <f>IF(F708="","",Tabla1[[#This Row],[Fecha Inicio grupo]]+3*7-7)</f>
        <v/>
      </c>
      <c r="V708" s="245" t="str">
        <f>IF(F708="","",EDATE(Tabla1[[#This Row],[Fecha Inicio grupo]],3))</f>
        <v/>
      </c>
      <c r="W708" s="30"/>
      <c r="X708" s="30"/>
      <c r="Y708" s="77"/>
      <c r="Z708" s="77"/>
      <c r="AA708" s="77"/>
      <c r="AB708" s="77"/>
      <c r="AC708" s="77"/>
      <c r="AD708" s="77"/>
      <c r="AE708" s="77"/>
      <c r="AF708" s="77"/>
      <c r="AG708" s="77"/>
      <c r="AH708" s="77"/>
      <c r="AI708" s="77"/>
      <c r="AJ708" s="77"/>
      <c r="AK708" s="77"/>
      <c r="AL708" s="77"/>
      <c r="AM708" s="77"/>
      <c r="AN708" s="77"/>
      <c r="AO708" s="145"/>
      <c r="AP708" s="247" t="str">
        <f>IF(F708="","",IFERROR(VLOOKUP(SUBSTITUTE(SUBSTITUTE(Tabla1[[#This Row],[Uso Sistemas]],"T","P"),"N","F"),Parámetros!$M$2:$N$17,2,0),"Completar hasta 3ra sem. para evaluar a Probacionista"))</f>
        <v/>
      </c>
      <c r="AQ708" s="40"/>
      <c r="AR708" s="40"/>
      <c r="AS708" s="40"/>
      <c r="AT708" s="29"/>
      <c r="AU708" s="56"/>
      <c r="AV708" s="56"/>
      <c r="AW708" s="56"/>
      <c r="AX708" s="249" t="str">
        <f>IF(V708="","",EOMONTH(EDATE(Tabla1[[#This Row],[Fecha Finalización]],2),0))</f>
        <v/>
      </c>
      <c r="AY708" s="40"/>
      <c r="AZ708" s="250" t="str">
        <f>IF(V708="","",EOMONTH(EDATE(Tabla1[[#This Row],[Fecha Finalización]],3),0))</f>
        <v/>
      </c>
      <c r="BA708" s="40"/>
      <c r="BB708" s="40"/>
      <c r="BC708" s="236"/>
      <c r="BD708" s="234" t="str">
        <f>IF(F708="","",Tabla1[[#This Row],[sem 01]]&amp;Tabla1[[#This Row],[sem 02]]&amp;Tabla1[[#This Row],[sem 03]])</f>
        <v/>
      </c>
      <c r="BE708" s="235" t="str">
        <f>IF(TRIM(F708)="","",$B$1&amp;"-"&amp;SUBSTITUTE(Tabla1[[#This Row],[Mes Inscrito]]," ","")&amp;"-"&amp;SUBSTITUTE(Tabla1[[#This Row],[Dia de clases Inscrito]]," ","")&amp;"-"&amp;SUBSTITUTE(Tabla1[[#This Row],[Horario Inscrito]]," ","")&amp;"-"&amp;Tabla1[[#This Row],[Fecha Inicio grupo]])</f>
        <v/>
      </c>
      <c r="BF708" s="252" t="str">
        <f>IF(F708="","",Tabla1[[#This Row],[Curso]])</f>
        <v/>
      </c>
      <c r="BG708" s="253" t="str">
        <f>+IF(TRIM(F708)="","",$B$1&amp;"-"&amp;TRIM(Tabla1[[#This Row],[Mes Inscrito]])&amp;"-"&amp;TRIM(Tabla1[[#This Row],[Dia de clases Inscrito]])&amp;"-"&amp;TRIM(Tabla1[[#This Row],[Horario Inscrito]])&amp;"-"&amp;TRIM(Tabla1[[#This Row],[Fecha Inicio grupo]])&amp;"-"&amp;TRIM(Tabla1[[#This Row],[Tipo Incrito]]))</f>
        <v/>
      </c>
      <c r="BH708" s="308" t="str">
        <f>IF(F708="","",OR(IFERROR(SEARCH("CG",Tabla1[[#This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8" s="309" t="str">
        <f>IF(F708&lt;&gt;"",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8" s="309" t="str">
        <f>IF(F708&lt;&gt;"",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8" s="309" t="str">
        <f>IF(Tabla1[[#This Row],[Fecha Inicio grupo]]="","",IFERROR(VLOOKUP(Tabla1[[#This Row],[Mes de Alta como miembro]],Parámetros!$AM$2:$AN$16,2,0),"01/01/1900"))</f>
        <v/>
      </c>
    </row>
    <row r="709" spans="1:63" ht="14.45">
      <c r="A709" s="69">
        <v>706</v>
      </c>
      <c r="B709" s="30"/>
      <c r="C709" s="35"/>
      <c r="D709" s="43"/>
      <c r="E709" s="65"/>
      <c r="F709" s="46"/>
      <c r="G709" s="46"/>
      <c r="H709" s="164"/>
      <c r="I709" s="43"/>
      <c r="J709" s="29"/>
      <c r="K709" s="70"/>
      <c r="L709" s="69"/>
      <c r="M709" s="47"/>
      <c r="N709" s="239" t="str">
        <f ca="1">IF(Tabla1[[#This Row],[Fecha de nac]]="","",IF(Tabla1[[#This Row],[Fecha Finalización]] &gt;=TODAY(), DATEDIF(Tabla1[[#This Row],[Fecha de nac]],TODAY(),"y"), ROUNDDOWN((Tabla1[[#This Row],[Fecha Finalización]] -Tabla1[[#This Row],[Fecha de nac]])/365,0)))</f>
        <v/>
      </c>
      <c r="O709" s="170"/>
      <c r="P709" s="35"/>
      <c r="Q709" s="68"/>
      <c r="R709" s="68"/>
      <c r="S709" s="68"/>
      <c r="T709" s="68"/>
      <c r="U709" s="244" t="str">
        <f>IF(F709="","",Tabla1[[#This Row],[Fecha Inicio grupo]]+3*7-7)</f>
        <v/>
      </c>
      <c r="V709" s="245" t="str">
        <f>IF(F709="","",EDATE(Tabla1[[#This Row],[Fecha Inicio grupo]],3))</f>
        <v/>
      </c>
      <c r="W709" s="30"/>
      <c r="X709" s="30"/>
      <c r="Y709" s="77"/>
      <c r="Z709" s="77"/>
      <c r="AA709" s="77"/>
      <c r="AB709" s="77"/>
      <c r="AC709" s="77"/>
      <c r="AD709" s="77"/>
      <c r="AE709" s="77"/>
      <c r="AF709" s="77"/>
      <c r="AG709" s="77"/>
      <c r="AH709" s="77"/>
      <c r="AI709" s="77"/>
      <c r="AJ709" s="77"/>
      <c r="AK709" s="77"/>
      <c r="AL709" s="77"/>
      <c r="AM709" s="77"/>
      <c r="AN709" s="77"/>
      <c r="AO709" s="145"/>
      <c r="AP709" s="247" t="str">
        <f>IF(F709="","",IFERROR(VLOOKUP(SUBSTITUTE(SUBSTITUTE(Tabla1[[#This Row],[Uso Sistemas]],"T","P"),"N","F"),Parámetros!$M$2:$N$17,2,0),"Completar hasta 3ra sem. para evaluar a Probacionista"))</f>
        <v/>
      </c>
      <c r="AQ709" s="40"/>
      <c r="AR709" s="40"/>
      <c r="AS709" s="40"/>
      <c r="AT709" s="29"/>
      <c r="AU709" s="56"/>
      <c r="AV709" s="56"/>
      <c r="AW709" s="56"/>
      <c r="AX709" s="249" t="str">
        <f>IF(V709="","",EOMONTH(EDATE(Tabla1[[#This Row],[Fecha Finalización]],2),0))</f>
        <v/>
      </c>
      <c r="AY709" s="40"/>
      <c r="AZ709" s="250" t="str">
        <f>IF(V709="","",EOMONTH(EDATE(Tabla1[[#This Row],[Fecha Finalización]],3),0))</f>
        <v/>
      </c>
      <c r="BA709" s="40"/>
      <c r="BB709" s="40"/>
      <c r="BC709" s="236"/>
      <c r="BD709" s="234" t="str">
        <f>IF(F709="","",Tabla1[[#This Row],[sem 01]]&amp;Tabla1[[#This Row],[sem 02]]&amp;Tabla1[[#This Row],[sem 03]])</f>
        <v/>
      </c>
      <c r="BE709" s="235" t="str">
        <f>IF(TRIM(F709)="","",$B$1&amp;"-"&amp;SUBSTITUTE(Tabla1[[#This Row],[Mes Inscrito]]," ","")&amp;"-"&amp;SUBSTITUTE(Tabla1[[#This Row],[Dia de clases Inscrito]]," ","")&amp;"-"&amp;SUBSTITUTE(Tabla1[[#This Row],[Horario Inscrito]]," ","")&amp;"-"&amp;Tabla1[[#This Row],[Fecha Inicio grupo]])</f>
        <v/>
      </c>
      <c r="BF709" s="252" t="str">
        <f>IF(F709="","",Tabla1[[#This Row],[Curso]])</f>
        <v/>
      </c>
      <c r="BG709" s="253" t="str">
        <f>+IF(TRIM(F709)="","",$B$1&amp;"-"&amp;TRIM(Tabla1[[#This Row],[Mes Inscrito]])&amp;"-"&amp;TRIM(Tabla1[[#This Row],[Dia de clases Inscrito]])&amp;"-"&amp;TRIM(Tabla1[[#This Row],[Horario Inscrito]])&amp;"-"&amp;TRIM(Tabla1[[#This Row],[Fecha Inicio grupo]])&amp;"-"&amp;TRIM(Tabla1[[#This Row],[Tipo Incrito]]))</f>
        <v/>
      </c>
      <c r="BH709" s="308" t="str">
        <f>IF(F709="","",OR(IFERROR(SEARCH("CG",Tabla1[[#This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9" s="309" t="str">
        <f>IF(F709&lt;&gt;"",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9" s="309" t="str">
        <f>IF(F709&lt;&gt;"",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9" s="309" t="str">
        <f>IF(Tabla1[[#This Row],[Fecha Inicio grupo]]="","",IFERROR(VLOOKUP(Tabla1[[#This Row],[Mes de Alta como miembro]],Parámetros!$AM$2:$AN$16,2,0),"01/01/1900"))</f>
        <v/>
      </c>
    </row>
    <row r="710" spans="1:63" ht="14.45">
      <c r="A710" s="69">
        <v>707</v>
      </c>
      <c r="B710" s="30"/>
      <c r="C710" s="35"/>
      <c r="D710" s="43"/>
      <c r="E710" s="65"/>
      <c r="F710" s="46"/>
      <c r="G710" s="46"/>
      <c r="H710" s="164"/>
      <c r="I710" s="43"/>
      <c r="J710" s="29"/>
      <c r="K710" s="70"/>
      <c r="L710" s="69"/>
      <c r="M710" s="47"/>
      <c r="N710" s="239" t="str">
        <f ca="1">IF(Tabla1[[#This Row],[Fecha de nac]]="","",IF(Tabla1[[#This Row],[Fecha Finalización]] &gt;=TODAY(), DATEDIF(Tabla1[[#This Row],[Fecha de nac]],TODAY(),"y"), ROUNDDOWN((Tabla1[[#This Row],[Fecha Finalización]] -Tabla1[[#This Row],[Fecha de nac]])/365,0)))</f>
        <v/>
      </c>
      <c r="O710" s="170"/>
      <c r="P710" s="35"/>
      <c r="Q710" s="68"/>
      <c r="R710" s="68"/>
      <c r="S710" s="68"/>
      <c r="T710" s="68"/>
      <c r="U710" s="244" t="str">
        <f>IF(F710="","",Tabla1[[#This Row],[Fecha Inicio grupo]]+3*7-7)</f>
        <v/>
      </c>
      <c r="V710" s="245" t="str">
        <f>IF(F710="","",EDATE(Tabla1[[#This Row],[Fecha Inicio grupo]],3))</f>
        <v/>
      </c>
      <c r="W710" s="30"/>
      <c r="X710" s="30"/>
      <c r="Y710" s="77"/>
      <c r="Z710" s="77"/>
      <c r="AA710" s="77"/>
      <c r="AB710" s="77"/>
      <c r="AC710" s="77"/>
      <c r="AD710" s="77"/>
      <c r="AE710" s="77"/>
      <c r="AF710" s="77"/>
      <c r="AG710" s="77"/>
      <c r="AH710" s="77"/>
      <c r="AI710" s="77"/>
      <c r="AJ710" s="77"/>
      <c r="AK710" s="77"/>
      <c r="AL710" s="77"/>
      <c r="AM710" s="77"/>
      <c r="AN710" s="77"/>
      <c r="AO710" s="145"/>
      <c r="AP710" s="247" t="str">
        <f>IF(F710="","",IFERROR(VLOOKUP(SUBSTITUTE(SUBSTITUTE(Tabla1[[#This Row],[Uso Sistemas]],"T","P"),"N","F"),Parámetros!$M$2:$N$17,2,0),"Completar hasta 3ra sem. para evaluar a Probacionista"))</f>
        <v/>
      </c>
      <c r="AQ710" s="40"/>
      <c r="AR710" s="40"/>
      <c r="AS710" s="40"/>
      <c r="AT710" s="29"/>
      <c r="AU710" s="56"/>
      <c r="AV710" s="56"/>
      <c r="AW710" s="56"/>
      <c r="AX710" s="249" t="str">
        <f>IF(V710="","",EOMONTH(EDATE(Tabla1[[#This Row],[Fecha Finalización]],2),0))</f>
        <v/>
      </c>
      <c r="AY710" s="40"/>
      <c r="AZ710" s="250" t="str">
        <f>IF(V710="","",EOMONTH(EDATE(Tabla1[[#This Row],[Fecha Finalización]],3),0))</f>
        <v/>
      </c>
      <c r="BA710" s="40"/>
      <c r="BB710" s="40"/>
      <c r="BC710" s="236"/>
      <c r="BD710" s="234" t="str">
        <f>IF(F710="","",Tabla1[[#This Row],[sem 01]]&amp;Tabla1[[#This Row],[sem 02]]&amp;Tabla1[[#This Row],[sem 03]])</f>
        <v/>
      </c>
      <c r="BE710" s="235" t="str">
        <f>IF(TRIM(F710)="","",$B$1&amp;"-"&amp;SUBSTITUTE(Tabla1[[#This Row],[Mes Inscrito]]," ","")&amp;"-"&amp;SUBSTITUTE(Tabla1[[#This Row],[Dia de clases Inscrito]]," ","")&amp;"-"&amp;SUBSTITUTE(Tabla1[[#This Row],[Horario Inscrito]]," ","")&amp;"-"&amp;Tabla1[[#This Row],[Fecha Inicio grupo]])</f>
        <v/>
      </c>
      <c r="BF710" s="252" t="str">
        <f>IF(F710="","",Tabla1[[#This Row],[Curso]])</f>
        <v/>
      </c>
      <c r="BG710" s="253" t="str">
        <f>+IF(TRIM(F710)="","",$B$1&amp;"-"&amp;TRIM(Tabla1[[#This Row],[Mes Inscrito]])&amp;"-"&amp;TRIM(Tabla1[[#This Row],[Dia de clases Inscrito]])&amp;"-"&amp;TRIM(Tabla1[[#This Row],[Horario Inscrito]])&amp;"-"&amp;TRIM(Tabla1[[#This Row],[Fecha Inicio grupo]])&amp;"-"&amp;TRIM(Tabla1[[#This Row],[Tipo Incrito]]))</f>
        <v/>
      </c>
      <c r="BH710" s="308" t="str">
        <f>IF(F710="","",OR(IFERROR(SEARCH("CG",Tabla1[[#This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0" s="309" t="str">
        <f>IF(F710&lt;&gt;"",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0" s="309" t="str">
        <f>IF(F710&lt;&gt;"",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0" s="309" t="str">
        <f>IF(Tabla1[[#This Row],[Fecha Inicio grupo]]="","",IFERROR(VLOOKUP(Tabla1[[#This Row],[Mes de Alta como miembro]],Parámetros!$AM$2:$AN$16,2,0),"01/01/1900"))</f>
        <v/>
      </c>
    </row>
    <row r="711" spans="1:63" ht="14.45">
      <c r="A711" s="69">
        <v>708</v>
      </c>
      <c r="B711" s="30"/>
      <c r="C711" s="35"/>
      <c r="D711" s="43"/>
      <c r="E711" s="65"/>
      <c r="F711" s="46"/>
      <c r="G711" s="46"/>
      <c r="H711" s="164"/>
      <c r="I711" s="43"/>
      <c r="J711" s="29"/>
      <c r="K711" s="70"/>
      <c r="L711" s="69"/>
      <c r="M711" s="47"/>
      <c r="N711" s="239" t="str">
        <f ca="1">IF(Tabla1[[#This Row],[Fecha de nac]]="","",IF(Tabla1[[#This Row],[Fecha Finalización]] &gt;=TODAY(), DATEDIF(Tabla1[[#This Row],[Fecha de nac]],TODAY(),"y"), ROUNDDOWN((Tabla1[[#This Row],[Fecha Finalización]] -Tabla1[[#This Row],[Fecha de nac]])/365,0)))</f>
        <v/>
      </c>
      <c r="O711" s="170"/>
      <c r="P711" s="35"/>
      <c r="Q711" s="68"/>
      <c r="R711" s="68"/>
      <c r="S711" s="68"/>
      <c r="T711" s="68"/>
      <c r="U711" s="244" t="str">
        <f>IF(F711="","",Tabla1[[#This Row],[Fecha Inicio grupo]]+3*7-7)</f>
        <v/>
      </c>
      <c r="V711" s="245" t="str">
        <f>IF(F711="","",EDATE(Tabla1[[#This Row],[Fecha Inicio grupo]],3))</f>
        <v/>
      </c>
      <c r="W711" s="30"/>
      <c r="X711" s="30"/>
      <c r="Y711" s="77"/>
      <c r="Z711" s="77"/>
      <c r="AA711" s="77"/>
      <c r="AB711" s="77"/>
      <c r="AC711" s="77"/>
      <c r="AD711" s="77"/>
      <c r="AE711" s="77"/>
      <c r="AF711" s="77"/>
      <c r="AG711" s="77"/>
      <c r="AH711" s="77"/>
      <c r="AI711" s="77"/>
      <c r="AJ711" s="77"/>
      <c r="AK711" s="77"/>
      <c r="AL711" s="77"/>
      <c r="AM711" s="77"/>
      <c r="AN711" s="77"/>
      <c r="AO711" s="145"/>
      <c r="AP711" s="247" t="str">
        <f>IF(F711="","",IFERROR(VLOOKUP(SUBSTITUTE(SUBSTITUTE(Tabla1[[#This Row],[Uso Sistemas]],"T","P"),"N","F"),Parámetros!$M$2:$N$17,2,0),"Completar hasta 3ra sem. para evaluar a Probacionista"))</f>
        <v/>
      </c>
      <c r="AQ711" s="40"/>
      <c r="AR711" s="40"/>
      <c r="AS711" s="40"/>
      <c r="AT711" s="29"/>
      <c r="AU711" s="56"/>
      <c r="AV711" s="56"/>
      <c r="AW711" s="56"/>
      <c r="AX711" s="249" t="str">
        <f>IF(V711="","",EOMONTH(EDATE(Tabla1[[#This Row],[Fecha Finalización]],2),0))</f>
        <v/>
      </c>
      <c r="AY711" s="40"/>
      <c r="AZ711" s="250" t="str">
        <f>IF(V711="","",EOMONTH(EDATE(Tabla1[[#This Row],[Fecha Finalización]],3),0))</f>
        <v/>
      </c>
      <c r="BA711" s="40"/>
      <c r="BB711" s="40"/>
      <c r="BC711" s="236"/>
      <c r="BD711" s="234" t="str">
        <f>IF(F711="","",Tabla1[[#This Row],[sem 01]]&amp;Tabla1[[#This Row],[sem 02]]&amp;Tabla1[[#This Row],[sem 03]])</f>
        <v/>
      </c>
      <c r="BE711" s="235" t="str">
        <f>IF(TRIM(F711)="","",$B$1&amp;"-"&amp;SUBSTITUTE(Tabla1[[#This Row],[Mes Inscrito]]," ","")&amp;"-"&amp;SUBSTITUTE(Tabla1[[#This Row],[Dia de clases Inscrito]]," ","")&amp;"-"&amp;SUBSTITUTE(Tabla1[[#This Row],[Horario Inscrito]]," ","")&amp;"-"&amp;Tabla1[[#This Row],[Fecha Inicio grupo]])</f>
        <v/>
      </c>
      <c r="BF711" s="252" t="str">
        <f>IF(F711="","",Tabla1[[#This Row],[Curso]])</f>
        <v/>
      </c>
      <c r="BG711" s="253" t="str">
        <f>+IF(TRIM(F711)="","",$B$1&amp;"-"&amp;TRIM(Tabla1[[#This Row],[Mes Inscrito]])&amp;"-"&amp;TRIM(Tabla1[[#This Row],[Dia de clases Inscrito]])&amp;"-"&amp;TRIM(Tabla1[[#This Row],[Horario Inscrito]])&amp;"-"&amp;TRIM(Tabla1[[#This Row],[Fecha Inicio grupo]])&amp;"-"&amp;TRIM(Tabla1[[#This Row],[Tipo Incrito]]))</f>
        <v/>
      </c>
      <c r="BH711" s="308" t="str">
        <f>IF(F711="","",OR(IFERROR(SEARCH("CG",Tabla1[[#This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1" s="309" t="str">
        <f>IF(F711&lt;&gt;"",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1" s="309" t="str">
        <f>IF(F711&lt;&gt;"",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1" s="309" t="str">
        <f>IF(Tabla1[[#This Row],[Fecha Inicio grupo]]="","",IFERROR(VLOOKUP(Tabla1[[#This Row],[Mes de Alta como miembro]],Parámetros!$AM$2:$AN$16,2,0),"01/01/1900"))</f>
        <v/>
      </c>
    </row>
    <row r="712" spans="1:63" ht="14.45">
      <c r="A712" s="69">
        <v>709</v>
      </c>
      <c r="B712" s="30"/>
      <c r="C712" s="35"/>
      <c r="D712" s="43"/>
      <c r="E712" s="65"/>
      <c r="F712" s="46"/>
      <c r="G712" s="46"/>
      <c r="H712" s="164"/>
      <c r="I712" s="43"/>
      <c r="J712" s="29"/>
      <c r="K712" s="70"/>
      <c r="L712" s="69"/>
      <c r="M712" s="47"/>
      <c r="N712" s="239" t="str">
        <f ca="1">IF(Tabla1[[#This Row],[Fecha de nac]]="","",IF(Tabla1[[#This Row],[Fecha Finalización]] &gt;=TODAY(), DATEDIF(Tabla1[[#This Row],[Fecha de nac]],TODAY(),"y"), ROUNDDOWN((Tabla1[[#This Row],[Fecha Finalización]] -Tabla1[[#This Row],[Fecha de nac]])/365,0)))</f>
        <v/>
      </c>
      <c r="O712" s="170"/>
      <c r="P712" s="35"/>
      <c r="Q712" s="68"/>
      <c r="R712" s="68"/>
      <c r="S712" s="68"/>
      <c r="T712" s="68"/>
      <c r="U712" s="244" t="str">
        <f>IF(F712="","",Tabla1[[#This Row],[Fecha Inicio grupo]]+3*7-7)</f>
        <v/>
      </c>
      <c r="V712" s="245" t="str">
        <f>IF(F712="","",EDATE(Tabla1[[#This Row],[Fecha Inicio grupo]],3))</f>
        <v/>
      </c>
      <c r="W712" s="30"/>
      <c r="X712" s="30"/>
      <c r="Y712" s="77"/>
      <c r="Z712" s="77"/>
      <c r="AA712" s="77"/>
      <c r="AB712" s="77"/>
      <c r="AC712" s="77"/>
      <c r="AD712" s="77"/>
      <c r="AE712" s="77"/>
      <c r="AF712" s="77"/>
      <c r="AG712" s="77"/>
      <c r="AH712" s="77"/>
      <c r="AI712" s="77"/>
      <c r="AJ712" s="77"/>
      <c r="AK712" s="77"/>
      <c r="AL712" s="77"/>
      <c r="AM712" s="77"/>
      <c r="AN712" s="77"/>
      <c r="AO712" s="145"/>
      <c r="AP712" s="247" t="str">
        <f>IF(F712="","",IFERROR(VLOOKUP(SUBSTITUTE(SUBSTITUTE(Tabla1[[#This Row],[Uso Sistemas]],"T","P"),"N","F"),Parámetros!$M$2:$N$17,2,0),"Completar hasta 3ra sem. para evaluar a Probacionista"))</f>
        <v/>
      </c>
      <c r="AQ712" s="40"/>
      <c r="AR712" s="40"/>
      <c r="AS712" s="40"/>
      <c r="AT712" s="29"/>
      <c r="AU712" s="56"/>
      <c r="AV712" s="56"/>
      <c r="AW712" s="56"/>
      <c r="AX712" s="249" t="str">
        <f>IF(V712="","",EOMONTH(EDATE(Tabla1[[#This Row],[Fecha Finalización]],2),0))</f>
        <v/>
      </c>
      <c r="AY712" s="40"/>
      <c r="AZ712" s="250" t="str">
        <f>IF(V712="","",EOMONTH(EDATE(Tabla1[[#This Row],[Fecha Finalización]],3),0))</f>
        <v/>
      </c>
      <c r="BA712" s="40"/>
      <c r="BB712" s="40"/>
      <c r="BC712" s="236"/>
      <c r="BD712" s="234" t="str">
        <f>IF(F712="","",Tabla1[[#This Row],[sem 01]]&amp;Tabla1[[#This Row],[sem 02]]&amp;Tabla1[[#This Row],[sem 03]])</f>
        <v/>
      </c>
      <c r="BE712" s="235" t="str">
        <f>IF(TRIM(F712)="","",$B$1&amp;"-"&amp;SUBSTITUTE(Tabla1[[#This Row],[Mes Inscrito]]," ","")&amp;"-"&amp;SUBSTITUTE(Tabla1[[#This Row],[Dia de clases Inscrito]]," ","")&amp;"-"&amp;SUBSTITUTE(Tabla1[[#This Row],[Horario Inscrito]]," ","")&amp;"-"&amp;Tabla1[[#This Row],[Fecha Inicio grupo]])</f>
        <v/>
      </c>
      <c r="BF712" s="252" t="str">
        <f>IF(F712="","",Tabla1[[#This Row],[Curso]])</f>
        <v/>
      </c>
      <c r="BG712" s="253" t="str">
        <f>+IF(TRIM(F712)="","",$B$1&amp;"-"&amp;TRIM(Tabla1[[#This Row],[Mes Inscrito]])&amp;"-"&amp;TRIM(Tabla1[[#This Row],[Dia de clases Inscrito]])&amp;"-"&amp;TRIM(Tabla1[[#This Row],[Horario Inscrito]])&amp;"-"&amp;TRIM(Tabla1[[#This Row],[Fecha Inicio grupo]])&amp;"-"&amp;TRIM(Tabla1[[#This Row],[Tipo Incrito]]))</f>
        <v/>
      </c>
      <c r="BH712" s="308" t="str">
        <f>IF(F712="","",OR(IFERROR(SEARCH("CG",Tabla1[[#This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2" s="309" t="str">
        <f>IF(F712&lt;&gt;"",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2" s="309" t="str">
        <f>IF(F712&lt;&gt;"",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2" s="309" t="str">
        <f>IF(Tabla1[[#This Row],[Fecha Inicio grupo]]="","",IFERROR(VLOOKUP(Tabla1[[#This Row],[Mes de Alta como miembro]],Parámetros!$AM$2:$AN$16,2,0),"01/01/1900"))</f>
        <v/>
      </c>
    </row>
    <row r="713" spans="1:63" ht="14.45">
      <c r="A713" s="69">
        <v>710</v>
      </c>
      <c r="B713" s="30"/>
      <c r="C713" s="35"/>
      <c r="D713" s="43"/>
      <c r="E713" s="65"/>
      <c r="F713" s="46"/>
      <c r="G713" s="46"/>
      <c r="H713" s="164"/>
      <c r="I713" s="43"/>
      <c r="J713" s="29"/>
      <c r="K713" s="70"/>
      <c r="L713" s="69"/>
      <c r="M713" s="47"/>
      <c r="N713" s="239" t="str">
        <f ca="1">IF(Tabla1[[#This Row],[Fecha de nac]]="","",IF(Tabla1[[#This Row],[Fecha Finalización]] &gt;=TODAY(), DATEDIF(Tabla1[[#This Row],[Fecha de nac]],TODAY(),"y"), ROUNDDOWN((Tabla1[[#This Row],[Fecha Finalización]] -Tabla1[[#This Row],[Fecha de nac]])/365,0)))</f>
        <v/>
      </c>
      <c r="O713" s="170"/>
      <c r="P713" s="35"/>
      <c r="Q713" s="68"/>
      <c r="R713" s="68"/>
      <c r="S713" s="68"/>
      <c r="T713" s="68"/>
      <c r="U713" s="244" t="str">
        <f>IF(F713="","",Tabla1[[#This Row],[Fecha Inicio grupo]]+3*7-7)</f>
        <v/>
      </c>
      <c r="V713" s="245" t="str">
        <f>IF(F713="","",EDATE(Tabla1[[#This Row],[Fecha Inicio grupo]],3))</f>
        <v/>
      </c>
      <c r="W713" s="30"/>
      <c r="X713" s="30"/>
      <c r="Y713" s="77"/>
      <c r="Z713" s="77"/>
      <c r="AA713" s="77"/>
      <c r="AB713" s="77"/>
      <c r="AC713" s="77"/>
      <c r="AD713" s="77"/>
      <c r="AE713" s="77"/>
      <c r="AF713" s="77"/>
      <c r="AG713" s="77"/>
      <c r="AH713" s="77"/>
      <c r="AI713" s="77"/>
      <c r="AJ713" s="77"/>
      <c r="AK713" s="77"/>
      <c r="AL713" s="77"/>
      <c r="AM713" s="77"/>
      <c r="AN713" s="77"/>
      <c r="AO713" s="145"/>
      <c r="AP713" s="247" t="str">
        <f>IF(F713="","",IFERROR(VLOOKUP(SUBSTITUTE(SUBSTITUTE(Tabla1[[#This Row],[Uso Sistemas]],"T","P"),"N","F"),Parámetros!$M$2:$N$17,2,0),"Completar hasta 3ra sem. para evaluar a Probacionista"))</f>
        <v/>
      </c>
      <c r="AQ713" s="40"/>
      <c r="AR713" s="40"/>
      <c r="AS713" s="40"/>
      <c r="AT713" s="29"/>
      <c r="AU713" s="56"/>
      <c r="AV713" s="56"/>
      <c r="AW713" s="56"/>
      <c r="AX713" s="249" t="str">
        <f>IF(V713="","",EOMONTH(EDATE(Tabla1[[#This Row],[Fecha Finalización]],2),0))</f>
        <v/>
      </c>
      <c r="AY713" s="40"/>
      <c r="AZ713" s="250" t="str">
        <f>IF(V713="","",EOMONTH(EDATE(Tabla1[[#This Row],[Fecha Finalización]],3),0))</f>
        <v/>
      </c>
      <c r="BA713" s="40"/>
      <c r="BB713" s="40"/>
      <c r="BC713" s="236"/>
      <c r="BD713" s="234" t="str">
        <f>IF(F713="","",Tabla1[[#This Row],[sem 01]]&amp;Tabla1[[#This Row],[sem 02]]&amp;Tabla1[[#This Row],[sem 03]])</f>
        <v/>
      </c>
      <c r="BE713" s="235" t="str">
        <f>IF(TRIM(F713)="","",$B$1&amp;"-"&amp;SUBSTITUTE(Tabla1[[#This Row],[Mes Inscrito]]," ","")&amp;"-"&amp;SUBSTITUTE(Tabla1[[#This Row],[Dia de clases Inscrito]]," ","")&amp;"-"&amp;SUBSTITUTE(Tabla1[[#This Row],[Horario Inscrito]]," ","")&amp;"-"&amp;Tabla1[[#This Row],[Fecha Inicio grupo]])</f>
        <v/>
      </c>
      <c r="BF713" s="252" t="str">
        <f>IF(F713="","",Tabla1[[#This Row],[Curso]])</f>
        <v/>
      </c>
      <c r="BG713" s="253" t="str">
        <f>+IF(TRIM(F713)="","",$B$1&amp;"-"&amp;TRIM(Tabla1[[#This Row],[Mes Inscrito]])&amp;"-"&amp;TRIM(Tabla1[[#This Row],[Dia de clases Inscrito]])&amp;"-"&amp;TRIM(Tabla1[[#This Row],[Horario Inscrito]])&amp;"-"&amp;TRIM(Tabla1[[#This Row],[Fecha Inicio grupo]])&amp;"-"&amp;TRIM(Tabla1[[#This Row],[Tipo Incrito]]))</f>
        <v/>
      </c>
      <c r="BH713" s="308" t="str">
        <f>IF(F713="","",OR(IFERROR(SEARCH("CG",Tabla1[[#This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3" s="309" t="str">
        <f>IF(F713&lt;&gt;"",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3" s="309" t="str">
        <f>IF(F713&lt;&gt;"",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3" s="309" t="str">
        <f>IF(Tabla1[[#This Row],[Fecha Inicio grupo]]="","",IFERROR(VLOOKUP(Tabla1[[#This Row],[Mes de Alta como miembro]],Parámetros!$AM$2:$AN$16,2,0),"01/01/1900"))</f>
        <v/>
      </c>
    </row>
    <row r="714" spans="1:63" ht="14.45">
      <c r="A714" s="69">
        <v>711</v>
      </c>
      <c r="B714" s="30"/>
      <c r="C714" s="35"/>
      <c r="D714" s="43"/>
      <c r="E714" s="65"/>
      <c r="F714" s="46"/>
      <c r="G714" s="46"/>
      <c r="H714" s="164"/>
      <c r="I714" s="43"/>
      <c r="J714" s="29"/>
      <c r="K714" s="70"/>
      <c r="L714" s="69"/>
      <c r="M714" s="47"/>
      <c r="N714" s="239" t="str">
        <f ca="1">IF(Tabla1[[#This Row],[Fecha de nac]]="","",IF(Tabla1[[#This Row],[Fecha Finalización]] &gt;=TODAY(), DATEDIF(Tabla1[[#This Row],[Fecha de nac]],TODAY(),"y"), ROUNDDOWN((Tabla1[[#This Row],[Fecha Finalización]] -Tabla1[[#This Row],[Fecha de nac]])/365,0)))</f>
        <v/>
      </c>
      <c r="O714" s="170"/>
      <c r="P714" s="35"/>
      <c r="Q714" s="68"/>
      <c r="R714" s="68"/>
      <c r="S714" s="68"/>
      <c r="T714" s="68"/>
      <c r="U714" s="244" t="str">
        <f>IF(F714="","",Tabla1[[#This Row],[Fecha Inicio grupo]]+3*7-7)</f>
        <v/>
      </c>
      <c r="V714" s="245" t="str">
        <f>IF(F714="","",EDATE(Tabla1[[#This Row],[Fecha Inicio grupo]],3))</f>
        <v/>
      </c>
      <c r="W714" s="30"/>
      <c r="X714" s="30"/>
      <c r="Y714" s="77"/>
      <c r="Z714" s="77"/>
      <c r="AA714" s="77"/>
      <c r="AB714" s="77"/>
      <c r="AC714" s="77"/>
      <c r="AD714" s="77"/>
      <c r="AE714" s="77"/>
      <c r="AF714" s="77"/>
      <c r="AG714" s="77"/>
      <c r="AH714" s="77"/>
      <c r="AI714" s="77"/>
      <c r="AJ714" s="77"/>
      <c r="AK714" s="77"/>
      <c r="AL714" s="77"/>
      <c r="AM714" s="77"/>
      <c r="AN714" s="77"/>
      <c r="AO714" s="145"/>
      <c r="AP714" s="247" t="str">
        <f>IF(F714="","",IFERROR(VLOOKUP(SUBSTITUTE(SUBSTITUTE(Tabla1[[#This Row],[Uso Sistemas]],"T","P"),"N","F"),Parámetros!$M$2:$N$17,2,0),"Completar hasta 3ra sem. para evaluar a Probacionista"))</f>
        <v/>
      </c>
      <c r="AQ714" s="40"/>
      <c r="AR714" s="40"/>
      <c r="AS714" s="40"/>
      <c r="AT714" s="29"/>
      <c r="AU714" s="56"/>
      <c r="AV714" s="56"/>
      <c r="AW714" s="56"/>
      <c r="AX714" s="249" t="str">
        <f>IF(V714="","",EOMONTH(EDATE(Tabla1[[#This Row],[Fecha Finalización]],2),0))</f>
        <v/>
      </c>
      <c r="AY714" s="40"/>
      <c r="AZ714" s="250" t="str">
        <f>IF(V714="","",EOMONTH(EDATE(Tabla1[[#This Row],[Fecha Finalización]],3),0))</f>
        <v/>
      </c>
      <c r="BA714" s="40"/>
      <c r="BB714" s="40"/>
      <c r="BC714" s="236"/>
      <c r="BD714" s="234" t="str">
        <f>IF(F714="","",Tabla1[[#This Row],[sem 01]]&amp;Tabla1[[#This Row],[sem 02]]&amp;Tabla1[[#This Row],[sem 03]])</f>
        <v/>
      </c>
      <c r="BE714" s="235" t="str">
        <f>IF(TRIM(F714)="","",$B$1&amp;"-"&amp;SUBSTITUTE(Tabla1[[#This Row],[Mes Inscrito]]," ","")&amp;"-"&amp;SUBSTITUTE(Tabla1[[#This Row],[Dia de clases Inscrito]]," ","")&amp;"-"&amp;SUBSTITUTE(Tabla1[[#This Row],[Horario Inscrito]]," ","")&amp;"-"&amp;Tabla1[[#This Row],[Fecha Inicio grupo]])</f>
        <v/>
      </c>
      <c r="BF714" s="252" t="str">
        <f>IF(F714="","",Tabla1[[#This Row],[Curso]])</f>
        <v/>
      </c>
      <c r="BG714" s="253" t="str">
        <f>+IF(TRIM(F714)="","",$B$1&amp;"-"&amp;TRIM(Tabla1[[#This Row],[Mes Inscrito]])&amp;"-"&amp;TRIM(Tabla1[[#This Row],[Dia de clases Inscrito]])&amp;"-"&amp;TRIM(Tabla1[[#This Row],[Horario Inscrito]])&amp;"-"&amp;TRIM(Tabla1[[#This Row],[Fecha Inicio grupo]])&amp;"-"&amp;TRIM(Tabla1[[#This Row],[Tipo Incrito]]))</f>
        <v/>
      </c>
      <c r="BH714" s="308" t="str">
        <f>IF(F714="","",OR(IFERROR(SEARCH("CG",Tabla1[[#This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4" s="309" t="str">
        <f>IF(F714&lt;&gt;"",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4" s="309" t="str">
        <f>IF(F714&lt;&gt;"",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4" s="309" t="str">
        <f>IF(Tabla1[[#This Row],[Fecha Inicio grupo]]="","",IFERROR(VLOOKUP(Tabla1[[#This Row],[Mes de Alta como miembro]],Parámetros!$AM$2:$AN$16,2,0),"01/01/1900"))</f>
        <v/>
      </c>
    </row>
    <row r="715" spans="1:63" ht="14.45">
      <c r="A715" s="69">
        <v>712</v>
      </c>
      <c r="B715" s="30"/>
      <c r="C715" s="35"/>
      <c r="D715" s="43"/>
      <c r="E715" s="65"/>
      <c r="F715" s="46"/>
      <c r="G715" s="46"/>
      <c r="H715" s="164"/>
      <c r="I715" s="43"/>
      <c r="J715" s="29"/>
      <c r="K715" s="70"/>
      <c r="L715" s="69"/>
      <c r="M715" s="47"/>
      <c r="N715" s="239" t="str">
        <f ca="1">IF(Tabla1[[#This Row],[Fecha de nac]]="","",IF(Tabla1[[#This Row],[Fecha Finalización]] &gt;=TODAY(), DATEDIF(Tabla1[[#This Row],[Fecha de nac]],TODAY(),"y"), ROUNDDOWN((Tabla1[[#This Row],[Fecha Finalización]] -Tabla1[[#This Row],[Fecha de nac]])/365,0)))</f>
        <v/>
      </c>
      <c r="O715" s="170"/>
      <c r="P715" s="35"/>
      <c r="Q715" s="68"/>
      <c r="R715" s="68"/>
      <c r="S715" s="68"/>
      <c r="T715" s="68"/>
      <c r="U715" s="244" t="str">
        <f>IF(F715="","",Tabla1[[#This Row],[Fecha Inicio grupo]]+3*7-7)</f>
        <v/>
      </c>
      <c r="V715" s="245" t="str">
        <f>IF(F715="","",EDATE(Tabla1[[#This Row],[Fecha Inicio grupo]],3))</f>
        <v/>
      </c>
      <c r="W715" s="30"/>
      <c r="X715" s="30"/>
      <c r="Y715" s="77"/>
      <c r="Z715" s="77"/>
      <c r="AA715" s="77"/>
      <c r="AB715" s="77"/>
      <c r="AC715" s="77"/>
      <c r="AD715" s="77"/>
      <c r="AE715" s="77"/>
      <c r="AF715" s="77"/>
      <c r="AG715" s="77"/>
      <c r="AH715" s="77"/>
      <c r="AI715" s="77"/>
      <c r="AJ715" s="77"/>
      <c r="AK715" s="77"/>
      <c r="AL715" s="77"/>
      <c r="AM715" s="77"/>
      <c r="AN715" s="77"/>
      <c r="AO715" s="145"/>
      <c r="AP715" s="247" t="str">
        <f>IF(F715="","",IFERROR(VLOOKUP(SUBSTITUTE(SUBSTITUTE(Tabla1[[#This Row],[Uso Sistemas]],"T","P"),"N","F"),Parámetros!$M$2:$N$17,2,0),"Completar hasta 3ra sem. para evaluar a Probacionista"))</f>
        <v/>
      </c>
      <c r="AQ715" s="40"/>
      <c r="AR715" s="40"/>
      <c r="AS715" s="40"/>
      <c r="AT715" s="29"/>
      <c r="AU715" s="56"/>
      <c r="AV715" s="56"/>
      <c r="AW715" s="56"/>
      <c r="AX715" s="249" t="str">
        <f>IF(V715="","",EOMONTH(EDATE(Tabla1[[#This Row],[Fecha Finalización]],2),0))</f>
        <v/>
      </c>
      <c r="AY715" s="40"/>
      <c r="AZ715" s="250" t="str">
        <f>IF(V715="","",EOMONTH(EDATE(Tabla1[[#This Row],[Fecha Finalización]],3),0))</f>
        <v/>
      </c>
      <c r="BA715" s="40"/>
      <c r="BB715" s="40"/>
      <c r="BC715" s="236"/>
      <c r="BD715" s="234" t="str">
        <f>IF(F715="","",Tabla1[[#This Row],[sem 01]]&amp;Tabla1[[#This Row],[sem 02]]&amp;Tabla1[[#This Row],[sem 03]])</f>
        <v/>
      </c>
      <c r="BE715" s="235" t="str">
        <f>IF(TRIM(F715)="","",$B$1&amp;"-"&amp;SUBSTITUTE(Tabla1[[#This Row],[Mes Inscrito]]," ","")&amp;"-"&amp;SUBSTITUTE(Tabla1[[#This Row],[Dia de clases Inscrito]]," ","")&amp;"-"&amp;SUBSTITUTE(Tabla1[[#This Row],[Horario Inscrito]]," ","")&amp;"-"&amp;Tabla1[[#This Row],[Fecha Inicio grupo]])</f>
        <v/>
      </c>
      <c r="BF715" s="252" t="str">
        <f>IF(F715="","",Tabla1[[#This Row],[Curso]])</f>
        <v/>
      </c>
      <c r="BG715" s="253" t="str">
        <f>+IF(TRIM(F715)="","",$B$1&amp;"-"&amp;TRIM(Tabla1[[#This Row],[Mes Inscrito]])&amp;"-"&amp;TRIM(Tabla1[[#This Row],[Dia de clases Inscrito]])&amp;"-"&amp;TRIM(Tabla1[[#This Row],[Horario Inscrito]])&amp;"-"&amp;TRIM(Tabla1[[#This Row],[Fecha Inicio grupo]])&amp;"-"&amp;TRIM(Tabla1[[#This Row],[Tipo Incrito]]))</f>
        <v/>
      </c>
      <c r="BH715" s="308" t="str">
        <f>IF(F715="","",OR(IFERROR(SEARCH("CG",Tabla1[[#This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5" s="309" t="str">
        <f>IF(F715&lt;&gt;"",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5" s="309" t="str">
        <f>IF(F715&lt;&gt;"",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5" s="309" t="str">
        <f>IF(Tabla1[[#This Row],[Fecha Inicio grupo]]="","",IFERROR(VLOOKUP(Tabla1[[#This Row],[Mes de Alta como miembro]],Parámetros!$AM$2:$AN$16,2,0),"01/01/1900"))</f>
        <v/>
      </c>
    </row>
    <row r="716" spans="1:63" ht="14.45">
      <c r="A716" s="69">
        <v>713</v>
      </c>
      <c r="B716" s="30"/>
      <c r="C716" s="35"/>
      <c r="D716" s="43"/>
      <c r="E716" s="65"/>
      <c r="F716" s="46"/>
      <c r="G716" s="46"/>
      <c r="H716" s="164"/>
      <c r="I716" s="43"/>
      <c r="J716" s="29"/>
      <c r="K716" s="70"/>
      <c r="L716" s="69"/>
      <c r="M716" s="47"/>
      <c r="N716" s="239" t="str">
        <f ca="1">IF(Tabla1[[#This Row],[Fecha de nac]]="","",IF(Tabla1[[#This Row],[Fecha Finalización]] &gt;=TODAY(), DATEDIF(Tabla1[[#This Row],[Fecha de nac]],TODAY(),"y"), ROUNDDOWN((Tabla1[[#This Row],[Fecha Finalización]] -Tabla1[[#This Row],[Fecha de nac]])/365,0)))</f>
        <v/>
      </c>
      <c r="O716" s="170"/>
      <c r="P716" s="35"/>
      <c r="Q716" s="68"/>
      <c r="R716" s="68"/>
      <c r="S716" s="68"/>
      <c r="T716" s="68"/>
      <c r="U716" s="244" t="str">
        <f>IF(F716="","",Tabla1[[#This Row],[Fecha Inicio grupo]]+3*7-7)</f>
        <v/>
      </c>
      <c r="V716" s="245" t="str">
        <f>IF(F716="","",EDATE(Tabla1[[#This Row],[Fecha Inicio grupo]],3))</f>
        <v/>
      </c>
      <c r="W716" s="30"/>
      <c r="X716" s="30"/>
      <c r="Y716" s="77"/>
      <c r="Z716" s="77"/>
      <c r="AA716" s="77"/>
      <c r="AB716" s="77"/>
      <c r="AC716" s="77"/>
      <c r="AD716" s="77"/>
      <c r="AE716" s="77"/>
      <c r="AF716" s="77"/>
      <c r="AG716" s="77"/>
      <c r="AH716" s="77"/>
      <c r="AI716" s="77"/>
      <c r="AJ716" s="77"/>
      <c r="AK716" s="77"/>
      <c r="AL716" s="77"/>
      <c r="AM716" s="77"/>
      <c r="AN716" s="77"/>
      <c r="AO716" s="145"/>
      <c r="AP716" s="247" t="str">
        <f>IF(F716="","",IFERROR(VLOOKUP(SUBSTITUTE(SUBSTITUTE(Tabla1[[#This Row],[Uso Sistemas]],"T","P"),"N","F"),Parámetros!$M$2:$N$17,2,0),"Completar hasta 3ra sem. para evaluar a Probacionista"))</f>
        <v/>
      </c>
      <c r="AQ716" s="40"/>
      <c r="AR716" s="40"/>
      <c r="AS716" s="40"/>
      <c r="AT716" s="29"/>
      <c r="AU716" s="56"/>
      <c r="AV716" s="56"/>
      <c r="AW716" s="56"/>
      <c r="AX716" s="249" t="str">
        <f>IF(V716="","",EOMONTH(EDATE(Tabla1[[#This Row],[Fecha Finalización]],2),0))</f>
        <v/>
      </c>
      <c r="AY716" s="40"/>
      <c r="AZ716" s="250" t="str">
        <f>IF(V716="","",EOMONTH(EDATE(Tabla1[[#This Row],[Fecha Finalización]],3),0))</f>
        <v/>
      </c>
      <c r="BA716" s="40"/>
      <c r="BB716" s="40"/>
      <c r="BC716" s="236"/>
      <c r="BD716" s="234" t="str">
        <f>IF(F716="","",Tabla1[[#This Row],[sem 01]]&amp;Tabla1[[#This Row],[sem 02]]&amp;Tabla1[[#This Row],[sem 03]])</f>
        <v/>
      </c>
      <c r="BE716" s="235" t="str">
        <f>IF(TRIM(F716)="","",$B$1&amp;"-"&amp;SUBSTITUTE(Tabla1[[#This Row],[Mes Inscrito]]," ","")&amp;"-"&amp;SUBSTITUTE(Tabla1[[#This Row],[Dia de clases Inscrito]]," ","")&amp;"-"&amp;SUBSTITUTE(Tabla1[[#This Row],[Horario Inscrito]]," ","")&amp;"-"&amp;Tabla1[[#This Row],[Fecha Inicio grupo]])</f>
        <v/>
      </c>
      <c r="BF716" s="252" t="str">
        <f>IF(F716="","",Tabla1[[#This Row],[Curso]])</f>
        <v/>
      </c>
      <c r="BG716" s="253" t="str">
        <f>+IF(TRIM(F716)="","",$B$1&amp;"-"&amp;TRIM(Tabla1[[#This Row],[Mes Inscrito]])&amp;"-"&amp;TRIM(Tabla1[[#This Row],[Dia de clases Inscrito]])&amp;"-"&amp;TRIM(Tabla1[[#This Row],[Horario Inscrito]])&amp;"-"&amp;TRIM(Tabla1[[#This Row],[Fecha Inicio grupo]])&amp;"-"&amp;TRIM(Tabla1[[#This Row],[Tipo Incrito]]))</f>
        <v/>
      </c>
      <c r="BH716" s="308" t="str">
        <f>IF(F716="","",OR(IFERROR(SEARCH("CG",Tabla1[[#This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6" s="309" t="str">
        <f>IF(F716&lt;&gt;"",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6" s="309" t="str">
        <f>IF(F716&lt;&gt;"",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6" s="309" t="str">
        <f>IF(Tabla1[[#This Row],[Fecha Inicio grupo]]="","",IFERROR(VLOOKUP(Tabla1[[#This Row],[Mes de Alta como miembro]],Parámetros!$AM$2:$AN$16,2,0),"01/01/1900"))</f>
        <v/>
      </c>
    </row>
    <row r="717" spans="1:63" ht="14.45">
      <c r="A717" s="69">
        <v>714</v>
      </c>
      <c r="B717" s="30"/>
      <c r="C717" s="35"/>
      <c r="D717" s="43"/>
      <c r="E717" s="65"/>
      <c r="F717" s="46"/>
      <c r="G717" s="46"/>
      <c r="H717" s="164"/>
      <c r="I717" s="43"/>
      <c r="J717" s="29"/>
      <c r="K717" s="70"/>
      <c r="L717" s="69"/>
      <c r="M717" s="47"/>
      <c r="N717" s="239" t="str">
        <f ca="1">IF(Tabla1[[#This Row],[Fecha de nac]]="","",IF(Tabla1[[#This Row],[Fecha Finalización]] &gt;=TODAY(), DATEDIF(Tabla1[[#This Row],[Fecha de nac]],TODAY(),"y"), ROUNDDOWN((Tabla1[[#This Row],[Fecha Finalización]] -Tabla1[[#This Row],[Fecha de nac]])/365,0)))</f>
        <v/>
      </c>
      <c r="O717" s="170"/>
      <c r="P717" s="35"/>
      <c r="Q717" s="68"/>
      <c r="R717" s="68"/>
      <c r="S717" s="68"/>
      <c r="T717" s="68"/>
      <c r="U717" s="244" t="str">
        <f>IF(F717="","",Tabla1[[#This Row],[Fecha Inicio grupo]]+3*7-7)</f>
        <v/>
      </c>
      <c r="V717" s="245" t="str">
        <f>IF(F717="","",EDATE(Tabla1[[#This Row],[Fecha Inicio grupo]],3))</f>
        <v/>
      </c>
      <c r="W717" s="30"/>
      <c r="X717" s="30"/>
      <c r="Y717" s="77"/>
      <c r="Z717" s="77"/>
      <c r="AA717" s="77"/>
      <c r="AB717" s="77"/>
      <c r="AC717" s="77"/>
      <c r="AD717" s="77"/>
      <c r="AE717" s="77"/>
      <c r="AF717" s="77"/>
      <c r="AG717" s="77"/>
      <c r="AH717" s="77"/>
      <c r="AI717" s="77"/>
      <c r="AJ717" s="77"/>
      <c r="AK717" s="77"/>
      <c r="AL717" s="77"/>
      <c r="AM717" s="77"/>
      <c r="AN717" s="77"/>
      <c r="AO717" s="145"/>
      <c r="AP717" s="247" t="str">
        <f>IF(F717="","",IFERROR(VLOOKUP(SUBSTITUTE(SUBSTITUTE(Tabla1[[#This Row],[Uso Sistemas]],"T","P"),"N","F"),Parámetros!$M$2:$N$17,2,0),"Completar hasta 3ra sem. para evaluar a Probacionista"))</f>
        <v/>
      </c>
      <c r="AQ717" s="40"/>
      <c r="AR717" s="40"/>
      <c r="AS717" s="40"/>
      <c r="AT717" s="29"/>
      <c r="AU717" s="56"/>
      <c r="AV717" s="56"/>
      <c r="AW717" s="56"/>
      <c r="AX717" s="249" t="str">
        <f>IF(V717="","",EOMONTH(EDATE(Tabla1[[#This Row],[Fecha Finalización]],2),0))</f>
        <v/>
      </c>
      <c r="AY717" s="40"/>
      <c r="AZ717" s="250" t="str">
        <f>IF(V717="","",EOMONTH(EDATE(Tabla1[[#This Row],[Fecha Finalización]],3),0))</f>
        <v/>
      </c>
      <c r="BA717" s="40"/>
      <c r="BB717" s="40"/>
      <c r="BC717" s="236"/>
      <c r="BD717" s="234" t="str">
        <f>IF(F717="","",Tabla1[[#This Row],[sem 01]]&amp;Tabla1[[#This Row],[sem 02]]&amp;Tabla1[[#This Row],[sem 03]])</f>
        <v/>
      </c>
      <c r="BE717" s="235" t="str">
        <f>IF(TRIM(F717)="","",$B$1&amp;"-"&amp;SUBSTITUTE(Tabla1[[#This Row],[Mes Inscrito]]," ","")&amp;"-"&amp;SUBSTITUTE(Tabla1[[#This Row],[Dia de clases Inscrito]]," ","")&amp;"-"&amp;SUBSTITUTE(Tabla1[[#This Row],[Horario Inscrito]]," ","")&amp;"-"&amp;Tabla1[[#This Row],[Fecha Inicio grupo]])</f>
        <v/>
      </c>
      <c r="BF717" s="252" t="str">
        <f>IF(F717="","",Tabla1[[#This Row],[Curso]])</f>
        <v/>
      </c>
      <c r="BG717" s="253" t="str">
        <f>+IF(TRIM(F717)="","",$B$1&amp;"-"&amp;TRIM(Tabla1[[#This Row],[Mes Inscrito]])&amp;"-"&amp;TRIM(Tabla1[[#This Row],[Dia de clases Inscrito]])&amp;"-"&amp;TRIM(Tabla1[[#This Row],[Horario Inscrito]])&amp;"-"&amp;TRIM(Tabla1[[#This Row],[Fecha Inicio grupo]])&amp;"-"&amp;TRIM(Tabla1[[#This Row],[Tipo Incrito]]))</f>
        <v/>
      </c>
      <c r="BH717" s="308" t="str">
        <f>IF(F717="","",OR(IFERROR(SEARCH("CG",Tabla1[[#This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7" s="309" t="str">
        <f>IF(F717&lt;&gt;"",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7" s="309" t="str">
        <f>IF(F717&lt;&gt;"",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7" s="309" t="str">
        <f>IF(Tabla1[[#This Row],[Fecha Inicio grupo]]="","",IFERROR(VLOOKUP(Tabla1[[#This Row],[Mes de Alta como miembro]],Parámetros!$AM$2:$AN$16,2,0),"01/01/1900"))</f>
        <v/>
      </c>
    </row>
    <row r="718" spans="1:63" ht="14.45">
      <c r="A718" s="69">
        <v>715</v>
      </c>
      <c r="B718" s="30"/>
      <c r="C718" s="35"/>
      <c r="D718" s="43"/>
      <c r="E718" s="65"/>
      <c r="F718" s="46"/>
      <c r="G718" s="46"/>
      <c r="H718" s="164"/>
      <c r="I718" s="43"/>
      <c r="J718" s="29"/>
      <c r="K718" s="70"/>
      <c r="L718" s="69"/>
      <c r="M718" s="47"/>
      <c r="N718" s="239" t="str">
        <f ca="1">IF(Tabla1[[#This Row],[Fecha de nac]]="","",IF(Tabla1[[#This Row],[Fecha Finalización]] &gt;=TODAY(), DATEDIF(Tabla1[[#This Row],[Fecha de nac]],TODAY(),"y"), ROUNDDOWN((Tabla1[[#This Row],[Fecha Finalización]] -Tabla1[[#This Row],[Fecha de nac]])/365,0)))</f>
        <v/>
      </c>
      <c r="O718" s="170"/>
      <c r="P718" s="35"/>
      <c r="Q718" s="68"/>
      <c r="R718" s="68"/>
      <c r="S718" s="68"/>
      <c r="T718" s="68"/>
      <c r="U718" s="244" t="str">
        <f>IF(F718="","",Tabla1[[#This Row],[Fecha Inicio grupo]]+3*7-7)</f>
        <v/>
      </c>
      <c r="V718" s="245" t="str">
        <f>IF(F718="","",EDATE(Tabla1[[#This Row],[Fecha Inicio grupo]],3))</f>
        <v/>
      </c>
      <c r="W718" s="30"/>
      <c r="X718" s="30"/>
      <c r="Y718" s="77"/>
      <c r="Z718" s="77"/>
      <c r="AA718" s="77"/>
      <c r="AB718" s="77"/>
      <c r="AC718" s="77"/>
      <c r="AD718" s="77"/>
      <c r="AE718" s="77"/>
      <c r="AF718" s="77"/>
      <c r="AG718" s="77"/>
      <c r="AH718" s="77"/>
      <c r="AI718" s="77"/>
      <c r="AJ718" s="77"/>
      <c r="AK718" s="77"/>
      <c r="AL718" s="77"/>
      <c r="AM718" s="77"/>
      <c r="AN718" s="77"/>
      <c r="AO718" s="145"/>
      <c r="AP718" s="247" t="str">
        <f>IF(F718="","",IFERROR(VLOOKUP(SUBSTITUTE(SUBSTITUTE(Tabla1[[#This Row],[Uso Sistemas]],"T","P"),"N","F"),Parámetros!$M$2:$N$17,2,0),"Completar hasta 3ra sem. para evaluar a Probacionista"))</f>
        <v/>
      </c>
      <c r="AQ718" s="40"/>
      <c r="AR718" s="40"/>
      <c r="AS718" s="40"/>
      <c r="AT718" s="29"/>
      <c r="AU718" s="56"/>
      <c r="AV718" s="56"/>
      <c r="AW718" s="56"/>
      <c r="AX718" s="249" t="str">
        <f>IF(V718="","",EOMONTH(EDATE(Tabla1[[#This Row],[Fecha Finalización]],2),0))</f>
        <v/>
      </c>
      <c r="AY718" s="40"/>
      <c r="AZ718" s="250" t="str">
        <f>IF(V718="","",EOMONTH(EDATE(Tabla1[[#This Row],[Fecha Finalización]],3),0))</f>
        <v/>
      </c>
      <c r="BA718" s="40"/>
      <c r="BB718" s="40"/>
      <c r="BC718" s="236"/>
      <c r="BD718" s="234" t="str">
        <f>IF(F718="","",Tabla1[[#This Row],[sem 01]]&amp;Tabla1[[#This Row],[sem 02]]&amp;Tabla1[[#This Row],[sem 03]])</f>
        <v/>
      </c>
      <c r="BE718" s="235" t="str">
        <f>IF(TRIM(F718)="","",$B$1&amp;"-"&amp;SUBSTITUTE(Tabla1[[#This Row],[Mes Inscrito]]," ","")&amp;"-"&amp;SUBSTITUTE(Tabla1[[#This Row],[Dia de clases Inscrito]]," ","")&amp;"-"&amp;SUBSTITUTE(Tabla1[[#This Row],[Horario Inscrito]]," ","")&amp;"-"&amp;Tabla1[[#This Row],[Fecha Inicio grupo]])</f>
        <v/>
      </c>
      <c r="BF718" s="252" t="str">
        <f>IF(F718="","",Tabla1[[#This Row],[Curso]])</f>
        <v/>
      </c>
      <c r="BG718" s="253" t="str">
        <f>+IF(TRIM(F718)="","",$B$1&amp;"-"&amp;TRIM(Tabla1[[#This Row],[Mes Inscrito]])&amp;"-"&amp;TRIM(Tabla1[[#This Row],[Dia de clases Inscrito]])&amp;"-"&amp;TRIM(Tabla1[[#This Row],[Horario Inscrito]])&amp;"-"&amp;TRIM(Tabla1[[#This Row],[Fecha Inicio grupo]])&amp;"-"&amp;TRIM(Tabla1[[#This Row],[Tipo Incrito]]))</f>
        <v/>
      </c>
      <c r="BH718" s="308" t="str">
        <f>IF(F718="","",OR(IFERROR(SEARCH("CG",Tabla1[[#This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8" s="309" t="str">
        <f>IF(F718&lt;&gt;"",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8" s="309" t="str">
        <f>IF(F718&lt;&gt;"",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8" s="309" t="str">
        <f>IF(Tabla1[[#This Row],[Fecha Inicio grupo]]="","",IFERROR(VLOOKUP(Tabla1[[#This Row],[Mes de Alta como miembro]],Parámetros!$AM$2:$AN$16,2,0),"01/01/1900"))</f>
        <v/>
      </c>
    </row>
    <row r="719" spans="1:63" ht="14.45">
      <c r="A719" s="69">
        <v>716</v>
      </c>
      <c r="B719" s="30"/>
      <c r="C719" s="35"/>
      <c r="D719" s="43"/>
      <c r="E719" s="65"/>
      <c r="F719" s="46"/>
      <c r="G719" s="46"/>
      <c r="H719" s="164"/>
      <c r="I719" s="43"/>
      <c r="J719" s="29"/>
      <c r="K719" s="70"/>
      <c r="L719" s="69"/>
      <c r="M719" s="47"/>
      <c r="N719" s="239" t="str">
        <f ca="1">IF(Tabla1[[#This Row],[Fecha de nac]]="","",IF(Tabla1[[#This Row],[Fecha Finalización]] &gt;=TODAY(), DATEDIF(Tabla1[[#This Row],[Fecha de nac]],TODAY(),"y"), ROUNDDOWN((Tabla1[[#This Row],[Fecha Finalización]] -Tabla1[[#This Row],[Fecha de nac]])/365,0)))</f>
        <v/>
      </c>
      <c r="O719" s="170"/>
      <c r="P719" s="35"/>
      <c r="Q719" s="68"/>
      <c r="R719" s="68"/>
      <c r="S719" s="68"/>
      <c r="T719" s="68"/>
      <c r="U719" s="244" t="str">
        <f>IF(F719="","",Tabla1[[#This Row],[Fecha Inicio grupo]]+3*7-7)</f>
        <v/>
      </c>
      <c r="V719" s="245" t="str">
        <f>IF(F719="","",EDATE(Tabla1[[#This Row],[Fecha Inicio grupo]],3))</f>
        <v/>
      </c>
      <c r="W719" s="30"/>
      <c r="X719" s="30"/>
      <c r="Y719" s="77"/>
      <c r="Z719" s="77"/>
      <c r="AA719" s="77"/>
      <c r="AB719" s="77"/>
      <c r="AC719" s="77"/>
      <c r="AD719" s="77"/>
      <c r="AE719" s="77"/>
      <c r="AF719" s="77"/>
      <c r="AG719" s="77"/>
      <c r="AH719" s="77"/>
      <c r="AI719" s="77"/>
      <c r="AJ719" s="77"/>
      <c r="AK719" s="77"/>
      <c r="AL719" s="77"/>
      <c r="AM719" s="77"/>
      <c r="AN719" s="77"/>
      <c r="AO719" s="145"/>
      <c r="AP719" s="247" t="str">
        <f>IF(F719="","",IFERROR(VLOOKUP(SUBSTITUTE(SUBSTITUTE(Tabla1[[#This Row],[Uso Sistemas]],"T","P"),"N","F"),Parámetros!$M$2:$N$17,2,0),"Completar hasta 3ra sem. para evaluar a Probacionista"))</f>
        <v/>
      </c>
      <c r="AQ719" s="40"/>
      <c r="AR719" s="40"/>
      <c r="AS719" s="40"/>
      <c r="AT719" s="29"/>
      <c r="AU719" s="56"/>
      <c r="AV719" s="56"/>
      <c r="AW719" s="56"/>
      <c r="AX719" s="249" t="str">
        <f>IF(V719="","",EOMONTH(EDATE(Tabla1[[#This Row],[Fecha Finalización]],2),0))</f>
        <v/>
      </c>
      <c r="AY719" s="40"/>
      <c r="AZ719" s="250" t="str">
        <f>IF(V719="","",EOMONTH(EDATE(Tabla1[[#This Row],[Fecha Finalización]],3),0))</f>
        <v/>
      </c>
      <c r="BA719" s="40"/>
      <c r="BB719" s="40"/>
      <c r="BC719" s="236"/>
      <c r="BD719" s="234" t="str">
        <f>IF(F719="","",Tabla1[[#This Row],[sem 01]]&amp;Tabla1[[#This Row],[sem 02]]&amp;Tabla1[[#This Row],[sem 03]])</f>
        <v/>
      </c>
      <c r="BE719" s="235" t="str">
        <f>IF(TRIM(F719)="","",$B$1&amp;"-"&amp;SUBSTITUTE(Tabla1[[#This Row],[Mes Inscrito]]," ","")&amp;"-"&amp;SUBSTITUTE(Tabla1[[#This Row],[Dia de clases Inscrito]]," ","")&amp;"-"&amp;SUBSTITUTE(Tabla1[[#This Row],[Horario Inscrito]]," ","")&amp;"-"&amp;Tabla1[[#This Row],[Fecha Inicio grupo]])</f>
        <v/>
      </c>
      <c r="BF719" s="252" t="str">
        <f>IF(F719="","",Tabla1[[#This Row],[Curso]])</f>
        <v/>
      </c>
      <c r="BG719" s="253" t="str">
        <f>+IF(TRIM(F719)="","",$B$1&amp;"-"&amp;TRIM(Tabla1[[#This Row],[Mes Inscrito]])&amp;"-"&amp;TRIM(Tabla1[[#This Row],[Dia de clases Inscrito]])&amp;"-"&amp;TRIM(Tabla1[[#This Row],[Horario Inscrito]])&amp;"-"&amp;TRIM(Tabla1[[#This Row],[Fecha Inicio grupo]])&amp;"-"&amp;TRIM(Tabla1[[#This Row],[Tipo Incrito]]))</f>
        <v/>
      </c>
      <c r="BH719" s="308" t="str">
        <f>IF(F719="","",OR(IFERROR(SEARCH("CG",Tabla1[[#This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9" s="309" t="str">
        <f>IF(F719&lt;&gt;"",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9" s="309" t="str">
        <f>IF(F719&lt;&gt;"",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9" s="309" t="str">
        <f>IF(Tabla1[[#This Row],[Fecha Inicio grupo]]="","",IFERROR(VLOOKUP(Tabla1[[#This Row],[Mes de Alta como miembro]],Parámetros!$AM$2:$AN$16,2,0),"01/01/1900"))</f>
        <v/>
      </c>
    </row>
    <row r="720" spans="1:63" ht="14.45">
      <c r="A720" s="69">
        <v>717</v>
      </c>
      <c r="B720" s="30"/>
      <c r="C720" s="35"/>
      <c r="D720" s="43"/>
      <c r="E720" s="65"/>
      <c r="F720" s="46"/>
      <c r="G720" s="46"/>
      <c r="H720" s="164"/>
      <c r="I720" s="43"/>
      <c r="J720" s="29"/>
      <c r="K720" s="70"/>
      <c r="L720" s="69"/>
      <c r="M720" s="47"/>
      <c r="N720" s="239" t="str">
        <f ca="1">IF(Tabla1[[#This Row],[Fecha de nac]]="","",IF(Tabla1[[#This Row],[Fecha Finalización]] &gt;=TODAY(), DATEDIF(Tabla1[[#This Row],[Fecha de nac]],TODAY(),"y"), ROUNDDOWN((Tabla1[[#This Row],[Fecha Finalización]] -Tabla1[[#This Row],[Fecha de nac]])/365,0)))</f>
        <v/>
      </c>
      <c r="O720" s="170"/>
      <c r="P720" s="35"/>
      <c r="Q720" s="68"/>
      <c r="R720" s="68"/>
      <c r="S720" s="68"/>
      <c r="T720" s="68"/>
      <c r="U720" s="244" t="str">
        <f>IF(F720="","",Tabla1[[#This Row],[Fecha Inicio grupo]]+3*7-7)</f>
        <v/>
      </c>
      <c r="V720" s="245" t="str">
        <f>IF(F720="","",EDATE(Tabla1[[#This Row],[Fecha Inicio grupo]],3))</f>
        <v/>
      </c>
      <c r="W720" s="30"/>
      <c r="X720" s="30"/>
      <c r="Y720" s="77"/>
      <c r="Z720" s="77"/>
      <c r="AA720" s="77"/>
      <c r="AB720" s="77"/>
      <c r="AC720" s="77"/>
      <c r="AD720" s="77"/>
      <c r="AE720" s="77"/>
      <c r="AF720" s="77"/>
      <c r="AG720" s="77"/>
      <c r="AH720" s="77"/>
      <c r="AI720" s="77"/>
      <c r="AJ720" s="77"/>
      <c r="AK720" s="77"/>
      <c r="AL720" s="77"/>
      <c r="AM720" s="77"/>
      <c r="AN720" s="77"/>
      <c r="AO720" s="145"/>
      <c r="AP720" s="247" t="str">
        <f>IF(F720="","",IFERROR(VLOOKUP(SUBSTITUTE(SUBSTITUTE(Tabla1[[#This Row],[Uso Sistemas]],"T","P"),"N","F"),Parámetros!$M$2:$N$17,2,0),"Completar hasta 3ra sem. para evaluar a Probacionista"))</f>
        <v/>
      </c>
      <c r="AQ720" s="40"/>
      <c r="AR720" s="40"/>
      <c r="AS720" s="40"/>
      <c r="AT720" s="29"/>
      <c r="AU720" s="56"/>
      <c r="AV720" s="56"/>
      <c r="AW720" s="56"/>
      <c r="AX720" s="249" t="str">
        <f>IF(V720="","",EOMONTH(EDATE(Tabla1[[#This Row],[Fecha Finalización]],2),0))</f>
        <v/>
      </c>
      <c r="AY720" s="40"/>
      <c r="AZ720" s="250" t="str">
        <f>IF(V720="","",EOMONTH(EDATE(Tabla1[[#This Row],[Fecha Finalización]],3),0))</f>
        <v/>
      </c>
      <c r="BA720" s="40"/>
      <c r="BB720" s="40"/>
      <c r="BC720" s="236"/>
      <c r="BD720" s="234" t="str">
        <f>IF(F720="","",Tabla1[[#This Row],[sem 01]]&amp;Tabla1[[#This Row],[sem 02]]&amp;Tabla1[[#This Row],[sem 03]])</f>
        <v/>
      </c>
      <c r="BE720" s="235" t="str">
        <f>IF(TRIM(F720)="","",$B$1&amp;"-"&amp;SUBSTITUTE(Tabla1[[#This Row],[Mes Inscrito]]," ","")&amp;"-"&amp;SUBSTITUTE(Tabla1[[#This Row],[Dia de clases Inscrito]]," ","")&amp;"-"&amp;SUBSTITUTE(Tabla1[[#This Row],[Horario Inscrito]]," ","")&amp;"-"&amp;Tabla1[[#This Row],[Fecha Inicio grupo]])</f>
        <v/>
      </c>
      <c r="BF720" s="252" t="str">
        <f>IF(F720="","",Tabla1[[#This Row],[Curso]])</f>
        <v/>
      </c>
      <c r="BG720" s="253" t="str">
        <f>+IF(TRIM(F720)="","",$B$1&amp;"-"&amp;TRIM(Tabla1[[#This Row],[Mes Inscrito]])&amp;"-"&amp;TRIM(Tabla1[[#This Row],[Dia de clases Inscrito]])&amp;"-"&amp;TRIM(Tabla1[[#This Row],[Horario Inscrito]])&amp;"-"&amp;TRIM(Tabla1[[#This Row],[Fecha Inicio grupo]])&amp;"-"&amp;TRIM(Tabla1[[#This Row],[Tipo Incrito]]))</f>
        <v/>
      </c>
      <c r="BH720" s="308" t="str">
        <f>IF(F720="","",OR(IFERROR(SEARCH("CG",Tabla1[[#This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0" s="309" t="str">
        <f>IF(F720&lt;&gt;"",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0" s="309" t="str">
        <f>IF(F720&lt;&gt;"",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0" s="309" t="str">
        <f>IF(Tabla1[[#This Row],[Fecha Inicio grupo]]="","",IFERROR(VLOOKUP(Tabla1[[#This Row],[Mes de Alta como miembro]],Parámetros!$AM$2:$AN$16,2,0),"01/01/1900"))</f>
        <v/>
      </c>
    </row>
    <row r="721" spans="1:63" ht="14.45">
      <c r="A721" s="69">
        <v>718</v>
      </c>
      <c r="B721" s="30"/>
      <c r="C721" s="35"/>
      <c r="D721" s="43"/>
      <c r="E721" s="65"/>
      <c r="F721" s="46"/>
      <c r="G721" s="46"/>
      <c r="H721" s="164"/>
      <c r="I721" s="43"/>
      <c r="J721" s="29"/>
      <c r="K721" s="70"/>
      <c r="L721" s="69"/>
      <c r="M721" s="47"/>
      <c r="N721" s="239" t="str">
        <f ca="1">IF(Tabla1[[#This Row],[Fecha de nac]]="","",IF(Tabla1[[#This Row],[Fecha Finalización]] &gt;=TODAY(), DATEDIF(Tabla1[[#This Row],[Fecha de nac]],TODAY(),"y"), ROUNDDOWN((Tabla1[[#This Row],[Fecha Finalización]] -Tabla1[[#This Row],[Fecha de nac]])/365,0)))</f>
        <v/>
      </c>
      <c r="O721" s="170"/>
      <c r="P721" s="35"/>
      <c r="Q721" s="68"/>
      <c r="R721" s="68"/>
      <c r="S721" s="68"/>
      <c r="T721" s="68"/>
      <c r="U721" s="244" t="str">
        <f>IF(F721="","",Tabla1[[#This Row],[Fecha Inicio grupo]]+3*7-7)</f>
        <v/>
      </c>
      <c r="V721" s="245" t="str">
        <f>IF(F721="","",EDATE(Tabla1[[#This Row],[Fecha Inicio grupo]],3))</f>
        <v/>
      </c>
      <c r="W721" s="30"/>
      <c r="X721" s="30"/>
      <c r="Y721" s="77"/>
      <c r="Z721" s="77"/>
      <c r="AA721" s="77"/>
      <c r="AB721" s="77"/>
      <c r="AC721" s="77"/>
      <c r="AD721" s="77"/>
      <c r="AE721" s="77"/>
      <c r="AF721" s="77"/>
      <c r="AG721" s="77"/>
      <c r="AH721" s="77"/>
      <c r="AI721" s="77"/>
      <c r="AJ721" s="77"/>
      <c r="AK721" s="77"/>
      <c r="AL721" s="77"/>
      <c r="AM721" s="77"/>
      <c r="AN721" s="77"/>
      <c r="AO721" s="145"/>
      <c r="AP721" s="247" t="str">
        <f>IF(F721="","",IFERROR(VLOOKUP(SUBSTITUTE(SUBSTITUTE(Tabla1[[#This Row],[Uso Sistemas]],"T","P"),"N","F"),Parámetros!$M$2:$N$17,2,0),"Completar hasta 3ra sem. para evaluar a Probacionista"))</f>
        <v/>
      </c>
      <c r="AQ721" s="40"/>
      <c r="AR721" s="40"/>
      <c r="AS721" s="40"/>
      <c r="AT721" s="29"/>
      <c r="AU721" s="56"/>
      <c r="AV721" s="56"/>
      <c r="AW721" s="56"/>
      <c r="AX721" s="249" t="str">
        <f>IF(V721="","",EOMONTH(EDATE(Tabla1[[#This Row],[Fecha Finalización]],2),0))</f>
        <v/>
      </c>
      <c r="AY721" s="40"/>
      <c r="AZ721" s="250" t="str">
        <f>IF(V721="","",EOMONTH(EDATE(Tabla1[[#This Row],[Fecha Finalización]],3),0))</f>
        <v/>
      </c>
      <c r="BA721" s="40"/>
      <c r="BB721" s="40"/>
      <c r="BC721" s="236"/>
      <c r="BD721" s="234" t="str">
        <f>IF(F721="","",Tabla1[[#This Row],[sem 01]]&amp;Tabla1[[#This Row],[sem 02]]&amp;Tabla1[[#This Row],[sem 03]])</f>
        <v/>
      </c>
      <c r="BE721" s="235" t="str">
        <f>IF(TRIM(F721)="","",$B$1&amp;"-"&amp;SUBSTITUTE(Tabla1[[#This Row],[Mes Inscrito]]," ","")&amp;"-"&amp;SUBSTITUTE(Tabla1[[#This Row],[Dia de clases Inscrito]]," ","")&amp;"-"&amp;SUBSTITUTE(Tabla1[[#This Row],[Horario Inscrito]]," ","")&amp;"-"&amp;Tabla1[[#This Row],[Fecha Inicio grupo]])</f>
        <v/>
      </c>
      <c r="BF721" s="252" t="str">
        <f>IF(F721="","",Tabla1[[#This Row],[Curso]])</f>
        <v/>
      </c>
      <c r="BG721" s="253" t="str">
        <f>+IF(TRIM(F721)="","",$B$1&amp;"-"&amp;TRIM(Tabla1[[#This Row],[Mes Inscrito]])&amp;"-"&amp;TRIM(Tabla1[[#This Row],[Dia de clases Inscrito]])&amp;"-"&amp;TRIM(Tabla1[[#This Row],[Horario Inscrito]])&amp;"-"&amp;TRIM(Tabla1[[#This Row],[Fecha Inicio grupo]])&amp;"-"&amp;TRIM(Tabla1[[#This Row],[Tipo Incrito]]))</f>
        <v/>
      </c>
      <c r="BH721" s="308" t="str">
        <f>IF(F721="","",OR(IFERROR(SEARCH("CG",Tabla1[[#This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1" s="309" t="str">
        <f>IF(F721&lt;&gt;"",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1" s="309" t="str">
        <f>IF(F721&lt;&gt;"",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1" s="309" t="str">
        <f>IF(Tabla1[[#This Row],[Fecha Inicio grupo]]="","",IFERROR(VLOOKUP(Tabla1[[#This Row],[Mes de Alta como miembro]],Parámetros!$AM$2:$AN$16,2,0),"01/01/1900"))</f>
        <v/>
      </c>
    </row>
    <row r="722" spans="1:63" ht="14.45">
      <c r="A722" s="69">
        <v>719</v>
      </c>
      <c r="B722" s="30"/>
      <c r="C722" s="35"/>
      <c r="D722" s="43"/>
      <c r="E722" s="65"/>
      <c r="F722" s="46"/>
      <c r="G722" s="46"/>
      <c r="H722" s="164"/>
      <c r="I722" s="43"/>
      <c r="J722" s="29"/>
      <c r="K722" s="70"/>
      <c r="L722" s="69"/>
      <c r="M722" s="47"/>
      <c r="N722" s="239" t="str">
        <f ca="1">IF(Tabla1[[#This Row],[Fecha de nac]]="","",IF(Tabla1[[#This Row],[Fecha Finalización]] &gt;=TODAY(), DATEDIF(Tabla1[[#This Row],[Fecha de nac]],TODAY(),"y"), ROUNDDOWN((Tabla1[[#This Row],[Fecha Finalización]] -Tabla1[[#This Row],[Fecha de nac]])/365,0)))</f>
        <v/>
      </c>
      <c r="O722" s="170"/>
      <c r="P722" s="35"/>
      <c r="Q722" s="68"/>
      <c r="R722" s="68"/>
      <c r="S722" s="68"/>
      <c r="T722" s="68"/>
      <c r="U722" s="244" t="str">
        <f>IF(F722="","",Tabla1[[#This Row],[Fecha Inicio grupo]]+3*7-7)</f>
        <v/>
      </c>
      <c r="V722" s="245" t="str">
        <f>IF(F722="","",EDATE(Tabla1[[#This Row],[Fecha Inicio grupo]],3))</f>
        <v/>
      </c>
      <c r="W722" s="30"/>
      <c r="X722" s="30"/>
      <c r="Y722" s="77"/>
      <c r="Z722" s="77"/>
      <c r="AA722" s="77"/>
      <c r="AB722" s="77"/>
      <c r="AC722" s="77"/>
      <c r="AD722" s="77"/>
      <c r="AE722" s="77"/>
      <c r="AF722" s="77"/>
      <c r="AG722" s="77"/>
      <c r="AH722" s="77"/>
      <c r="AI722" s="77"/>
      <c r="AJ722" s="77"/>
      <c r="AK722" s="77"/>
      <c r="AL722" s="77"/>
      <c r="AM722" s="77"/>
      <c r="AN722" s="77"/>
      <c r="AO722" s="145"/>
      <c r="AP722" s="247" t="str">
        <f>IF(F722="","",IFERROR(VLOOKUP(SUBSTITUTE(SUBSTITUTE(Tabla1[[#This Row],[Uso Sistemas]],"T","P"),"N","F"),Parámetros!$M$2:$N$17,2,0),"Completar hasta 3ra sem. para evaluar a Probacionista"))</f>
        <v/>
      </c>
      <c r="AQ722" s="40"/>
      <c r="AR722" s="40"/>
      <c r="AS722" s="40"/>
      <c r="AT722" s="29"/>
      <c r="AU722" s="56"/>
      <c r="AV722" s="56"/>
      <c r="AW722" s="56"/>
      <c r="AX722" s="249" t="str">
        <f>IF(V722="","",EOMONTH(EDATE(Tabla1[[#This Row],[Fecha Finalización]],2),0))</f>
        <v/>
      </c>
      <c r="AY722" s="40"/>
      <c r="AZ722" s="250" t="str">
        <f>IF(V722="","",EOMONTH(EDATE(Tabla1[[#This Row],[Fecha Finalización]],3),0))</f>
        <v/>
      </c>
      <c r="BA722" s="40"/>
      <c r="BB722" s="40"/>
      <c r="BC722" s="236"/>
      <c r="BD722" s="234" t="str">
        <f>IF(F722="","",Tabla1[[#This Row],[sem 01]]&amp;Tabla1[[#This Row],[sem 02]]&amp;Tabla1[[#This Row],[sem 03]])</f>
        <v/>
      </c>
      <c r="BE722" s="235" t="str">
        <f>IF(TRIM(F722)="","",$B$1&amp;"-"&amp;SUBSTITUTE(Tabla1[[#This Row],[Mes Inscrito]]," ","")&amp;"-"&amp;SUBSTITUTE(Tabla1[[#This Row],[Dia de clases Inscrito]]," ","")&amp;"-"&amp;SUBSTITUTE(Tabla1[[#This Row],[Horario Inscrito]]," ","")&amp;"-"&amp;Tabla1[[#This Row],[Fecha Inicio grupo]])</f>
        <v/>
      </c>
      <c r="BF722" s="252" t="str">
        <f>IF(F722="","",Tabla1[[#This Row],[Curso]])</f>
        <v/>
      </c>
      <c r="BG722" s="253" t="str">
        <f>+IF(TRIM(F722)="","",$B$1&amp;"-"&amp;TRIM(Tabla1[[#This Row],[Mes Inscrito]])&amp;"-"&amp;TRIM(Tabla1[[#This Row],[Dia de clases Inscrito]])&amp;"-"&amp;TRIM(Tabla1[[#This Row],[Horario Inscrito]])&amp;"-"&amp;TRIM(Tabla1[[#This Row],[Fecha Inicio grupo]])&amp;"-"&amp;TRIM(Tabla1[[#This Row],[Tipo Incrito]]))</f>
        <v/>
      </c>
      <c r="BH722" s="308" t="str">
        <f>IF(F722="","",OR(IFERROR(SEARCH("CG",Tabla1[[#This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2" s="309" t="str">
        <f>IF(F722&lt;&gt;"",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2" s="309" t="str">
        <f>IF(F722&lt;&gt;"",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2" s="309" t="str">
        <f>IF(Tabla1[[#This Row],[Fecha Inicio grupo]]="","",IFERROR(VLOOKUP(Tabla1[[#This Row],[Mes de Alta como miembro]],Parámetros!$AM$2:$AN$16,2,0),"01/01/1900"))</f>
        <v/>
      </c>
    </row>
    <row r="723" spans="1:63" ht="14.45">
      <c r="A723" s="69">
        <v>720</v>
      </c>
      <c r="B723" s="30"/>
      <c r="C723" s="35"/>
      <c r="D723" s="43"/>
      <c r="E723" s="65"/>
      <c r="F723" s="46"/>
      <c r="G723" s="46"/>
      <c r="H723" s="164"/>
      <c r="I723" s="43"/>
      <c r="J723" s="29"/>
      <c r="K723" s="70"/>
      <c r="L723" s="69"/>
      <c r="M723" s="47"/>
      <c r="N723" s="239" t="str">
        <f ca="1">IF(Tabla1[[#This Row],[Fecha de nac]]="","",IF(Tabla1[[#This Row],[Fecha Finalización]] &gt;=TODAY(), DATEDIF(Tabla1[[#This Row],[Fecha de nac]],TODAY(),"y"), ROUNDDOWN((Tabla1[[#This Row],[Fecha Finalización]] -Tabla1[[#This Row],[Fecha de nac]])/365,0)))</f>
        <v/>
      </c>
      <c r="O723" s="170"/>
      <c r="P723" s="35"/>
      <c r="Q723" s="68"/>
      <c r="R723" s="68"/>
      <c r="S723" s="68"/>
      <c r="T723" s="68"/>
      <c r="U723" s="244" t="str">
        <f>IF(F723="","",Tabla1[[#This Row],[Fecha Inicio grupo]]+3*7-7)</f>
        <v/>
      </c>
      <c r="V723" s="245" t="str">
        <f>IF(F723="","",EDATE(Tabla1[[#This Row],[Fecha Inicio grupo]],3))</f>
        <v/>
      </c>
      <c r="W723" s="30"/>
      <c r="X723" s="30"/>
      <c r="Y723" s="77"/>
      <c r="Z723" s="77"/>
      <c r="AA723" s="77"/>
      <c r="AB723" s="77"/>
      <c r="AC723" s="77"/>
      <c r="AD723" s="77"/>
      <c r="AE723" s="77"/>
      <c r="AF723" s="77"/>
      <c r="AG723" s="77"/>
      <c r="AH723" s="77"/>
      <c r="AI723" s="77"/>
      <c r="AJ723" s="77"/>
      <c r="AK723" s="77"/>
      <c r="AL723" s="77"/>
      <c r="AM723" s="77"/>
      <c r="AN723" s="77"/>
      <c r="AO723" s="145"/>
      <c r="AP723" s="247" t="str">
        <f>IF(F723="","",IFERROR(VLOOKUP(SUBSTITUTE(SUBSTITUTE(Tabla1[[#This Row],[Uso Sistemas]],"T","P"),"N","F"),Parámetros!$M$2:$N$17,2,0),"Completar hasta 3ra sem. para evaluar a Probacionista"))</f>
        <v/>
      </c>
      <c r="AQ723" s="40"/>
      <c r="AR723" s="40"/>
      <c r="AS723" s="40"/>
      <c r="AT723" s="29"/>
      <c r="AU723" s="56"/>
      <c r="AV723" s="56"/>
      <c r="AW723" s="56"/>
      <c r="AX723" s="249" t="str">
        <f>IF(V723="","",EOMONTH(EDATE(Tabla1[[#This Row],[Fecha Finalización]],2),0))</f>
        <v/>
      </c>
      <c r="AY723" s="40"/>
      <c r="AZ723" s="250" t="str">
        <f>IF(V723="","",EOMONTH(EDATE(Tabla1[[#This Row],[Fecha Finalización]],3),0))</f>
        <v/>
      </c>
      <c r="BA723" s="40"/>
      <c r="BB723" s="40"/>
      <c r="BC723" s="236"/>
      <c r="BD723" s="234" t="str">
        <f>IF(F723="","",Tabla1[[#This Row],[sem 01]]&amp;Tabla1[[#This Row],[sem 02]]&amp;Tabla1[[#This Row],[sem 03]])</f>
        <v/>
      </c>
      <c r="BE723" s="235" t="str">
        <f>IF(TRIM(F723)="","",$B$1&amp;"-"&amp;SUBSTITUTE(Tabla1[[#This Row],[Mes Inscrito]]," ","")&amp;"-"&amp;SUBSTITUTE(Tabla1[[#This Row],[Dia de clases Inscrito]]," ","")&amp;"-"&amp;SUBSTITUTE(Tabla1[[#This Row],[Horario Inscrito]]," ","")&amp;"-"&amp;Tabla1[[#This Row],[Fecha Inicio grupo]])</f>
        <v/>
      </c>
      <c r="BF723" s="252" t="str">
        <f>IF(F723="","",Tabla1[[#This Row],[Curso]])</f>
        <v/>
      </c>
      <c r="BG723" s="253" t="str">
        <f>+IF(TRIM(F723)="","",$B$1&amp;"-"&amp;TRIM(Tabla1[[#This Row],[Mes Inscrito]])&amp;"-"&amp;TRIM(Tabla1[[#This Row],[Dia de clases Inscrito]])&amp;"-"&amp;TRIM(Tabla1[[#This Row],[Horario Inscrito]])&amp;"-"&amp;TRIM(Tabla1[[#This Row],[Fecha Inicio grupo]])&amp;"-"&amp;TRIM(Tabla1[[#This Row],[Tipo Incrito]]))</f>
        <v/>
      </c>
      <c r="BH723" s="308" t="str">
        <f>IF(F723="","",OR(IFERROR(SEARCH("CG",Tabla1[[#This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3" s="309" t="str">
        <f>IF(F723&lt;&gt;"",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3" s="309" t="str">
        <f>IF(F723&lt;&gt;"",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3" s="309" t="str">
        <f>IF(Tabla1[[#This Row],[Fecha Inicio grupo]]="","",IFERROR(VLOOKUP(Tabla1[[#This Row],[Mes de Alta como miembro]],Parámetros!$AM$2:$AN$16,2,0),"01/01/1900"))</f>
        <v/>
      </c>
    </row>
    <row r="724" spans="1:63" ht="14.45">
      <c r="A724" s="69">
        <v>721</v>
      </c>
      <c r="B724" s="30"/>
      <c r="C724" s="35"/>
      <c r="D724" s="43"/>
      <c r="E724" s="65"/>
      <c r="F724" s="46"/>
      <c r="G724" s="46"/>
      <c r="H724" s="164"/>
      <c r="I724" s="43"/>
      <c r="J724" s="29"/>
      <c r="K724" s="70"/>
      <c r="L724" s="69"/>
      <c r="M724" s="47"/>
      <c r="N724" s="239" t="str">
        <f ca="1">IF(Tabla1[[#This Row],[Fecha de nac]]="","",IF(Tabla1[[#This Row],[Fecha Finalización]] &gt;=TODAY(), DATEDIF(Tabla1[[#This Row],[Fecha de nac]],TODAY(),"y"), ROUNDDOWN((Tabla1[[#This Row],[Fecha Finalización]] -Tabla1[[#This Row],[Fecha de nac]])/365,0)))</f>
        <v/>
      </c>
      <c r="O724" s="170"/>
      <c r="P724" s="35"/>
      <c r="Q724" s="68"/>
      <c r="R724" s="68"/>
      <c r="S724" s="68"/>
      <c r="T724" s="68"/>
      <c r="U724" s="244" t="str">
        <f>IF(F724="","",Tabla1[[#This Row],[Fecha Inicio grupo]]+3*7-7)</f>
        <v/>
      </c>
      <c r="V724" s="245" t="str">
        <f>IF(F724="","",EDATE(Tabla1[[#This Row],[Fecha Inicio grupo]],3))</f>
        <v/>
      </c>
      <c r="W724" s="30"/>
      <c r="X724" s="30"/>
      <c r="Y724" s="77"/>
      <c r="Z724" s="77"/>
      <c r="AA724" s="77"/>
      <c r="AB724" s="77"/>
      <c r="AC724" s="77"/>
      <c r="AD724" s="77"/>
      <c r="AE724" s="77"/>
      <c r="AF724" s="77"/>
      <c r="AG724" s="77"/>
      <c r="AH724" s="77"/>
      <c r="AI724" s="77"/>
      <c r="AJ724" s="77"/>
      <c r="AK724" s="77"/>
      <c r="AL724" s="77"/>
      <c r="AM724" s="77"/>
      <c r="AN724" s="77"/>
      <c r="AO724" s="145"/>
      <c r="AP724" s="247" t="str">
        <f>IF(F724="","",IFERROR(VLOOKUP(SUBSTITUTE(SUBSTITUTE(Tabla1[[#This Row],[Uso Sistemas]],"T","P"),"N","F"),Parámetros!$M$2:$N$17,2,0),"Completar hasta 3ra sem. para evaluar a Probacionista"))</f>
        <v/>
      </c>
      <c r="AQ724" s="40"/>
      <c r="AR724" s="40"/>
      <c r="AS724" s="40"/>
      <c r="AT724" s="29"/>
      <c r="AU724" s="56"/>
      <c r="AV724" s="56"/>
      <c r="AW724" s="56"/>
      <c r="AX724" s="249" t="str">
        <f>IF(V724="","",EOMONTH(EDATE(Tabla1[[#This Row],[Fecha Finalización]],2),0))</f>
        <v/>
      </c>
      <c r="AY724" s="40"/>
      <c r="AZ724" s="250" t="str">
        <f>IF(V724="","",EOMONTH(EDATE(Tabla1[[#This Row],[Fecha Finalización]],3),0))</f>
        <v/>
      </c>
      <c r="BA724" s="40"/>
      <c r="BB724" s="40"/>
      <c r="BC724" s="236"/>
      <c r="BD724" s="234" t="str">
        <f>IF(F724="","",Tabla1[[#This Row],[sem 01]]&amp;Tabla1[[#This Row],[sem 02]]&amp;Tabla1[[#This Row],[sem 03]])</f>
        <v/>
      </c>
      <c r="BE724" s="235" t="str">
        <f>IF(TRIM(F724)="","",$B$1&amp;"-"&amp;SUBSTITUTE(Tabla1[[#This Row],[Mes Inscrito]]," ","")&amp;"-"&amp;SUBSTITUTE(Tabla1[[#This Row],[Dia de clases Inscrito]]," ","")&amp;"-"&amp;SUBSTITUTE(Tabla1[[#This Row],[Horario Inscrito]]," ","")&amp;"-"&amp;Tabla1[[#This Row],[Fecha Inicio grupo]])</f>
        <v/>
      </c>
      <c r="BF724" s="252" t="str">
        <f>IF(F724="","",Tabla1[[#This Row],[Curso]])</f>
        <v/>
      </c>
      <c r="BG724" s="253" t="str">
        <f>+IF(TRIM(F724)="","",$B$1&amp;"-"&amp;TRIM(Tabla1[[#This Row],[Mes Inscrito]])&amp;"-"&amp;TRIM(Tabla1[[#This Row],[Dia de clases Inscrito]])&amp;"-"&amp;TRIM(Tabla1[[#This Row],[Horario Inscrito]])&amp;"-"&amp;TRIM(Tabla1[[#This Row],[Fecha Inicio grupo]])&amp;"-"&amp;TRIM(Tabla1[[#This Row],[Tipo Incrito]]))</f>
        <v/>
      </c>
      <c r="BH724" s="308" t="str">
        <f>IF(F724="","",OR(IFERROR(SEARCH("CG",Tabla1[[#This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4" s="309" t="str">
        <f>IF(F724&lt;&gt;"",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4" s="309" t="str">
        <f>IF(F724&lt;&gt;"",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4" s="309" t="str">
        <f>IF(Tabla1[[#This Row],[Fecha Inicio grupo]]="","",IFERROR(VLOOKUP(Tabla1[[#This Row],[Mes de Alta como miembro]],Parámetros!$AM$2:$AN$16,2,0),"01/01/1900"))</f>
        <v/>
      </c>
    </row>
    <row r="725" spans="1:63" ht="14.45">
      <c r="A725" s="69">
        <v>722</v>
      </c>
      <c r="B725" s="30"/>
      <c r="C725" s="35"/>
      <c r="D725" s="43"/>
      <c r="E725" s="65"/>
      <c r="F725" s="46"/>
      <c r="G725" s="46"/>
      <c r="H725" s="164"/>
      <c r="I725" s="43"/>
      <c r="J725" s="29"/>
      <c r="K725" s="70"/>
      <c r="L725" s="69"/>
      <c r="M725" s="47"/>
      <c r="N725" s="239" t="str">
        <f ca="1">IF(Tabla1[[#This Row],[Fecha de nac]]="","",IF(Tabla1[[#This Row],[Fecha Finalización]] &gt;=TODAY(), DATEDIF(Tabla1[[#This Row],[Fecha de nac]],TODAY(),"y"), ROUNDDOWN((Tabla1[[#This Row],[Fecha Finalización]] -Tabla1[[#This Row],[Fecha de nac]])/365,0)))</f>
        <v/>
      </c>
      <c r="O725" s="170"/>
      <c r="P725" s="35"/>
      <c r="Q725" s="68"/>
      <c r="R725" s="68"/>
      <c r="S725" s="68"/>
      <c r="T725" s="68"/>
      <c r="U725" s="244" t="str">
        <f>IF(F725="","",Tabla1[[#This Row],[Fecha Inicio grupo]]+3*7-7)</f>
        <v/>
      </c>
      <c r="V725" s="245" t="str">
        <f>IF(F725="","",EDATE(Tabla1[[#This Row],[Fecha Inicio grupo]],3))</f>
        <v/>
      </c>
      <c r="W725" s="30"/>
      <c r="X725" s="30"/>
      <c r="Y725" s="77"/>
      <c r="Z725" s="77"/>
      <c r="AA725" s="77"/>
      <c r="AB725" s="77"/>
      <c r="AC725" s="77"/>
      <c r="AD725" s="77"/>
      <c r="AE725" s="77"/>
      <c r="AF725" s="77"/>
      <c r="AG725" s="77"/>
      <c r="AH725" s="77"/>
      <c r="AI725" s="77"/>
      <c r="AJ725" s="77"/>
      <c r="AK725" s="77"/>
      <c r="AL725" s="77"/>
      <c r="AM725" s="77"/>
      <c r="AN725" s="77"/>
      <c r="AO725" s="145"/>
      <c r="AP725" s="247" t="str">
        <f>IF(F725="","",IFERROR(VLOOKUP(SUBSTITUTE(SUBSTITUTE(Tabla1[[#This Row],[Uso Sistemas]],"T","P"),"N","F"),Parámetros!$M$2:$N$17,2,0),"Completar hasta 3ra sem. para evaluar a Probacionista"))</f>
        <v/>
      </c>
      <c r="AQ725" s="40"/>
      <c r="AR725" s="40"/>
      <c r="AS725" s="40"/>
      <c r="AT725" s="29"/>
      <c r="AU725" s="56"/>
      <c r="AV725" s="56"/>
      <c r="AW725" s="56"/>
      <c r="AX725" s="249" t="str">
        <f>IF(V725="","",EOMONTH(EDATE(Tabla1[[#This Row],[Fecha Finalización]],2),0))</f>
        <v/>
      </c>
      <c r="AY725" s="40"/>
      <c r="AZ725" s="250" t="str">
        <f>IF(V725="","",EOMONTH(EDATE(Tabla1[[#This Row],[Fecha Finalización]],3),0))</f>
        <v/>
      </c>
      <c r="BA725" s="40"/>
      <c r="BB725" s="40"/>
      <c r="BC725" s="236"/>
      <c r="BD725" s="234" t="str">
        <f>IF(F725="","",Tabla1[[#This Row],[sem 01]]&amp;Tabla1[[#This Row],[sem 02]]&amp;Tabla1[[#This Row],[sem 03]])</f>
        <v/>
      </c>
      <c r="BE725" s="235" t="str">
        <f>IF(TRIM(F725)="","",$B$1&amp;"-"&amp;SUBSTITUTE(Tabla1[[#This Row],[Mes Inscrito]]," ","")&amp;"-"&amp;SUBSTITUTE(Tabla1[[#This Row],[Dia de clases Inscrito]]," ","")&amp;"-"&amp;SUBSTITUTE(Tabla1[[#This Row],[Horario Inscrito]]," ","")&amp;"-"&amp;Tabla1[[#This Row],[Fecha Inicio grupo]])</f>
        <v/>
      </c>
      <c r="BF725" s="252" t="str">
        <f>IF(F725="","",Tabla1[[#This Row],[Curso]])</f>
        <v/>
      </c>
      <c r="BG725" s="253" t="str">
        <f>+IF(TRIM(F725)="","",$B$1&amp;"-"&amp;TRIM(Tabla1[[#This Row],[Mes Inscrito]])&amp;"-"&amp;TRIM(Tabla1[[#This Row],[Dia de clases Inscrito]])&amp;"-"&amp;TRIM(Tabla1[[#This Row],[Horario Inscrito]])&amp;"-"&amp;TRIM(Tabla1[[#This Row],[Fecha Inicio grupo]])&amp;"-"&amp;TRIM(Tabla1[[#This Row],[Tipo Incrito]]))</f>
        <v/>
      </c>
      <c r="BH725" s="308" t="str">
        <f>IF(F725="","",OR(IFERROR(SEARCH("CG",Tabla1[[#This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5" s="309" t="str">
        <f>IF(F725&lt;&gt;"",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5" s="309" t="str">
        <f>IF(F725&lt;&gt;"",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5" s="309" t="str">
        <f>IF(Tabla1[[#This Row],[Fecha Inicio grupo]]="","",IFERROR(VLOOKUP(Tabla1[[#This Row],[Mes de Alta como miembro]],Parámetros!$AM$2:$AN$16,2,0),"01/01/1900"))</f>
        <v/>
      </c>
    </row>
    <row r="726" spans="1:63" ht="14.45">
      <c r="A726" s="69">
        <v>723</v>
      </c>
      <c r="B726" s="30"/>
      <c r="C726" s="35"/>
      <c r="D726" s="43"/>
      <c r="E726" s="65"/>
      <c r="F726" s="46"/>
      <c r="G726" s="46"/>
      <c r="H726" s="164"/>
      <c r="I726" s="43"/>
      <c r="J726" s="29"/>
      <c r="K726" s="70"/>
      <c r="L726" s="69"/>
      <c r="M726" s="47"/>
      <c r="N726" s="239" t="str">
        <f ca="1">IF(Tabla1[[#This Row],[Fecha de nac]]="","",IF(Tabla1[[#This Row],[Fecha Finalización]] &gt;=TODAY(), DATEDIF(Tabla1[[#This Row],[Fecha de nac]],TODAY(),"y"), ROUNDDOWN((Tabla1[[#This Row],[Fecha Finalización]] -Tabla1[[#This Row],[Fecha de nac]])/365,0)))</f>
        <v/>
      </c>
      <c r="O726" s="170"/>
      <c r="P726" s="35"/>
      <c r="Q726" s="68"/>
      <c r="R726" s="68"/>
      <c r="S726" s="68"/>
      <c r="T726" s="68"/>
      <c r="U726" s="244" t="str">
        <f>IF(F726="","",Tabla1[[#This Row],[Fecha Inicio grupo]]+3*7-7)</f>
        <v/>
      </c>
      <c r="V726" s="245" t="str">
        <f>IF(F726="","",EDATE(Tabla1[[#This Row],[Fecha Inicio grupo]],3))</f>
        <v/>
      </c>
      <c r="W726" s="30"/>
      <c r="X726" s="30"/>
      <c r="Y726" s="77"/>
      <c r="Z726" s="77"/>
      <c r="AA726" s="77"/>
      <c r="AB726" s="77"/>
      <c r="AC726" s="77"/>
      <c r="AD726" s="77"/>
      <c r="AE726" s="77"/>
      <c r="AF726" s="77"/>
      <c r="AG726" s="77"/>
      <c r="AH726" s="77"/>
      <c r="AI726" s="77"/>
      <c r="AJ726" s="77"/>
      <c r="AK726" s="77"/>
      <c r="AL726" s="77"/>
      <c r="AM726" s="77"/>
      <c r="AN726" s="77"/>
      <c r="AO726" s="145"/>
      <c r="AP726" s="247" t="str">
        <f>IF(F726="","",IFERROR(VLOOKUP(SUBSTITUTE(SUBSTITUTE(Tabla1[[#This Row],[Uso Sistemas]],"T","P"),"N","F"),Parámetros!$M$2:$N$17,2,0),"Completar hasta 3ra sem. para evaluar a Probacionista"))</f>
        <v/>
      </c>
      <c r="AQ726" s="40"/>
      <c r="AR726" s="40"/>
      <c r="AS726" s="40"/>
      <c r="AT726" s="29"/>
      <c r="AU726" s="56"/>
      <c r="AV726" s="56"/>
      <c r="AW726" s="56"/>
      <c r="AX726" s="249" t="str">
        <f>IF(V726="","",EOMONTH(EDATE(Tabla1[[#This Row],[Fecha Finalización]],2),0))</f>
        <v/>
      </c>
      <c r="AY726" s="40"/>
      <c r="AZ726" s="250" t="str">
        <f>IF(V726="","",EOMONTH(EDATE(Tabla1[[#This Row],[Fecha Finalización]],3),0))</f>
        <v/>
      </c>
      <c r="BA726" s="40"/>
      <c r="BB726" s="40"/>
      <c r="BC726" s="236"/>
      <c r="BD726" s="234" t="str">
        <f>IF(F726="","",Tabla1[[#This Row],[sem 01]]&amp;Tabla1[[#This Row],[sem 02]]&amp;Tabla1[[#This Row],[sem 03]])</f>
        <v/>
      </c>
      <c r="BE726" s="235" t="str">
        <f>IF(TRIM(F726)="","",$B$1&amp;"-"&amp;SUBSTITUTE(Tabla1[[#This Row],[Mes Inscrito]]," ","")&amp;"-"&amp;SUBSTITUTE(Tabla1[[#This Row],[Dia de clases Inscrito]]," ","")&amp;"-"&amp;SUBSTITUTE(Tabla1[[#This Row],[Horario Inscrito]]," ","")&amp;"-"&amp;Tabla1[[#This Row],[Fecha Inicio grupo]])</f>
        <v/>
      </c>
      <c r="BF726" s="252" t="str">
        <f>IF(F726="","",Tabla1[[#This Row],[Curso]])</f>
        <v/>
      </c>
      <c r="BG726" s="253" t="str">
        <f>+IF(TRIM(F726)="","",$B$1&amp;"-"&amp;TRIM(Tabla1[[#This Row],[Mes Inscrito]])&amp;"-"&amp;TRIM(Tabla1[[#This Row],[Dia de clases Inscrito]])&amp;"-"&amp;TRIM(Tabla1[[#This Row],[Horario Inscrito]])&amp;"-"&amp;TRIM(Tabla1[[#This Row],[Fecha Inicio grupo]])&amp;"-"&amp;TRIM(Tabla1[[#This Row],[Tipo Incrito]]))</f>
        <v/>
      </c>
      <c r="BH726" s="308" t="str">
        <f>IF(F726="","",OR(IFERROR(SEARCH("CG",Tabla1[[#This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6" s="309" t="str">
        <f>IF(F726&lt;&gt;"",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6" s="309" t="str">
        <f>IF(F726&lt;&gt;"",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6" s="309" t="str">
        <f>IF(Tabla1[[#This Row],[Fecha Inicio grupo]]="","",IFERROR(VLOOKUP(Tabla1[[#This Row],[Mes de Alta como miembro]],Parámetros!$AM$2:$AN$16,2,0),"01/01/1900"))</f>
        <v/>
      </c>
    </row>
    <row r="727" spans="1:63" ht="14.45">
      <c r="A727" s="69">
        <v>724</v>
      </c>
      <c r="B727" s="30"/>
      <c r="C727" s="35"/>
      <c r="D727" s="43"/>
      <c r="E727" s="65"/>
      <c r="F727" s="46"/>
      <c r="G727" s="46"/>
      <c r="H727" s="164"/>
      <c r="I727" s="43"/>
      <c r="J727" s="29"/>
      <c r="K727" s="70"/>
      <c r="L727" s="69"/>
      <c r="M727" s="47"/>
      <c r="N727" s="239" t="str">
        <f ca="1">IF(Tabla1[[#This Row],[Fecha de nac]]="","",IF(Tabla1[[#This Row],[Fecha Finalización]] &gt;=TODAY(), DATEDIF(Tabla1[[#This Row],[Fecha de nac]],TODAY(),"y"), ROUNDDOWN((Tabla1[[#This Row],[Fecha Finalización]] -Tabla1[[#This Row],[Fecha de nac]])/365,0)))</f>
        <v/>
      </c>
      <c r="O727" s="170"/>
      <c r="P727" s="35"/>
      <c r="Q727" s="68"/>
      <c r="R727" s="68"/>
      <c r="S727" s="68"/>
      <c r="T727" s="68"/>
      <c r="U727" s="244" t="str">
        <f>IF(F727="","",Tabla1[[#This Row],[Fecha Inicio grupo]]+3*7-7)</f>
        <v/>
      </c>
      <c r="V727" s="245" t="str">
        <f>IF(F727="","",EDATE(Tabla1[[#This Row],[Fecha Inicio grupo]],3))</f>
        <v/>
      </c>
      <c r="W727" s="30"/>
      <c r="X727" s="30"/>
      <c r="Y727" s="77"/>
      <c r="Z727" s="77"/>
      <c r="AA727" s="77"/>
      <c r="AB727" s="77"/>
      <c r="AC727" s="77"/>
      <c r="AD727" s="77"/>
      <c r="AE727" s="77"/>
      <c r="AF727" s="77"/>
      <c r="AG727" s="77"/>
      <c r="AH727" s="77"/>
      <c r="AI727" s="77"/>
      <c r="AJ727" s="77"/>
      <c r="AK727" s="77"/>
      <c r="AL727" s="77"/>
      <c r="AM727" s="77"/>
      <c r="AN727" s="77"/>
      <c r="AO727" s="145"/>
      <c r="AP727" s="247" t="str">
        <f>IF(F727="","",IFERROR(VLOOKUP(SUBSTITUTE(SUBSTITUTE(Tabla1[[#This Row],[Uso Sistemas]],"T","P"),"N","F"),Parámetros!$M$2:$N$17,2,0),"Completar hasta 3ra sem. para evaluar a Probacionista"))</f>
        <v/>
      </c>
      <c r="AQ727" s="40"/>
      <c r="AR727" s="40"/>
      <c r="AS727" s="40"/>
      <c r="AT727" s="29"/>
      <c r="AU727" s="56"/>
      <c r="AV727" s="56"/>
      <c r="AW727" s="56"/>
      <c r="AX727" s="249" t="str">
        <f>IF(V727="","",EOMONTH(EDATE(Tabla1[[#This Row],[Fecha Finalización]],2),0))</f>
        <v/>
      </c>
      <c r="AY727" s="40"/>
      <c r="AZ727" s="250" t="str">
        <f>IF(V727="","",EOMONTH(EDATE(Tabla1[[#This Row],[Fecha Finalización]],3),0))</f>
        <v/>
      </c>
      <c r="BA727" s="40"/>
      <c r="BB727" s="40"/>
      <c r="BC727" s="236"/>
      <c r="BD727" s="234" t="str">
        <f>IF(F727="","",Tabla1[[#This Row],[sem 01]]&amp;Tabla1[[#This Row],[sem 02]]&amp;Tabla1[[#This Row],[sem 03]])</f>
        <v/>
      </c>
      <c r="BE727" s="235" t="str">
        <f>IF(TRIM(F727)="","",$B$1&amp;"-"&amp;SUBSTITUTE(Tabla1[[#This Row],[Mes Inscrito]]," ","")&amp;"-"&amp;SUBSTITUTE(Tabla1[[#This Row],[Dia de clases Inscrito]]," ","")&amp;"-"&amp;SUBSTITUTE(Tabla1[[#This Row],[Horario Inscrito]]," ","")&amp;"-"&amp;Tabla1[[#This Row],[Fecha Inicio grupo]])</f>
        <v/>
      </c>
      <c r="BF727" s="252" t="str">
        <f>IF(F727="","",Tabla1[[#This Row],[Curso]])</f>
        <v/>
      </c>
      <c r="BG727" s="253" t="str">
        <f>+IF(TRIM(F727)="","",$B$1&amp;"-"&amp;TRIM(Tabla1[[#This Row],[Mes Inscrito]])&amp;"-"&amp;TRIM(Tabla1[[#This Row],[Dia de clases Inscrito]])&amp;"-"&amp;TRIM(Tabla1[[#This Row],[Horario Inscrito]])&amp;"-"&amp;TRIM(Tabla1[[#This Row],[Fecha Inicio grupo]])&amp;"-"&amp;TRIM(Tabla1[[#This Row],[Tipo Incrito]]))</f>
        <v/>
      </c>
      <c r="BH727" s="308" t="str">
        <f>IF(F727="","",OR(IFERROR(SEARCH("CG",Tabla1[[#This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7" s="309" t="str">
        <f>IF(F727&lt;&gt;"",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7" s="309" t="str">
        <f>IF(F727&lt;&gt;"",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7" s="309" t="str">
        <f>IF(Tabla1[[#This Row],[Fecha Inicio grupo]]="","",IFERROR(VLOOKUP(Tabla1[[#This Row],[Mes de Alta como miembro]],Parámetros!$AM$2:$AN$16,2,0),"01/01/1900"))</f>
        <v/>
      </c>
    </row>
    <row r="728" spans="1:63" ht="14.45">
      <c r="A728" s="69">
        <v>725</v>
      </c>
      <c r="B728" s="30"/>
      <c r="C728" s="35"/>
      <c r="D728" s="43"/>
      <c r="E728" s="65"/>
      <c r="F728" s="46"/>
      <c r="G728" s="46"/>
      <c r="H728" s="164"/>
      <c r="I728" s="43"/>
      <c r="J728" s="29"/>
      <c r="K728" s="70"/>
      <c r="L728" s="69"/>
      <c r="M728" s="47"/>
      <c r="N728" s="239" t="str">
        <f ca="1">IF(Tabla1[[#This Row],[Fecha de nac]]="","",IF(Tabla1[[#This Row],[Fecha Finalización]] &gt;=TODAY(), DATEDIF(Tabla1[[#This Row],[Fecha de nac]],TODAY(),"y"), ROUNDDOWN((Tabla1[[#This Row],[Fecha Finalización]] -Tabla1[[#This Row],[Fecha de nac]])/365,0)))</f>
        <v/>
      </c>
      <c r="O728" s="170"/>
      <c r="P728" s="35"/>
      <c r="Q728" s="68"/>
      <c r="R728" s="68"/>
      <c r="S728" s="68"/>
      <c r="T728" s="68"/>
      <c r="U728" s="244" t="str">
        <f>IF(F728="","",Tabla1[[#This Row],[Fecha Inicio grupo]]+3*7-7)</f>
        <v/>
      </c>
      <c r="V728" s="245" t="str">
        <f>IF(F728="","",EDATE(Tabla1[[#This Row],[Fecha Inicio grupo]],3))</f>
        <v/>
      </c>
      <c r="W728" s="30"/>
      <c r="X728" s="30"/>
      <c r="Y728" s="77"/>
      <c r="Z728" s="77"/>
      <c r="AA728" s="77"/>
      <c r="AB728" s="77"/>
      <c r="AC728" s="77"/>
      <c r="AD728" s="77"/>
      <c r="AE728" s="77"/>
      <c r="AF728" s="77"/>
      <c r="AG728" s="77"/>
      <c r="AH728" s="77"/>
      <c r="AI728" s="77"/>
      <c r="AJ728" s="77"/>
      <c r="AK728" s="77"/>
      <c r="AL728" s="77"/>
      <c r="AM728" s="77"/>
      <c r="AN728" s="77"/>
      <c r="AO728" s="145"/>
      <c r="AP728" s="247" t="str">
        <f>IF(F728="","",IFERROR(VLOOKUP(SUBSTITUTE(SUBSTITUTE(Tabla1[[#This Row],[Uso Sistemas]],"T","P"),"N","F"),Parámetros!$M$2:$N$17,2,0),"Completar hasta 3ra sem. para evaluar a Probacionista"))</f>
        <v/>
      </c>
      <c r="AQ728" s="40"/>
      <c r="AR728" s="40"/>
      <c r="AS728" s="40"/>
      <c r="AT728" s="29"/>
      <c r="AU728" s="56"/>
      <c r="AV728" s="56"/>
      <c r="AW728" s="56"/>
      <c r="AX728" s="249" t="str">
        <f>IF(V728="","",EOMONTH(EDATE(Tabla1[[#This Row],[Fecha Finalización]],2),0))</f>
        <v/>
      </c>
      <c r="AY728" s="40"/>
      <c r="AZ728" s="250" t="str">
        <f>IF(V728="","",EOMONTH(EDATE(Tabla1[[#This Row],[Fecha Finalización]],3),0))</f>
        <v/>
      </c>
      <c r="BA728" s="40"/>
      <c r="BB728" s="40"/>
      <c r="BC728" s="236"/>
      <c r="BD728" s="234" t="str">
        <f>IF(F728="","",Tabla1[[#This Row],[sem 01]]&amp;Tabla1[[#This Row],[sem 02]]&amp;Tabla1[[#This Row],[sem 03]])</f>
        <v/>
      </c>
      <c r="BE728" s="235" t="str">
        <f>IF(TRIM(F728)="","",$B$1&amp;"-"&amp;SUBSTITUTE(Tabla1[[#This Row],[Mes Inscrito]]," ","")&amp;"-"&amp;SUBSTITUTE(Tabla1[[#This Row],[Dia de clases Inscrito]]," ","")&amp;"-"&amp;SUBSTITUTE(Tabla1[[#This Row],[Horario Inscrito]]," ","")&amp;"-"&amp;Tabla1[[#This Row],[Fecha Inicio grupo]])</f>
        <v/>
      </c>
      <c r="BF728" s="252" t="str">
        <f>IF(F728="","",Tabla1[[#This Row],[Curso]])</f>
        <v/>
      </c>
      <c r="BG728" s="253" t="str">
        <f>+IF(TRIM(F728)="","",$B$1&amp;"-"&amp;TRIM(Tabla1[[#This Row],[Mes Inscrito]])&amp;"-"&amp;TRIM(Tabla1[[#This Row],[Dia de clases Inscrito]])&amp;"-"&amp;TRIM(Tabla1[[#This Row],[Horario Inscrito]])&amp;"-"&amp;TRIM(Tabla1[[#This Row],[Fecha Inicio grupo]])&amp;"-"&amp;TRIM(Tabla1[[#This Row],[Tipo Incrito]]))</f>
        <v/>
      </c>
      <c r="BH728" s="308" t="str">
        <f>IF(F728="","",OR(IFERROR(SEARCH("CG",Tabla1[[#This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8" s="309" t="str">
        <f>IF(F728&lt;&gt;"",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8" s="309" t="str">
        <f>IF(F728&lt;&gt;"",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8" s="309" t="str">
        <f>IF(Tabla1[[#This Row],[Fecha Inicio grupo]]="","",IFERROR(VLOOKUP(Tabla1[[#This Row],[Mes de Alta como miembro]],Parámetros!$AM$2:$AN$16,2,0),"01/01/1900"))</f>
        <v/>
      </c>
    </row>
    <row r="729" spans="1:63" ht="14.45">
      <c r="A729" s="69">
        <v>726</v>
      </c>
      <c r="B729" s="30"/>
      <c r="C729" s="35"/>
      <c r="D729" s="43"/>
      <c r="E729" s="65"/>
      <c r="F729" s="46"/>
      <c r="G729" s="46"/>
      <c r="H729" s="164"/>
      <c r="I729" s="43"/>
      <c r="J729" s="29"/>
      <c r="K729" s="70"/>
      <c r="L729" s="69"/>
      <c r="M729" s="47"/>
      <c r="N729" s="239" t="str">
        <f ca="1">IF(Tabla1[[#This Row],[Fecha de nac]]="","",IF(Tabla1[[#This Row],[Fecha Finalización]] &gt;=TODAY(), DATEDIF(Tabla1[[#This Row],[Fecha de nac]],TODAY(),"y"), ROUNDDOWN((Tabla1[[#This Row],[Fecha Finalización]] -Tabla1[[#This Row],[Fecha de nac]])/365,0)))</f>
        <v/>
      </c>
      <c r="O729" s="170"/>
      <c r="P729" s="35"/>
      <c r="Q729" s="68"/>
      <c r="R729" s="68"/>
      <c r="S729" s="68"/>
      <c r="T729" s="68"/>
      <c r="U729" s="244" t="str">
        <f>IF(F729="","",Tabla1[[#This Row],[Fecha Inicio grupo]]+3*7-7)</f>
        <v/>
      </c>
      <c r="V729" s="245" t="str">
        <f>IF(F729="","",EDATE(Tabla1[[#This Row],[Fecha Inicio grupo]],3))</f>
        <v/>
      </c>
      <c r="W729" s="30"/>
      <c r="X729" s="30"/>
      <c r="Y729" s="77"/>
      <c r="Z729" s="77"/>
      <c r="AA729" s="77"/>
      <c r="AB729" s="77"/>
      <c r="AC729" s="77"/>
      <c r="AD729" s="77"/>
      <c r="AE729" s="77"/>
      <c r="AF729" s="77"/>
      <c r="AG729" s="77"/>
      <c r="AH729" s="77"/>
      <c r="AI729" s="77"/>
      <c r="AJ729" s="77"/>
      <c r="AK729" s="77"/>
      <c r="AL729" s="77"/>
      <c r="AM729" s="77"/>
      <c r="AN729" s="77"/>
      <c r="AO729" s="145"/>
      <c r="AP729" s="247" t="str">
        <f>IF(F729="","",IFERROR(VLOOKUP(SUBSTITUTE(SUBSTITUTE(Tabla1[[#This Row],[Uso Sistemas]],"T","P"),"N","F"),Parámetros!$M$2:$N$17,2,0),"Completar hasta 3ra sem. para evaluar a Probacionista"))</f>
        <v/>
      </c>
      <c r="AQ729" s="40"/>
      <c r="AR729" s="40"/>
      <c r="AS729" s="40"/>
      <c r="AT729" s="29"/>
      <c r="AU729" s="56"/>
      <c r="AV729" s="56"/>
      <c r="AW729" s="56"/>
      <c r="AX729" s="249" t="str">
        <f>IF(V729="","",EOMONTH(EDATE(Tabla1[[#This Row],[Fecha Finalización]],2),0))</f>
        <v/>
      </c>
      <c r="AY729" s="40"/>
      <c r="AZ729" s="250" t="str">
        <f>IF(V729="","",EOMONTH(EDATE(Tabla1[[#This Row],[Fecha Finalización]],3),0))</f>
        <v/>
      </c>
      <c r="BA729" s="40"/>
      <c r="BB729" s="40"/>
      <c r="BC729" s="236"/>
      <c r="BD729" s="234" t="str">
        <f>IF(F729="","",Tabla1[[#This Row],[sem 01]]&amp;Tabla1[[#This Row],[sem 02]]&amp;Tabla1[[#This Row],[sem 03]])</f>
        <v/>
      </c>
      <c r="BE729" s="235" t="str">
        <f>IF(TRIM(F729)="","",$B$1&amp;"-"&amp;SUBSTITUTE(Tabla1[[#This Row],[Mes Inscrito]]," ","")&amp;"-"&amp;SUBSTITUTE(Tabla1[[#This Row],[Dia de clases Inscrito]]," ","")&amp;"-"&amp;SUBSTITUTE(Tabla1[[#This Row],[Horario Inscrito]]," ","")&amp;"-"&amp;Tabla1[[#This Row],[Fecha Inicio grupo]])</f>
        <v/>
      </c>
      <c r="BF729" s="252" t="str">
        <f>IF(F729="","",Tabla1[[#This Row],[Curso]])</f>
        <v/>
      </c>
      <c r="BG729" s="253" t="str">
        <f>+IF(TRIM(F729)="","",$B$1&amp;"-"&amp;TRIM(Tabla1[[#This Row],[Mes Inscrito]])&amp;"-"&amp;TRIM(Tabla1[[#This Row],[Dia de clases Inscrito]])&amp;"-"&amp;TRIM(Tabla1[[#This Row],[Horario Inscrito]])&amp;"-"&amp;TRIM(Tabla1[[#This Row],[Fecha Inicio grupo]])&amp;"-"&amp;TRIM(Tabla1[[#This Row],[Tipo Incrito]]))</f>
        <v/>
      </c>
      <c r="BH729" s="308" t="str">
        <f>IF(F729="","",OR(IFERROR(SEARCH("CG",Tabla1[[#This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9" s="309" t="str">
        <f>IF(F729&lt;&gt;"",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9" s="309" t="str">
        <f>IF(F729&lt;&gt;"",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9" s="309" t="str">
        <f>IF(Tabla1[[#This Row],[Fecha Inicio grupo]]="","",IFERROR(VLOOKUP(Tabla1[[#This Row],[Mes de Alta como miembro]],Parámetros!$AM$2:$AN$16,2,0),"01/01/1900"))</f>
        <v/>
      </c>
    </row>
    <row r="730" spans="1:63" ht="14.45">
      <c r="A730" s="69">
        <v>727</v>
      </c>
      <c r="B730" s="30"/>
      <c r="C730" s="35"/>
      <c r="D730" s="43"/>
      <c r="E730" s="65"/>
      <c r="F730" s="46"/>
      <c r="G730" s="46"/>
      <c r="H730" s="164"/>
      <c r="I730" s="43"/>
      <c r="J730" s="29"/>
      <c r="K730" s="70"/>
      <c r="L730" s="69"/>
      <c r="M730" s="47"/>
      <c r="N730" s="239" t="str">
        <f ca="1">IF(Tabla1[[#This Row],[Fecha de nac]]="","",IF(Tabla1[[#This Row],[Fecha Finalización]] &gt;=TODAY(), DATEDIF(Tabla1[[#This Row],[Fecha de nac]],TODAY(),"y"), ROUNDDOWN((Tabla1[[#This Row],[Fecha Finalización]] -Tabla1[[#This Row],[Fecha de nac]])/365,0)))</f>
        <v/>
      </c>
      <c r="O730" s="170"/>
      <c r="P730" s="35"/>
      <c r="Q730" s="68"/>
      <c r="R730" s="68"/>
      <c r="S730" s="68"/>
      <c r="T730" s="68"/>
      <c r="U730" s="244" t="str">
        <f>IF(F730="","",Tabla1[[#This Row],[Fecha Inicio grupo]]+3*7-7)</f>
        <v/>
      </c>
      <c r="V730" s="245" t="str">
        <f>IF(F730="","",EDATE(Tabla1[[#This Row],[Fecha Inicio grupo]],3))</f>
        <v/>
      </c>
      <c r="W730" s="30"/>
      <c r="X730" s="30"/>
      <c r="Y730" s="77"/>
      <c r="Z730" s="77"/>
      <c r="AA730" s="77"/>
      <c r="AB730" s="77"/>
      <c r="AC730" s="77"/>
      <c r="AD730" s="77"/>
      <c r="AE730" s="77"/>
      <c r="AF730" s="77"/>
      <c r="AG730" s="77"/>
      <c r="AH730" s="77"/>
      <c r="AI730" s="77"/>
      <c r="AJ730" s="77"/>
      <c r="AK730" s="77"/>
      <c r="AL730" s="77"/>
      <c r="AM730" s="77"/>
      <c r="AN730" s="77"/>
      <c r="AO730" s="145"/>
      <c r="AP730" s="247" t="str">
        <f>IF(F730="","",IFERROR(VLOOKUP(SUBSTITUTE(SUBSTITUTE(Tabla1[[#This Row],[Uso Sistemas]],"T","P"),"N","F"),Parámetros!$M$2:$N$17,2,0),"Completar hasta 3ra sem. para evaluar a Probacionista"))</f>
        <v/>
      </c>
      <c r="AQ730" s="40"/>
      <c r="AR730" s="40"/>
      <c r="AS730" s="40"/>
      <c r="AT730" s="29"/>
      <c r="AU730" s="56"/>
      <c r="AV730" s="56"/>
      <c r="AW730" s="56"/>
      <c r="AX730" s="249" t="str">
        <f>IF(V730="","",EOMONTH(EDATE(Tabla1[[#This Row],[Fecha Finalización]],2),0))</f>
        <v/>
      </c>
      <c r="AY730" s="40"/>
      <c r="AZ730" s="250" t="str">
        <f>IF(V730="","",EOMONTH(EDATE(Tabla1[[#This Row],[Fecha Finalización]],3),0))</f>
        <v/>
      </c>
      <c r="BA730" s="40"/>
      <c r="BB730" s="40"/>
      <c r="BC730" s="236"/>
      <c r="BD730" s="234" t="str">
        <f>IF(F730="","",Tabla1[[#This Row],[sem 01]]&amp;Tabla1[[#This Row],[sem 02]]&amp;Tabla1[[#This Row],[sem 03]])</f>
        <v/>
      </c>
      <c r="BE730" s="235" t="str">
        <f>IF(TRIM(F730)="","",$B$1&amp;"-"&amp;SUBSTITUTE(Tabla1[[#This Row],[Mes Inscrito]]," ","")&amp;"-"&amp;SUBSTITUTE(Tabla1[[#This Row],[Dia de clases Inscrito]]," ","")&amp;"-"&amp;SUBSTITUTE(Tabla1[[#This Row],[Horario Inscrito]]," ","")&amp;"-"&amp;Tabla1[[#This Row],[Fecha Inicio grupo]])</f>
        <v/>
      </c>
      <c r="BF730" s="252" t="str">
        <f>IF(F730="","",Tabla1[[#This Row],[Curso]])</f>
        <v/>
      </c>
      <c r="BG730" s="253" t="str">
        <f>+IF(TRIM(F730)="","",$B$1&amp;"-"&amp;TRIM(Tabla1[[#This Row],[Mes Inscrito]])&amp;"-"&amp;TRIM(Tabla1[[#This Row],[Dia de clases Inscrito]])&amp;"-"&amp;TRIM(Tabla1[[#This Row],[Horario Inscrito]])&amp;"-"&amp;TRIM(Tabla1[[#This Row],[Fecha Inicio grupo]])&amp;"-"&amp;TRIM(Tabla1[[#This Row],[Tipo Incrito]]))</f>
        <v/>
      </c>
      <c r="BH730" s="308" t="str">
        <f>IF(F730="","",OR(IFERROR(SEARCH("CG",Tabla1[[#This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0" s="309" t="str">
        <f>IF(F730&lt;&gt;"",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0" s="309" t="str">
        <f>IF(F730&lt;&gt;"",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0" s="309" t="str">
        <f>IF(Tabla1[[#This Row],[Fecha Inicio grupo]]="","",IFERROR(VLOOKUP(Tabla1[[#This Row],[Mes de Alta como miembro]],Parámetros!$AM$2:$AN$16,2,0),"01/01/1900"))</f>
        <v/>
      </c>
    </row>
    <row r="731" spans="1:63" ht="14.45">
      <c r="A731" s="69">
        <v>728</v>
      </c>
      <c r="B731" s="30"/>
      <c r="C731" s="35"/>
      <c r="D731" s="43"/>
      <c r="E731" s="65"/>
      <c r="F731" s="46"/>
      <c r="G731" s="46"/>
      <c r="H731" s="164"/>
      <c r="I731" s="43"/>
      <c r="J731" s="29"/>
      <c r="K731" s="70"/>
      <c r="L731" s="69"/>
      <c r="M731" s="47"/>
      <c r="N731" s="239" t="str">
        <f ca="1">IF(Tabla1[[#This Row],[Fecha de nac]]="","",IF(Tabla1[[#This Row],[Fecha Finalización]] &gt;=TODAY(), DATEDIF(Tabla1[[#This Row],[Fecha de nac]],TODAY(),"y"), ROUNDDOWN((Tabla1[[#This Row],[Fecha Finalización]] -Tabla1[[#This Row],[Fecha de nac]])/365,0)))</f>
        <v/>
      </c>
      <c r="O731" s="170"/>
      <c r="P731" s="35"/>
      <c r="Q731" s="68"/>
      <c r="R731" s="68"/>
      <c r="S731" s="68"/>
      <c r="T731" s="68"/>
      <c r="U731" s="244" t="str">
        <f>IF(F731="","",Tabla1[[#This Row],[Fecha Inicio grupo]]+3*7-7)</f>
        <v/>
      </c>
      <c r="V731" s="245" t="str">
        <f>IF(F731="","",EDATE(Tabla1[[#This Row],[Fecha Inicio grupo]],3))</f>
        <v/>
      </c>
      <c r="W731" s="30"/>
      <c r="X731" s="30"/>
      <c r="Y731" s="77"/>
      <c r="Z731" s="77"/>
      <c r="AA731" s="77"/>
      <c r="AB731" s="77"/>
      <c r="AC731" s="77"/>
      <c r="AD731" s="77"/>
      <c r="AE731" s="77"/>
      <c r="AF731" s="77"/>
      <c r="AG731" s="77"/>
      <c r="AH731" s="77"/>
      <c r="AI731" s="77"/>
      <c r="AJ731" s="77"/>
      <c r="AK731" s="77"/>
      <c r="AL731" s="77"/>
      <c r="AM731" s="77"/>
      <c r="AN731" s="77"/>
      <c r="AO731" s="145"/>
      <c r="AP731" s="247" t="str">
        <f>IF(F731="","",IFERROR(VLOOKUP(SUBSTITUTE(SUBSTITUTE(Tabla1[[#This Row],[Uso Sistemas]],"T","P"),"N","F"),Parámetros!$M$2:$N$17,2,0),"Completar hasta 3ra sem. para evaluar a Probacionista"))</f>
        <v/>
      </c>
      <c r="AQ731" s="40"/>
      <c r="AR731" s="40"/>
      <c r="AS731" s="40"/>
      <c r="AT731" s="29"/>
      <c r="AU731" s="56"/>
      <c r="AV731" s="56"/>
      <c r="AW731" s="56"/>
      <c r="AX731" s="249" t="str">
        <f>IF(V731="","",EOMONTH(EDATE(Tabla1[[#This Row],[Fecha Finalización]],2),0))</f>
        <v/>
      </c>
      <c r="AY731" s="40"/>
      <c r="AZ731" s="250" t="str">
        <f>IF(V731="","",EOMONTH(EDATE(Tabla1[[#This Row],[Fecha Finalización]],3),0))</f>
        <v/>
      </c>
      <c r="BA731" s="40"/>
      <c r="BB731" s="40"/>
      <c r="BC731" s="236"/>
      <c r="BD731" s="234" t="str">
        <f>IF(F731="","",Tabla1[[#This Row],[sem 01]]&amp;Tabla1[[#This Row],[sem 02]]&amp;Tabla1[[#This Row],[sem 03]])</f>
        <v/>
      </c>
      <c r="BE731" s="235" t="str">
        <f>IF(TRIM(F731)="","",$B$1&amp;"-"&amp;SUBSTITUTE(Tabla1[[#This Row],[Mes Inscrito]]," ","")&amp;"-"&amp;SUBSTITUTE(Tabla1[[#This Row],[Dia de clases Inscrito]]," ","")&amp;"-"&amp;SUBSTITUTE(Tabla1[[#This Row],[Horario Inscrito]]," ","")&amp;"-"&amp;Tabla1[[#This Row],[Fecha Inicio grupo]])</f>
        <v/>
      </c>
      <c r="BF731" s="252" t="str">
        <f>IF(F731="","",Tabla1[[#This Row],[Curso]])</f>
        <v/>
      </c>
      <c r="BG731" s="253" t="str">
        <f>+IF(TRIM(F731)="","",$B$1&amp;"-"&amp;TRIM(Tabla1[[#This Row],[Mes Inscrito]])&amp;"-"&amp;TRIM(Tabla1[[#This Row],[Dia de clases Inscrito]])&amp;"-"&amp;TRIM(Tabla1[[#This Row],[Horario Inscrito]])&amp;"-"&amp;TRIM(Tabla1[[#This Row],[Fecha Inicio grupo]])&amp;"-"&amp;TRIM(Tabla1[[#This Row],[Tipo Incrito]]))</f>
        <v/>
      </c>
      <c r="BH731" s="308" t="str">
        <f>IF(F731="","",OR(IFERROR(SEARCH("CG",Tabla1[[#This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1" s="309" t="str">
        <f>IF(F731&lt;&gt;"",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1" s="309" t="str">
        <f>IF(F731&lt;&gt;"",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1" s="309" t="str">
        <f>IF(Tabla1[[#This Row],[Fecha Inicio grupo]]="","",IFERROR(VLOOKUP(Tabla1[[#This Row],[Mes de Alta como miembro]],Parámetros!$AM$2:$AN$16,2,0),"01/01/1900"))</f>
        <v/>
      </c>
    </row>
    <row r="732" spans="1:63" ht="14.45">
      <c r="A732" s="69">
        <v>729</v>
      </c>
      <c r="B732" s="30"/>
      <c r="C732" s="35"/>
      <c r="D732" s="43"/>
      <c r="E732" s="65"/>
      <c r="F732" s="46"/>
      <c r="G732" s="46"/>
      <c r="H732" s="164"/>
      <c r="I732" s="43"/>
      <c r="J732" s="29"/>
      <c r="K732" s="70"/>
      <c r="L732" s="69"/>
      <c r="M732" s="47"/>
      <c r="N732" s="239" t="str">
        <f ca="1">IF(Tabla1[[#This Row],[Fecha de nac]]="","",IF(Tabla1[[#This Row],[Fecha Finalización]] &gt;=TODAY(), DATEDIF(Tabla1[[#This Row],[Fecha de nac]],TODAY(),"y"), ROUNDDOWN((Tabla1[[#This Row],[Fecha Finalización]] -Tabla1[[#This Row],[Fecha de nac]])/365,0)))</f>
        <v/>
      </c>
      <c r="O732" s="170"/>
      <c r="P732" s="35"/>
      <c r="Q732" s="68"/>
      <c r="R732" s="68"/>
      <c r="S732" s="68"/>
      <c r="T732" s="68"/>
      <c r="U732" s="244" t="str">
        <f>IF(F732="","",Tabla1[[#This Row],[Fecha Inicio grupo]]+3*7-7)</f>
        <v/>
      </c>
      <c r="V732" s="245" t="str">
        <f>IF(F732="","",EDATE(Tabla1[[#This Row],[Fecha Inicio grupo]],3))</f>
        <v/>
      </c>
      <c r="W732" s="30"/>
      <c r="X732" s="30"/>
      <c r="Y732" s="77"/>
      <c r="Z732" s="77"/>
      <c r="AA732" s="77"/>
      <c r="AB732" s="77"/>
      <c r="AC732" s="77"/>
      <c r="AD732" s="77"/>
      <c r="AE732" s="77"/>
      <c r="AF732" s="77"/>
      <c r="AG732" s="77"/>
      <c r="AH732" s="77"/>
      <c r="AI732" s="77"/>
      <c r="AJ732" s="77"/>
      <c r="AK732" s="77"/>
      <c r="AL732" s="77"/>
      <c r="AM732" s="77"/>
      <c r="AN732" s="77"/>
      <c r="AO732" s="145"/>
      <c r="AP732" s="247" t="str">
        <f>IF(F732="","",IFERROR(VLOOKUP(SUBSTITUTE(SUBSTITUTE(Tabla1[[#This Row],[Uso Sistemas]],"T","P"),"N","F"),Parámetros!$M$2:$N$17,2,0),"Completar hasta 3ra sem. para evaluar a Probacionista"))</f>
        <v/>
      </c>
      <c r="AQ732" s="40"/>
      <c r="AR732" s="40"/>
      <c r="AS732" s="40"/>
      <c r="AT732" s="29"/>
      <c r="AU732" s="56"/>
      <c r="AV732" s="56"/>
      <c r="AW732" s="56"/>
      <c r="AX732" s="249" t="str">
        <f>IF(V732="","",EOMONTH(EDATE(Tabla1[[#This Row],[Fecha Finalización]],2),0))</f>
        <v/>
      </c>
      <c r="AY732" s="40"/>
      <c r="AZ732" s="250" t="str">
        <f>IF(V732="","",EOMONTH(EDATE(Tabla1[[#This Row],[Fecha Finalización]],3),0))</f>
        <v/>
      </c>
      <c r="BA732" s="40"/>
      <c r="BB732" s="40"/>
      <c r="BC732" s="236"/>
      <c r="BD732" s="234" t="str">
        <f>IF(F732="","",Tabla1[[#This Row],[sem 01]]&amp;Tabla1[[#This Row],[sem 02]]&amp;Tabla1[[#This Row],[sem 03]])</f>
        <v/>
      </c>
      <c r="BE732" s="235" t="str">
        <f>IF(TRIM(F732)="","",$B$1&amp;"-"&amp;SUBSTITUTE(Tabla1[[#This Row],[Mes Inscrito]]," ","")&amp;"-"&amp;SUBSTITUTE(Tabla1[[#This Row],[Dia de clases Inscrito]]," ","")&amp;"-"&amp;SUBSTITUTE(Tabla1[[#This Row],[Horario Inscrito]]," ","")&amp;"-"&amp;Tabla1[[#This Row],[Fecha Inicio grupo]])</f>
        <v/>
      </c>
      <c r="BF732" s="252" t="str">
        <f>IF(F732="","",Tabla1[[#This Row],[Curso]])</f>
        <v/>
      </c>
      <c r="BG732" s="253" t="str">
        <f>+IF(TRIM(F732)="","",$B$1&amp;"-"&amp;TRIM(Tabla1[[#This Row],[Mes Inscrito]])&amp;"-"&amp;TRIM(Tabla1[[#This Row],[Dia de clases Inscrito]])&amp;"-"&amp;TRIM(Tabla1[[#This Row],[Horario Inscrito]])&amp;"-"&amp;TRIM(Tabla1[[#This Row],[Fecha Inicio grupo]])&amp;"-"&amp;TRIM(Tabla1[[#This Row],[Tipo Incrito]]))</f>
        <v/>
      </c>
      <c r="BH732" s="308" t="str">
        <f>IF(F732="","",OR(IFERROR(SEARCH("CG",Tabla1[[#This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2" s="309" t="str">
        <f>IF(F732&lt;&gt;"",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2" s="309" t="str">
        <f>IF(F732&lt;&gt;"",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2" s="309" t="str">
        <f>IF(Tabla1[[#This Row],[Fecha Inicio grupo]]="","",IFERROR(VLOOKUP(Tabla1[[#This Row],[Mes de Alta como miembro]],Parámetros!$AM$2:$AN$16,2,0),"01/01/1900"))</f>
        <v/>
      </c>
    </row>
    <row r="733" spans="1:63" ht="14.45">
      <c r="A733" s="69">
        <v>730</v>
      </c>
      <c r="B733" s="30"/>
      <c r="C733" s="35"/>
      <c r="D733" s="43"/>
      <c r="E733" s="65"/>
      <c r="F733" s="46"/>
      <c r="G733" s="46"/>
      <c r="H733" s="164"/>
      <c r="I733" s="43"/>
      <c r="J733" s="29"/>
      <c r="K733" s="70"/>
      <c r="L733" s="69"/>
      <c r="M733" s="47"/>
      <c r="N733" s="239" t="str">
        <f ca="1">IF(Tabla1[[#This Row],[Fecha de nac]]="","",IF(Tabla1[[#This Row],[Fecha Finalización]] &gt;=TODAY(), DATEDIF(Tabla1[[#This Row],[Fecha de nac]],TODAY(),"y"), ROUNDDOWN((Tabla1[[#This Row],[Fecha Finalización]] -Tabla1[[#This Row],[Fecha de nac]])/365,0)))</f>
        <v/>
      </c>
      <c r="O733" s="170"/>
      <c r="P733" s="35"/>
      <c r="Q733" s="68"/>
      <c r="R733" s="68"/>
      <c r="S733" s="68"/>
      <c r="T733" s="68"/>
      <c r="U733" s="244" t="str">
        <f>IF(F733="","",Tabla1[[#This Row],[Fecha Inicio grupo]]+3*7-7)</f>
        <v/>
      </c>
      <c r="V733" s="245" t="str">
        <f>IF(F733="","",EDATE(Tabla1[[#This Row],[Fecha Inicio grupo]],3))</f>
        <v/>
      </c>
      <c r="W733" s="30"/>
      <c r="X733" s="30"/>
      <c r="Y733" s="77"/>
      <c r="Z733" s="77"/>
      <c r="AA733" s="77"/>
      <c r="AB733" s="77"/>
      <c r="AC733" s="77"/>
      <c r="AD733" s="77"/>
      <c r="AE733" s="77"/>
      <c r="AF733" s="77"/>
      <c r="AG733" s="77"/>
      <c r="AH733" s="77"/>
      <c r="AI733" s="77"/>
      <c r="AJ733" s="77"/>
      <c r="AK733" s="77"/>
      <c r="AL733" s="77"/>
      <c r="AM733" s="77"/>
      <c r="AN733" s="77"/>
      <c r="AO733" s="145"/>
      <c r="AP733" s="247" t="str">
        <f>IF(F733="","",IFERROR(VLOOKUP(SUBSTITUTE(SUBSTITUTE(Tabla1[[#This Row],[Uso Sistemas]],"T","P"),"N","F"),Parámetros!$M$2:$N$17,2,0),"Completar hasta 3ra sem. para evaluar a Probacionista"))</f>
        <v/>
      </c>
      <c r="AQ733" s="40"/>
      <c r="AR733" s="40"/>
      <c r="AS733" s="40"/>
      <c r="AT733" s="29"/>
      <c r="AU733" s="56"/>
      <c r="AV733" s="56"/>
      <c r="AW733" s="56"/>
      <c r="AX733" s="249" t="str">
        <f>IF(V733="","",EOMONTH(EDATE(Tabla1[[#This Row],[Fecha Finalización]],2),0))</f>
        <v/>
      </c>
      <c r="AY733" s="40"/>
      <c r="AZ733" s="250" t="str">
        <f>IF(V733="","",EOMONTH(EDATE(Tabla1[[#This Row],[Fecha Finalización]],3),0))</f>
        <v/>
      </c>
      <c r="BA733" s="40"/>
      <c r="BB733" s="40"/>
      <c r="BC733" s="236"/>
      <c r="BD733" s="234" t="str">
        <f>IF(F733="","",Tabla1[[#This Row],[sem 01]]&amp;Tabla1[[#This Row],[sem 02]]&amp;Tabla1[[#This Row],[sem 03]])</f>
        <v/>
      </c>
      <c r="BE733" s="235" t="str">
        <f>IF(TRIM(F733)="","",$B$1&amp;"-"&amp;SUBSTITUTE(Tabla1[[#This Row],[Mes Inscrito]]," ","")&amp;"-"&amp;SUBSTITUTE(Tabla1[[#This Row],[Dia de clases Inscrito]]," ","")&amp;"-"&amp;SUBSTITUTE(Tabla1[[#This Row],[Horario Inscrito]]," ","")&amp;"-"&amp;Tabla1[[#This Row],[Fecha Inicio grupo]])</f>
        <v/>
      </c>
      <c r="BF733" s="252" t="str">
        <f>IF(F733="","",Tabla1[[#This Row],[Curso]])</f>
        <v/>
      </c>
      <c r="BG733" s="253" t="str">
        <f>+IF(TRIM(F733)="","",$B$1&amp;"-"&amp;TRIM(Tabla1[[#This Row],[Mes Inscrito]])&amp;"-"&amp;TRIM(Tabla1[[#This Row],[Dia de clases Inscrito]])&amp;"-"&amp;TRIM(Tabla1[[#This Row],[Horario Inscrito]])&amp;"-"&amp;TRIM(Tabla1[[#This Row],[Fecha Inicio grupo]])&amp;"-"&amp;TRIM(Tabla1[[#This Row],[Tipo Incrito]]))</f>
        <v/>
      </c>
      <c r="BH733" s="308" t="str">
        <f>IF(F733="","",OR(IFERROR(SEARCH("CG",Tabla1[[#This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3" s="309" t="str">
        <f>IF(F733&lt;&gt;"",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3" s="309" t="str">
        <f>IF(F733&lt;&gt;"",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3" s="309" t="str">
        <f>IF(Tabla1[[#This Row],[Fecha Inicio grupo]]="","",IFERROR(VLOOKUP(Tabla1[[#This Row],[Mes de Alta como miembro]],Parámetros!$AM$2:$AN$16,2,0),"01/01/1900"))</f>
        <v/>
      </c>
    </row>
    <row r="734" spans="1:63" ht="14.45">
      <c r="A734" s="69">
        <v>731</v>
      </c>
      <c r="B734" s="30"/>
      <c r="C734" s="35"/>
      <c r="D734" s="43"/>
      <c r="E734" s="65"/>
      <c r="F734" s="46"/>
      <c r="G734" s="46"/>
      <c r="H734" s="164"/>
      <c r="I734" s="43"/>
      <c r="J734" s="29"/>
      <c r="K734" s="70"/>
      <c r="L734" s="69"/>
      <c r="M734" s="47"/>
      <c r="N734" s="239" t="str">
        <f ca="1">IF(Tabla1[[#This Row],[Fecha de nac]]="","",IF(Tabla1[[#This Row],[Fecha Finalización]] &gt;=TODAY(), DATEDIF(Tabla1[[#This Row],[Fecha de nac]],TODAY(),"y"), ROUNDDOWN((Tabla1[[#This Row],[Fecha Finalización]] -Tabla1[[#This Row],[Fecha de nac]])/365,0)))</f>
        <v/>
      </c>
      <c r="O734" s="170"/>
      <c r="P734" s="35"/>
      <c r="Q734" s="68"/>
      <c r="R734" s="68"/>
      <c r="S734" s="68"/>
      <c r="T734" s="68"/>
      <c r="U734" s="244" t="str">
        <f>IF(F734="","",Tabla1[[#This Row],[Fecha Inicio grupo]]+3*7-7)</f>
        <v/>
      </c>
      <c r="V734" s="245" t="str">
        <f>IF(F734="","",EDATE(Tabla1[[#This Row],[Fecha Inicio grupo]],3))</f>
        <v/>
      </c>
      <c r="W734" s="30"/>
      <c r="X734" s="30"/>
      <c r="Y734" s="77"/>
      <c r="Z734" s="77"/>
      <c r="AA734" s="77"/>
      <c r="AB734" s="77"/>
      <c r="AC734" s="77"/>
      <c r="AD734" s="77"/>
      <c r="AE734" s="77"/>
      <c r="AF734" s="77"/>
      <c r="AG734" s="77"/>
      <c r="AH734" s="77"/>
      <c r="AI734" s="77"/>
      <c r="AJ734" s="77"/>
      <c r="AK734" s="77"/>
      <c r="AL734" s="77"/>
      <c r="AM734" s="77"/>
      <c r="AN734" s="77"/>
      <c r="AO734" s="145"/>
      <c r="AP734" s="247" t="str">
        <f>IF(F734="","",IFERROR(VLOOKUP(SUBSTITUTE(SUBSTITUTE(Tabla1[[#This Row],[Uso Sistemas]],"T","P"),"N","F"),Parámetros!$M$2:$N$17,2,0),"Completar hasta 3ra sem. para evaluar a Probacionista"))</f>
        <v/>
      </c>
      <c r="AQ734" s="40"/>
      <c r="AR734" s="40"/>
      <c r="AS734" s="40"/>
      <c r="AT734" s="29"/>
      <c r="AU734" s="56"/>
      <c r="AV734" s="56"/>
      <c r="AW734" s="56"/>
      <c r="AX734" s="249" t="str">
        <f>IF(V734="","",EOMONTH(EDATE(Tabla1[[#This Row],[Fecha Finalización]],2),0))</f>
        <v/>
      </c>
      <c r="AY734" s="40"/>
      <c r="AZ734" s="250" t="str">
        <f>IF(V734="","",EOMONTH(EDATE(Tabla1[[#This Row],[Fecha Finalización]],3),0))</f>
        <v/>
      </c>
      <c r="BA734" s="40"/>
      <c r="BB734" s="40"/>
      <c r="BC734" s="236"/>
      <c r="BD734" s="234" t="str">
        <f>IF(F734="","",Tabla1[[#This Row],[sem 01]]&amp;Tabla1[[#This Row],[sem 02]]&amp;Tabla1[[#This Row],[sem 03]])</f>
        <v/>
      </c>
      <c r="BE734" s="235" t="str">
        <f>IF(TRIM(F734)="","",$B$1&amp;"-"&amp;SUBSTITUTE(Tabla1[[#This Row],[Mes Inscrito]]," ","")&amp;"-"&amp;SUBSTITUTE(Tabla1[[#This Row],[Dia de clases Inscrito]]," ","")&amp;"-"&amp;SUBSTITUTE(Tabla1[[#This Row],[Horario Inscrito]]," ","")&amp;"-"&amp;Tabla1[[#This Row],[Fecha Inicio grupo]])</f>
        <v/>
      </c>
      <c r="BF734" s="252" t="str">
        <f>IF(F734="","",Tabla1[[#This Row],[Curso]])</f>
        <v/>
      </c>
      <c r="BG734" s="253" t="str">
        <f>+IF(TRIM(F734)="","",$B$1&amp;"-"&amp;TRIM(Tabla1[[#This Row],[Mes Inscrito]])&amp;"-"&amp;TRIM(Tabla1[[#This Row],[Dia de clases Inscrito]])&amp;"-"&amp;TRIM(Tabla1[[#This Row],[Horario Inscrito]])&amp;"-"&amp;TRIM(Tabla1[[#This Row],[Fecha Inicio grupo]])&amp;"-"&amp;TRIM(Tabla1[[#This Row],[Tipo Incrito]]))</f>
        <v/>
      </c>
      <c r="BH734" s="308" t="str">
        <f>IF(F734="","",OR(IFERROR(SEARCH("CG",Tabla1[[#This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4" s="309" t="str">
        <f>IF(F734&lt;&gt;"",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4" s="309" t="str">
        <f>IF(F734&lt;&gt;"",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4" s="309" t="str">
        <f>IF(Tabla1[[#This Row],[Fecha Inicio grupo]]="","",IFERROR(VLOOKUP(Tabla1[[#This Row],[Mes de Alta como miembro]],Parámetros!$AM$2:$AN$16,2,0),"01/01/1900"))</f>
        <v/>
      </c>
    </row>
    <row r="735" spans="1:63" ht="14.45">
      <c r="A735" s="69">
        <v>732</v>
      </c>
      <c r="B735" s="30"/>
      <c r="C735" s="35"/>
      <c r="D735" s="43"/>
      <c r="E735" s="65"/>
      <c r="F735" s="46"/>
      <c r="G735" s="46"/>
      <c r="H735" s="164"/>
      <c r="I735" s="43"/>
      <c r="J735" s="29"/>
      <c r="K735" s="70"/>
      <c r="L735" s="69"/>
      <c r="M735" s="47"/>
      <c r="N735" s="239" t="str">
        <f ca="1">IF(Tabla1[[#This Row],[Fecha de nac]]="","",IF(Tabla1[[#This Row],[Fecha Finalización]] &gt;=TODAY(), DATEDIF(Tabla1[[#This Row],[Fecha de nac]],TODAY(),"y"), ROUNDDOWN((Tabla1[[#This Row],[Fecha Finalización]] -Tabla1[[#This Row],[Fecha de nac]])/365,0)))</f>
        <v/>
      </c>
      <c r="O735" s="170"/>
      <c r="P735" s="35"/>
      <c r="Q735" s="68"/>
      <c r="R735" s="68"/>
      <c r="S735" s="68"/>
      <c r="T735" s="68"/>
      <c r="U735" s="244" t="str">
        <f>IF(F735="","",Tabla1[[#This Row],[Fecha Inicio grupo]]+3*7-7)</f>
        <v/>
      </c>
      <c r="V735" s="245" t="str">
        <f>IF(F735="","",EDATE(Tabla1[[#This Row],[Fecha Inicio grupo]],3))</f>
        <v/>
      </c>
      <c r="W735" s="30"/>
      <c r="X735" s="30"/>
      <c r="Y735" s="77"/>
      <c r="Z735" s="77"/>
      <c r="AA735" s="77"/>
      <c r="AB735" s="77"/>
      <c r="AC735" s="77"/>
      <c r="AD735" s="77"/>
      <c r="AE735" s="77"/>
      <c r="AF735" s="77"/>
      <c r="AG735" s="77"/>
      <c r="AH735" s="77"/>
      <c r="AI735" s="77"/>
      <c r="AJ735" s="77"/>
      <c r="AK735" s="77"/>
      <c r="AL735" s="77"/>
      <c r="AM735" s="77"/>
      <c r="AN735" s="77"/>
      <c r="AO735" s="145"/>
      <c r="AP735" s="247" t="str">
        <f>IF(F735="","",IFERROR(VLOOKUP(SUBSTITUTE(SUBSTITUTE(Tabla1[[#This Row],[Uso Sistemas]],"T","P"),"N","F"),Parámetros!$M$2:$N$17,2,0),"Completar hasta 3ra sem. para evaluar a Probacionista"))</f>
        <v/>
      </c>
      <c r="AQ735" s="40"/>
      <c r="AR735" s="40"/>
      <c r="AS735" s="40"/>
      <c r="AT735" s="29"/>
      <c r="AU735" s="56"/>
      <c r="AV735" s="56"/>
      <c r="AW735" s="56"/>
      <c r="AX735" s="249" t="str">
        <f>IF(V735="","",EOMONTH(EDATE(Tabla1[[#This Row],[Fecha Finalización]],2),0))</f>
        <v/>
      </c>
      <c r="AY735" s="40"/>
      <c r="AZ735" s="250" t="str">
        <f>IF(V735="","",EOMONTH(EDATE(Tabla1[[#This Row],[Fecha Finalización]],3),0))</f>
        <v/>
      </c>
      <c r="BA735" s="40"/>
      <c r="BB735" s="40"/>
      <c r="BC735" s="236"/>
      <c r="BD735" s="234" t="str">
        <f>IF(F735="","",Tabla1[[#This Row],[sem 01]]&amp;Tabla1[[#This Row],[sem 02]]&amp;Tabla1[[#This Row],[sem 03]])</f>
        <v/>
      </c>
      <c r="BE735" s="235" t="str">
        <f>IF(TRIM(F735)="","",$B$1&amp;"-"&amp;SUBSTITUTE(Tabla1[[#This Row],[Mes Inscrito]]," ","")&amp;"-"&amp;SUBSTITUTE(Tabla1[[#This Row],[Dia de clases Inscrito]]," ","")&amp;"-"&amp;SUBSTITUTE(Tabla1[[#This Row],[Horario Inscrito]]," ","")&amp;"-"&amp;Tabla1[[#This Row],[Fecha Inicio grupo]])</f>
        <v/>
      </c>
      <c r="BF735" s="252" t="str">
        <f>IF(F735="","",Tabla1[[#This Row],[Curso]])</f>
        <v/>
      </c>
      <c r="BG735" s="253" t="str">
        <f>+IF(TRIM(F735)="","",$B$1&amp;"-"&amp;TRIM(Tabla1[[#This Row],[Mes Inscrito]])&amp;"-"&amp;TRIM(Tabla1[[#This Row],[Dia de clases Inscrito]])&amp;"-"&amp;TRIM(Tabla1[[#This Row],[Horario Inscrito]])&amp;"-"&amp;TRIM(Tabla1[[#This Row],[Fecha Inicio grupo]])&amp;"-"&amp;TRIM(Tabla1[[#This Row],[Tipo Incrito]]))</f>
        <v/>
      </c>
      <c r="BH735" s="308" t="str">
        <f>IF(F735="","",OR(IFERROR(SEARCH("CG",Tabla1[[#This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5" s="309" t="str">
        <f>IF(F735&lt;&gt;"",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5" s="309" t="str">
        <f>IF(F735&lt;&gt;"",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5" s="309" t="str">
        <f>IF(Tabla1[[#This Row],[Fecha Inicio grupo]]="","",IFERROR(VLOOKUP(Tabla1[[#This Row],[Mes de Alta como miembro]],Parámetros!$AM$2:$AN$16,2,0),"01/01/1900"))</f>
        <v/>
      </c>
    </row>
    <row r="736" spans="1:63" ht="14.45">
      <c r="A736" s="69">
        <v>733</v>
      </c>
      <c r="B736" s="30"/>
      <c r="C736" s="35"/>
      <c r="D736" s="43"/>
      <c r="E736" s="65"/>
      <c r="F736" s="46"/>
      <c r="G736" s="46"/>
      <c r="H736" s="164"/>
      <c r="I736" s="43"/>
      <c r="J736" s="29"/>
      <c r="K736" s="70"/>
      <c r="L736" s="69"/>
      <c r="M736" s="47"/>
      <c r="N736" s="239" t="str">
        <f ca="1">IF(Tabla1[[#This Row],[Fecha de nac]]="","",IF(Tabla1[[#This Row],[Fecha Finalización]] &gt;=TODAY(), DATEDIF(Tabla1[[#This Row],[Fecha de nac]],TODAY(),"y"), ROUNDDOWN((Tabla1[[#This Row],[Fecha Finalización]] -Tabla1[[#This Row],[Fecha de nac]])/365,0)))</f>
        <v/>
      </c>
      <c r="O736" s="170"/>
      <c r="P736" s="35"/>
      <c r="Q736" s="68"/>
      <c r="R736" s="68"/>
      <c r="S736" s="68"/>
      <c r="T736" s="68"/>
      <c r="U736" s="244" t="str">
        <f>IF(F736="","",Tabla1[[#This Row],[Fecha Inicio grupo]]+3*7-7)</f>
        <v/>
      </c>
      <c r="V736" s="245" t="str">
        <f>IF(F736="","",EDATE(Tabla1[[#This Row],[Fecha Inicio grupo]],3))</f>
        <v/>
      </c>
      <c r="W736" s="30"/>
      <c r="X736" s="30"/>
      <c r="Y736" s="77"/>
      <c r="Z736" s="77"/>
      <c r="AA736" s="77"/>
      <c r="AB736" s="77"/>
      <c r="AC736" s="77"/>
      <c r="AD736" s="77"/>
      <c r="AE736" s="77"/>
      <c r="AF736" s="77"/>
      <c r="AG736" s="77"/>
      <c r="AH736" s="77"/>
      <c r="AI736" s="77"/>
      <c r="AJ736" s="77"/>
      <c r="AK736" s="77"/>
      <c r="AL736" s="77"/>
      <c r="AM736" s="77"/>
      <c r="AN736" s="77"/>
      <c r="AO736" s="145"/>
      <c r="AP736" s="247" t="str">
        <f>IF(F736="","",IFERROR(VLOOKUP(SUBSTITUTE(SUBSTITUTE(Tabla1[[#This Row],[Uso Sistemas]],"T","P"),"N","F"),Parámetros!$M$2:$N$17,2,0),"Completar hasta 3ra sem. para evaluar a Probacionista"))</f>
        <v/>
      </c>
      <c r="AQ736" s="40"/>
      <c r="AR736" s="40"/>
      <c r="AS736" s="40"/>
      <c r="AT736" s="29"/>
      <c r="AU736" s="56"/>
      <c r="AV736" s="56"/>
      <c r="AW736" s="56"/>
      <c r="AX736" s="249" t="str">
        <f>IF(V736="","",EOMONTH(EDATE(Tabla1[[#This Row],[Fecha Finalización]],2),0))</f>
        <v/>
      </c>
      <c r="AY736" s="40"/>
      <c r="AZ736" s="250" t="str">
        <f>IF(V736="","",EOMONTH(EDATE(Tabla1[[#This Row],[Fecha Finalización]],3),0))</f>
        <v/>
      </c>
      <c r="BA736" s="40"/>
      <c r="BB736" s="40"/>
      <c r="BC736" s="236"/>
      <c r="BD736" s="234" t="str">
        <f>IF(F736="","",Tabla1[[#This Row],[sem 01]]&amp;Tabla1[[#This Row],[sem 02]]&amp;Tabla1[[#This Row],[sem 03]])</f>
        <v/>
      </c>
      <c r="BE736" s="235" t="str">
        <f>IF(TRIM(F736)="","",$B$1&amp;"-"&amp;SUBSTITUTE(Tabla1[[#This Row],[Mes Inscrito]]," ","")&amp;"-"&amp;SUBSTITUTE(Tabla1[[#This Row],[Dia de clases Inscrito]]," ","")&amp;"-"&amp;SUBSTITUTE(Tabla1[[#This Row],[Horario Inscrito]]," ","")&amp;"-"&amp;Tabla1[[#This Row],[Fecha Inicio grupo]])</f>
        <v/>
      </c>
      <c r="BF736" s="252" t="str">
        <f>IF(F736="","",Tabla1[[#This Row],[Curso]])</f>
        <v/>
      </c>
      <c r="BG736" s="253" t="str">
        <f>+IF(TRIM(F736)="","",$B$1&amp;"-"&amp;TRIM(Tabla1[[#This Row],[Mes Inscrito]])&amp;"-"&amp;TRIM(Tabla1[[#This Row],[Dia de clases Inscrito]])&amp;"-"&amp;TRIM(Tabla1[[#This Row],[Horario Inscrito]])&amp;"-"&amp;TRIM(Tabla1[[#This Row],[Fecha Inicio grupo]])&amp;"-"&amp;TRIM(Tabla1[[#This Row],[Tipo Incrito]]))</f>
        <v/>
      </c>
      <c r="BH736" s="308" t="str">
        <f>IF(F736="","",OR(IFERROR(SEARCH("CG",Tabla1[[#This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6" s="309" t="str">
        <f>IF(F736&lt;&gt;"",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6" s="309" t="str">
        <f>IF(F736&lt;&gt;"",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6" s="309" t="str">
        <f>IF(Tabla1[[#This Row],[Fecha Inicio grupo]]="","",IFERROR(VLOOKUP(Tabla1[[#This Row],[Mes de Alta como miembro]],Parámetros!$AM$2:$AN$16,2,0),"01/01/1900"))</f>
        <v/>
      </c>
    </row>
    <row r="737" spans="1:63" ht="14.45">
      <c r="A737" s="69">
        <v>734</v>
      </c>
      <c r="B737" s="30"/>
      <c r="C737" s="35"/>
      <c r="D737" s="43"/>
      <c r="E737" s="65"/>
      <c r="F737" s="46"/>
      <c r="G737" s="46"/>
      <c r="H737" s="164"/>
      <c r="I737" s="43"/>
      <c r="J737" s="29"/>
      <c r="K737" s="70"/>
      <c r="L737" s="69"/>
      <c r="M737" s="47"/>
      <c r="N737" s="239" t="str">
        <f ca="1">IF(Tabla1[[#This Row],[Fecha de nac]]="","",IF(Tabla1[[#This Row],[Fecha Finalización]] &gt;=TODAY(), DATEDIF(Tabla1[[#This Row],[Fecha de nac]],TODAY(),"y"), ROUNDDOWN((Tabla1[[#This Row],[Fecha Finalización]] -Tabla1[[#This Row],[Fecha de nac]])/365,0)))</f>
        <v/>
      </c>
      <c r="O737" s="170"/>
      <c r="P737" s="35"/>
      <c r="Q737" s="68"/>
      <c r="R737" s="68"/>
      <c r="S737" s="68"/>
      <c r="T737" s="68"/>
      <c r="U737" s="244" t="str">
        <f>IF(F737="","",Tabla1[[#This Row],[Fecha Inicio grupo]]+3*7-7)</f>
        <v/>
      </c>
      <c r="V737" s="245" t="str">
        <f>IF(F737="","",EDATE(Tabla1[[#This Row],[Fecha Inicio grupo]],3))</f>
        <v/>
      </c>
      <c r="W737" s="30"/>
      <c r="X737" s="30"/>
      <c r="Y737" s="77"/>
      <c r="Z737" s="77"/>
      <c r="AA737" s="77"/>
      <c r="AB737" s="77"/>
      <c r="AC737" s="77"/>
      <c r="AD737" s="77"/>
      <c r="AE737" s="77"/>
      <c r="AF737" s="77"/>
      <c r="AG737" s="77"/>
      <c r="AH737" s="77"/>
      <c r="AI737" s="77"/>
      <c r="AJ737" s="77"/>
      <c r="AK737" s="77"/>
      <c r="AL737" s="77"/>
      <c r="AM737" s="77"/>
      <c r="AN737" s="77"/>
      <c r="AO737" s="145"/>
      <c r="AP737" s="247" t="str">
        <f>IF(F737="","",IFERROR(VLOOKUP(SUBSTITUTE(SUBSTITUTE(Tabla1[[#This Row],[Uso Sistemas]],"T","P"),"N","F"),Parámetros!$M$2:$N$17,2,0),"Completar hasta 3ra sem. para evaluar a Probacionista"))</f>
        <v/>
      </c>
      <c r="AQ737" s="40"/>
      <c r="AR737" s="40"/>
      <c r="AS737" s="40"/>
      <c r="AT737" s="29"/>
      <c r="AU737" s="56"/>
      <c r="AV737" s="56"/>
      <c r="AW737" s="56"/>
      <c r="AX737" s="249" t="str">
        <f>IF(V737="","",EOMONTH(EDATE(Tabla1[[#This Row],[Fecha Finalización]],2),0))</f>
        <v/>
      </c>
      <c r="AY737" s="40"/>
      <c r="AZ737" s="250" t="str">
        <f>IF(V737="","",EOMONTH(EDATE(Tabla1[[#This Row],[Fecha Finalización]],3),0))</f>
        <v/>
      </c>
      <c r="BA737" s="40"/>
      <c r="BB737" s="40"/>
      <c r="BC737" s="236"/>
      <c r="BD737" s="234" t="str">
        <f>IF(F737="","",Tabla1[[#This Row],[sem 01]]&amp;Tabla1[[#This Row],[sem 02]]&amp;Tabla1[[#This Row],[sem 03]])</f>
        <v/>
      </c>
      <c r="BE737" s="235" t="str">
        <f>IF(TRIM(F737)="","",$B$1&amp;"-"&amp;SUBSTITUTE(Tabla1[[#This Row],[Mes Inscrito]]," ","")&amp;"-"&amp;SUBSTITUTE(Tabla1[[#This Row],[Dia de clases Inscrito]]," ","")&amp;"-"&amp;SUBSTITUTE(Tabla1[[#This Row],[Horario Inscrito]]," ","")&amp;"-"&amp;Tabla1[[#This Row],[Fecha Inicio grupo]])</f>
        <v/>
      </c>
      <c r="BF737" s="252" t="str">
        <f>IF(F737="","",Tabla1[[#This Row],[Curso]])</f>
        <v/>
      </c>
      <c r="BG737" s="253" t="str">
        <f>+IF(TRIM(F737)="","",$B$1&amp;"-"&amp;TRIM(Tabla1[[#This Row],[Mes Inscrito]])&amp;"-"&amp;TRIM(Tabla1[[#This Row],[Dia de clases Inscrito]])&amp;"-"&amp;TRIM(Tabla1[[#This Row],[Horario Inscrito]])&amp;"-"&amp;TRIM(Tabla1[[#This Row],[Fecha Inicio grupo]])&amp;"-"&amp;TRIM(Tabla1[[#This Row],[Tipo Incrito]]))</f>
        <v/>
      </c>
      <c r="BH737" s="308" t="str">
        <f>IF(F737="","",OR(IFERROR(SEARCH("CG",Tabla1[[#This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7" s="309" t="str">
        <f>IF(F737&lt;&gt;"",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7" s="309" t="str">
        <f>IF(F737&lt;&gt;"",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7" s="309" t="str">
        <f>IF(Tabla1[[#This Row],[Fecha Inicio grupo]]="","",IFERROR(VLOOKUP(Tabla1[[#This Row],[Mes de Alta como miembro]],Parámetros!$AM$2:$AN$16,2,0),"01/01/1900"))</f>
        <v/>
      </c>
    </row>
    <row r="738" spans="1:63" ht="14.45">
      <c r="A738" s="69">
        <v>735</v>
      </c>
      <c r="B738" s="30"/>
      <c r="C738" s="35"/>
      <c r="D738" s="43"/>
      <c r="E738" s="65"/>
      <c r="F738" s="46"/>
      <c r="G738" s="46"/>
      <c r="H738" s="164"/>
      <c r="I738" s="43"/>
      <c r="J738" s="29"/>
      <c r="K738" s="70"/>
      <c r="L738" s="69"/>
      <c r="M738" s="47"/>
      <c r="N738" s="239" t="str">
        <f ca="1">IF(Tabla1[[#This Row],[Fecha de nac]]="","",IF(Tabla1[[#This Row],[Fecha Finalización]] &gt;=TODAY(), DATEDIF(Tabla1[[#This Row],[Fecha de nac]],TODAY(),"y"), ROUNDDOWN((Tabla1[[#This Row],[Fecha Finalización]] -Tabla1[[#This Row],[Fecha de nac]])/365,0)))</f>
        <v/>
      </c>
      <c r="O738" s="170"/>
      <c r="P738" s="35"/>
      <c r="Q738" s="68"/>
      <c r="R738" s="68"/>
      <c r="S738" s="68"/>
      <c r="T738" s="68"/>
      <c r="U738" s="244" t="str">
        <f>IF(F738="","",Tabla1[[#This Row],[Fecha Inicio grupo]]+3*7-7)</f>
        <v/>
      </c>
      <c r="V738" s="245" t="str">
        <f>IF(F738="","",EDATE(Tabla1[[#This Row],[Fecha Inicio grupo]],3))</f>
        <v/>
      </c>
      <c r="W738" s="30"/>
      <c r="X738" s="30"/>
      <c r="Y738" s="77"/>
      <c r="Z738" s="77"/>
      <c r="AA738" s="77"/>
      <c r="AB738" s="77"/>
      <c r="AC738" s="77"/>
      <c r="AD738" s="77"/>
      <c r="AE738" s="77"/>
      <c r="AF738" s="77"/>
      <c r="AG738" s="77"/>
      <c r="AH738" s="77"/>
      <c r="AI738" s="77"/>
      <c r="AJ738" s="77"/>
      <c r="AK738" s="77"/>
      <c r="AL738" s="77"/>
      <c r="AM738" s="77"/>
      <c r="AN738" s="77"/>
      <c r="AO738" s="145"/>
      <c r="AP738" s="247" t="str">
        <f>IF(F738="","",IFERROR(VLOOKUP(SUBSTITUTE(SUBSTITUTE(Tabla1[[#This Row],[Uso Sistemas]],"T","P"),"N","F"),Parámetros!$M$2:$N$17,2,0),"Completar hasta 3ra sem. para evaluar a Probacionista"))</f>
        <v/>
      </c>
      <c r="AQ738" s="40"/>
      <c r="AR738" s="40"/>
      <c r="AS738" s="40"/>
      <c r="AT738" s="29"/>
      <c r="AU738" s="56"/>
      <c r="AV738" s="56"/>
      <c r="AW738" s="56"/>
      <c r="AX738" s="249" t="str">
        <f>IF(V738="","",EOMONTH(EDATE(Tabla1[[#This Row],[Fecha Finalización]],2),0))</f>
        <v/>
      </c>
      <c r="AY738" s="40"/>
      <c r="AZ738" s="250" t="str">
        <f>IF(V738="","",EOMONTH(EDATE(Tabla1[[#This Row],[Fecha Finalización]],3),0))</f>
        <v/>
      </c>
      <c r="BA738" s="40"/>
      <c r="BB738" s="40"/>
      <c r="BC738" s="236"/>
      <c r="BD738" s="234" t="str">
        <f>IF(F738="","",Tabla1[[#This Row],[sem 01]]&amp;Tabla1[[#This Row],[sem 02]]&amp;Tabla1[[#This Row],[sem 03]])</f>
        <v/>
      </c>
      <c r="BE738" s="235" t="str">
        <f>IF(TRIM(F738)="","",$B$1&amp;"-"&amp;SUBSTITUTE(Tabla1[[#This Row],[Mes Inscrito]]," ","")&amp;"-"&amp;SUBSTITUTE(Tabla1[[#This Row],[Dia de clases Inscrito]]," ","")&amp;"-"&amp;SUBSTITUTE(Tabla1[[#This Row],[Horario Inscrito]]," ","")&amp;"-"&amp;Tabla1[[#This Row],[Fecha Inicio grupo]])</f>
        <v/>
      </c>
      <c r="BF738" s="252" t="str">
        <f>IF(F738="","",Tabla1[[#This Row],[Curso]])</f>
        <v/>
      </c>
      <c r="BG738" s="253" t="str">
        <f>+IF(TRIM(F738)="","",$B$1&amp;"-"&amp;TRIM(Tabla1[[#This Row],[Mes Inscrito]])&amp;"-"&amp;TRIM(Tabla1[[#This Row],[Dia de clases Inscrito]])&amp;"-"&amp;TRIM(Tabla1[[#This Row],[Horario Inscrito]])&amp;"-"&amp;TRIM(Tabla1[[#This Row],[Fecha Inicio grupo]])&amp;"-"&amp;TRIM(Tabla1[[#This Row],[Tipo Incrito]]))</f>
        <v/>
      </c>
      <c r="BH738" s="308" t="str">
        <f>IF(F738="","",OR(IFERROR(SEARCH("CG",Tabla1[[#This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8" s="309" t="str">
        <f>IF(F738&lt;&gt;"",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8" s="309" t="str">
        <f>IF(F738&lt;&gt;"",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8" s="309" t="str">
        <f>IF(Tabla1[[#This Row],[Fecha Inicio grupo]]="","",IFERROR(VLOOKUP(Tabla1[[#This Row],[Mes de Alta como miembro]],Parámetros!$AM$2:$AN$16,2,0),"01/01/1900"))</f>
        <v/>
      </c>
    </row>
    <row r="739" spans="1:63" ht="14.45">
      <c r="A739" s="69">
        <v>736</v>
      </c>
      <c r="B739" s="30"/>
      <c r="C739" s="35"/>
      <c r="D739" s="43"/>
      <c r="E739" s="65"/>
      <c r="F739" s="46"/>
      <c r="G739" s="46"/>
      <c r="H739" s="164"/>
      <c r="I739" s="43"/>
      <c r="J739" s="29"/>
      <c r="K739" s="70"/>
      <c r="L739" s="69"/>
      <c r="M739" s="47"/>
      <c r="N739" s="239" t="str">
        <f ca="1">IF(Tabla1[[#This Row],[Fecha de nac]]="","",IF(Tabla1[[#This Row],[Fecha Finalización]] &gt;=TODAY(), DATEDIF(Tabla1[[#This Row],[Fecha de nac]],TODAY(),"y"), ROUNDDOWN((Tabla1[[#This Row],[Fecha Finalización]] -Tabla1[[#This Row],[Fecha de nac]])/365,0)))</f>
        <v/>
      </c>
      <c r="O739" s="170"/>
      <c r="P739" s="35"/>
      <c r="Q739" s="68"/>
      <c r="R739" s="68"/>
      <c r="S739" s="68"/>
      <c r="T739" s="68"/>
      <c r="U739" s="244" t="str">
        <f>IF(F739="","",Tabla1[[#This Row],[Fecha Inicio grupo]]+3*7-7)</f>
        <v/>
      </c>
      <c r="V739" s="245" t="str">
        <f>IF(F739="","",EDATE(Tabla1[[#This Row],[Fecha Inicio grupo]],3))</f>
        <v/>
      </c>
      <c r="W739" s="30"/>
      <c r="X739" s="30"/>
      <c r="Y739" s="77"/>
      <c r="Z739" s="77"/>
      <c r="AA739" s="77"/>
      <c r="AB739" s="77"/>
      <c r="AC739" s="77"/>
      <c r="AD739" s="77"/>
      <c r="AE739" s="77"/>
      <c r="AF739" s="77"/>
      <c r="AG739" s="77"/>
      <c r="AH739" s="77"/>
      <c r="AI739" s="77"/>
      <c r="AJ739" s="77"/>
      <c r="AK739" s="77"/>
      <c r="AL739" s="77"/>
      <c r="AM739" s="77"/>
      <c r="AN739" s="77"/>
      <c r="AO739" s="145"/>
      <c r="AP739" s="247" t="str">
        <f>IF(F739="","",IFERROR(VLOOKUP(SUBSTITUTE(SUBSTITUTE(Tabla1[[#This Row],[Uso Sistemas]],"T","P"),"N","F"),Parámetros!$M$2:$N$17,2,0),"Completar hasta 3ra sem. para evaluar a Probacionista"))</f>
        <v/>
      </c>
      <c r="AQ739" s="40"/>
      <c r="AR739" s="40"/>
      <c r="AS739" s="40"/>
      <c r="AT739" s="29"/>
      <c r="AU739" s="56"/>
      <c r="AV739" s="56"/>
      <c r="AW739" s="56"/>
      <c r="AX739" s="249" t="str">
        <f>IF(V739="","",EOMONTH(EDATE(Tabla1[[#This Row],[Fecha Finalización]],2),0))</f>
        <v/>
      </c>
      <c r="AY739" s="40"/>
      <c r="AZ739" s="250" t="str">
        <f>IF(V739="","",EOMONTH(EDATE(Tabla1[[#This Row],[Fecha Finalización]],3),0))</f>
        <v/>
      </c>
      <c r="BA739" s="40"/>
      <c r="BB739" s="40"/>
      <c r="BC739" s="236"/>
      <c r="BD739" s="234" t="str">
        <f>IF(F739="","",Tabla1[[#This Row],[sem 01]]&amp;Tabla1[[#This Row],[sem 02]]&amp;Tabla1[[#This Row],[sem 03]])</f>
        <v/>
      </c>
      <c r="BE739" s="235" t="str">
        <f>IF(TRIM(F739)="","",$B$1&amp;"-"&amp;SUBSTITUTE(Tabla1[[#This Row],[Mes Inscrito]]," ","")&amp;"-"&amp;SUBSTITUTE(Tabla1[[#This Row],[Dia de clases Inscrito]]," ","")&amp;"-"&amp;SUBSTITUTE(Tabla1[[#This Row],[Horario Inscrito]]," ","")&amp;"-"&amp;Tabla1[[#This Row],[Fecha Inicio grupo]])</f>
        <v/>
      </c>
      <c r="BF739" s="252" t="str">
        <f>IF(F739="","",Tabla1[[#This Row],[Curso]])</f>
        <v/>
      </c>
      <c r="BG739" s="253" t="str">
        <f>+IF(TRIM(F739)="","",$B$1&amp;"-"&amp;TRIM(Tabla1[[#This Row],[Mes Inscrito]])&amp;"-"&amp;TRIM(Tabla1[[#This Row],[Dia de clases Inscrito]])&amp;"-"&amp;TRIM(Tabla1[[#This Row],[Horario Inscrito]])&amp;"-"&amp;TRIM(Tabla1[[#This Row],[Fecha Inicio grupo]])&amp;"-"&amp;TRIM(Tabla1[[#This Row],[Tipo Incrito]]))</f>
        <v/>
      </c>
      <c r="BH739" s="308" t="str">
        <f>IF(F739="","",OR(IFERROR(SEARCH("CG",Tabla1[[#This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9" s="309" t="str">
        <f>IF(F739&lt;&gt;"",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9" s="309" t="str">
        <f>IF(F739&lt;&gt;"",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9" s="309" t="str">
        <f>IF(Tabla1[[#This Row],[Fecha Inicio grupo]]="","",IFERROR(VLOOKUP(Tabla1[[#This Row],[Mes de Alta como miembro]],Parámetros!$AM$2:$AN$16,2,0),"01/01/1900"))</f>
        <v/>
      </c>
    </row>
    <row r="740" spans="1:63" ht="14.45">
      <c r="A740" s="69">
        <v>737</v>
      </c>
      <c r="B740" s="30"/>
      <c r="C740" s="35"/>
      <c r="D740" s="43"/>
      <c r="E740" s="65"/>
      <c r="F740" s="46"/>
      <c r="G740" s="46"/>
      <c r="H740" s="164"/>
      <c r="I740" s="43"/>
      <c r="J740" s="29"/>
      <c r="K740" s="70"/>
      <c r="L740" s="69"/>
      <c r="M740" s="47"/>
      <c r="N740" s="239" t="str">
        <f ca="1">IF(Tabla1[[#This Row],[Fecha de nac]]="","",IF(Tabla1[[#This Row],[Fecha Finalización]] &gt;=TODAY(), DATEDIF(Tabla1[[#This Row],[Fecha de nac]],TODAY(),"y"), ROUNDDOWN((Tabla1[[#This Row],[Fecha Finalización]] -Tabla1[[#This Row],[Fecha de nac]])/365,0)))</f>
        <v/>
      </c>
      <c r="O740" s="170"/>
      <c r="P740" s="35"/>
      <c r="Q740" s="68"/>
      <c r="R740" s="68"/>
      <c r="S740" s="68"/>
      <c r="T740" s="68"/>
      <c r="U740" s="244" t="str">
        <f>IF(F740="","",Tabla1[[#This Row],[Fecha Inicio grupo]]+3*7-7)</f>
        <v/>
      </c>
      <c r="V740" s="245" t="str">
        <f>IF(F740="","",EDATE(Tabla1[[#This Row],[Fecha Inicio grupo]],3))</f>
        <v/>
      </c>
      <c r="W740" s="30"/>
      <c r="X740" s="30"/>
      <c r="Y740" s="77"/>
      <c r="Z740" s="77"/>
      <c r="AA740" s="77"/>
      <c r="AB740" s="77"/>
      <c r="AC740" s="77"/>
      <c r="AD740" s="77"/>
      <c r="AE740" s="77"/>
      <c r="AF740" s="77"/>
      <c r="AG740" s="77"/>
      <c r="AH740" s="77"/>
      <c r="AI740" s="77"/>
      <c r="AJ740" s="77"/>
      <c r="AK740" s="77"/>
      <c r="AL740" s="77"/>
      <c r="AM740" s="77"/>
      <c r="AN740" s="77"/>
      <c r="AO740" s="145"/>
      <c r="AP740" s="247" t="str">
        <f>IF(F740="","",IFERROR(VLOOKUP(SUBSTITUTE(SUBSTITUTE(Tabla1[[#This Row],[Uso Sistemas]],"T","P"),"N","F"),Parámetros!$M$2:$N$17,2,0),"Completar hasta 3ra sem. para evaluar a Probacionista"))</f>
        <v/>
      </c>
      <c r="AQ740" s="40"/>
      <c r="AR740" s="40"/>
      <c r="AS740" s="40"/>
      <c r="AT740" s="29"/>
      <c r="AU740" s="56"/>
      <c r="AV740" s="56"/>
      <c r="AW740" s="56"/>
      <c r="AX740" s="249" t="str">
        <f>IF(V740="","",EOMONTH(EDATE(Tabla1[[#This Row],[Fecha Finalización]],2),0))</f>
        <v/>
      </c>
      <c r="AY740" s="40"/>
      <c r="AZ740" s="250" t="str">
        <f>IF(V740="","",EOMONTH(EDATE(Tabla1[[#This Row],[Fecha Finalización]],3),0))</f>
        <v/>
      </c>
      <c r="BA740" s="40"/>
      <c r="BB740" s="40"/>
      <c r="BC740" s="236"/>
      <c r="BD740" s="234" t="str">
        <f>IF(F740="","",Tabla1[[#This Row],[sem 01]]&amp;Tabla1[[#This Row],[sem 02]]&amp;Tabla1[[#This Row],[sem 03]])</f>
        <v/>
      </c>
      <c r="BE740" s="235" t="str">
        <f>IF(TRIM(F740)="","",$B$1&amp;"-"&amp;SUBSTITUTE(Tabla1[[#This Row],[Mes Inscrito]]," ","")&amp;"-"&amp;SUBSTITUTE(Tabla1[[#This Row],[Dia de clases Inscrito]]," ","")&amp;"-"&amp;SUBSTITUTE(Tabla1[[#This Row],[Horario Inscrito]]," ","")&amp;"-"&amp;Tabla1[[#This Row],[Fecha Inicio grupo]])</f>
        <v/>
      </c>
      <c r="BF740" s="252" t="str">
        <f>IF(F740="","",Tabla1[[#This Row],[Curso]])</f>
        <v/>
      </c>
      <c r="BG740" s="253" t="str">
        <f>+IF(TRIM(F740)="","",$B$1&amp;"-"&amp;TRIM(Tabla1[[#This Row],[Mes Inscrito]])&amp;"-"&amp;TRIM(Tabla1[[#This Row],[Dia de clases Inscrito]])&amp;"-"&amp;TRIM(Tabla1[[#This Row],[Horario Inscrito]])&amp;"-"&amp;TRIM(Tabla1[[#This Row],[Fecha Inicio grupo]])&amp;"-"&amp;TRIM(Tabla1[[#This Row],[Tipo Incrito]]))</f>
        <v/>
      </c>
      <c r="BH740" s="308" t="str">
        <f>IF(F740="","",OR(IFERROR(SEARCH("CG",Tabla1[[#This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0" s="309" t="str">
        <f>IF(F740&lt;&gt;"",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0" s="309" t="str">
        <f>IF(F740&lt;&gt;"",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0" s="309" t="str">
        <f>IF(Tabla1[[#This Row],[Fecha Inicio grupo]]="","",IFERROR(VLOOKUP(Tabla1[[#This Row],[Mes de Alta como miembro]],Parámetros!$AM$2:$AN$16,2,0),"01/01/1900"))</f>
        <v/>
      </c>
    </row>
    <row r="741" spans="1:63" ht="14.45">
      <c r="A741" s="69">
        <v>738</v>
      </c>
      <c r="B741" s="30"/>
      <c r="C741" s="35"/>
      <c r="D741" s="43"/>
      <c r="E741" s="65"/>
      <c r="F741" s="46"/>
      <c r="G741" s="46"/>
      <c r="H741" s="164"/>
      <c r="I741" s="43"/>
      <c r="J741" s="29"/>
      <c r="K741" s="70"/>
      <c r="L741" s="69"/>
      <c r="M741" s="47"/>
      <c r="N741" s="239" t="str">
        <f ca="1">IF(Tabla1[[#This Row],[Fecha de nac]]="","",IF(Tabla1[[#This Row],[Fecha Finalización]] &gt;=TODAY(), DATEDIF(Tabla1[[#This Row],[Fecha de nac]],TODAY(),"y"), ROUNDDOWN((Tabla1[[#This Row],[Fecha Finalización]] -Tabla1[[#This Row],[Fecha de nac]])/365,0)))</f>
        <v/>
      </c>
      <c r="O741" s="170"/>
      <c r="P741" s="35"/>
      <c r="Q741" s="68"/>
      <c r="R741" s="68"/>
      <c r="S741" s="68"/>
      <c r="T741" s="68"/>
      <c r="U741" s="244" t="str">
        <f>IF(F741="","",Tabla1[[#This Row],[Fecha Inicio grupo]]+3*7-7)</f>
        <v/>
      </c>
      <c r="V741" s="245" t="str">
        <f>IF(F741="","",EDATE(Tabla1[[#This Row],[Fecha Inicio grupo]],3))</f>
        <v/>
      </c>
      <c r="W741" s="30"/>
      <c r="X741" s="30"/>
      <c r="Y741" s="77"/>
      <c r="Z741" s="77"/>
      <c r="AA741" s="77"/>
      <c r="AB741" s="77"/>
      <c r="AC741" s="77"/>
      <c r="AD741" s="77"/>
      <c r="AE741" s="77"/>
      <c r="AF741" s="77"/>
      <c r="AG741" s="77"/>
      <c r="AH741" s="77"/>
      <c r="AI741" s="77"/>
      <c r="AJ741" s="77"/>
      <c r="AK741" s="77"/>
      <c r="AL741" s="77"/>
      <c r="AM741" s="77"/>
      <c r="AN741" s="77"/>
      <c r="AO741" s="145"/>
      <c r="AP741" s="247" t="str">
        <f>IF(F741="","",IFERROR(VLOOKUP(SUBSTITUTE(SUBSTITUTE(Tabla1[[#This Row],[Uso Sistemas]],"T","P"),"N","F"),Parámetros!$M$2:$N$17,2,0),"Completar hasta 3ra sem. para evaluar a Probacionista"))</f>
        <v/>
      </c>
      <c r="AQ741" s="40"/>
      <c r="AR741" s="40"/>
      <c r="AS741" s="40"/>
      <c r="AT741" s="29"/>
      <c r="AU741" s="56"/>
      <c r="AV741" s="56"/>
      <c r="AW741" s="56"/>
      <c r="AX741" s="249" t="str">
        <f>IF(V741="","",EOMONTH(EDATE(Tabla1[[#This Row],[Fecha Finalización]],2),0))</f>
        <v/>
      </c>
      <c r="AY741" s="40"/>
      <c r="AZ741" s="250" t="str">
        <f>IF(V741="","",EOMONTH(EDATE(Tabla1[[#This Row],[Fecha Finalización]],3),0))</f>
        <v/>
      </c>
      <c r="BA741" s="40"/>
      <c r="BB741" s="40"/>
      <c r="BC741" s="236"/>
      <c r="BD741" s="234" t="str">
        <f>IF(F741="","",Tabla1[[#This Row],[sem 01]]&amp;Tabla1[[#This Row],[sem 02]]&amp;Tabla1[[#This Row],[sem 03]])</f>
        <v/>
      </c>
      <c r="BE741" s="235" t="str">
        <f>IF(TRIM(F741)="","",$B$1&amp;"-"&amp;SUBSTITUTE(Tabla1[[#This Row],[Mes Inscrito]]," ","")&amp;"-"&amp;SUBSTITUTE(Tabla1[[#This Row],[Dia de clases Inscrito]]," ","")&amp;"-"&amp;SUBSTITUTE(Tabla1[[#This Row],[Horario Inscrito]]," ","")&amp;"-"&amp;Tabla1[[#This Row],[Fecha Inicio grupo]])</f>
        <v/>
      </c>
      <c r="BF741" s="252" t="str">
        <f>IF(F741="","",Tabla1[[#This Row],[Curso]])</f>
        <v/>
      </c>
      <c r="BG741" s="253" t="str">
        <f>+IF(TRIM(F741)="","",$B$1&amp;"-"&amp;TRIM(Tabla1[[#This Row],[Mes Inscrito]])&amp;"-"&amp;TRIM(Tabla1[[#This Row],[Dia de clases Inscrito]])&amp;"-"&amp;TRIM(Tabla1[[#This Row],[Horario Inscrito]])&amp;"-"&amp;TRIM(Tabla1[[#This Row],[Fecha Inicio grupo]])&amp;"-"&amp;TRIM(Tabla1[[#This Row],[Tipo Incrito]]))</f>
        <v/>
      </c>
      <c r="BH741" s="308" t="str">
        <f>IF(F741="","",OR(IFERROR(SEARCH("CG",Tabla1[[#This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1" s="309" t="str">
        <f>IF(F741&lt;&gt;"",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1" s="309" t="str">
        <f>IF(F741&lt;&gt;"",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1" s="309" t="str">
        <f>IF(Tabla1[[#This Row],[Fecha Inicio grupo]]="","",IFERROR(VLOOKUP(Tabla1[[#This Row],[Mes de Alta como miembro]],Parámetros!$AM$2:$AN$16,2,0),"01/01/1900"))</f>
        <v/>
      </c>
    </row>
    <row r="742" spans="1:63" ht="14.45">
      <c r="A742" s="69">
        <v>739</v>
      </c>
      <c r="B742" s="30"/>
      <c r="C742" s="35"/>
      <c r="D742" s="43"/>
      <c r="E742" s="65"/>
      <c r="F742" s="46"/>
      <c r="G742" s="46"/>
      <c r="H742" s="164"/>
      <c r="I742" s="43"/>
      <c r="J742" s="29"/>
      <c r="K742" s="70"/>
      <c r="L742" s="69"/>
      <c r="M742" s="47"/>
      <c r="N742" s="239" t="str">
        <f ca="1">IF(Tabla1[[#This Row],[Fecha de nac]]="","",IF(Tabla1[[#This Row],[Fecha Finalización]] &gt;=TODAY(), DATEDIF(Tabla1[[#This Row],[Fecha de nac]],TODAY(),"y"), ROUNDDOWN((Tabla1[[#This Row],[Fecha Finalización]] -Tabla1[[#This Row],[Fecha de nac]])/365,0)))</f>
        <v/>
      </c>
      <c r="O742" s="170"/>
      <c r="P742" s="35"/>
      <c r="Q742" s="68"/>
      <c r="R742" s="68"/>
      <c r="S742" s="68"/>
      <c r="T742" s="68"/>
      <c r="U742" s="244" t="str">
        <f>IF(F742="","",Tabla1[[#This Row],[Fecha Inicio grupo]]+3*7-7)</f>
        <v/>
      </c>
      <c r="V742" s="245" t="str">
        <f>IF(F742="","",EDATE(Tabla1[[#This Row],[Fecha Inicio grupo]],3))</f>
        <v/>
      </c>
      <c r="W742" s="30"/>
      <c r="X742" s="30"/>
      <c r="Y742" s="77"/>
      <c r="Z742" s="77"/>
      <c r="AA742" s="77"/>
      <c r="AB742" s="77"/>
      <c r="AC742" s="77"/>
      <c r="AD742" s="77"/>
      <c r="AE742" s="77"/>
      <c r="AF742" s="77"/>
      <c r="AG742" s="77"/>
      <c r="AH742" s="77"/>
      <c r="AI742" s="77"/>
      <c r="AJ742" s="77"/>
      <c r="AK742" s="77"/>
      <c r="AL742" s="77"/>
      <c r="AM742" s="77"/>
      <c r="AN742" s="77"/>
      <c r="AO742" s="145"/>
      <c r="AP742" s="247" t="str">
        <f>IF(F742="","",IFERROR(VLOOKUP(SUBSTITUTE(SUBSTITUTE(Tabla1[[#This Row],[Uso Sistemas]],"T","P"),"N","F"),Parámetros!$M$2:$N$17,2,0),"Completar hasta 3ra sem. para evaluar a Probacionista"))</f>
        <v/>
      </c>
      <c r="AQ742" s="40"/>
      <c r="AR742" s="40"/>
      <c r="AS742" s="40"/>
      <c r="AT742" s="29"/>
      <c r="AU742" s="56"/>
      <c r="AV742" s="56"/>
      <c r="AW742" s="56"/>
      <c r="AX742" s="249" t="str">
        <f>IF(V742="","",EOMONTH(EDATE(Tabla1[[#This Row],[Fecha Finalización]],2),0))</f>
        <v/>
      </c>
      <c r="AY742" s="40"/>
      <c r="AZ742" s="250" t="str">
        <f>IF(V742="","",EOMONTH(EDATE(Tabla1[[#This Row],[Fecha Finalización]],3),0))</f>
        <v/>
      </c>
      <c r="BA742" s="40"/>
      <c r="BB742" s="40"/>
      <c r="BC742" s="236"/>
      <c r="BD742" s="234" t="str">
        <f>IF(F742="","",Tabla1[[#This Row],[sem 01]]&amp;Tabla1[[#This Row],[sem 02]]&amp;Tabla1[[#This Row],[sem 03]])</f>
        <v/>
      </c>
      <c r="BE742" s="235" t="str">
        <f>IF(TRIM(F742)="","",$B$1&amp;"-"&amp;SUBSTITUTE(Tabla1[[#This Row],[Mes Inscrito]]," ","")&amp;"-"&amp;SUBSTITUTE(Tabla1[[#This Row],[Dia de clases Inscrito]]," ","")&amp;"-"&amp;SUBSTITUTE(Tabla1[[#This Row],[Horario Inscrito]]," ","")&amp;"-"&amp;Tabla1[[#This Row],[Fecha Inicio grupo]])</f>
        <v/>
      </c>
      <c r="BF742" s="252" t="str">
        <f>IF(F742="","",Tabla1[[#This Row],[Curso]])</f>
        <v/>
      </c>
      <c r="BG742" s="253" t="str">
        <f>+IF(TRIM(F742)="","",$B$1&amp;"-"&amp;TRIM(Tabla1[[#This Row],[Mes Inscrito]])&amp;"-"&amp;TRIM(Tabla1[[#This Row],[Dia de clases Inscrito]])&amp;"-"&amp;TRIM(Tabla1[[#This Row],[Horario Inscrito]])&amp;"-"&amp;TRIM(Tabla1[[#This Row],[Fecha Inicio grupo]])&amp;"-"&amp;TRIM(Tabla1[[#This Row],[Tipo Incrito]]))</f>
        <v/>
      </c>
      <c r="BH742" s="308" t="str">
        <f>IF(F742="","",OR(IFERROR(SEARCH("CG",Tabla1[[#This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2" s="309" t="str">
        <f>IF(F742&lt;&gt;"",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2" s="309" t="str">
        <f>IF(F742&lt;&gt;"",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2" s="309" t="str">
        <f>IF(Tabla1[[#This Row],[Fecha Inicio grupo]]="","",IFERROR(VLOOKUP(Tabla1[[#This Row],[Mes de Alta como miembro]],Parámetros!$AM$2:$AN$16,2,0),"01/01/1900"))</f>
        <v/>
      </c>
    </row>
    <row r="743" spans="1:63" ht="14.45">
      <c r="A743" s="69">
        <v>740</v>
      </c>
      <c r="B743" s="30"/>
      <c r="C743" s="35"/>
      <c r="D743" s="43"/>
      <c r="E743" s="65"/>
      <c r="F743" s="46"/>
      <c r="G743" s="46"/>
      <c r="H743" s="164"/>
      <c r="I743" s="43"/>
      <c r="J743" s="29"/>
      <c r="K743" s="70"/>
      <c r="L743" s="69"/>
      <c r="M743" s="47"/>
      <c r="N743" s="239" t="str">
        <f ca="1">IF(Tabla1[[#This Row],[Fecha de nac]]="","",IF(Tabla1[[#This Row],[Fecha Finalización]] &gt;=TODAY(), DATEDIF(Tabla1[[#This Row],[Fecha de nac]],TODAY(),"y"), ROUNDDOWN((Tabla1[[#This Row],[Fecha Finalización]] -Tabla1[[#This Row],[Fecha de nac]])/365,0)))</f>
        <v/>
      </c>
      <c r="O743" s="170"/>
      <c r="P743" s="35"/>
      <c r="Q743" s="68"/>
      <c r="R743" s="68"/>
      <c r="S743" s="68"/>
      <c r="T743" s="68"/>
      <c r="U743" s="244" t="str">
        <f>IF(F743="","",Tabla1[[#This Row],[Fecha Inicio grupo]]+3*7-7)</f>
        <v/>
      </c>
      <c r="V743" s="245" t="str">
        <f>IF(F743="","",EDATE(Tabla1[[#This Row],[Fecha Inicio grupo]],3))</f>
        <v/>
      </c>
      <c r="W743" s="30"/>
      <c r="X743" s="30"/>
      <c r="Y743" s="77"/>
      <c r="Z743" s="77"/>
      <c r="AA743" s="77"/>
      <c r="AB743" s="77"/>
      <c r="AC743" s="77"/>
      <c r="AD743" s="77"/>
      <c r="AE743" s="77"/>
      <c r="AF743" s="77"/>
      <c r="AG743" s="77"/>
      <c r="AH743" s="77"/>
      <c r="AI743" s="77"/>
      <c r="AJ743" s="77"/>
      <c r="AK743" s="77"/>
      <c r="AL743" s="77"/>
      <c r="AM743" s="77"/>
      <c r="AN743" s="77"/>
      <c r="AO743" s="145"/>
      <c r="AP743" s="247" t="str">
        <f>IF(F743="","",IFERROR(VLOOKUP(SUBSTITUTE(SUBSTITUTE(Tabla1[[#This Row],[Uso Sistemas]],"T","P"),"N","F"),Parámetros!$M$2:$N$17,2,0),"Completar hasta 3ra sem. para evaluar a Probacionista"))</f>
        <v/>
      </c>
      <c r="AQ743" s="40"/>
      <c r="AR743" s="40"/>
      <c r="AS743" s="40"/>
      <c r="AT743" s="29"/>
      <c r="AU743" s="56"/>
      <c r="AV743" s="56"/>
      <c r="AW743" s="56"/>
      <c r="AX743" s="249" t="str">
        <f>IF(V743="","",EOMONTH(EDATE(Tabla1[[#This Row],[Fecha Finalización]],2),0))</f>
        <v/>
      </c>
      <c r="AY743" s="40"/>
      <c r="AZ743" s="250" t="str">
        <f>IF(V743="","",EOMONTH(EDATE(Tabla1[[#This Row],[Fecha Finalización]],3),0))</f>
        <v/>
      </c>
      <c r="BA743" s="40"/>
      <c r="BB743" s="40"/>
      <c r="BC743" s="236"/>
      <c r="BD743" s="234" t="str">
        <f>IF(F743="","",Tabla1[[#This Row],[sem 01]]&amp;Tabla1[[#This Row],[sem 02]]&amp;Tabla1[[#This Row],[sem 03]])</f>
        <v/>
      </c>
      <c r="BE743" s="235" t="str">
        <f>IF(TRIM(F743)="","",$B$1&amp;"-"&amp;SUBSTITUTE(Tabla1[[#This Row],[Mes Inscrito]]," ","")&amp;"-"&amp;SUBSTITUTE(Tabla1[[#This Row],[Dia de clases Inscrito]]," ","")&amp;"-"&amp;SUBSTITUTE(Tabla1[[#This Row],[Horario Inscrito]]," ","")&amp;"-"&amp;Tabla1[[#This Row],[Fecha Inicio grupo]])</f>
        <v/>
      </c>
      <c r="BF743" s="252" t="str">
        <f>IF(F743="","",Tabla1[[#This Row],[Curso]])</f>
        <v/>
      </c>
      <c r="BG743" s="253" t="str">
        <f>+IF(TRIM(F743)="","",$B$1&amp;"-"&amp;TRIM(Tabla1[[#This Row],[Mes Inscrito]])&amp;"-"&amp;TRIM(Tabla1[[#This Row],[Dia de clases Inscrito]])&amp;"-"&amp;TRIM(Tabla1[[#This Row],[Horario Inscrito]])&amp;"-"&amp;TRIM(Tabla1[[#This Row],[Fecha Inicio grupo]])&amp;"-"&amp;TRIM(Tabla1[[#This Row],[Tipo Incrito]]))</f>
        <v/>
      </c>
      <c r="BH743" s="308" t="str">
        <f>IF(F743="","",OR(IFERROR(SEARCH("CG",Tabla1[[#This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3" s="309" t="str">
        <f>IF(F743&lt;&gt;"",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3" s="309" t="str">
        <f>IF(F743&lt;&gt;"",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3" s="309" t="str">
        <f>IF(Tabla1[[#This Row],[Fecha Inicio grupo]]="","",IFERROR(VLOOKUP(Tabla1[[#This Row],[Mes de Alta como miembro]],Parámetros!$AM$2:$AN$16,2,0),"01/01/1900"))</f>
        <v/>
      </c>
    </row>
    <row r="744" spans="1:63" ht="14.45">
      <c r="A744" s="69">
        <v>741</v>
      </c>
      <c r="B744" s="30"/>
      <c r="C744" s="35"/>
      <c r="D744" s="43"/>
      <c r="E744" s="65"/>
      <c r="F744" s="46"/>
      <c r="G744" s="46"/>
      <c r="H744" s="164"/>
      <c r="I744" s="43"/>
      <c r="J744" s="29"/>
      <c r="K744" s="70"/>
      <c r="L744" s="69"/>
      <c r="M744" s="47"/>
      <c r="N744" s="239" t="str">
        <f ca="1">IF(Tabla1[[#This Row],[Fecha de nac]]="","",IF(Tabla1[[#This Row],[Fecha Finalización]] &gt;=TODAY(), DATEDIF(Tabla1[[#This Row],[Fecha de nac]],TODAY(),"y"), ROUNDDOWN((Tabla1[[#This Row],[Fecha Finalización]] -Tabla1[[#This Row],[Fecha de nac]])/365,0)))</f>
        <v/>
      </c>
      <c r="O744" s="170"/>
      <c r="P744" s="35"/>
      <c r="Q744" s="68"/>
      <c r="R744" s="68"/>
      <c r="S744" s="68"/>
      <c r="T744" s="68"/>
      <c r="U744" s="244" t="str">
        <f>IF(F744="","",Tabla1[[#This Row],[Fecha Inicio grupo]]+3*7-7)</f>
        <v/>
      </c>
      <c r="V744" s="245" t="str">
        <f>IF(F744="","",EDATE(Tabla1[[#This Row],[Fecha Inicio grupo]],3))</f>
        <v/>
      </c>
      <c r="W744" s="30"/>
      <c r="X744" s="30"/>
      <c r="Y744" s="77"/>
      <c r="Z744" s="77"/>
      <c r="AA744" s="77"/>
      <c r="AB744" s="77"/>
      <c r="AC744" s="77"/>
      <c r="AD744" s="77"/>
      <c r="AE744" s="77"/>
      <c r="AF744" s="77"/>
      <c r="AG744" s="77"/>
      <c r="AH744" s="77"/>
      <c r="AI744" s="77"/>
      <c r="AJ744" s="77"/>
      <c r="AK744" s="77"/>
      <c r="AL744" s="77"/>
      <c r="AM744" s="77"/>
      <c r="AN744" s="77"/>
      <c r="AO744" s="145"/>
      <c r="AP744" s="247" t="str">
        <f>IF(F744="","",IFERROR(VLOOKUP(SUBSTITUTE(SUBSTITUTE(Tabla1[[#This Row],[Uso Sistemas]],"T","P"),"N","F"),Parámetros!$M$2:$N$17,2,0),"Completar hasta 3ra sem. para evaluar a Probacionista"))</f>
        <v/>
      </c>
      <c r="AQ744" s="40"/>
      <c r="AR744" s="40"/>
      <c r="AS744" s="40"/>
      <c r="AT744" s="29"/>
      <c r="AU744" s="56"/>
      <c r="AV744" s="56"/>
      <c r="AW744" s="56"/>
      <c r="AX744" s="249" t="str">
        <f>IF(V744="","",EOMONTH(EDATE(Tabla1[[#This Row],[Fecha Finalización]],2),0))</f>
        <v/>
      </c>
      <c r="AY744" s="40"/>
      <c r="AZ744" s="250" t="str">
        <f>IF(V744="","",EOMONTH(EDATE(Tabla1[[#This Row],[Fecha Finalización]],3),0))</f>
        <v/>
      </c>
      <c r="BA744" s="40"/>
      <c r="BB744" s="40"/>
      <c r="BC744" s="236"/>
      <c r="BD744" s="234" t="str">
        <f>IF(F744="","",Tabla1[[#This Row],[sem 01]]&amp;Tabla1[[#This Row],[sem 02]]&amp;Tabla1[[#This Row],[sem 03]])</f>
        <v/>
      </c>
      <c r="BE744" s="235" t="str">
        <f>IF(TRIM(F744)="","",$B$1&amp;"-"&amp;SUBSTITUTE(Tabla1[[#This Row],[Mes Inscrito]]," ","")&amp;"-"&amp;SUBSTITUTE(Tabla1[[#This Row],[Dia de clases Inscrito]]," ","")&amp;"-"&amp;SUBSTITUTE(Tabla1[[#This Row],[Horario Inscrito]]," ","")&amp;"-"&amp;Tabla1[[#This Row],[Fecha Inicio grupo]])</f>
        <v/>
      </c>
      <c r="BF744" s="252" t="str">
        <f>IF(F744="","",Tabla1[[#This Row],[Curso]])</f>
        <v/>
      </c>
      <c r="BG744" s="253" t="str">
        <f>+IF(TRIM(F744)="","",$B$1&amp;"-"&amp;TRIM(Tabla1[[#This Row],[Mes Inscrito]])&amp;"-"&amp;TRIM(Tabla1[[#This Row],[Dia de clases Inscrito]])&amp;"-"&amp;TRIM(Tabla1[[#This Row],[Horario Inscrito]])&amp;"-"&amp;TRIM(Tabla1[[#This Row],[Fecha Inicio grupo]])&amp;"-"&amp;TRIM(Tabla1[[#This Row],[Tipo Incrito]]))</f>
        <v/>
      </c>
      <c r="BH744" s="308" t="str">
        <f>IF(F744="","",OR(IFERROR(SEARCH("CG",Tabla1[[#This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4" s="309" t="str">
        <f>IF(F744&lt;&gt;"",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4" s="309" t="str">
        <f>IF(F744&lt;&gt;"",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4" s="309" t="str">
        <f>IF(Tabla1[[#This Row],[Fecha Inicio grupo]]="","",IFERROR(VLOOKUP(Tabla1[[#This Row],[Mes de Alta como miembro]],Parámetros!$AM$2:$AN$16,2,0),"01/01/1900"))</f>
        <v/>
      </c>
    </row>
    <row r="745" spans="1:63" ht="14.45">
      <c r="A745" s="69">
        <v>742</v>
      </c>
      <c r="B745" s="30"/>
      <c r="C745" s="35"/>
      <c r="D745" s="43"/>
      <c r="E745" s="65"/>
      <c r="F745" s="46"/>
      <c r="G745" s="46"/>
      <c r="H745" s="164"/>
      <c r="I745" s="43"/>
      <c r="J745" s="29"/>
      <c r="K745" s="70"/>
      <c r="L745" s="69"/>
      <c r="M745" s="47"/>
      <c r="N745" s="239" t="str">
        <f ca="1">IF(Tabla1[[#This Row],[Fecha de nac]]="","",IF(Tabla1[[#This Row],[Fecha Finalización]] &gt;=TODAY(), DATEDIF(Tabla1[[#This Row],[Fecha de nac]],TODAY(),"y"), ROUNDDOWN((Tabla1[[#This Row],[Fecha Finalización]] -Tabla1[[#This Row],[Fecha de nac]])/365,0)))</f>
        <v/>
      </c>
      <c r="O745" s="170"/>
      <c r="P745" s="35"/>
      <c r="Q745" s="68"/>
      <c r="R745" s="68"/>
      <c r="S745" s="68"/>
      <c r="T745" s="68"/>
      <c r="U745" s="244" t="str">
        <f>IF(F745="","",Tabla1[[#This Row],[Fecha Inicio grupo]]+3*7-7)</f>
        <v/>
      </c>
      <c r="V745" s="245" t="str">
        <f>IF(F745="","",EDATE(Tabla1[[#This Row],[Fecha Inicio grupo]],3))</f>
        <v/>
      </c>
      <c r="W745" s="30"/>
      <c r="X745" s="30"/>
      <c r="Y745" s="77"/>
      <c r="Z745" s="77"/>
      <c r="AA745" s="77"/>
      <c r="AB745" s="77"/>
      <c r="AC745" s="77"/>
      <c r="AD745" s="77"/>
      <c r="AE745" s="77"/>
      <c r="AF745" s="77"/>
      <c r="AG745" s="77"/>
      <c r="AH745" s="77"/>
      <c r="AI745" s="77"/>
      <c r="AJ745" s="77"/>
      <c r="AK745" s="77"/>
      <c r="AL745" s="77"/>
      <c r="AM745" s="77"/>
      <c r="AN745" s="77"/>
      <c r="AO745" s="145"/>
      <c r="AP745" s="247" t="str">
        <f>IF(F745="","",IFERROR(VLOOKUP(SUBSTITUTE(SUBSTITUTE(Tabla1[[#This Row],[Uso Sistemas]],"T","P"),"N","F"),Parámetros!$M$2:$N$17,2,0),"Completar hasta 3ra sem. para evaluar a Probacionista"))</f>
        <v/>
      </c>
      <c r="AQ745" s="40"/>
      <c r="AR745" s="40"/>
      <c r="AS745" s="40"/>
      <c r="AT745" s="29"/>
      <c r="AU745" s="56"/>
      <c r="AV745" s="56"/>
      <c r="AW745" s="56"/>
      <c r="AX745" s="249" t="str">
        <f>IF(V745="","",EOMONTH(EDATE(Tabla1[[#This Row],[Fecha Finalización]],2),0))</f>
        <v/>
      </c>
      <c r="AY745" s="40"/>
      <c r="AZ745" s="250" t="str">
        <f>IF(V745="","",EOMONTH(EDATE(Tabla1[[#This Row],[Fecha Finalización]],3),0))</f>
        <v/>
      </c>
      <c r="BA745" s="40"/>
      <c r="BB745" s="40"/>
      <c r="BC745" s="236"/>
      <c r="BD745" s="234" t="str">
        <f>IF(F745="","",Tabla1[[#This Row],[sem 01]]&amp;Tabla1[[#This Row],[sem 02]]&amp;Tabla1[[#This Row],[sem 03]])</f>
        <v/>
      </c>
      <c r="BE745" s="235" t="str">
        <f>IF(TRIM(F745)="","",$B$1&amp;"-"&amp;SUBSTITUTE(Tabla1[[#This Row],[Mes Inscrito]]," ","")&amp;"-"&amp;SUBSTITUTE(Tabla1[[#This Row],[Dia de clases Inscrito]]," ","")&amp;"-"&amp;SUBSTITUTE(Tabla1[[#This Row],[Horario Inscrito]]," ","")&amp;"-"&amp;Tabla1[[#This Row],[Fecha Inicio grupo]])</f>
        <v/>
      </c>
      <c r="BF745" s="252" t="str">
        <f>IF(F745="","",Tabla1[[#This Row],[Curso]])</f>
        <v/>
      </c>
      <c r="BG745" s="253" t="str">
        <f>+IF(TRIM(F745)="","",$B$1&amp;"-"&amp;TRIM(Tabla1[[#This Row],[Mes Inscrito]])&amp;"-"&amp;TRIM(Tabla1[[#This Row],[Dia de clases Inscrito]])&amp;"-"&amp;TRIM(Tabla1[[#This Row],[Horario Inscrito]])&amp;"-"&amp;TRIM(Tabla1[[#This Row],[Fecha Inicio grupo]])&amp;"-"&amp;TRIM(Tabla1[[#This Row],[Tipo Incrito]]))</f>
        <v/>
      </c>
      <c r="BH745" s="308" t="str">
        <f>IF(F745="","",OR(IFERROR(SEARCH("CG",Tabla1[[#This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5" s="309" t="str">
        <f>IF(F745&lt;&gt;"",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5" s="309" t="str">
        <f>IF(F745&lt;&gt;"",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5" s="309" t="str">
        <f>IF(Tabla1[[#This Row],[Fecha Inicio grupo]]="","",IFERROR(VLOOKUP(Tabla1[[#This Row],[Mes de Alta como miembro]],Parámetros!$AM$2:$AN$16,2,0),"01/01/1900"))</f>
        <v/>
      </c>
    </row>
    <row r="746" spans="1:63" ht="14.45">
      <c r="A746" s="69">
        <v>743</v>
      </c>
      <c r="B746" s="30"/>
      <c r="C746" s="35"/>
      <c r="D746" s="43"/>
      <c r="E746" s="65"/>
      <c r="F746" s="46"/>
      <c r="G746" s="46"/>
      <c r="H746" s="164"/>
      <c r="I746" s="43"/>
      <c r="J746" s="29"/>
      <c r="K746" s="70"/>
      <c r="L746" s="69"/>
      <c r="M746" s="47"/>
      <c r="N746" s="239" t="str">
        <f ca="1">IF(Tabla1[[#This Row],[Fecha de nac]]="","",IF(Tabla1[[#This Row],[Fecha Finalización]] &gt;=TODAY(), DATEDIF(Tabla1[[#This Row],[Fecha de nac]],TODAY(),"y"), ROUNDDOWN((Tabla1[[#This Row],[Fecha Finalización]] -Tabla1[[#This Row],[Fecha de nac]])/365,0)))</f>
        <v/>
      </c>
      <c r="O746" s="170"/>
      <c r="P746" s="35"/>
      <c r="Q746" s="68"/>
      <c r="R746" s="68"/>
      <c r="S746" s="68"/>
      <c r="T746" s="68"/>
      <c r="U746" s="244" t="str">
        <f>IF(F746="","",Tabla1[[#This Row],[Fecha Inicio grupo]]+3*7-7)</f>
        <v/>
      </c>
      <c r="V746" s="245" t="str">
        <f>IF(F746="","",EDATE(Tabla1[[#This Row],[Fecha Inicio grupo]],3))</f>
        <v/>
      </c>
      <c r="W746" s="30"/>
      <c r="X746" s="30"/>
      <c r="Y746" s="77"/>
      <c r="Z746" s="77"/>
      <c r="AA746" s="77"/>
      <c r="AB746" s="77"/>
      <c r="AC746" s="77"/>
      <c r="AD746" s="77"/>
      <c r="AE746" s="77"/>
      <c r="AF746" s="77"/>
      <c r="AG746" s="77"/>
      <c r="AH746" s="77"/>
      <c r="AI746" s="77"/>
      <c r="AJ746" s="77"/>
      <c r="AK746" s="77"/>
      <c r="AL746" s="77"/>
      <c r="AM746" s="77"/>
      <c r="AN746" s="77"/>
      <c r="AO746" s="145"/>
      <c r="AP746" s="247" t="str">
        <f>IF(F746="","",IFERROR(VLOOKUP(SUBSTITUTE(SUBSTITUTE(Tabla1[[#This Row],[Uso Sistemas]],"T","P"),"N","F"),Parámetros!$M$2:$N$17,2,0),"Completar hasta 3ra sem. para evaluar a Probacionista"))</f>
        <v/>
      </c>
      <c r="AQ746" s="40"/>
      <c r="AR746" s="40"/>
      <c r="AS746" s="40"/>
      <c r="AT746" s="29"/>
      <c r="AU746" s="56"/>
      <c r="AV746" s="56"/>
      <c r="AW746" s="56"/>
      <c r="AX746" s="249" t="str">
        <f>IF(V746="","",EOMONTH(EDATE(Tabla1[[#This Row],[Fecha Finalización]],2),0))</f>
        <v/>
      </c>
      <c r="AY746" s="40"/>
      <c r="AZ746" s="250" t="str">
        <f>IF(V746="","",EOMONTH(EDATE(Tabla1[[#This Row],[Fecha Finalización]],3),0))</f>
        <v/>
      </c>
      <c r="BA746" s="40"/>
      <c r="BB746" s="40"/>
      <c r="BC746" s="236"/>
      <c r="BD746" s="234" t="str">
        <f>IF(F746="","",Tabla1[[#This Row],[sem 01]]&amp;Tabla1[[#This Row],[sem 02]]&amp;Tabla1[[#This Row],[sem 03]])</f>
        <v/>
      </c>
      <c r="BE746" s="235" t="str">
        <f>IF(TRIM(F746)="","",$B$1&amp;"-"&amp;SUBSTITUTE(Tabla1[[#This Row],[Mes Inscrito]]," ","")&amp;"-"&amp;SUBSTITUTE(Tabla1[[#This Row],[Dia de clases Inscrito]]," ","")&amp;"-"&amp;SUBSTITUTE(Tabla1[[#This Row],[Horario Inscrito]]," ","")&amp;"-"&amp;Tabla1[[#This Row],[Fecha Inicio grupo]])</f>
        <v/>
      </c>
      <c r="BF746" s="252" t="str">
        <f>IF(F746="","",Tabla1[[#This Row],[Curso]])</f>
        <v/>
      </c>
      <c r="BG746" s="253" t="str">
        <f>+IF(TRIM(F746)="","",$B$1&amp;"-"&amp;TRIM(Tabla1[[#This Row],[Mes Inscrito]])&amp;"-"&amp;TRIM(Tabla1[[#This Row],[Dia de clases Inscrito]])&amp;"-"&amp;TRIM(Tabla1[[#This Row],[Horario Inscrito]])&amp;"-"&amp;TRIM(Tabla1[[#This Row],[Fecha Inicio grupo]])&amp;"-"&amp;TRIM(Tabla1[[#This Row],[Tipo Incrito]]))</f>
        <v/>
      </c>
      <c r="BH746" s="308" t="str">
        <f>IF(F746="","",OR(IFERROR(SEARCH("CG",Tabla1[[#This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6" s="309" t="str">
        <f>IF(F746&lt;&gt;"",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6" s="309" t="str">
        <f>IF(F746&lt;&gt;"",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6" s="309" t="str">
        <f>IF(Tabla1[[#This Row],[Fecha Inicio grupo]]="","",IFERROR(VLOOKUP(Tabla1[[#This Row],[Mes de Alta como miembro]],Parámetros!$AM$2:$AN$16,2,0),"01/01/1900"))</f>
        <v/>
      </c>
    </row>
    <row r="747" spans="1:63" ht="14.45">
      <c r="A747" s="69">
        <v>744</v>
      </c>
      <c r="B747" s="30"/>
      <c r="C747" s="35"/>
      <c r="D747" s="43"/>
      <c r="E747" s="65"/>
      <c r="F747" s="46"/>
      <c r="G747" s="46"/>
      <c r="H747" s="164"/>
      <c r="I747" s="43"/>
      <c r="J747" s="29"/>
      <c r="K747" s="70"/>
      <c r="L747" s="69"/>
      <c r="M747" s="47"/>
      <c r="N747" s="239" t="str">
        <f ca="1">IF(Tabla1[[#This Row],[Fecha de nac]]="","",IF(Tabla1[[#This Row],[Fecha Finalización]] &gt;=TODAY(), DATEDIF(Tabla1[[#This Row],[Fecha de nac]],TODAY(),"y"), ROUNDDOWN((Tabla1[[#This Row],[Fecha Finalización]] -Tabla1[[#This Row],[Fecha de nac]])/365,0)))</f>
        <v/>
      </c>
      <c r="O747" s="170"/>
      <c r="P747" s="35"/>
      <c r="Q747" s="68"/>
      <c r="R747" s="68"/>
      <c r="S747" s="68"/>
      <c r="T747" s="68"/>
      <c r="U747" s="244" t="str">
        <f>IF(F747="","",Tabla1[[#This Row],[Fecha Inicio grupo]]+3*7-7)</f>
        <v/>
      </c>
      <c r="V747" s="245" t="str">
        <f>IF(F747="","",EDATE(Tabla1[[#This Row],[Fecha Inicio grupo]],3))</f>
        <v/>
      </c>
      <c r="W747" s="30"/>
      <c r="X747" s="30"/>
      <c r="Y747" s="77"/>
      <c r="Z747" s="77"/>
      <c r="AA747" s="77"/>
      <c r="AB747" s="77"/>
      <c r="AC747" s="77"/>
      <c r="AD747" s="77"/>
      <c r="AE747" s="77"/>
      <c r="AF747" s="77"/>
      <c r="AG747" s="77"/>
      <c r="AH747" s="77"/>
      <c r="AI747" s="77"/>
      <c r="AJ747" s="77"/>
      <c r="AK747" s="77"/>
      <c r="AL747" s="77"/>
      <c r="AM747" s="77"/>
      <c r="AN747" s="77"/>
      <c r="AO747" s="145"/>
      <c r="AP747" s="247" t="str">
        <f>IF(F747="","",IFERROR(VLOOKUP(SUBSTITUTE(SUBSTITUTE(Tabla1[[#This Row],[Uso Sistemas]],"T","P"),"N","F"),Parámetros!$M$2:$N$17,2,0),"Completar hasta 3ra sem. para evaluar a Probacionista"))</f>
        <v/>
      </c>
      <c r="AQ747" s="40"/>
      <c r="AR747" s="40"/>
      <c r="AS747" s="40"/>
      <c r="AT747" s="29"/>
      <c r="AU747" s="56"/>
      <c r="AV747" s="56"/>
      <c r="AW747" s="56"/>
      <c r="AX747" s="249" t="str">
        <f>IF(V747="","",EOMONTH(EDATE(Tabla1[[#This Row],[Fecha Finalización]],2),0))</f>
        <v/>
      </c>
      <c r="AY747" s="40"/>
      <c r="AZ747" s="250" t="str">
        <f>IF(V747="","",EOMONTH(EDATE(Tabla1[[#This Row],[Fecha Finalización]],3),0))</f>
        <v/>
      </c>
      <c r="BA747" s="40"/>
      <c r="BB747" s="40"/>
      <c r="BC747" s="236"/>
      <c r="BD747" s="234" t="str">
        <f>IF(F747="","",Tabla1[[#This Row],[sem 01]]&amp;Tabla1[[#This Row],[sem 02]]&amp;Tabla1[[#This Row],[sem 03]])</f>
        <v/>
      </c>
      <c r="BE747" s="235" t="str">
        <f>IF(TRIM(F747)="","",$B$1&amp;"-"&amp;SUBSTITUTE(Tabla1[[#This Row],[Mes Inscrito]]," ","")&amp;"-"&amp;SUBSTITUTE(Tabla1[[#This Row],[Dia de clases Inscrito]]," ","")&amp;"-"&amp;SUBSTITUTE(Tabla1[[#This Row],[Horario Inscrito]]," ","")&amp;"-"&amp;Tabla1[[#This Row],[Fecha Inicio grupo]])</f>
        <v/>
      </c>
      <c r="BF747" s="252" t="str">
        <f>IF(F747="","",Tabla1[[#This Row],[Curso]])</f>
        <v/>
      </c>
      <c r="BG747" s="253" t="str">
        <f>+IF(TRIM(F747)="","",$B$1&amp;"-"&amp;TRIM(Tabla1[[#This Row],[Mes Inscrito]])&amp;"-"&amp;TRIM(Tabla1[[#This Row],[Dia de clases Inscrito]])&amp;"-"&amp;TRIM(Tabla1[[#This Row],[Horario Inscrito]])&amp;"-"&amp;TRIM(Tabla1[[#This Row],[Fecha Inicio grupo]])&amp;"-"&amp;TRIM(Tabla1[[#This Row],[Tipo Incrito]]))</f>
        <v/>
      </c>
      <c r="BH747" s="308" t="str">
        <f>IF(F747="","",OR(IFERROR(SEARCH("CG",Tabla1[[#This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7" s="309" t="str">
        <f>IF(F747&lt;&gt;"",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7" s="309" t="str">
        <f>IF(F747&lt;&gt;"",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7" s="309" t="str">
        <f>IF(Tabla1[[#This Row],[Fecha Inicio grupo]]="","",IFERROR(VLOOKUP(Tabla1[[#This Row],[Mes de Alta como miembro]],Parámetros!$AM$2:$AN$16,2,0),"01/01/1900"))</f>
        <v/>
      </c>
    </row>
    <row r="748" spans="1:63" ht="14.45">
      <c r="A748" s="69">
        <v>745</v>
      </c>
      <c r="B748" s="30"/>
      <c r="C748" s="35"/>
      <c r="D748" s="43"/>
      <c r="E748" s="65"/>
      <c r="F748" s="46"/>
      <c r="G748" s="46"/>
      <c r="H748" s="164"/>
      <c r="I748" s="43"/>
      <c r="J748" s="29"/>
      <c r="K748" s="70"/>
      <c r="L748" s="69"/>
      <c r="M748" s="47"/>
      <c r="N748" s="239" t="str">
        <f ca="1">IF(Tabla1[[#This Row],[Fecha de nac]]="","",IF(Tabla1[[#This Row],[Fecha Finalización]] &gt;=TODAY(), DATEDIF(Tabla1[[#This Row],[Fecha de nac]],TODAY(),"y"), ROUNDDOWN((Tabla1[[#This Row],[Fecha Finalización]] -Tabla1[[#This Row],[Fecha de nac]])/365,0)))</f>
        <v/>
      </c>
      <c r="O748" s="170"/>
      <c r="P748" s="35"/>
      <c r="Q748" s="68"/>
      <c r="R748" s="68"/>
      <c r="S748" s="68"/>
      <c r="T748" s="68"/>
      <c r="U748" s="244" t="str">
        <f>IF(F748="","",Tabla1[[#This Row],[Fecha Inicio grupo]]+3*7-7)</f>
        <v/>
      </c>
      <c r="V748" s="245" t="str">
        <f>IF(F748="","",EDATE(Tabla1[[#This Row],[Fecha Inicio grupo]],3))</f>
        <v/>
      </c>
      <c r="W748" s="30"/>
      <c r="X748" s="30"/>
      <c r="Y748" s="77"/>
      <c r="Z748" s="77"/>
      <c r="AA748" s="77"/>
      <c r="AB748" s="77"/>
      <c r="AC748" s="77"/>
      <c r="AD748" s="77"/>
      <c r="AE748" s="77"/>
      <c r="AF748" s="77"/>
      <c r="AG748" s="77"/>
      <c r="AH748" s="77"/>
      <c r="AI748" s="77"/>
      <c r="AJ748" s="77"/>
      <c r="AK748" s="77"/>
      <c r="AL748" s="77"/>
      <c r="AM748" s="77"/>
      <c r="AN748" s="77"/>
      <c r="AO748" s="145"/>
      <c r="AP748" s="247" t="str">
        <f>IF(F748="","",IFERROR(VLOOKUP(SUBSTITUTE(SUBSTITUTE(Tabla1[[#This Row],[Uso Sistemas]],"T","P"),"N","F"),Parámetros!$M$2:$N$17,2,0),"Completar hasta 3ra sem. para evaluar a Probacionista"))</f>
        <v/>
      </c>
      <c r="AQ748" s="40"/>
      <c r="AR748" s="40"/>
      <c r="AS748" s="40"/>
      <c r="AT748" s="29"/>
      <c r="AU748" s="56"/>
      <c r="AV748" s="56"/>
      <c r="AW748" s="56"/>
      <c r="AX748" s="249" t="str">
        <f>IF(V748="","",EOMONTH(EDATE(Tabla1[[#This Row],[Fecha Finalización]],2),0))</f>
        <v/>
      </c>
      <c r="AY748" s="40"/>
      <c r="AZ748" s="250" t="str">
        <f>IF(V748="","",EOMONTH(EDATE(Tabla1[[#This Row],[Fecha Finalización]],3),0))</f>
        <v/>
      </c>
      <c r="BA748" s="40"/>
      <c r="BB748" s="40"/>
      <c r="BC748" s="236"/>
      <c r="BD748" s="234" t="str">
        <f>IF(F748="","",Tabla1[[#This Row],[sem 01]]&amp;Tabla1[[#This Row],[sem 02]]&amp;Tabla1[[#This Row],[sem 03]])</f>
        <v/>
      </c>
      <c r="BE748" s="235" t="str">
        <f>IF(TRIM(F748)="","",$B$1&amp;"-"&amp;SUBSTITUTE(Tabla1[[#This Row],[Mes Inscrito]]," ","")&amp;"-"&amp;SUBSTITUTE(Tabla1[[#This Row],[Dia de clases Inscrito]]," ","")&amp;"-"&amp;SUBSTITUTE(Tabla1[[#This Row],[Horario Inscrito]]," ","")&amp;"-"&amp;Tabla1[[#This Row],[Fecha Inicio grupo]])</f>
        <v/>
      </c>
      <c r="BF748" s="252" t="str">
        <f>IF(F748="","",Tabla1[[#This Row],[Curso]])</f>
        <v/>
      </c>
      <c r="BG748" s="253" t="str">
        <f>+IF(TRIM(F748)="","",$B$1&amp;"-"&amp;TRIM(Tabla1[[#This Row],[Mes Inscrito]])&amp;"-"&amp;TRIM(Tabla1[[#This Row],[Dia de clases Inscrito]])&amp;"-"&amp;TRIM(Tabla1[[#This Row],[Horario Inscrito]])&amp;"-"&amp;TRIM(Tabla1[[#This Row],[Fecha Inicio grupo]])&amp;"-"&amp;TRIM(Tabla1[[#This Row],[Tipo Incrito]]))</f>
        <v/>
      </c>
      <c r="BH748" s="308" t="str">
        <f>IF(F748="","",OR(IFERROR(SEARCH("CG",Tabla1[[#This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8" s="309" t="str">
        <f>IF(F748&lt;&gt;"",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8" s="309" t="str">
        <f>IF(F748&lt;&gt;"",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8" s="309" t="str">
        <f>IF(Tabla1[[#This Row],[Fecha Inicio grupo]]="","",IFERROR(VLOOKUP(Tabla1[[#This Row],[Mes de Alta como miembro]],Parámetros!$AM$2:$AN$16,2,0),"01/01/1900"))</f>
        <v/>
      </c>
    </row>
    <row r="749" spans="1:63" ht="14.45">
      <c r="A749" s="69">
        <v>746</v>
      </c>
      <c r="B749" s="30"/>
      <c r="C749" s="35"/>
      <c r="D749" s="43"/>
      <c r="E749" s="65"/>
      <c r="F749" s="46"/>
      <c r="G749" s="46"/>
      <c r="H749" s="164"/>
      <c r="I749" s="43"/>
      <c r="J749" s="29"/>
      <c r="K749" s="70"/>
      <c r="L749" s="69"/>
      <c r="M749" s="47"/>
      <c r="N749" s="239" t="str">
        <f ca="1">IF(Tabla1[[#This Row],[Fecha de nac]]="","",IF(Tabla1[[#This Row],[Fecha Finalización]] &gt;=TODAY(), DATEDIF(Tabla1[[#This Row],[Fecha de nac]],TODAY(),"y"), ROUNDDOWN((Tabla1[[#This Row],[Fecha Finalización]] -Tabla1[[#This Row],[Fecha de nac]])/365,0)))</f>
        <v/>
      </c>
      <c r="O749" s="170"/>
      <c r="P749" s="35"/>
      <c r="Q749" s="68"/>
      <c r="R749" s="68"/>
      <c r="S749" s="68"/>
      <c r="T749" s="68"/>
      <c r="U749" s="244" t="str">
        <f>IF(F749="","",Tabla1[[#This Row],[Fecha Inicio grupo]]+3*7-7)</f>
        <v/>
      </c>
      <c r="V749" s="245" t="str">
        <f>IF(F749="","",EDATE(Tabla1[[#This Row],[Fecha Inicio grupo]],3))</f>
        <v/>
      </c>
      <c r="W749" s="30"/>
      <c r="X749" s="30"/>
      <c r="Y749" s="77"/>
      <c r="Z749" s="77"/>
      <c r="AA749" s="77"/>
      <c r="AB749" s="77"/>
      <c r="AC749" s="77"/>
      <c r="AD749" s="77"/>
      <c r="AE749" s="77"/>
      <c r="AF749" s="77"/>
      <c r="AG749" s="77"/>
      <c r="AH749" s="77"/>
      <c r="AI749" s="77"/>
      <c r="AJ749" s="77"/>
      <c r="AK749" s="77"/>
      <c r="AL749" s="77"/>
      <c r="AM749" s="77"/>
      <c r="AN749" s="77"/>
      <c r="AO749" s="145"/>
      <c r="AP749" s="247" t="str">
        <f>IF(F749="","",IFERROR(VLOOKUP(SUBSTITUTE(SUBSTITUTE(Tabla1[[#This Row],[Uso Sistemas]],"T","P"),"N","F"),Parámetros!$M$2:$N$17,2,0),"Completar hasta 3ra sem. para evaluar a Probacionista"))</f>
        <v/>
      </c>
      <c r="AQ749" s="40"/>
      <c r="AR749" s="40"/>
      <c r="AS749" s="40"/>
      <c r="AT749" s="29"/>
      <c r="AU749" s="56"/>
      <c r="AV749" s="56"/>
      <c r="AW749" s="56"/>
      <c r="AX749" s="249" t="str">
        <f>IF(V749="","",EOMONTH(EDATE(Tabla1[[#This Row],[Fecha Finalización]],2),0))</f>
        <v/>
      </c>
      <c r="AY749" s="40"/>
      <c r="AZ749" s="250" t="str">
        <f>IF(V749="","",EOMONTH(EDATE(Tabla1[[#This Row],[Fecha Finalización]],3),0))</f>
        <v/>
      </c>
      <c r="BA749" s="40"/>
      <c r="BB749" s="40"/>
      <c r="BC749" s="236"/>
      <c r="BD749" s="234" t="str">
        <f>IF(F749="","",Tabla1[[#This Row],[sem 01]]&amp;Tabla1[[#This Row],[sem 02]]&amp;Tabla1[[#This Row],[sem 03]])</f>
        <v/>
      </c>
      <c r="BE749" s="235" t="str">
        <f>IF(TRIM(F749)="","",$B$1&amp;"-"&amp;SUBSTITUTE(Tabla1[[#This Row],[Mes Inscrito]]," ","")&amp;"-"&amp;SUBSTITUTE(Tabla1[[#This Row],[Dia de clases Inscrito]]," ","")&amp;"-"&amp;SUBSTITUTE(Tabla1[[#This Row],[Horario Inscrito]]," ","")&amp;"-"&amp;Tabla1[[#This Row],[Fecha Inicio grupo]])</f>
        <v/>
      </c>
      <c r="BF749" s="252" t="str">
        <f>IF(F749="","",Tabla1[[#This Row],[Curso]])</f>
        <v/>
      </c>
      <c r="BG749" s="253" t="str">
        <f>+IF(TRIM(F749)="","",$B$1&amp;"-"&amp;TRIM(Tabla1[[#This Row],[Mes Inscrito]])&amp;"-"&amp;TRIM(Tabla1[[#This Row],[Dia de clases Inscrito]])&amp;"-"&amp;TRIM(Tabla1[[#This Row],[Horario Inscrito]])&amp;"-"&amp;TRIM(Tabla1[[#This Row],[Fecha Inicio grupo]])&amp;"-"&amp;TRIM(Tabla1[[#This Row],[Tipo Incrito]]))</f>
        <v/>
      </c>
      <c r="BH749" s="308" t="str">
        <f>IF(F749="","",OR(IFERROR(SEARCH("CG",Tabla1[[#This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9" s="309" t="str">
        <f>IF(F749&lt;&gt;"",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9" s="309" t="str">
        <f>IF(F749&lt;&gt;"",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9" s="309" t="str">
        <f>IF(Tabla1[[#This Row],[Fecha Inicio grupo]]="","",IFERROR(VLOOKUP(Tabla1[[#This Row],[Mes de Alta como miembro]],Parámetros!$AM$2:$AN$16,2,0),"01/01/1900"))</f>
        <v/>
      </c>
    </row>
    <row r="750" spans="1:63" ht="14.45">
      <c r="A750" s="69">
        <v>747</v>
      </c>
      <c r="B750" s="30"/>
      <c r="C750" s="35"/>
      <c r="D750" s="43"/>
      <c r="E750" s="65"/>
      <c r="F750" s="46"/>
      <c r="G750" s="46"/>
      <c r="H750" s="164"/>
      <c r="I750" s="43"/>
      <c r="J750" s="29"/>
      <c r="K750" s="70"/>
      <c r="L750" s="69"/>
      <c r="M750" s="47"/>
      <c r="N750" s="239" t="str">
        <f ca="1">IF(Tabla1[[#This Row],[Fecha de nac]]="","",IF(Tabla1[[#This Row],[Fecha Finalización]] &gt;=TODAY(), DATEDIF(Tabla1[[#This Row],[Fecha de nac]],TODAY(),"y"), ROUNDDOWN((Tabla1[[#This Row],[Fecha Finalización]] -Tabla1[[#This Row],[Fecha de nac]])/365,0)))</f>
        <v/>
      </c>
      <c r="O750" s="170"/>
      <c r="P750" s="35"/>
      <c r="Q750" s="68"/>
      <c r="R750" s="68"/>
      <c r="S750" s="68"/>
      <c r="T750" s="68"/>
      <c r="U750" s="244" t="str">
        <f>IF(F750="","",Tabla1[[#This Row],[Fecha Inicio grupo]]+3*7-7)</f>
        <v/>
      </c>
      <c r="V750" s="245" t="str">
        <f>IF(F750="","",EDATE(Tabla1[[#This Row],[Fecha Inicio grupo]],3))</f>
        <v/>
      </c>
      <c r="W750" s="30"/>
      <c r="X750" s="30"/>
      <c r="Y750" s="77"/>
      <c r="Z750" s="77"/>
      <c r="AA750" s="77"/>
      <c r="AB750" s="77"/>
      <c r="AC750" s="77"/>
      <c r="AD750" s="77"/>
      <c r="AE750" s="77"/>
      <c r="AF750" s="77"/>
      <c r="AG750" s="77"/>
      <c r="AH750" s="77"/>
      <c r="AI750" s="77"/>
      <c r="AJ750" s="77"/>
      <c r="AK750" s="77"/>
      <c r="AL750" s="77"/>
      <c r="AM750" s="77"/>
      <c r="AN750" s="77"/>
      <c r="AO750" s="145"/>
      <c r="AP750" s="247" t="str">
        <f>IF(F750="","",IFERROR(VLOOKUP(SUBSTITUTE(SUBSTITUTE(Tabla1[[#This Row],[Uso Sistemas]],"T","P"),"N","F"),Parámetros!$M$2:$N$17,2,0),"Completar hasta 3ra sem. para evaluar a Probacionista"))</f>
        <v/>
      </c>
      <c r="AQ750" s="40"/>
      <c r="AR750" s="40"/>
      <c r="AS750" s="40"/>
      <c r="AT750" s="29"/>
      <c r="AU750" s="56"/>
      <c r="AV750" s="56"/>
      <c r="AW750" s="56"/>
      <c r="AX750" s="249" t="str">
        <f>IF(V750="","",EOMONTH(EDATE(Tabla1[[#This Row],[Fecha Finalización]],2),0))</f>
        <v/>
      </c>
      <c r="AY750" s="40"/>
      <c r="AZ750" s="250" t="str">
        <f>IF(V750="","",EOMONTH(EDATE(Tabla1[[#This Row],[Fecha Finalización]],3),0))</f>
        <v/>
      </c>
      <c r="BA750" s="40"/>
      <c r="BB750" s="40"/>
      <c r="BC750" s="236"/>
      <c r="BD750" s="234" t="str">
        <f>IF(F750="","",Tabla1[[#This Row],[sem 01]]&amp;Tabla1[[#This Row],[sem 02]]&amp;Tabla1[[#This Row],[sem 03]])</f>
        <v/>
      </c>
      <c r="BE750" s="235" t="str">
        <f>IF(TRIM(F750)="","",$B$1&amp;"-"&amp;SUBSTITUTE(Tabla1[[#This Row],[Mes Inscrito]]," ","")&amp;"-"&amp;SUBSTITUTE(Tabla1[[#This Row],[Dia de clases Inscrito]]," ","")&amp;"-"&amp;SUBSTITUTE(Tabla1[[#This Row],[Horario Inscrito]]," ","")&amp;"-"&amp;Tabla1[[#This Row],[Fecha Inicio grupo]])</f>
        <v/>
      </c>
      <c r="BF750" s="252" t="str">
        <f>IF(F750="","",Tabla1[[#This Row],[Curso]])</f>
        <v/>
      </c>
      <c r="BG750" s="253" t="str">
        <f>+IF(TRIM(F750)="","",$B$1&amp;"-"&amp;TRIM(Tabla1[[#This Row],[Mes Inscrito]])&amp;"-"&amp;TRIM(Tabla1[[#This Row],[Dia de clases Inscrito]])&amp;"-"&amp;TRIM(Tabla1[[#This Row],[Horario Inscrito]])&amp;"-"&amp;TRIM(Tabla1[[#This Row],[Fecha Inicio grupo]])&amp;"-"&amp;TRIM(Tabla1[[#This Row],[Tipo Incrito]]))</f>
        <v/>
      </c>
      <c r="BH750" s="308" t="str">
        <f>IF(F750="","",OR(IFERROR(SEARCH("CG",Tabla1[[#This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0" s="309" t="str">
        <f>IF(F750&lt;&gt;"",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0" s="309" t="str">
        <f>IF(F750&lt;&gt;"",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0" s="309" t="str">
        <f>IF(Tabla1[[#This Row],[Fecha Inicio grupo]]="","",IFERROR(VLOOKUP(Tabla1[[#This Row],[Mes de Alta como miembro]],Parámetros!$AM$2:$AN$16,2,0),"01/01/1900"))</f>
        <v/>
      </c>
    </row>
    <row r="751" spans="1:63" ht="14.45">
      <c r="A751" s="69">
        <v>748</v>
      </c>
      <c r="B751" s="30"/>
      <c r="C751" s="35"/>
      <c r="D751" s="43"/>
      <c r="E751" s="65"/>
      <c r="F751" s="46"/>
      <c r="G751" s="46"/>
      <c r="H751" s="164"/>
      <c r="I751" s="43"/>
      <c r="J751" s="29"/>
      <c r="K751" s="70"/>
      <c r="L751" s="69"/>
      <c r="M751" s="47"/>
      <c r="N751" s="239" t="str">
        <f ca="1">IF(Tabla1[[#This Row],[Fecha de nac]]="","",IF(Tabla1[[#This Row],[Fecha Finalización]] &gt;=TODAY(), DATEDIF(Tabla1[[#This Row],[Fecha de nac]],TODAY(),"y"), ROUNDDOWN((Tabla1[[#This Row],[Fecha Finalización]] -Tabla1[[#This Row],[Fecha de nac]])/365,0)))</f>
        <v/>
      </c>
      <c r="O751" s="170"/>
      <c r="P751" s="35"/>
      <c r="Q751" s="68"/>
      <c r="R751" s="68"/>
      <c r="S751" s="68"/>
      <c r="T751" s="68"/>
      <c r="U751" s="244" t="str">
        <f>IF(F751="","",Tabla1[[#This Row],[Fecha Inicio grupo]]+3*7-7)</f>
        <v/>
      </c>
      <c r="V751" s="245" t="str">
        <f>IF(F751="","",EDATE(Tabla1[[#This Row],[Fecha Inicio grupo]],3))</f>
        <v/>
      </c>
      <c r="W751" s="30"/>
      <c r="X751" s="30"/>
      <c r="Y751" s="77"/>
      <c r="Z751" s="77"/>
      <c r="AA751" s="77"/>
      <c r="AB751" s="77"/>
      <c r="AC751" s="77"/>
      <c r="AD751" s="77"/>
      <c r="AE751" s="77"/>
      <c r="AF751" s="77"/>
      <c r="AG751" s="77"/>
      <c r="AH751" s="77"/>
      <c r="AI751" s="77"/>
      <c r="AJ751" s="77"/>
      <c r="AK751" s="77"/>
      <c r="AL751" s="77"/>
      <c r="AM751" s="77"/>
      <c r="AN751" s="77"/>
      <c r="AO751" s="145"/>
      <c r="AP751" s="247" t="str">
        <f>IF(F751="","",IFERROR(VLOOKUP(SUBSTITUTE(SUBSTITUTE(Tabla1[[#This Row],[Uso Sistemas]],"T","P"),"N","F"),Parámetros!$M$2:$N$17,2,0),"Completar hasta 3ra sem. para evaluar a Probacionista"))</f>
        <v/>
      </c>
      <c r="AQ751" s="40"/>
      <c r="AR751" s="40"/>
      <c r="AS751" s="40"/>
      <c r="AT751" s="29"/>
      <c r="AU751" s="56"/>
      <c r="AV751" s="56"/>
      <c r="AW751" s="56"/>
      <c r="AX751" s="249" t="str">
        <f>IF(V751="","",EOMONTH(EDATE(Tabla1[[#This Row],[Fecha Finalización]],2),0))</f>
        <v/>
      </c>
      <c r="AY751" s="40"/>
      <c r="AZ751" s="250" t="str">
        <f>IF(V751="","",EOMONTH(EDATE(Tabla1[[#This Row],[Fecha Finalización]],3),0))</f>
        <v/>
      </c>
      <c r="BA751" s="40"/>
      <c r="BB751" s="40"/>
      <c r="BC751" s="236"/>
      <c r="BD751" s="234" t="str">
        <f>IF(F751="","",Tabla1[[#This Row],[sem 01]]&amp;Tabla1[[#This Row],[sem 02]]&amp;Tabla1[[#This Row],[sem 03]])</f>
        <v/>
      </c>
      <c r="BE751" s="235" t="str">
        <f>IF(TRIM(F751)="","",$B$1&amp;"-"&amp;SUBSTITUTE(Tabla1[[#This Row],[Mes Inscrito]]," ","")&amp;"-"&amp;SUBSTITUTE(Tabla1[[#This Row],[Dia de clases Inscrito]]," ","")&amp;"-"&amp;SUBSTITUTE(Tabla1[[#This Row],[Horario Inscrito]]," ","")&amp;"-"&amp;Tabla1[[#This Row],[Fecha Inicio grupo]])</f>
        <v/>
      </c>
      <c r="BF751" s="252" t="str">
        <f>IF(F751="","",Tabla1[[#This Row],[Curso]])</f>
        <v/>
      </c>
      <c r="BG751" s="253" t="str">
        <f>+IF(TRIM(F751)="","",$B$1&amp;"-"&amp;TRIM(Tabla1[[#This Row],[Mes Inscrito]])&amp;"-"&amp;TRIM(Tabla1[[#This Row],[Dia de clases Inscrito]])&amp;"-"&amp;TRIM(Tabla1[[#This Row],[Horario Inscrito]])&amp;"-"&amp;TRIM(Tabla1[[#This Row],[Fecha Inicio grupo]])&amp;"-"&amp;TRIM(Tabla1[[#This Row],[Tipo Incrito]]))</f>
        <v/>
      </c>
      <c r="BH751" s="308" t="str">
        <f>IF(F751="","",OR(IFERROR(SEARCH("CG",Tabla1[[#This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1" s="309" t="str">
        <f>IF(F751&lt;&gt;"",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1" s="309" t="str">
        <f>IF(F751&lt;&gt;"",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1" s="309" t="str">
        <f>IF(Tabla1[[#This Row],[Fecha Inicio grupo]]="","",IFERROR(VLOOKUP(Tabla1[[#This Row],[Mes de Alta como miembro]],Parámetros!$AM$2:$AN$16,2,0),"01/01/1900"))</f>
        <v/>
      </c>
    </row>
    <row r="752" spans="1:63" ht="14.45">
      <c r="A752" s="69">
        <v>749</v>
      </c>
      <c r="B752" s="30"/>
      <c r="C752" s="35"/>
      <c r="D752" s="43"/>
      <c r="E752" s="65"/>
      <c r="F752" s="46"/>
      <c r="G752" s="46"/>
      <c r="H752" s="164"/>
      <c r="I752" s="43"/>
      <c r="J752" s="29"/>
      <c r="K752" s="70"/>
      <c r="L752" s="69"/>
      <c r="M752" s="47"/>
      <c r="N752" s="239" t="str">
        <f ca="1">IF(Tabla1[[#This Row],[Fecha de nac]]="","",IF(Tabla1[[#This Row],[Fecha Finalización]] &gt;=TODAY(), DATEDIF(Tabla1[[#This Row],[Fecha de nac]],TODAY(),"y"), ROUNDDOWN((Tabla1[[#This Row],[Fecha Finalización]] -Tabla1[[#This Row],[Fecha de nac]])/365,0)))</f>
        <v/>
      </c>
      <c r="O752" s="170"/>
      <c r="P752" s="35"/>
      <c r="Q752" s="68"/>
      <c r="R752" s="68"/>
      <c r="S752" s="68"/>
      <c r="T752" s="68"/>
      <c r="U752" s="244" t="str">
        <f>IF(F752="","",Tabla1[[#This Row],[Fecha Inicio grupo]]+3*7-7)</f>
        <v/>
      </c>
      <c r="V752" s="245" t="str">
        <f>IF(F752="","",EDATE(Tabla1[[#This Row],[Fecha Inicio grupo]],3))</f>
        <v/>
      </c>
      <c r="W752" s="30"/>
      <c r="X752" s="30"/>
      <c r="Y752" s="77"/>
      <c r="Z752" s="77"/>
      <c r="AA752" s="77"/>
      <c r="AB752" s="77"/>
      <c r="AC752" s="77"/>
      <c r="AD752" s="77"/>
      <c r="AE752" s="77"/>
      <c r="AF752" s="77"/>
      <c r="AG752" s="77"/>
      <c r="AH752" s="77"/>
      <c r="AI752" s="77"/>
      <c r="AJ752" s="77"/>
      <c r="AK752" s="77"/>
      <c r="AL752" s="77"/>
      <c r="AM752" s="77"/>
      <c r="AN752" s="77"/>
      <c r="AO752" s="145"/>
      <c r="AP752" s="247" t="str">
        <f>IF(F752="","",IFERROR(VLOOKUP(SUBSTITUTE(SUBSTITUTE(Tabla1[[#This Row],[Uso Sistemas]],"T","P"),"N","F"),Parámetros!$M$2:$N$17,2,0),"Completar hasta 3ra sem. para evaluar a Probacionista"))</f>
        <v/>
      </c>
      <c r="AQ752" s="40"/>
      <c r="AR752" s="40"/>
      <c r="AS752" s="40"/>
      <c r="AT752" s="29"/>
      <c r="AU752" s="56"/>
      <c r="AV752" s="56"/>
      <c r="AW752" s="56"/>
      <c r="AX752" s="249" t="str">
        <f>IF(V752="","",EOMONTH(EDATE(Tabla1[[#This Row],[Fecha Finalización]],2),0))</f>
        <v/>
      </c>
      <c r="AY752" s="40"/>
      <c r="AZ752" s="250" t="str">
        <f>IF(V752="","",EOMONTH(EDATE(Tabla1[[#This Row],[Fecha Finalización]],3),0))</f>
        <v/>
      </c>
      <c r="BA752" s="40"/>
      <c r="BB752" s="40"/>
      <c r="BC752" s="236"/>
      <c r="BD752" s="234" t="str">
        <f>IF(F752="","",Tabla1[[#This Row],[sem 01]]&amp;Tabla1[[#This Row],[sem 02]]&amp;Tabla1[[#This Row],[sem 03]])</f>
        <v/>
      </c>
      <c r="BE752" s="235" t="str">
        <f>IF(TRIM(F752)="","",$B$1&amp;"-"&amp;SUBSTITUTE(Tabla1[[#This Row],[Mes Inscrito]]," ","")&amp;"-"&amp;SUBSTITUTE(Tabla1[[#This Row],[Dia de clases Inscrito]]," ","")&amp;"-"&amp;SUBSTITUTE(Tabla1[[#This Row],[Horario Inscrito]]," ","")&amp;"-"&amp;Tabla1[[#This Row],[Fecha Inicio grupo]])</f>
        <v/>
      </c>
      <c r="BF752" s="252" t="str">
        <f>IF(F752="","",Tabla1[[#This Row],[Curso]])</f>
        <v/>
      </c>
      <c r="BG752" s="253" t="str">
        <f>+IF(TRIM(F752)="","",$B$1&amp;"-"&amp;TRIM(Tabla1[[#This Row],[Mes Inscrito]])&amp;"-"&amp;TRIM(Tabla1[[#This Row],[Dia de clases Inscrito]])&amp;"-"&amp;TRIM(Tabla1[[#This Row],[Horario Inscrito]])&amp;"-"&amp;TRIM(Tabla1[[#This Row],[Fecha Inicio grupo]])&amp;"-"&amp;TRIM(Tabla1[[#This Row],[Tipo Incrito]]))</f>
        <v/>
      </c>
      <c r="BH752" s="308" t="str">
        <f>IF(F752="","",OR(IFERROR(SEARCH("CG",Tabla1[[#This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2" s="309" t="str">
        <f>IF(F752&lt;&gt;"",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2" s="309" t="str">
        <f>IF(F752&lt;&gt;"",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2" s="309" t="str">
        <f>IF(Tabla1[[#This Row],[Fecha Inicio grupo]]="","",IFERROR(VLOOKUP(Tabla1[[#This Row],[Mes de Alta como miembro]],Parámetros!$AM$2:$AN$16,2,0),"01/01/1900"))</f>
        <v/>
      </c>
    </row>
    <row r="753" spans="1:63" ht="14.45">
      <c r="A753" s="69">
        <v>750</v>
      </c>
      <c r="B753" s="30"/>
      <c r="C753" s="35"/>
      <c r="D753" s="43"/>
      <c r="E753" s="65"/>
      <c r="F753" s="46"/>
      <c r="G753" s="46"/>
      <c r="H753" s="164"/>
      <c r="I753" s="43"/>
      <c r="J753" s="29"/>
      <c r="K753" s="70"/>
      <c r="L753" s="69"/>
      <c r="M753" s="47"/>
      <c r="N753" s="239" t="str">
        <f ca="1">IF(Tabla1[[#This Row],[Fecha de nac]]="","",IF(Tabla1[[#This Row],[Fecha Finalización]] &gt;=TODAY(), DATEDIF(Tabla1[[#This Row],[Fecha de nac]],TODAY(),"y"), ROUNDDOWN((Tabla1[[#This Row],[Fecha Finalización]] -Tabla1[[#This Row],[Fecha de nac]])/365,0)))</f>
        <v/>
      </c>
      <c r="O753" s="170"/>
      <c r="P753" s="35"/>
      <c r="Q753" s="68"/>
      <c r="R753" s="68"/>
      <c r="S753" s="68"/>
      <c r="T753" s="68"/>
      <c r="U753" s="244" t="str">
        <f>IF(F753="","",Tabla1[[#This Row],[Fecha Inicio grupo]]+3*7-7)</f>
        <v/>
      </c>
      <c r="V753" s="245" t="str">
        <f>IF(F753="","",EDATE(Tabla1[[#This Row],[Fecha Inicio grupo]],3))</f>
        <v/>
      </c>
      <c r="W753" s="30"/>
      <c r="X753" s="30"/>
      <c r="Y753" s="77"/>
      <c r="Z753" s="77"/>
      <c r="AA753" s="77"/>
      <c r="AB753" s="77"/>
      <c r="AC753" s="77"/>
      <c r="AD753" s="77"/>
      <c r="AE753" s="77"/>
      <c r="AF753" s="77"/>
      <c r="AG753" s="77"/>
      <c r="AH753" s="77"/>
      <c r="AI753" s="77"/>
      <c r="AJ753" s="77"/>
      <c r="AK753" s="77"/>
      <c r="AL753" s="77"/>
      <c r="AM753" s="77"/>
      <c r="AN753" s="77"/>
      <c r="AO753" s="145"/>
      <c r="AP753" s="247" t="str">
        <f>IF(F753="","",IFERROR(VLOOKUP(SUBSTITUTE(SUBSTITUTE(Tabla1[[#This Row],[Uso Sistemas]],"T","P"),"N","F"),Parámetros!$M$2:$N$17,2,0),"Completar hasta 3ra sem. para evaluar a Probacionista"))</f>
        <v/>
      </c>
      <c r="AQ753" s="40"/>
      <c r="AR753" s="40"/>
      <c r="AS753" s="40"/>
      <c r="AT753" s="29"/>
      <c r="AU753" s="56"/>
      <c r="AV753" s="56"/>
      <c r="AW753" s="56"/>
      <c r="AX753" s="249" t="str">
        <f>IF(V753="","",EOMONTH(EDATE(Tabla1[[#This Row],[Fecha Finalización]],2),0))</f>
        <v/>
      </c>
      <c r="AY753" s="40"/>
      <c r="AZ753" s="250" t="str">
        <f>IF(V753="","",EOMONTH(EDATE(Tabla1[[#This Row],[Fecha Finalización]],3),0))</f>
        <v/>
      </c>
      <c r="BA753" s="40"/>
      <c r="BB753" s="40"/>
      <c r="BC753" s="236"/>
      <c r="BD753" s="234" t="str">
        <f>IF(F753="","",Tabla1[[#This Row],[sem 01]]&amp;Tabla1[[#This Row],[sem 02]]&amp;Tabla1[[#This Row],[sem 03]])</f>
        <v/>
      </c>
      <c r="BE753" s="235" t="str">
        <f>IF(TRIM(F753)="","",$B$1&amp;"-"&amp;SUBSTITUTE(Tabla1[[#This Row],[Mes Inscrito]]," ","")&amp;"-"&amp;SUBSTITUTE(Tabla1[[#This Row],[Dia de clases Inscrito]]," ","")&amp;"-"&amp;SUBSTITUTE(Tabla1[[#This Row],[Horario Inscrito]]," ","")&amp;"-"&amp;Tabla1[[#This Row],[Fecha Inicio grupo]])</f>
        <v/>
      </c>
      <c r="BF753" s="252" t="str">
        <f>IF(F753="","",Tabla1[[#This Row],[Curso]])</f>
        <v/>
      </c>
      <c r="BG753" s="253" t="str">
        <f>+IF(TRIM(F753)="","",$B$1&amp;"-"&amp;TRIM(Tabla1[[#This Row],[Mes Inscrito]])&amp;"-"&amp;TRIM(Tabla1[[#This Row],[Dia de clases Inscrito]])&amp;"-"&amp;TRIM(Tabla1[[#This Row],[Horario Inscrito]])&amp;"-"&amp;TRIM(Tabla1[[#This Row],[Fecha Inicio grupo]])&amp;"-"&amp;TRIM(Tabla1[[#This Row],[Tipo Incrito]]))</f>
        <v/>
      </c>
      <c r="BH753" s="308" t="str">
        <f>IF(F753="","",OR(IFERROR(SEARCH("CG",Tabla1[[#This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3" s="309" t="str">
        <f>IF(F753&lt;&gt;"",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3" s="309" t="str">
        <f>IF(F753&lt;&gt;"",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3" s="309" t="str">
        <f>IF(Tabla1[[#This Row],[Fecha Inicio grupo]]="","",IFERROR(VLOOKUP(Tabla1[[#This Row],[Mes de Alta como miembro]],Parámetros!$AM$2:$AN$16,2,0),"01/01/1900"))</f>
        <v/>
      </c>
    </row>
    <row r="754" spans="1:63" ht="14.45">
      <c r="A754" s="69">
        <v>751</v>
      </c>
      <c r="B754" s="30"/>
      <c r="C754" s="35"/>
      <c r="D754" s="43"/>
      <c r="E754" s="65"/>
      <c r="F754" s="46"/>
      <c r="G754" s="46"/>
      <c r="H754" s="164"/>
      <c r="I754" s="43"/>
      <c r="J754" s="29"/>
      <c r="K754" s="70"/>
      <c r="L754" s="69"/>
      <c r="M754" s="47"/>
      <c r="N754" s="239" t="str">
        <f ca="1">IF(Tabla1[[#This Row],[Fecha de nac]]="","",IF(Tabla1[[#This Row],[Fecha Finalización]] &gt;=TODAY(), DATEDIF(Tabla1[[#This Row],[Fecha de nac]],TODAY(),"y"), ROUNDDOWN((Tabla1[[#This Row],[Fecha Finalización]] -Tabla1[[#This Row],[Fecha de nac]])/365,0)))</f>
        <v/>
      </c>
      <c r="O754" s="170"/>
      <c r="P754" s="35"/>
      <c r="Q754" s="68"/>
      <c r="R754" s="68"/>
      <c r="S754" s="68"/>
      <c r="T754" s="68"/>
      <c r="U754" s="244" t="str">
        <f>IF(F754="","",Tabla1[[#This Row],[Fecha Inicio grupo]]+3*7-7)</f>
        <v/>
      </c>
      <c r="V754" s="245" t="str">
        <f>IF(F754="","",EDATE(Tabla1[[#This Row],[Fecha Inicio grupo]],3))</f>
        <v/>
      </c>
      <c r="W754" s="30"/>
      <c r="X754" s="30"/>
      <c r="Y754" s="77"/>
      <c r="Z754" s="77"/>
      <c r="AA754" s="77"/>
      <c r="AB754" s="77"/>
      <c r="AC754" s="77"/>
      <c r="AD754" s="77"/>
      <c r="AE754" s="77"/>
      <c r="AF754" s="77"/>
      <c r="AG754" s="77"/>
      <c r="AH754" s="77"/>
      <c r="AI754" s="77"/>
      <c r="AJ754" s="77"/>
      <c r="AK754" s="77"/>
      <c r="AL754" s="77"/>
      <c r="AM754" s="77"/>
      <c r="AN754" s="77"/>
      <c r="AO754" s="145"/>
      <c r="AP754" s="247" t="str">
        <f>IF(F754="","",IFERROR(VLOOKUP(SUBSTITUTE(SUBSTITUTE(Tabla1[[#This Row],[Uso Sistemas]],"T","P"),"N","F"),Parámetros!$M$2:$N$17,2,0),"Completar hasta 3ra sem. para evaluar a Probacionista"))</f>
        <v/>
      </c>
      <c r="AQ754" s="40"/>
      <c r="AR754" s="40"/>
      <c r="AS754" s="40"/>
      <c r="AT754" s="29"/>
      <c r="AU754" s="56"/>
      <c r="AV754" s="56"/>
      <c r="AW754" s="56"/>
      <c r="AX754" s="249" t="str">
        <f>IF(V754="","",EOMONTH(EDATE(Tabla1[[#This Row],[Fecha Finalización]],2),0))</f>
        <v/>
      </c>
      <c r="AY754" s="40"/>
      <c r="AZ754" s="250" t="str">
        <f>IF(V754="","",EOMONTH(EDATE(Tabla1[[#This Row],[Fecha Finalización]],3),0))</f>
        <v/>
      </c>
      <c r="BA754" s="40"/>
      <c r="BB754" s="40"/>
      <c r="BC754" s="236"/>
      <c r="BD754" s="234" t="str">
        <f>IF(F754="","",Tabla1[[#This Row],[sem 01]]&amp;Tabla1[[#This Row],[sem 02]]&amp;Tabla1[[#This Row],[sem 03]])</f>
        <v/>
      </c>
      <c r="BE754" s="235" t="str">
        <f>IF(TRIM(F754)="","",$B$1&amp;"-"&amp;SUBSTITUTE(Tabla1[[#This Row],[Mes Inscrito]]," ","")&amp;"-"&amp;SUBSTITUTE(Tabla1[[#This Row],[Dia de clases Inscrito]]," ","")&amp;"-"&amp;SUBSTITUTE(Tabla1[[#This Row],[Horario Inscrito]]," ","")&amp;"-"&amp;Tabla1[[#This Row],[Fecha Inicio grupo]])</f>
        <v/>
      </c>
      <c r="BF754" s="252" t="str">
        <f>IF(F754="","",Tabla1[[#This Row],[Curso]])</f>
        <v/>
      </c>
      <c r="BG754" s="253" t="str">
        <f>+IF(TRIM(F754)="","",$B$1&amp;"-"&amp;TRIM(Tabla1[[#This Row],[Mes Inscrito]])&amp;"-"&amp;TRIM(Tabla1[[#This Row],[Dia de clases Inscrito]])&amp;"-"&amp;TRIM(Tabla1[[#This Row],[Horario Inscrito]])&amp;"-"&amp;TRIM(Tabla1[[#This Row],[Fecha Inicio grupo]])&amp;"-"&amp;TRIM(Tabla1[[#This Row],[Tipo Incrito]]))</f>
        <v/>
      </c>
      <c r="BH754" s="308" t="str">
        <f>IF(F754="","",OR(IFERROR(SEARCH("CG",Tabla1[[#This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4" s="309" t="str">
        <f>IF(F754&lt;&gt;"",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4" s="309" t="str">
        <f>IF(F754&lt;&gt;"",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4" s="309" t="str">
        <f>IF(Tabla1[[#This Row],[Fecha Inicio grupo]]="","",IFERROR(VLOOKUP(Tabla1[[#This Row],[Mes de Alta como miembro]],Parámetros!$AM$2:$AN$16,2,0),"01/01/1900"))</f>
        <v/>
      </c>
    </row>
    <row r="755" spans="1:63" ht="14.45">
      <c r="A755" s="69">
        <v>752</v>
      </c>
      <c r="B755" s="30"/>
      <c r="C755" s="35"/>
      <c r="D755" s="43"/>
      <c r="E755" s="65"/>
      <c r="F755" s="46"/>
      <c r="G755" s="46"/>
      <c r="H755" s="164"/>
      <c r="I755" s="43"/>
      <c r="J755" s="29"/>
      <c r="K755" s="70"/>
      <c r="L755" s="69"/>
      <c r="M755" s="47"/>
      <c r="N755" s="239" t="str">
        <f ca="1">IF(Tabla1[[#This Row],[Fecha de nac]]="","",IF(Tabla1[[#This Row],[Fecha Finalización]] &gt;=TODAY(), DATEDIF(Tabla1[[#This Row],[Fecha de nac]],TODAY(),"y"), ROUNDDOWN((Tabla1[[#This Row],[Fecha Finalización]] -Tabla1[[#This Row],[Fecha de nac]])/365,0)))</f>
        <v/>
      </c>
      <c r="O755" s="170"/>
      <c r="P755" s="35"/>
      <c r="Q755" s="68"/>
      <c r="R755" s="68"/>
      <c r="S755" s="68"/>
      <c r="T755" s="68"/>
      <c r="U755" s="244" t="str">
        <f>IF(F755="","",Tabla1[[#This Row],[Fecha Inicio grupo]]+3*7-7)</f>
        <v/>
      </c>
      <c r="V755" s="245" t="str">
        <f>IF(F755="","",EDATE(Tabla1[[#This Row],[Fecha Inicio grupo]],3))</f>
        <v/>
      </c>
      <c r="W755" s="30"/>
      <c r="X755" s="30"/>
      <c r="Y755" s="77"/>
      <c r="Z755" s="77"/>
      <c r="AA755" s="77"/>
      <c r="AB755" s="77"/>
      <c r="AC755" s="77"/>
      <c r="AD755" s="77"/>
      <c r="AE755" s="77"/>
      <c r="AF755" s="77"/>
      <c r="AG755" s="77"/>
      <c r="AH755" s="77"/>
      <c r="AI755" s="77"/>
      <c r="AJ755" s="77"/>
      <c r="AK755" s="77"/>
      <c r="AL755" s="77"/>
      <c r="AM755" s="77"/>
      <c r="AN755" s="77"/>
      <c r="AO755" s="145"/>
      <c r="AP755" s="247" t="str">
        <f>IF(F755="","",IFERROR(VLOOKUP(SUBSTITUTE(SUBSTITUTE(Tabla1[[#This Row],[Uso Sistemas]],"T","P"),"N","F"),Parámetros!$M$2:$N$17,2,0),"Completar hasta 3ra sem. para evaluar a Probacionista"))</f>
        <v/>
      </c>
      <c r="AQ755" s="40"/>
      <c r="AR755" s="40"/>
      <c r="AS755" s="40"/>
      <c r="AT755" s="29"/>
      <c r="AU755" s="56"/>
      <c r="AV755" s="56"/>
      <c r="AW755" s="56"/>
      <c r="AX755" s="249" t="str">
        <f>IF(V755="","",EOMONTH(EDATE(Tabla1[[#This Row],[Fecha Finalización]],2),0))</f>
        <v/>
      </c>
      <c r="AY755" s="40"/>
      <c r="AZ755" s="250" t="str">
        <f>IF(V755="","",EOMONTH(EDATE(Tabla1[[#This Row],[Fecha Finalización]],3),0))</f>
        <v/>
      </c>
      <c r="BA755" s="40"/>
      <c r="BB755" s="40"/>
      <c r="BC755" s="236"/>
      <c r="BD755" s="234" t="str">
        <f>IF(F755="","",Tabla1[[#This Row],[sem 01]]&amp;Tabla1[[#This Row],[sem 02]]&amp;Tabla1[[#This Row],[sem 03]])</f>
        <v/>
      </c>
      <c r="BE755" s="235" t="str">
        <f>IF(TRIM(F755)="","",$B$1&amp;"-"&amp;SUBSTITUTE(Tabla1[[#This Row],[Mes Inscrito]]," ","")&amp;"-"&amp;SUBSTITUTE(Tabla1[[#This Row],[Dia de clases Inscrito]]," ","")&amp;"-"&amp;SUBSTITUTE(Tabla1[[#This Row],[Horario Inscrito]]," ","")&amp;"-"&amp;Tabla1[[#This Row],[Fecha Inicio grupo]])</f>
        <v/>
      </c>
      <c r="BF755" s="252" t="str">
        <f>IF(F755="","",Tabla1[[#This Row],[Curso]])</f>
        <v/>
      </c>
      <c r="BG755" s="253" t="str">
        <f>+IF(TRIM(F755)="","",$B$1&amp;"-"&amp;TRIM(Tabla1[[#This Row],[Mes Inscrito]])&amp;"-"&amp;TRIM(Tabla1[[#This Row],[Dia de clases Inscrito]])&amp;"-"&amp;TRIM(Tabla1[[#This Row],[Horario Inscrito]])&amp;"-"&amp;TRIM(Tabla1[[#This Row],[Fecha Inicio grupo]])&amp;"-"&amp;TRIM(Tabla1[[#This Row],[Tipo Incrito]]))</f>
        <v/>
      </c>
      <c r="BH755" s="308" t="str">
        <f>IF(F755="","",OR(IFERROR(SEARCH("CG",Tabla1[[#This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5" s="309" t="str">
        <f>IF(F755&lt;&gt;"",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5" s="309" t="str">
        <f>IF(F755&lt;&gt;"",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5" s="309" t="str">
        <f>IF(Tabla1[[#This Row],[Fecha Inicio grupo]]="","",IFERROR(VLOOKUP(Tabla1[[#This Row],[Mes de Alta como miembro]],Parámetros!$AM$2:$AN$16,2,0),"01/01/1900"))</f>
        <v/>
      </c>
    </row>
    <row r="756" spans="1:63" ht="14.45">
      <c r="A756" s="69">
        <v>753</v>
      </c>
      <c r="B756" s="30"/>
      <c r="C756" s="35"/>
      <c r="D756" s="43"/>
      <c r="E756" s="65"/>
      <c r="F756" s="46"/>
      <c r="G756" s="46"/>
      <c r="H756" s="164"/>
      <c r="I756" s="43"/>
      <c r="J756" s="29"/>
      <c r="K756" s="70"/>
      <c r="L756" s="69"/>
      <c r="M756" s="47"/>
      <c r="N756" s="239" t="str">
        <f ca="1">IF(Tabla1[[#This Row],[Fecha de nac]]="","",IF(Tabla1[[#This Row],[Fecha Finalización]] &gt;=TODAY(), DATEDIF(Tabla1[[#This Row],[Fecha de nac]],TODAY(),"y"), ROUNDDOWN((Tabla1[[#This Row],[Fecha Finalización]] -Tabla1[[#This Row],[Fecha de nac]])/365,0)))</f>
        <v/>
      </c>
      <c r="O756" s="170"/>
      <c r="P756" s="35"/>
      <c r="Q756" s="68"/>
      <c r="R756" s="68"/>
      <c r="S756" s="68"/>
      <c r="T756" s="68"/>
      <c r="U756" s="244" t="str">
        <f>IF(F756="","",Tabla1[[#This Row],[Fecha Inicio grupo]]+3*7-7)</f>
        <v/>
      </c>
      <c r="V756" s="245" t="str">
        <f>IF(F756="","",EDATE(Tabla1[[#This Row],[Fecha Inicio grupo]],3))</f>
        <v/>
      </c>
      <c r="W756" s="30"/>
      <c r="X756" s="30"/>
      <c r="Y756" s="77"/>
      <c r="Z756" s="77"/>
      <c r="AA756" s="77"/>
      <c r="AB756" s="77"/>
      <c r="AC756" s="77"/>
      <c r="AD756" s="77"/>
      <c r="AE756" s="77"/>
      <c r="AF756" s="77"/>
      <c r="AG756" s="77"/>
      <c r="AH756" s="77"/>
      <c r="AI756" s="77"/>
      <c r="AJ756" s="77"/>
      <c r="AK756" s="77"/>
      <c r="AL756" s="77"/>
      <c r="AM756" s="77"/>
      <c r="AN756" s="77"/>
      <c r="AO756" s="145"/>
      <c r="AP756" s="247" t="str">
        <f>IF(F756="","",IFERROR(VLOOKUP(SUBSTITUTE(SUBSTITUTE(Tabla1[[#This Row],[Uso Sistemas]],"T","P"),"N","F"),Parámetros!$M$2:$N$17,2,0),"Completar hasta 3ra sem. para evaluar a Probacionista"))</f>
        <v/>
      </c>
      <c r="AQ756" s="40"/>
      <c r="AR756" s="40"/>
      <c r="AS756" s="40"/>
      <c r="AT756" s="29"/>
      <c r="AU756" s="56"/>
      <c r="AV756" s="56"/>
      <c r="AW756" s="56"/>
      <c r="AX756" s="249" t="str">
        <f>IF(V756="","",EOMONTH(EDATE(Tabla1[[#This Row],[Fecha Finalización]],2),0))</f>
        <v/>
      </c>
      <c r="AY756" s="40"/>
      <c r="AZ756" s="250" t="str">
        <f>IF(V756="","",EOMONTH(EDATE(Tabla1[[#This Row],[Fecha Finalización]],3),0))</f>
        <v/>
      </c>
      <c r="BA756" s="40"/>
      <c r="BB756" s="40"/>
      <c r="BC756" s="236"/>
      <c r="BD756" s="234" t="str">
        <f>IF(F756="","",Tabla1[[#This Row],[sem 01]]&amp;Tabla1[[#This Row],[sem 02]]&amp;Tabla1[[#This Row],[sem 03]])</f>
        <v/>
      </c>
      <c r="BE756" s="235" t="str">
        <f>IF(TRIM(F756)="","",$B$1&amp;"-"&amp;SUBSTITUTE(Tabla1[[#This Row],[Mes Inscrito]]," ","")&amp;"-"&amp;SUBSTITUTE(Tabla1[[#This Row],[Dia de clases Inscrito]]," ","")&amp;"-"&amp;SUBSTITUTE(Tabla1[[#This Row],[Horario Inscrito]]," ","")&amp;"-"&amp;Tabla1[[#This Row],[Fecha Inicio grupo]])</f>
        <v/>
      </c>
      <c r="BF756" s="252" t="str">
        <f>IF(F756="","",Tabla1[[#This Row],[Curso]])</f>
        <v/>
      </c>
      <c r="BG756" s="253" t="str">
        <f>+IF(TRIM(F756)="","",$B$1&amp;"-"&amp;TRIM(Tabla1[[#This Row],[Mes Inscrito]])&amp;"-"&amp;TRIM(Tabla1[[#This Row],[Dia de clases Inscrito]])&amp;"-"&amp;TRIM(Tabla1[[#This Row],[Horario Inscrito]])&amp;"-"&amp;TRIM(Tabla1[[#This Row],[Fecha Inicio grupo]])&amp;"-"&amp;TRIM(Tabla1[[#This Row],[Tipo Incrito]]))</f>
        <v/>
      </c>
      <c r="BH756" s="308" t="str">
        <f>IF(F756="","",OR(IFERROR(SEARCH("CG",Tabla1[[#This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6" s="309" t="str">
        <f>IF(F756&lt;&gt;"",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6" s="309" t="str">
        <f>IF(F756&lt;&gt;"",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6" s="309" t="str">
        <f>IF(Tabla1[[#This Row],[Fecha Inicio grupo]]="","",IFERROR(VLOOKUP(Tabla1[[#This Row],[Mes de Alta como miembro]],Parámetros!$AM$2:$AN$16,2,0),"01/01/1900"))</f>
        <v/>
      </c>
    </row>
    <row r="757" spans="1:63" ht="14.45">
      <c r="A757" s="69">
        <v>754</v>
      </c>
      <c r="B757" s="30"/>
      <c r="C757" s="35"/>
      <c r="D757" s="43"/>
      <c r="E757" s="65"/>
      <c r="F757" s="46"/>
      <c r="G757" s="46"/>
      <c r="H757" s="164"/>
      <c r="I757" s="43"/>
      <c r="J757" s="29"/>
      <c r="K757" s="70"/>
      <c r="L757" s="69"/>
      <c r="M757" s="47"/>
      <c r="N757" s="239" t="str">
        <f ca="1">IF(Tabla1[[#This Row],[Fecha de nac]]="","",IF(Tabla1[[#This Row],[Fecha Finalización]] &gt;=TODAY(), DATEDIF(Tabla1[[#This Row],[Fecha de nac]],TODAY(),"y"), ROUNDDOWN((Tabla1[[#This Row],[Fecha Finalización]] -Tabla1[[#This Row],[Fecha de nac]])/365,0)))</f>
        <v/>
      </c>
      <c r="O757" s="170"/>
      <c r="P757" s="35"/>
      <c r="Q757" s="68"/>
      <c r="R757" s="68"/>
      <c r="S757" s="68"/>
      <c r="T757" s="68"/>
      <c r="U757" s="244" t="str">
        <f>IF(F757="","",Tabla1[[#This Row],[Fecha Inicio grupo]]+3*7-7)</f>
        <v/>
      </c>
      <c r="V757" s="245" t="str">
        <f>IF(F757="","",EDATE(Tabla1[[#This Row],[Fecha Inicio grupo]],3))</f>
        <v/>
      </c>
      <c r="W757" s="30"/>
      <c r="X757" s="30"/>
      <c r="Y757" s="77"/>
      <c r="Z757" s="77"/>
      <c r="AA757" s="77"/>
      <c r="AB757" s="77"/>
      <c r="AC757" s="77"/>
      <c r="AD757" s="77"/>
      <c r="AE757" s="77"/>
      <c r="AF757" s="77"/>
      <c r="AG757" s="77"/>
      <c r="AH757" s="77"/>
      <c r="AI757" s="77"/>
      <c r="AJ757" s="77"/>
      <c r="AK757" s="77"/>
      <c r="AL757" s="77"/>
      <c r="AM757" s="77"/>
      <c r="AN757" s="77"/>
      <c r="AO757" s="145"/>
      <c r="AP757" s="247" t="str">
        <f>IF(F757="","",IFERROR(VLOOKUP(SUBSTITUTE(SUBSTITUTE(Tabla1[[#This Row],[Uso Sistemas]],"T","P"),"N","F"),Parámetros!$M$2:$N$17,2,0),"Completar hasta 3ra sem. para evaluar a Probacionista"))</f>
        <v/>
      </c>
      <c r="AQ757" s="40"/>
      <c r="AR757" s="40"/>
      <c r="AS757" s="40"/>
      <c r="AT757" s="29"/>
      <c r="AU757" s="56"/>
      <c r="AV757" s="56"/>
      <c r="AW757" s="56"/>
      <c r="AX757" s="249" t="str">
        <f>IF(V757="","",EOMONTH(EDATE(Tabla1[[#This Row],[Fecha Finalización]],2),0))</f>
        <v/>
      </c>
      <c r="AY757" s="40"/>
      <c r="AZ757" s="250" t="str">
        <f>IF(V757="","",EOMONTH(EDATE(Tabla1[[#This Row],[Fecha Finalización]],3),0))</f>
        <v/>
      </c>
      <c r="BA757" s="40"/>
      <c r="BB757" s="40"/>
      <c r="BC757" s="236"/>
      <c r="BD757" s="234" t="str">
        <f>IF(F757="","",Tabla1[[#This Row],[sem 01]]&amp;Tabla1[[#This Row],[sem 02]]&amp;Tabla1[[#This Row],[sem 03]])</f>
        <v/>
      </c>
      <c r="BE757" s="235" t="str">
        <f>IF(TRIM(F757)="","",$B$1&amp;"-"&amp;SUBSTITUTE(Tabla1[[#This Row],[Mes Inscrito]]," ","")&amp;"-"&amp;SUBSTITUTE(Tabla1[[#This Row],[Dia de clases Inscrito]]," ","")&amp;"-"&amp;SUBSTITUTE(Tabla1[[#This Row],[Horario Inscrito]]," ","")&amp;"-"&amp;Tabla1[[#This Row],[Fecha Inicio grupo]])</f>
        <v/>
      </c>
      <c r="BF757" s="252" t="str">
        <f>IF(F757="","",Tabla1[[#This Row],[Curso]])</f>
        <v/>
      </c>
      <c r="BG757" s="253" t="str">
        <f>+IF(TRIM(F757)="","",$B$1&amp;"-"&amp;TRIM(Tabla1[[#This Row],[Mes Inscrito]])&amp;"-"&amp;TRIM(Tabla1[[#This Row],[Dia de clases Inscrito]])&amp;"-"&amp;TRIM(Tabla1[[#This Row],[Horario Inscrito]])&amp;"-"&amp;TRIM(Tabla1[[#This Row],[Fecha Inicio grupo]])&amp;"-"&amp;TRIM(Tabla1[[#This Row],[Tipo Incrito]]))</f>
        <v/>
      </c>
      <c r="BH757" s="308" t="str">
        <f>IF(F757="","",OR(IFERROR(SEARCH("CG",Tabla1[[#This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7" s="309" t="str">
        <f>IF(F757&lt;&gt;"",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7" s="309" t="str">
        <f>IF(F757&lt;&gt;"",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7" s="309" t="str">
        <f>IF(Tabla1[[#This Row],[Fecha Inicio grupo]]="","",IFERROR(VLOOKUP(Tabla1[[#This Row],[Mes de Alta como miembro]],Parámetros!$AM$2:$AN$16,2,0),"01/01/1900"))</f>
        <v/>
      </c>
    </row>
    <row r="758" spans="1:63" ht="14.45">
      <c r="A758" s="69">
        <v>755</v>
      </c>
      <c r="B758" s="30"/>
      <c r="C758" s="35"/>
      <c r="D758" s="43"/>
      <c r="E758" s="65"/>
      <c r="F758" s="46"/>
      <c r="G758" s="46"/>
      <c r="H758" s="164"/>
      <c r="I758" s="43"/>
      <c r="J758" s="29"/>
      <c r="K758" s="70"/>
      <c r="L758" s="69"/>
      <c r="M758" s="47"/>
      <c r="N758" s="239" t="str">
        <f ca="1">IF(Tabla1[[#This Row],[Fecha de nac]]="","",IF(Tabla1[[#This Row],[Fecha Finalización]] &gt;=TODAY(), DATEDIF(Tabla1[[#This Row],[Fecha de nac]],TODAY(),"y"), ROUNDDOWN((Tabla1[[#This Row],[Fecha Finalización]] -Tabla1[[#This Row],[Fecha de nac]])/365,0)))</f>
        <v/>
      </c>
      <c r="O758" s="170"/>
      <c r="P758" s="35"/>
      <c r="Q758" s="68"/>
      <c r="R758" s="68"/>
      <c r="S758" s="68"/>
      <c r="T758" s="68"/>
      <c r="U758" s="244" t="str">
        <f>IF(F758="","",Tabla1[[#This Row],[Fecha Inicio grupo]]+3*7-7)</f>
        <v/>
      </c>
      <c r="V758" s="245" t="str">
        <f>IF(F758="","",EDATE(Tabla1[[#This Row],[Fecha Inicio grupo]],3))</f>
        <v/>
      </c>
      <c r="W758" s="30"/>
      <c r="X758" s="30"/>
      <c r="Y758" s="77"/>
      <c r="Z758" s="77"/>
      <c r="AA758" s="77"/>
      <c r="AB758" s="77"/>
      <c r="AC758" s="77"/>
      <c r="AD758" s="77"/>
      <c r="AE758" s="77"/>
      <c r="AF758" s="77"/>
      <c r="AG758" s="77"/>
      <c r="AH758" s="77"/>
      <c r="AI758" s="77"/>
      <c r="AJ758" s="77"/>
      <c r="AK758" s="77"/>
      <c r="AL758" s="77"/>
      <c r="AM758" s="77"/>
      <c r="AN758" s="77"/>
      <c r="AO758" s="145"/>
      <c r="AP758" s="247" t="str">
        <f>IF(F758="","",IFERROR(VLOOKUP(SUBSTITUTE(SUBSTITUTE(Tabla1[[#This Row],[Uso Sistemas]],"T","P"),"N","F"),Parámetros!$M$2:$N$17,2,0),"Completar hasta 3ra sem. para evaluar a Probacionista"))</f>
        <v/>
      </c>
      <c r="AQ758" s="40"/>
      <c r="AR758" s="40"/>
      <c r="AS758" s="40"/>
      <c r="AT758" s="29"/>
      <c r="AU758" s="56"/>
      <c r="AV758" s="56"/>
      <c r="AW758" s="56"/>
      <c r="AX758" s="249" t="str">
        <f>IF(V758="","",EOMONTH(EDATE(Tabla1[[#This Row],[Fecha Finalización]],2),0))</f>
        <v/>
      </c>
      <c r="AY758" s="40"/>
      <c r="AZ758" s="250" t="str">
        <f>IF(V758="","",EOMONTH(EDATE(Tabla1[[#This Row],[Fecha Finalización]],3),0))</f>
        <v/>
      </c>
      <c r="BA758" s="40"/>
      <c r="BB758" s="40"/>
      <c r="BC758" s="236"/>
      <c r="BD758" s="234" t="str">
        <f>IF(F758="","",Tabla1[[#This Row],[sem 01]]&amp;Tabla1[[#This Row],[sem 02]]&amp;Tabla1[[#This Row],[sem 03]])</f>
        <v/>
      </c>
      <c r="BE758" s="235" t="str">
        <f>IF(TRIM(F758)="","",$B$1&amp;"-"&amp;SUBSTITUTE(Tabla1[[#This Row],[Mes Inscrito]]," ","")&amp;"-"&amp;SUBSTITUTE(Tabla1[[#This Row],[Dia de clases Inscrito]]," ","")&amp;"-"&amp;SUBSTITUTE(Tabla1[[#This Row],[Horario Inscrito]]," ","")&amp;"-"&amp;Tabla1[[#This Row],[Fecha Inicio grupo]])</f>
        <v/>
      </c>
      <c r="BF758" s="252" t="str">
        <f>IF(F758="","",Tabla1[[#This Row],[Curso]])</f>
        <v/>
      </c>
      <c r="BG758" s="253" t="str">
        <f>+IF(TRIM(F758)="","",$B$1&amp;"-"&amp;TRIM(Tabla1[[#This Row],[Mes Inscrito]])&amp;"-"&amp;TRIM(Tabla1[[#This Row],[Dia de clases Inscrito]])&amp;"-"&amp;TRIM(Tabla1[[#This Row],[Horario Inscrito]])&amp;"-"&amp;TRIM(Tabla1[[#This Row],[Fecha Inicio grupo]])&amp;"-"&amp;TRIM(Tabla1[[#This Row],[Tipo Incrito]]))</f>
        <v/>
      </c>
      <c r="BH758" s="308" t="str">
        <f>IF(F758="","",OR(IFERROR(SEARCH("CG",Tabla1[[#This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8" s="309" t="str">
        <f>IF(F758&lt;&gt;"",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8" s="309" t="str">
        <f>IF(F758&lt;&gt;"",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8" s="309" t="str">
        <f>IF(Tabla1[[#This Row],[Fecha Inicio grupo]]="","",IFERROR(VLOOKUP(Tabla1[[#This Row],[Mes de Alta como miembro]],Parámetros!$AM$2:$AN$16,2,0),"01/01/1900"))</f>
        <v/>
      </c>
    </row>
    <row r="759" spans="1:63" ht="14.45">
      <c r="A759" s="69">
        <v>756</v>
      </c>
      <c r="B759" s="30"/>
      <c r="C759" s="35"/>
      <c r="D759" s="43"/>
      <c r="E759" s="65"/>
      <c r="F759" s="46"/>
      <c r="G759" s="46"/>
      <c r="H759" s="164"/>
      <c r="I759" s="43"/>
      <c r="J759" s="29"/>
      <c r="K759" s="70"/>
      <c r="L759" s="69"/>
      <c r="M759" s="47"/>
      <c r="N759" s="239" t="str">
        <f ca="1">IF(Tabla1[[#This Row],[Fecha de nac]]="","",IF(Tabla1[[#This Row],[Fecha Finalización]] &gt;=TODAY(), DATEDIF(Tabla1[[#This Row],[Fecha de nac]],TODAY(),"y"), ROUNDDOWN((Tabla1[[#This Row],[Fecha Finalización]] -Tabla1[[#This Row],[Fecha de nac]])/365,0)))</f>
        <v/>
      </c>
      <c r="O759" s="170"/>
      <c r="P759" s="35"/>
      <c r="Q759" s="68"/>
      <c r="R759" s="68"/>
      <c r="S759" s="68"/>
      <c r="T759" s="68"/>
      <c r="U759" s="244" t="str">
        <f>IF(F759="","",Tabla1[[#This Row],[Fecha Inicio grupo]]+3*7-7)</f>
        <v/>
      </c>
      <c r="V759" s="245" t="str">
        <f>IF(F759="","",EDATE(Tabla1[[#This Row],[Fecha Inicio grupo]],3))</f>
        <v/>
      </c>
      <c r="W759" s="30"/>
      <c r="X759" s="30"/>
      <c r="Y759" s="77"/>
      <c r="Z759" s="77"/>
      <c r="AA759" s="77"/>
      <c r="AB759" s="77"/>
      <c r="AC759" s="77"/>
      <c r="AD759" s="77"/>
      <c r="AE759" s="77"/>
      <c r="AF759" s="77"/>
      <c r="AG759" s="77"/>
      <c r="AH759" s="77"/>
      <c r="AI759" s="77"/>
      <c r="AJ759" s="77"/>
      <c r="AK759" s="77"/>
      <c r="AL759" s="77"/>
      <c r="AM759" s="77"/>
      <c r="AN759" s="77"/>
      <c r="AO759" s="145"/>
      <c r="AP759" s="247" t="str">
        <f>IF(F759="","",IFERROR(VLOOKUP(SUBSTITUTE(SUBSTITUTE(Tabla1[[#This Row],[Uso Sistemas]],"T","P"),"N","F"),Parámetros!$M$2:$N$17,2,0),"Completar hasta 3ra sem. para evaluar a Probacionista"))</f>
        <v/>
      </c>
      <c r="AQ759" s="40"/>
      <c r="AR759" s="40"/>
      <c r="AS759" s="40"/>
      <c r="AT759" s="29"/>
      <c r="AU759" s="56"/>
      <c r="AV759" s="56"/>
      <c r="AW759" s="56"/>
      <c r="AX759" s="249" t="str">
        <f>IF(V759="","",EOMONTH(EDATE(Tabla1[[#This Row],[Fecha Finalización]],2),0))</f>
        <v/>
      </c>
      <c r="AY759" s="40"/>
      <c r="AZ759" s="250" t="str">
        <f>IF(V759="","",EOMONTH(EDATE(Tabla1[[#This Row],[Fecha Finalización]],3),0))</f>
        <v/>
      </c>
      <c r="BA759" s="40"/>
      <c r="BB759" s="40"/>
      <c r="BC759" s="236"/>
      <c r="BD759" s="234" t="str">
        <f>IF(F759="","",Tabla1[[#This Row],[sem 01]]&amp;Tabla1[[#This Row],[sem 02]]&amp;Tabla1[[#This Row],[sem 03]])</f>
        <v/>
      </c>
      <c r="BE759" s="235" t="str">
        <f>IF(TRIM(F759)="","",$B$1&amp;"-"&amp;SUBSTITUTE(Tabla1[[#This Row],[Mes Inscrito]]," ","")&amp;"-"&amp;SUBSTITUTE(Tabla1[[#This Row],[Dia de clases Inscrito]]," ","")&amp;"-"&amp;SUBSTITUTE(Tabla1[[#This Row],[Horario Inscrito]]," ","")&amp;"-"&amp;Tabla1[[#This Row],[Fecha Inicio grupo]])</f>
        <v/>
      </c>
      <c r="BF759" s="252" t="str">
        <f>IF(F759="","",Tabla1[[#This Row],[Curso]])</f>
        <v/>
      </c>
      <c r="BG759" s="253" t="str">
        <f>+IF(TRIM(F759)="","",$B$1&amp;"-"&amp;TRIM(Tabla1[[#This Row],[Mes Inscrito]])&amp;"-"&amp;TRIM(Tabla1[[#This Row],[Dia de clases Inscrito]])&amp;"-"&amp;TRIM(Tabla1[[#This Row],[Horario Inscrito]])&amp;"-"&amp;TRIM(Tabla1[[#This Row],[Fecha Inicio grupo]])&amp;"-"&amp;TRIM(Tabla1[[#This Row],[Tipo Incrito]]))</f>
        <v/>
      </c>
      <c r="BH759" s="308" t="str">
        <f>IF(F759="","",OR(IFERROR(SEARCH("CG",Tabla1[[#This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9" s="309" t="str">
        <f>IF(F759&lt;&gt;"",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9" s="309" t="str">
        <f>IF(F759&lt;&gt;"",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9" s="309" t="str">
        <f>IF(Tabla1[[#This Row],[Fecha Inicio grupo]]="","",IFERROR(VLOOKUP(Tabla1[[#This Row],[Mes de Alta como miembro]],Parámetros!$AM$2:$AN$16,2,0),"01/01/1900"))</f>
        <v/>
      </c>
    </row>
    <row r="760" spans="1:63" ht="14.45">
      <c r="A760" s="69">
        <v>757</v>
      </c>
      <c r="B760" s="30"/>
      <c r="C760" s="35"/>
      <c r="D760" s="43"/>
      <c r="E760" s="65"/>
      <c r="F760" s="46"/>
      <c r="G760" s="46"/>
      <c r="H760" s="164"/>
      <c r="I760" s="43"/>
      <c r="J760" s="29"/>
      <c r="K760" s="70"/>
      <c r="L760" s="69"/>
      <c r="M760" s="47"/>
      <c r="N760" s="239" t="str">
        <f ca="1">IF(Tabla1[[#This Row],[Fecha de nac]]="","",IF(Tabla1[[#This Row],[Fecha Finalización]] &gt;=TODAY(), DATEDIF(Tabla1[[#This Row],[Fecha de nac]],TODAY(),"y"), ROUNDDOWN((Tabla1[[#This Row],[Fecha Finalización]] -Tabla1[[#This Row],[Fecha de nac]])/365,0)))</f>
        <v/>
      </c>
      <c r="O760" s="170"/>
      <c r="P760" s="35"/>
      <c r="Q760" s="68"/>
      <c r="R760" s="68"/>
      <c r="S760" s="68"/>
      <c r="T760" s="68"/>
      <c r="U760" s="244" t="str">
        <f>IF(F760="","",Tabla1[[#This Row],[Fecha Inicio grupo]]+3*7-7)</f>
        <v/>
      </c>
      <c r="V760" s="245" t="str">
        <f>IF(F760="","",EDATE(Tabla1[[#This Row],[Fecha Inicio grupo]],3))</f>
        <v/>
      </c>
      <c r="W760" s="30"/>
      <c r="X760" s="30"/>
      <c r="Y760" s="77"/>
      <c r="Z760" s="77"/>
      <c r="AA760" s="77"/>
      <c r="AB760" s="77"/>
      <c r="AC760" s="77"/>
      <c r="AD760" s="77"/>
      <c r="AE760" s="77"/>
      <c r="AF760" s="77"/>
      <c r="AG760" s="77"/>
      <c r="AH760" s="77"/>
      <c r="AI760" s="77"/>
      <c r="AJ760" s="77"/>
      <c r="AK760" s="77"/>
      <c r="AL760" s="77"/>
      <c r="AM760" s="77"/>
      <c r="AN760" s="77"/>
      <c r="AO760" s="145"/>
      <c r="AP760" s="247" t="str">
        <f>IF(F760="","",IFERROR(VLOOKUP(SUBSTITUTE(SUBSTITUTE(Tabla1[[#This Row],[Uso Sistemas]],"T","P"),"N","F"),Parámetros!$M$2:$N$17,2,0),"Completar hasta 3ra sem. para evaluar a Probacionista"))</f>
        <v/>
      </c>
      <c r="AQ760" s="40"/>
      <c r="AR760" s="40"/>
      <c r="AS760" s="40"/>
      <c r="AT760" s="29"/>
      <c r="AU760" s="56"/>
      <c r="AV760" s="56"/>
      <c r="AW760" s="56"/>
      <c r="AX760" s="249" t="str">
        <f>IF(V760="","",EOMONTH(EDATE(Tabla1[[#This Row],[Fecha Finalización]],2),0))</f>
        <v/>
      </c>
      <c r="AY760" s="40"/>
      <c r="AZ760" s="250" t="str">
        <f>IF(V760="","",EOMONTH(EDATE(Tabla1[[#This Row],[Fecha Finalización]],3),0))</f>
        <v/>
      </c>
      <c r="BA760" s="40"/>
      <c r="BB760" s="40"/>
      <c r="BC760" s="236"/>
      <c r="BD760" s="234" t="str">
        <f>IF(F760="","",Tabla1[[#This Row],[sem 01]]&amp;Tabla1[[#This Row],[sem 02]]&amp;Tabla1[[#This Row],[sem 03]])</f>
        <v/>
      </c>
      <c r="BE760" s="235" t="str">
        <f>IF(TRIM(F760)="","",$B$1&amp;"-"&amp;SUBSTITUTE(Tabla1[[#This Row],[Mes Inscrito]]," ","")&amp;"-"&amp;SUBSTITUTE(Tabla1[[#This Row],[Dia de clases Inscrito]]," ","")&amp;"-"&amp;SUBSTITUTE(Tabla1[[#This Row],[Horario Inscrito]]," ","")&amp;"-"&amp;Tabla1[[#This Row],[Fecha Inicio grupo]])</f>
        <v/>
      </c>
      <c r="BF760" s="252" t="str">
        <f>IF(F760="","",Tabla1[[#This Row],[Curso]])</f>
        <v/>
      </c>
      <c r="BG760" s="253" t="str">
        <f>+IF(TRIM(F760)="","",$B$1&amp;"-"&amp;TRIM(Tabla1[[#This Row],[Mes Inscrito]])&amp;"-"&amp;TRIM(Tabla1[[#This Row],[Dia de clases Inscrito]])&amp;"-"&amp;TRIM(Tabla1[[#This Row],[Horario Inscrito]])&amp;"-"&amp;TRIM(Tabla1[[#This Row],[Fecha Inicio grupo]])&amp;"-"&amp;TRIM(Tabla1[[#This Row],[Tipo Incrito]]))</f>
        <v/>
      </c>
      <c r="BH760" s="308" t="str">
        <f>IF(F760="","",OR(IFERROR(SEARCH("CG",Tabla1[[#This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0" s="309" t="str">
        <f>IF(F760&lt;&gt;"",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0" s="309" t="str">
        <f>IF(F760&lt;&gt;"",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0" s="309" t="str">
        <f>IF(Tabla1[[#This Row],[Fecha Inicio grupo]]="","",IFERROR(VLOOKUP(Tabla1[[#This Row],[Mes de Alta como miembro]],Parámetros!$AM$2:$AN$16,2,0),"01/01/1900"))</f>
        <v/>
      </c>
    </row>
    <row r="761" spans="1:63" ht="14.45">
      <c r="A761" s="69">
        <v>758</v>
      </c>
      <c r="B761" s="30"/>
      <c r="C761" s="35"/>
      <c r="D761" s="43"/>
      <c r="E761" s="65"/>
      <c r="F761" s="46"/>
      <c r="G761" s="46"/>
      <c r="H761" s="164"/>
      <c r="I761" s="43"/>
      <c r="J761" s="29"/>
      <c r="K761" s="70"/>
      <c r="L761" s="69"/>
      <c r="M761" s="47"/>
      <c r="N761" s="239" t="str">
        <f ca="1">IF(Tabla1[[#This Row],[Fecha de nac]]="","",IF(Tabla1[[#This Row],[Fecha Finalización]] &gt;=TODAY(), DATEDIF(Tabla1[[#This Row],[Fecha de nac]],TODAY(),"y"), ROUNDDOWN((Tabla1[[#This Row],[Fecha Finalización]] -Tabla1[[#This Row],[Fecha de nac]])/365,0)))</f>
        <v/>
      </c>
      <c r="O761" s="170"/>
      <c r="P761" s="35"/>
      <c r="Q761" s="68"/>
      <c r="R761" s="68"/>
      <c r="S761" s="68"/>
      <c r="T761" s="68"/>
      <c r="U761" s="244" t="str">
        <f>IF(F761="","",Tabla1[[#This Row],[Fecha Inicio grupo]]+3*7-7)</f>
        <v/>
      </c>
      <c r="V761" s="245" t="str">
        <f>IF(F761="","",EDATE(Tabla1[[#This Row],[Fecha Inicio grupo]],3))</f>
        <v/>
      </c>
      <c r="W761" s="30"/>
      <c r="X761" s="30"/>
      <c r="Y761" s="77"/>
      <c r="Z761" s="77"/>
      <c r="AA761" s="77"/>
      <c r="AB761" s="77"/>
      <c r="AC761" s="77"/>
      <c r="AD761" s="77"/>
      <c r="AE761" s="77"/>
      <c r="AF761" s="77"/>
      <c r="AG761" s="77"/>
      <c r="AH761" s="77"/>
      <c r="AI761" s="77"/>
      <c r="AJ761" s="77"/>
      <c r="AK761" s="77"/>
      <c r="AL761" s="77"/>
      <c r="AM761" s="77"/>
      <c r="AN761" s="77"/>
      <c r="AO761" s="145"/>
      <c r="AP761" s="247" t="str">
        <f>IF(F761="","",IFERROR(VLOOKUP(SUBSTITUTE(SUBSTITUTE(Tabla1[[#This Row],[Uso Sistemas]],"T","P"),"N","F"),Parámetros!$M$2:$N$17,2,0),"Completar hasta 3ra sem. para evaluar a Probacionista"))</f>
        <v/>
      </c>
      <c r="AQ761" s="40"/>
      <c r="AR761" s="40"/>
      <c r="AS761" s="40"/>
      <c r="AT761" s="29"/>
      <c r="AU761" s="56"/>
      <c r="AV761" s="56"/>
      <c r="AW761" s="56"/>
      <c r="AX761" s="249" t="str">
        <f>IF(V761="","",EOMONTH(EDATE(Tabla1[[#This Row],[Fecha Finalización]],2),0))</f>
        <v/>
      </c>
      <c r="AY761" s="40"/>
      <c r="AZ761" s="250" t="str">
        <f>IF(V761="","",EOMONTH(EDATE(Tabla1[[#This Row],[Fecha Finalización]],3),0))</f>
        <v/>
      </c>
      <c r="BA761" s="40"/>
      <c r="BB761" s="40"/>
      <c r="BC761" s="236"/>
      <c r="BD761" s="234" t="str">
        <f>IF(F761="","",Tabla1[[#This Row],[sem 01]]&amp;Tabla1[[#This Row],[sem 02]]&amp;Tabla1[[#This Row],[sem 03]])</f>
        <v/>
      </c>
      <c r="BE761" s="235" t="str">
        <f>IF(TRIM(F761)="","",$B$1&amp;"-"&amp;SUBSTITUTE(Tabla1[[#This Row],[Mes Inscrito]]," ","")&amp;"-"&amp;SUBSTITUTE(Tabla1[[#This Row],[Dia de clases Inscrito]]," ","")&amp;"-"&amp;SUBSTITUTE(Tabla1[[#This Row],[Horario Inscrito]]," ","")&amp;"-"&amp;Tabla1[[#This Row],[Fecha Inicio grupo]])</f>
        <v/>
      </c>
      <c r="BF761" s="252" t="str">
        <f>IF(F761="","",Tabla1[[#This Row],[Curso]])</f>
        <v/>
      </c>
      <c r="BG761" s="253" t="str">
        <f>+IF(TRIM(F761)="","",$B$1&amp;"-"&amp;TRIM(Tabla1[[#This Row],[Mes Inscrito]])&amp;"-"&amp;TRIM(Tabla1[[#This Row],[Dia de clases Inscrito]])&amp;"-"&amp;TRIM(Tabla1[[#This Row],[Horario Inscrito]])&amp;"-"&amp;TRIM(Tabla1[[#This Row],[Fecha Inicio grupo]])&amp;"-"&amp;TRIM(Tabla1[[#This Row],[Tipo Incrito]]))</f>
        <v/>
      </c>
      <c r="BH761" s="308" t="str">
        <f>IF(F761="","",OR(IFERROR(SEARCH("CG",Tabla1[[#This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1" s="309" t="str">
        <f>IF(F761&lt;&gt;"",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1" s="309" t="str">
        <f>IF(F761&lt;&gt;"",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1" s="309" t="str">
        <f>IF(Tabla1[[#This Row],[Fecha Inicio grupo]]="","",IFERROR(VLOOKUP(Tabla1[[#This Row],[Mes de Alta como miembro]],Parámetros!$AM$2:$AN$16,2,0),"01/01/1900"))</f>
        <v/>
      </c>
    </row>
    <row r="762" spans="1:63" ht="14.45">
      <c r="A762" s="69">
        <v>759</v>
      </c>
      <c r="B762" s="30"/>
      <c r="C762" s="35"/>
      <c r="D762" s="43"/>
      <c r="E762" s="65"/>
      <c r="F762" s="46"/>
      <c r="G762" s="46"/>
      <c r="H762" s="164"/>
      <c r="I762" s="43"/>
      <c r="J762" s="29"/>
      <c r="K762" s="70"/>
      <c r="L762" s="69"/>
      <c r="M762" s="47"/>
      <c r="N762" s="239" t="str">
        <f ca="1">IF(Tabla1[[#This Row],[Fecha de nac]]="","",IF(Tabla1[[#This Row],[Fecha Finalización]] &gt;=TODAY(), DATEDIF(Tabla1[[#This Row],[Fecha de nac]],TODAY(),"y"), ROUNDDOWN((Tabla1[[#This Row],[Fecha Finalización]] -Tabla1[[#This Row],[Fecha de nac]])/365,0)))</f>
        <v/>
      </c>
      <c r="O762" s="170"/>
      <c r="P762" s="35"/>
      <c r="Q762" s="68"/>
      <c r="R762" s="68"/>
      <c r="S762" s="68"/>
      <c r="T762" s="68"/>
      <c r="U762" s="244" t="str">
        <f>IF(F762="","",Tabla1[[#This Row],[Fecha Inicio grupo]]+3*7-7)</f>
        <v/>
      </c>
      <c r="V762" s="245" t="str">
        <f>IF(F762="","",EDATE(Tabla1[[#This Row],[Fecha Inicio grupo]],3))</f>
        <v/>
      </c>
      <c r="W762" s="30"/>
      <c r="X762" s="30"/>
      <c r="Y762" s="77"/>
      <c r="Z762" s="77"/>
      <c r="AA762" s="77"/>
      <c r="AB762" s="77"/>
      <c r="AC762" s="77"/>
      <c r="AD762" s="77"/>
      <c r="AE762" s="77"/>
      <c r="AF762" s="77"/>
      <c r="AG762" s="77"/>
      <c r="AH762" s="77"/>
      <c r="AI762" s="77"/>
      <c r="AJ762" s="77"/>
      <c r="AK762" s="77"/>
      <c r="AL762" s="77"/>
      <c r="AM762" s="77"/>
      <c r="AN762" s="77"/>
      <c r="AO762" s="145"/>
      <c r="AP762" s="247" t="str">
        <f>IF(F762="","",IFERROR(VLOOKUP(SUBSTITUTE(SUBSTITUTE(Tabla1[[#This Row],[Uso Sistemas]],"T","P"),"N","F"),Parámetros!$M$2:$N$17,2,0),"Completar hasta 3ra sem. para evaluar a Probacionista"))</f>
        <v/>
      </c>
      <c r="AQ762" s="40"/>
      <c r="AR762" s="40"/>
      <c r="AS762" s="40"/>
      <c r="AT762" s="29"/>
      <c r="AU762" s="56"/>
      <c r="AV762" s="56"/>
      <c r="AW762" s="56"/>
      <c r="AX762" s="249" t="str">
        <f>IF(V762="","",EOMONTH(EDATE(Tabla1[[#This Row],[Fecha Finalización]],2),0))</f>
        <v/>
      </c>
      <c r="AY762" s="40"/>
      <c r="AZ762" s="250" t="str">
        <f>IF(V762="","",EOMONTH(EDATE(Tabla1[[#This Row],[Fecha Finalización]],3),0))</f>
        <v/>
      </c>
      <c r="BA762" s="40"/>
      <c r="BB762" s="40"/>
      <c r="BC762" s="236"/>
      <c r="BD762" s="234" t="str">
        <f>IF(F762="","",Tabla1[[#This Row],[sem 01]]&amp;Tabla1[[#This Row],[sem 02]]&amp;Tabla1[[#This Row],[sem 03]])</f>
        <v/>
      </c>
      <c r="BE762" s="235" t="str">
        <f>IF(TRIM(F762)="","",$B$1&amp;"-"&amp;SUBSTITUTE(Tabla1[[#This Row],[Mes Inscrito]]," ","")&amp;"-"&amp;SUBSTITUTE(Tabla1[[#This Row],[Dia de clases Inscrito]]," ","")&amp;"-"&amp;SUBSTITUTE(Tabla1[[#This Row],[Horario Inscrito]]," ","")&amp;"-"&amp;Tabla1[[#This Row],[Fecha Inicio grupo]])</f>
        <v/>
      </c>
      <c r="BF762" s="252" t="str">
        <f>IF(F762="","",Tabla1[[#This Row],[Curso]])</f>
        <v/>
      </c>
      <c r="BG762" s="253" t="str">
        <f>+IF(TRIM(F762)="","",$B$1&amp;"-"&amp;TRIM(Tabla1[[#This Row],[Mes Inscrito]])&amp;"-"&amp;TRIM(Tabla1[[#This Row],[Dia de clases Inscrito]])&amp;"-"&amp;TRIM(Tabla1[[#This Row],[Horario Inscrito]])&amp;"-"&amp;TRIM(Tabla1[[#This Row],[Fecha Inicio grupo]])&amp;"-"&amp;TRIM(Tabla1[[#This Row],[Tipo Incrito]]))</f>
        <v/>
      </c>
      <c r="BH762" s="308" t="str">
        <f>IF(F762="","",OR(IFERROR(SEARCH("CG",Tabla1[[#This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2" s="309" t="str">
        <f>IF(F762&lt;&gt;"",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2" s="309" t="str">
        <f>IF(F762&lt;&gt;"",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2" s="309" t="str">
        <f>IF(Tabla1[[#This Row],[Fecha Inicio grupo]]="","",IFERROR(VLOOKUP(Tabla1[[#This Row],[Mes de Alta como miembro]],Parámetros!$AM$2:$AN$16,2,0),"01/01/1900"))</f>
        <v/>
      </c>
    </row>
    <row r="763" spans="1:63" ht="14.45">
      <c r="A763" s="69">
        <v>760</v>
      </c>
      <c r="B763" s="30"/>
      <c r="C763" s="35"/>
      <c r="D763" s="43"/>
      <c r="E763" s="65"/>
      <c r="F763" s="46"/>
      <c r="G763" s="46"/>
      <c r="H763" s="164"/>
      <c r="I763" s="43"/>
      <c r="J763" s="29"/>
      <c r="K763" s="70"/>
      <c r="L763" s="69"/>
      <c r="M763" s="47"/>
      <c r="N763" s="239" t="str">
        <f ca="1">IF(Tabla1[[#This Row],[Fecha de nac]]="","",IF(Tabla1[[#This Row],[Fecha Finalización]] &gt;=TODAY(), DATEDIF(Tabla1[[#This Row],[Fecha de nac]],TODAY(),"y"), ROUNDDOWN((Tabla1[[#This Row],[Fecha Finalización]] -Tabla1[[#This Row],[Fecha de nac]])/365,0)))</f>
        <v/>
      </c>
      <c r="O763" s="170"/>
      <c r="P763" s="35"/>
      <c r="Q763" s="68"/>
      <c r="R763" s="68"/>
      <c r="S763" s="68"/>
      <c r="T763" s="68"/>
      <c r="U763" s="244" t="str">
        <f>IF(F763="","",Tabla1[[#This Row],[Fecha Inicio grupo]]+3*7-7)</f>
        <v/>
      </c>
      <c r="V763" s="245" t="str">
        <f>IF(F763="","",EDATE(Tabla1[[#This Row],[Fecha Inicio grupo]],3))</f>
        <v/>
      </c>
      <c r="W763" s="30"/>
      <c r="X763" s="30"/>
      <c r="Y763" s="77"/>
      <c r="Z763" s="77"/>
      <c r="AA763" s="77"/>
      <c r="AB763" s="77"/>
      <c r="AC763" s="77"/>
      <c r="AD763" s="77"/>
      <c r="AE763" s="77"/>
      <c r="AF763" s="77"/>
      <c r="AG763" s="77"/>
      <c r="AH763" s="77"/>
      <c r="AI763" s="77"/>
      <c r="AJ763" s="77"/>
      <c r="AK763" s="77"/>
      <c r="AL763" s="77"/>
      <c r="AM763" s="77"/>
      <c r="AN763" s="77"/>
      <c r="AO763" s="145"/>
      <c r="AP763" s="247" t="str">
        <f>IF(F763="","",IFERROR(VLOOKUP(SUBSTITUTE(SUBSTITUTE(Tabla1[[#This Row],[Uso Sistemas]],"T","P"),"N","F"),Parámetros!$M$2:$N$17,2,0),"Completar hasta 3ra sem. para evaluar a Probacionista"))</f>
        <v/>
      </c>
      <c r="AQ763" s="40"/>
      <c r="AR763" s="40"/>
      <c r="AS763" s="40"/>
      <c r="AT763" s="29"/>
      <c r="AU763" s="56"/>
      <c r="AV763" s="56"/>
      <c r="AW763" s="56"/>
      <c r="AX763" s="249" t="str">
        <f>IF(V763="","",EOMONTH(EDATE(Tabla1[[#This Row],[Fecha Finalización]],2),0))</f>
        <v/>
      </c>
      <c r="AY763" s="40"/>
      <c r="AZ763" s="250" t="str">
        <f>IF(V763="","",EOMONTH(EDATE(Tabla1[[#This Row],[Fecha Finalización]],3),0))</f>
        <v/>
      </c>
      <c r="BA763" s="40"/>
      <c r="BB763" s="40"/>
      <c r="BC763" s="236"/>
      <c r="BD763" s="234" t="str">
        <f>IF(F763="","",Tabla1[[#This Row],[sem 01]]&amp;Tabla1[[#This Row],[sem 02]]&amp;Tabla1[[#This Row],[sem 03]])</f>
        <v/>
      </c>
      <c r="BE763" s="235" t="str">
        <f>IF(TRIM(F763)="","",$B$1&amp;"-"&amp;SUBSTITUTE(Tabla1[[#This Row],[Mes Inscrito]]," ","")&amp;"-"&amp;SUBSTITUTE(Tabla1[[#This Row],[Dia de clases Inscrito]]," ","")&amp;"-"&amp;SUBSTITUTE(Tabla1[[#This Row],[Horario Inscrito]]," ","")&amp;"-"&amp;Tabla1[[#This Row],[Fecha Inicio grupo]])</f>
        <v/>
      </c>
      <c r="BF763" s="252" t="str">
        <f>IF(F763="","",Tabla1[[#This Row],[Curso]])</f>
        <v/>
      </c>
      <c r="BG763" s="253" t="str">
        <f>+IF(TRIM(F763)="","",$B$1&amp;"-"&amp;TRIM(Tabla1[[#This Row],[Mes Inscrito]])&amp;"-"&amp;TRIM(Tabla1[[#This Row],[Dia de clases Inscrito]])&amp;"-"&amp;TRIM(Tabla1[[#This Row],[Horario Inscrito]])&amp;"-"&amp;TRIM(Tabla1[[#This Row],[Fecha Inicio grupo]])&amp;"-"&amp;TRIM(Tabla1[[#This Row],[Tipo Incrito]]))</f>
        <v/>
      </c>
      <c r="BH763" s="308" t="str">
        <f>IF(F763="","",OR(IFERROR(SEARCH("CG",Tabla1[[#This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3" s="309" t="str">
        <f>IF(F763&lt;&gt;"",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3" s="309" t="str">
        <f>IF(F763&lt;&gt;"",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3" s="309" t="str">
        <f>IF(Tabla1[[#This Row],[Fecha Inicio grupo]]="","",IFERROR(VLOOKUP(Tabla1[[#This Row],[Mes de Alta como miembro]],Parámetros!$AM$2:$AN$16,2,0),"01/01/1900"))</f>
        <v/>
      </c>
    </row>
    <row r="764" spans="1:63" ht="14.45">
      <c r="A764" s="69">
        <v>761</v>
      </c>
      <c r="B764" s="30"/>
      <c r="C764" s="35"/>
      <c r="D764" s="43"/>
      <c r="E764" s="65"/>
      <c r="F764" s="46"/>
      <c r="G764" s="46"/>
      <c r="H764" s="164"/>
      <c r="I764" s="43"/>
      <c r="J764" s="29"/>
      <c r="K764" s="70"/>
      <c r="L764" s="69"/>
      <c r="M764" s="47"/>
      <c r="N764" s="239" t="str">
        <f ca="1">IF(Tabla1[[#This Row],[Fecha de nac]]="","",IF(Tabla1[[#This Row],[Fecha Finalización]] &gt;=TODAY(), DATEDIF(Tabla1[[#This Row],[Fecha de nac]],TODAY(),"y"), ROUNDDOWN((Tabla1[[#This Row],[Fecha Finalización]] -Tabla1[[#This Row],[Fecha de nac]])/365,0)))</f>
        <v/>
      </c>
      <c r="O764" s="170"/>
      <c r="P764" s="35"/>
      <c r="Q764" s="68"/>
      <c r="R764" s="68"/>
      <c r="S764" s="68"/>
      <c r="T764" s="68"/>
      <c r="U764" s="244" t="str">
        <f>IF(F764="","",Tabla1[[#This Row],[Fecha Inicio grupo]]+3*7-7)</f>
        <v/>
      </c>
      <c r="V764" s="245" t="str">
        <f>IF(F764="","",EDATE(Tabla1[[#This Row],[Fecha Inicio grupo]],3))</f>
        <v/>
      </c>
      <c r="W764" s="30"/>
      <c r="X764" s="30"/>
      <c r="Y764" s="77"/>
      <c r="Z764" s="77"/>
      <c r="AA764" s="77"/>
      <c r="AB764" s="77"/>
      <c r="AC764" s="77"/>
      <c r="AD764" s="77"/>
      <c r="AE764" s="77"/>
      <c r="AF764" s="77"/>
      <c r="AG764" s="77"/>
      <c r="AH764" s="77"/>
      <c r="AI764" s="77"/>
      <c r="AJ764" s="77"/>
      <c r="AK764" s="77"/>
      <c r="AL764" s="77"/>
      <c r="AM764" s="77"/>
      <c r="AN764" s="77"/>
      <c r="AO764" s="145"/>
      <c r="AP764" s="247" t="str">
        <f>IF(F764="","",IFERROR(VLOOKUP(SUBSTITUTE(SUBSTITUTE(Tabla1[[#This Row],[Uso Sistemas]],"T","P"),"N","F"),Parámetros!$M$2:$N$17,2,0),"Completar hasta 3ra sem. para evaluar a Probacionista"))</f>
        <v/>
      </c>
      <c r="AQ764" s="40"/>
      <c r="AR764" s="40"/>
      <c r="AS764" s="40"/>
      <c r="AT764" s="29"/>
      <c r="AU764" s="56"/>
      <c r="AV764" s="56"/>
      <c r="AW764" s="56"/>
      <c r="AX764" s="249" t="str">
        <f>IF(V764="","",EOMONTH(EDATE(Tabla1[[#This Row],[Fecha Finalización]],2),0))</f>
        <v/>
      </c>
      <c r="AY764" s="40"/>
      <c r="AZ764" s="250" t="str">
        <f>IF(V764="","",EOMONTH(EDATE(Tabla1[[#This Row],[Fecha Finalización]],3),0))</f>
        <v/>
      </c>
      <c r="BA764" s="40"/>
      <c r="BB764" s="40"/>
      <c r="BC764" s="236"/>
      <c r="BD764" s="234" t="str">
        <f>IF(F764="","",Tabla1[[#This Row],[sem 01]]&amp;Tabla1[[#This Row],[sem 02]]&amp;Tabla1[[#This Row],[sem 03]])</f>
        <v/>
      </c>
      <c r="BE764" s="235" t="str">
        <f>IF(TRIM(F764)="","",$B$1&amp;"-"&amp;SUBSTITUTE(Tabla1[[#This Row],[Mes Inscrito]]," ","")&amp;"-"&amp;SUBSTITUTE(Tabla1[[#This Row],[Dia de clases Inscrito]]," ","")&amp;"-"&amp;SUBSTITUTE(Tabla1[[#This Row],[Horario Inscrito]]," ","")&amp;"-"&amp;Tabla1[[#This Row],[Fecha Inicio grupo]])</f>
        <v/>
      </c>
      <c r="BF764" s="252" t="str">
        <f>IF(F764="","",Tabla1[[#This Row],[Curso]])</f>
        <v/>
      </c>
      <c r="BG764" s="253" t="str">
        <f>+IF(TRIM(F764)="","",$B$1&amp;"-"&amp;TRIM(Tabla1[[#This Row],[Mes Inscrito]])&amp;"-"&amp;TRIM(Tabla1[[#This Row],[Dia de clases Inscrito]])&amp;"-"&amp;TRIM(Tabla1[[#This Row],[Horario Inscrito]])&amp;"-"&amp;TRIM(Tabla1[[#This Row],[Fecha Inicio grupo]])&amp;"-"&amp;TRIM(Tabla1[[#This Row],[Tipo Incrito]]))</f>
        <v/>
      </c>
      <c r="BH764" s="308" t="str">
        <f>IF(F764="","",OR(IFERROR(SEARCH("CG",Tabla1[[#This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4" s="309" t="str">
        <f>IF(F764&lt;&gt;"",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4" s="309" t="str">
        <f>IF(F764&lt;&gt;"",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4" s="309" t="str">
        <f>IF(Tabla1[[#This Row],[Fecha Inicio grupo]]="","",IFERROR(VLOOKUP(Tabla1[[#This Row],[Mes de Alta como miembro]],Parámetros!$AM$2:$AN$16,2,0),"01/01/1900"))</f>
        <v/>
      </c>
    </row>
    <row r="765" spans="1:63" ht="14.45">
      <c r="A765" s="69">
        <v>762</v>
      </c>
      <c r="B765" s="30"/>
      <c r="C765" s="35"/>
      <c r="D765" s="43"/>
      <c r="E765" s="65"/>
      <c r="F765" s="46"/>
      <c r="G765" s="46"/>
      <c r="H765" s="164"/>
      <c r="I765" s="43"/>
      <c r="J765" s="29"/>
      <c r="K765" s="70"/>
      <c r="L765" s="69"/>
      <c r="M765" s="47"/>
      <c r="N765" s="239" t="str">
        <f ca="1">IF(Tabla1[[#This Row],[Fecha de nac]]="","",IF(Tabla1[[#This Row],[Fecha Finalización]] &gt;=TODAY(), DATEDIF(Tabla1[[#This Row],[Fecha de nac]],TODAY(),"y"), ROUNDDOWN((Tabla1[[#This Row],[Fecha Finalización]] -Tabla1[[#This Row],[Fecha de nac]])/365,0)))</f>
        <v/>
      </c>
      <c r="O765" s="170"/>
      <c r="P765" s="35"/>
      <c r="Q765" s="68"/>
      <c r="R765" s="68"/>
      <c r="S765" s="68"/>
      <c r="T765" s="68"/>
      <c r="U765" s="244" t="str">
        <f>IF(F765="","",Tabla1[[#This Row],[Fecha Inicio grupo]]+3*7-7)</f>
        <v/>
      </c>
      <c r="V765" s="245" t="str">
        <f>IF(F765="","",EDATE(Tabla1[[#This Row],[Fecha Inicio grupo]],3))</f>
        <v/>
      </c>
      <c r="W765" s="30"/>
      <c r="X765" s="30"/>
      <c r="Y765" s="77"/>
      <c r="Z765" s="77"/>
      <c r="AA765" s="77"/>
      <c r="AB765" s="77"/>
      <c r="AC765" s="77"/>
      <c r="AD765" s="77"/>
      <c r="AE765" s="77"/>
      <c r="AF765" s="77"/>
      <c r="AG765" s="77"/>
      <c r="AH765" s="77"/>
      <c r="AI765" s="77"/>
      <c r="AJ765" s="77"/>
      <c r="AK765" s="77"/>
      <c r="AL765" s="77"/>
      <c r="AM765" s="77"/>
      <c r="AN765" s="77"/>
      <c r="AO765" s="145"/>
      <c r="AP765" s="247" t="str">
        <f>IF(F765="","",IFERROR(VLOOKUP(SUBSTITUTE(SUBSTITUTE(Tabla1[[#This Row],[Uso Sistemas]],"T","P"),"N","F"),Parámetros!$M$2:$N$17,2,0),"Completar hasta 3ra sem. para evaluar a Probacionista"))</f>
        <v/>
      </c>
      <c r="AQ765" s="40"/>
      <c r="AR765" s="40"/>
      <c r="AS765" s="40"/>
      <c r="AT765" s="29"/>
      <c r="AU765" s="56"/>
      <c r="AV765" s="56"/>
      <c r="AW765" s="56"/>
      <c r="AX765" s="249" t="str">
        <f>IF(V765="","",EOMONTH(EDATE(Tabla1[[#This Row],[Fecha Finalización]],2),0))</f>
        <v/>
      </c>
      <c r="AY765" s="40"/>
      <c r="AZ765" s="250" t="str">
        <f>IF(V765="","",EOMONTH(EDATE(Tabla1[[#This Row],[Fecha Finalización]],3),0))</f>
        <v/>
      </c>
      <c r="BA765" s="40"/>
      <c r="BB765" s="40"/>
      <c r="BC765" s="236"/>
      <c r="BD765" s="234" t="str">
        <f>IF(F765="","",Tabla1[[#This Row],[sem 01]]&amp;Tabla1[[#This Row],[sem 02]]&amp;Tabla1[[#This Row],[sem 03]])</f>
        <v/>
      </c>
      <c r="BE765" s="235" t="str">
        <f>IF(TRIM(F765)="","",$B$1&amp;"-"&amp;SUBSTITUTE(Tabla1[[#This Row],[Mes Inscrito]]," ","")&amp;"-"&amp;SUBSTITUTE(Tabla1[[#This Row],[Dia de clases Inscrito]]," ","")&amp;"-"&amp;SUBSTITUTE(Tabla1[[#This Row],[Horario Inscrito]]," ","")&amp;"-"&amp;Tabla1[[#This Row],[Fecha Inicio grupo]])</f>
        <v/>
      </c>
      <c r="BF765" s="252" t="str">
        <f>IF(F765="","",Tabla1[[#This Row],[Curso]])</f>
        <v/>
      </c>
      <c r="BG765" s="253" t="str">
        <f>+IF(TRIM(F765)="","",$B$1&amp;"-"&amp;TRIM(Tabla1[[#This Row],[Mes Inscrito]])&amp;"-"&amp;TRIM(Tabla1[[#This Row],[Dia de clases Inscrito]])&amp;"-"&amp;TRIM(Tabla1[[#This Row],[Horario Inscrito]])&amp;"-"&amp;TRIM(Tabla1[[#This Row],[Fecha Inicio grupo]])&amp;"-"&amp;TRIM(Tabla1[[#This Row],[Tipo Incrito]]))</f>
        <v/>
      </c>
      <c r="BH765" s="308" t="str">
        <f>IF(F765="","",OR(IFERROR(SEARCH("CG",Tabla1[[#This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5" s="309" t="str">
        <f>IF(F765&lt;&gt;"",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5" s="309" t="str">
        <f>IF(F765&lt;&gt;"",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5" s="309" t="str">
        <f>IF(Tabla1[[#This Row],[Fecha Inicio grupo]]="","",IFERROR(VLOOKUP(Tabla1[[#This Row],[Mes de Alta como miembro]],Parámetros!$AM$2:$AN$16,2,0),"01/01/1900"))</f>
        <v/>
      </c>
    </row>
    <row r="766" spans="1:63" ht="14.45">
      <c r="A766" s="69">
        <v>763</v>
      </c>
      <c r="B766" s="30"/>
      <c r="C766" s="35"/>
      <c r="D766" s="43"/>
      <c r="E766" s="65"/>
      <c r="F766" s="46"/>
      <c r="G766" s="46"/>
      <c r="H766" s="164"/>
      <c r="I766" s="43"/>
      <c r="J766" s="29"/>
      <c r="K766" s="70"/>
      <c r="L766" s="69"/>
      <c r="M766" s="47"/>
      <c r="N766" s="239" t="str">
        <f ca="1">IF(Tabla1[[#This Row],[Fecha de nac]]="","",IF(Tabla1[[#This Row],[Fecha Finalización]] &gt;=TODAY(), DATEDIF(Tabla1[[#This Row],[Fecha de nac]],TODAY(),"y"), ROUNDDOWN((Tabla1[[#This Row],[Fecha Finalización]] -Tabla1[[#This Row],[Fecha de nac]])/365,0)))</f>
        <v/>
      </c>
      <c r="O766" s="170"/>
      <c r="P766" s="35"/>
      <c r="Q766" s="68"/>
      <c r="R766" s="68"/>
      <c r="S766" s="68"/>
      <c r="T766" s="68"/>
      <c r="U766" s="244" t="str">
        <f>IF(F766="","",Tabla1[[#This Row],[Fecha Inicio grupo]]+3*7-7)</f>
        <v/>
      </c>
      <c r="V766" s="245" t="str">
        <f>IF(F766="","",EDATE(Tabla1[[#This Row],[Fecha Inicio grupo]],3))</f>
        <v/>
      </c>
      <c r="W766" s="30"/>
      <c r="X766" s="30"/>
      <c r="Y766" s="77"/>
      <c r="Z766" s="77"/>
      <c r="AA766" s="77"/>
      <c r="AB766" s="77"/>
      <c r="AC766" s="77"/>
      <c r="AD766" s="77"/>
      <c r="AE766" s="77"/>
      <c r="AF766" s="77"/>
      <c r="AG766" s="77"/>
      <c r="AH766" s="77"/>
      <c r="AI766" s="77"/>
      <c r="AJ766" s="77"/>
      <c r="AK766" s="77"/>
      <c r="AL766" s="77"/>
      <c r="AM766" s="77"/>
      <c r="AN766" s="77"/>
      <c r="AO766" s="145"/>
      <c r="AP766" s="247" t="str">
        <f>IF(F766="","",IFERROR(VLOOKUP(SUBSTITUTE(SUBSTITUTE(Tabla1[[#This Row],[Uso Sistemas]],"T","P"),"N","F"),Parámetros!$M$2:$N$17,2,0),"Completar hasta 3ra sem. para evaluar a Probacionista"))</f>
        <v/>
      </c>
      <c r="AQ766" s="40"/>
      <c r="AR766" s="40"/>
      <c r="AS766" s="40"/>
      <c r="AT766" s="29"/>
      <c r="AU766" s="56"/>
      <c r="AV766" s="56"/>
      <c r="AW766" s="56"/>
      <c r="AX766" s="249" t="str">
        <f>IF(V766="","",EOMONTH(EDATE(Tabla1[[#This Row],[Fecha Finalización]],2),0))</f>
        <v/>
      </c>
      <c r="AY766" s="40"/>
      <c r="AZ766" s="250" t="str">
        <f>IF(V766="","",EOMONTH(EDATE(Tabla1[[#This Row],[Fecha Finalización]],3),0))</f>
        <v/>
      </c>
      <c r="BA766" s="40"/>
      <c r="BB766" s="40"/>
      <c r="BC766" s="236"/>
      <c r="BD766" s="234" t="str">
        <f>IF(F766="","",Tabla1[[#This Row],[sem 01]]&amp;Tabla1[[#This Row],[sem 02]]&amp;Tabla1[[#This Row],[sem 03]])</f>
        <v/>
      </c>
      <c r="BE766" s="235" t="str">
        <f>IF(TRIM(F766)="","",$B$1&amp;"-"&amp;SUBSTITUTE(Tabla1[[#This Row],[Mes Inscrito]]," ","")&amp;"-"&amp;SUBSTITUTE(Tabla1[[#This Row],[Dia de clases Inscrito]]," ","")&amp;"-"&amp;SUBSTITUTE(Tabla1[[#This Row],[Horario Inscrito]]," ","")&amp;"-"&amp;Tabla1[[#This Row],[Fecha Inicio grupo]])</f>
        <v/>
      </c>
      <c r="BF766" s="252" t="str">
        <f>IF(F766="","",Tabla1[[#This Row],[Curso]])</f>
        <v/>
      </c>
      <c r="BG766" s="253" t="str">
        <f>+IF(TRIM(F766)="","",$B$1&amp;"-"&amp;TRIM(Tabla1[[#This Row],[Mes Inscrito]])&amp;"-"&amp;TRIM(Tabla1[[#This Row],[Dia de clases Inscrito]])&amp;"-"&amp;TRIM(Tabla1[[#This Row],[Horario Inscrito]])&amp;"-"&amp;TRIM(Tabla1[[#This Row],[Fecha Inicio grupo]])&amp;"-"&amp;TRIM(Tabla1[[#This Row],[Tipo Incrito]]))</f>
        <v/>
      </c>
      <c r="BH766" s="308" t="str">
        <f>IF(F766="","",OR(IFERROR(SEARCH("CG",Tabla1[[#This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6" s="309" t="str">
        <f>IF(F766&lt;&gt;"",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6" s="309" t="str">
        <f>IF(F766&lt;&gt;"",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6" s="309" t="str">
        <f>IF(Tabla1[[#This Row],[Fecha Inicio grupo]]="","",IFERROR(VLOOKUP(Tabla1[[#This Row],[Mes de Alta como miembro]],Parámetros!$AM$2:$AN$16,2,0),"01/01/1900"))</f>
        <v/>
      </c>
    </row>
    <row r="767" spans="1:63" ht="14.45">
      <c r="A767" s="69">
        <v>764</v>
      </c>
      <c r="B767" s="30"/>
      <c r="C767" s="35"/>
      <c r="D767" s="43"/>
      <c r="E767" s="65"/>
      <c r="F767" s="46"/>
      <c r="G767" s="46"/>
      <c r="H767" s="164"/>
      <c r="I767" s="43"/>
      <c r="J767" s="29"/>
      <c r="K767" s="70"/>
      <c r="L767" s="69"/>
      <c r="M767" s="47"/>
      <c r="N767" s="239" t="str">
        <f ca="1">IF(Tabla1[[#This Row],[Fecha de nac]]="","",IF(Tabla1[[#This Row],[Fecha Finalización]] &gt;=TODAY(), DATEDIF(Tabla1[[#This Row],[Fecha de nac]],TODAY(),"y"), ROUNDDOWN((Tabla1[[#This Row],[Fecha Finalización]] -Tabla1[[#This Row],[Fecha de nac]])/365,0)))</f>
        <v/>
      </c>
      <c r="O767" s="170"/>
      <c r="P767" s="35"/>
      <c r="Q767" s="68"/>
      <c r="R767" s="68"/>
      <c r="S767" s="68"/>
      <c r="T767" s="68"/>
      <c r="U767" s="244" t="str">
        <f>IF(F767="","",Tabla1[[#This Row],[Fecha Inicio grupo]]+3*7-7)</f>
        <v/>
      </c>
      <c r="V767" s="245" t="str">
        <f>IF(F767="","",EDATE(Tabla1[[#This Row],[Fecha Inicio grupo]],3))</f>
        <v/>
      </c>
      <c r="W767" s="30"/>
      <c r="X767" s="30"/>
      <c r="Y767" s="77"/>
      <c r="Z767" s="77"/>
      <c r="AA767" s="77"/>
      <c r="AB767" s="77"/>
      <c r="AC767" s="77"/>
      <c r="AD767" s="77"/>
      <c r="AE767" s="77"/>
      <c r="AF767" s="77"/>
      <c r="AG767" s="77"/>
      <c r="AH767" s="77"/>
      <c r="AI767" s="77"/>
      <c r="AJ767" s="77"/>
      <c r="AK767" s="77"/>
      <c r="AL767" s="77"/>
      <c r="AM767" s="77"/>
      <c r="AN767" s="77"/>
      <c r="AO767" s="145"/>
      <c r="AP767" s="247" t="str">
        <f>IF(F767="","",IFERROR(VLOOKUP(SUBSTITUTE(SUBSTITUTE(Tabla1[[#This Row],[Uso Sistemas]],"T","P"),"N","F"),Parámetros!$M$2:$N$17,2,0),"Completar hasta 3ra sem. para evaluar a Probacionista"))</f>
        <v/>
      </c>
      <c r="AQ767" s="40"/>
      <c r="AR767" s="40"/>
      <c r="AS767" s="40"/>
      <c r="AT767" s="29"/>
      <c r="AU767" s="56"/>
      <c r="AV767" s="56"/>
      <c r="AW767" s="56"/>
      <c r="AX767" s="249" t="str">
        <f>IF(V767="","",EOMONTH(EDATE(Tabla1[[#This Row],[Fecha Finalización]],2),0))</f>
        <v/>
      </c>
      <c r="AY767" s="40"/>
      <c r="AZ767" s="250" t="str">
        <f>IF(V767="","",EOMONTH(EDATE(Tabla1[[#This Row],[Fecha Finalización]],3),0))</f>
        <v/>
      </c>
      <c r="BA767" s="40"/>
      <c r="BB767" s="40"/>
      <c r="BC767" s="236"/>
      <c r="BD767" s="234" t="str">
        <f>IF(F767="","",Tabla1[[#This Row],[sem 01]]&amp;Tabla1[[#This Row],[sem 02]]&amp;Tabla1[[#This Row],[sem 03]])</f>
        <v/>
      </c>
      <c r="BE767" s="235" t="str">
        <f>IF(TRIM(F767)="","",$B$1&amp;"-"&amp;SUBSTITUTE(Tabla1[[#This Row],[Mes Inscrito]]," ","")&amp;"-"&amp;SUBSTITUTE(Tabla1[[#This Row],[Dia de clases Inscrito]]," ","")&amp;"-"&amp;SUBSTITUTE(Tabla1[[#This Row],[Horario Inscrito]]," ","")&amp;"-"&amp;Tabla1[[#This Row],[Fecha Inicio grupo]])</f>
        <v/>
      </c>
      <c r="BF767" s="252" t="str">
        <f>IF(F767="","",Tabla1[[#This Row],[Curso]])</f>
        <v/>
      </c>
      <c r="BG767" s="253" t="str">
        <f>+IF(TRIM(F767)="","",$B$1&amp;"-"&amp;TRIM(Tabla1[[#This Row],[Mes Inscrito]])&amp;"-"&amp;TRIM(Tabla1[[#This Row],[Dia de clases Inscrito]])&amp;"-"&amp;TRIM(Tabla1[[#This Row],[Horario Inscrito]])&amp;"-"&amp;TRIM(Tabla1[[#This Row],[Fecha Inicio grupo]])&amp;"-"&amp;TRIM(Tabla1[[#This Row],[Tipo Incrito]]))</f>
        <v/>
      </c>
      <c r="BH767" s="308" t="str">
        <f>IF(F767="","",OR(IFERROR(SEARCH("CG",Tabla1[[#This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7" s="309" t="str">
        <f>IF(F767&lt;&gt;"",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7" s="309" t="str">
        <f>IF(F767&lt;&gt;"",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7" s="309" t="str">
        <f>IF(Tabla1[[#This Row],[Fecha Inicio grupo]]="","",IFERROR(VLOOKUP(Tabla1[[#This Row],[Mes de Alta como miembro]],Parámetros!$AM$2:$AN$16,2,0),"01/01/1900"))</f>
        <v/>
      </c>
    </row>
    <row r="768" spans="1:63" ht="14.45">
      <c r="A768" s="69">
        <v>765</v>
      </c>
      <c r="B768" s="30"/>
      <c r="C768" s="35"/>
      <c r="D768" s="43"/>
      <c r="E768" s="65"/>
      <c r="F768" s="46"/>
      <c r="G768" s="46"/>
      <c r="H768" s="164"/>
      <c r="I768" s="43"/>
      <c r="J768" s="29"/>
      <c r="K768" s="70"/>
      <c r="L768" s="69"/>
      <c r="M768" s="47"/>
      <c r="N768" s="239" t="str">
        <f ca="1">IF(Tabla1[[#This Row],[Fecha de nac]]="","",IF(Tabla1[[#This Row],[Fecha Finalización]] &gt;=TODAY(), DATEDIF(Tabla1[[#This Row],[Fecha de nac]],TODAY(),"y"), ROUNDDOWN((Tabla1[[#This Row],[Fecha Finalización]] -Tabla1[[#This Row],[Fecha de nac]])/365,0)))</f>
        <v/>
      </c>
      <c r="O768" s="170"/>
      <c r="P768" s="35"/>
      <c r="Q768" s="68"/>
      <c r="R768" s="68"/>
      <c r="S768" s="68"/>
      <c r="T768" s="68"/>
      <c r="U768" s="244" t="str">
        <f>IF(F768="","",Tabla1[[#This Row],[Fecha Inicio grupo]]+3*7-7)</f>
        <v/>
      </c>
      <c r="V768" s="245" t="str">
        <f>IF(F768="","",EDATE(Tabla1[[#This Row],[Fecha Inicio grupo]],3))</f>
        <v/>
      </c>
      <c r="W768" s="30"/>
      <c r="X768" s="30"/>
      <c r="Y768" s="77"/>
      <c r="Z768" s="77"/>
      <c r="AA768" s="77"/>
      <c r="AB768" s="77"/>
      <c r="AC768" s="77"/>
      <c r="AD768" s="77"/>
      <c r="AE768" s="77"/>
      <c r="AF768" s="77"/>
      <c r="AG768" s="77"/>
      <c r="AH768" s="77"/>
      <c r="AI768" s="77"/>
      <c r="AJ768" s="77"/>
      <c r="AK768" s="77"/>
      <c r="AL768" s="77"/>
      <c r="AM768" s="77"/>
      <c r="AN768" s="77"/>
      <c r="AO768" s="145"/>
      <c r="AP768" s="247" t="str">
        <f>IF(F768="","",IFERROR(VLOOKUP(SUBSTITUTE(SUBSTITUTE(Tabla1[[#This Row],[Uso Sistemas]],"T","P"),"N","F"),Parámetros!$M$2:$N$17,2,0),"Completar hasta 3ra sem. para evaluar a Probacionista"))</f>
        <v/>
      </c>
      <c r="AQ768" s="40"/>
      <c r="AR768" s="40"/>
      <c r="AS768" s="40"/>
      <c r="AT768" s="29"/>
      <c r="AU768" s="56"/>
      <c r="AV768" s="56"/>
      <c r="AW768" s="56"/>
      <c r="AX768" s="249" t="str">
        <f>IF(V768="","",EOMONTH(EDATE(Tabla1[[#This Row],[Fecha Finalización]],2),0))</f>
        <v/>
      </c>
      <c r="AY768" s="40"/>
      <c r="AZ768" s="250" t="str">
        <f>IF(V768="","",EOMONTH(EDATE(Tabla1[[#This Row],[Fecha Finalización]],3),0))</f>
        <v/>
      </c>
      <c r="BA768" s="40"/>
      <c r="BB768" s="40"/>
      <c r="BC768" s="236"/>
      <c r="BD768" s="234" t="str">
        <f>IF(F768="","",Tabla1[[#This Row],[sem 01]]&amp;Tabla1[[#This Row],[sem 02]]&amp;Tabla1[[#This Row],[sem 03]])</f>
        <v/>
      </c>
      <c r="BE768" s="235" t="str">
        <f>IF(TRIM(F768)="","",$B$1&amp;"-"&amp;SUBSTITUTE(Tabla1[[#This Row],[Mes Inscrito]]," ","")&amp;"-"&amp;SUBSTITUTE(Tabla1[[#This Row],[Dia de clases Inscrito]]," ","")&amp;"-"&amp;SUBSTITUTE(Tabla1[[#This Row],[Horario Inscrito]]," ","")&amp;"-"&amp;Tabla1[[#This Row],[Fecha Inicio grupo]])</f>
        <v/>
      </c>
      <c r="BF768" s="252" t="str">
        <f>IF(F768="","",Tabla1[[#This Row],[Curso]])</f>
        <v/>
      </c>
      <c r="BG768" s="253" t="str">
        <f>+IF(TRIM(F768)="","",$B$1&amp;"-"&amp;TRIM(Tabla1[[#This Row],[Mes Inscrito]])&amp;"-"&amp;TRIM(Tabla1[[#This Row],[Dia de clases Inscrito]])&amp;"-"&amp;TRIM(Tabla1[[#This Row],[Horario Inscrito]])&amp;"-"&amp;TRIM(Tabla1[[#This Row],[Fecha Inicio grupo]])&amp;"-"&amp;TRIM(Tabla1[[#This Row],[Tipo Incrito]]))</f>
        <v/>
      </c>
      <c r="BH768" s="308" t="str">
        <f>IF(F768="","",OR(IFERROR(SEARCH("CG",Tabla1[[#This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8" s="309" t="str">
        <f>IF(F768&lt;&gt;"",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8" s="309" t="str">
        <f>IF(F768&lt;&gt;"",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8" s="309" t="str">
        <f>IF(Tabla1[[#This Row],[Fecha Inicio grupo]]="","",IFERROR(VLOOKUP(Tabla1[[#This Row],[Mes de Alta como miembro]],Parámetros!$AM$2:$AN$16,2,0),"01/01/1900"))</f>
        <v/>
      </c>
    </row>
    <row r="769" spans="1:63" ht="14.45">
      <c r="A769" s="69">
        <v>766</v>
      </c>
      <c r="B769" s="30"/>
      <c r="C769" s="35"/>
      <c r="D769" s="43"/>
      <c r="E769" s="65"/>
      <c r="F769" s="46"/>
      <c r="G769" s="46"/>
      <c r="H769" s="164"/>
      <c r="I769" s="43"/>
      <c r="J769" s="29"/>
      <c r="K769" s="70"/>
      <c r="L769" s="69"/>
      <c r="M769" s="47"/>
      <c r="N769" s="239" t="str">
        <f ca="1">IF(Tabla1[[#This Row],[Fecha de nac]]="","",IF(Tabla1[[#This Row],[Fecha Finalización]] &gt;=TODAY(), DATEDIF(Tabla1[[#This Row],[Fecha de nac]],TODAY(),"y"), ROUNDDOWN((Tabla1[[#This Row],[Fecha Finalización]] -Tabla1[[#This Row],[Fecha de nac]])/365,0)))</f>
        <v/>
      </c>
      <c r="O769" s="170"/>
      <c r="P769" s="35"/>
      <c r="Q769" s="68"/>
      <c r="R769" s="68"/>
      <c r="S769" s="68"/>
      <c r="T769" s="68"/>
      <c r="U769" s="244" t="str">
        <f>IF(F769="","",Tabla1[[#This Row],[Fecha Inicio grupo]]+3*7-7)</f>
        <v/>
      </c>
      <c r="V769" s="245" t="str">
        <f>IF(F769="","",EDATE(Tabla1[[#This Row],[Fecha Inicio grupo]],3))</f>
        <v/>
      </c>
      <c r="W769" s="30"/>
      <c r="X769" s="30"/>
      <c r="Y769" s="77"/>
      <c r="Z769" s="77"/>
      <c r="AA769" s="77"/>
      <c r="AB769" s="77"/>
      <c r="AC769" s="77"/>
      <c r="AD769" s="77"/>
      <c r="AE769" s="77"/>
      <c r="AF769" s="77"/>
      <c r="AG769" s="77"/>
      <c r="AH769" s="77"/>
      <c r="AI769" s="77"/>
      <c r="AJ769" s="77"/>
      <c r="AK769" s="77"/>
      <c r="AL769" s="77"/>
      <c r="AM769" s="77"/>
      <c r="AN769" s="77"/>
      <c r="AO769" s="145"/>
      <c r="AP769" s="247" t="str">
        <f>IF(F769="","",IFERROR(VLOOKUP(SUBSTITUTE(SUBSTITUTE(Tabla1[[#This Row],[Uso Sistemas]],"T","P"),"N","F"),Parámetros!$M$2:$N$17,2,0),"Completar hasta 3ra sem. para evaluar a Probacionista"))</f>
        <v/>
      </c>
      <c r="AQ769" s="40"/>
      <c r="AR769" s="40"/>
      <c r="AS769" s="40"/>
      <c r="AT769" s="29"/>
      <c r="AU769" s="56"/>
      <c r="AV769" s="56"/>
      <c r="AW769" s="56"/>
      <c r="AX769" s="249" t="str">
        <f>IF(V769="","",EOMONTH(EDATE(Tabla1[[#This Row],[Fecha Finalización]],2),0))</f>
        <v/>
      </c>
      <c r="AY769" s="40"/>
      <c r="AZ769" s="250" t="str">
        <f>IF(V769="","",EOMONTH(EDATE(Tabla1[[#This Row],[Fecha Finalización]],3),0))</f>
        <v/>
      </c>
      <c r="BA769" s="40"/>
      <c r="BB769" s="40"/>
      <c r="BC769" s="236"/>
      <c r="BD769" s="234" t="str">
        <f>IF(F769="","",Tabla1[[#This Row],[sem 01]]&amp;Tabla1[[#This Row],[sem 02]]&amp;Tabla1[[#This Row],[sem 03]])</f>
        <v/>
      </c>
      <c r="BE769" s="235" t="str">
        <f>IF(TRIM(F769)="","",$B$1&amp;"-"&amp;SUBSTITUTE(Tabla1[[#This Row],[Mes Inscrito]]," ","")&amp;"-"&amp;SUBSTITUTE(Tabla1[[#This Row],[Dia de clases Inscrito]]," ","")&amp;"-"&amp;SUBSTITUTE(Tabla1[[#This Row],[Horario Inscrito]]," ","")&amp;"-"&amp;Tabla1[[#This Row],[Fecha Inicio grupo]])</f>
        <v/>
      </c>
      <c r="BF769" s="252" t="str">
        <f>IF(F769="","",Tabla1[[#This Row],[Curso]])</f>
        <v/>
      </c>
      <c r="BG769" s="253" t="str">
        <f>+IF(TRIM(F769)="","",$B$1&amp;"-"&amp;TRIM(Tabla1[[#This Row],[Mes Inscrito]])&amp;"-"&amp;TRIM(Tabla1[[#This Row],[Dia de clases Inscrito]])&amp;"-"&amp;TRIM(Tabla1[[#This Row],[Horario Inscrito]])&amp;"-"&amp;TRIM(Tabla1[[#This Row],[Fecha Inicio grupo]])&amp;"-"&amp;TRIM(Tabla1[[#This Row],[Tipo Incrito]]))</f>
        <v/>
      </c>
      <c r="BH769" s="308" t="str">
        <f>IF(F769="","",OR(IFERROR(SEARCH("CG",Tabla1[[#This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9" s="309" t="str">
        <f>IF(F769&lt;&gt;"",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9" s="309" t="str">
        <f>IF(F769&lt;&gt;"",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9" s="309" t="str">
        <f>IF(Tabla1[[#This Row],[Fecha Inicio grupo]]="","",IFERROR(VLOOKUP(Tabla1[[#This Row],[Mes de Alta como miembro]],Parámetros!$AM$2:$AN$16,2,0),"01/01/1900"))</f>
        <v/>
      </c>
    </row>
    <row r="770" spans="1:63" ht="14.45">
      <c r="A770" s="69">
        <v>767</v>
      </c>
      <c r="B770" s="30"/>
      <c r="C770" s="35"/>
      <c r="D770" s="43"/>
      <c r="E770" s="65"/>
      <c r="F770" s="46"/>
      <c r="G770" s="46"/>
      <c r="H770" s="164"/>
      <c r="I770" s="43"/>
      <c r="J770" s="29"/>
      <c r="K770" s="70"/>
      <c r="L770" s="69"/>
      <c r="M770" s="47"/>
      <c r="N770" s="239" t="str">
        <f ca="1">IF(Tabla1[[#This Row],[Fecha de nac]]="","",IF(Tabla1[[#This Row],[Fecha Finalización]] &gt;=TODAY(), DATEDIF(Tabla1[[#This Row],[Fecha de nac]],TODAY(),"y"), ROUNDDOWN((Tabla1[[#This Row],[Fecha Finalización]] -Tabla1[[#This Row],[Fecha de nac]])/365,0)))</f>
        <v/>
      </c>
      <c r="O770" s="170"/>
      <c r="P770" s="35"/>
      <c r="Q770" s="68"/>
      <c r="R770" s="68"/>
      <c r="S770" s="68"/>
      <c r="T770" s="68"/>
      <c r="U770" s="244" t="str">
        <f>IF(F770="","",Tabla1[[#This Row],[Fecha Inicio grupo]]+3*7-7)</f>
        <v/>
      </c>
      <c r="V770" s="245" t="str">
        <f>IF(F770="","",EDATE(Tabla1[[#This Row],[Fecha Inicio grupo]],3))</f>
        <v/>
      </c>
      <c r="W770" s="30"/>
      <c r="X770" s="30"/>
      <c r="Y770" s="77"/>
      <c r="Z770" s="77"/>
      <c r="AA770" s="77"/>
      <c r="AB770" s="77"/>
      <c r="AC770" s="77"/>
      <c r="AD770" s="77"/>
      <c r="AE770" s="77"/>
      <c r="AF770" s="77"/>
      <c r="AG770" s="77"/>
      <c r="AH770" s="77"/>
      <c r="AI770" s="77"/>
      <c r="AJ770" s="77"/>
      <c r="AK770" s="77"/>
      <c r="AL770" s="77"/>
      <c r="AM770" s="77"/>
      <c r="AN770" s="77"/>
      <c r="AO770" s="145"/>
      <c r="AP770" s="247" t="str">
        <f>IF(F770="","",IFERROR(VLOOKUP(SUBSTITUTE(SUBSTITUTE(Tabla1[[#This Row],[Uso Sistemas]],"T","P"),"N","F"),Parámetros!$M$2:$N$17,2,0),"Completar hasta 3ra sem. para evaluar a Probacionista"))</f>
        <v/>
      </c>
      <c r="AQ770" s="40"/>
      <c r="AR770" s="40"/>
      <c r="AS770" s="40"/>
      <c r="AT770" s="29"/>
      <c r="AU770" s="56"/>
      <c r="AV770" s="56"/>
      <c r="AW770" s="56"/>
      <c r="AX770" s="249" t="str">
        <f>IF(V770="","",EOMONTH(EDATE(Tabla1[[#This Row],[Fecha Finalización]],2),0))</f>
        <v/>
      </c>
      <c r="AY770" s="40"/>
      <c r="AZ770" s="250" t="str">
        <f>IF(V770="","",EOMONTH(EDATE(Tabla1[[#This Row],[Fecha Finalización]],3),0))</f>
        <v/>
      </c>
      <c r="BA770" s="40"/>
      <c r="BB770" s="40"/>
      <c r="BC770" s="236"/>
      <c r="BD770" s="234" t="str">
        <f>IF(F770="","",Tabla1[[#This Row],[sem 01]]&amp;Tabla1[[#This Row],[sem 02]]&amp;Tabla1[[#This Row],[sem 03]])</f>
        <v/>
      </c>
      <c r="BE770" s="235" t="str">
        <f>IF(TRIM(F770)="","",$B$1&amp;"-"&amp;SUBSTITUTE(Tabla1[[#This Row],[Mes Inscrito]]," ","")&amp;"-"&amp;SUBSTITUTE(Tabla1[[#This Row],[Dia de clases Inscrito]]," ","")&amp;"-"&amp;SUBSTITUTE(Tabla1[[#This Row],[Horario Inscrito]]," ","")&amp;"-"&amp;Tabla1[[#This Row],[Fecha Inicio grupo]])</f>
        <v/>
      </c>
      <c r="BF770" s="252" t="str">
        <f>IF(F770="","",Tabla1[[#This Row],[Curso]])</f>
        <v/>
      </c>
      <c r="BG770" s="253" t="str">
        <f>+IF(TRIM(F770)="","",$B$1&amp;"-"&amp;TRIM(Tabla1[[#This Row],[Mes Inscrito]])&amp;"-"&amp;TRIM(Tabla1[[#This Row],[Dia de clases Inscrito]])&amp;"-"&amp;TRIM(Tabla1[[#This Row],[Horario Inscrito]])&amp;"-"&amp;TRIM(Tabla1[[#This Row],[Fecha Inicio grupo]])&amp;"-"&amp;TRIM(Tabla1[[#This Row],[Tipo Incrito]]))</f>
        <v/>
      </c>
      <c r="BH770" s="308" t="str">
        <f>IF(F770="","",OR(IFERROR(SEARCH("CG",Tabla1[[#This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0" s="309" t="str">
        <f>IF(F770&lt;&gt;"",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0" s="309" t="str">
        <f>IF(F770&lt;&gt;"",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0" s="309" t="str">
        <f>IF(Tabla1[[#This Row],[Fecha Inicio grupo]]="","",IFERROR(VLOOKUP(Tabla1[[#This Row],[Mes de Alta como miembro]],Parámetros!$AM$2:$AN$16,2,0),"01/01/1900"))</f>
        <v/>
      </c>
    </row>
    <row r="771" spans="1:63" ht="14.45">
      <c r="A771" s="69">
        <v>768</v>
      </c>
      <c r="B771" s="30"/>
      <c r="C771" s="35"/>
      <c r="D771" s="43"/>
      <c r="E771" s="65"/>
      <c r="F771" s="46"/>
      <c r="G771" s="46"/>
      <c r="H771" s="164"/>
      <c r="I771" s="43"/>
      <c r="J771" s="29"/>
      <c r="K771" s="70"/>
      <c r="L771" s="69"/>
      <c r="M771" s="47"/>
      <c r="N771" s="239" t="str">
        <f ca="1">IF(Tabla1[[#This Row],[Fecha de nac]]="","",IF(Tabla1[[#This Row],[Fecha Finalización]] &gt;=TODAY(), DATEDIF(Tabla1[[#This Row],[Fecha de nac]],TODAY(),"y"), ROUNDDOWN((Tabla1[[#This Row],[Fecha Finalización]] -Tabla1[[#This Row],[Fecha de nac]])/365,0)))</f>
        <v/>
      </c>
      <c r="O771" s="170"/>
      <c r="P771" s="35"/>
      <c r="Q771" s="68"/>
      <c r="R771" s="68"/>
      <c r="S771" s="68"/>
      <c r="T771" s="68"/>
      <c r="U771" s="244" t="str">
        <f>IF(F771="","",Tabla1[[#This Row],[Fecha Inicio grupo]]+3*7-7)</f>
        <v/>
      </c>
      <c r="V771" s="245" t="str">
        <f>IF(F771="","",EDATE(Tabla1[[#This Row],[Fecha Inicio grupo]],3))</f>
        <v/>
      </c>
      <c r="W771" s="30"/>
      <c r="X771" s="30"/>
      <c r="Y771" s="77"/>
      <c r="Z771" s="77"/>
      <c r="AA771" s="77"/>
      <c r="AB771" s="77"/>
      <c r="AC771" s="77"/>
      <c r="AD771" s="77"/>
      <c r="AE771" s="77"/>
      <c r="AF771" s="77"/>
      <c r="AG771" s="77"/>
      <c r="AH771" s="77"/>
      <c r="AI771" s="77"/>
      <c r="AJ771" s="77"/>
      <c r="AK771" s="77"/>
      <c r="AL771" s="77"/>
      <c r="AM771" s="77"/>
      <c r="AN771" s="77"/>
      <c r="AO771" s="145"/>
      <c r="AP771" s="247" t="str">
        <f>IF(F771="","",IFERROR(VLOOKUP(SUBSTITUTE(SUBSTITUTE(Tabla1[[#This Row],[Uso Sistemas]],"T","P"),"N","F"),Parámetros!$M$2:$N$17,2,0),"Completar hasta 3ra sem. para evaluar a Probacionista"))</f>
        <v/>
      </c>
      <c r="AQ771" s="40"/>
      <c r="AR771" s="40"/>
      <c r="AS771" s="40"/>
      <c r="AT771" s="29"/>
      <c r="AU771" s="56"/>
      <c r="AV771" s="56"/>
      <c r="AW771" s="56"/>
      <c r="AX771" s="249" t="str">
        <f>IF(V771="","",EOMONTH(EDATE(Tabla1[[#This Row],[Fecha Finalización]],2),0))</f>
        <v/>
      </c>
      <c r="AY771" s="40"/>
      <c r="AZ771" s="250" t="str">
        <f>IF(V771="","",EOMONTH(EDATE(Tabla1[[#This Row],[Fecha Finalización]],3),0))</f>
        <v/>
      </c>
      <c r="BA771" s="40"/>
      <c r="BB771" s="40"/>
      <c r="BC771" s="236"/>
      <c r="BD771" s="234" t="str">
        <f>IF(F771="","",Tabla1[[#This Row],[sem 01]]&amp;Tabla1[[#This Row],[sem 02]]&amp;Tabla1[[#This Row],[sem 03]])</f>
        <v/>
      </c>
      <c r="BE771" s="235" t="str">
        <f>IF(TRIM(F771)="","",$B$1&amp;"-"&amp;SUBSTITUTE(Tabla1[[#This Row],[Mes Inscrito]]," ","")&amp;"-"&amp;SUBSTITUTE(Tabla1[[#This Row],[Dia de clases Inscrito]]," ","")&amp;"-"&amp;SUBSTITUTE(Tabla1[[#This Row],[Horario Inscrito]]," ","")&amp;"-"&amp;Tabla1[[#This Row],[Fecha Inicio grupo]])</f>
        <v/>
      </c>
      <c r="BF771" s="252" t="str">
        <f>IF(F771="","",Tabla1[[#This Row],[Curso]])</f>
        <v/>
      </c>
      <c r="BG771" s="253" t="str">
        <f>+IF(TRIM(F771)="","",$B$1&amp;"-"&amp;TRIM(Tabla1[[#This Row],[Mes Inscrito]])&amp;"-"&amp;TRIM(Tabla1[[#This Row],[Dia de clases Inscrito]])&amp;"-"&amp;TRIM(Tabla1[[#This Row],[Horario Inscrito]])&amp;"-"&amp;TRIM(Tabla1[[#This Row],[Fecha Inicio grupo]])&amp;"-"&amp;TRIM(Tabla1[[#This Row],[Tipo Incrito]]))</f>
        <v/>
      </c>
      <c r="BH771" s="308" t="str">
        <f>IF(F771="","",OR(IFERROR(SEARCH("CG",Tabla1[[#This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1" s="309" t="str">
        <f>IF(F771&lt;&gt;"",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1" s="309" t="str">
        <f>IF(F771&lt;&gt;"",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1" s="309" t="str">
        <f>IF(Tabla1[[#This Row],[Fecha Inicio grupo]]="","",IFERROR(VLOOKUP(Tabla1[[#This Row],[Mes de Alta como miembro]],Parámetros!$AM$2:$AN$16,2,0),"01/01/1900"))</f>
        <v/>
      </c>
    </row>
    <row r="772" spans="1:63" ht="14.45">
      <c r="A772" s="69">
        <v>769</v>
      </c>
      <c r="B772" s="30"/>
      <c r="C772" s="35"/>
      <c r="D772" s="43"/>
      <c r="E772" s="65"/>
      <c r="F772" s="46"/>
      <c r="G772" s="46"/>
      <c r="H772" s="164"/>
      <c r="I772" s="43"/>
      <c r="J772" s="29"/>
      <c r="K772" s="70"/>
      <c r="L772" s="69"/>
      <c r="M772" s="47"/>
      <c r="N772" s="239" t="str">
        <f ca="1">IF(Tabla1[[#This Row],[Fecha de nac]]="","",IF(Tabla1[[#This Row],[Fecha Finalización]] &gt;=TODAY(), DATEDIF(Tabla1[[#This Row],[Fecha de nac]],TODAY(),"y"), ROUNDDOWN((Tabla1[[#This Row],[Fecha Finalización]] -Tabla1[[#This Row],[Fecha de nac]])/365,0)))</f>
        <v/>
      </c>
      <c r="O772" s="170"/>
      <c r="P772" s="35"/>
      <c r="Q772" s="68"/>
      <c r="R772" s="68"/>
      <c r="S772" s="68"/>
      <c r="T772" s="68"/>
      <c r="U772" s="244" t="str">
        <f>IF(F772="","",Tabla1[[#This Row],[Fecha Inicio grupo]]+3*7-7)</f>
        <v/>
      </c>
      <c r="V772" s="245" t="str">
        <f>IF(F772="","",EDATE(Tabla1[[#This Row],[Fecha Inicio grupo]],3))</f>
        <v/>
      </c>
      <c r="W772" s="30"/>
      <c r="X772" s="30"/>
      <c r="Y772" s="77"/>
      <c r="Z772" s="77"/>
      <c r="AA772" s="77"/>
      <c r="AB772" s="77"/>
      <c r="AC772" s="77"/>
      <c r="AD772" s="77"/>
      <c r="AE772" s="77"/>
      <c r="AF772" s="77"/>
      <c r="AG772" s="77"/>
      <c r="AH772" s="77"/>
      <c r="AI772" s="77"/>
      <c r="AJ772" s="77"/>
      <c r="AK772" s="77"/>
      <c r="AL772" s="77"/>
      <c r="AM772" s="77"/>
      <c r="AN772" s="77"/>
      <c r="AO772" s="145"/>
      <c r="AP772" s="247" t="str">
        <f>IF(F772="","",IFERROR(VLOOKUP(SUBSTITUTE(SUBSTITUTE(Tabla1[[#This Row],[Uso Sistemas]],"T","P"),"N","F"),Parámetros!$M$2:$N$17,2,0),"Completar hasta 3ra sem. para evaluar a Probacionista"))</f>
        <v/>
      </c>
      <c r="AQ772" s="40"/>
      <c r="AR772" s="40"/>
      <c r="AS772" s="40"/>
      <c r="AT772" s="29"/>
      <c r="AU772" s="56"/>
      <c r="AV772" s="56"/>
      <c r="AW772" s="56"/>
      <c r="AX772" s="249" t="str">
        <f>IF(V772="","",EOMONTH(EDATE(Tabla1[[#This Row],[Fecha Finalización]],2),0))</f>
        <v/>
      </c>
      <c r="AY772" s="40"/>
      <c r="AZ772" s="250" t="str">
        <f>IF(V772="","",EOMONTH(EDATE(Tabla1[[#This Row],[Fecha Finalización]],3),0))</f>
        <v/>
      </c>
      <c r="BA772" s="40"/>
      <c r="BB772" s="40"/>
      <c r="BC772" s="236"/>
      <c r="BD772" s="234" t="str">
        <f>IF(F772="","",Tabla1[[#This Row],[sem 01]]&amp;Tabla1[[#This Row],[sem 02]]&amp;Tabla1[[#This Row],[sem 03]])</f>
        <v/>
      </c>
      <c r="BE772" s="235" t="str">
        <f>IF(TRIM(F772)="","",$B$1&amp;"-"&amp;SUBSTITUTE(Tabla1[[#This Row],[Mes Inscrito]]," ","")&amp;"-"&amp;SUBSTITUTE(Tabla1[[#This Row],[Dia de clases Inscrito]]," ","")&amp;"-"&amp;SUBSTITUTE(Tabla1[[#This Row],[Horario Inscrito]]," ","")&amp;"-"&amp;Tabla1[[#This Row],[Fecha Inicio grupo]])</f>
        <v/>
      </c>
      <c r="BF772" s="252" t="str">
        <f>IF(F772="","",Tabla1[[#This Row],[Curso]])</f>
        <v/>
      </c>
      <c r="BG772" s="253" t="str">
        <f>+IF(TRIM(F772)="","",$B$1&amp;"-"&amp;TRIM(Tabla1[[#This Row],[Mes Inscrito]])&amp;"-"&amp;TRIM(Tabla1[[#This Row],[Dia de clases Inscrito]])&amp;"-"&amp;TRIM(Tabla1[[#This Row],[Horario Inscrito]])&amp;"-"&amp;TRIM(Tabla1[[#This Row],[Fecha Inicio grupo]])&amp;"-"&amp;TRIM(Tabla1[[#This Row],[Tipo Incrito]]))</f>
        <v/>
      </c>
      <c r="BH772" s="308" t="str">
        <f>IF(F772="","",OR(IFERROR(SEARCH("CG",Tabla1[[#This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2" s="309" t="str">
        <f>IF(F772&lt;&gt;"",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2" s="309" t="str">
        <f>IF(F772&lt;&gt;"",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2" s="309" t="str">
        <f>IF(Tabla1[[#This Row],[Fecha Inicio grupo]]="","",IFERROR(VLOOKUP(Tabla1[[#This Row],[Mes de Alta como miembro]],Parámetros!$AM$2:$AN$16,2,0),"01/01/1900"))</f>
        <v/>
      </c>
    </row>
    <row r="773" spans="1:63" ht="14.45">
      <c r="A773" s="69">
        <v>770</v>
      </c>
      <c r="B773" s="30"/>
      <c r="C773" s="35"/>
      <c r="D773" s="43"/>
      <c r="E773" s="65"/>
      <c r="F773" s="46"/>
      <c r="G773" s="46"/>
      <c r="H773" s="164"/>
      <c r="I773" s="43"/>
      <c r="J773" s="29"/>
      <c r="K773" s="70"/>
      <c r="L773" s="69"/>
      <c r="M773" s="47"/>
      <c r="N773" s="239" t="str">
        <f ca="1">IF(Tabla1[[#This Row],[Fecha de nac]]="","",IF(Tabla1[[#This Row],[Fecha Finalización]] &gt;=TODAY(), DATEDIF(Tabla1[[#This Row],[Fecha de nac]],TODAY(),"y"), ROUNDDOWN((Tabla1[[#This Row],[Fecha Finalización]] -Tabla1[[#This Row],[Fecha de nac]])/365,0)))</f>
        <v/>
      </c>
      <c r="O773" s="170"/>
      <c r="P773" s="35"/>
      <c r="Q773" s="68"/>
      <c r="R773" s="68"/>
      <c r="S773" s="68"/>
      <c r="T773" s="68"/>
      <c r="U773" s="244" t="str">
        <f>IF(F773="","",Tabla1[[#This Row],[Fecha Inicio grupo]]+3*7-7)</f>
        <v/>
      </c>
      <c r="V773" s="245" t="str">
        <f>IF(F773="","",EDATE(Tabla1[[#This Row],[Fecha Inicio grupo]],3))</f>
        <v/>
      </c>
      <c r="W773" s="30"/>
      <c r="X773" s="30"/>
      <c r="Y773" s="77"/>
      <c r="Z773" s="77"/>
      <c r="AA773" s="77"/>
      <c r="AB773" s="77"/>
      <c r="AC773" s="77"/>
      <c r="AD773" s="77"/>
      <c r="AE773" s="77"/>
      <c r="AF773" s="77"/>
      <c r="AG773" s="77"/>
      <c r="AH773" s="77"/>
      <c r="AI773" s="77"/>
      <c r="AJ773" s="77"/>
      <c r="AK773" s="77"/>
      <c r="AL773" s="77"/>
      <c r="AM773" s="77"/>
      <c r="AN773" s="77"/>
      <c r="AO773" s="145"/>
      <c r="AP773" s="247" t="str">
        <f>IF(F773="","",IFERROR(VLOOKUP(SUBSTITUTE(SUBSTITUTE(Tabla1[[#This Row],[Uso Sistemas]],"T","P"),"N","F"),Parámetros!$M$2:$N$17,2,0),"Completar hasta 3ra sem. para evaluar a Probacionista"))</f>
        <v/>
      </c>
      <c r="AQ773" s="40"/>
      <c r="AR773" s="40"/>
      <c r="AS773" s="40"/>
      <c r="AT773" s="29"/>
      <c r="AU773" s="56"/>
      <c r="AV773" s="56"/>
      <c r="AW773" s="56"/>
      <c r="AX773" s="249" t="str">
        <f>IF(V773="","",EOMONTH(EDATE(Tabla1[[#This Row],[Fecha Finalización]],2),0))</f>
        <v/>
      </c>
      <c r="AY773" s="40"/>
      <c r="AZ773" s="250" t="str">
        <f>IF(V773="","",EOMONTH(EDATE(Tabla1[[#This Row],[Fecha Finalización]],3),0))</f>
        <v/>
      </c>
      <c r="BA773" s="40"/>
      <c r="BB773" s="40"/>
      <c r="BC773" s="236"/>
      <c r="BD773" s="234" t="str">
        <f>IF(F773="","",Tabla1[[#This Row],[sem 01]]&amp;Tabla1[[#This Row],[sem 02]]&amp;Tabla1[[#This Row],[sem 03]])</f>
        <v/>
      </c>
      <c r="BE773" s="235" t="str">
        <f>IF(TRIM(F773)="","",$B$1&amp;"-"&amp;SUBSTITUTE(Tabla1[[#This Row],[Mes Inscrito]]," ","")&amp;"-"&amp;SUBSTITUTE(Tabla1[[#This Row],[Dia de clases Inscrito]]," ","")&amp;"-"&amp;SUBSTITUTE(Tabla1[[#This Row],[Horario Inscrito]]," ","")&amp;"-"&amp;Tabla1[[#This Row],[Fecha Inicio grupo]])</f>
        <v/>
      </c>
      <c r="BF773" s="252" t="str">
        <f>IF(F773="","",Tabla1[[#This Row],[Curso]])</f>
        <v/>
      </c>
      <c r="BG773" s="253" t="str">
        <f>+IF(TRIM(F773)="","",$B$1&amp;"-"&amp;TRIM(Tabla1[[#This Row],[Mes Inscrito]])&amp;"-"&amp;TRIM(Tabla1[[#This Row],[Dia de clases Inscrito]])&amp;"-"&amp;TRIM(Tabla1[[#This Row],[Horario Inscrito]])&amp;"-"&amp;TRIM(Tabla1[[#This Row],[Fecha Inicio grupo]])&amp;"-"&amp;TRIM(Tabla1[[#This Row],[Tipo Incrito]]))</f>
        <v/>
      </c>
      <c r="BH773" s="308" t="str">
        <f>IF(F773="","",OR(IFERROR(SEARCH("CG",Tabla1[[#This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3" s="309" t="str">
        <f>IF(F773&lt;&gt;"",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3" s="309" t="str">
        <f>IF(F773&lt;&gt;"",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3" s="309" t="str">
        <f>IF(Tabla1[[#This Row],[Fecha Inicio grupo]]="","",IFERROR(VLOOKUP(Tabla1[[#This Row],[Mes de Alta como miembro]],Parámetros!$AM$2:$AN$16,2,0),"01/01/1900"))</f>
        <v/>
      </c>
    </row>
    <row r="774" spans="1:63" ht="14.45">
      <c r="A774" s="69">
        <v>771</v>
      </c>
      <c r="B774" s="30"/>
      <c r="C774" s="35"/>
      <c r="D774" s="43"/>
      <c r="E774" s="65"/>
      <c r="F774" s="46"/>
      <c r="G774" s="46"/>
      <c r="H774" s="164"/>
      <c r="I774" s="43"/>
      <c r="J774" s="29"/>
      <c r="K774" s="70"/>
      <c r="L774" s="69"/>
      <c r="M774" s="47"/>
      <c r="N774" s="239" t="str">
        <f ca="1">IF(Tabla1[[#This Row],[Fecha de nac]]="","",IF(Tabla1[[#This Row],[Fecha Finalización]] &gt;=TODAY(), DATEDIF(Tabla1[[#This Row],[Fecha de nac]],TODAY(),"y"), ROUNDDOWN((Tabla1[[#This Row],[Fecha Finalización]] -Tabla1[[#This Row],[Fecha de nac]])/365,0)))</f>
        <v/>
      </c>
      <c r="O774" s="170"/>
      <c r="P774" s="35"/>
      <c r="Q774" s="68"/>
      <c r="R774" s="68"/>
      <c r="S774" s="68"/>
      <c r="T774" s="68"/>
      <c r="U774" s="244" t="str">
        <f>IF(F774="","",Tabla1[[#This Row],[Fecha Inicio grupo]]+3*7-7)</f>
        <v/>
      </c>
      <c r="V774" s="245" t="str">
        <f>IF(F774="","",EDATE(Tabla1[[#This Row],[Fecha Inicio grupo]],3))</f>
        <v/>
      </c>
      <c r="W774" s="30"/>
      <c r="X774" s="30"/>
      <c r="Y774" s="77"/>
      <c r="Z774" s="77"/>
      <c r="AA774" s="77"/>
      <c r="AB774" s="77"/>
      <c r="AC774" s="77"/>
      <c r="AD774" s="77"/>
      <c r="AE774" s="77"/>
      <c r="AF774" s="77"/>
      <c r="AG774" s="77"/>
      <c r="AH774" s="77"/>
      <c r="AI774" s="77"/>
      <c r="AJ774" s="77"/>
      <c r="AK774" s="77"/>
      <c r="AL774" s="77"/>
      <c r="AM774" s="77"/>
      <c r="AN774" s="77"/>
      <c r="AO774" s="145"/>
      <c r="AP774" s="247" t="str">
        <f>IF(F774="","",IFERROR(VLOOKUP(SUBSTITUTE(SUBSTITUTE(Tabla1[[#This Row],[Uso Sistemas]],"T","P"),"N","F"),Parámetros!$M$2:$N$17,2,0),"Completar hasta 3ra sem. para evaluar a Probacionista"))</f>
        <v/>
      </c>
      <c r="AQ774" s="40"/>
      <c r="AR774" s="40"/>
      <c r="AS774" s="40"/>
      <c r="AT774" s="29"/>
      <c r="AU774" s="56"/>
      <c r="AV774" s="56"/>
      <c r="AW774" s="56"/>
      <c r="AX774" s="249" t="str">
        <f>IF(V774="","",EOMONTH(EDATE(Tabla1[[#This Row],[Fecha Finalización]],2),0))</f>
        <v/>
      </c>
      <c r="AY774" s="40"/>
      <c r="AZ774" s="250" t="str">
        <f>IF(V774="","",EOMONTH(EDATE(Tabla1[[#This Row],[Fecha Finalización]],3),0))</f>
        <v/>
      </c>
      <c r="BA774" s="40"/>
      <c r="BB774" s="40"/>
      <c r="BC774" s="236"/>
      <c r="BD774" s="234" t="str">
        <f>IF(F774="","",Tabla1[[#This Row],[sem 01]]&amp;Tabla1[[#This Row],[sem 02]]&amp;Tabla1[[#This Row],[sem 03]])</f>
        <v/>
      </c>
      <c r="BE774" s="235" t="str">
        <f>IF(TRIM(F774)="","",$B$1&amp;"-"&amp;SUBSTITUTE(Tabla1[[#This Row],[Mes Inscrito]]," ","")&amp;"-"&amp;SUBSTITUTE(Tabla1[[#This Row],[Dia de clases Inscrito]]," ","")&amp;"-"&amp;SUBSTITUTE(Tabla1[[#This Row],[Horario Inscrito]]," ","")&amp;"-"&amp;Tabla1[[#This Row],[Fecha Inicio grupo]])</f>
        <v/>
      </c>
      <c r="BF774" s="252" t="str">
        <f>IF(F774="","",Tabla1[[#This Row],[Curso]])</f>
        <v/>
      </c>
      <c r="BG774" s="253" t="str">
        <f>+IF(TRIM(F774)="","",$B$1&amp;"-"&amp;TRIM(Tabla1[[#This Row],[Mes Inscrito]])&amp;"-"&amp;TRIM(Tabla1[[#This Row],[Dia de clases Inscrito]])&amp;"-"&amp;TRIM(Tabla1[[#This Row],[Horario Inscrito]])&amp;"-"&amp;TRIM(Tabla1[[#This Row],[Fecha Inicio grupo]])&amp;"-"&amp;TRIM(Tabla1[[#This Row],[Tipo Incrito]]))</f>
        <v/>
      </c>
      <c r="BH774" s="308" t="str">
        <f>IF(F774="","",OR(IFERROR(SEARCH("CG",Tabla1[[#This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4" s="309" t="str">
        <f>IF(F774&lt;&gt;"",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4" s="309" t="str">
        <f>IF(F774&lt;&gt;"",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4" s="309" t="str">
        <f>IF(Tabla1[[#This Row],[Fecha Inicio grupo]]="","",IFERROR(VLOOKUP(Tabla1[[#This Row],[Mes de Alta como miembro]],Parámetros!$AM$2:$AN$16,2,0),"01/01/1900"))</f>
        <v/>
      </c>
    </row>
    <row r="775" spans="1:63" ht="14.45">
      <c r="A775" s="69">
        <v>772</v>
      </c>
      <c r="B775" s="30"/>
      <c r="C775" s="35"/>
      <c r="D775" s="43"/>
      <c r="E775" s="65"/>
      <c r="F775" s="46"/>
      <c r="G775" s="46"/>
      <c r="H775" s="164"/>
      <c r="I775" s="43"/>
      <c r="J775" s="29"/>
      <c r="K775" s="70"/>
      <c r="L775" s="69"/>
      <c r="M775" s="47"/>
      <c r="N775" s="239" t="str">
        <f ca="1">IF(Tabla1[[#This Row],[Fecha de nac]]="","",IF(Tabla1[[#This Row],[Fecha Finalización]] &gt;=TODAY(), DATEDIF(Tabla1[[#This Row],[Fecha de nac]],TODAY(),"y"), ROUNDDOWN((Tabla1[[#This Row],[Fecha Finalización]] -Tabla1[[#This Row],[Fecha de nac]])/365,0)))</f>
        <v/>
      </c>
      <c r="O775" s="170"/>
      <c r="P775" s="35"/>
      <c r="Q775" s="68"/>
      <c r="R775" s="68"/>
      <c r="S775" s="68"/>
      <c r="T775" s="68"/>
      <c r="U775" s="244" t="str">
        <f>IF(F775="","",Tabla1[[#This Row],[Fecha Inicio grupo]]+3*7-7)</f>
        <v/>
      </c>
      <c r="V775" s="245" t="str">
        <f>IF(F775="","",EDATE(Tabla1[[#This Row],[Fecha Inicio grupo]],3))</f>
        <v/>
      </c>
      <c r="W775" s="30"/>
      <c r="X775" s="30"/>
      <c r="Y775" s="77"/>
      <c r="Z775" s="77"/>
      <c r="AA775" s="77"/>
      <c r="AB775" s="77"/>
      <c r="AC775" s="77"/>
      <c r="AD775" s="77"/>
      <c r="AE775" s="77"/>
      <c r="AF775" s="77"/>
      <c r="AG775" s="77"/>
      <c r="AH775" s="77"/>
      <c r="AI775" s="77"/>
      <c r="AJ775" s="77"/>
      <c r="AK775" s="77"/>
      <c r="AL775" s="77"/>
      <c r="AM775" s="77"/>
      <c r="AN775" s="77"/>
      <c r="AO775" s="145"/>
      <c r="AP775" s="247" t="str">
        <f>IF(F775="","",IFERROR(VLOOKUP(SUBSTITUTE(SUBSTITUTE(Tabla1[[#This Row],[Uso Sistemas]],"T","P"),"N","F"),Parámetros!$M$2:$N$17,2,0),"Completar hasta 3ra sem. para evaluar a Probacionista"))</f>
        <v/>
      </c>
      <c r="AQ775" s="40"/>
      <c r="AR775" s="40"/>
      <c r="AS775" s="40"/>
      <c r="AT775" s="29"/>
      <c r="AU775" s="56"/>
      <c r="AV775" s="56"/>
      <c r="AW775" s="56"/>
      <c r="AX775" s="249" t="str">
        <f>IF(V775="","",EOMONTH(EDATE(Tabla1[[#This Row],[Fecha Finalización]],2),0))</f>
        <v/>
      </c>
      <c r="AY775" s="40"/>
      <c r="AZ775" s="250" t="str">
        <f>IF(V775="","",EOMONTH(EDATE(Tabla1[[#This Row],[Fecha Finalización]],3),0))</f>
        <v/>
      </c>
      <c r="BA775" s="40"/>
      <c r="BB775" s="40"/>
      <c r="BC775" s="236"/>
      <c r="BD775" s="234" t="str">
        <f>IF(F775="","",Tabla1[[#This Row],[sem 01]]&amp;Tabla1[[#This Row],[sem 02]]&amp;Tabla1[[#This Row],[sem 03]])</f>
        <v/>
      </c>
      <c r="BE775" s="235" t="str">
        <f>IF(TRIM(F775)="","",$B$1&amp;"-"&amp;SUBSTITUTE(Tabla1[[#This Row],[Mes Inscrito]]," ","")&amp;"-"&amp;SUBSTITUTE(Tabla1[[#This Row],[Dia de clases Inscrito]]," ","")&amp;"-"&amp;SUBSTITUTE(Tabla1[[#This Row],[Horario Inscrito]]," ","")&amp;"-"&amp;Tabla1[[#This Row],[Fecha Inicio grupo]])</f>
        <v/>
      </c>
      <c r="BF775" s="252" t="str">
        <f>IF(F775="","",Tabla1[[#This Row],[Curso]])</f>
        <v/>
      </c>
      <c r="BG775" s="253" t="str">
        <f>+IF(TRIM(F775)="","",$B$1&amp;"-"&amp;TRIM(Tabla1[[#This Row],[Mes Inscrito]])&amp;"-"&amp;TRIM(Tabla1[[#This Row],[Dia de clases Inscrito]])&amp;"-"&amp;TRIM(Tabla1[[#This Row],[Horario Inscrito]])&amp;"-"&amp;TRIM(Tabla1[[#This Row],[Fecha Inicio grupo]])&amp;"-"&amp;TRIM(Tabla1[[#This Row],[Tipo Incrito]]))</f>
        <v/>
      </c>
      <c r="BH775" s="308" t="str">
        <f>IF(F775="","",OR(IFERROR(SEARCH("CG",Tabla1[[#This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5" s="309" t="str">
        <f>IF(F775&lt;&gt;"",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5" s="309" t="str">
        <f>IF(F775&lt;&gt;"",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5" s="309" t="str">
        <f>IF(Tabla1[[#This Row],[Fecha Inicio grupo]]="","",IFERROR(VLOOKUP(Tabla1[[#This Row],[Mes de Alta como miembro]],Parámetros!$AM$2:$AN$16,2,0),"01/01/1900"))</f>
        <v/>
      </c>
    </row>
    <row r="776" spans="1:63" ht="14.45">
      <c r="A776" s="69">
        <v>773</v>
      </c>
      <c r="B776" s="30"/>
      <c r="C776" s="35"/>
      <c r="D776" s="43"/>
      <c r="E776" s="65"/>
      <c r="F776" s="46"/>
      <c r="G776" s="46"/>
      <c r="H776" s="164"/>
      <c r="I776" s="43"/>
      <c r="J776" s="29"/>
      <c r="K776" s="70"/>
      <c r="L776" s="69"/>
      <c r="M776" s="47"/>
      <c r="N776" s="239" t="str">
        <f ca="1">IF(Tabla1[[#This Row],[Fecha de nac]]="","",IF(Tabla1[[#This Row],[Fecha Finalización]] &gt;=TODAY(), DATEDIF(Tabla1[[#This Row],[Fecha de nac]],TODAY(),"y"), ROUNDDOWN((Tabla1[[#This Row],[Fecha Finalización]] -Tabla1[[#This Row],[Fecha de nac]])/365,0)))</f>
        <v/>
      </c>
      <c r="O776" s="170"/>
      <c r="P776" s="35"/>
      <c r="Q776" s="68"/>
      <c r="R776" s="68"/>
      <c r="S776" s="68"/>
      <c r="T776" s="68"/>
      <c r="U776" s="244" t="str">
        <f>IF(F776="","",Tabla1[[#This Row],[Fecha Inicio grupo]]+3*7-7)</f>
        <v/>
      </c>
      <c r="V776" s="245" t="str">
        <f>IF(F776="","",EDATE(Tabla1[[#This Row],[Fecha Inicio grupo]],3))</f>
        <v/>
      </c>
      <c r="W776" s="30"/>
      <c r="X776" s="30"/>
      <c r="Y776" s="77"/>
      <c r="Z776" s="77"/>
      <c r="AA776" s="77"/>
      <c r="AB776" s="77"/>
      <c r="AC776" s="77"/>
      <c r="AD776" s="77"/>
      <c r="AE776" s="77"/>
      <c r="AF776" s="77"/>
      <c r="AG776" s="77"/>
      <c r="AH776" s="77"/>
      <c r="AI776" s="77"/>
      <c r="AJ776" s="77"/>
      <c r="AK776" s="77"/>
      <c r="AL776" s="77"/>
      <c r="AM776" s="77"/>
      <c r="AN776" s="77"/>
      <c r="AO776" s="145"/>
      <c r="AP776" s="247" t="str">
        <f>IF(F776="","",IFERROR(VLOOKUP(SUBSTITUTE(SUBSTITUTE(Tabla1[[#This Row],[Uso Sistemas]],"T","P"),"N","F"),Parámetros!$M$2:$N$17,2,0),"Completar hasta 3ra sem. para evaluar a Probacionista"))</f>
        <v/>
      </c>
      <c r="AQ776" s="40"/>
      <c r="AR776" s="40"/>
      <c r="AS776" s="40"/>
      <c r="AT776" s="29"/>
      <c r="AU776" s="56"/>
      <c r="AV776" s="56"/>
      <c r="AW776" s="56"/>
      <c r="AX776" s="249" t="str">
        <f>IF(V776="","",EOMONTH(EDATE(Tabla1[[#This Row],[Fecha Finalización]],2),0))</f>
        <v/>
      </c>
      <c r="AY776" s="40"/>
      <c r="AZ776" s="250" t="str">
        <f>IF(V776="","",EOMONTH(EDATE(Tabla1[[#This Row],[Fecha Finalización]],3),0))</f>
        <v/>
      </c>
      <c r="BA776" s="40"/>
      <c r="BB776" s="40"/>
      <c r="BC776" s="236"/>
      <c r="BD776" s="234" t="str">
        <f>IF(F776="","",Tabla1[[#This Row],[sem 01]]&amp;Tabla1[[#This Row],[sem 02]]&amp;Tabla1[[#This Row],[sem 03]])</f>
        <v/>
      </c>
      <c r="BE776" s="235" t="str">
        <f>IF(TRIM(F776)="","",$B$1&amp;"-"&amp;SUBSTITUTE(Tabla1[[#This Row],[Mes Inscrito]]," ","")&amp;"-"&amp;SUBSTITUTE(Tabla1[[#This Row],[Dia de clases Inscrito]]," ","")&amp;"-"&amp;SUBSTITUTE(Tabla1[[#This Row],[Horario Inscrito]]," ","")&amp;"-"&amp;Tabla1[[#This Row],[Fecha Inicio grupo]])</f>
        <v/>
      </c>
      <c r="BF776" s="252" t="str">
        <f>IF(F776="","",Tabla1[[#This Row],[Curso]])</f>
        <v/>
      </c>
      <c r="BG776" s="253" t="str">
        <f>+IF(TRIM(F776)="","",$B$1&amp;"-"&amp;TRIM(Tabla1[[#This Row],[Mes Inscrito]])&amp;"-"&amp;TRIM(Tabla1[[#This Row],[Dia de clases Inscrito]])&amp;"-"&amp;TRIM(Tabla1[[#This Row],[Horario Inscrito]])&amp;"-"&amp;TRIM(Tabla1[[#This Row],[Fecha Inicio grupo]])&amp;"-"&amp;TRIM(Tabla1[[#This Row],[Tipo Incrito]]))</f>
        <v/>
      </c>
      <c r="BH776" s="308" t="str">
        <f>IF(F776="","",OR(IFERROR(SEARCH("CG",Tabla1[[#This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6" s="309" t="str">
        <f>IF(F776&lt;&gt;"",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6" s="309" t="str">
        <f>IF(F776&lt;&gt;"",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6" s="309" t="str">
        <f>IF(Tabla1[[#This Row],[Fecha Inicio grupo]]="","",IFERROR(VLOOKUP(Tabla1[[#This Row],[Mes de Alta como miembro]],Parámetros!$AM$2:$AN$16,2,0),"01/01/1900"))</f>
        <v/>
      </c>
    </row>
    <row r="777" spans="1:63" ht="14.45">
      <c r="A777" s="69">
        <v>774</v>
      </c>
      <c r="B777" s="30"/>
      <c r="C777" s="35"/>
      <c r="D777" s="43"/>
      <c r="E777" s="65"/>
      <c r="F777" s="46"/>
      <c r="G777" s="46"/>
      <c r="H777" s="164"/>
      <c r="I777" s="43"/>
      <c r="J777" s="29"/>
      <c r="K777" s="70"/>
      <c r="L777" s="69"/>
      <c r="M777" s="47"/>
      <c r="N777" s="239" t="str">
        <f ca="1">IF(Tabla1[[#This Row],[Fecha de nac]]="","",IF(Tabla1[[#This Row],[Fecha Finalización]] &gt;=TODAY(), DATEDIF(Tabla1[[#This Row],[Fecha de nac]],TODAY(),"y"), ROUNDDOWN((Tabla1[[#This Row],[Fecha Finalización]] -Tabla1[[#This Row],[Fecha de nac]])/365,0)))</f>
        <v/>
      </c>
      <c r="O777" s="170"/>
      <c r="P777" s="35"/>
      <c r="Q777" s="68"/>
      <c r="R777" s="68"/>
      <c r="S777" s="68"/>
      <c r="T777" s="68"/>
      <c r="U777" s="244" t="str">
        <f>IF(F777="","",Tabla1[[#This Row],[Fecha Inicio grupo]]+3*7-7)</f>
        <v/>
      </c>
      <c r="V777" s="245" t="str">
        <f>IF(F777="","",EDATE(Tabla1[[#This Row],[Fecha Inicio grupo]],3))</f>
        <v/>
      </c>
      <c r="W777" s="30"/>
      <c r="X777" s="30"/>
      <c r="Y777" s="77"/>
      <c r="Z777" s="77"/>
      <c r="AA777" s="77"/>
      <c r="AB777" s="77"/>
      <c r="AC777" s="77"/>
      <c r="AD777" s="77"/>
      <c r="AE777" s="77"/>
      <c r="AF777" s="77"/>
      <c r="AG777" s="77"/>
      <c r="AH777" s="77"/>
      <c r="AI777" s="77"/>
      <c r="AJ777" s="77"/>
      <c r="AK777" s="77"/>
      <c r="AL777" s="77"/>
      <c r="AM777" s="77"/>
      <c r="AN777" s="77"/>
      <c r="AO777" s="145"/>
      <c r="AP777" s="247" t="str">
        <f>IF(F777="","",IFERROR(VLOOKUP(SUBSTITUTE(SUBSTITUTE(Tabla1[[#This Row],[Uso Sistemas]],"T","P"),"N","F"),Parámetros!$M$2:$N$17,2,0),"Completar hasta 3ra sem. para evaluar a Probacionista"))</f>
        <v/>
      </c>
      <c r="AQ777" s="40"/>
      <c r="AR777" s="40"/>
      <c r="AS777" s="40"/>
      <c r="AT777" s="29"/>
      <c r="AU777" s="56"/>
      <c r="AV777" s="56"/>
      <c r="AW777" s="56"/>
      <c r="AX777" s="249" t="str">
        <f>IF(V777="","",EOMONTH(EDATE(Tabla1[[#This Row],[Fecha Finalización]],2),0))</f>
        <v/>
      </c>
      <c r="AY777" s="40"/>
      <c r="AZ777" s="250" t="str">
        <f>IF(V777="","",EOMONTH(EDATE(Tabla1[[#This Row],[Fecha Finalización]],3),0))</f>
        <v/>
      </c>
      <c r="BA777" s="40"/>
      <c r="BB777" s="40"/>
      <c r="BC777" s="236"/>
      <c r="BD777" s="234" t="str">
        <f>IF(F777="","",Tabla1[[#This Row],[sem 01]]&amp;Tabla1[[#This Row],[sem 02]]&amp;Tabla1[[#This Row],[sem 03]])</f>
        <v/>
      </c>
      <c r="BE777" s="235" t="str">
        <f>IF(TRIM(F777)="","",$B$1&amp;"-"&amp;SUBSTITUTE(Tabla1[[#This Row],[Mes Inscrito]]," ","")&amp;"-"&amp;SUBSTITUTE(Tabla1[[#This Row],[Dia de clases Inscrito]]," ","")&amp;"-"&amp;SUBSTITUTE(Tabla1[[#This Row],[Horario Inscrito]]," ","")&amp;"-"&amp;Tabla1[[#This Row],[Fecha Inicio grupo]])</f>
        <v/>
      </c>
      <c r="BF777" s="252" t="str">
        <f>IF(F777="","",Tabla1[[#This Row],[Curso]])</f>
        <v/>
      </c>
      <c r="BG777" s="253" t="str">
        <f>+IF(TRIM(F777)="","",$B$1&amp;"-"&amp;TRIM(Tabla1[[#This Row],[Mes Inscrito]])&amp;"-"&amp;TRIM(Tabla1[[#This Row],[Dia de clases Inscrito]])&amp;"-"&amp;TRIM(Tabla1[[#This Row],[Horario Inscrito]])&amp;"-"&amp;TRIM(Tabla1[[#This Row],[Fecha Inicio grupo]])&amp;"-"&amp;TRIM(Tabla1[[#This Row],[Tipo Incrito]]))</f>
        <v/>
      </c>
      <c r="BH777" s="308" t="str">
        <f>IF(F777="","",OR(IFERROR(SEARCH("CG",Tabla1[[#This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7" s="309" t="str">
        <f>IF(F777&lt;&gt;"",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7" s="309" t="str">
        <f>IF(F777&lt;&gt;"",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7" s="309" t="str">
        <f>IF(Tabla1[[#This Row],[Fecha Inicio grupo]]="","",IFERROR(VLOOKUP(Tabla1[[#This Row],[Mes de Alta como miembro]],Parámetros!$AM$2:$AN$16,2,0),"01/01/1900"))</f>
        <v/>
      </c>
    </row>
    <row r="778" spans="1:63" ht="14.45">
      <c r="A778" s="69">
        <v>775</v>
      </c>
      <c r="B778" s="30"/>
      <c r="C778" s="35"/>
      <c r="D778" s="43"/>
      <c r="E778" s="65"/>
      <c r="F778" s="46"/>
      <c r="G778" s="46"/>
      <c r="H778" s="164"/>
      <c r="I778" s="43"/>
      <c r="J778" s="29"/>
      <c r="K778" s="70"/>
      <c r="L778" s="69"/>
      <c r="M778" s="47"/>
      <c r="N778" s="239" t="str">
        <f ca="1">IF(Tabla1[[#This Row],[Fecha de nac]]="","",IF(Tabla1[[#This Row],[Fecha Finalización]] &gt;=TODAY(), DATEDIF(Tabla1[[#This Row],[Fecha de nac]],TODAY(),"y"), ROUNDDOWN((Tabla1[[#This Row],[Fecha Finalización]] -Tabla1[[#This Row],[Fecha de nac]])/365,0)))</f>
        <v/>
      </c>
      <c r="O778" s="170"/>
      <c r="P778" s="35"/>
      <c r="Q778" s="68"/>
      <c r="R778" s="68"/>
      <c r="S778" s="68"/>
      <c r="T778" s="68"/>
      <c r="U778" s="244" t="str">
        <f>IF(F778="","",Tabla1[[#This Row],[Fecha Inicio grupo]]+3*7-7)</f>
        <v/>
      </c>
      <c r="V778" s="245" t="str">
        <f>IF(F778="","",EDATE(Tabla1[[#This Row],[Fecha Inicio grupo]],3))</f>
        <v/>
      </c>
      <c r="W778" s="30"/>
      <c r="X778" s="30"/>
      <c r="Y778" s="77"/>
      <c r="Z778" s="77"/>
      <c r="AA778" s="77"/>
      <c r="AB778" s="77"/>
      <c r="AC778" s="77"/>
      <c r="AD778" s="77"/>
      <c r="AE778" s="77"/>
      <c r="AF778" s="77"/>
      <c r="AG778" s="77"/>
      <c r="AH778" s="77"/>
      <c r="AI778" s="77"/>
      <c r="AJ778" s="77"/>
      <c r="AK778" s="77"/>
      <c r="AL778" s="77"/>
      <c r="AM778" s="77"/>
      <c r="AN778" s="77"/>
      <c r="AO778" s="145"/>
      <c r="AP778" s="247" t="str">
        <f>IF(F778="","",IFERROR(VLOOKUP(SUBSTITUTE(SUBSTITUTE(Tabla1[[#This Row],[Uso Sistemas]],"T","P"),"N","F"),Parámetros!$M$2:$N$17,2,0),"Completar hasta 3ra sem. para evaluar a Probacionista"))</f>
        <v/>
      </c>
      <c r="AQ778" s="40"/>
      <c r="AR778" s="40"/>
      <c r="AS778" s="40"/>
      <c r="AT778" s="29"/>
      <c r="AU778" s="56"/>
      <c r="AV778" s="56"/>
      <c r="AW778" s="56"/>
      <c r="AX778" s="249" t="str">
        <f>IF(V778="","",EOMONTH(EDATE(Tabla1[[#This Row],[Fecha Finalización]],2),0))</f>
        <v/>
      </c>
      <c r="AY778" s="40"/>
      <c r="AZ778" s="250" t="str">
        <f>IF(V778="","",EOMONTH(EDATE(Tabla1[[#This Row],[Fecha Finalización]],3),0))</f>
        <v/>
      </c>
      <c r="BA778" s="40"/>
      <c r="BB778" s="40"/>
      <c r="BC778" s="236"/>
      <c r="BD778" s="234" t="str">
        <f>IF(F778="","",Tabla1[[#This Row],[sem 01]]&amp;Tabla1[[#This Row],[sem 02]]&amp;Tabla1[[#This Row],[sem 03]])</f>
        <v/>
      </c>
      <c r="BE778" s="235" t="str">
        <f>IF(TRIM(F778)="","",$B$1&amp;"-"&amp;SUBSTITUTE(Tabla1[[#This Row],[Mes Inscrito]]," ","")&amp;"-"&amp;SUBSTITUTE(Tabla1[[#This Row],[Dia de clases Inscrito]]," ","")&amp;"-"&amp;SUBSTITUTE(Tabla1[[#This Row],[Horario Inscrito]]," ","")&amp;"-"&amp;Tabla1[[#This Row],[Fecha Inicio grupo]])</f>
        <v/>
      </c>
      <c r="BF778" s="252" t="str">
        <f>IF(F778="","",Tabla1[[#This Row],[Curso]])</f>
        <v/>
      </c>
      <c r="BG778" s="253" t="str">
        <f>+IF(TRIM(F778)="","",$B$1&amp;"-"&amp;TRIM(Tabla1[[#This Row],[Mes Inscrito]])&amp;"-"&amp;TRIM(Tabla1[[#This Row],[Dia de clases Inscrito]])&amp;"-"&amp;TRIM(Tabla1[[#This Row],[Horario Inscrito]])&amp;"-"&amp;TRIM(Tabla1[[#This Row],[Fecha Inicio grupo]])&amp;"-"&amp;TRIM(Tabla1[[#This Row],[Tipo Incrito]]))</f>
        <v/>
      </c>
      <c r="BH778" s="308" t="str">
        <f>IF(F778="","",OR(IFERROR(SEARCH("CG",Tabla1[[#This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8" s="309" t="str">
        <f>IF(F778&lt;&gt;"",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8" s="309" t="str">
        <f>IF(F778&lt;&gt;"",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8" s="309" t="str">
        <f>IF(Tabla1[[#This Row],[Fecha Inicio grupo]]="","",IFERROR(VLOOKUP(Tabla1[[#This Row],[Mes de Alta como miembro]],Parámetros!$AM$2:$AN$16,2,0),"01/01/1900"))</f>
        <v/>
      </c>
    </row>
    <row r="779" spans="1:63" ht="14.45">
      <c r="A779" s="69">
        <v>776</v>
      </c>
      <c r="B779" s="30"/>
      <c r="C779" s="35"/>
      <c r="D779" s="43"/>
      <c r="E779" s="65"/>
      <c r="F779" s="46"/>
      <c r="G779" s="46"/>
      <c r="H779" s="164"/>
      <c r="I779" s="43"/>
      <c r="J779" s="29"/>
      <c r="K779" s="70"/>
      <c r="L779" s="69"/>
      <c r="M779" s="47"/>
      <c r="N779" s="239" t="str">
        <f ca="1">IF(Tabla1[[#This Row],[Fecha de nac]]="","",IF(Tabla1[[#This Row],[Fecha Finalización]] &gt;=TODAY(), DATEDIF(Tabla1[[#This Row],[Fecha de nac]],TODAY(),"y"), ROUNDDOWN((Tabla1[[#This Row],[Fecha Finalización]] -Tabla1[[#This Row],[Fecha de nac]])/365,0)))</f>
        <v/>
      </c>
      <c r="O779" s="170"/>
      <c r="P779" s="35"/>
      <c r="Q779" s="68"/>
      <c r="R779" s="68"/>
      <c r="S779" s="68"/>
      <c r="T779" s="68"/>
      <c r="U779" s="244" t="str">
        <f>IF(F779="","",Tabla1[[#This Row],[Fecha Inicio grupo]]+3*7-7)</f>
        <v/>
      </c>
      <c r="V779" s="245" t="str">
        <f>IF(F779="","",EDATE(Tabla1[[#This Row],[Fecha Inicio grupo]],3))</f>
        <v/>
      </c>
      <c r="W779" s="30"/>
      <c r="X779" s="30"/>
      <c r="Y779" s="77"/>
      <c r="Z779" s="77"/>
      <c r="AA779" s="77"/>
      <c r="AB779" s="77"/>
      <c r="AC779" s="77"/>
      <c r="AD779" s="77"/>
      <c r="AE779" s="77"/>
      <c r="AF779" s="77"/>
      <c r="AG779" s="77"/>
      <c r="AH779" s="77"/>
      <c r="AI779" s="77"/>
      <c r="AJ779" s="77"/>
      <c r="AK779" s="77"/>
      <c r="AL779" s="77"/>
      <c r="AM779" s="77"/>
      <c r="AN779" s="77"/>
      <c r="AO779" s="145"/>
      <c r="AP779" s="247" t="str">
        <f>IF(F779="","",IFERROR(VLOOKUP(SUBSTITUTE(SUBSTITUTE(Tabla1[[#This Row],[Uso Sistemas]],"T","P"),"N","F"),Parámetros!$M$2:$N$17,2,0),"Completar hasta 3ra sem. para evaluar a Probacionista"))</f>
        <v/>
      </c>
      <c r="AQ779" s="40"/>
      <c r="AR779" s="40"/>
      <c r="AS779" s="40"/>
      <c r="AT779" s="29"/>
      <c r="AU779" s="56"/>
      <c r="AV779" s="56"/>
      <c r="AW779" s="56"/>
      <c r="AX779" s="249" t="str">
        <f>IF(V779="","",EOMONTH(EDATE(Tabla1[[#This Row],[Fecha Finalización]],2),0))</f>
        <v/>
      </c>
      <c r="AY779" s="40"/>
      <c r="AZ779" s="250" t="str">
        <f>IF(V779="","",EOMONTH(EDATE(Tabla1[[#This Row],[Fecha Finalización]],3),0))</f>
        <v/>
      </c>
      <c r="BA779" s="40"/>
      <c r="BB779" s="40"/>
      <c r="BC779" s="236"/>
      <c r="BD779" s="234" t="str">
        <f>IF(F779="","",Tabla1[[#This Row],[sem 01]]&amp;Tabla1[[#This Row],[sem 02]]&amp;Tabla1[[#This Row],[sem 03]])</f>
        <v/>
      </c>
      <c r="BE779" s="235" t="str">
        <f>IF(TRIM(F779)="","",$B$1&amp;"-"&amp;SUBSTITUTE(Tabla1[[#This Row],[Mes Inscrito]]," ","")&amp;"-"&amp;SUBSTITUTE(Tabla1[[#This Row],[Dia de clases Inscrito]]," ","")&amp;"-"&amp;SUBSTITUTE(Tabla1[[#This Row],[Horario Inscrito]]," ","")&amp;"-"&amp;Tabla1[[#This Row],[Fecha Inicio grupo]])</f>
        <v/>
      </c>
      <c r="BF779" s="252" t="str">
        <f>IF(F779="","",Tabla1[[#This Row],[Curso]])</f>
        <v/>
      </c>
      <c r="BG779" s="253" t="str">
        <f>+IF(TRIM(F779)="","",$B$1&amp;"-"&amp;TRIM(Tabla1[[#This Row],[Mes Inscrito]])&amp;"-"&amp;TRIM(Tabla1[[#This Row],[Dia de clases Inscrito]])&amp;"-"&amp;TRIM(Tabla1[[#This Row],[Horario Inscrito]])&amp;"-"&amp;TRIM(Tabla1[[#This Row],[Fecha Inicio grupo]])&amp;"-"&amp;TRIM(Tabla1[[#This Row],[Tipo Incrito]]))</f>
        <v/>
      </c>
      <c r="BH779" s="308" t="str">
        <f>IF(F779="","",OR(IFERROR(SEARCH("CG",Tabla1[[#This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9" s="309" t="str">
        <f>IF(F779&lt;&gt;"",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9" s="309" t="str">
        <f>IF(F779&lt;&gt;"",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9" s="309" t="str">
        <f>IF(Tabla1[[#This Row],[Fecha Inicio grupo]]="","",IFERROR(VLOOKUP(Tabla1[[#This Row],[Mes de Alta como miembro]],Parámetros!$AM$2:$AN$16,2,0),"01/01/1900"))</f>
        <v/>
      </c>
    </row>
    <row r="780" spans="1:63" ht="14.45">
      <c r="A780" s="69">
        <v>777</v>
      </c>
      <c r="B780" s="30"/>
      <c r="C780" s="35"/>
      <c r="D780" s="43"/>
      <c r="E780" s="65"/>
      <c r="F780" s="46"/>
      <c r="G780" s="46"/>
      <c r="H780" s="164"/>
      <c r="I780" s="43"/>
      <c r="J780" s="29"/>
      <c r="K780" s="70"/>
      <c r="L780" s="69"/>
      <c r="M780" s="47"/>
      <c r="N780" s="239" t="str">
        <f ca="1">IF(Tabla1[[#This Row],[Fecha de nac]]="","",IF(Tabla1[[#This Row],[Fecha Finalización]] &gt;=TODAY(), DATEDIF(Tabla1[[#This Row],[Fecha de nac]],TODAY(),"y"), ROUNDDOWN((Tabla1[[#This Row],[Fecha Finalización]] -Tabla1[[#This Row],[Fecha de nac]])/365,0)))</f>
        <v/>
      </c>
      <c r="O780" s="170"/>
      <c r="P780" s="35"/>
      <c r="Q780" s="68"/>
      <c r="R780" s="68"/>
      <c r="S780" s="68"/>
      <c r="T780" s="68"/>
      <c r="U780" s="244" t="str">
        <f>IF(F780="","",Tabla1[[#This Row],[Fecha Inicio grupo]]+3*7-7)</f>
        <v/>
      </c>
      <c r="V780" s="245" t="str">
        <f>IF(F780="","",EDATE(Tabla1[[#This Row],[Fecha Inicio grupo]],3))</f>
        <v/>
      </c>
      <c r="W780" s="30"/>
      <c r="X780" s="30"/>
      <c r="Y780" s="77"/>
      <c r="Z780" s="77"/>
      <c r="AA780" s="77"/>
      <c r="AB780" s="77"/>
      <c r="AC780" s="77"/>
      <c r="AD780" s="77"/>
      <c r="AE780" s="77"/>
      <c r="AF780" s="77"/>
      <c r="AG780" s="77"/>
      <c r="AH780" s="77"/>
      <c r="AI780" s="77"/>
      <c r="AJ780" s="77"/>
      <c r="AK780" s="77"/>
      <c r="AL780" s="77"/>
      <c r="AM780" s="77"/>
      <c r="AN780" s="77"/>
      <c r="AO780" s="145"/>
      <c r="AP780" s="247" t="str">
        <f>IF(F780="","",IFERROR(VLOOKUP(SUBSTITUTE(SUBSTITUTE(Tabla1[[#This Row],[Uso Sistemas]],"T","P"),"N","F"),Parámetros!$M$2:$N$17,2,0),"Completar hasta 3ra sem. para evaluar a Probacionista"))</f>
        <v/>
      </c>
      <c r="AQ780" s="40"/>
      <c r="AR780" s="40"/>
      <c r="AS780" s="40"/>
      <c r="AT780" s="29"/>
      <c r="AU780" s="56"/>
      <c r="AV780" s="56"/>
      <c r="AW780" s="56"/>
      <c r="AX780" s="249" t="str">
        <f>IF(V780="","",EOMONTH(EDATE(Tabla1[[#This Row],[Fecha Finalización]],2),0))</f>
        <v/>
      </c>
      <c r="AY780" s="40"/>
      <c r="AZ780" s="250" t="str">
        <f>IF(V780="","",EOMONTH(EDATE(Tabla1[[#This Row],[Fecha Finalización]],3),0))</f>
        <v/>
      </c>
      <c r="BA780" s="40"/>
      <c r="BB780" s="40"/>
      <c r="BC780" s="236"/>
      <c r="BD780" s="234" t="str">
        <f>IF(F780="","",Tabla1[[#This Row],[sem 01]]&amp;Tabla1[[#This Row],[sem 02]]&amp;Tabla1[[#This Row],[sem 03]])</f>
        <v/>
      </c>
      <c r="BE780" s="235" t="str">
        <f>IF(TRIM(F780)="","",$B$1&amp;"-"&amp;SUBSTITUTE(Tabla1[[#This Row],[Mes Inscrito]]," ","")&amp;"-"&amp;SUBSTITUTE(Tabla1[[#This Row],[Dia de clases Inscrito]]," ","")&amp;"-"&amp;SUBSTITUTE(Tabla1[[#This Row],[Horario Inscrito]]," ","")&amp;"-"&amp;Tabla1[[#This Row],[Fecha Inicio grupo]])</f>
        <v/>
      </c>
      <c r="BF780" s="252" t="str">
        <f>IF(F780="","",Tabla1[[#This Row],[Curso]])</f>
        <v/>
      </c>
      <c r="BG780" s="253" t="str">
        <f>+IF(TRIM(F780)="","",$B$1&amp;"-"&amp;TRIM(Tabla1[[#This Row],[Mes Inscrito]])&amp;"-"&amp;TRIM(Tabla1[[#This Row],[Dia de clases Inscrito]])&amp;"-"&amp;TRIM(Tabla1[[#This Row],[Horario Inscrito]])&amp;"-"&amp;TRIM(Tabla1[[#This Row],[Fecha Inicio grupo]])&amp;"-"&amp;TRIM(Tabla1[[#This Row],[Tipo Incrito]]))</f>
        <v/>
      </c>
      <c r="BH780" s="308" t="str">
        <f>IF(F780="","",OR(IFERROR(SEARCH("CG",Tabla1[[#This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0" s="309" t="str">
        <f>IF(F780&lt;&gt;"",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0" s="309" t="str">
        <f>IF(F780&lt;&gt;"",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0" s="309" t="str">
        <f>IF(Tabla1[[#This Row],[Fecha Inicio grupo]]="","",IFERROR(VLOOKUP(Tabla1[[#This Row],[Mes de Alta como miembro]],Parámetros!$AM$2:$AN$16,2,0),"01/01/1900"))</f>
        <v/>
      </c>
    </row>
    <row r="781" spans="1:63" ht="14.45">
      <c r="A781" s="69">
        <v>778</v>
      </c>
      <c r="B781" s="30"/>
      <c r="C781" s="35"/>
      <c r="D781" s="43"/>
      <c r="E781" s="65"/>
      <c r="F781" s="46"/>
      <c r="G781" s="46"/>
      <c r="H781" s="164"/>
      <c r="I781" s="43"/>
      <c r="J781" s="29"/>
      <c r="K781" s="70"/>
      <c r="L781" s="69"/>
      <c r="M781" s="47"/>
      <c r="N781" s="239" t="str">
        <f ca="1">IF(Tabla1[[#This Row],[Fecha de nac]]="","",IF(Tabla1[[#This Row],[Fecha Finalización]] &gt;=TODAY(), DATEDIF(Tabla1[[#This Row],[Fecha de nac]],TODAY(),"y"), ROUNDDOWN((Tabla1[[#This Row],[Fecha Finalización]] -Tabla1[[#This Row],[Fecha de nac]])/365,0)))</f>
        <v/>
      </c>
      <c r="O781" s="170"/>
      <c r="P781" s="35"/>
      <c r="Q781" s="68"/>
      <c r="R781" s="68"/>
      <c r="S781" s="68"/>
      <c r="T781" s="68"/>
      <c r="U781" s="244" t="str">
        <f>IF(F781="","",Tabla1[[#This Row],[Fecha Inicio grupo]]+3*7-7)</f>
        <v/>
      </c>
      <c r="V781" s="245" t="str">
        <f>IF(F781="","",EDATE(Tabla1[[#This Row],[Fecha Inicio grupo]],3))</f>
        <v/>
      </c>
      <c r="W781" s="30"/>
      <c r="X781" s="30"/>
      <c r="Y781" s="77"/>
      <c r="Z781" s="77"/>
      <c r="AA781" s="77"/>
      <c r="AB781" s="77"/>
      <c r="AC781" s="77"/>
      <c r="AD781" s="77"/>
      <c r="AE781" s="77"/>
      <c r="AF781" s="77"/>
      <c r="AG781" s="77"/>
      <c r="AH781" s="77"/>
      <c r="AI781" s="77"/>
      <c r="AJ781" s="77"/>
      <c r="AK781" s="77"/>
      <c r="AL781" s="77"/>
      <c r="AM781" s="77"/>
      <c r="AN781" s="77"/>
      <c r="AO781" s="145"/>
      <c r="AP781" s="247" t="str">
        <f>IF(F781="","",IFERROR(VLOOKUP(SUBSTITUTE(SUBSTITUTE(Tabla1[[#This Row],[Uso Sistemas]],"T","P"),"N","F"),Parámetros!$M$2:$N$17,2,0),"Completar hasta 3ra sem. para evaluar a Probacionista"))</f>
        <v/>
      </c>
      <c r="AQ781" s="40"/>
      <c r="AR781" s="40"/>
      <c r="AS781" s="40"/>
      <c r="AT781" s="29"/>
      <c r="AU781" s="56"/>
      <c r="AV781" s="56"/>
      <c r="AW781" s="56"/>
      <c r="AX781" s="249" t="str">
        <f>IF(V781="","",EOMONTH(EDATE(Tabla1[[#This Row],[Fecha Finalización]],2),0))</f>
        <v/>
      </c>
      <c r="AY781" s="40"/>
      <c r="AZ781" s="250" t="str">
        <f>IF(V781="","",EOMONTH(EDATE(Tabla1[[#This Row],[Fecha Finalización]],3),0))</f>
        <v/>
      </c>
      <c r="BA781" s="40"/>
      <c r="BB781" s="40"/>
      <c r="BC781" s="236"/>
      <c r="BD781" s="234" t="str">
        <f>IF(F781="","",Tabla1[[#This Row],[sem 01]]&amp;Tabla1[[#This Row],[sem 02]]&amp;Tabla1[[#This Row],[sem 03]])</f>
        <v/>
      </c>
      <c r="BE781" s="235" t="str">
        <f>IF(TRIM(F781)="","",$B$1&amp;"-"&amp;SUBSTITUTE(Tabla1[[#This Row],[Mes Inscrito]]," ","")&amp;"-"&amp;SUBSTITUTE(Tabla1[[#This Row],[Dia de clases Inscrito]]," ","")&amp;"-"&amp;SUBSTITUTE(Tabla1[[#This Row],[Horario Inscrito]]," ","")&amp;"-"&amp;Tabla1[[#This Row],[Fecha Inicio grupo]])</f>
        <v/>
      </c>
      <c r="BF781" s="252" t="str">
        <f>IF(F781="","",Tabla1[[#This Row],[Curso]])</f>
        <v/>
      </c>
      <c r="BG781" s="253" t="str">
        <f>+IF(TRIM(F781)="","",$B$1&amp;"-"&amp;TRIM(Tabla1[[#This Row],[Mes Inscrito]])&amp;"-"&amp;TRIM(Tabla1[[#This Row],[Dia de clases Inscrito]])&amp;"-"&amp;TRIM(Tabla1[[#This Row],[Horario Inscrito]])&amp;"-"&amp;TRIM(Tabla1[[#This Row],[Fecha Inicio grupo]])&amp;"-"&amp;TRIM(Tabla1[[#This Row],[Tipo Incrito]]))</f>
        <v/>
      </c>
      <c r="BH781" s="308" t="str">
        <f>IF(F781="","",OR(IFERROR(SEARCH("CG",Tabla1[[#This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1" s="309" t="str">
        <f>IF(F781&lt;&gt;"",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1" s="309" t="str">
        <f>IF(F781&lt;&gt;"",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1" s="309" t="str">
        <f>IF(Tabla1[[#This Row],[Fecha Inicio grupo]]="","",IFERROR(VLOOKUP(Tabla1[[#This Row],[Mes de Alta como miembro]],Parámetros!$AM$2:$AN$16,2,0),"01/01/1900"))</f>
        <v/>
      </c>
    </row>
    <row r="782" spans="1:63" ht="14.45">
      <c r="A782" s="69">
        <v>779</v>
      </c>
      <c r="B782" s="30"/>
      <c r="C782" s="35"/>
      <c r="D782" s="43"/>
      <c r="E782" s="65"/>
      <c r="F782" s="46"/>
      <c r="G782" s="46"/>
      <c r="H782" s="164"/>
      <c r="I782" s="43"/>
      <c r="J782" s="29"/>
      <c r="K782" s="70"/>
      <c r="L782" s="69"/>
      <c r="M782" s="47"/>
      <c r="N782" s="239" t="str">
        <f ca="1">IF(Tabla1[[#This Row],[Fecha de nac]]="","",IF(Tabla1[[#This Row],[Fecha Finalización]] &gt;=TODAY(), DATEDIF(Tabla1[[#This Row],[Fecha de nac]],TODAY(),"y"), ROUNDDOWN((Tabla1[[#This Row],[Fecha Finalización]] -Tabla1[[#This Row],[Fecha de nac]])/365,0)))</f>
        <v/>
      </c>
      <c r="O782" s="170"/>
      <c r="P782" s="35"/>
      <c r="Q782" s="68"/>
      <c r="R782" s="68"/>
      <c r="S782" s="68"/>
      <c r="T782" s="68"/>
      <c r="U782" s="244" t="str">
        <f>IF(F782="","",Tabla1[[#This Row],[Fecha Inicio grupo]]+3*7-7)</f>
        <v/>
      </c>
      <c r="V782" s="245" t="str">
        <f>IF(F782="","",EDATE(Tabla1[[#This Row],[Fecha Inicio grupo]],3))</f>
        <v/>
      </c>
      <c r="W782" s="30"/>
      <c r="X782" s="30"/>
      <c r="Y782" s="77"/>
      <c r="Z782" s="77"/>
      <c r="AA782" s="77"/>
      <c r="AB782" s="77"/>
      <c r="AC782" s="77"/>
      <c r="AD782" s="77"/>
      <c r="AE782" s="77"/>
      <c r="AF782" s="77"/>
      <c r="AG782" s="77"/>
      <c r="AH782" s="77"/>
      <c r="AI782" s="77"/>
      <c r="AJ782" s="77"/>
      <c r="AK782" s="77"/>
      <c r="AL782" s="77"/>
      <c r="AM782" s="77"/>
      <c r="AN782" s="77"/>
      <c r="AO782" s="145"/>
      <c r="AP782" s="247" t="str">
        <f>IF(F782="","",IFERROR(VLOOKUP(SUBSTITUTE(SUBSTITUTE(Tabla1[[#This Row],[Uso Sistemas]],"T","P"),"N","F"),Parámetros!$M$2:$N$17,2,0),"Completar hasta 3ra sem. para evaluar a Probacionista"))</f>
        <v/>
      </c>
      <c r="AQ782" s="40"/>
      <c r="AR782" s="40"/>
      <c r="AS782" s="40"/>
      <c r="AT782" s="29"/>
      <c r="AU782" s="56"/>
      <c r="AV782" s="56"/>
      <c r="AW782" s="56"/>
      <c r="AX782" s="249" t="str">
        <f>IF(V782="","",EOMONTH(EDATE(Tabla1[[#This Row],[Fecha Finalización]],2),0))</f>
        <v/>
      </c>
      <c r="AY782" s="40"/>
      <c r="AZ782" s="250" t="str">
        <f>IF(V782="","",EOMONTH(EDATE(Tabla1[[#This Row],[Fecha Finalización]],3),0))</f>
        <v/>
      </c>
      <c r="BA782" s="40"/>
      <c r="BB782" s="40"/>
      <c r="BC782" s="236"/>
      <c r="BD782" s="234" t="str">
        <f>IF(F782="","",Tabla1[[#This Row],[sem 01]]&amp;Tabla1[[#This Row],[sem 02]]&amp;Tabla1[[#This Row],[sem 03]])</f>
        <v/>
      </c>
      <c r="BE782" s="235" t="str">
        <f>IF(TRIM(F782)="","",$B$1&amp;"-"&amp;SUBSTITUTE(Tabla1[[#This Row],[Mes Inscrito]]," ","")&amp;"-"&amp;SUBSTITUTE(Tabla1[[#This Row],[Dia de clases Inscrito]]," ","")&amp;"-"&amp;SUBSTITUTE(Tabla1[[#This Row],[Horario Inscrito]]," ","")&amp;"-"&amp;Tabla1[[#This Row],[Fecha Inicio grupo]])</f>
        <v/>
      </c>
      <c r="BF782" s="252" t="str">
        <f>IF(F782="","",Tabla1[[#This Row],[Curso]])</f>
        <v/>
      </c>
      <c r="BG782" s="253" t="str">
        <f>+IF(TRIM(F782)="","",$B$1&amp;"-"&amp;TRIM(Tabla1[[#This Row],[Mes Inscrito]])&amp;"-"&amp;TRIM(Tabla1[[#This Row],[Dia de clases Inscrito]])&amp;"-"&amp;TRIM(Tabla1[[#This Row],[Horario Inscrito]])&amp;"-"&amp;TRIM(Tabla1[[#This Row],[Fecha Inicio grupo]])&amp;"-"&amp;TRIM(Tabla1[[#This Row],[Tipo Incrito]]))</f>
        <v/>
      </c>
      <c r="BH782" s="308" t="str">
        <f>IF(F782="","",OR(IFERROR(SEARCH("CG",Tabla1[[#This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2" s="309" t="str">
        <f>IF(F782&lt;&gt;"",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2" s="309" t="str">
        <f>IF(F782&lt;&gt;"",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2" s="309" t="str">
        <f>IF(Tabla1[[#This Row],[Fecha Inicio grupo]]="","",IFERROR(VLOOKUP(Tabla1[[#This Row],[Mes de Alta como miembro]],Parámetros!$AM$2:$AN$16,2,0),"01/01/1900"))</f>
        <v/>
      </c>
    </row>
    <row r="783" spans="1:63" ht="14.45">
      <c r="A783" s="69">
        <v>780</v>
      </c>
      <c r="B783" s="30"/>
      <c r="C783" s="35"/>
      <c r="D783" s="43"/>
      <c r="E783" s="65"/>
      <c r="F783" s="46"/>
      <c r="G783" s="46"/>
      <c r="H783" s="164"/>
      <c r="I783" s="43"/>
      <c r="J783" s="29"/>
      <c r="K783" s="70"/>
      <c r="L783" s="69"/>
      <c r="M783" s="47"/>
      <c r="N783" s="239" t="str">
        <f ca="1">IF(Tabla1[[#This Row],[Fecha de nac]]="","",IF(Tabla1[[#This Row],[Fecha Finalización]] &gt;=TODAY(), DATEDIF(Tabla1[[#This Row],[Fecha de nac]],TODAY(),"y"), ROUNDDOWN((Tabla1[[#This Row],[Fecha Finalización]] -Tabla1[[#This Row],[Fecha de nac]])/365,0)))</f>
        <v/>
      </c>
      <c r="O783" s="170"/>
      <c r="P783" s="35"/>
      <c r="Q783" s="68"/>
      <c r="R783" s="68"/>
      <c r="S783" s="68"/>
      <c r="T783" s="68"/>
      <c r="U783" s="244" t="str">
        <f>IF(F783="","",Tabla1[[#This Row],[Fecha Inicio grupo]]+3*7-7)</f>
        <v/>
      </c>
      <c r="V783" s="245" t="str">
        <f>IF(F783="","",EDATE(Tabla1[[#This Row],[Fecha Inicio grupo]],3))</f>
        <v/>
      </c>
      <c r="W783" s="30"/>
      <c r="X783" s="30"/>
      <c r="Y783" s="77"/>
      <c r="Z783" s="77"/>
      <c r="AA783" s="77"/>
      <c r="AB783" s="77"/>
      <c r="AC783" s="77"/>
      <c r="AD783" s="77"/>
      <c r="AE783" s="77"/>
      <c r="AF783" s="77"/>
      <c r="AG783" s="77"/>
      <c r="AH783" s="77"/>
      <c r="AI783" s="77"/>
      <c r="AJ783" s="77"/>
      <c r="AK783" s="77"/>
      <c r="AL783" s="77"/>
      <c r="AM783" s="77"/>
      <c r="AN783" s="77"/>
      <c r="AO783" s="145"/>
      <c r="AP783" s="247" t="str">
        <f>IF(F783="","",IFERROR(VLOOKUP(SUBSTITUTE(SUBSTITUTE(Tabla1[[#This Row],[Uso Sistemas]],"T","P"),"N","F"),Parámetros!$M$2:$N$17,2,0),"Completar hasta 3ra sem. para evaluar a Probacionista"))</f>
        <v/>
      </c>
      <c r="AQ783" s="40"/>
      <c r="AR783" s="40"/>
      <c r="AS783" s="40"/>
      <c r="AT783" s="29"/>
      <c r="AU783" s="56"/>
      <c r="AV783" s="56"/>
      <c r="AW783" s="56"/>
      <c r="AX783" s="249" t="str">
        <f>IF(V783="","",EOMONTH(EDATE(Tabla1[[#This Row],[Fecha Finalización]],2),0))</f>
        <v/>
      </c>
      <c r="AY783" s="40"/>
      <c r="AZ783" s="250" t="str">
        <f>IF(V783="","",EOMONTH(EDATE(Tabla1[[#This Row],[Fecha Finalización]],3),0))</f>
        <v/>
      </c>
      <c r="BA783" s="40"/>
      <c r="BB783" s="40"/>
      <c r="BC783" s="236"/>
      <c r="BD783" s="234" t="str">
        <f>IF(F783="","",Tabla1[[#This Row],[sem 01]]&amp;Tabla1[[#This Row],[sem 02]]&amp;Tabla1[[#This Row],[sem 03]])</f>
        <v/>
      </c>
      <c r="BE783" s="235" t="str">
        <f>IF(TRIM(F783)="","",$B$1&amp;"-"&amp;SUBSTITUTE(Tabla1[[#This Row],[Mes Inscrito]]," ","")&amp;"-"&amp;SUBSTITUTE(Tabla1[[#This Row],[Dia de clases Inscrito]]," ","")&amp;"-"&amp;SUBSTITUTE(Tabla1[[#This Row],[Horario Inscrito]]," ","")&amp;"-"&amp;Tabla1[[#This Row],[Fecha Inicio grupo]])</f>
        <v/>
      </c>
      <c r="BF783" s="252" t="str">
        <f>IF(F783="","",Tabla1[[#This Row],[Curso]])</f>
        <v/>
      </c>
      <c r="BG783" s="253" t="str">
        <f>+IF(TRIM(F783)="","",$B$1&amp;"-"&amp;TRIM(Tabla1[[#This Row],[Mes Inscrito]])&amp;"-"&amp;TRIM(Tabla1[[#This Row],[Dia de clases Inscrito]])&amp;"-"&amp;TRIM(Tabla1[[#This Row],[Horario Inscrito]])&amp;"-"&amp;TRIM(Tabla1[[#This Row],[Fecha Inicio grupo]])&amp;"-"&amp;TRIM(Tabla1[[#This Row],[Tipo Incrito]]))</f>
        <v/>
      </c>
      <c r="BH783" s="308" t="str">
        <f>IF(F783="","",OR(IFERROR(SEARCH("CG",Tabla1[[#This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3" s="309" t="str">
        <f>IF(F783&lt;&gt;"",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3" s="309" t="str">
        <f>IF(F783&lt;&gt;"",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3" s="309" t="str">
        <f>IF(Tabla1[[#This Row],[Fecha Inicio grupo]]="","",IFERROR(VLOOKUP(Tabla1[[#This Row],[Mes de Alta como miembro]],Parámetros!$AM$2:$AN$16,2,0),"01/01/1900"))</f>
        <v/>
      </c>
    </row>
    <row r="784" spans="1:63" ht="14.45">
      <c r="A784" s="69">
        <v>781</v>
      </c>
      <c r="B784" s="30"/>
      <c r="C784" s="35"/>
      <c r="D784" s="43"/>
      <c r="E784" s="65"/>
      <c r="F784" s="46"/>
      <c r="G784" s="46"/>
      <c r="H784" s="164"/>
      <c r="I784" s="43"/>
      <c r="J784" s="29"/>
      <c r="K784" s="70"/>
      <c r="L784" s="69"/>
      <c r="M784" s="47"/>
      <c r="N784" s="239" t="str">
        <f ca="1">IF(Tabla1[[#This Row],[Fecha de nac]]="","",IF(Tabla1[[#This Row],[Fecha Finalización]] &gt;=TODAY(), DATEDIF(Tabla1[[#This Row],[Fecha de nac]],TODAY(),"y"), ROUNDDOWN((Tabla1[[#This Row],[Fecha Finalización]] -Tabla1[[#This Row],[Fecha de nac]])/365,0)))</f>
        <v/>
      </c>
      <c r="O784" s="170"/>
      <c r="P784" s="35"/>
      <c r="Q784" s="68"/>
      <c r="R784" s="68"/>
      <c r="S784" s="68"/>
      <c r="T784" s="68"/>
      <c r="U784" s="244" t="str">
        <f>IF(F784="","",Tabla1[[#This Row],[Fecha Inicio grupo]]+3*7-7)</f>
        <v/>
      </c>
      <c r="V784" s="245" t="str">
        <f>IF(F784="","",EDATE(Tabla1[[#This Row],[Fecha Inicio grupo]],3))</f>
        <v/>
      </c>
      <c r="W784" s="30"/>
      <c r="X784" s="30"/>
      <c r="Y784" s="77"/>
      <c r="Z784" s="77"/>
      <c r="AA784" s="77"/>
      <c r="AB784" s="77"/>
      <c r="AC784" s="77"/>
      <c r="AD784" s="77"/>
      <c r="AE784" s="77"/>
      <c r="AF784" s="77"/>
      <c r="AG784" s="77"/>
      <c r="AH784" s="77"/>
      <c r="AI784" s="77"/>
      <c r="AJ784" s="77"/>
      <c r="AK784" s="77"/>
      <c r="AL784" s="77"/>
      <c r="AM784" s="77"/>
      <c r="AN784" s="77"/>
      <c r="AO784" s="145"/>
      <c r="AP784" s="247" t="str">
        <f>IF(F784="","",IFERROR(VLOOKUP(SUBSTITUTE(SUBSTITUTE(Tabla1[[#This Row],[Uso Sistemas]],"T","P"),"N","F"),Parámetros!$M$2:$N$17,2,0),"Completar hasta 3ra sem. para evaluar a Probacionista"))</f>
        <v/>
      </c>
      <c r="AQ784" s="40"/>
      <c r="AR784" s="40"/>
      <c r="AS784" s="40"/>
      <c r="AT784" s="29"/>
      <c r="AU784" s="56"/>
      <c r="AV784" s="56"/>
      <c r="AW784" s="56"/>
      <c r="AX784" s="249" t="str">
        <f>IF(V784="","",EOMONTH(EDATE(Tabla1[[#This Row],[Fecha Finalización]],2),0))</f>
        <v/>
      </c>
      <c r="AY784" s="40"/>
      <c r="AZ784" s="250" t="str">
        <f>IF(V784="","",EOMONTH(EDATE(Tabla1[[#This Row],[Fecha Finalización]],3),0))</f>
        <v/>
      </c>
      <c r="BA784" s="40"/>
      <c r="BB784" s="40"/>
      <c r="BC784" s="236"/>
      <c r="BD784" s="234" t="str">
        <f>IF(F784="","",Tabla1[[#This Row],[sem 01]]&amp;Tabla1[[#This Row],[sem 02]]&amp;Tabla1[[#This Row],[sem 03]])</f>
        <v/>
      </c>
      <c r="BE784" s="235" t="str">
        <f>IF(TRIM(F784)="","",$B$1&amp;"-"&amp;SUBSTITUTE(Tabla1[[#This Row],[Mes Inscrito]]," ","")&amp;"-"&amp;SUBSTITUTE(Tabla1[[#This Row],[Dia de clases Inscrito]]," ","")&amp;"-"&amp;SUBSTITUTE(Tabla1[[#This Row],[Horario Inscrito]]," ","")&amp;"-"&amp;Tabla1[[#This Row],[Fecha Inicio grupo]])</f>
        <v/>
      </c>
      <c r="BF784" s="252" t="str">
        <f>IF(F784="","",Tabla1[[#This Row],[Curso]])</f>
        <v/>
      </c>
      <c r="BG784" s="253" t="str">
        <f>+IF(TRIM(F784)="","",$B$1&amp;"-"&amp;TRIM(Tabla1[[#This Row],[Mes Inscrito]])&amp;"-"&amp;TRIM(Tabla1[[#This Row],[Dia de clases Inscrito]])&amp;"-"&amp;TRIM(Tabla1[[#This Row],[Horario Inscrito]])&amp;"-"&amp;TRIM(Tabla1[[#This Row],[Fecha Inicio grupo]])&amp;"-"&amp;TRIM(Tabla1[[#This Row],[Tipo Incrito]]))</f>
        <v/>
      </c>
      <c r="BH784" s="308" t="str">
        <f>IF(F784="","",OR(IFERROR(SEARCH("CG",Tabla1[[#This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4" s="309" t="str">
        <f>IF(F784&lt;&gt;"",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4" s="309" t="str">
        <f>IF(F784&lt;&gt;"",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4" s="309" t="str">
        <f>IF(Tabla1[[#This Row],[Fecha Inicio grupo]]="","",IFERROR(VLOOKUP(Tabla1[[#This Row],[Mes de Alta como miembro]],Parámetros!$AM$2:$AN$16,2,0),"01/01/1900"))</f>
        <v/>
      </c>
    </row>
    <row r="785" spans="1:63" ht="14.45">
      <c r="A785" s="69">
        <v>782</v>
      </c>
      <c r="B785" s="30"/>
      <c r="C785" s="35"/>
      <c r="D785" s="43"/>
      <c r="E785" s="65"/>
      <c r="F785" s="46"/>
      <c r="G785" s="46"/>
      <c r="H785" s="164"/>
      <c r="I785" s="43"/>
      <c r="J785" s="29"/>
      <c r="K785" s="70"/>
      <c r="L785" s="69"/>
      <c r="M785" s="47"/>
      <c r="N785" s="239" t="str">
        <f ca="1">IF(Tabla1[[#This Row],[Fecha de nac]]="","",IF(Tabla1[[#This Row],[Fecha Finalización]] &gt;=TODAY(), DATEDIF(Tabla1[[#This Row],[Fecha de nac]],TODAY(),"y"), ROUNDDOWN((Tabla1[[#This Row],[Fecha Finalización]] -Tabla1[[#This Row],[Fecha de nac]])/365,0)))</f>
        <v/>
      </c>
      <c r="O785" s="170"/>
      <c r="P785" s="35"/>
      <c r="Q785" s="68"/>
      <c r="R785" s="68"/>
      <c r="S785" s="68"/>
      <c r="T785" s="68"/>
      <c r="U785" s="244" t="str">
        <f>IF(F785="","",Tabla1[[#This Row],[Fecha Inicio grupo]]+3*7-7)</f>
        <v/>
      </c>
      <c r="V785" s="245" t="str">
        <f>IF(F785="","",EDATE(Tabla1[[#This Row],[Fecha Inicio grupo]],3))</f>
        <v/>
      </c>
      <c r="W785" s="30"/>
      <c r="X785" s="30"/>
      <c r="Y785" s="77"/>
      <c r="Z785" s="77"/>
      <c r="AA785" s="77"/>
      <c r="AB785" s="77"/>
      <c r="AC785" s="77"/>
      <c r="AD785" s="77"/>
      <c r="AE785" s="77"/>
      <c r="AF785" s="77"/>
      <c r="AG785" s="77"/>
      <c r="AH785" s="77"/>
      <c r="AI785" s="77"/>
      <c r="AJ785" s="77"/>
      <c r="AK785" s="77"/>
      <c r="AL785" s="77"/>
      <c r="AM785" s="77"/>
      <c r="AN785" s="77"/>
      <c r="AO785" s="145"/>
      <c r="AP785" s="247" t="str">
        <f>IF(F785="","",IFERROR(VLOOKUP(SUBSTITUTE(SUBSTITUTE(Tabla1[[#This Row],[Uso Sistemas]],"T","P"),"N","F"),Parámetros!$M$2:$N$17,2,0),"Completar hasta 3ra sem. para evaluar a Probacionista"))</f>
        <v/>
      </c>
      <c r="AQ785" s="40"/>
      <c r="AR785" s="40"/>
      <c r="AS785" s="40"/>
      <c r="AT785" s="29"/>
      <c r="AU785" s="56"/>
      <c r="AV785" s="56"/>
      <c r="AW785" s="56"/>
      <c r="AX785" s="249" t="str">
        <f>IF(V785="","",EOMONTH(EDATE(Tabla1[[#This Row],[Fecha Finalización]],2),0))</f>
        <v/>
      </c>
      <c r="AY785" s="40"/>
      <c r="AZ785" s="250" t="str">
        <f>IF(V785="","",EOMONTH(EDATE(Tabla1[[#This Row],[Fecha Finalización]],3),0))</f>
        <v/>
      </c>
      <c r="BA785" s="40"/>
      <c r="BB785" s="40"/>
      <c r="BC785" s="236"/>
      <c r="BD785" s="234" t="str">
        <f>IF(F785="","",Tabla1[[#This Row],[sem 01]]&amp;Tabla1[[#This Row],[sem 02]]&amp;Tabla1[[#This Row],[sem 03]])</f>
        <v/>
      </c>
      <c r="BE785" s="235" t="str">
        <f>IF(TRIM(F785)="","",$B$1&amp;"-"&amp;SUBSTITUTE(Tabla1[[#This Row],[Mes Inscrito]]," ","")&amp;"-"&amp;SUBSTITUTE(Tabla1[[#This Row],[Dia de clases Inscrito]]," ","")&amp;"-"&amp;SUBSTITUTE(Tabla1[[#This Row],[Horario Inscrito]]," ","")&amp;"-"&amp;Tabla1[[#This Row],[Fecha Inicio grupo]])</f>
        <v/>
      </c>
      <c r="BF785" s="252" t="str">
        <f>IF(F785="","",Tabla1[[#This Row],[Curso]])</f>
        <v/>
      </c>
      <c r="BG785" s="253" t="str">
        <f>+IF(TRIM(F785)="","",$B$1&amp;"-"&amp;TRIM(Tabla1[[#This Row],[Mes Inscrito]])&amp;"-"&amp;TRIM(Tabla1[[#This Row],[Dia de clases Inscrito]])&amp;"-"&amp;TRIM(Tabla1[[#This Row],[Horario Inscrito]])&amp;"-"&amp;TRIM(Tabla1[[#This Row],[Fecha Inicio grupo]])&amp;"-"&amp;TRIM(Tabla1[[#This Row],[Tipo Incrito]]))</f>
        <v/>
      </c>
      <c r="BH785" s="308" t="str">
        <f>IF(F785="","",OR(IFERROR(SEARCH("CG",Tabla1[[#This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5" s="309" t="str">
        <f>IF(F785&lt;&gt;"",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5" s="309" t="str">
        <f>IF(F785&lt;&gt;"",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5" s="309" t="str">
        <f>IF(Tabla1[[#This Row],[Fecha Inicio grupo]]="","",IFERROR(VLOOKUP(Tabla1[[#This Row],[Mes de Alta como miembro]],Parámetros!$AM$2:$AN$16,2,0),"01/01/1900"))</f>
        <v/>
      </c>
    </row>
    <row r="786" spans="1:63" ht="14.45">
      <c r="A786" s="69">
        <v>783</v>
      </c>
      <c r="B786" s="30"/>
      <c r="C786" s="35"/>
      <c r="D786" s="43"/>
      <c r="E786" s="65"/>
      <c r="F786" s="46"/>
      <c r="G786" s="46"/>
      <c r="H786" s="164"/>
      <c r="I786" s="43"/>
      <c r="J786" s="29"/>
      <c r="K786" s="70"/>
      <c r="L786" s="69"/>
      <c r="M786" s="47"/>
      <c r="N786" s="239" t="str">
        <f ca="1">IF(Tabla1[[#This Row],[Fecha de nac]]="","",IF(Tabla1[[#This Row],[Fecha Finalización]] &gt;=TODAY(), DATEDIF(Tabla1[[#This Row],[Fecha de nac]],TODAY(),"y"), ROUNDDOWN((Tabla1[[#This Row],[Fecha Finalización]] -Tabla1[[#This Row],[Fecha de nac]])/365,0)))</f>
        <v/>
      </c>
      <c r="O786" s="170"/>
      <c r="P786" s="35"/>
      <c r="Q786" s="68"/>
      <c r="R786" s="68"/>
      <c r="S786" s="68"/>
      <c r="T786" s="68"/>
      <c r="U786" s="244" t="str">
        <f>IF(F786="","",Tabla1[[#This Row],[Fecha Inicio grupo]]+3*7-7)</f>
        <v/>
      </c>
      <c r="V786" s="245" t="str">
        <f>IF(F786="","",EDATE(Tabla1[[#This Row],[Fecha Inicio grupo]],3))</f>
        <v/>
      </c>
      <c r="W786" s="30"/>
      <c r="X786" s="30"/>
      <c r="Y786" s="77"/>
      <c r="Z786" s="77"/>
      <c r="AA786" s="77"/>
      <c r="AB786" s="77"/>
      <c r="AC786" s="77"/>
      <c r="AD786" s="77"/>
      <c r="AE786" s="77"/>
      <c r="AF786" s="77"/>
      <c r="AG786" s="77"/>
      <c r="AH786" s="77"/>
      <c r="AI786" s="77"/>
      <c r="AJ786" s="77"/>
      <c r="AK786" s="77"/>
      <c r="AL786" s="77"/>
      <c r="AM786" s="77"/>
      <c r="AN786" s="77"/>
      <c r="AO786" s="145"/>
      <c r="AP786" s="247" t="str">
        <f>IF(F786="","",IFERROR(VLOOKUP(SUBSTITUTE(SUBSTITUTE(Tabla1[[#This Row],[Uso Sistemas]],"T","P"),"N","F"),Parámetros!$M$2:$N$17,2,0),"Completar hasta 3ra sem. para evaluar a Probacionista"))</f>
        <v/>
      </c>
      <c r="AQ786" s="40"/>
      <c r="AR786" s="40"/>
      <c r="AS786" s="40"/>
      <c r="AT786" s="29"/>
      <c r="AU786" s="56"/>
      <c r="AV786" s="56"/>
      <c r="AW786" s="56"/>
      <c r="AX786" s="249" t="str">
        <f>IF(V786="","",EOMONTH(EDATE(Tabla1[[#This Row],[Fecha Finalización]],2),0))</f>
        <v/>
      </c>
      <c r="AY786" s="40"/>
      <c r="AZ786" s="250" t="str">
        <f>IF(V786="","",EOMONTH(EDATE(Tabla1[[#This Row],[Fecha Finalización]],3),0))</f>
        <v/>
      </c>
      <c r="BA786" s="40"/>
      <c r="BB786" s="40"/>
      <c r="BC786" s="236"/>
      <c r="BD786" s="234" t="str">
        <f>IF(F786="","",Tabla1[[#This Row],[sem 01]]&amp;Tabla1[[#This Row],[sem 02]]&amp;Tabla1[[#This Row],[sem 03]])</f>
        <v/>
      </c>
      <c r="BE786" s="235" t="str">
        <f>IF(TRIM(F786)="","",$B$1&amp;"-"&amp;SUBSTITUTE(Tabla1[[#This Row],[Mes Inscrito]]," ","")&amp;"-"&amp;SUBSTITUTE(Tabla1[[#This Row],[Dia de clases Inscrito]]," ","")&amp;"-"&amp;SUBSTITUTE(Tabla1[[#This Row],[Horario Inscrito]]," ","")&amp;"-"&amp;Tabla1[[#This Row],[Fecha Inicio grupo]])</f>
        <v/>
      </c>
      <c r="BF786" s="252" t="str">
        <f>IF(F786="","",Tabla1[[#This Row],[Curso]])</f>
        <v/>
      </c>
      <c r="BG786" s="253" t="str">
        <f>+IF(TRIM(F786)="","",$B$1&amp;"-"&amp;TRIM(Tabla1[[#This Row],[Mes Inscrito]])&amp;"-"&amp;TRIM(Tabla1[[#This Row],[Dia de clases Inscrito]])&amp;"-"&amp;TRIM(Tabla1[[#This Row],[Horario Inscrito]])&amp;"-"&amp;TRIM(Tabla1[[#This Row],[Fecha Inicio grupo]])&amp;"-"&amp;TRIM(Tabla1[[#This Row],[Tipo Incrito]]))</f>
        <v/>
      </c>
      <c r="BH786" s="308" t="str">
        <f>IF(F786="","",OR(IFERROR(SEARCH("CG",Tabla1[[#This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6" s="309" t="str">
        <f>IF(F786&lt;&gt;"",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6" s="309" t="str">
        <f>IF(F786&lt;&gt;"",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6" s="309" t="str">
        <f>IF(Tabla1[[#This Row],[Fecha Inicio grupo]]="","",IFERROR(VLOOKUP(Tabla1[[#This Row],[Mes de Alta como miembro]],Parámetros!$AM$2:$AN$16,2,0),"01/01/1900"))</f>
        <v/>
      </c>
    </row>
    <row r="787" spans="1:63" ht="14.45">
      <c r="A787" s="69">
        <v>784</v>
      </c>
      <c r="B787" s="30"/>
      <c r="C787" s="35"/>
      <c r="D787" s="43"/>
      <c r="E787" s="65"/>
      <c r="F787" s="46"/>
      <c r="G787" s="46"/>
      <c r="H787" s="164"/>
      <c r="I787" s="43"/>
      <c r="J787" s="29"/>
      <c r="K787" s="70"/>
      <c r="L787" s="69"/>
      <c r="M787" s="47"/>
      <c r="N787" s="239" t="str">
        <f ca="1">IF(Tabla1[[#This Row],[Fecha de nac]]="","",IF(Tabla1[[#This Row],[Fecha Finalización]] &gt;=TODAY(), DATEDIF(Tabla1[[#This Row],[Fecha de nac]],TODAY(),"y"), ROUNDDOWN((Tabla1[[#This Row],[Fecha Finalización]] -Tabla1[[#This Row],[Fecha de nac]])/365,0)))</f>
        <v/>
      </c>
      <c r="O787" s="170"/>
      <c r="P787" s="35"/>
      <c r="Q787" s="68"/>
      <c r="R787" s="68"/>
      <c r="S787" s="68"/>
      <c r="T787" s="68"/>
      <c r="U787" s="244" t="str">
        <f>IF(F787="","",Tabla1[[#This Row],[Fecha Inicio grupo]]+3*7-7)</f>
        <v/>
      </c>
      <c r="V787" s="245" t="str">
        <f>IF(F787="","",EDATE(Tabla1[[#This Row],[Fecha Inicio grupo]],3))</f>
        <v/>
      </c>
      <c r="W787" s="30"/>
      <c r="X787" s="30"/>
      <c r="Y787" s="77"/>
      <c r="Z787" s="77"/>
      <c r="AA787" s="77"/>
      <c r="AB787" s="77"/>
      <c r="AC787" s="77"/>
      <c r="AD787" s="77"/>
      <c r="AE787" s="77"/>
      <c r="AF787" s="77"/>
      <c r="AG787" s="77"/>
      <c r="AH787" s="77"/>
      <c r="AI787" s="77"/>
      <c r="AJ787" s="77"/>
      <c r="AK787" s="77"/>
      <c r="AL787" s="77"/>
      <c r="AM787" s="77"/>
      <c r="AN787" s="77"/>
      <c r="AO787" s="145"/>
      <c r="AP787" s="247" t="str">
        <f>IF(F787="","",IFERROR(VLOOKUP(SUBSTITUTE(SUBSTITUTE(Tabla1[[#This Row],[Uso Sistemas]],"T","P"),"N","F"),Parámetros!$M$2:$N$17,2,0),"Completar hasta 3ra sem. para evaluar a Probacionista"))</f>
        <v/>
      </c>
      <c r="AQ787" s="40"/>
      <c r="AR787" s="40"/>
      <c r="AS787" s="40"/>
      <c r="AT787" s="29"/>
      <c r="AU787" s="56"/>
      <c r="AV787" s="56"/>
      <c r="AW787" s="56"/>
      <c r="AX787" s="249" t="str">
        <f>IF(V787="","",EOMONTH(EDATE(Tabla1[[#This Row],[Fecha Finalización]],2),0))</f>
        <v/>
      </c>
      <c r="AY787" s="40"/>
      <c r="AZ787" s="250" t="str">
        <f>IF(V787="","",EOMONTH(EDATE(Tabla1[[#This Row],[Fecha Finalización]],3),0))</f>
        <v/>
      </c>
      <c r="BA787" s="40"/>
      <c r="BB787" s="40"/>
      <c r="BC787" s="236"/>
      <c r="BD787" s="234" t="str">
        <f>IF(F787="","",Tabla1[[#This Row],[sem 01]]&amp;Tabla1[[#This Row],[sem 02]]&amp;Tabla1[[#This Row],[sem 03]])</f>
        <v/>
      </c>
      <c r="BE787" s="235" t="str">
        <f>IF(TRIM(F787)="","",$B$1&amp;"-"&amp;SUBSTITUTE(Tabla1[[#This Row],[Mes Inscrito]]," ","")&amp;"-"&amp;SUBSTITUTE(Tabla1[[#This Row],[Dia de clases Inscrito]]," ","")&amp;"-"&amp;SUBSTITUTE(Tabla1[[#This Row],[Horario Inscrito]]," ","")&amp;"-"&amp;Tabla1[[#This Row],[Fecha Inicio grupo]])</f>
        <v/>
      </c>
      <c r="BF787" s="252" t="str">
        <f>IF(F787="","",Tabla1[[#This Row],[Curso]])</f>
        <v/>
      </c>
      <c r="BG787" s="253" t="str">
        <f>+IF(TRIM(F787)="","",$B$1&amp;"-"&amp;TRIM(Tabla1[[#This Row],[Mes Inscrito]])&amp;"-"&amp;TRIM(Tabla1[[#This Row],[Dia de clases Inscrito]])&amp;"-"&amp;TRIM(Tabla1[[#This Row],[Horario Inscrito]])&amp;"-"&amp;TRIM(Tabla1[[#This Row],[Fecha Inicio grupo]])&amp;"-"&amp;TRIM(Tabla1[[#This Row],[Tipo Incrito]]))</f>
        <v/>
      </c>
      <c r="BH787" s="308" t="str">
        <f>IF(F787="","",OR(IFERROR(SEARCH("CG",Tabla1[[#This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7" s="309" t="str">
        <f>IF(F787&lt;&gt;"",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7" s="309" t="str">
        <f>IF(F787&lt;&gt;"",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7" s="309" t="str">
        <f>IF(Tabla1[[#This Row],[Fecha Inicio grupo]]="","",IFERROR(VLOOKUP(Tabla1[[#This Row],[Mes de Alta como miembro]],Parámetros!$AM$2:$AN$16,2,0),"01/01/1900"))</f>
        <v/>
      </c>
    </row>
    <row r="788" spans="1:63" ht="14.45">
      <c r="A788" s="69">
        <v>785</v>
      </c>
      <c r="B788" s="30"/>
      <c r="C788" s="35"/>
      <c r="D788" s="43"/>
      <c r="E788" s="65"/>
      <c r="F788" s="46"/>
      <c r="G788" s="46"/>
      <c r="H788" s="164"/>
      <c r="I788" s="43"/>
      <c r="J788" s="29"/>
      <c r="K788" s="70"/>
      <c r="L788" s="69"/>
      <c r="M788" s="47"/>
      <c r="N788" s="239" t="str">
        <f ca="1">IF(Tabla1[[#This Row],[Fecha de nac]]="","",IF(Tabla1[[#This Row],[Fecha Finalización]] &gt;=TODAY(), DATEDIF(Tabla1[[#This Row],[Fecha de nac]],TODAY(),"y"), ROUNDDOWN((Tabla1[[#This Row],[Fecha Finalización]] -Tabla1[[#This Row],[Fecha de nac]])/365,0)))</f>
        <v/>
      </c>
      <c r="O788" s="170"/>
      <c r="P788" s="35"/>
      <c r="Q788" s="68"/>
      <c r="R788" s="68"/>
      <c r="S788" s="68"/>
      <c r="T788" s="68"/>
      <c r="U788" s="244" t="str">
        <f>IF(F788="","",Tabla1[[#This Row],[Fecha Inicio grupo]]+3*7-7)</f>
        <v/>
      </c>
      <c r="V788" s="245" t="str">
        <f>IF(F788="","",EDATE(Tabla1[[#This Row],[Fecha Inicio grupo]],3))</f>
        <v/>
      </c>
      <c r="W788" s="30"/>
      <c r="X788" s="30"/>
      <c r="Y788" s="77"/>
      <c r="Z788" s="77"/>
      <c r="AA788" s="77"/>
      <c r="AB788" s="77"/>
      <c r="AC788" s="77"/>
      <c r="AD788" s="77"/>
      <c r="AE788" s="77"/>
      <c r="AF788" s="77"/>
      <c r="AG788" s="77"/>
      <c r="AH788" s="77"/>
      <c r="AI788" s="77"/>
      <c r="AJ788" s="77"/>
      <c r="AK788" s="77"/>
      <c r="AL788" s="77"/>
      <c r="AM788" s="77"/>
      <c r="AN788" s="77"/>
      <c r="AO788" s="145"/>
      <c r="AP788" s="247" t="str">
        <f>IF(F788="","",IFERROR(VLOOKUP(SUBSTITUTE(SUBSTITUTE(Tabla1[[#This Row],[Uso Sistemas]],"T","P"),"N","F"),Parámetros!$M$2:$N$17,2,0),"Completar hasta 3ra sem. para evaluar a Probacionista"))</f>
        <v/>
      </c>
      <c r="AQ788" s="40"/>
      <c r="AR788" s="40"/>
      <c r="AS788" s="40"/>
      <c r="AT788" s="29"/>
      <c r="AU788" s="56"/>
      <c r="AV788" s="56"/>
      <c r="AW788" s="56"/>
      <c r="AX788" s="249" t="str">
        <f>IF(V788="","",EOMONTH(EDATE(Tabla1[[#This Row],[Fecha Finalización]],2),0))</f>
        <v/>
      </c>
      <c r="AY788" s="40"/>
      <c r="AZ788" s="250" t="str">
        <f>IF(V788="","",EOMONTH(EDATE(Tabla1[[#This Row],[Fecha Finalización]],3),0))</f>
        <v/>
      </c>
      <c r="BA788" s="40"/>
      <c r="BB788" s="40"/>
      <c r="BC788" s="236"/>
      <c r="BD788" s="234" t="str">
        <f>IF(F788="","",Tabla1[[#This Row],[sem 01]]&amp;Tabla1[[#This Row],[sem 02]]&amp;Tabla1[[#This Row],[sem 03]])</f>
        <v/>
      </c>
      <c r="BE788" s="235" t="str">
        <f>IF(TRIM(F788)="","",$B$1&amp;"-"&amp;SUBSTITUTE(Tabla1[[#This Row],[Mes Inscrito]]," ","")&amp;"-"&amp;SUBSTITUTE(Tabla1[[#This Row],[Dia de clases Inscrito]]," ","")&amp;"-"&amp;SUBSTITUTE(Tabla1[[#This Row],[Horario Inscrito]]," ","")&amp;"-"&amp;Tabla1[[#This Row],[Fecha Inicio grupo]])</f>
        <v/>
      </c>
      <c r="BF788" s="252" t="str">
        <f>IF(F788="","",Tabla1[[#This Row],[Curso]])</f>
        <v/>
      </c>
      <c r="BG788" s="253" t="str">
        <f>+IF(TRIM(F788)="","",$B$1&amp;"-"&amp;TRIM(Tabla1[[#This Row],[Mes Inscrito]])&amp;"-"&amp;TRIM(Tabla1[[#This Row],[Dia de clases Inscrito]])&amp;"-"&amp;TRIM(Tabla1[[#This Row],[Horario Inscrito]])&amp;"-"&amp;TRIM(Tabla1[[#This Row],[Fecha Inicio grupo]])&amp;"-"&amp;TRIM(Tabla1[[#This Row],[Tipo Incrito]]))</f>
        <v/>
      </c>
      <c r="BH788" s="308" t="str">
        <f>IF(F788="","",OR(IFERROR(SEARCH("CG",Tabla1[[#This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8" s="309" t="str">
        <f>IF(F788&lt;&gt;"",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8" s="309" t="str">
        <f>IF(F788&lt;&gt;"",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8" s="309" t="str">
        <f>IF(Tabla1[[#This Row],[Fecha Inicio grupo]]="","",IFERROR(VLOOKUP(Tabla1[[#This Row],[Mes de Alta como miembro]],Parámetros!$AM$2:$AN$16,2,0),"01/01/1900"))</f>
        <v/>
      </c>
    </row>
    <row r="789" spans="1:63" ht="14.45">
      <c r="A789" s="69">
        <v>786</v>
      </c>
      <c r="B789" s="30"/>
      <c r="C789" s="35"/>
      <c r="D789" s="43"/>
      <c r="E789" s="65"/>
      <c r="F789" s="46"/>
      <c r="G789" s="46"/>
      <c r="H789" s="164"/>
      <c r="I789" s="43"/>
      <c r="J789" s="29"/>
      <c r="K789" s="70"/>
      <c r="L789" s="69"/>
      <c r="M789" s="47"/>
      <c r="N789" s="239" t="str">
        <f ca="1">IF(Tabla1[[#This Row],[Fecha de nac]]="","",IF(Tabla1[[#This Row],[Fecha Finalización]] &gt;=TODAY(), DATEDIF(Tabla1[[#This Row],[Fecha de nac]],TODAY(),"y"), ROUNDDOWN((Tabla1[[#This Row],[Fecha Finalización]] -Tabla1[[#This Row],[Fecha de nac]])/365,0)))</f>
        <v/>
      </c>
      <c r="O789" s="170"/>
      <c r="P789" s="35"/>
      <c r="Q789" s="68"/>
      <c r="R789" s="68"/>
      <c r="S789" s="68"/>
      <c r="T789" s="68"/>
      <c r="U789" s="244" t="str">
        <f>IF(F789="","",Tabla1[[#This Row],[Fecha Inicio grupo]]+3*7-7)</f>
        <v/>
      </c>
      <c r="V789" s="245" t="str">
        <f>IF(F789="","",EDATE(Tabla1[[#This Row],[Fecha Inicio grupo]],3))</f>
        <v/>
      </c>
      <c r="W789" s="30"/>
      <c r="X789" s="30"/>
      <c r="Y789" s="77"/>
      <c r="Z789" s="77"/>
      <c r="AA789" s="77"/>
      <c r="AB789" s="77"/>
      <c r="AC789" s="77"/>
      <c r="AD789" s="77"/>
      <c r="AE789" s="77"/>
      <c r="AF789" s="77"/>
      <c r="AG789" s="77"/>
      <c r="AH789" s="77"/>
      <c r="AI789" s="77"/>
      <c r="AJ789" s="77"/>
      <c r="AK789" s="77"/>
      <c r="AL789" s="77"/>
      <c r="AM789" s="77"/>
      <c r="AN789" s="77"/>
      <c r="AO789" s="145"/>
      <c r="AP789" s="247" t="str">
        <f>IF(F789="","",IFERROR(VLOOKUP(SUBSTITUTE(SUBSTITUTE(Tabla1[[#This Row],[Uso Sistemas]],"T","P"),"N","F"),Parámetros!$M$2:$N$17,2,0),"Completar hasta 3ra sem. para evaluar a Probacionista"))</f>
        <v/>
      </c>
      <c r="AQ789" s="40"/>
      <c r="AR789" s="40"/>
      <c r="AS789" s="40"/>
      <c r="AT789" s="29"/>
      <c r="AU789" s="56"/>
      <c r="AV789" s="56"/>
      <c r="AW789" s="56"/>
      <c r="AX789" s="249" t="str">
        <f>IF(V789="","",EOMONTH(EDATE(Tabla1[[#This Row],[Fecha Finalización]],2),0))</f>
        <v/>
      </c>
      <c r="AY789" s="40"/>
      <c r="AZ789" s="250" t="str">
        <f>IF(V789="","",EOMONTH(EDATE(Tabla1[[#This Row],[Fecha Finalización]],3),0))</f>
        <v/>
      </c>
      <c r="BA789" s="40"/>
      <c r="BB789" s="40"/>
      <c r="BC789" s="236"/>
      <c r="BD789" s="234" t="str">
        <f>IF(F789="","",Tabla1[[#This Row],[sem 01]]&amp;Tabla1[[#This Row],[sem 02]]&amp;Tabla1[[#This Row],[sem 03]])</f>
        <v/>
      </c>
      <c r="BE789" s="235" t="str">
        <f>IF(TRIM(F789)="","",$B$1&amp;"-"&amp;SUBSTITUTE(Tabla1[[#This Row],[Mes Inscrito]]," ","")&amp;"-"&amp;SUBSTITUTE(Tabla1[[#This Row],[Dia de clases Inscrito]]," ","")&amp;"-"&amp;SUBSTITUTE(Tabla1[[#This Row],[Horario Inscrito]]," ","")&amp;"-"&amp;Tabla1[[#This Row],[Fecha Inicio grupo]])</f>
        <v/>
      </c>
      <c r="BF789" s="252" t="str">
        <f>IF(F789="","",Tabla1[[#This Row],[Curso]])</f>
        <v/>
      </c>
      <c r="BG789" s="253" t="str">
        <f>+IF(TRIM(F789)="","",$B$1&amp;"-"&amp;TRIM(Tabla1[[#This Row],[Mes Inscrito]])&amp;"-"&amp;TRIM(Tabla1[[#This Row],[Dia de clases Inscrito]])&amp;"-"&amp;TRIM(Tabla1[[#This Row],[Horario Inscrito]])&amp;"-"&amp;TRIM(Tabla1[[#This Row],[Fecha Inicio grupo]])&amp;"-"&amp;TRIM(Tabla1[[#This Row],[Tipo Incrito]]))</f>
        <v/>
      </c>
      <c r="BH789" s="308" t="str">
        <f>IF(F789="","",OR(IFERROR(SEARCH("CG",Tabla1[[#This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9" s="309" t="str">
        <f>IF(F789&lt;&gt;"",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9" s="309" t="str">
        <f>IF(F789&lt;&gt;"",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9" s="309" t="str">
        <f>IF(Tabla1[[#This Row],[Fecha Inicio grupo]]="","",IFERROR(VLOOKUP(Tabla1[[#This Row],[Mes de Alta como miembro]],Parámetros!$AM$2:$AN$16,2,0),"01/01/1900"))</f>
        <v/>
      </c>
    </row>
    <row r="790" spans="1:63" ht="14.45">
      <c r="A790" s="69">
        <v>787</v>
      </c>
      <c r="B790" s="30"/>
      <c r="C790" s="35"/>
      <c r="D790" s="43"/>
      <c r="E790" s="65"/>
      <c r="F790" s="46"/>
      <c r="G790" s="46"/>
      <c r="H790" s="164"/>
      <c r="I790" s="43"/>
      <c r="J790" s="29"/>
      <c r="K790" s="70"/>
      <c r="L790" s="69"/>
      <c r="M790" s="47"/>
      <c r="N790" s="239" t="str">
        <f ca="1">IF(Tabla1[[#This Row],[Fecha de nac]]="","",IF(Tabla1[[#This Row],[Fecha Finalización]] &gt;=TODAY(), DATEDIF(Tabla1[[#This Row],[Fecha de nac]],TODAY(),"y"), ROUNDDOWN((Tabla1[[#This Row],[Fecha Finalización]] -Tabla1[[#This Row],[Fecha de nac]])/365,0)))</f>
        <v/>
      </c>
      <c r="O790" s="170"/>
      <c r="P790" s="35"/>
      <c r="Q790" s="68"/>
      <c r="R790" s="68"/>
      <c r="S790" s="68"/>
      <c r="T790" s="68"/>
      <c r="U790" s="244" t="str">
        <f>IF(F790="","",Tabla1[[#This Row],[Fecha Inicio grupo]]+3*7-7)</f>
        <v/>
      </c>
      <c r="V790" s="245" t="str">
        <f>IF(F790="","",EDATE(Tabla1[[#This Row],[Fecha Inicio grupo]],3))</f>
        <v/>
      </c>
      <c r="W790" s="30"/>
      <c r="X790" s="30"/>
      <c r="Y790" s="77"/>
      <c r="Z790" s="77"/>
      <c r="AA790" s="77"/>
      <c r="AB790" s="77"/>
      <c r="AC790" s="77"/>
      <c r="AD790" s="77"/>
      <c r="AE790" s="77"/>
      <c r="AF790" s="77"/>
      <c r="AG790" s="77"/>
      <c r="AH790" s="77"/>
      <c r="AI790" s="77"/>
      <c r="AJ790" s="77"/>
      <c r="AK790" s="77"/>
      <c r="AL790" s="77"/>
      <c r="AM790" s="77"/>
      <c r="AN790" s="77"/>
      <c r="AO790" s="145"/>
      <c r="AP790" s="247" t="str">
        <f>IF(F790="","",IFERROR(VLOOKUP(SUBSTITUTE(SUBSTITUTE(Tabla1[[#This Row],[Uso Sistemas]],"T","P"),"N","F"),Parámetros!$M$2:$N$17,2,0),"Completar hasta 3ra sem. para evaluar a Probacionista"))</f>
        <v/>
      </c>
      <c r="AQ790" s="40"/>
      <c r="AR790" s="40"/>
      <c r="AS790" s="40"/>
      <c r="AT790" s="29"/>
      <c r="AU790" s="56"/>
      <c r="AV790" s="56"/>
      <c r="AW790" s="56"/>
      <c r="AX790" s="249" t="str">
        <f>IF(V790="","",EOMONTH(EDATE(Tabla1[[#This Row],[Fecha Finalización]],2),0))</f>
        <v/>
      </c>
      <c r="AY790" s="40"/>
      <c r="AZ790" s="250" t="str">
        <f>IF(V790="","",EOMONTH(EDATE(Tabla1[[#This Row],[Fecha Finalización]],3),0))</f>
        <v/>
      </c>
      <c r="BA790" s="40"/>
      <c r="BB790" s="40"/>
      <c r="BC790" s="236"/>
      <c r="BD790" s="234" t="str">
        <f>IF(F790="","",Tabla1[[#This Row],[sem 01]]&amp;Tabla1[[#This Row],[sem 02]]&amp;Tabla1[[#This Row],[sem 03]])</f>
        <v/>
      </c>
      <c r="BE790" s="235" t="str">
        <f>IF(TRIM(F790)="","",$B$1&amp;"-"&amp;SUBSTITUTE(Tabla1[[#This Row],[Mes Inscrito]]," ","")&amp;"-"&amp;SUBSTITUTE(Tabla1[[#This Row],[Dia de clases Inscrito]]," ","")&amp;"-"&amp;SUBSTITUTE(Tabla1[[#This Row],[Horario Inscrito]]," ","")&amp;"-"&amp;Tabla1[[#This Row],[Fecha Inicio grupo]])</f>
        <v/>
      </c>
      <c r="BF790" s="252" t="str">
        <f>IF(F790="","",Tabla1[[#This Row],[Curso]])</f>
        <v/>
      </c>
      <c r="BG790" s="253" t="str">
        <f>+IF(TRIM(F790)="","",$B$1&amp;"-"&amp;TRIM(Tabla1[[#This Row],[Mes Inscrito]])&amp;"-"&amp;TRIM(Tabla1[[#This Row],[Dia de clases Inscrito]])&amp;"-"&amp;TRIM(Tabla1[[#This Row],[Horario Inscrito]])&amp;"-"&amp;TRIM(Tabla1[[#This Row],[Fecha Inicio grupo]])&amp;"-"&amp;TRIM(Tabla1[[#This Row],[Tipo Incrito]]))</f>
        <v/>
      </c>
      <c r="BH790" s="308" t="str">
        <f>IF(F790="","",OR(IFERROR(SEARCH("CG",Tabla1[[#This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0" s="309" t="str">
        <f>IF(F790&lt;&gt;"",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0" s="309" t="str">
        <f>IF(F790&lt;&gt;"",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0" s="309" t="str">
        <f>IF(Tabla1[[#This Row],[Fecha Inicio grupo]]="","",IFERROR(VLOOKUP(Tabla1[[#This Row],[Mes de Alta como miembro]],Parámetros!$AM$2:$AN$16,2,0),"01/01/1900"))</f>
        <v/>
      </c>
    </row>
    <row r="791" spans="1:63" ht="14.45">
      <c r="A791" s="69">
        <v>788</v>
      </c>
      <c r="B791" s="30"/>
      <c r="C791" s="35"/>
      <c r="D791" s="43"/>
      <c r="E791" s="65"/>
      <c r="F791" s="46"/>
      <c r="G791" s="46"/>
      <c r="H791" s="164"/>
      <c r="I791" s="43"/>
      <c r="J791" s="29"/>
      <c r="K791" s="70"/>
      <c r="L791" s="69"/>
      <c r="M791" s="47"/>
      <c r="N791" s="239" t="str">
        <f ca="1">IF(Tabla1[[#This Row],[Fecha de nac]]="","",IF(Tabla1[[#This Row],[Fecha Finalización]] &gt;=TODAY(), DATEDIF(Tabla1[[#This Row],[Fecha de nac]],TODAY(),"y"), ROUNDDOWN((Tabla1[[#This Row],[Fecha Finalización]] -Tabla1[[#This Row],[Fecha de nac]])/365,0)))</f>
        <v/>
      </c>
      <c r="O791" s="170"/>
      <c r="P791" s="35"/>
      <c r="Q791" s="68"/>
      <c r="R791" s="68"/>
      <c r="S791" s="68"/>
      <c r="T791" s="68"/>
      <c r="U791" s="244" t="str">
        <f>IF(F791="","",Tabla1[[#This Row],[Fecha Inicio grupo]]+3*7-7)</f>
        <v/>
      </c>
      <c r="V791" s="245" t="str">
        <f>IF(F791="","",EDATE(Tabla1[[#This Row],[Fecha Inicio grupo]],3))</f>
        <v/>
      </c>
      <c r="W791" s="30"/>
      <c r="X791" s="30"/>
      <c r="Y791" s="77"/>
      <c r="Z791" s="77"/>
      <c r="AA791" s="77"/>
      <c r="AB791" s="77"/>
      <c r="AC791" s="77"/>
      <c r="AD791" s="77"/>
      <c r="AE791" s="77"/>
      <c r="AF791" s="77"/>
      <c r="AG791" s="77"/>
      <c r="AH791" s="77"/>
      <c r="AI791" s="77"/>
      <c r="AJ791" s="77"/>
      <c r="AK791" s="77"/>
      <c r="AL791" s="77"/>
      <c r="AM791" s="77"/>
      <c r="AN791" s="77"/>
      <c r="AO791" s="145"/>
      <c r="AP791" s="247" t="str">
        <f>IF(F791="","",IFERROR(VLOOKUP(SUBSTITUTE(SUBSTITUTE(Tabla1[[#This Row],[Uso Sistemas]],"T","P"),"N","F"),Parámetros!$M$2:$N$17,2,0),"Completar hasta 3ra sem. para evaluar a Probacionista"))</f>
        <v/>
      </c>
      <c r="AQ791" s="40"/>
      <c r="AR791" s="40"/>
      <c r="AS791" s="40"/>
      <c r="AT791" s="29"/>
      <c r="AU791" s="56"/>
      <c r="AV791" s="56"/>
      <c r="AW791" s="56"/>
      <c r="AX791" s="249" t="str">
        <f>IF(V791="","",EOMONTH(EDATE(Tabla1[[#This Row],[Fecha Finalización]],2),0))</f>
        <v/>
      </c>
      <c r="AY791" s="40"/>
      <c r="AZ791" s="250" t="str">
        <f>IF(V791="","",EOMONTH(EDATE(Tabla1[[#This Row],[Fecha Finalización]],3),0))</f>
        <v/>
      </c>
      <c r="BA791" s="40"/>
      <c r="BB791" s="40"/>
      <c r="BC791" s="236"/>
      <c r="BD791" s="234" t="str">
        <f>IF(F791="","",Tabla1[[#This Row],[sem 01]]&amp;Tabla1[[#This Row],[sem 02]]&amp;Tabla1[[#This Row],[sem 03]])</f>
        <v/>
      </c>
      <c r="BE791" s="235" t="str">
        <f>IF(TRIM(F791)="","",$B$1&amp;"-"&amp;SUBSTITUTE(Tabla1[[#This Row],[Mes Inscrito]]," ","")&amp;"-"&amp;SUBSTITUTE(Tabla1[[#This Row],[Dia de clases Inscrito]]," ","")&amp;"-"&amp;SUBSTITUTE(Tabla1[[#This Row],[Horario Inscrito]]," ","")&amp;"-"&amp;Tabla1[[#This Row],[Fecha Inicio grupo]])</f>
        <v/>
      </c>
      <c r="BF791" s="252" t="str">
        <f>IF(F791="","",Tabla1[[#This Row],[Curso]])</f>
        <v/>
      </c>
      <c r="BG791" s="253" t="str">
        <f>+IF(TRIM(F791)="","",$B$1&amp;"-"&amp;TRIM(Tabla1[[#This Row],[Mes Inscrito]])&amp;"-"&amp;TRIM(Tabla1[[#This Row],[Dia de clases Inscrito]])&amp;"-"&amp;TRIM(Tabla1[[#This Row],[Horario Inscrito]])&amp;"-"&amp;TRIM(Tabla1[[#This Row],[Fecha Inicio grupo]])&amp;"-"&amp;TRIM(Tabla1[[#This Row],[Tipo Incrito]]))</f>
        <v/>
      </c>
      <c r="BH791" s="308" t="str">
        <f>IF(F791="","",OR(IFERROR(SEARCH("CG",Tabla1[[#This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1" s="309" t="str">
        <f>IF(F791&lt;&gt;"",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1" s="309" t="str">
        <f>IF(F791&lt;&gt;"",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1" s="309" t="str">
        <f>IF(Tabla1[[#This Row],[Fecha Inicio grupo]]="","",IFERROR(VLOOKUP(Tabla1[[#This Row],[Mes de Alta como miembro]],Parámetros!$AM$2:$AN$16,2,0),"01/01/1900"))</f>
        <v/>
      </c>
    </row>
    <row r="792" spans="1:63" ht="14.45">
      <c r="A792" s="69">
        <v>789</v>
      </c>
      <c r="B792" s="30"/>
      <c r="C792" s="35"/>
      <c r="D792" s="43"/>
      <c r="E792" s="65"/>
      <c r="F792" s="46"/>
      <c r="G792" s="46"/>
      <c r="H792" s="164"/>
      <c r="I792" s="43"/>
      <c r="J792" s="29"/>
      <c r="K792" s="70"/>
      <c r="L792" s="69"/>
      <c r="M792" s="47"/>
      <c r="N792" s="239" t="str">
        <f ca="1">IF(Tabla1[[#This Row],[Fecha de nac]]="","",IF(Tabla1[[#This Row],[Fecha Finalización]] &gt;=TODAY(), DATEDIF(Tabla1[[#This Row],[Fecha de nac]],TODAY(),"y"), ROUNDDOWN((Tabla1[[#This Row],[Fecha Finalización]] -Tabla1[[#This Row],[Fecha de nac]])/365,0)))</f>
        <v/>
      </c>
      <c r="O792" s="170"/>
      <c r="P792" s="35"/>
      <c r="Q792" s="68"/>
      <c r="R792" s="68"/>
      <c r="S792" s="68"/>
      <c r="T792" s="68"/>
      <c r="U792" s="244" t="str">
        <f>IF(F792="","",Tabla1[[#This Row],[Fecha Inicio grupo]]+3*7-7)</f>
        <v/>
      </c>
      <c r="V792" s="245" t="str">
        <f>IF(F792="","",EDATE(Tabla1[[#This Row],[Fecha Inicio grupo]],3))</f>
        <v/>
      </c>
      <c r="W792" s="30"/>
      <c r="X792" s="30"/>
      <c r="Y792" s="77"/>
      <c r="Z792" s="77"/>
      <c r="AA792" s="77"/>
      <c r="AB792" s="77"/>
      <c r="AC792" s="77"/>
      <c r="AD792" s="77"/>
      <c r="AE792" s="77"/>
      <c r="AF792" s="77"/>
      <c r="AG792" s="77"/>
      <c r="AH792" s="77"/>
      <c r="AI792" s="77"/>
      <c r="AJ792" s="77"/>
      <c r="AK792" s="77"/>
      <c r="AL792" s="77"/>
      <c r="AM792" s="77"/>
      <c r="AN792" s="77"/>
      <c r="AO792" s="145"/>
      <c r="AP792" s="247" t="str">
        <f>IF(F792="","",IFERROR(VLOOKUP(SUBSTITUTE(SUBSTITUTE(Tabla1[[#This Row],[Uso Sistemas]],"T","P"),"N","F"),Parámetros!$M$2:$N$17,2,0),"Completar hasta 3ra sem. para evaluar a Probacionista"))</f>
        <v/>
      </c>
      <c r="AQ792" s="40"/>
      <c r="AR792" s="40"/>
      <c r="AS792" s="40"/>
      <c r="AT792" s="29"/>
      <c r="AU792" s="56"/>
      <c r="AV792" s="56"/>
      <c r="AW792" s="56"/>
      <c r="AX792" s="249" t="str">
        <f>IF(V792="","",EOMONTH(EDATE(Tabla1[[#This Row],[Fecha Finalización]],2),0))</f>
        <v/>
      </c>
      <c r="AY792" s="40"/>
      <c r="AZ792" s="250" t="str">
        <f>IF(V792="","",EOMONTH(EDATE(Tabla1[[#This Row],[Fecha Finalización]],3),0))</f>
        <v/>
      </c>
      <c r="BA792" s="40"/>
      <c r="BB792" s="40"/>
      <c r="BC792" s="236"/>
      <c r="BD792" s="234" t="str">
        <f>IF(F792="","",Tabla1[[#This Row],[sem 01]]&amp;Tabla1[[#This Row],[sem 02]]&amp;Tabla1[[#This Row],[sem 03]])</f>
        <v/>
      </c>
      <c r="BE792" s="235" t="str">
        <f>IF(TRIM(F792)="","",$B$1&amp;"-"&amp;SUBSTITUTE(Tabla1[[#This Row],[Mes Inscrito]]," ","")&amp;"-"&amp;SUBSTITUTE(Tabla1[[#This Row],[Dia de clases Inscrito]]," ","")&amp;"-"&amp;SUBSTITUTE(Tabla1[[#This Row],[Horario Inscrito]]," ","")&amp;"-"&amp;Tabla1[[#This Row],[Fecha Inicio grupo]])</f>
        <v/>
      </c>
      <c r="BF792" s="252" t="str">
        <f>IF(F792="","",Tabla1[[#This Row],[Curso]])</f>
        <v/>
      </c>
      <c r="BG792" s="253" t="str">
        <f>+IF(TRIM(F792)="","",$B$1&amp;"-"&amp;TRIM(Tabla1[[#This Row],[Mes Inscrito]])&amp;"-"&amp;TRIM(Tabla1[[#This Row],[Dia de clases Inscrito]])&amp;"-"&amp;TRIM(Tabla1[[#This Row],[Horario Inscrito]])&amp;"-"&amp;TRIM(Tabla1[[#This Row],[Fecha Inicio grupo]])&amp;"-"&amp;TRIM(Tabla1[[#This Row],[Tipo Incrito]]))</f>
        <v/>
      </c>
      <c r="BH792" s="308" t="str">
        <f>IF(F792="","",OR(IFERROR(SEARCH("CG",Tabla1[[#This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2" s="309" t="str">
        <f>IF(F792&lt;&gt;"",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2" s="309" t="str">
        <f>IF(F792&lt;&gt;"",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2" s="309" t="str">
        <f>IF(Tabla1[[#This Row],[Fecha Inicio grupo]]="","",IFERROR(VLOOKUP(Tabla1[[#This Row],[Mes de Alta como miembro]],Parámetros!$AM$2:$AN$16,2,0),"01/01/1900"))</f>
        <v/>
      </c>
    </row>
    <row r="793" spans="1:63" ht="14.45">
      <c r="A793" s="69">
        <v>790</v>
      </c>
      <c r="B793" s="30"/>
      <c r="C793" s="35"/>
      <c r="D793" s="43"/>
      <c r="E793" s="65"/>
      <c r="F793" s="46"/>
      <c r="G793" s="46"/>
      <c r="H793" s="164"/>
      <c r="I793" s="43"/>
      <c r="J793" s="29"/>
      <c r="K793" s="70"/>
      <c r="L793" s="69"/>
      <c r="M793" s="47"/>
      <c r="N793" s="239" t="str">
        <f ca="1">IF(Tabla1[[#This Row],[Fecha de nac]]="","",IF(Tabla1[[#This Row],[Fecha Finalización]] &gt;=TODAY(), DATEDIF(Tabla1[[#This Row],[Fecha de nac]],TODAY(),"y"), ROUNDDOWN((Tabla1[[#This Row],[Fecha Finalización]] -Tabla1[[#This Row],[Fecha de nac]])/365,0)))</f>
        <v/>
      </c>
      <c r="O793" s="170"/>
      <c r="P793" s="35"/>
      <c r="Q793" s="68"/>
      <c r="R793" s="68"/>
      <c r="S793" s="68"/>
      <c r="T793" s="68"/>
      <c r="U793" s="244" t="str">
        <f>IF(F793="","",Tabla1[[#This Row],[Fecha Inicio grupo]]+3*7-7)</f>
        <v/>
      </c>
      <c r="V793" s="245" t="str">
        <f>IF(F793="","",EDATE(Tabla1[[#This Row],[Fecha Inicio grupo]],3))</f>
        <v/>
      </c>
      <c r="W793" s="30"/>
      <c r="X793" s="30"/>
      <c r="Y793" s="77"/>
      <c r="Z793" s="77"/>
      <c r="AA793" s="77"/>
      <c r="AB793" s="77"/>
      <c r="AC793" s="77"/>
      <c r="AD793" s="77"/>
      <c r="AE793" s="77"/>
      <c r="AF793" s="77"/>
      <c r="AG793" s="77"/>
      <c r="AH793" s="77"/>
      <c r="AI793" s="77"/>
      <c r="AJ793" s="77"/>
      <c r="AK793" s="77"/>
      <c r="AL793" s="77"/>
      <c r="AM793" s="77"/>
      <c r="AN793" s="77"/>
      <c r="AO793" s="145"/>
      <c r="AP793" s="247" t="str">
        <f>IF(F793="","",IFERROR(VLOOKUP(SUBSTITUTE(SUBSTITUTE(Tabla1[[#This Row],[Uso Sistemas]],"T","P"),"N","F"),Parámetros!$M$2:$N$17,2,0),"Completar hasta 3ra sem. para evaluar a Probacionista"))</f>
        <v/>
      </c>
      <c r="AQ793" s="40"/>
      <c r="AR793" s="40"/>
      <c r="AS793" s="40"/>
      <c r="AT793" s="29"/>
      <c r="AU793" s="56"/>
      <c r="AV793" s="56"/>
      <c r="AW793" s="56"/>
      <c r="AX793" s="249" t="str">
        <f>IF(V793="","",EOMONTH(EDATE(Tabla1[[#This Row],[Fecha Finalización]],2),0))</f>
        <v/>
      </c>
      <c r="AY793" s="40"/>
      <c r="AZ793" s="250" t="str">
        <f>IF(V793="","",EOMONTH(EDATE(Tabla1[[#This Row],[Fecha Finalización]],3),0))</f>
        <v/>
      </c>
      <c r="BA793" s="40"/>
      <c r="BB793" s="40"/>
      <c r="BC793" s="236"/>
      <c r="BD793" s="234" t="str">
        <f>IF(F793="","",Tabla1[[#This Row],[sem 01]]&amp;Tabla1[[#This Row],[sem 02]]&amp;Tabla1[[#This Row],[sem 03]])</f>
        <v/>
      </c>
      <c r="BE793" s="235" t="str">
        <f>IF(TRIM(F793)="","",$B$1&amp;"-"&amp;SUBSTITUTE(Tabla1[[#This Row],[Mes Inscrito]]," ","")&amp;"-"&amp;SUBSTITUTE(Tabla1[[#This Row],[Dia de clases Inscrito]]," ","")&amp;"-"&amp;SUBSTITUTE(Tabla1[[#This Row],[Horario Inscrito]]," ","")&amp;"-"&amp;Tabla1[[#This Row],[Fecha Inicio grupo]])</f>
        <v/>
      </c>
      <c r="BF793" s="252" t="str">
        <f>IF(F793="","",Tabla1[[#This Row],[Curso]])</f>
        <v/>
      </c>
      <c r="BG793" s="253" t="str">
        <f>+IF(TRIM(F793)="","",$B$1&amp;"-"&amp;TRIM(Tabla1[[#This Row],[Mes Inscrito]])&amp;"-"&amp;TRIM(Tabla1[[#This Row],[Dia de clases Inscrito]])&amp;"-"&amp;TRIM(Tabla1[[#This Row],[Horario Inscrito]])&amp;"-"&amp;TRIM(Tabla1[[#This Row],[Fecha Inicio grupo]])&amp;"-"&amp;TRIM(Tabla1[[#This Row],[Tipo Incrito]]))</f>
        <v/>
      </c>
      <c r="BH793" s="308" t="str">
        <f>IF(F793="","",OR(IFERROR(SEARCH("CG",Tabla1[[#This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3" s="309" t="str">
        <f>IF(F793&lt;&gt;"",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3" s="309" t="str">
        <f>IF(F793&lt;&gt;"",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3" s="309" t="str">
        <f>IF(Tabla1[[#This Row],[Fecha Inicio grupo]]="","",IFERROR(VLOOKUP(Tabla1[[#This Row],[Mes de Alta como miembro]],Parámetros!$AM$2:$AN$16,2,0),"01/01/1900"))</f>
        <v/>
      </c>
    </row>
    <row r="794" spans="1:63" ht="14.45">
      <c r="A794" s="69">
        <v>791</v>
      </c>
      <c r="B794" s="30"/>
      <c r="C794" s="35"/>
      <c r="D794" s="43"/>
      <c r="E794" s="65"/>
      <c r="F794" s="46"/>
      <c r="G794" s="46"/>
      <c r="H794" s="164"/>
      <c r="I794" s="43"/>
      <c r="J794" s="29"/>
      <c r="K794" s="70"/>
      <c r="L794" s="69"/>
      <c r="M794" s="47"/>
      <c r="N794" s="239" t="str">
        <f ca="1">IF(Tabla1[[#This Row],[Fecha de nac]]="","",IF(Tabla1[[#This Row],[Fecha Finalización]] &gt;=TODAY(), DATEDIF(Tabla1[[#This Row],[Fecha de nac]],TODAY(),"y"), ROUNDDOWN((Tabla1[[#This Row],[Fecha Finalización]] -Tabla1[[#This Row],[Fecha de nac]])/365,0)))</f>
        <v/>
      </c>
      <c r="O794" s="170"/>
      <c r="P794" s="35"/>
      <c r="Q794" s="68"/>
      <c r="R794" s="68"/>
      <c r="S794" s="68"/>
      <c r="T794" s="68"/>
      <c r="U794" s="244" t="str">
        <f>IF(F794="","",Tabla1[[#This Row],[Fecha Inicio grupo]]+3*7-7)</f>
        <v/>
      </c>
      <c r="V794" s="245" t="str">
        <f>IF(F794="","",EDATE(Tabla1[[#This Row],[Fecha Inicio grupo]],3))</f>
        <v/>
      </c>
      <c r="W794" s="30"/>
      <c r="X794" s="30"/>
      <c r="Y794" s="77"/>
      <c r="Z794" s="77"/>
      <c r="AA794" s="77"/>
      <c r="AB794" s="77"/>
      <c r="AC794" s="77"/>
      <c r="AD794" s="77"/>
      <c r="AE794" s="77"/>
      <c r="AF794" s="77"/>
      <c r="AG794" s="77"/>
      <c r="AH794" s="77"/>
      <c r="AI794" s="77"/>
      <c r="AJ794" s="77"/>
      <c r="AK794" s="77"/>
      <c r="AL794" s="77"/>
      <c r="AM794" s="77"/>
      <c r="AN794" s="77"/>
      <c r="AO794" s="145"/>
      <c r="AP794" s="247" t="str">
        <f>IF(F794="","",IFERROR(VLOOKUP(SUBSTITUTE(SUBSTITUTE(Tabla1[[#This Row],[Uso Sistemas]],"T","P"),"N","F"),Parámetros!$M$2:$N$17,2,0),"Completar hasta 3ra sem. para evaluar a Probacionista"))</f>
        <v/>
      </c>
      <c r="AQ794" s="40"/>
      <c r="AR794" s="40"/>
      <c r="AS794" s="40"/>
      <c r="AT794" s="29"/>
      <c r="AU794" s="56"/>
      <c r="AV794" s="56"/>
      <c r="AW794" s="56"/>
      <c r="AX794" s="249" t="str">
        <f>IF(V794="","",EOMONTH(EDATE(Tabla1[[#This Row],[Fecha Finalización]],2),0))</f>
        <v/>
      </c>
      <c r="AY794" s="40"/>
      <c r="AZ794" s="250" t="str">
        <f>IF(V794="","",EOMONTH(EDATE(Tabla1[[#This Row],[Fecha Finalización]],3),0))</f>
        <v/>
      </c>
      <c r="BA794" s="40"/>
      <c r="BB794" s="40"/>
      <c r="BC794" s="236"/>
      <c r="BD794" s="234" t="str">
        <f>IF(F794="","",Tabla1[[#This Row],[sem 01]]&amp;Tabla1[[#This Row],[sem 02]]&amp;Tabla1[[#This Row],[sem 03]])</f>
        <v/>
      </c>
      <c r="BE794" s="235" t="str">
        <f>IF(TRIM(F794)="","",$B$1&amp;"-"&amp;SUBSTITUTE(Tabla1[[#This Row],[Mes Inscrito]]," ","")&amp;"-"&amp;SUBSTITUTE(Tabla1[[#This Row],[Dia de clases Inscrito]]," ","")&amp;"-"&amp;SUBSTITUTE(Tabla1[[#This Row],[Horario Inscrito]]," ","")&amp;"-"&amp;Tabla1[[#This Row],[Fecha Inicio grupo]])</f>
        <v/>
      </c>
      <c r="BF794" s="252" t="str">
        <f>IF(F794="","",Tabla1[[#This Row],[Curso]])</f>
        <v/>
      </c>
      <c r="BG794" s="253" t="str">
        <f>+IF(TRIM(F794)="","",$B$1&amp;"-"&amp;TRIM(Tabla1[[#This Row],[Mes Inscrito]])&amp;"-"&amp;TRIM(Tabla1[[#This Row],[Dia de clases Inscrito]])&amp;"-"&amp;TRIM(Tabla1[[#This Row],[Horario Inscrito]])&amp;"-"&amp;TRIM(Tabla1[[#This Row],[Fecha Inicio grupo]])&amp;"-"&amp;TRIM(Tabla1[[#This Row],[Tipo Incrito]]))</f>
        <v/>
      </c>
      <c r="BH794" s="308" t="str">
        <f>IF(F794="","",OR(IFERROR(SEARCH("CG",Tabla1[[#This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4" s="309" t="str">
        <f>IF(F794&lt;&gt;"",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4" s="309" t="str">
        <f>IF(F794&lt;&gt;"",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4" s="309" t="str">
        <f>IF(Tabla1[[#This Row],[Fecha Inicio grupo]]="","",IFERROR(VLOOKUP(Tabla1[[#This Row],[Mes de Alta como miembro]],Parámetros!$AM$2:$AN$16,2,0),"01/01/1900"))</f>
        <v/>
      </c>
    </row>
    <row r="795" spans="1:63" ht="14.45">
      <c r="A795" s="69">
        <v>792</v>
      </c>
      <c r="B795" s="30"/>
      <c r="C795" s="35"/>
      <c r="D795" s="43"/>
      <c r="E795" s="65"/>
      <c r="F795" s="46"/>
      <c r="G795" s="46"/>
      <c r="H795" s="164"/>
      <c r="I795" s="43"/>
      <c r="J795" s="29"/>
      <c r="K795" s="70"/>
      <c r="L795" s="69"/>
      <c r="M795" s="47"/>
      <c r="N795" s="239" t="str">
        <f ca="1">IF(Tabla1[[#This Row],[Fecha de nac]]="","",IF(Tabla1[[#This Row],[Fecha Finalización]] &gt;=TODAY(), DATEDIF(Tabla1[[#This Row],[Fecha de nac]],TODAY(),"y"), ROUNDDOWN((Tabla1[[#This Row],[Fecha Finalización]] -Tabla1[[#This Row],[Fecha de nac]])/365,0)))</f>
        <v/>
      </c>
      <c r="O795" s="170"/>
      <c r="P795" s="35"/>
      <c r="Q795" s="68"/>
      <c r="R795" s="68"/>
      <c r="S795" s="68"/>
      <c r="T795" s="68"/>
      <c r="U795" s="244" t="str">
        <f>IF(F795="","",Tabla1[[#This Row],[Fecha Inicio grupo]]+3*7-7)</f>
        <v/>
      </c>
      <c r="V795" s="245" t="str">
        <f>IF(F795="","",EDATE(Tabla1[[#This Row],[Fecha Inicio grupo]],3))</f>
        <v/>
      </c>
      <c r="W795" s="30"/>
      <c r="X795" s="30"/>
      <c r="Y795" s="77"/>
      <c r="Z795" s="77"/>
      <c r="AA795" s="77"/>
      <c r="AB795" s="77"/>
      <c r="AC795" s="77"/>
      <c r="AD795" s="77"/>
      <c r="AE795" s="77"/>
      <c r="AF795" s="77"/>
      <c r="AG795" s="77"/>
      <c r="AH795" s="77"/>
      <c r="AI795" s="77"/>
      <c r="AJ795" s="77"/>
      <c r="AK795" s="77"/>
      <c r="AL795" s="77"/>
      <c r="AM795" s="77"/>
      <c r="AN795" s="77"/>
      <c r="AO795" s="145"/>
      <c r="AP795" s="247" t="str">
        <f>IF(F795="","",IFERROR(VLOOKUP(SUBSTITUTE(SUBSTITUTE(Tabla1[[#This Row],[Uso Sistemas]],"T","P"),"N","F"),Parámetros!$M$2:$N$17,2,0),"Completar hasta 3ra sem. para evaluar a Probacionista"))</f>
        <v/>
      </c>
      <c r="AQ795" s="40"/>
      <c r="AR795" s="40"/>
      <c r="AS795" s="40"/>
      <c r="AT795" s="29"/>
      <c r="AU795" s="56"/>
      <c r="AV795" s="56"/>
      <c r="AW795" s="56"/>
      <c r="AX795" s="249" t="str">
        <f>IF(V795="","",EOMONTH(EDATE(Tabla1[[#This Row],[Fecha Finalización]],2),0))</f>
        <v/>
      </c>
      <c r="AY795" s="40"/>
      <c r="AZ795" s="250" t="str">
        <f>IF(V795="","",EOMONTH(EDATE(Tabla1[[#This Row],[Fecha Finalización]],3),0))</f>
        <v/>
      </c>
      <c r="BA795" s="40"/>
      <c r="BB795" s="40"/>
      <c r="BC795" s="236"/>
      <c r="BD795" s="234" t="str">
        <f>IF(F795="","",Tabla1[[#This Row],[sem 01]]&amp;Tabla1[[#This Row],[sem 02]]&amp;Tabla1[[#This Row],[sem 03]])</f>
        <v/>
      </c>
      <c r="BE795" s="235" t="str">
        <f>IF(TRIM(F795)="","",$B$1&amp;"-"&amp;SUBSTITUTE(Tabla1[[#This Row],[Mes Inscrito]]," ","")&amp;"-"&amp;SUBSTITUTE(Tabla1[[#This Row],[Dia de clases Inscrito]]," ","")&amp;"-"&amp;SUBSTITUTE(Tabla1[[#This Row],[Horario Inscrito]]," ","")&amp;"-"&amp;Tabla1[[#This Row],[Fecha Inicio grupo]])</f>
        <v/>
      </c>
      <c r="BF795" s="252" t="str">
        <f>IF(F795="","",Tabla1[[#This Row],[Curso]])</f>
        <v/>
      </c>
      <c r="BG795" s="253" t="str">
        <f>+IF(TRIM(F795)="","",$B$1&amp;"-"&amp;TRIM(Tabla1[[#This Row],[Mes Inscrito]])&amp;"-"&amp;TRIM(Tabla1[[#This Row],[Dia de clases Inscrito]])&amp;"-"&amp;TRIM(Tabla1[[#This Row],[Horario Inscrito]])&amp;"-"&amp;TRIM(Tabla1[[#This Row],[Fecha Inicio grupo]])&amp;"-"&amp;TRIM(Tabla1[[#This Row],[Tipo Incrito]]))</f>
        <v/>
      </c>
      <c r="BH795" s="308" t="str">
        <f>IF(F795="","",OR(IFERROR(SEARCH("CG",Tabla1[[#This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5" s="309" t="str">
        <f>IF(F795&lt;&gt;"",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5" s="309" t="str">
        <f>IF(F795&lt;&gt;"",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5" s="309" t="str">
        <f>IF(Tabla1[[#This Row],[Fecha Inicio grupo]]="","",IFERROR(VLOOKUP(Tabla1[[#This Row],[Mes de Alta como miembro]],Parámetros!$AM$2:$AN$16,2,0),"01/01/1900"))</f>
        <v/>
      </c>
    </row>
    <row r="796" spans="1:63" ht="14.45">
      <c r="A796" s="69">
        <v>793</v>
      </c>
      <c r="B796" s="30"/>
      <c r="C796" s="35"/>
      <c r="D796" s="43"/>
      <c r="E796" s="65"/>
      <c r="F796" s="46"/>
      <c r="G796" s="46"/>
      <c r="H796" s="164"/>
      <c r="I796" s="43"/>
      <c r="J796" s="29"/>
      <c r="K796" s="70"/>
      <c r="L796" s="69"/>
      <c r="M796" s="47"/>
      <c r="N796" s="239" t="str">
        <f ca="1">IF(Tabla1[[#This Row],[Fecha de nac]]="","",IF(Tabla1[[#This Row],[Fecha Finalización]] &gt;=TODAY(), DATEDIF(Tabla1[[#This Row],[Fecha de nac]],TODAY(),"y"), ROUNDDOWN((Tabla1[[#This Row],[Fecha Finalización]] -Tabla1[[#This Row],[Fecha de nac]])/365,0)))</f>
        <v/>
      </c>
      <c r="O796" s="170"/>
      <c r="P796" s="35"/>
      <c r="Q796" s="68"/>
      <c r="R796" s="68"/>
      <c r="S796" s="68"/>
      <c r="T796" s="68"/>
      <c r="U796" s="244" t="str">
        <f>IF(F796="","",Tabla1[[#This Row],[Fecha Inicio grupo]]+3*7-7)</f>
        <v/>
      </c>
      <c r="V796" s="245" t="str">
        <f>IF(F796="","",EDATE(Tabla1[[#This Row],[Fecha Inicio grupo]],3))</f>
        <v/>
      </c>
      <c r="W796" s="30"/>
      <c r="X796" s="30"/>
      <c r="Y796" s="77"/>
      <c r="Z796" s="77"/>
      <c r="AA796" s="77"/>
      <c r="AB796" s="77"/>
      <c r="AC796" s="77"/>
      <c r="AD796" s="77"/>
      <c r="AE796" s="77"/>
      <c r="AF796" s="77"/>
      <c r="AG796" s="77"/>
      <c r="AH796" s="77"/>
      <c r="AI796" s="77"/>
      <c r="AJ796" s="77"/>
      <c r="AK796" s="77"/>
      <c r="AL796" s="77"/>
      <c r="AM796" s="77"/>
      <c r="AN796" s="77"/>
      <c r="AO796" s="145"/>
      <c r="AP796" s="247" t="str">
        <f>IF(F796="","",IFERROR(VLOOKUP(SUBSTITUTE(SUBSTITUTE(Tabla1[[#This Row],[Uso Sistemas]],"T","P"),"N","F"),Parámetros!$M$2:$N$17,2,0),"Completar hasta 3ra sem. para evaluar a Probacionista"))</f>
        <v/>
      </c>
      <c r="AQ796" s="40"/>
      <c r="AR796" s="40"/>
      <c r="AS796" s="40"/>
      <c r="AT796" s="29"/>
      <c r="AU796" s="56"/>
      <c r="AV796" s="56"/>
      <c r="AW796" s="56"/>
      <c r="AX796" s="249" t="str">
        <f>IF(V796="","",EOMONTH(EDATE(Tabla1[[#This Row],[Fecha Finalización]],2),0))</f>
        <v/>
      </c>
      <c r="AY796" s="40"/>
      <c r="AZ796" s="250" t="str">
        <f>IF(V796="","",EOMONTH(EDATE(Tabla1[[#This Row],[Fecha Finalización]],3),0))</f>
        <v/>
      </c>
      <c r="BA796" s="40"/>
      <c r="BB796" s="40"/>
      <c r="BC796" s="236"/>
      <c r="BD796" s="234" t="str">
        <f>IF(F796="","",Tabla1[[#This Row],[sem 01]]&amp;Tabla1[[#This Row],[sem 02]]&amp;Tabla1[[#This Row],[sem 03]])</f>
        <v/>
      </c>
      <c r="BE796" s="235" t="str">
        <f>IF(TRIM(F796)="","",$B$1&amp;"-"&amp;SUBSTITUTE(Tabla1[[#This Row],[Mes Inscrito]]," ","")&amp;"-"&amp;SUBSTITUTE(Tabla1[[#This Row],[Dia de clases Inscrito]]," ","")&amp;"-"&amp;SUBSTITUTE(Tabla1[[#This Row],[Horario Inscrito]]," ","")&amp;"-"&amp;Tabla1[[#This Row],[Fecha Inicio grupo]])</f>
        <v/>
      </c>
      <c r="BF796" s="252" t="str">
        <f>IF(F796="","",Tabla1[[#This Row],[Curso]])</f>
        <v/>
      </c>
      <c r="BG796" s="253" t="str">
        <f>+IF(TRIM(F796)="","",$B$1&amp;"-"&amp;TRIM(Tabla1[[#This Row],[Mes Inscrito]])&amp;"-"&amp;TRIM(Tabla1[[#This Row],[Dia de clases Inscrito]])&amp;"-"&amp;TRIM(Tabla1[[#This Row],[Horario Inscrito]])&amp;"-"&amp;TRIM(Tabla1[[#This Row],[Fecha Inicio grupo]])&amp;"-"&amp;TRIM(Tabla1[[#This Row],[Tipo Incrito]]))</f>
        <v/>
      </c>
      <c r="BH796" s="308" t="str">
        <f>IF(F796="","",OR(IFERROR(SEARCH("CG",Tabla1[[#This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6" s="309" t="str">
        <f>IF(F796&lt;&gt;"",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6" s="309" t="str">
        <f>IF(F796&lt;&gt;"",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6" s="309" t="str">
        <f>IF(Tabla1[[#This Row],[Fecha Inicio grupo]]="","",IFERROR(VLOOKUP(Tabla1[[#This Row],[Mes de Alta como miembro]],Parámetros!$AM$2:$AN$16,2,0),"01/01/1900"))</f>
        <v/>
      </c>
    </row>
    <row r="797" spans="1:63" ht="14.45">
      <c r="A797" s="69">
        <v>794</v>
      </c>
      <c r="B797" s="30"/>
      <c r="C797" s="35"/>
      <c r="D797" s="43"/>
      <c r="E797" s="65"/>
      <c r="F797" s="46"/>
      <c r="G797" s="46"/>
      <c r="H797" s="164"/>
      <c r="I797" s="43"/>
      <c r="J797" s="29"/>
      <c r="K797" s="70"/>
      <c r="L797" s="69"/>
      <c r="M797" s="47"/>
      <c r="N797" s="239" t="str">
        <f ca="1">IF(Tabla1[[#This Row],[Fecha de nac]]="","",IF(Tabla1[[#This Row],[Fecha Finalización]] &gt;=TODAY(), DATEDIF(Tabla1[[#This Row],[Fecha de nac]],TODAY(),"y"), ROUNDDOWN((Tabla1[[#This Row],[Fecha Finalización]] -Tabla1[[#This Row],[Fecha de nac]])/365,0)))</f>
        <v/>
      </c>
      <c r="O797" s="170"/>
      <c r="P797" s="35"/>
      <c r="Q797" s="68"/>
      <c r="R797" s="68"/>
      <c r="S797" s="68"/>
      <c r="T797" s="68"/>
      <c r="U797" s="244" t="str">
        <f>IF(F797="","",Tabla1[[#This Row],[Fecha Inicio grupo]]+3*7-7)</f>
        <v/>
      </c>
      <c r="V797" s="245" t="str">
        <f>IF(F797="","",EDATE(Tabla1[[#This Row],[Fecha Inicio grupo]],3))</f>
        <v/>
      </c>
      <c r="W797" s="30"/>
      <c r="X797" s="30"/>
      <c r="Y797" s="77"/>
      <c r="Z797" s="77"/>
      <c r="AA797" s="77"/>
      <c r="AB797" s="77"/>
      <c r="AC797" s="77"/>
      <c r="AD797" s="77"/>
      <c r="AE797" s="77"/>
      <c r="AF797" s="77"/>
      <c r="AG797" s="77"/>
      <c r="AH797" s="77"/>
      <c r="AI797" s="77"/>
      <c r="AJ797" s="77"/>
      <c r="AK797" s="77"/>
      <c r="AL797" s="77"/>
      <c r="AM797" s="77"/>
      <c r="AN797" s="77"/>
      <c r="AO797" s="145"/>
      <c r="AP797" s="247" t="str">
        <f>IF(F797="","",IFERROR(VLOOKUP(SUBSTITUTE(SUBSTITUTE(Tabla1[[#This Row],[Uso Sistemas]],"T","P"),"N","F"),Parámetros!$M$2:$N$17,2,0),"Completar hasta 3ra sem. para evaluar a Probacionista"))</f>
        <v/>
      </c>
      <c r="AQ797" s="40"/>
      <c r="AR797" s="40"/>
      <c r="AS797" s="40"/>
      <c r="AT797" s="29"/>
      <c r="AU797" s="56"/>
      <c r="AV797" s="56"/>
      <c r="AW797" s="56"/>
      <c r="AX797" s="249" t="str">
        <f>IF(V797="","",EOMONTH(EDATE(Tabla1[[#This Row],[Fecha Finalización]],2),0))</f>
        <v/>
      </c>
      <c r="AY797" s="40"/>
      <c r="AZ797" s="250" t="str">
        <f>IF(V797="","",EOMONTH(EDATE(Tabla1[[#This Row],[Fecha Finalización]],3),0))</f>
        <v/>
      </c>
      <c r="BA797" s="40"/>
      <c r="BB797" s="40"/>
      <c r="BC797" s="236"/>
      <c r="BD797" s="234" t="str">
        <f>IF(F797="","",Tabla1[[#This Row],[sem 01]]&amp;Tabla1[[#This Row],[sem 02]]&amp;Tabla1[[#This Row],[sem 03]])</f>
        <v/>
      </c>
      <c r="BE797" s="235" t="str">
        <f>IF(TRIM(F797)="","",$B$1&amp;"-"&amp;SUBSTITUTE(Tabla1[[#This Row],[Mes Inscrito]]," ","")&amp;"-"&amp;SUBSTITUTE(Tabla1[[#This Row],[Dia de clases Inscrito]]," ","")&amp;"-"&amp;SUBSTITUTE(Tabla1[[#This Row],[Horario Inscrito]]," ","")&amp;"-"&amp;Tabla1[[#This Row],[Fecha Inicio grupo]])</f>
        <v/>
      </c>
      <c r="BF797" s="252" t="str">
        <f>IF(F797="","",Tabla1[[#This Row],[Curso]])</f>
        <v/>
      </c>
      <c r="BG797" s="253" t="str">
        <f>+IF(TRIM(F797)="","",$B$1&amp;"-"&amp;TRIM(Tabla1[[#This Row],[Mes Inscrito]])&amp;"-"&amp;TRIM(Tabla1[[#This Row],[Dia de clases Inscrito]])&amp;"-"&amp;TRIM(Tabla1[[#This Row],[Horario Inscrito]])&amp;"-"&amp;TRIM(Tabla1[[#This Row],[Fecha Inicio grupo]])&amp;"-"&amp;TRIM(Tabla1[[#This Row],[Tipo Incrito]]))</f>
        <v/>
      </c>
      <c r="BH797" s="308" t="str">
        <f>IF(F797="","",OR(IFERROR(SEARCH("CG",Tabla1[[#This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7" s="309" t="str">
        <f>IF(F797&lt;&gt;"",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7" s="309" t="str">
        <f>IF(F797&lt;&gt;"",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7" s="309" t="str">
        <f>IF(Tabla1[[#This Row],[Fecha Inicio grupo]]="","",IFERROR(VLOOKUP(Tabla1[[#This Row],[Mes de Alta como miembro]],Parámetros!$AM$2:$AN$16,2,0),"01/01/1900"))</f>
        <v/>
      </c>
    </row>
    <row r="798" spans="1:63" ht="14.45">
      <c r="A798" s="69">
        <v>795</v>
      </c>
      <c r="B798" s="30"/>
      <c r="C798" s="35"/>
      <c r="D798" s="43"/>
      <c r="E798" s="65"/>
      <c r="F798" s="46"/>
      <c r="G798" s="46"/>
      <c r="H798" s="164"/>
      <c r="I798" s="43"/>
      <c r="J798" s="29"/>
      <c r="K798" s="70"/>
      <c r="L798" s="69"/>
      <c r="M798" s="47"/>
      <c r="N798" s="239" t="str">
        <f ca="1">IF(Tabla1[[#This Row],[Fecha de nac]]="","",IF(Tabla1[[#This Row],[Fecha Finalización]] &gt;=TODAY(), DATEDIF(Tabla1[[#This Row],[Fecha de nac]],TODAY(),"y"), ROUNDDOWN((Tabla1[[#This Row],[Fecha Finalización]] -Tabla1[[#This Row],[Fecha de nac]])/365,0)))</f>
        <v/>
      </c>
      <c r="O798" s="170"/>
      <c r="P798" s="35"/>
      <c r="Q798" s="68"/>
      <c r="R798" s="68"/>
      <c r="S798" s="68"/>
      <c r="T798" s="68"/>
      <c r="U798" s="244" t="str">
        <f>IF(F798="","",Tabla1[[#This Row],[Fecha Inicio grupo]]+3*7-7)</f>
        <v/>
      </c>
      <c r="V798" s="245" t="str">
        <f>IF(F798="","",EDATE(Tabla1[[#This Row],[Fecha Inicio grupo]],3))</f>
        <v/>
      </c>
      <c r="W798" s="30"/>
      <c r="X798" s="30"/>
      <c r="Y798" s="77"/>
      <c r="Z798" s="77"/>
      <c r="AA798" s="77"/>
      <c r="AB798" s="77"/>
      <c r="AC798" s="77"/>
      <c r="AD798" s="77"/>
      <c r="AE798" s="77"/>
      <c r="AF798" s="77"/>
      <c r="AG798" s="77"/>
      <c r="AH798" s="77"/>
      <c r="AI798" s="77"/>
      <c r="AJ798" s="77"/>
      <c r="AK798" s="77"/>
      <c r="AL798" s="77"/>
      <c r="AM798" s="77"/>
      <c r="AN798" s="77"/>
      <c r="AO798" s="145"/>
      <c r="AP798" s="247" t="str">
        <f>IF(F798="","",IFERROR(VLOOKUP(SUBSTITUTE(SUBSTITUTE(Tabla1[[#This Row],[Uso Sistemas]],"T","P"),"N","F"),Parámetros!$M$2:$N$17,2,0),"Completar hasta 3ra sem. para evaluar a Probacionista"))</f>
        <v/>
      </c>
      <c r="AQ798" s="40"/>
      <c r="AR798" s="40"/>
      <c r="AS798" s="40"/>
      <c r="AT798" s="29"/>
      <c r="AU798" s="56"/>
      <c r="AV798" s="56"/>
      <c r="AW798" s="56"/>
      <c r="AX798" s="249" t="str">
        <f>IF(V798="","",EOMONTH(EDATE(Tabla1[[#This Row],[Fecha Finalización]],2),0))</f>
        <v/>
      </c>
      <c r="AY798" s="40"/>
      <c r="AZ798" s="250" t="str">
        <f>IF(V798="","",EOMONTH(EDATE(Tabla1[[#This Row],[Fecha Finalización]],3),0))</f>
        <v/>
      </c>
      <c r="BA798" s="40"/>
      <c r="BB798" s="40"/>
      <c r="BC798" s="236"/>
      <c r="BD798" s="234" t="str">
        <f>IF(F798="","",Tabla1[[#This Row],[sem 01]]&amp;Tabla1[[#This Row],[sem 02]]&amp;Tabla1[[#This Row],[sem 03]])</f>
        <v/>
      </c>
      <c r="BE798" s="235" t="str">
        <f>IF(TRIM(F798)="","",$B$1&amp;"-"&amp;SUBSTITUTE(Tabla1[[#This Row],[Mes Inscrito]]," ","")&amp;"-"&amp;SUBSTITUTE(Tabla1[[#This Row],[Dia de clases Inscrito]]," ","")&amp;"-"&amp;SUBSTITUTE(Tabla1[[#This Row],[Horario Inscrito]]," ","")&amp;"-"&amp;Tabla1[[#This Row],[Fecha Inicio grupo]])</f>
        <v/>
      </c>
      <c r="BF798" s="252" t="str">
        <f>IF(F798="","",Tabla1[[#This Row],[Curso]])</f>
        <v/>
      </c>
      <c r="BG798" s="253" t="str">
        <f>+IF(TRIM(F798)="","",$B$1&amp;"-"&amp;TRIM(Tabla1[[#This Row],[Mes Inscrito]])&amp;"-"&amp;TRIM(Tabla1[[#This Row],[Dia de clases Inscrito]])&amp;"-"&amp;TRIM(Tabla1[[#This Row],[Horario Inscrito]])&amp;"-"&amp;TRIM(Tabla1[[#This Row],[Fecha Inicio grupo]])&amp;"-"&amp;TRIM(Tabla1[[#This Row],[Tipo Incrito]]))</f>
        <v/>
      </c>
      <c r="BH798" s="308" t="str">
        <f>IF(F798="","",OR(IFERROR(SEARCH("CG",Tabla1[[#This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8" s="309" t="str">
        <f>IF(F798&lt;&gt;"",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8" s="309" t="str">
        <f>IF(F798&lt;&gt;"",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8" s="309" t="str">
        <f>IF(Tabla1[[#This Row],[Fecha Inicio grupo]]="","",IFERROR(VLOOKUP(Tabla1[[#This Row],[Mes de Alta como miembro]],Parámetros!$AM$2:$AN$16,2,0),"01/01/1900"))</f>
        <v/>
      </c>
    </row>
    <row r="799" spans="1:63" ht="14.45">
      <c r="A799" s="69">
        <v>796</v>
      </c>
      <c r="B799" s="30"/>
      <c r="C799" s="35"/>
      <c r="D799" s="43"/>
      <c r="E799" s="65"/>
      <c r="F799" s="46"/>
      <c r="G799" s="46"/>
      <c r="H799" s="164"/>
      <c r="I799" s="43"/>
      <c r="J799" s="29"/>
      <c r="K799" s="70"/>
      <c r="L799" s="69"/>
      <c r="M799" s="47"/>
      <c r="N799" s="239" t="str">
        <f ca="1">IF(Tabla1[[#This Row],[Fecha de nac]]="","",IF(Tabla1[[#This Row],[Fecha Finalización]] &gt;=TODAY(), DATEDIF(Tabla1[[#This Row],[Fecha de nac]],TODAY(),"y"), ROUNDDOWN((Tabla1[[#This Row],[Fecha Finalización]] -Tabla1[[#This Row],[Fecha de nac]])/365,0)))</f>
        <v/>
      </c>
      <c r="O799" s="170"/>
      <c r="P799" s="35"/>
      <c r="Q799" s="68"/>
      <c r="R799" s="68"/>
      <c r="S799" s="68"/>
      <c r="T799" s="68"/>
      <c r="U799" s="244" t="str">
        <f>IF(F799="","",Tabla1[[#This Row],[Fecha Inicio grupo]]+3*7-7)</f>
        <v/>
      </c>
      <c r="V799" s="245" t="str">
        <f>IF(F799="","",EDATE(Tabla1[[#This Row],[Fecha Inicio grupo]],3))</f>
        <v/>
      </c>
      <c r="W799" s="30"/>
      <c r="X799" s="30"/>
      <c r="Y799" s="77"/>
      <c r="Z799" s="77"/>
      <c r="AA799" s="77"/>
      <c r="AB799" s="77"/>
      <c r="AC799" s="77"/>
      <c r="AD799" s="77"/>
      <c r="AE799" s="77"/>
      <c r="AF799" s="77"/>
      <c r="AG799" s="77"/>
      <c r="AH799" s="77"/>
      <c r="AI799" s="77"/>
      <c r="AJ799" s="77"/>
      <c r="AK799" s="77"/>
      <c r="AL799" s="77"/>
      <c r="AM799" s="77"/>
      <c r="AN799" s="77"/>
      <c r="AO799" s="145"/>
      <c r="AP799" s="247" t="str">
        <f>IF(F799="","",IFERROR(VLOOKUP(SUBSTITUTE(SUBSTITUTE(Tabla1[[#This Row],[Uso Sistemas]],"T","P"),"N","F"),Parámetros!$M$2:$N$17,2,0),"Completar hasta 3ra sem. para evaluar a Probacionista"))</f>
        <v/>
      </c>
      <c r="AQ799" s="40"/>
      <c r="AR799" s="40"/>
      <c r="AS799" s="40"/>
      <c r="AT799" s="29"/>
      <c r="AU799" s="56"/>
      <c r="AV799" s="56"/>
      <c r="AW799" s="56"/>
      <c r="AX799" s="249" t="str">
        <f>IF(V799="","",EOMONTH(EDATE(Tabla1[[#This Row],[Fecha Finalización]],2),0))</f>
        <v/>
      </c>
      <c r="AY799" s="40"/>
      <c r="AZ799" s="250" t="str">
        <f>IF(V799="","",EOMONTH(EDATE(Tabla1[[#This Row],[Fecha Finalización]],3),0))</f>
        <v/>
      </c>
      <c r="BA799" s="40"/>
      <c r="BB799" s="40"/>
      <c r="BC799" s="236"/>
      <c r="BD799" s="234" t="str">
        <f>IF(F799="","",Tabla1[[#This Row],[sem 01]]&amp;Tabla1[[#This Row],[sem 02]]&amp;Tabla1[[#This Row],[sem 03]])</f>
        <v/>
      </c>
      <c r="BE799" s="235" t="str">
        <f>IF(TRIM(F799)="","",$B$1&amp;"-"&amp;SUBSTITUTE(Tabla1[[#This Row],[Mes Inscrito]]," ","")&amp;"-"&amp;SUBSTITUTE(Tabla1[[#This Row],[Dia de clases Inscrito]]," ","")&amp;"-"&amp;SUBSTITUTE(Tabla1[[#This Row],[Horario Inscrito]]," ","")&amp;"-"&amp;Tabla1[[#This Row],[Fecha Inicio grupo]])</f>
        <v/>
      </c>
      <c r="BF799" s="252" t="str">
        <f>IF(F799="","",Tabla1[[#This Row],[Curso]])</f>
        <v/>
      </c>
      <c r="BG799" s="253" t="str">
        <f>+IF(TRIM(F799)="","",$B$1&amp;"-"&amp;TRIM(Tabla1[[#This Row],[Mes Inscrito]])&amp;"-"&amp;TRIM(Tabla1[[#This Row],[Dia de clases Inscrito]])&amp;"-"&amp;TRIM(Tabla1[[#This Row],[Horario Inscrito]])&amp;"-"&amp;TRIM(Tabla1[[#This Row],[Fecha Inicio grupo]])&amp;"-"&amp;TRIM(Tabla1[[#This Row],[Tipo Incrito]]))</f>
        <v/>
      </c>
      <c r="BH799" s="308" t="str">
        <f>IF(F799="","",OR(IFERROR(SEARCH("CG",Tabla1[[#This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9" s="309" t="str">
        <f>IF(F799&lt;&gt;"",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9" s="309" t="str">
        <f>IF(F799&lt;&gt;"",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9" s="309" t="str">
        <f>IF(Tabla1[[#This Row],[Fecha Inicio grupo]]="","",IFERROR(VLOOKUP(Tabla1[[#This Row],[Mes de Alta como miembro]],Parámetros!$AM$2:$AN$16,2,0),"01/01/1900"))</f>
        <v/>
      </c>
    </row>
    <row r="800" spans="1:63" ht="14.45">
      <c r="A800" s="69">
        <v>797</v>
      </c>
      <c r="B800" s="30"/>
      <c r="C800" s="35"/>
      <c r="D800" s="43"/>
      <c r="E800" s="65"/>
      <c r="F800" s="46"/>
      <c r="G800" s="46"/>
      <c r="H800" s="164"/>
      <c r="I800" s="43"/>
      <c r="J800" s="29"/>
      <c r="K800" s="70"/>
      <c r="L800" s="69"/>
      <c r="M800" s="47"/>
      <c r="N800" s="239" t="str">
        <f ca="1">IF(Tabla1[[#This Row],[Fecha de nac]]="","",IF(Tabla1[[#This Row],[Fecha Finalización]] &gt;=TODAY(), DATEDIF(Tabla1[[#This Row],[Fecha de nac]],TODAY(),"y"), ROUNDDOWN((Tabla1[[#This Row],[Fecha Finalización]] -Tabla1[[#This Row],[Fecha de nac]])/365,0)))</f>
        <v/>
      </c>
      <c r="O800" s="170"/>
      <c r="P800" s="35"/>
      <c r="Q800" s="68"/>
      <c r="R800" s="68"/>
      <c r="S800" s="68"/>
      <c r="T800" s="68"/>
      <c r="U800" s="244" t="str">
        <f>IF(F800="","",Tabla1[[#This Row],[Fecha Inicio grupo]]+3*7-7)</f>
        <v/>
      </c>
      <c r="V800" s="245" t="str">
        <f>IF(F800="","",EDATE(Tabla1[[#This Row],[Fecha Inicio grupo]],3))</f>
        <v/>
      </c>
      <c r="W800" s="30"/>
      <c r="X800" s="30"/>
      <c r="Y800" s="77"/>
      <c r="Z800" s="77"/>
      <c r="AA800" s="77"/>
      <c r="AB800" s="77"/>
      <c r="AC800" s="77"/>
      <c r="AD800" s="77"/>
      <c r="AE800" s="77"/>
      <c r="AF800" s="77"/>
      <c r="AG800" s="77"/>
      <c r="AH800" s="77"/>
      <c r="AI800" s="77"/>
      <c r="AJ800" s="77"/>
      <c r="AK800" s="77"/>
      <c r="AL800" s="77"/>
      <c r="AM800" s="77"/>
      <c r="AN800" s="77"/>
      <c r="AO800" s="145"/>
      <c r="AP800" s="247" t="str">
        <f>IF(F800="","",IFERROR(VLOOKUP(SUBSTITUTE(SUBSTITUTE(Tabla1[[#This Row],[Uso Sistemas]],"T","P"),"N","F"),Parámetros!$M$2:$N$17,2,0),"Completar hasta 3ra sem. para evaluar a Probacionista"))</f>
        <v/>
      </c>
      <c r="AQ800" s="40"/>
      <c r="AR800" s="40"/>
      <c r="AS800" s="40"/>
      <c r="AT800" s="29"/>
      <c r="AU800" s="56"/>
      <c r="AV800" s="56"/>
      <c r="AW800" s="56"/>
      <c r="AX800" s="249" t="str">
        <f>IF(V800="","",EOMONTH(EDATE(Tabla1[[#This Row],[Fecha Finalización]],2),0))</f>
        <v/>
      </c>
      <c r="AY800" s="40"/>
      <c r="AZ800" s="250" t="str">
        <f>IF(V800="","",EOMONTH(EDATE(Tabla1[[#This Row],[Fecha Finalización]],3),0))</f>
        <v/>
      </c>
      <c r="BA800" s="40"/>
      <c r="BB800" s="40"/>
      <c r="BC800" s="236"/>
      <c r="BD800" s="234" t="str">
        <f>IF(F800="","",Tabla1[[#This Row],[sem 01]]&amp;Tabla1[[#This Row],[sem 02]]&amp;Tabla1[[#This Row],[sem 03]])</f>
        <v/>
      </c>
      <c r="BE800" s="235" t="str">
        <f>IF(TRIM(F800)="","",$B$1&amp;"-"&amp;SUBSTITUTE(Tabla1[[#This Row],[Mes Inscrito]]," ","")&amp;"-"&amp;SUBSTITUTE(Tabla1[[#This Row],[Dia de clases Inscrito]]," ","")&amp;"-"&amp;SUBSTITUTE(Tabla1[[#This Row],[Horario Inscrito]]," ","")&amp;"-"&amp;Tabla1[[#This Row],[Fecha Inicio grupo]])</f>
        <v/>
      </c>
      <c r="BF800" s="252" t="str">
        <f>IF(F800="","",Tabla1[[#This Row],[Curso]])</f>
        <v/>
      </c>
      <c r="BG800" s="253" t="str">
        <f>+IF(TRIM(F800)="","",$B$1&amp;"-"&amp;TRIM(Tabla1[[#This Row],[Mes Inscrito]])&amp;"-"&amp;TRIM(Tabla1[[#This Row],[Dia de clases Inscrito]])&amp;"-"&amp;TRIM(Tabla1[[#This Row],[Horario Inscrito]])&amp;"-"&amp;TRIM(Tabla1[[#This Row],[Fecha Inicio grupo]])&amp;"-"&amp;TRIM(Tabla1[[#This Row],[Tipo Incrito]]))</f>
        <v/>
      </c>
      <c r="BH800" s="308" t="str">
        <f>IF(F800="","",OR(IFERROR(SEARCH("CG",Tabla1[[#This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0" s="309" t="str">
        <f>IF(F800&lt;&gt;"",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0" s="309" t="str">
        <f>IF(F800&lt;&gt;"",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0" s="309" t="str">
        <f>IF(Tabla1[[#This Row],[Fecha Inicio grupo]]="","",IFERROR(VLOOKUP(Tabla1[[#This Row],[Mes de Alta como miembro]],Parámetros!$AM$2:$AN$16,2,0),"01/01/1900"))</f>
        <v/>
      </c>
    </row>
    <row r="801" spans="1:63" ht="14.45">
      <c r="A801" s="69">
        <v>798</v>
      </c>
      <c r="B801" s="30"/>
      <c r="C801" s="35"/>
      <c r="D801" s="43"/>
      <c r="E801" s="65"/>
      <c r="F801" s="46"/>
      <c r="G801" s="46"/>
      <c r="H801" s="164"/>
      <c r="I801" s="43"/>
      <c r="J801" s="29"/>
      <c r="K801" s="70"/>
      <c r="L801" s="69"/>
      <c r="M801" s="47"/>
      <c r="N801" s="239" t="str">
        <f ca="1">IF(Tabla1[[#This Row],[Fecha de nac]]="","",IF(Tabla1[[#This Row],[Fecha Finalización]] &gt;=TODAY(), DATEDIF(Tabla1[[#This Row],[Fecha de nac]],TODAY(),"y"), ROUNDDOWN((Tabla1[[#This Row],[Fecha Finalización]] -Tabla1[[#This Row],[Fecha de nac]])/365,0)))</f>
        <v/>
      </c>
      <c r="O801" s="170"/>
      <c r="P801" s="35"/>
      <c r="Q801" s="68"/>
      <c r="R801" s="68"/>
      <c r="S801" s="68"/>
      <c r="T801" s="68"/>
      <c r="U801" s="244" t="str">
        <f>IF(F801="","",Tabla1[[#This Row],[Fecha Inicio grupo]]+3*7-7)</f>
        <v/>
      </c>
      <c r="V801" s="245" t="str">
        <f>IF(F801="","",EDATE(Tabla1[[#This Row],[Fecha Inicio grupo]],3))</f>
        <v/>
      </c>
      <c r="W801" s="30"/>
      <c r="X801" s="30"/>
      <c r="Y801" s="77"/>
      <c r="Z801" s="77"/>
      <c r="AA801" s="77"/>
      <c r="AB801" s="77"/>
      <c r="AC801" s="77"/>
      <c r="AD801" s="77"/>
      <c r="AE801" s="77"/>
      <c r="AF801" s="77"/>
      <c r="AG801" s="77"/>
      <c r="AH801" s="77"/>
      <c r="AI801" s="77"/>
      <c r="AJ801" s="77"/>
      <c r="AK801" s="77"/>
      <c r="AL801" s="77"/>
      <c r="AM801" s="77"/>
      <c r="AN801" s="77"/>
      <c r="AO801" s="145"/>
      <c r="AP801" s="247" t="str">
        <f>IF(F801="","",IFERROR(VLOOKUP(SUBSTITUTE(SUBSTITUTE(Tabla1[[#This Row],[Uso Sistemas]],"T","P"),"N","F"),Parámetros!$M$2:$N$17,2,0),"Completar hasta 3ra sem. para evaluar a Probacionista"))</f>
        <v/>
      </c>
      <c r="AQ801" s="40"/>
      <c r="AR801" s="40"/>
      <c r="AS801" s="40"/>
      <c r="AT801" s="29"/>
      <c r="AU801" s="56"/>
      <c r="AV801" s="56"/>
      <c r="AW801" s="56"/>
      <c r="AX801" s="249" t="str">
        <f>IF(V801="","",EOMONTH(EDATE(Tabla1[[#This Row],[Fecha Finalización]],2),0))</f>
        <v/>
      </c>
      <c r="AY801" s="40"/>
      <c r="AZ801" s="250" t="str">
        <f>IF(V801="","",EOMONTH(EDATE(Tabla1[[#This Row],[Fecha Finalización]],3),0))</f>
        <v/>
      </c>
      <c r="BA801" s="40"/>
      <c r="BB801" s="40"/>
      <c r="BC801" s="236"/>
      <c r="BD801" s="234" t="str">
        <f>IF(F801="","",Tabla1[[#This Row],[sem 01]]&amp;Tabla1[[#This Row],[sem 02]]&amp;Tabla1[[#This Row],[sem 03]])</f>
        <v/>
      </c>
      <c r="BE801" s="235" t="str">
        <f>IF(TRIM(F801)="","",$B$1&amp;"-"&amp;SUBSTITUTE(Tabla1[[#This Row],[Mes Inscrito]]," ","")&amp;"-"&amp;SUBSTITUTE(Tabla1[[#This Row],[Dia de clases Inscrito]]," ","")&amp;"-"&amp;SUBSTITUTE(Tabla1[[#This Row],[Horario Inscrito]]," ","")&amp;"-"&amp;Tabla1[[#This Row],[Fecha Inicio grupo]])</f>
        <v/>
      </c>
      <c r="BF801" s="252" t="str">
        <f>IF(F801="","",Tabla1[[#This Row],[Curso]])</f>
        <v/>
      </c>
      <c r="BG801" s="253" t="str">
        <f>+IF(TRIM(F801)="","",$B$1&amp;"-"&amp;TRIM(Tabla1[[#This Row],[Mes Inscrito]])&amp;"-"&amp;TRIM(Tabla1[[#This Row],[Dia de clases Inscrito]])&amp;"-"&amp;TRIM(Tabla1[[#This Row],[Horario Inscrito]])&amp;"-"&amp;TRIM(Tabla1[[#This Row],[Fecha Inicio grupo]])&amp;"-"&amp;TRIM(Tabla1[[#This Row],[Tipo Incrito]]))</f>
        <v/>
      </c>
      <c r="BH801" s="308" t="str">
        <f>IF(F801="","",OR(IFERROR(SEARCH("CG",Tabla1[[#This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1" s="309" t="str">
        <f>IF(F801&lt;&gt;"",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1" s="309" t="str">
        <f>IF(F801&lt;&gt;"",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1" s="309" t="str">
        <f>IF(Tabla1[[#This Row],[Fecha Inicio grupo]]="","",IFERROR(VLOOKUP(Tabla1[[#This Row],[Mes de Alta como miembro]],Parámetros!$AM$2:$AN$16,2,0),"01/01/1900"))</f>
        <v/>
      </c>
    </row>
    <row r="802" spans="1:63" ht="14.45">
      <c r="A802" s="69">
        <v>799</v>
      </c>
      <c r="B802" s="30"/>
      <c r="C802" s="35"/>
      <c r="D802" s="43"/>
      <c r="E802" s="65"/>
      <c r="F802" s="46"/>
      <c r="G802" s="46"/>
      <c r="H802" s="164"/>
      <c r="I802" s="43"/>
      <c r="J802" s="29"/>
      <c r="K802" s="70"/>
      <c r="L802" s="69"/>
      <c r="M802" s="47"/>
      <c r="N802" s="239" t="str">
        <f ca="1">IF(Tabla1[[#This Row],[Fecha de nac]]="","",IF(Tabla1[[#This Row],[Fecha Finalización]] &gt;=TODAY(), DATEDIF(Tabla1[[#This Row],[Fecha de nac]],TODAY(),"y"), ROUNDDOWN((Tabla1[[#This Row],[Fecha Finalización]] -Tabla1[[#This Row],[Fecha de nac]])/365,0)))</f>
        <v/>
      </c>
      <c r="O802" s="170"/>
      <c r="P802" s="35"/>
      <c r="Q802" s="68"/>
      <c r="R802" s="68"/>
      <c r="S802" s="68"/>
      <c r="T802" s="68"/>
      <c r="U802" s="244" t="str">
        <f>IF(F802="","",Tabla1[[#This Row],[Fecha Inicio grupo]]+3*7-7)</f>
        <v/>
      </c>
      <c r="V802" s="245" t="str">
        <f>IF(F802="","",EDATE(Tabla1[[#This Row],[Fecha Inicio grupo]],3))</f>
        <v/>
      </c>
      <c r="W802" s="30"/>
      <c r="X802" s="30"/>
      <c r="Y802" s="77"/>
      <c r="Z802" s="77"/>
      <c r="AA802" s="77"/>
      <c r="AB802" s="77"/>
      <c r="AC802" s="77"/>
      <c r="AD802" s="77"/>
      <c r="AE802" s="77"/>
      <c r="AF802" s="77"/>
      <c r="AG802" s="77"/>
      <c r="AH802" s="77"/>
      <c r="AI802" s="77"/>
      <c r="AJ802" s="77"/>
      <c r="AK802" s="77"/>
      <c r="AL802" s="77"/>
      <c r="AM802" s="77"/>
      <c r="AN802" s="77"/>
      <c r="AO802" s="145"/>
      <c r="AP802" s="247" t="str">
        <f>IF(F802="","",IFERROR(VLOOKUP(SUBSTITUTE(SUBSTITUTE(Tabla1[[#This Row],[Uso Sistemas]],"T","P"),"N","F"),Parámetros!$M$2:$N$17,2,0),"Completar hasta 3ra sem. para evaluar a Probacionista"))</f>
        <v/>
      </c>
      <c r="AQ802" s="40"/>
      <c r="AR802" s="40"/>
      <c r="AS802" s="40"/>
      <c r="AT802" s="29"/>
      <c r="AU802" s="56"/>
      <c r="AV802" s="56"/>
      <c r="AW802" s="56"/>
      <c r="AX802" s="249" t="str">
        <f>IF(V802="","",EOMONTH(EDATE(Tabla1[[#This Row],[Fecha Finalización]],2),0))</f>
        <v/>
      </c>
      <c r="AY802" s="40"/>
      <c r="AZ802" s="250" t="str">
        <f>IF(V802="","",EOMONTH(EDATE(Tabla1[[#This Row],[Fecha Finalización]],3),0))</f>
        <v/>
      </c>
      <c r="BA802" s="40"/>
      <c r="BB802" s="40"/>
      <c r="BC802" s="236"/>
      <c r="BD802" s="234" t="str">
        <f>IF(F802="","",Tabla1[[#This Row],[sem 01]]&amp;Tabla1[[#This Row],[sem 02]]&amp;Tabla1[[#This Row],[sem 03]])</f>
        <v/>
      </c>
      <c r="BE802" s="235" t="str">
        <f>IF(TRIM(F802)="","",$B$1&amp;"-"&amp;SUBSTITUTE(Tabla1[[#This Row],[Mes Inscrito]]," ","")&amp;"-"&amp;SUBSTITUTE(Tabla1[[#This Row],[Dia de clases Inscrito]]," ","")&amp;"-"&amp;SUBSTITUTE(Tabla1[[#This Row],[Horario Inscrito]]," ","")&amp;"-"&amp;Tabla1[[#This Row],[Fecha Inicio grupo]])</f>
        <v/>
      </c>
      <c r="BF802" s="252" t="str">
        <f>IF(F802="","",Tabla1[[#This Row],[Curso]])</f>
        <v/>
      </c>
      <c r="BG802" s="253" t="str">
        <f>+IF(TRIM(F802)="","",$B$1&amp;"-"&amp;TRIM(Tabla1[[#This Row],[Mes Inscrito]])&amp;"-"&amp;TRIM(Tabla1[[#This Row],[Dia de clases Inscrito]])&amp;"-"&amp;TRIM(Tabla1[[#This Row],[Horario Inscrito]])&amp;"-"&amp;TRIM(Tabla1[[#This Row],[Fecha Inicio grupo]])&amp;"-"&amp;TRIM(Tabla1[[#This Row],[Tipo Incrito]]))</f>
        <v/>
      </c>
      <c r="BH802" s="308" t="str">
        <f>IF(F802="","",OR(IFERROR(SEARCH("CG",Tabla1[[#This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2" s="309" t="str">
        <f>IF(F802&lt;&gt;"",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2" s="309" t="str">
        <f>IF(F802&lt;&gt;"",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2" s="309" t="str">
        <f>IF(Tabla1[[#This Row],[Fecha Inicio grupo]]="","",IFERROR(VLOOKUP(Tabla1[[#This Row],[Mes de Alta como miembro]],Parámetros!$AM$2:$AN$16,2,0),"01/01/1900"))</f>
        <v/>
      </c>
    </row>
    <row r="803" spans="1:63" ht="14.45">
      <c r="A803" s="69">
        <v>800</v>
      </c>
      <c r="B803" s="30"/>
      <c r="C803" s="35"/>
      <c r="D803" s="43"/>
      <c r="E803" s="65"/>
      <c r="F803" s="46"/>
      <c r="G803" s="46"/>
      <c r="H803" s="164"/>
      <c r="I803" s="43"/>
      <c r="J803" s="29"/>
      <c r="K803" s="70"/>
      <c r="L803" s="69"/>
      <c r="M803" s="47"/>
      <c r="N803" s="239" t="str">
        <f ca="1">IF(Tabla1[[#This Row],[Fecha de nac]]="","",IF(Tabla1[[#This Row],[Fecha Finalización]] &gt;=TODAY(), DATEDIF(Tabla1[[#This Row],[Fecha de nac]],TODAY(),"y"), ROUNDDOWN((Tabla1[[#This Row],[Fecha Finalización]] -Tabla1[[#This Row],[Fecha de nac]])/365,0)))</f>
        <v/>
      </c>
      <c r="O803" s="170"/>
      <c r="P803" s="35"/>
      <c r="Q803" s="68"/>
      <c r="R803" s="68"/>
      <c r="S803" s="68"/>
      <c r="T803" s="68"/>
      <c r="U803" s="244" t="str">
        <f>IF(F803="","",Tabla1[[#This Row],[Fecha Inicio grupo]]+3*7-7)</f>
        <v/>
      </c>
      <c r="V803" s="245" t="str">
        <f>IF(F803="","",EDATE(Tabla1[[#This Row],[Fecha Inicio grupo]],3))</f>
        <v/>
      </c>
      <c r="W803" s="30"/>
      <c r="X803" s="30"/>
      <c r="Y803" s="77"/>
      <c r="Z803" s="77"/>
      <c r="AA803" s="77"/>
      <c r="AB803" s="77"/>
      <c r="AC803" s="77"/>
      <c r="AD803" s="77"/>
      <c r="AE803" s="77"/>
      <c r="AF803" s="77"/>
      <c r="AG803" s="77"/>
      <c r="AH803" s="77"/>
      <c r="AI803" s="77"/>
      <c r="AJ803" s="77"/>
      <c r="AK803" s="77"/>
      <c r="AL803" s="77"/>
      <c r="AM803" s="77"/>
      <c r="AN803" s="77"/>
      <c r="AO803" s="145"/>
      <c r="AP803" s="247" t="str">
        <f>IF(F803="","",IFERROR(VLOOKUP(SUBSTITUTE(SUBSTITUTE(Tabla1[[#This Row],[Uso Sistemas]],"T","P"),"N","F"),Parámetros!$M$2:$N$17,2,0),"Completar hasta 3ra sem. para evaluar a Probacionista"))</f>
        <v/>
      </c>
      <c r="AQ803" s="40"/>
      <c r="AR803" s="40"/>
      <c r="AS803" s="40"/>
      <c r="AT803" s="29"/>
      <c r="AU803" s="56"/>
      <c r="AV803" s="56"/>
      <c r="AW803" s="56"/>
      <c r="AX803" s="249" t="str">
        <f>IF(V803="","",EOMONTH(EDATE(Tabla1[[#This Row],[Fecha Finalización]],2),0))</f>
        <v/>
      </c>
      <c r="AY803" s="40"/>
      <c r="AZ803" s="250" t="str">
        <f>IF(V803="","",EOMONTH(EDATE(Tabla1[[#This Row],[Fecha Finalización]],3),0))</f>
        <v/>
      </c>
      <c r="BA803" s="40"/>
      <c r="BB803" s="40"/>
      <c r="BC803" s="236"/>
      <c r="BD803" s="234" t="str">
        <f>IF(F803="","",Tabla1[[#This Row],[sem 01]]&amp;Tabla1[[#This Row],[sem 02]]&amp;Tabla1[[#This Row],[sem 03]])</f>
        <v/>
      </c>
      <c r="BE803" s="235" t="str">
        <f>IF(TRIM(F803)="","",$B$1&amp;"-"&amp;SUBSTITUTE(Tabla1[[#This Row],[Mes Inscrito]]," ","")&amp;"-"&amp;SUBSTITUTE(Tabla1[[#This Row],[Dia de clases Inscrito]]," ","")&amp;"-"&amp;SUBSTITUTE(Tabla1[[#This Row],[Horario Inscrito]]," ","")&amp;"-"&amp;Tabla1[[#This Row],[Fecha Inicio grupo]])</f>
        <v/>
      </c>
      <c r="BF803" s="252" t="str">
        <f>IF(F803="","",Tabla1[[#This Row],[Curso]])</f>
        <v/>
      </c>
      <c r="BG803" s="253" t="str">
        <f>+IF(TRIM(F803)="","",$B$1&amp;"-"&amp;TRIM(Tabla1[[#This Row],[Mes Inscrito]])&amp;"-"&amp;TRIM(Tabla1[[#This Row],[Dia de clases Inscrito]])&amp;"-"&amp;TRIM(Tabla1[[#This Row],[Horario Inscrito]])&amp;"-"&amp;TRIM(Tabla1[[#This Row],[Fecha Inicio grupo]])&amp;"-"&amp;TRIM(Tabla1[[#This Row],[Tipo Incrito]]))</f>
        <v/>
      </c>
      <c r="BH803" s="308" t="str">
        <f>IF(F803="","",OR(IFERROR(SEARCH("CG",Tabla1[[#This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3" s="309" t="str">
        <f>IF(F803&lt;&gt;"",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3" s="309" t="str">
        <f>IF(F803&lt;&gt;"",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3" s="309" t="str">
        <f>IF(Tabla1[[#This Row],[Fecha Inicio grupo]]="","",IFERROR(VLOOKUP(Tabla1[[#This Row],[Mes de Alta como miembro]],Parámetros!$AM$2:$AN$16,2,0),"01/01/1900"))</f>
        <v/>
      </c>
    </row>
    <row r="804" spans="1:63" ht="14.45">
      <c r="A804" s="69">
        <v>801</v>
      </c>
      <c r="B804" s="30"/>
      <c r="C804" s="35"/>
      <c r="D804" s="43"/>
      <c r="E804" s="65"/>
      <c r="F804" s="46"/>
      <c r="G804" s="46"/>
      <c r="H804" s="164"/>
      <c r="I804" s="43"/>
      <c r="J804" s="29"/>
      <c r="K804" s="70"/>
      <c r="L804" s="69"/>
      <c r="M804" s="47"/>
      <c r="N804" s="239" t="str">
        <f ca="1">IF(Tabla1[[#This Row],[Fecha de nac]]="","",IF(Tabla1[[#This Row],[Fecha Finalización]] &gt;=TODAY(), DATEDIF(Tabla1[[#This Row],[Fecha de nac]],TODAY(),"y"), ROUNDDOWN((Tabla1[[#This Row],[Fecha Finalización]] -Tabla1[[#This Row],[Fecha de nac]])/365,0)))</f>
        <v/>
      </c>
      <c r="O804" s="170"/>
      <c r="P804" s="35"/>
      <c r="Q804" s="68"/>
      <c r="R804" s="68"/>
      <c r="S804" s="68"/>
      <c r="T804" s="68"/>
      <c r="U804" s="244" t="str">
        <f>IF(F804="","",Tabla1[[#This Row],[Fecha Inicio grupo]]+3*7-7)</f>
        <v/>
      </c>
      <c r="V804" s="245" t="str">
        <f>IF(F804="","",EDATE(Tabla1[[#This Row],[Fecha Inicio grupo]],3))</f>
        <v/>
      </c>
      <c r="W804" s="30"/>
      <c r="X804" s="30"/>
      <c r="Y804" s="77"/>
      <c r="Z804" s="77"/>
      <c r="AA804" s="77"/>
      <c r="AB804" s="77"/>
      <c r="AC804" s="77"/>
      <c r="AD804" s="77"/>
      <c r="AE804" s="77"/>
      <c r="AF804" s="77"/>
      <c r="AG804" s="77"/>
      <c r="AH804" s="77"/>
      <c r="AI804" s="77"/>
      <c r="AJ804" s="77"/>
      <c r="AK804" s="77"/>
      <c r="AL804" s="77"/>
      <c r="AM804" s="77"/>
      <c r="AN804" s="77"/>
      <c r="AO804" s="145"/>
      <c r="AP804" s="247" t="str">
        <f>IF(F804="","",IFERROR(VLOOKUP(SUBSTITUTE(SUBSTITUTE(Tabla1[[#This Row],[Uso Sistemas]],"T","P"),"N","F"),Parámetros!$M$2:$N$17,2,0),"Completar hasta 3ra sem. para evaluar a Probacionista"))</f>
        <v/>
      </c>
      <c r="AQ804" s="40"/>
      <c r="AR804" s="40"/>
      <c r="AS804" s="40"/>
      <c r="AT804" s="29"/>
      <c r="AU804" s="56"/>
      <c r="AV804" s="56"/>
      <c r="AW804" s="56"/>
      <c r="AX804" s="249" t="str">
        <f>IF(V804="","",EOMONTH(EDATE(Tabla1[[#This Row],[Fecha Finalización]],2),0))</f>
        <v/>
      </c>
      <c r="AY804" s="40"/>
      <c r="AZ804" s="250" t="str">
        <f>IF(V804="","",EOMONTH(EDATE(Tabla1[[#This Row],[Fecha Finalización]],3),0))</f>
        <v/>
      </c>
      <c r="BA804" s="40"/>
      <c r="BB804" s="40"/>
      <c r="BC804" s="236"/>
      <c r="BD804" s="234" t="str">
        <f>IF(F804="","",Tabla1[[#This Row],[sem 01]]&amp;Tabla1[[#This Row],[sem 02]]&amp;Tabla1[[#This Row],[sem 03]])</f>
        <v/>
      </c>
      <c r="BE804" s="235" t="str">
        <f>IF(TRIM(F804)="","",$B$1&amp;"-"&amp;SUBSTITUTE(Tabla1[[#This Row],[Mes Inscrito]]," ","")&amp;"-"&amp;SUBSTITUTE(Tabla1[[#This Row],[Dia de clases Inscrito]]," ","")&amp;"-"&amp;SUBSTITUTE(Tabla1[[#This Row],[Horario Inscrito]]," ","")&amp;"-"&amp;Tabla1[[#This Row],[Fecha Inicio grupo]])</f>
        <v/>
      </c>
      <c r="BF804" s="252" t="str">
        <f>IF(F804="","",Tabla1[[#This Row],[Curso]])</f>
        <v/>
      </c>
      <c r="BG804" s="253" t="str">
        <f>+IF(TRIM(F804)="","",$B$1&amp;"-"&amp;TRIM(Tabla1[[#This Row],[Mes Inscrito]])&amp;"-"&amp;TRIM(Tabla1[[#This Row],[Dia de clases Inscrito]])&amp;"-"&amp;TRIM(Tabla1[[#This Row],[Horario Inscrito]])&amp;"-"&amp;TRIM(Tabla1[[#This Row],[Fecha Inicio grupo]])&amp;"-"&amp;TRIM(Tabla1[[#This Row],[Tipo Incrito]]))</f>
        <v/>
      </c>
      <c r="BH804" s="308" t="str">
        <f>IF(F804="","",OR(IFERROR(SEARCH("CG",Tabla1[[#This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4" s="309" t="str">
        <f>IF(F804&lt;&gt;"",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4" s="309" t="str">
        <f>IF(F804&lt;&gt;"",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4" s="309" t="str">
        <f>IF(Tabla1[[#This Row],[Fecha Inicio grupo]]="","",IFERROR(VLOOKUP(Tabla1[[#This Row],[Mes de Alta como miembro]],Parámetros!$AM$2:$AN$16,2,0),"01/01/1900"))</f>
        <v/>
      </c>
    </row>
    <row r="805" spans="1:63" ht="14.45">
      <c r="A805" s="69">
        <v>802</v>
      </c>
      <c r="B805" s="30"/>
      <c r="C805" s="35"/>
      <c r="D805" s="43"/>
      <c r="E805" s="65"/>
      <c r="F805" s="46"/>
      <c r="G805" s="46"/>
      <c r="H805" s="164"/>
      <c r="I805" s="43"/>
      <c r="J805" s="29"/>
      <c r="K805" s="70"/>
      <c r="L805" s="69"/>
      <c r="M805" s="47"/>
      <c r="N805" s="239" t="str">
        <f ca="1">IF(Tabla1[[#This Row],[Fecha de nac]]="","",IF(Tabla1[[#This Row],[Fecha Finalización]] &gt;=TODAY(), DATEDIF(Tabla1[[#This Row],[Fecha de nac]],TODAY(),"y"), ROUNDDOWN((Tabla1[[#This Row],[Fecha Finalización]] -Tabla1[[#This Row],[Fecha de nac]])/365,0)))</f>
        <v/>
      </c>
      <c r="O805" s="170"/>
      <c r="P805" s="35"/>
      <c r="Q805" s="68"/>
      <c r="R805" s="68"/>
      <c r="S805" s="68"/>
      <c r="T805" s="68"/>
      <c r="U805" s="244" t="str">
        <f>IF(F805="","",Tabla1[[#This Row],[Fecha Inicio grupo]]+3*7-7)</f>
        <v/>
      </c>
      <c r="V805" s="245" t="str">
        <f>IF(F805="","",EDATE(Tabla1[[#This Row],[Fecha Inicio grupo]],3))</f>
        <v/>
      </c>
      <c r="W805" s="30"/>
      <c r="X805" s="30"/>
      <c r="Y805" s="77"/>
      <c r="Z805" s="77"/>
      <c r="AA805" s="77"/>
      <c r="AB805" s="77"/>
      <c r="AC805" s="77"/>
      <c r="AD805" s="77"/>
      <c r="AE805" s="77"/>
      <c r="AF805" s="77"/>
      <c r="AG805" s="77"/>
      <c r="AH805" s="77"/>
      <c r="AI805" s="77"/>
      <c r="AJ805" s="77"/>
      <c r="AK805" s="77"/>
      <c r="AL805" s="77"/>
      <c r="AM805" s="77"/>
      <c r="AN805" s="77"/>
      <c r="AO805" s="145"/>
      <c r="AP805" s="247" t="str">
        <f>IF(F805="","",IFERROR(VLOOKUP(SUBSTITUTE(SUBSTITUTE(Tabla1[[#This Row],[Uso Sistemas]],"T","P"),"N","F"),Parámetros!$M$2:$N$17,2,0),"Completar hasta 3ra sem. para evaluar a Probacionista"))</f>
        <v/>
      </c>
      <c r="AQ805" s="40"/>
      <c r="AR805" s="40"/>
      <c r="AS805" s="40"/>
      <c r="AT805" s="29"/>
      <c r="AU805" s="56"/>
      <c r="AV805" s="56"/>
      <c r="AW805" s="56"/>
      <c r="AX805" s="249" t="str">
        <f>IF(V805="","",EOMONTH(EDATE(Tabla1[[#This Row],[Fecha Finalización]],2),0))</f>
        <v/>
      </c>
      <c r="AY805" s="40"/>
      <c r="AZ805" s="250" t="str">
        <f>IF(V805="","",EOMONTH(EDATE(Tabla1[[#This Row],[Fecha Finalización]],3),0))</f>
        <v/>
      </c>
      <c r="BA805" s="40"/>
      <c r="BB805" s="40"/>
      <c r="BC805" s="236"/>
      <c r="BD805" s="234" t="str">
        <f>IF(F805="","",Tabla1[[#This Row],[sem 01]]&amp;Tabla1[[#This Row],[sem 02]]&amp;Tabla1[[#This Row],[sem 03]])</f>
        <v/>
      </c>
      <c r="BE805" s="235" t="str">
        <f>IF(TRIM(F805)="","",$B$1&amp;"-"&amp;SUBSTITUTE(Tabla1[[#This Row],[Mes Inscrito]]," ","")&amp;"-"&amp;SUBSTITUTE(Tabla1[[#This Row],[Dia de clases Inscrito]]," ","")&amp;"-"&amp;SUBSTITUTE(Tabla1[[#This Row],[Horario Inscrito]]," ","")&amp;"-"&amp;Tabla1[[#This Row],[Fecha Inicio grupo]])</f>
        <v/>
      </c>
      <c r="BF805" s="252" t="str">
        <f>IF(F805="","",Tabla1[[#This Row],[Curso]])</f>
        <v/>
      </c>
      <c r="BG805" s="253" t="str">
        <f>+IF(TRIM(F805)="","",$B$1&amp;"-"&amp;TRIM(Tabla1[[#This Row],[Mes Inscrito]])&amp;"-"&amp;TRIM(Tabla1[[#This Row],[Dia de clases Inscrito]])&amp;"-"&amp;TRIM(Tabla1[[#This Row],[Horario Inscrito]])&amp;"-"&amp;TRIM(Tabla1[[#This Row],[Fecha Inicio grupo]])&amp;"-"&amp;TRIM(Tabla1[[#This Row],[Tipo Incrito]]))</f>
        <v/>
      </c>
      <c r="BH805" s="308" t="str">
        <f>IF(F805="","",OR(IFERROR(SEARCH("CG",Tabla1[[#This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5" s="309" t="str">
        <f>IF(F805&lt;&gt;"",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5" s="309" t="str">
        <f>IF(F805&lt;&gt;"",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5" s="309" t="str">
        <f>IF(Tabla1[[#This Row],[Fecha Inicio grupo]]="","",IFERROR(VLOOKUP(Tabla1[[#This Row],[Mes de Alta como miembro]],Parámetros!$AM$2:$AN$16,2,0),"01/01/1900"))</f>
        <v/>
      </c>
    </row>
    <row r="806" spans="1:63" ht="14.45">
      <c r="A806" s="69">
        <v>803</v>
      </c>
      <c r="B806" s="30"/>
      <c r="C806" s="35"/>
      <c r="D806" s="43"/>
      <c r="E806" s="65"/>
      <c r="F806" s="46"/>
      <c r="G806" s="46"/>
      <c r="H806" s="164"/>
      <c r="I806" s="43"/>
      <c r="J806" s="29"/>
      <c r="K806" s="70"/>
      <c r="L806" s="69"/>
      <c r="M806" s="47"/>
      <c r="N806" s="239" t="str">
        <f ca="1">IF(Tabla1[[#This Row],[Fecha de nac]]="","",IF(Tabla1[[#This Row],[Fecha Finalización]] &gt;=TODAY(), DATEDIF(Tabla1[[#This Row],[Fecha de nac]],TODAY(),"y"), ROUNDDOWN((Tabla1[[#This Row],[Fecha Finalización]] -Tabla1[[#This Row],[Fecha de nac]])/365,0)))</f>
        <v/>
      </c>
      <c r="O806" s="170"/>
      <c r="P806" s="35"/>
      <c r="Q806" s="68"/>
      <c r="R806" s="68"/>
      <c r="S806" s="68"/>
      <c r="T806" s="68"/>
      <c r="U806" s="244" t="str">
        <f>IF(F806="","",Tabla1[[#This Row],[Fecha Inicio grupo]]+3*7-7)</f>
        <v/>
      </c>
      <c r="V806" s="245" t="str">
        <f>IF(F806="","",EDATE(Tabla1[[#This Row],[Fecha Inicio grupo]],3))</f>
        <v/>
      </c>
      <c r="W806" s="30"/>
      <c r="X806" s="30"/>
      <c r="Y806" s="77"/>
      <c r="Z806" s="77"/>
      <c r="AA806" s="77"/>
      <c r="AB806" s="77"/>
      <c r="AC806" s="77"/>
      <c r="AD806" s="77"/>
      <c r="AE806" s="77"/>
      <c r="AF806" s="77"/>
      <c r="AG806" s="77"/>
      <c r="AH806" s="77"/>
      <c r="AI806" s="77"/>
      <c r="AJ806" s="77"/>
      <c r="AK806" s="77"/>
      <c r="AL806" s="77"/>
      <c r="AM806" s="77"/>
      <c r="AN806" s="77"/>
      <c r="AO806" s="145"/>
      <c r="AP806" s="247" t="str">
        <f>IF(F806="","",IFERROR(VLOOKUP(SUBSTITUTE(SUBSTITUTE(Tabla1[[#This Row],[Uso Sistemas]],"T","P"),"N","F"),Parámetros!$M$2:$N$17,2,0),"Completar hasta 3ra sem. para evaluar a Probacionista"))</f>
        <v/>
      </c>
      <c r="AQ806" s="40"/>
      <c r="AR806" s="40"/>
      <c r="AS806" s="40"/>
      <c r="AT806" s="29"/>
      <c r="AU806" s="56"/>
      <c r="AV806" s="56"/>
      <c r="AW806" s="56"/>
      <c r="AX806" s="249" t="str">
        <f>IF(V806="","",EOMONTH(EDATE(Tabla1[[#This Row],[Fecha Finalización]],2),0))</f>
        <v/>
      </c>
      <c r="AY806" s="40"/>
      <c r="AZ806" s="250" t="str">
        <f>IF(V806="","",EOMONTH(EDATE(Tabla1[[#This Row],[Fecha Finalización]],3),0))</f>
        <v/>
      </c>
      <c r="BA806" s="40"/>
      <c r="BB806" s="40"/>
      <c r="BC806" s="236"/>
      <c r="BD806" s="234" t="str">
        <f>IF(F806="","",Tabla1[[#This Row],[sem 01]]&amp;Tabla1[[#This Row],[sem 02]]&amp;Tabla1[[#This Row],[sem 03]])</f>
        <v/>
      </c>
      <c r="BE806" s="235" t="str">
        <f>IF(TRIM(F806)="","",$B$1&amp;"-"&amp;SUBSTITUTE(Tabla1[[#This Row],[Mes Inscrito]]," ","")&amp;"-"&amp;SUBSTITUTE(Tabla1[[#This Row],[Dia de clases Inscrito]]," ","")&amp;"-"&amp;SUBSTITUTE(Tabla1[[#This Row],[Horario Inscrito]]," ","")&amp;"-"&amp;Tabla1[[#This Row],[Fecha Inicio grupo]])</f>
        <v/>
      </c>
      <c r="BF806" s="252" t="str">
        <f>IF(F806="","",Tabla1[[#This Row],[Curso]])</f>
        <v/>
      </c>
      <c r="BG806" s="253" t="str">
        <f>+IF(TRIM(F806)="","",$B$1&amp;"-"&amp;TRIM(Tabla1[[#This Row],[Mes Inscrito]])&amp;"-"&amp;TRIM(Tabla1[[#This Row],[Dia de clases Inscrito]])&amp;"-"&amp;TRIM(Tabla1[[#This Row],[Horario Inscrito]])&amp;"-"&amp;TRIM(Tabla1[[#This Row],[Fecha Inicio grupo]])&amp;"-"&amp;TRIM(Tabla1[[#This Row],[Tipo Incrito]]))</f>
        <v/>
      </c>
      <c r="BH806" s="308" t="str">
        <f>IF(F806="","",OR(IFERROR(SEARCH("CG",Tabla1[[#This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6" s="309" t="str">
        <f>IF(F806&lt;&gt;"",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6" s="309" t="str">
        <f>IF(F806&lt;&gt;"",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6" s="309" t="str">
        <f>IF(Tabla1[[#This Row],[Fecha Inicio grupo]]="","",IFERROR(VLOOKUP(Tabla1[[#This Row],[Mes de Alta como miembro]],Parámetros!$AM$2:$AN$16,2,0),"01/01/1900"))</f>
        <v/>
      </c>
    </row>
    <row r="807" spans="1:63" ht="14.45">
      <c r="A807" s="69">
        <v>804</v>
      </c>
      <c r="B807" s="30"/>
      <c r="C807" s="35"/>
      <c r="D807" s="43"/>
      <c r="E807" s="65"/>
      <c r="F807" s="46"/>
      <c r="G807" s="46"/>
      <c r="H807" s="164"/>
      <c r="I807" s="43"/>
      <c r="J807" s="29"/>
      <c r="K807" s="70"/>
      <c r="L807" s="69"/>
      <c r="M807" s="47"/>
      <c r="N807" s="239" t="str">
        <f ca="1">IF(Tabla1[[#This Row],[Fecha de nac]]="","",IF(Tabla1[[#This Row],[Fecha Finalización]] &gt;=TODAY(), DATEDIF(Tabla1[[#This Row],[Fecha de nac]],TODAY(),"y"), ROUNDDOWN((Tabla1[[#This Row],[Fecha Finalización]] -Tabla1[[#This Row],[Fecha de nac]])/365,0)))</f>
        <v/>
      </c>
      <c r="O807" s="170"/>
      <c r="P807" s="35"/>
      <c r="Q807" s="68"/>
      <c r="R807" s="68"/>
      <c r="S807" s="68"/>
      <c r="T807" s="68"/>
      <c r="U807" s="244" t="str">
        <f>IF(F807="","",Tabla1[[#This Row],[Fecha Inicio grupo]]+3*7-7)</f>
        <v/>
      </c>
      <c r="V807" s="245" t="str">
        <f>IF(F807="","",EDATE(Tabla1[[#This Row],[Fecha Inicio grupo]],3))</f>
        <v/>
      </c>
      <c r="W807" s="30"/>
      <c r="X807" s="30"/>
      <c r="Y807" s="77"/>
      <c r="Z807" s="77"/>
      <c r="AA807" s="77"/>
      <c r="AB807" s="77"/>
      <c r="AC807" s="77"/>
      <c r="AD807" s="77"/>
      <c r="AE807" s="77"/>
      <c r="AF807" s="77"/>
      <c r="AG807" s="77"/>
      <c r="AH807" s="77"/>
      <c r="AI807" s="77"/>
      <c r="AJ807" s="77"/>
      <c r="AK807" s="77"/>
      <c r="AL807" s="77"/>
      <c r="AM807" s="77"/>
      <c r="AN807" s="77"/>
      <c r="AO807" s="145"/>
      <c r="AP807" s="247" t="str">
        <f>IF(F807="","",IFERROR(VLOOKUP(SUBSTITUTE(SUBSTITUTE(Tabla1[[#This Row],[Uso Sistemas]],"T","P"),"N","F"),Parámetros!$M$2:$N$17,2,0),"Completar hasta 3ra sem. para evaluar a Probacionista"))</f>
        <v/>
      </c>
      <c r="AQ807" s="40"/>
      <c r="AR807" s="40"/>
      <c r="AS807" s="40"/>
      <c r="AT807" s="29"/>
      <c r="AU807" s="56"/>
      <c r="AV807" s="56"/>
      <c r="AW807" s="56"/>
      <c r="AX807" s="249" t="str">
        <f>IF(V807="","",EOMONTH(EDATE(Tabla1[[#This Row],[Fecha Finalización]],2),0))</f>
        <v/>
      </c>
      <c r="AY807" s="40"/>
      <c r="AZ807" s="250" t="str">
        <f>IF(V807="","",EOMONTH(EDATE(Tabla1[[#This Row],[Fecha Finalización]],3),0))</f>
        <v/>
      </c>
      <c r="BA807" s="40"/>
      <c r="BB807" s="40"/>
      <c r="BC807" s="236"/>
      <c r="BD807" s="234" t="str">
        <f>IF(F807="","",Tabla1[[#This Row],[sem 01]]&amp;Tabla1[[#This Row],[sem 02]]&amp;Tabla1[[#This Row],[sem 03]])</f>
        <v/>
      </c>
      <c r="BE807" s="235" t="str">
        <f>IF(TRIM(F807)="","",$B$1&amp;"-"&amp;SUBSTITUTE(Tabla1[[#This Row],[Mes Inscrito]]," ","")&amp;"-"&amp;SUBSTITUTE(Tabla1[[#This Row],[Dia de clases Inscrito]]," ","")&amp;"-"&amp;SUBSTITUTE(Tabla1[[#This Row],[Horario Inscrito]]," ","")&amp;"-"&amp;Tabla1[[#This Row],[Fecha Inicio grupo]])</f>
        <v/>
      </c>
      <c r="BF807" s="252" t="str">
        <f>IF(F807="","",Tabla1[[#This Row],[Curso]])</f>
        <v/>
      </c>
      <c r="BG807" s="253" t="str">
        <f>+IF(TRIM(F807)="","",$B$1&amp;"-"&amp;TRIM(Tabla1[[#This Row],[Mes Inscrito]])&amp;"-"&amp;TRIM(Tabla1[[#This Row],[Dia de clases Inscrito]])&amp;"-"&amp;TRIM(Tabla1[[#This Row],[Horario Inscrito]])&amp;"-"&amp;TRIM(Tabla1[[#This Row],[Fecha Inicio grupo]])&amp;"-"&amp;TRIM(Tabla1[[#This Row],[Tipo Incrito]]))</f>
        <v/>
      </c>
      <c r="BH807" s="308" t="str">
        <f>IF(F807="","",OR(IFERROR(SEARCH("CG",Tabla1[[#This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7" s="309" t="str">
        <f>IF(F807&lt;&gt;"",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7" s="309" t="str">
        <f>IF(F807&lt;&gt;"",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7" s="309" t="str">
        <f>IF(Tabla1[[#This Row],[Fecha Inicio grupo]]="","",IFERROR(VLOOKUP(Tabla1[[#This Row],[Mes de Alta como miembro]],Parámetros!$AM$2:$AN$16,2,0),"01/01/1900"))</f>
        <v/>
      </c>
    </row>
    <row r="808" spans="1:63" ht="14.45">
      <c r="A808" s="69">
        <v>805</v>
      </c>
      <c r="B808" s="30"/>
      <c r="C808" s="35"/>
      <c r="D808" s="43"/>
      <c r="E808" s="65"/>
      <c r="F808" s="46"/>
      <c r="G808" s="46"/>
      <c r="H808" s="164"/>
      <c r="I808" s="43"/>
      <c r="J808" s="29"/>
      <c r="K808" s="70"/>
      <c r="L808" s="69"/>
      <c r="M808" s="47"/>
      <c r="N808" s="239" t="str">
        <f ca="1">IF(Tabla1[[#This Row],[Fecha de nac]]="","",IF(Tabla1[[#This Row],[Fecha Finalización]] &gt;=TODAY(), DATEDIF(Tabla1[[#This Row],[Fecha de nac]],TODAY(),"y"), ROUNDDOWN((Tabla1[[#This Row],[Fecha Finalización]] -Tabla1[[#This Row],[Fecha de nac]])/365,0)))</f>
        <v/>
      </c>
      <c r="O808" s="170"/>
      <c r="P808" s="35"/>
      <c r="Q808" s="68"/>
      <c r="R808" s="68"/>
      <c r="S808" s="68"/>
      <c r="T808" s="68"/>
      <c r="U808" s="244" t="str">
        <f>IF(F808="","",Tabla1[[#This Row],[Fecha Inicio grupo]]+3*7-7)</f>
        <v/>
      </c>
      <c r="V808" s="245" t="str">
        <f>IF(F808="","",EDATE(Tabla1[[#This Row],[Fecha Inicio grupo]],3))</f>
        <v/>
      </c>
      <c r="W808" s="30"/>
      <c r="X808" s="30"/>
      <c r="Y808" s="77"/>
      <c r="Z808" s="77"/>
      <c r="AA808" s="77"/>
      <c r="AB808" s="77"/>
      <c r="AC808" s="77"/>
      <c r="AD808" s="77"/>
      <c r="AE808" s="77"/>
      <c r="AF808" s="77"/>
      <c r="AG808" s="77"/>
      <c r="AH808" s="77"/>
      <c r="AI808" s="77"/>
      <c r="AJ808" s="77"/>
      <c r="AK808" s="77"/>
      <c r="AL808" s="77"/>
      <c r="AM808" s="77"/>
      <c r="AN808" s="77"/>
      <c r="AO808" s="145"/>
      <c r="AP808" s="247" t="str">
        <f>IF(F808="","",IFERROR(VLOOKUP(SUBSTITUTE(SUBSTITUTE(Tabla1[[#This Row],[Uso Sistemas]],"T","P"),"N","F"),Parámetros!$M$2:$N$17,2,0),"Completar hasta 3ra sem. para evaluar a Probacionista"))</f>
        <v/>
      </c>
      <c r="AQ808" s="40"/>
      <c r="AR808" s="40"/>
      <c r="AS808" s="40"/>
      <c r="AT808" s="29"/>
      <c r="AU808" s="56"/>
      <c r="AV808" s="56"/>
      <c r="AW808" s="56"/>
      <c r="AX808" s="249" t="str">
        <f>IF(V808="","",EOMONTH(EDATE(Tabla1[[#This Row],[Fecha Finalización]],2),0))</f>
        <v/>
      </c>
      <c r="AY808" s="40"/>
      <c r="AZ808" s="250" t="str">
        <f>IF(V808="","",EOMONTH(EDATE(Tabla1[[#This Row],[Fecha Finalización]],3),0))</f>
        <v/>
      </c>
      <c r="BA808" s="40"/>
      <c r="BB808" s="40"/>
      <c r="BC808" s="236"/>
      <c r="BD808" s="234" t="str">
        <f>IF(F808="","",Tabla1[[#This Row],[sem 01]]&amp;Tabla1[[#This Row],[sem 02]]&amp;Tabla1[[#This Row],[sem 03]])</f>
        <v/>
      </c>
      <c r="BE808" s="235" t="str">
        <f>IF(TRIM(F808)="","",$B$1&amp;"-"&amp;SUBSTITUTE(Tabla1[[#This Row],[Mes Inscrito]]," ","")&amp;"-"&amp;SUBSTITUTE(Tabla1[[#This Row],[Dia de clases Inscrito]]," ","")&amp;"-"&amp;SUBSTITUTE(Tabla1[[#This Row],[Horario Inscrito]]," ","")&amp;"-"&amp;Tabla1[[#This Row],[Fecha Inicio grupo]])</f>
        <v/>
      </c>
      <c r="BF808" s="252" t="str">
        <f>IF(F808="","",Tabla1[[#This Row],[Curso]])</f>
        <v/>
      </c>
      <c r="BG808" s="253" t="str">
        <f>+IF(TRIM(F808)="","",$B$1&amp;"-"&amp;TRIM(Tabla1[[#This Row],[Mes Inscrito]])&amp;"-"&amp;TRIM(Tabla1[[#This Row],[Dia de clases Inscrito]])&amp;"-"&amp;TRIM(Tabla1[[#This Row],[Horario Inscrito]])&amp;"-"&amp;TRIM(Tabla1[[#This Row],[Fecha Inicio grupo]])&amp;"-"&amp;TRIM(Tabla1[[#This Row],[Tipo Incrito]]))</f>
        <v/>
      </c>
      <c r="BH808" s="308" t="str">
        <f>IF(F808="","",OR(IFERROR(SEARCH("CG",Tabla1[[#This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8" s="309" t="str">
        <f>IF(F808&lt;&gt;"",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8" s="309" t="str">
        <f>IF(F808&lt;&gt;"",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8" s="309" t="str">
        <f>IF(Tabla1[[#This Row],[Fecha Inicio grupo]]="","",IFERROR(VLOOKUP(Tabla1[[#This Row],[Mes de Alta como miembro]],Parámetros!$AM$2:$AN$16,2,0),"01/01/1900"))</f>
        <v/>
      </c>
    </row>
    <row r="809" spans="1:63" ht="14.45">
      <c r="A809" s="69">
        <v>806</v>
      </c>
      <c r="B809" s="30"/>
      <c r="C809" s="35"/>
      <c r="D809" s="43"/>
      <c r="E809" s="65"/>
      <c r="F809" s="46"/>
      <c r="G809" s="46"/>
      <c r="H809" s="164"/>
      <c r="I809" s="43"/>
      <c r="J809" s="29"/>
      <c r="K809" s="70"/>
      <c r="L809" s="69"/>
      <c r="M809" s="47"/>
      <c r="N809" s="239" t="str">
        <f ca="1">IF(Tabla1[[#This Row],[Fecha de nac]]="","",IF(Tabla1[[#This Row],[Fecha Finalización]] &gt;=TODAY(), DATEDIF(Tabla1[[#This Row],[Fecha de nac]],TODAY(),"y"), ROUNDDOWN((Tabla1[[#This Row],[Fecha Finalización]] -Tabla1[[#This Row],[Fecha de nac]])/365,0)))</f>
        <v/>
      </c>
      <c r="O809" s="170"/>
      <c r="P809" s="35"/>
      <c r="Q809" s="68"/>
      <c r="R809" s="68"/>
      <c r="S809" s="68"/>
      <c r="T809" s="68"/>
      <c r="U809" s="244" t="str">
        <f>IF(F809="","",Tabla1[[#This Row],[Fecha Inicio grupo]]+3*7-7)</f>
        <v/>
      </c>
      <c r="V809" s="245" t="str">
        <f>IF(F809="","",EDATE(Tabla1[[#This Row],[Fecha Inicio grupo]],3))</f>
        <v/>
      </c>
      <c r="W809" s="30"/>
      <c r="X809" s="30"/>
      <c r="Y809" s="77"/>
      <c r="Z809" s="77"/>
      <c r="AA809" s="77"/>
      <c r="AB809" s="77"/>
      <c r="AC809" s="77"/>
      <c r="AD809" s="77"/>
      <c r="AE809" s="77"/>
      <c r="AF809" s="77"/>
      <c r="AG809" s="77"/>
      <c r="AH809" s="77"/>
      <c r="AI809" s="77"/>
      <c r="AJ809" s="77"/>
      <c r="AK809" s="77"/>
      <c r="AL809" s="77"/>
      <c r="AM809" s="77"/>
      <c r="AN809" s="77"/>
      <c r="AO809" s="145"/>
      <c r="AP809" s="247" t="str">
        <f>IF(F809="","",IFERROR(VLOOKUP(SUBSTITUTE(SUBSTITUTE(Tabla1[[#This Row],[Uso Sistemas]],"T","P"),"N","F"),Parámetros!$M$2:$N$17,2,0),"Completar hasta 3ra sem. para evaluar a Probacionista"))</f>
        <v/>
      </c>
      <c r="AQ809" s="40"/>
      <c r="AR809" s="40"/>
      <c r="AS809" s="40"/>
      <c r="AT809" s="29"/>
      <c r="AU809" s="56"/>
      <c r="AV809" s="56"/>
      <c r="AW809" s="56"/>
      <c r="AX809" s="249" t="str">
        <f>IF(V809="","",EOMONTH(EDATE(Tabla1[[#This Row],[Fecha Finalización]],2),0))</f>
        <v/>
      </c>
      <c r="AY809" s="40"/>
      <c r="AZ809" s="250" t="str">
        <f>IF(V809="","",EOMONTH(EDATE(Tabla1[[#This Row],[Fecha Finalización]],3),0))</f>
        <v/>
      </c>
      <c r="BA809" s="40"/>
      <c r="BB809" s="40"/>
      <c r="BC809" s="236"/>
      <c r="BD809" s="234" t="str">
        <f>IF(F809="","",Tabla1[[#This Row],[sem 01]]&amp;Tabla1[[#This Row],[sem 02]]&amp;Tabla1[[#This Row],[sem 03]])</f>
        <v/>
      </c>
      <c r="BE809" s="235" t="str">
        <f>IF(TRIM(F809)="","",$B$1&amp;"-"&amp;SUBSTITUTE(Tabla1[[#This Row],[Mes Inscrito]]," ","")&amp;"-"&amp;SUBSTITUTE(Tabla1[[#This Row],[Dia de clases Inscrito]]," ","")&amp;"-"&amp;SUBSTITUTE(Tabla1[[#This Row],[Horario Inscrito]]," ","")&amp;"-"&amp;Tabla1[[#This Row],[Fecha Inicio grupo]])</f>
        <v/>
      </c>
      <c r="BF809" s="252" t="str">
        <f>IF(F809="","",Tabla1[[#This Row],[Curso]])</f>
        <v/>
      </c>
      <c r="BG809" s="253" t="str">
        <f>+IF(TRIM(F809)="","",$B$1&amp;"-"&amp;TRIM(Tabla1[[#This Row],[Mes Inscrito]])&amp;"-"&amp;TRIM(Tabla1[[#This Row],[Dia de clases Inscrito]])&amp;"-"&amp;TRIM(Tabla1[[#This Row],[Horario Inscrito]])&amp;"-"&amp;TRIM(Tabla1[[#This Row],[Fecha Inicio grupo]])&amp;"-"&amp;TRIM(Tabla1[[#This Row],[Tipo Incrito]]))</f>
        <v/>
      </c>
      <c r="BH809" s="308" t="str">
        <f>IF(F809="","",OR(IFERROR(SEARCH("CG",Tabla1[[#This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9" s="309" t="str">
        <f>IF(F809&lt;&gt;"",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9" s="309" t="str">
        <f>IF(F809&lt;&gt;"",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9" s="309" t="str">
        <f>IF(Tabla1[[#This Row],[Fecha Inicio grupo]]="","",IFERROR(VLOOKUP(Tabla1[[#This Row],[Mes de Alta como miembro]],Parámetros!$AM$2:$AN$16,2,0),"01/01/1900"))</f>
        <v/>
      </c>
    </row>
    <row r="810" spans="1:63" ht="14.45">
      <c r="A810" s="69">
        <v>807</v>
      </c>
      <c r="B810" s="30"/>
      <c r="C810" s="35"/>
      <c r="D810" s="43"/>
      <c r="E810" s="65"/>
      <c r="F810" s="46"/>
      <c r="G810" s="46"/>
      <c r="H810" s="164"/>
      <c r="I810" s="43"/>
      <c r="J810" s="29"/>
      <c r="K810" s="70"/>
      <c r="L810" s="69"/>
      <c r="M810" s="47"/>
      <c r="N810" s="239" t="str">
        <f ca="1">IF(Tabla1[[#This Row],[Fecha de nac]]="","",IF(Tabla1[[#This Row],[Fecha Finalización]] &gt;=TODAY(), DATEDIF(Tabla1[[#This Row],[Fecha de nac]],TODAY(),"y"), ROUNDDOWN((Tabla1[[#This Row],[Fecha Finalización]] -Tabla1[[#This Row],[Fecha de nac]])/365,0)))</f>
        <v/>
      </c>
      <c r="O810" s="170"/>
      <c r="P810" s="35"/>
      <c r="Q810" s="68"/>
      <c r="R810" s="68"/>
      <c r="S810" s="68"/>
      <c r="T810" s="68"/>
      <c r="U810" s="244" t="str">
        <f>IF(F810="","",Tabla1[[#This Row],[Fecha Inicio grupo]]+3*7-7)</f>
        <v/>
      </c>
      <c r="V810" s="245" t="str">
        <f>IF(F810="","",EDATE(Tabla1[[#This Row],[Fecha Inicio grupo]],3))</f>
        <v/>
      </c>
      <c r="W810" s="30"/>
      <c r="X810" s="30"/>
      <c r="Y810" s="77"/>
      <c r="Z810" s="77"/>
      <c r="AA810" s="77"/>
      <c r="AB810" s="77"/>
      <c r="AC810" s="77"/>
      <c r="AD810" s="77"/>
      <c r="AE810" s="77"/>
      <c r="AF810" s="77"/>
      <c r="AG810" s="77"/>
      <c r="AH810" s="77"/>
      <c r="AI810" s="77"/>
      <c r="AJ810" s="77"/>
      <c r="AK810" s="77"/>
      <c r="AL810" s="77"/>
      <c r="AM810" s="77"/>
      <c r="AN810" s="77"/>
      <c r="AO810" s="145"/>
      <c r="AP810" s="247" t="str">
        <f>IF(F810="","",IFERROR(VLOOKUP(SUBSTITUTE(SUBSTITUTE(Tabla1[[#This Row],[Uso Sistemas]],"T","P"),"N","F"),Parámetros!$M$2:$N$17,2,0),"Completar hasta 3ra sem. para evaluar a Probacionista"))</f>
        <v/>
      </c>
      <c r="AQ810" s="40"/>
      <c r="AR810" s="40"/>
      <c r="AS810" s="40"/>
      <c r="AT810" s="29"/>
      <c r="AU810" s="56"/>
      <c r="AV810" s="56"/>
      <c r="AW810" s="56"/>
      <c r="AX810" s="249" t="str">
        <f>IF(V810="","",EOMONTH(EDATE(Tabla1[[#This Row],[Fecha Finalización]],2),0))</f>
        <v/>
      </c>
      <c r="AY810" s="40"/>
      <c r="AZ810" s="250" t="str">
        <f>IF(V810="","",EOMONTH(EDATE(Tabla1[[#This Row],[Fecha Finalización]],3),0))</f>
        <v/>
      </c>
      <c r="BA810" s="40"/>
      <c r="BB810" s="40"/>
      <c r="BC810" s="236"/>
      <c r="BD810" s="234" t="str">
        <f>IF(F810="","",Tabla1[[#This Row],[sem 01]]&amp;Tabla1[[#This Row],[sem 02]]&amp;Tabla1[[#This Row],[sem 03]])</f>
        <v/>
      </c>
      <c r="BE810" s="235" t="str">
        <f>IF(TRIM(F810)="","",$B$1&amp;"-"&amp;SUBSTITUTE(Tabla1[[#This Row],[Mes Inscrito]]," ","")&amp;"-"&amp;SUBSTITUTE(Tabla1[[#This Row],[Dia de clases Inscrito]]," ","")&amp;"-"&amp;SUBSTITUTE(Tabla1[[#This Row],[Horario Inscrito]]," ","")&amp;"-"&amp;Tabla1[[#This Row],[Fecha Inicio grupo]])</f>
        <v/>
      </c>
      <c r="BF810" s="252" t="str">
        <f>IF(F810="","",Tabla1[[#This Row],[Curso]])</f>
        <v/>
      </c>
      <c r="BG810" s="253" t="str">
        <f>+IF(TRIM(F810)="","",$B$1&amp;"-"&amp;TRIM(Tabla1[[#This Row],[Mes Inscrito]])&amp;"-"&amp;TRIM(Tabla1[[#This Row],[Dia de clases Inscrito]])&amp;"-"&amp;TRIM(Tabla1[[#This Row],[Horario Inscrito]])&amp;"-"&amp;TRIM(Tabla1[[#This Row],[Fecha Inicio grupo]])&amp;"-"&amp;TRIM(Tabla1[[#This Row],[Tipo Incrito]]))</f>
        <v/>
      </c>
      <c r="BH810" s="308" t="str">
        <f>IF(F810="","",OR(IFERROR(SEARCH("CG",Tabla1[[#This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0" s="309" t="str">
        <f>IF(F810&lt;&gt;"",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0" s="309" t="str">
        <f>IF(F810&lt;&gt;"",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0" s="309" t="str">
        <f>IF(Tabla1[[#This Row],[Fecha Inicio grupo]]="","",IFERROR(VLOOKUP(Tabla1[[#This Row],[Mes de Alta como miembro]],Parámetros!$AM$2:$AN$16,2,0),"01/01/1900"))</f>
        <v/>
      </c>
    </row>
    <row r="811" spans="1:63" ht="14.45">
      <c r="A811" s="69">
        <v>808</v>
      </c>
      <c r="B811" s="30"/>
      <c r="C811" s="35"/>
      <c r="D811" s="43"/>
      <c r="E811" s="65"/>
      <c r="F811" s="46"/>
      <c r="G811" s="46"/>
      <c r="H811" s="164"/>
      <c r="I811" s="43"/>
      <c r="J811" s="29"/>
      <c r="K811" s="70"/>
      <c r="L811" s="69"/>
      <c r="M811" s="47"/>
      <c r="N811" s="239" t="str">
        <f ca="1">IF(Tabla1[[#This Row],[Fecha de nac]]="","",IF(Tabla1[[#This Row],[Fecha Finalización]] &gt;=TODAY(), DATEDIF(Tabla1[[#This Row],[Fecha de nac]],TODAY(),"y"), ROUNDDOWN((Tabla1[[#This Row],[Fecha Finalización]] -Tabla1[[#This Row],[Fecha de nac]])/365,0)))</f>
        <v/>
      </c>
      <c r="O811" s="170"/>
      <c r="P811" s="35"/>
      <c r="Q811" s="68"/>
      <c r="R811" s="68"/>
      <c r="S811" s="68"/>
      <c r="T811" s="68"/>
      <c r="U811" s="244" t="str">
        <f>IF(F811="","",Tabla1[[#This Row],[Fecha Inicio grupo]]+3*7-7)</f>
        <v/>
      </c>
      <c r="V811" s="245" t="str">
        <f>IF(F811="","",EDATE(Tabla1[[#This Row],[Fecha Inicio grupo]],3))</f>
        <v/>
      </c>
      <c r="W811" s="30"/>
      <c r="X811" s="30"/>
      <c r="Y811" s="77"/>
      <c r="Z811" s="77"/>
      <c r="AA811" s="77"/>
      <c r="AB811" s="77"/>
      <c r="AC811" s="77"/>
      <c r="AD811" s="77"/>
      <c r="AE811" s="77"/>
      <c r="AF811" s="77"/>
      <c r="AG811" s="77"/>
      <c r="AH811" s="77"/>
      <c r="AI811" s="77"/>
      <c r="AJ811" s="77"/>
      <c r="AK811" s="77"/>
      <c r="AL811" s="77"/>
      <c r="AM811" s="77"/>
      <c r="AN811" s="77"/>
      <c r="AO811" s="145"/>
      <c r="AP811" s="247" t="str">
        <f>IF(F811="","",IFERROR(VLOOKUP(SUBSTITUTE(SUBSTITUTE(Tabla1[[#This Row],[Uso Sistemas]],"T","P"),"N","F"),Parámetros!$M$2:$N$17,2,0),"Completar hasta 3ra sem. para evaluar a Probacionista"))</f>
        <v/>
      </c>
      <c r="AQ811" s="40"/>
      <c r="AR811" s="40"/>
      <c r="AS811" s="40"/>
      <c r="AT811" s="29"/>
      <c r="AU811" s="56"/>
      <c r="AV811" s="56"/>
      <c r="AW811" s="56"/>
      <c r="AX811" s="249" t="str">
        <f>IF(V811="","",EOMONTH(EDATE(Tabla1[[#This Row],[Fecha Finalización]],2),0))</f>
        <v/>
      </c>
      <c r="AY811" s="40"/>
      <c r="AZ811" s="250" t="str">
        <f>IF(V811="","",EOMONTH(EDATE(Tabla1[[#This Row],[Fecha Finalización]],3),0))</f>
        <v/>
      </c>
      <c r="BA811" s="40"/>
      <c r="BB811" s="40"/>
      <c r="BC811" s="236"/>
      <c r="BD811" s="234" t="str">
        <f>IF(F811="","",Tabla1[[#This Row],[sem 01]]&amp;Tabla1[[#This Row],[sem 02]]&amp;Tabla1[[#This Row],[sem 03]])</f>
        <v/>
      </c>
      <c r="BE811" s="235" t="str">
        <f>IF(TRIM(F811)="","",$B$1&amp;"-"&amp;SUBSTITUTE(Tabla1[[#This Row],[Mes Inscrito]]," ","")&amp;"-"&amp;SUBSTITUTE(Tabla1[[#This Row],[Dia de clases Inscrito]]," ","")&amp;"-"&amp;SUBSTITUTE(Tabla1[[#This Row],[Horario Inscrito]]," ","")&amp;"-"&amp;Tabla1[[#This Row],[Fecha Inicio grupo]])</f>
        <v/>
      </c>
      <c r="BF811" s="252" t="str">
        <f>IF(F811="","",Tabla1[[#This Row],[Curso]])</f>
        <v/>
      </c>
      <c r="BG811" s="253" t="str">
        <f>+IF(TRIM(F811)="","",$B$1&amp;"-"&amp;TRIM(Tabla1[[#This Row],[Mes Inscrito]])&amp;"-"&amp;TRIM(Tabla1[[#This Row],[Dia de clases Inscrito]])&amp;"-"&amp;TRIM(Tabla1[[#This Row],[Horario Inscrito]])&amp;"-"&amp;TRIM(Tabla1[[#This Row],[Fecha Inicio grupo]])&amp;"-"&amp;TRIM(Tabla1[[#This Row],[Tipo Incrito]]))</f>
        <v/>
      </c>
      <c r="BH811" s="308" t="str">
        <f>IF(F811="","",OR(IFERROR(SEARCH("CG",Tabla1[[#This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1" s="309" t="str">
        <f>IF(F811&lt;&gt;"",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1" s="309" t="str">
        <f>IF(F811&lt;&gt;"",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1" s="309" t="str">
        <f>IF(Tabla1[[#This Row],[Fecha Inicio grupo]]="","",IFERROR(VLOOKUP(Tabla1[[#This Row],[Mes de Alta como miembro]],Parámetros!$AM$2:$AN$16,2,0),"01/01/1900"))</f>
        <v/>
      </c>
    </row>
    <row r="812" spans="1:63" ht="14.45">
      <c r="A812" s="69">
        <v>809</v>
      </c>
      <c r="B812" s="30"/>
      <c r="C812" s="35"/>
      <c r="D812" s="43"/>
      <c r="E812" s="65"/>
      <c r="F812" s="46"/>
      <c r="G812" s="46"/>
      <c r="H812" s="164"/>
      <c r="I812" s="43"/>
      <c r="J812" s="29"/>
      <c r="K812" s="70"/>
      <c r="L812" s="69"/>
      <c r="M812" s="47"/>
      <c r="N812" s="239" t="str">
        <f ca="1">IF(Tabla1[[#This Row],[Fecha de nac]]="","",IF(Tabla1[[#This Row],[Fecha Finalización]] &gt;=TODAY(), DATEDIF(Tabla1[[#This Row],[Fecha de nac]],TODAY(),"y"), ROUNDDOWN((Tabla1[[#This Row],[Fecha Finalización]] -Tabla1[[#This Row],[Fecha de nac]])/365,0)))</f>
        <v/>
      </c>
      <c r="O812" s="170"/>
      <c r="P812" s="35"/>
      <c r="Q812" s="68"/>
      <c r="R812" s="68"/>
      <c r="S812" s="68"/>
      <c r="T812" s="68"/>
      <c r="U812" s="244" t="str">
        <f>IF(F812="","",Tabla1[[#This Row],[Fecha Inicio grupo]]+3*7-7)</f>
        <v/>
      </c>
      <c r="V812" s="245" t="str">
        <f>IF(F812="","",EDATE(Tabla1[[#This Row],[Fecha Inicio grupo]],3))</f>
        <v/>
      </c>
      <c r="W812" s="30"/>
      <c r="X812" s="30"/>
      <c r="Y812" s="77"/>
      <c r="Z812" s="77"/>
      <c r="AA812" s="77"/>
      <c r="AB812" s="77"/>
      <c r="AC812" s="77"/>
      <c r="AD812" s="77"/>
      <c r="AE812" s="77"/>
      <c r="AF812" s="77"/>
      <c r="AG812" s="77"/>
      <c r="AH812" s="77"/>
      <c r="AI812" s="77"/>
      <c r="AJ812" s="77"/>
      <c r="AK812" s="77"/>
      <c r="AL812" s="77"/>
      <c r="AM812" s="77"/>
      <c r="AN812" s="77"/>
      <c r="AO812" s="145"/>
      <c r="AP812" s="247" t="str">
        <f>IF(F812="","",IFERROR(VLOOKUP(SUBSTITUTE(SUBSTITUTE(Tabla1[[#This Row],[Uso Sistemas]],"T","P"),"N","F"),Parámetros!$M$2:$N$17,2,0),"Completar hasta 3ra sem. para evaluar a Probacionista"))</f>
        <v/>
      </c>
      <c r="AQ812" s="40"/>
      <c r="AR812" s="40"/>
      <c r="AS812" s="40"/>
      <c r="AT812" s="29"/>
      <c r="AU812" s="56"/>
      <c r="AV812" s="56"/>
      <c r="AW812" s="56"/>
      <c r="AX812" s="249" t="str">
        <f>IF(V812="","",EOMONTH(EDATE(Tabla1[[#This Row],[Fecha Finalización]],2),0))</f>
        <v/>
      </c>
      <c r="AY812" s="40"/>
      <c r="AZ812" s="250" t="str">
        <f>IF(V812="","",EOMONTH(EDATE(Tabla1[[#This Row],[Fecha Finalización]],3),0))</f>
        <v/>
      </c>
      <c r="BA812" s="40"/>
      <c r="BB812" s="40"/>
      <c r="BC812" s="236"/>
      <c r="BD812" s="234" t="str">
        <f>IF(F812="","",Tabla1[[#This Row],[sem 01]]&amp;Tabla1[[#This Row],[sem 02]]&amp;Tabla1[[#This Row],[sem 03]])</f>
        <v/>
      </c>
      <c r="BE812" s="235" t="str">
        <f>IF(TRIM(F812)="","",$B$1&amp;"-"&amp;SUBSTITUTE(Tabla1[[#This Row],[Mes Inscrito]]," ","")&amp;"-"&amp;SUBSTITUTE(Tabla1[[#This Row],[Dia de clases Inscrito]]," ","")&amp;"-"&amp;SUBSTITUTE(Tabla1[[#This Row],[Horario Inscrito]]," ","")&amp;"-"&amp;Tabla1[[#This Row],[Fecha Inicio grupo]])</f>
        <v/>
      </c>
      <c r="BF812" s="252" t="str">
        <f>IF(F812="","",Tabla1[[#This Row],[Curso]])</f>
        <v/>
      </c>
      <c r="BG812" s="253" t="str">
        <f>+IF(TRIM(F812)="","",$B$1&amp;"-"&amp;TRIM(Tabla1[[#This Row],[Mes Inscrito]])&amp;"-"&amp;TRIM(Tabla1[[#This Row],[Dia de clases Inscrito]])&amp;"-"&amp;TRIM(Tabla1[[#This Row],[Horario Inscrito]])&amp;"-"&amp;TRIM(Tabla1[[#This Row],[Fecha Inicio grupo]])&amp;"-"&amp;TRIM(Tabla1[[#This Row],[Tipo Incrito]]))</f>
        <v/>
      </c>
      <c r="BH812" s="308" t="str">
        <f>IF(F812="","",OR(IFERROR(SEARCH("CG",Tabla1[[#This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2" s="309" t="str">
        <f>IF(F812&lt;&gt;"",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2" s="309" t="str">
        <f>IF(F812&lt;&gt;"",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2" s="309" t="str">
        <f>IF(Tabla1[[#This Row],[Fecha Inicio grupo]]="","",IFERROR(VLOOKUP(Tabla1[[#This Row],[Mes de Alta como miembro]],Parámetros!$AM$2:$AN$16,2,0),"01/01/1900"))</f>
        <v/>
      </c>
    </row>
    <row r="813" spans="1:63" ht="14.45">
      <c r="A813" s="69">
        <v>810</v>
      </c>
      <c r="B813" s="30"/>
      <c r="C813" s="35"/>
      <c r="D813" s="43"/>
      <c r="E813" s="65"/>
      <c r="F813" s="46"/>
      <c r="G813" s="46"/>
      <c r="H813" s="164"/>
      <c r="I813" s="43"/>
      <c r="J813" s="29"/>
      <c r="K813" s="70"/>
      <c r="L813" s="69"/>
      <c r="M813" s="47"/>
      <c r="N813" s="239" t="str">
        <f ca="1">IF(Tabla1[[#This Row],[Fecha de nac]]="","",IF(Tabla1[[#This Row],[Fecha Finalización]] &gt;=TODAY(), DATEDIF(Tabla1[[#This Row],[Fecha de nac]],TODAY(),"y"), ROUNDDOWN((Tabla1[[#This Row],[Fecha Finalización]] -Tabla1[[#This Row],[Fecha de nac]])/365,0)))</f>
        <v/>
      </c>
      <c r="O813" s="170"/>
      <c r="P813" s="35"/>
      <c r="Q813" s="68"/>
      <c r="R813" s="68"/>
      <c r="S813" s="68"/>
      <c r="T813" s="68"/>
      <c r="U813" s="244" t="str">
        <f>IF(F813="","",Tabla1[[#This Row],[Fecha Inicio grupo]]+3*7-7)</f>
        <v/>
      </c>
      <c r="V813" s="245" t="str">
        <f>IF(F813="","",EDATE(Tabla1[[#This Row],[Fecha Inicio grupo]],3))</f>
        <v/>
      </c>
      <c r="W813" s="30"/>
      <c r="X813" s="30"/>
      <c r="Y813" s="77"/>
      <c r="Z813" s="77"/>
      <c r="AA813" s="77"/>
      <c r="AB813" s="77"/>
      <c r="AC813" s="77"/>
      <c r="AD813" s="77"/>
      <c r="AE813" s="77"/>
      <c r="AF813" s="77"/>
      <c r="AG813" s="77"/>
      <c r="AH813" s="77"/>
      <c r="AI813" s="77"/>
      <c r="AJ813" s="77"/>
      <c r="AK813" s="77"/>
      <c r="AL813" s="77"/>
      <c r="AM813" s="77"/>
      <c r="AN813" s="77"/>
      <c r="AO813" s="145"/>
      <c r="AP813" s="247" t="str">
        <f>IF(F813="","",IFERROR(VLOOKUP(SUBSTITUTE(SUBSTITUTE(Tabla1[[#This Row],[Uso Sistemas]],"T","P"),"N","F"),Parámetros!$M$2:$N$17,2,0),"Completar hasta 3ra sem. para evaluar a Probacionista"))</f>
        <v/>
      </c>
      <c r="AQ813" s="40"/>
      <c r="AR813" s="40"/>
      <c r="AS813" s="40"/>
      <c r="AT813" s="29"/>
      <c r="AU813" s="56"/>
      <c r="AV813" s="56"/>
      <c r="AW813" s="56"/>
      <c r="AX813" s="249" t="str">
        <f>IF(V813="","",EOMONTH(EDATE(Tabla1[[#This Row],[Fecha Finalización]],2),0))</f>
        <v/>
      </c>
      <c r="AY813" s="40"/>
      <c r="AZ813" s="250" t="str">
        <f>IF(V813="","",EOMONTH(EDATE(Tabla1[[#This Row],[Fecha Finalización]],3),0))</f>
        <v/>
      </c>
      <c r="BA813" s="40"/>
      <c r="BB813" s="40"/>
      <c r="BC813" s="236"/>
      <c r="BD813" s="234" t="str">
        <f>IF(F813="","",Tabla1[[#This Row],[sem 01]]&amp;Tabla1[[#This Row],[sem 02]]&amp;Tabla1[[#This Row],[sem 03]])</f>
        <v/>
      </c>
      <c r="BE813" s="235" t="str">
        <f>IF(TRIM(F813)="","",$B$1&amp;"-"&amp;SUBSTITUTE(Tabla1[[#This Row],[Mes Inscrito]]," ","")&amp;"-"&amp;SUBSTITUTE(Tabla1[[#This Row],[Dia de clases Inscrito]]," ","")&amp;"-"&amp;SUBSTITUTE(Tabla1[[#This Row],[Horario Inscrito]]," ","")&amp;"-"&amp;Tabla1[[#This Row],[Fecha Inicio grupo]])</f>
        <v/>
      </c>
      <c r="BF813" s="252" t="str">
        <f>IF(F813="","",Tabla1[[#This Row],[Curso]])</f>
        <v/>
      </c>
      <c r="BG813" s="253" t="str">
        <f>+IF(TRIM(F813)="","",$B$1&amp;"-"&amp;TRIM(Tabla1[[#This Row],[Mes Inscrito]])&amp;"-"&amp;TRIM(Tabla1[[#This Row],[Dia de clases Inscrito]])&amp;"-"&amp;TRIM(Tabla1[[#This Row],[Horario Inscrito]])&amp;"-"&amp;TRIM(Tabla1[[#This Row],[Fecha Inicio grupo]])&amp;"-"&amp;TRIM(Tabla1[[#This Row],[Tipo Incrito]]))</f>
        <v/>
      </c>
      <c r="BH813" s="308" t="str">
        <f>IF(F813="","",OR(IFERROR(SEARCH("CG",Tabla1[[#This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3" s="309" t="str">
        <f>IF(F813&lt;&gt;"",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3" s="309" t="str">
        <f>IF(F813&lt;&gt;"",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3" s="309" t="str">
        <f>IF(Tabla1[[#This Row],[Fecha Inicio grupo]]="","",IFERROR(VLOOKUP(Tabla1[[#This Row],[Mes de Alta como miembro]],Parámetros!$AM$2:$AN$16,2,0),"01/01/1900"))</f>
        <v/>
      </c>
    </row>
    <row r="814" spans="1:63" ht="14.45">
      <c r="A814" s="69">
        <v>811</v>
      </c>
      <c r="B814" s="30"/>
      <c r="C814" s="35"/>
      <c r="D814" s="43"/>
      <c r="E814" s="65"/>
      <c r="F814" s="46"/>
      <c r="G814" s="46"/>
      <c r="H814" s="164"/>
      <c r="I814" s="43"/>
      <c r="J814" s="29"/>
      <c r="K814" s="70"/>
      <c r="L814" s="69"/>
      <c r="M814" s="47"/>
      <c r="N814" s="239" t="str">
        <f ca="1">IF(Tabla1[[#This Row],[Fecha de nac]]="","",IF(Tabla1[[#This Row],[Fecha Finalización]] &gt;=TODAY(), DATEDIF(Tabla1[[#This Row],[Fecha de nac]],TODAY(),"y"), ROUNDDOWN((Tabla1[[#This Row],[Fecha Finalización]] -Tabla1[[#This Row],[Fecha de nac]])/365,0)))</f>
        <v/>
      </c>
      <c r="O814" s="170"/>
      <c r="P814" s="35"/>
      <c r="Q814" s="68"/>
      <c r="R814" s="68"/>
      <c r="S814" s="68"/>
      <c r="T814" s="68"/>
      <c r="U814" s="244" t="str">
        <f>IF(F814="","",Tabla1[[#This Row],[Fecha Inicio grupo]]+3*7-7)</f>
        <v/>
      </c>
      <c r="V814" s="245" t="str">
        <f>IF(F814="","",EDATE(Tabla1[[#This Row],[Fecha Inicio grupo]],3))</f>
        <v/>
      </c>
      <c r="W814" s="30"/>
      <c r="X814" s="30"/>
      <c r="Y814" s="77"/>
      <c r="Z814" s="77"/>
      <c r="AA814" s="77"/>
      <c r="AB814" s="77"/>
      <c r="AC814" s="77"/>
      <c r="AD814" s="77"/>
      <c r="AE814" s="77"/>
      <c r="AF814" s="77"/>
      <c r="AG814" s="77"/>
      <c r="AH814" s="77"/>
      <c r="AI814" s="77"/>
      <c r="AJ814" s="77"/>
      <c r="AK814" s="77"/>
      <c r="AL814" s="77"/>
      <c r="AM814" s="77"/>
      <c r="AN814" s="77"/>
      <c r="AO814" s="145"/>
      <c r="AP814" s="247" t="str">
        <f>IF(F814="","",IFERROR(VLOOKUP(SUBSTITUTE(SUBSTITUTE(Tabla1[[#This Row],[Uso Sistemas]],"T","P"),"N","F"),Parámetros!$M$2:$N$17,2,0),"Completar hasta 3ra sem. para evaluar a Probacionista"))</f>
        <v/>
      </c>
      <c r="AQ814" s="40"/>
      <c r="AR814" s="40"/>
      <c r="AS814" s="40"/>
      <c r="AT814" s="29"/>
      <c r="AU814" s="56"/>
      <c r="AV814" s="56"/>
      <c r="AW814" s="56"/>
      <c r="AX814" s="249" t="str">
        <f>IF(V814="","",EOMONTH(EDATE(Tabla1[[#This Row],[Fecha Finalización]],2),0))</f>
        <v/>
      </c>
      <c r="AY814" s="40"/>
      <c r="AZ814" s="250" t="str">
        <f>IF(V814="","",EOMONTH(EDATE(Tabla1[[#This Row],[Fecha Finalización]],3),0))</f>
        <v/>
      </c>
      <c r="BA814" s="40"/>
      <c r="BB814" s="40"/>
      <c r="BC814" s="236"/>
      <c r="BD814" s="234" t="str">
        <f>IF(F814="","",Tabla1[[#This Row],[sem 01]]&amp;Tabla1[[#This Row],[sem 02]]&amp;Tabla1[[#This Row],[sem 03]])</f>
        <v/>
      </c>
      <c r="BE814" s="235" t="str">
        <f>IF(TRIM(F814)="","",$B$1&amp;"-"&amp;SUBSTITUTE(Tabla1[[#This Row],[Mes Inscrito]]," ","")&amp;"-"&amp;SUBSTITUTE(Tabla1[[#This Row],[Dia de clases Inscrito]]," ","")&amp;"-"&amp;SUBSTITUTE(Tabla1[[#This Row],[Horario Inscrito]]," ","")&amp;"-"&amp;Tabla1[[#This Row],[Fecha Inicio grupo]])</f>
        <v/>
      </c>
      <c r="BF814" s="252" t="str">
        <f>IF(F814="","",Tabla1[[#This Row],[Curso]])</f>
        <v/>
      </c>
      <c r="BG814" s="253" t="str">
        <f>+IF(TRIM(F814)="","",$B$1&amp;"-"&amp;TRIM(Tabla1[[#This Row],[Mes Inscrito]])&amp;"-"&amp;TRIM(Tabla1[[#This Row],[Dia de clases Inscrito]])&amp;"-"&amp;TRIM(Tabla1[[#This Row],[Horario Inscrito]])&amp;"-"&amp;TRIM(Tabla1[[#This Row],[Fecha Inicio grupo]])&amp;"-"&amp;TRIM(Tabla1[[#This Row],[Tipo Incrito]]))</f>
        <v/>
      </c>
      <c r="BH814" s="308" t="str">
        <f>IF(F814="","",OR(IFERROR(SEARCH("CG",Tabla1[[#This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4" s="309" t="str">
        <f>IF(F814&lt;&gt;"",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4" s="309" t="str">
        <f>IF(F814&lt;&gt;"",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4" s="309" t="str">
        <f>IF(Tabla1[[#This Row],[Fecha Inicio grupo]]="","",IFERROR(VLOOKUP(Tabla1[[#This Row],[Mes de Alta como miembro]],Parámetros!$AM$2:$AN$16,2,0),"01/01/1900"))</f>
        <v/>
      </c>
    </row>
    <row r="815" spans="1:63" ht="14.45">
      <c r="A815" s="69">
        <v>812</v>
      </c>
      <c r="B815" s="30"/>
      <c r="C815" s="35"/>
      <c r="D815" s="43"/>
      <c r="E815" s="65"/>
      <c r="F815" s="46"/>
      <c r="G815" s="46"/>
      <c r="H815" s="164"/>
      <c r="I815" s="43"/>
      <c r="J815" s="29"/>
      <c r="K815" s="70"/>
      <c r="L815" s="69"/>
      <c r="M815" s="47"/>
      <c r="N815" s="239" t="str">
        <f ca="1">IF(Tabla1[[#This Row],[Fecha de nac]]="","",IF(Tabla1[[#This Row],[Fecha Finalización]] &gt;=TODAY(), DATEDIF(Tabla1[[#This Row],[Fecha de nac]],TODAY(),"y"), ROUNDDOWN((Tabla1[[#This Row],[Fecha Finalización]] -Tabla1[[#This Row],[Fecha de nac]])/365,0)))</f>
        <v/>
      </c>
      <c r="O815" s="170"/>
      <c r="P815" s="35"/>
      <c r="Q815" s="68"/>
      <c r="R815" s="68"/>
      <c r="S815" s="68"/>
      <c r="T815" s="68"/>
      <c r="U815" s="244" t="str">
        <f>IF(F815="","",Tabla1[[#This Row],[Fecha Inicio grupo]]+3*7-7)</f>
        <v/>
      </c>
      <c r="V815" s="245" t="str">
        <f>IF(F815="","",EDATE(Tabla1[[#This Row],[Fecha Inicio grupo]],3))</f>
        <v/>
      </c>
      <c r="W815" s="30"/>
      <c r="X815" s="30"/>
      <c r="Y815" s="77"/>
      <c r="Z815" s="77"/>
      <c r="AA815" s="77"/>
      <c r="AB815" s="77"/>
      <c r="AC815" s="77"/>
      <c r="AD815" s="77"/>
      <c r="AE815" s="77"/>
      <c r="AF815" s="77"/>
      <c r="AG815" s="77"/>
      <c r="AH815" s="77"/>
      <c r="AI815" s="77"/>
      <c r="AJ815" s="77"/>
      <c r="AK815" s="77"/>
      <c r="AL815" s="77"/>
      <c r="AM815" s="77"/>
      <c r="AN815" s="77"/>
      <c r="AO815" s="145"/>
      <c r="AP815" s="247" t="str">
        <f>IF(F815="","",IFERROR(VLOOKUP(SUBSTITUTE(SUBSTITUTE(Tabla1[[#This Row],[Uso Sistemas]],"T","P"),"N","F"),Parámetros!$M$2:$N$17,2,0),"Completar hasta 3ra sem. para evaluar a Probacionista"))</f>
        <v/>
      </c>
      <c r="AQ815" s="40"/>
      <c r="AR815" s="40"/>
      <c r="AS815" s="40"/>
      <c r="AT815" s="29"/>
      <c r="AU815" s="56"/>
      <c r="AV815" s="56"/>
      <c r="AW815" s="56"/>
      <c r="AX815" s="249" t="str">
        <f>IF(V815="","",EOMONTH(EDATE(Tabla1[[#This Row],[Fecha Finalización]],2),0))</f>
        <v/>
      </c>
      <c r="AY815" s="40"/>
      <c r="AZ815" s="250" t="str">
        <f>IF(V815="","",EOMONTH(EDATE(Tabla1[[#This Row],[Fecha Finalización]],3),0))</f>
        <v/>
      </c>
      <c r="BA815" s="40"/>
      <c r="BB815" s="40"/>
      <c r="BC815" s="236"/>
      <c r="BD815" s="234" t="str">
        <f>IF(F815="","",Tabla1[[#This Row],[sem 01]]&amp;Tabla1[[#This Row],[sem 02]]&amp;Tabla1[[#This Row],[sem 03]])</f>
        <v/>
      </c>
      <c r="BE815" s="235" t="str">
        <f>IF(TRIM(F815)="","",$B$1&amp;"-"&amp;SUBSTITUTE(Tabla1[[#This Row],[Mes Inscrito]]," ","")&amp;"-"&amp;SUBSTITUTE(Tabla1[[#This Row],[Dia de clases Inscrito]]," ","")&amp;"-"&amp;SUBSTITUTE(Tabla1[[#This Row],[Horario Inscrito]]," ","")&amp;"-"&amp;Tabla1[[#This Row],[Fecha Inicio grupo]])</f>
        <v/>
      </c>
      <c r="BF815" s="252" t="str">
        <f>IF(F815="","",Tabla1[[#This Row],[Curso]])</f>
        <v/>
      </c>
      <c r="BG815" s="253" t="str">
        <f>+IF(TRIM(F815)="","",$B$1&amp;"-"&amp;TRIM(Tabla1[[#This Row],[Mes Inscrito]])&amp;"-"&amp;TRIM(Tabla1[[#This Row],[Dia de clases Inscrito]])&amp;"-"&amp;TRIM(Tabla1[[#This Row],[Horario Inscrito]])&amp;"-"&amp;TRIM(Tabla1[[#This Row],[Fecha Inicio grupo]])&amp;"-"&amp;TRIM(Tabla1[[#This Row],[Tipo Incrito]]))</f>
        <v/>
      </c>
      <c r="BH815" s="308" t="str">
        <f>IF(F815="","",OR(IFERROR(SEARCH("CG",Tabla1[[#This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5" s="309" t="str">
        <f>IF(F815&lt;&gt;"",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5" s="309" t="str">
        <f>IF(F815&lt;&gt;"",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5" s="309" t="str">
        <f>IF(Tabla1[[#This Row],[Fecha Inicio grupo]]="","",IFERROR(VLOOKUP(Tabla1[[#This Row],[Mes de Alta como miembro]],Parámetros!$AM$2:$AN$16,2,0),"01/01/1900"))</f>
        <v/>
      </c>
    </row>
    <row r="816" spans="1:63" ht="14.45">
      <c r="A816" s="69">
        <v>813</v>
      </c>
      <c r="B816" s="30"/>
      <c r="C816" s="35"/>
      <c r="D816" s="43"/>
      <c r="E816" s="65"/>
      <c r="F816" s="46"/>
      <c r="G816" s="46"/>
      <c r="H816" s="164"/>
      <c r="I816" s="43"/>
      <c r="J816" s="29"/>
      <c r="K816" s="70"/>
      <c r="L816" s="69"/>
      <c r="M816" s="47"/>
      <c r="N816" s="239" t="str">
        <f ca="1">IF(Tabla1[[#This Row],[Fecha de nac]]="","",IF(Tabla1[[#This Row],[Fecha Finalización]] &gt;=TODAY(), DATEDIF(Tabla1[[#This Row],[Fecha de nac]],TODAY(),"y"), ROUNDDOWN((Tabla1[[#This Row],[Fecha Finalización]] -Tabla1[[#This Row],[Fecha de nac]])/365,0)))</f>
        <v/>
      </c>
      <c r="O816" s="170"/>
      <c r="P816" s="35"/>
      <c r="Q816" s="68"/>
      <c r="R816" s="68"/>
      <c r="S816" s="68"/>
      <c r="T816" s="68"/>
      <c r="U816" s="244" t="str">
        <f>IF(F816="","",Tabla1[[#This Row],[Fecha Inicio grupo]]+3*7-7)</f>
        <v/>
      </c>
      <c r="V816" s="245" t="str">
        <f>IF(F816="","",EDATE(Tabla1[[#This Row],[Fecha Inicio grupo]],3))</f>
        <v/>
      </c>
      <c r="W816" s="30"/>
      <c r="X816" s="30"/>
      <c r="Y816" s="77"/>
      <c r="Z816" s="77"/>
      <c r="AA816" s="77"/>
      <c r="AB816" s="77"/>
      <c r="AC816" s="77"/>
      <c r="AD816" s="77"/>
      <c r="AE816" s="77"/>
      <c r="AF816" s="77"/>
      <c r="AG816" s="77"/>
      <c r="AH816" s="77"/>
      <c r="AI816" s="77"/>
      <c r="AJ816" s="77"/>
      <c r="AK816" s="77"/>
      <c r="AL816" s="77"/>
      <c r="AM816" s="77"/>
      <c r="AN816" s="77"/>
      <c r="AO816" s="145"/>
      <c r="AP816" s="247" t="str">
        <f>IF(F816="","",IFERROR(VLOOKUP(SUBSTITUTE(SUBSTITUTE(Tabla1[[#This Row],[Uso Sistemas]],"T","P"),"N","F"),Parámetros!$M$2:$N$17,2,0),"Completar hasta 3ra sem. para evaluar a Probacionista"))</f>
        <v/>
      </c>
      <c r="AQ816" s="40"/>
      <c r="AR816" s="40"/>
      <c r="AS816" s="40"/>
      <c r="AT816" s="29"/>
      <c r="AU816" s="56"/>
      <c r="AV816" s="56"/>
      <c r="AW816" s="56"/>
      <c r="AX816" s="249" t="str">
        <f>IF(V816="","",EOMONTH(EDATE(Tabla1[[#This Row],[Fecha Finalización]],2),0))</f>
        <v/>
      </c>
      <c r="AY816" s="40"/>
      <c r="AZ816" s="250" t="str">
        <f>IF(V816="","",EOMONTH(EDATE(Tabla1[[#This Row],[Fecha Finalización]],3),0))</f>
        <v/>
      </c>
      <c r="BA816" s="40"/>
      <c r="BB816" s="40"/>
      <c r="BC816" s="236"/>
      <c r="BD816" s="234" t="str">
        <f>IF(F816="","",Tabla1[[#This Row],[sem 01]]&amp;Tabla1[[#This Row],[sem 02]]&amp;Tabla1[[#This Row],[sem 03]])</f>
        <v/>
      </c>
      <c r="BE816" s="235" t="str">
        <f>IF(TRIM(F816)="","",$B$1&amp;"-"&amp;SUBSTITUTE(Tabla1[[#This Row],[Mes Inscrito]]," ","")&amp;"-"&amp;SUBSTITUTE(Tabla1[[#This Row],[Dia de clases Inscrito]]," ","")&amp;"-"&amp;SUBSTITUTE(Tabla1[[#This Row],[Horario Inscrito]]," ","")&amp;"-"&amp;Tabla1[[#This Row],[Fecha Inicio grupo]])</f>
        <v/>
      </c>
      <c r="BF816" s="252" t="str">
        <f>IF(F816="","",Tabla1[[#This Row],[Curso]])</f>
        <v/>
      </c>
      <c r="BG816" s="253" t="str">
        <f>+IF(TRIM(F816)="","",$B$1&amp;"-"&amp;TRIM(Tabla1[[#This Row],[Mes Inscrito]])&amp;"-"&amp;TRIM(Tabla1[[#This Row],[Dia de clases Inscrito]])&amp;"-"&amp;TRIM(Tabla1[[#This Row],[Horario Inscrito]])&amp;"-"&amp;TRIM(Tabla1[[#This Row],[Fecha Inicio grupo]])&amp;"-"&amp;TRIM(Tabla1[[#This Row],[Tipo Incrito]]))</f>
        <v/>
      </c>
      <c r="BH816" s="308" t="str">
        <f>IF(F816="","",OR(IFERROR(SEARCH("CG",Tabla1[[#This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6" s="309" t="str">
        <f>IF(F816&lt;&gt;"",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6" s="309" t="str">
        <f>IF(F816&lt;&gt;"",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6" s="309" t="str">
        <f>IF(Tabla1[[#This Row],[Fecha Inicio grupo]]="","",IFERROR(VLOOKUP(Tabla1[[#This Row],[Mes de Alta como miembro]],Parámetros!$AM$2:$AN$16,2,0),"01/01/1900"))</f>
        <v/>
      </c>
    </row>
    <row r="817" spans="1:63" ht="14.45">
      <c r="A817" s="69">
        <v>814</v>
      </c>
      <c r="B817" s="30"/>
      <c r="C817" s="35"/>
      <c r="D817" s="43"/>
      <c r="E817" s="65"/>
      <c r="F817" s="46"/>
      <c r="G817" s="46"/>
      <c r="H817" s="164"/>
      <c r="I817" s="43"/>
      <c r="J817" s="29"/>
      <c r="K817" s="70"/>
      <c r="L817" s="69"/>
      <c r="M817" s="47"/>
      <c r="N817" s="239" t="str">
        <f ca="1">IF(Tabla1[[#This Row],[Fecha de nac]]="","",IF(Tabla1[[#This Row],[Fecha Finalización]] &gt;=TODAY(), DATEDIF(Tabla1[[#This Row],[Fecha de nac]],TODAY(),"y"), ROUNDDOWN((Tabla1[[#This Row],[Fecha Finalización]] -Tabla1[[#This Row],[Fecha de nac]])/365,0)))</f>
        <v/>
      </c>
      <c r="O817" s="170"/>
      <c r="P817" s="35"/>
      <c r="Q817" s="68"/>
      <c r="R817" s="68"/>
      <c r="S817" s="68"/>
      <c r="T817" s="68"/>
      <c r="U817" s="244" t="str">
        <f>IF(F817="","",Tabla1[[#This Row],[Fecha Inicio grupo]]+3*7-7)</f>
        <v/>
      </c>
      <c r="V817" s="245" t="str">
        <f>IF(F817="","",EDATE(Tabla1[[#This Row],[Fecha Inicio grupo]],3))</f>
        <v/>
      </c>
      <c r="W817" s="30"/>
      <c r="X817" s="30"/>
      <c r="Y817" s="77"/>
      <c r="Z817" s="77"/>
      <c r="AA817" s="77"/>
      <c r="AB817" s="77"/>
      <c r="AC817" s="77"/>
      <c r="AD817" s="77"/>
      <c r="AE817" s="77"/>
      <c r="AF817" s="77"/>
      <c r="AG817" s="77"/>
      <c r="AH817" s="77"/>
      <c r="AI817" s="77"/>
      <c r="AJ817" s="77"/>
      <c r="AK817" s="77"/>
      <c r="AL817" s="77"/>
      <c r="AM817" s="77"/>
      <c r="AN817" s="77"/>
      <c r="AO817" s="145"/>
      <c r="AP817" s="247" t="str">
        <f>IF(F817="","",IFERROR(VLOOKUP(SUBSTITUTE(SUBSTITUTE(Tabla1[[#This Row],[Uso Sistemas]],"T","P"),"N","F"),Parámetros!$M$2:$N$17,2,0),"Completar hasta 3ra sem. para evaluar a Probacionista"))</f>
        <v/>
      </c>
      <c r="AQ817" s="40"/>
      <c r="AR817" s="40"/>
      <c r="AS817" s="40"/>
      <c r="AT817" s="29"/>
      <c r="AU817" s="56"/>
      <c r="AV817" s="56"/>
      <c r="AW817" s="56"/>
      <c r="AX817" s="249" t="str">
        <f>IF(V817="","",EOMONTH(EDATE(Tabla1[[#This Row],[Fecha Finalización]],2),0))</f>
        <v/>
      </c>
      <c r="AY817" s="40"/>
      <c r="AZ817" s="250" t="str">
        <f>IF(V817="","",EOMONTH(EDATE(Tabla1[[#This Row],[Fecha Finalización]],3),0))</f>
        <v/>
      </c>
      <c r="BA817" s="40"/>
      <c r="BB817" s="40"/>
      <c r="BC817" s="236"/>
      <c r="BD817" s="234" t="str">
        <f>IF(F817="","",Tabla1[[#This Row],[sem 01]]&amp;Tabla1[[#This Row],[sem 02]]&amp;Tabla1[[#This Row],[sem 03]])</f>
        <v/>
      </c>
      <c r="BE817" s="235" t="str">
        <f>IF(TRIM(F817)="","",$B$1&amp;"-"&amp;SUBSTITUTE(Tabla1[[#This Row],[Mes Inscrito]]," ","")&amp;"-"&amp;SUBSTITUTE(Tabla1[[#This Row],[Dia de clases Inscrito]]," ","")&amp;"-"&amp;SUBSTITUTE(Tabla1[[#This Row],[Horario Inscrito]]," ","")&amp;"-"&amp;Tabla1[[#This Row],[Fecha Inicio grupo]])</f>
        <v/>
      </c>
      <c r="BF817" s="252" t="str">
        <f>IF(F817="","",Tabla1[[#This Row],[Curso]])</f>
        <v/>
      </c>
      <c r="BG817" s="253" t="str">
        <f>+IF(TRIM(F817)="","",$B$1&amp;"-"&amp;TRIM(Tabla1[[#This Row],[Mes Inscrito]])&amp;"-"&amp;TRIM(Tabla1[[#This Row],[Dia de clases Inscrito]])&amp;"-"&amp;TRIM(Tabla1[[#This Row],[Horario Inscrito]])&amp;"-"&amp;TRIM(Tabla1[[#This Row],[Fecha Inicio grupo]])&amp;"-"&amp;TRIM(Tabla1[[#This Row],[Tipo Incrito]]))</f>
        <v/>
      </c>
      <c r="BH817" s="308" t="str">
        <f>IF(F817="","",OR(IFERROR(SEARCH("CG",Tabla1[[#This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7" s="309" t="str">
        <f>IF(F817&lt;&gt;"",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7" s="309" t="str">
        <f>IF(F817&lt;&gt;"",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7" s="309" t="str">
        <f>IF(Tabla1[[#This Row],[Fecha Inicio grupo]]="","",IFERROR(VLOOKUP(Tabla1[[#This Row],[Mes de Alta como miembro]],Parámetros!$AM$2:$AN$16,2,0),"01/01/1900"))</f>
        <v/>
      </c>
    </row>
    <row r="818" spans="1:63" ht="14.45">
      <c r="A818" s="69">
        <v>815</v>
      </c>
      <c r="B818" s="30"/>
      <c r="C818" s="35"/>
      <c r="D818" s="43"/>
      <c r="E818" s="65"/>
      <c r="F818" s="46"/>
      <c r="G818" s="46"/>
      <c r="H818" s="164"/>
      <c r="I818" s="43"/>
      <c r="J818" s="29"/>
      <c r="K818" s="70"/>
      <c r="L818" s="69"/>
      <c r="M818" s="47"/>
      <c r="N818" s="239" t="str">
        <f ca="1">IF(Tabla1[[#This Row],[Fecha de nac]]="","",IF(Tabla1[[#This Row],[Fecha Finalización]] &gt;=TODAY(), DATEDIF(Tabla1[[#This Row],[Fecha de nac]],TODAY(),"y"), ROUNDDOWN((Tabla1[[#This Row],[Fecha Finalización]] -Tabla1[[#This Row],[Fecha de nac]])/365,0)))</f>
        <v/>
      </c>
      <c r="O818" s="170"/>
      <c r="P818" s="35"/>
      <c r="Q818" s="68"/>
      <c r="R818" s="68"/>
      <c r="S818" s="68"/>
      <c r="T818" s="68"/>
      <c r="U818" s="244" t="str">
        <f>IF(F818="","",Tabla1[[#This Row],[Fecha Inicio grupo]]+3*7-7)</f>
        <v/>
      </c>
      <c r="V818" s="245" t="str">
        <f>IF(F818="","",EDATE(Tabla1[[#This Row],[Fecha Inicio grupo]],3))</f>
        <v/>
      </c>
      <c r="W818" s="30"/>
      <c r="X818" s="30"/>
      <c r="Y818" s="77"/>
      <c r="Z818" s="77"/>
      <c r="AA818" s="77"/>
      <c r="AB818" s="77"/>
      <c r="AC818" s="77"/>
      <c r="AD818" s="77"/>
      <c r="AE818" s="77"/>
      <c r="AF818" s="77"/>
      <c r="AG818" s="77"/>
      <c r="AH818" s="77"/>
      <c r="AI818" s="77"/>
      <c r="AJ818" s="77"/>
      <c r="AK818" s="77"/>
      <c r="AL818" s="77"/>
      <c r="AM818" s="77"/>
      <c r="AN818" s="77"/>
      <c r="AO818" s="145"/>
      <c r="AP818" s="247" t="str">
        <f>IF(F818="","",IFERROR(VLOOKUP(SUBSTITUTE(SUBSTITUTE(Tabla1[[#This Row],[Uso Sistemas]],"T","P"),"N","F"),Parámetros!$M$2:$N$17,2,0),"Completar hasta 3ra sem. para evaluar a Probacionista"))</f>
        <v/>
      </c>
      <c r="AQ818" s="40"/>
      <c r="AR818" s="40"/>
      <c r="AS818" s="40"/>
      <c r="AT818" s="29"/>
      <c r="AU818" s="56"/>
      <c r="AV818" s="56"/>
      <c r="AW818" s="56"/>
      <c r="AX818" s="249" t="str">
        <f>IF(V818="","",EOMONTH(EDATE(Tabla1[[#This Row],[Fecha Finalización]],2),0))</f>
        <v/>
      </c>
      <c r="AY818" s="40"/>
      <c r="AZ818" s="250" t="str">
        <f>IF(V818="","",EOMONTH(EDATE(Tabla1[[#This Row],[Fecha Finalización]],3),0))</f>
        <v/>
      </c>
      <c r="BA818" s="40"/>
      <c r="BB818" s="40"/>
      <c r="BC818" s="236"/>
      <c r="BD818" s="234" t="str">
        <f>IF(F818="","",Tabla1[[#This Row],[sem 01]]&amp;Tabla1[[#This Row],[sem 02]]&amp;Tabla1[[#This Row],[sem 03]])</f>
        <v/>
      </c>
      <c r="BE818" s="235" t="str">
        <f>IF(TRIM(F818)="","",$B$1&amp;"-"&amp;SUBSTITUTE(Tabla1[[#This Row],[Mes Inscrito]]," ","")&amp;"-"&amp;SUBSTITUTE(Tabla1[[#This Row],[Dia de clases Inscrito]]," ","")&amp;"-"&amp;SUBSTITUTE(Tabla1[[#This Row],[Horario Inscrito]]," ","")&amp;"-"&amp;Tabla1[[#This Row],[Fecha Inicio grupo]])</f>
        <v/>
      </c>
      <c r="BF818" s="252" t="str">
        <f>IF(F818="","",Tabla1[[#This Row],[Curso]])</f>
        <v/>
      </c>
      <c r="BG818" s="253" t="str">
        <f>+IF(TRIM(F818)="","",$B$1&amp;"-"&amp;TRIM(Tabla1[[#This Row],[Mes Inscrito]])&amp;"-"&amp;TRIM(Tabla1[[#This Row],[Dia de clases Inscrito]])&amp;"-"&amp;TRIM(Tabla1[[#This Row],[Horario Inscrito]])&amp;"-"&amp;TRIM(Tabla1[[#This Row],[Fecha Inicio grupo]])&amp;"-"&amp;TRIM(Tabla1[[#This Row],[Tipo Incrito]]))</f>
        <v/>
      </c>
      <c r="BH818" s="308" t="str">
        <f>IF(F818="","",OR(IFERROR(SEARCH("CG",Tabla1[[#This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8" s="309" t="str">
        <f>IF(F818&lt;&gt;"",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8" s="309" t="str">
        <f>IF(F818&lt;&gt;"",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8" s="309" t="str">
        <f>IF(Tabla1[[#This Row],[Fecha Inicio grupo]]="","",IFERROR(VLOOKUP(Tabla1[[#This Row],[Mes de Alta como miembro]],Parámetros!$AM$2:$AN$16,2,0),"01/01/1900"))</f>
        <v/>
      </c>
    </row>
    <row r="819" spans="1:63" ht="14.45">
      <c r="A819" s="69">
        <v>816</v>
      </c>
      <c r="B819" s="30"/>
      <c r="C819" s="35"/>
      <c r="D819" s="43"/>
      <c r="E819" s="65"/>
      <c r="F819" s="46"/>
      <c r="G819" s="46"/>
      <c r="H819" s="164"/>
      <c r="I819" s="43"/>
      <c r="J819" s="29"/>
      <c r="K819" s="70"/>
      <c r="L819" s="69"/>
      <c r="M819" s="47"/>
      <c r="N819" s="239" t="str">
        <f ca="1">IF(Tabla1[[#This Row],[Fecha de nac]]="","",IF(Tabla1[[#This Row],[Fecha Finalización]] &gt;=TODAY(), DATEDIF(Tabla1[[#This Row],[Fecha de nac]],TODAY(),"y"), ROUNDDOWN((Tabla1[[#This Row],[Fecha Finalización]] -Tabla1[[#This Row],[Fecha de nac]])/365,0)))</f>
        <v/>
      </c>
      <c r="O819" s="170"/>
      <c r="P819" s="35"/>
      <c r="Q819" s="68"/>
      <c r="R819" s="68"/>
      <c r="S819" s="68"/>
      <c r="T819" s="68"/>
      <c r="U819" s="244" t="str">
        <f>IF(F819="","",Tabla1[[#This Row],[Fecha Inicio grupo]]+3*7-7)</f>
        <v/>
      </c>
      <c r="V819" s="245" t="str">
        <f>IF(F819="","",EDATE(Tabla1[[#This Row],[Fecha Inicio grupo]],3))</f>
        <v/>
      </c>
      <c r="W819" s="30"/>
      <c r="X819" s="30"/>
      <c r="Y819" s="77"/>
      <c r="Z819" s="77"/>
      <c r="AA819" s="77"/>
      <c r="AB819" s="77"/>
      <c r="AC819" s="77"/>
      <c r="AD819" s="77"/>
      <c r="AE819" s="77"/>
      <c r="AF819" s="77"/>
      <c r="AG819" s="77"/>
      <c r="AH819" s="77"/>
      <c r="AI819" s="77"/>
      <c r="AJ819" s="77"/>
      <c r="AK819" s="77"/>
      <c r="AL819" s="77"/>
      <c r="AM819" s="77"/>
      <c r="AN819" s="77"/>
      <c r="AO819" s="145"/>
      <c r="AP819" s="247" t="str">
        <f>IF(F819="","",IFERROR(VLOOKUP(SUBSTITUTE(SUBSTITUTE(Tabla1[[#This Row],[Uso Sistemas]],"T","P"),"N","F"),Parámetros!$M$2:$N$17,2,0),"Completar hasta 3ra sem. para evaluar a Probacionista"))</f>
        <v/>
      </c>
      <c r="AQ819" s="40"/>
      <c r="AR819" s="40"/>
      <c r="AS819" s="40"/>
      <c r="AT819" s="29"/>
      <c r="AU819" s="56"/>
      <c r="AV819" s="56"/>
      <c r="AW819" s="56"/>
      <c r="AX819" s="249" t="str">
        <f>IF(V819="","",EOMONTH(EDATE(Tabla1[[#This Row],[Fecha Finalización]],2),0))</f>
        <v/>
      </c>
      <c r="AY819" s="40"/>
      <c r="AZ819" s="250" t="str">
        <f>IF(V819="","",EOMONTH(EDATE(Tabla1[[#This Row],[Fecha Finalización]],3),0))</f>
        <v/>
      </c>
      <c r="BA819" s="40"/>
      <c r="BB819" s="40"/>
      <c r="BC819" s="236"/>
      <c r="BD819" s="234" t="str">
        <f>IF(F819="","",Tabla1[[#This Row],[sem 01]]&amp;Tabla1[[#This Row],[sem 02]]&amp;Tabla1[[#This Row],[sem 03]])</f>
        <v/>
      </c>
      <c r="BE819" s="235" t="str">
        <f>IF(TRIM(F819)="","",$B$1&amp;"-"&amp;SUBSTITUTE(Tabla1[[#This Row],[Mes Inscrito]]," ","")&amp;"-"&amp;SUBSTITUTE(Tabla1[[#This Row],[Dia de clases Inscrito]]," ","")&amp;"-"&amp;SUBSTITUTE(Tabla1[[#This Row],[Horario Inscrito]]," ","")&amp;"-"&amp;Tabla1[[#This Row],[Fecha Inicio grupo]])</f>
        <v/>
      </c>
      <c r="BF819" s="252" t="str">
        <f>IF(F819="","",Tabla1[[#This Row],[Curso]])</f>
        <v/>
      </c>
      <c r="BG819" s="253" t="str">
        <f>+IF(TRIM(F819)="","",$B$1&amp;"-"&amp;TRIM(Tabla1[[#This Row],[Mes Inscrito]])&amp;"-"&amp;TRIM(Tabla1[[#This Row],[Dia de clases Inscrito]])&amp;"-"&amp;TRIM(Tabla1[[#This Row],[Horario Inscrito]])&amp;"-"&amp;TRIM(Tabla1[[#This Row],[Fecha Inicio grupo]])&amp;"-"&amp;TRIM(Tabla1[[#This Row],[Tipo Incrito]]))</f>
        <v/>
      </c>
      <c r="BH819" s="308" t="str">
        <f>IF(F819="","",OR(IFERROR(SEARCH("CG",Tabla1[[#This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9" s="309" t="str">
        <f>IF(F819&lt;&gt;"",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9" s="309" t="str">
        <f>IF(F819&lt;&gt;"",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9" s="309" t="str">
        <f>IF(Tabla1[[#This Row],[Fecha Inicio grupo]]="","",IFERROR(VLOOKUP(Tabla1[[#This Row],[Mes de Alta como miembro]],Parámetros!$AM$2:$AN$16,2,0),"01/01/1900"))</f>
        <v/>
      </c>
    </row>
    <row r="820" spans="1:63" ht="14.45">
      <c r="A820" s="69">
        <v>817</v>
      </c>
      <c r="B820" s="30"/>
      <c r="C820" s="35"/>
      <c r="D820" s="43"/>
      <c r="E820" s="65"/>
      <c r="F820" s="46"/>
      <c r="G820" s="46"/>
      <c r="H820" s="164"/>
      <c r="I820" s="43"/>
      <c r="J820" s="29"/>
      <c r="K820" s="70"/>
      <c r="L820" s="69"/>
      <c r="M820" s="47"/>
      <c r="N820" s="239" t="str">
        <f ca="1">IF(Tabla1[[#This Row],[Fecha de nac]]="","",IF(Tabla1[[#This Row],[Fecha Finalización]] &gt;=TODAY(), DATEDIF(Tabla1[[#This Row],[Fecha de nac]],TODAY(),"y"), ROUNDDOWN((Tabla1[[#This Row],[Fecha Finalización]] -Tabla1[[#This Row],[Fecha de nac]])/365,0)))</f>
        <v/>
      </c>
      <c r="O820" s="170"/>
      <c r="P820" s="35"/>
      <c r="Q820" s="68"/>
      <c r="R820" s="68"/>
      <c r="S820" s="68"/>
      <c r="T820" s="68"/>
      <c r="U820" s="244" t="str">
        <f>IF(F820="","",Tabla1[[#This Row],[Fecha Inicio grupo]]+3*7-7)</f>
        <v/>
      </c>
      <c r="V820" s="245" t="str">
        <f>IF(F820="","",EDATE(Tabla1[[#This Row],[Fecha Inicio grupo]],3))</f>
        <v/>
      </c>
      <c r="W820" s="30"/>
      <c r="X820" s="30"/>
      <c r="Y820" s="77"/>
      <c r="Z820" s="77"/>
      <c r="AA820" s="77"/>
      <c r="AB820" s="77"/>
      <c r="AC820" s="77"/>
      <c r="AD820" s="77"/>
      <c r="AE820" s="77"/>
      <c r="AF820" s="77"/>
      <c r="AG820" s="77"/>
      <c r="AH820" s="77"/>
      <c r="AI820" s="77"/>
      <c r="AJ820" s="77"/>
      <c r="AK820" s="77"/>
      <c r="AL820" s="77"/>
      <c r="AM820" s="77"/>
      <c r="AN820" s="77"/>
      <c r="AO820" s="145"/>
      <c r="AP820" s="247" t="str">
        <f>IF(F820="","",IFERROR(VLOOKUP(SUBSTITUTE(SUBSTITUTE(Tabla1[[#This Row],[Uso Sistemas]],"T","P"),"N","F"),Parámetros!$M$2:$N$17,2,0),"Completar hasta 3ra sem. para evaluar a Probacionista"))</f>
        <v/>
      </c>
      <c r="AQ820" s="40"/>
      <c r="AR820" s="40"/>
      <c r="AS820" s="40"/>
      <c r="AT820" s="29"/>
      <c r="AU820" s="56"/>
      <c r="AV820" s="56"/>
      <c r="AW820" s="56"/>
      <c r="AX820" s="249" t="str">
        <f>IF(V820="","",EOMONTH(EDATE(Tabla1[[#This Row],[Fecha Finalización]],2),0))</f>
        <v/>
      </c>
      <c r="AY820" s="40"/>
      <c r="AZ820" s="250" t="str">
        <f>IF(V820="","",EOMONTH(EDATE(Tabla1[[#This Row],[Fecha Finalización]],3),0))</f>
        <v/>
      </c>
      <c r="BA820" s="40"/>
      <c r="BB820" s="40"/>
      <c r="BC820" s="236"/>
      <c r="BD820" s="234" t="str">
        <f>IF(F820="","",Tabla1[[#This Row],[sem 01]]&amp;Tabla1[[#This Row],[sem 02]]&amp;Tabla1[[#This Row],[sem 03]])</f>
        <v/>
      </c>
      <c r="BE820" s="235" t="str">
        <f>IF(TRIM(F820)="","",$B$1&amp;"-"&amp;SUBSTITUTE(Tabla1[[#This Row],[Mes Inscrito]]," ","")&amp;"-"&amp;SUBSTITUTE(Tabla1[[#This Row],[Dia de clases Inscrito]]," ","")&amp;"-"&amp;SUBSTITUTE(Tabla1[[#This Row],[Horario Inscrito]]," ","")&amp;"-"&amp;Tabla1[[#This Row],[Fecha Inicio grupo]])</f>
        <v/>
      </c>
      <c r="BF820" s="252" t="str">
        <f>IF(F820="","",Tabla1[[#This Row],[Curso]])</f>
        <v/>
      </c>
      <c r="BG820" s="253" t="str">
        <f>+IF(TRIM(F820)="","",$B$1&amp;"-"&amp;TRIM(Tabla1[[#This Row],[Mes Inscrito]])&amp;"-"&amp;TRIM(Tabla1[[#This Row],[Dia de clases Inscrito]])&amp;"-"&amp;TRIM(Tabla1[[#This Row],[Horario Inscrito]])&amp;"-"&amp;TRIM(Tabla1[[#This Row],[Fecha Inicio grupo]])&amp;"-"&amp;TRIM(Tabla1[[#This Row],[Tipo Incrito]]))</f>
        <v/>
      </c>
      <c r="BH820" s="308" t="str">
        <f>IF(F820="","",OR(IFERROR(SEARCH("CG",Tabla1[[#This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0" s="309" t="str">
        <f>IF(F820&lt;&gt;"",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0" s="309" t="str">
        <f>IF(F820&lt;&gt;"",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0" s="309" t="str">
        <f>IF(Tabla1[[#This Row],[Fecha Inicio grupo]]="","",IFERROR(VLOOKUP(Tabla1[[#This Row],[Mes de Alta como miembro]],Parámetros!$AM$2:$AN$16,2,0),"01/01/1900"))</f>
        <v/>
      </c>
    </row>
    <row r="821" spans="1:63" ht="14.45">
      <c r="A821" s="69">
        <v>818</v>
      </c>
      <c r="B821" s="30"/>
      <c r="C821" s="35"/>
      <c r="D821" s="43"/>
      <c r="E821" s="65"/>
      <c r="F821" s="46"/>
      <c r="G821" s="46"/>
      <c r="H821" s="164"/>
      <c r="I821" s="43"/>
      <c r="J821" s="29"/>
      <c r="K821" s="70"/>
      <c r="L821" s="69"/>
      <c r="M821" s="47"/>
      <c r="N821" s="239" t="str">
        <f ca="1">IF(Tabla1[[#This Row],[Fecha de nac]]="","",IF(Tabla1[[#This Row],[Fecha Finalización]] &gt;=TODAY(), DATEDIF(Tabla1[[#This Row],[Fecha de nac]],TODAY(),"y"), ROUNDDOWN((Tabla1[[#This Row],[Fecha Finalización]] -Tabla1[[#This Row],[Fecha de nac]])/365,0)))</f>
        <v/>
      </c>
      <c r="O821" s="170"/>
      <c r="P821" s="35"/>
      <c r="Q821" s="68"/>
      <c r="R821" s="68"/>
      <c r="S821" s="68"/>
      <c r="T821" s="68"/>
      <c r="U821" s="244" t="str">
        <f>IF(F821="","",Tabla1[[#This Row],[Fecha Inicio grupo]]+3*7-7)</f>
        <v/>
      </c>
      <c r="V821" s="245" t="str">
        <f>IF(F821="","",EDATE(Tabla1[[#This Row],[Fecha Inicio grupo]],3))</f>
        <v/>
      </c>
      <c r="W821" s="30"/>
      <c r="X821" s="30"/>
      <c r="Y821" s="77"/>
      <c r="Z821" s="77"/>
      <c r="AA821" s="77"/>
      <c r="AB821" s="77"/>
      <c r="AC821" s="77"/>
      <c r="AD821" s="77"/>
      <c r="AE821" s="77"/>
      <c r="AF821" s="77"/>
      <c r="AG821" s="77"/>
      <c r="AH821" s="77"/>
      <c r="AI821" s="77"/>
      <c r="AJ821" s="77"/>
      <c r="AK821" s="77"/>
      <c r="AL821" s="77"/>
      <c r="AM821" s="77"/>
      <c r="AN821" s="77"/>
      <c r="AO821" s="145"/>
      <c r="AP821" s="247" t="str">
        <f>IF(F821="","",IFERROR(VLOOKUP(SUBSTITUTE(SUBSTITUTE(Tabla1[[#This Row],[Uso Sistemas]],"T","P"),"N","F"),Parámetros!$M$2:$N$17,2,0),"Completar hasta 3ra sem. para evaluar a Probacionista"))</f>
        <v/>
      </c>
      <c r="AQ821" s="40"/>
      <c r="AR821" s="40"/>
      <c r="AS821" s="40"/>
      <c r="AT821" s="29"/>
      <c r="AU821" s="56"/>
      <c r="AV821" s="56"/>
      <c r="AW821" s="56"/>
      <c r="AX821" s="249" t="str">
        <f>IF(V821="","",EOMONTH(EDATE(Tabla1[[#This Row],[Fecha Finalización]],2),0))</f>
        <v/>
      </c>
      <c r="AY821" s="40"/>
      <c r="AZ821" s="250" t="str">
        <f>IF(V821="","",EOMONTH(EDATE(Tabla1[[#This Row],[Fecha Finalización]],3),0))</f>
        <v/>
      </c>
      <c r="BA821" s="40"/>
      <c r="BB821" s="40"/>
      <c r="BC821" s="236"/>
      <c r="BD821" s="234" t="str">
        <f>IF(F821="","",Tabla1[[#This Row],[sem 01]]&amp;Tabla1[[#This Row],[sem 02]]&amp;Tabla1[[#This Row],[sem 03]])</f>
        <v/>
      </c>
      <c r="BE821" s="235" t="str">
        <f>IF(TRIM(F821)="","",$B$1&amp;"-"&amp;SUBSTITUTE(Tabla1[[#This Row],[Mes Inscrito]]," ","")&amp;"-"&amp;SUBSTITUTE(Tabla1[[#This Row],[Dia de clases Inscrito]]," ","")&amp;"-"&amp;SUBSTITUTE(Tabla1[[#This Row],[Horario Inscrito]]," ","")&amp;"-"&amp;Tabla1[[#This Row],[Fecha Inicio grupo]])</f>
        <v/>
      </c>
      <c r="BF821" s="252" t="str">
        <f>IF(F821="","",Tabla1[[#This Row],[Curso]])</f>
        <v/>
      </c>
      <c r="BG821" s="253" t="str">
        <f>+IF(TRIM(F821)="","",$B$1&amp;"-"&amp;TRIM(Tabla1[[#This Row],[Mes Inscrito]])&amp;"-"&amp;TRIM(Tabla1[[#This Row],[Dia de clases Inscrito]])&amp;"-"&amp;TRIM(Tabla1[[#This Row],[Horario Inscrito]])&amp;"-"&amp;TRIM(Tabla1[[#This Row],[Fecha Inicio grupo]])&amp;"-"&amp;TRIM(Tabla1[[#This Row],[Tipo Incrito]]))</f>
        <v/>
      </c>
      <c r="BH821" s="308" t="str">
        <f>IF(F821="","",OR(IFERROR(SEARCH("CG",Tabla1[[#This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1" s="309" t="str">
        <f>IF(F821&lt;&gt;"",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1" s="309" t="str">
        <f>IF(F821&lt;&gt;"",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1" s="309" t="str">
        <f>IF(Tabla1[[#This Row],[Fecha Inicio grupo]]="","",IFERROR(VLOOKUP(Tabla1[[#This Row],[Mes de Alta como miembro]],Parámetros!$AM$2:$AN$16,2,0),"01/01/1900"))</f>
        <v/>
      </c>
    </row>
    <row r="822" spans="1:63" ht="14.45">
      <c r="A822" s="69">
        <v>819</v>
      </c>
      <c r="B822" s="30"/>
      <c r="C822" s="35"/>
      <c r="D822" s="43"/>
      <c r="E822" s="65"/>
      <c r="F822" s="46"/>
      <c r="G822" s="46"/>
      <c r="H822" s="164"/>
      <c r="I822" s="43"/>
      <c r="J822" s="29"/>
      <c r="K822" s="70"/>
      <c r="L822" s="69"/>
      <c r="M822" s="47"/>
      <c r="N822" s="239" t="str">
        <f ca="1">IF(Tabla1[[#This Row],[Fecha de nac]]="","",IF(Tabla1[[#This Row],[Fecha Finalización]] &gt;=TODAY(), DATEDIF(Tabla1[[#This Row],[Fecha de nac]],TODAY(),"y"), ROUNDDOWN((Tabla1[[#This Row],[Fecha Finalización]] -Tabla1[[#This Row],[Fecha de nac]])/365,0)))</f>
        <v/>
      </c>
      <c r="O822" s="170"/>
      <c r="P822" s="35"/>
      <c r="Q822" s="68"/>
      <c r="R822" s="68"/>
      <c r="S822" s="68"/>
      <c r="T822" s="68"/>
      <c r="U822" s="244" t="str">
        <f>IF(F822="","",Tabla1[[#This Row],[Fecha Inicio grupo]]+3*7-7)</f>
        <v/>
      </c>
      <c r="V822" s="245" t="str">
        <f>IF(F822="","",EDATE(Tabla1[[#This Row],[Fecha Inicio grupo]],3))</f>
        <v/>
      </c>
      <c r="W822" s="30"/>
      <c r="X822" s="30"/>
      <c r="Y822" s="77"/>
      <c r="Z822" s="77"/>
      <c r="AA822" s="77"/>
      <c r="AB822" s="77"/>
      <c r="AC822" s="77"/>
      <c r="AD822" s="77"/>
      <c r="AE822" s="77"/>
      <c r="AF822" s="77"/>
      <c r="AG822" s="77"/>
      <c r="AH822" s="77"/>
      <c r="AI822" s="77"/>
      <c r="AJ822" s="77"/>
      <c r="AK822" s="77"/>
      <c r="AL822" s="77"/>
      <c r="AM822" s="77"/>
      <c r="AN822" s="77"/>
      <c r="AO822" s="145"/>
      <c r="AP822" s="247" t="str">
        <f>IF(F822="","",IFERROR(VLOOKUP(SUBSTITUTE(SUBSTITUTE(Tabla1[[#This Row],[Uso Sistemas]],"T","P"),"N","F"),Parámetros!$M$2:$N$17,2,0),"Completar hasta 3ra sem. para evaluar a Probacionista"))</f>
        <v/>
      </c>
      <c r="AQ822" s="40"/>
      <c r="AR822" s="40"/>
      <c r="AS822" s="40"/>
      <c r="AT822" s="29"/>
      <c r="AU822" s="56"/>
      <c r="AV822" s="56"/>
      <c r="AW822" s="56"/>
      <c r="AX822" s="249" t="str">
        <f>IF(V822="","",EOMONTH(EDATE(Tabla1[[#This Row],[Fecha Finalización]],2),0))</f>
        <v/>
      </c>
      <c r="AY822" s="40"/>
      <c r="AZ822" s="250" t="str">
        <f>IF(V822="","",EOMONTH(EDATE(Tabla1[[#This Row],[Fecha Finalización]],3),0))</f>
        <v/>
      </c>
      <c r="BA822" s="40"/>
      <c r="BB822" s="40"/>
      <c r="BC822" s="236"/>
      <c r="BD822" s="234" t="str">
        <f>IF(F822="","",Tabla1[[#This Row],[sem 01]]&amp;Tabla1[[#This Row],[sem 02]]&amp;Tabla1[[#This Row],[sem 03]])</f>
        <v/>
      </c>
      <c r="BE822" s="235" t="str">
        <f>IF(TRIM(F822)="","",$B$1&amp;"-"&amp;SUBSTITUTE(Tabla1[[#This Row],[Mes Inscrito]]," ","")&amp;"-"&amp;SUBSTITUTE(Tabla1[[#This Row],[Dia de clases Inscrito]]," ","")&amp;"-"&amp;SUBSTITUTE(Tabla1[[#This Row],[Horario Inscrito]]," ","")&amp;"-"&amp;Tabla1[[#This Row],[Fecha Inicio grupo]])</f>
        <v/>
      </c>
      <c r="BF822" s="252" t="str">
        <f>IF(F822="","",Tabla1[[#This Row],[Curso]])</f>
        <v/>
      </c>
      <c r="BG822" s="253" t="str">
        <f>+IF(TRIM(F822)="","",$B$1&amp;"-"&amp;TRIM(Tabla1[[#This Row],[Mes Inscrito]])&amp;"-"&amp;TRIM(Tabla1[[#This Row],[Dia de clases Inscrito]])&amp;"-"&amp;TRIM(Tabla1[[#This Row],[Horario Inscrito]])&amp;"-"&amp;TRIM(Tabla1[[#This Row],[Fecha Inicio grupo]])&amp;"-"&amp;TRIM(Tabla1[[#This Row],[Tipo Incrito]]))</f>
        <v/>
      </c>
      <c r="BH822" s="308" t="str">
        <f>IF(F822="","",OR(IFERROR(SEARCH("CG",Tabla1[[#This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2" s="309" t="str">
        <f>IF(F822&lt;&gt;"",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2" s="309" t="str">
        <f>IF(F822&lt;&gt;"",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2" s="309" t="str">
        <f>IF(Tabla1[[#This Row],[Fecha Inicio grupo]]="","",IFERROR(VLOOKUP(Tabla1[[#This Row],[Mes de Alta como miembro]],Parámetros!$AM$2:$AN$16,2,0),"01/01/1900"))</f>
        <v/>
      </c>
    </row>
    <row r="823" spans="1:63" ht="14.45">
      <c r="A823" s="69">
        <v>820</v>
      </c>
      <c r="B823" s="30"/>
      <c r="C823" s="35"/>
      <c r="D823" s="43"/>
      <c r="E823" s="65"/>
      <c r="F823" s="46"/>
      <c r="G823" s="46"/>
      <c r="H823" s="164"/>
      <c r="I823" s="43"/>
      <c r="J823" s="29"/>
      <c r="K823" s="70"/>
      <c r="L823" s="69"/>
      <c r="M823" s="47"/>
      <c r="N823" s="239" t="str">
        <f ca="1">IF(Tabla1[[#This Row],[Fecha de nac]]="","",IF(Tabla1[[#This Row],[Fecha Finalización]] &gt;=TODAY(), DATEDIF(Tabla1[[#This Row],[Fecha de nac]],TODAY(),"y"), ROUNDDOWN((Tabla1[[#This Row],[Fecha Finalización]] -Tabla1[[#This Row],[Fecha de nac]])/365,0)))</f>
        <v/>
      </c>
      <c r="O823" s="170"/>
      <c r="P823" s="35"/>
      <c r="Q823" s="68"/>
      <c r="R823" s="68"/>
      <c r="S823" s="68"/>
      <c r="T823" s="68"/>
      <c r="U823" s="244" t="str">
        <f>IF(F823="","",Tabla1[[#This Row],[Fecha Inicio grupo]]+3*7-7)</f>
        <v/>
      </c>
      <c r="V823" s="245" t="str">
        <f>IF(F823="","",EDATE(Tabla1[[#This Row],[Fecha Inicio grupo]],3))</f>
        <v/>
      </c>
      <c r="W823" s="30"/>
      <c r="X823" s="30"/>
      <c r="Y823" s="77"/>
      <c r="Z823" s="77"/>
      <c r="AA823" s="77"/>
      <c r="AB823" s="77"/>
      <c r="AC823" s="77"/>
      <c r="AD823" s="77"/>
      <c r="AE823" s="77"/>
      <c r="AF823" s="77"/>
      <c r="AG823" s="77"/>
      <c r="AH823" s="77"/>
      <c r="AI823" s="77"/>
      <c r="AJ823" s="77"/>
      <c r="AK823" s="77"/>
      <c r="AL823" s="77"/>
      <c r="AM823" s="77"/>
      <c r="AN823" s="77"/>
      <c r="AO823" s="145"/>
      <c r="AP823" s="247" t="str">
        <f>IF(F823="","",IFERROR(VLOOKUP(SUBSTITUTE(SUBSTITUTE(Tabla1[[#This Row],[Uso Sistemas]],"T","P"),"N","F"),Parámetros!$M$2:$N$17,2,0),"Completar hasta 3ra sem. para evaluar a Probacionista"))</f>
        <v/>
      </c>
      <c r="AQ823" s="40"/>
      <c r="AR823" s="40"/>
      <c r="AS823" s="40"/>
      <c r="AT823" s="29"/>
      <c r="AU823" s="56"/>
      <c r="AV823" s="56"/>
      <c r="AW823" s="56"/>
      <c r="AX823" s="249" t="str">
        <f>IF(V823="","",EOMONTH(EDATE(Tabla1[[#This Row],[Fecha Finalización]],2),0))</f>
        <v/>
      </c>
      <c r="AY823" s="40"/>
      <c r="AZ823" s="250" t="str">
        <f>IF(V823="","",EOMONTH(EDATE(Tabla1[[#This Row],[Fecha Finalización]],3),0))</f>
        <v/>
      </c>
      <c r="BA823" s="40"/>
      <c r="BB823" s="40"/>
      <c r="BC823" s="236"/>
      <c r="BD823" s="234" t="str">
        <f>IF(F823="","",Tabla1[[#This Row],[sem 01]]&amp;Tabla1[[#This Row],[sem 02]]&amp;Tabla1[[#This Row],[sem 03]])</f>
        <v/>
      </c>
      <c r="BE823" s="235" t="str">
        <f>IF(TRIM(F823)="","",$B$1&amp;"-"&amp;SUBSTITUTE(Tabla1[[#This Row],[Mes Inscrito]]," ","")&amp;"-"&amp;SUBSTITUTE(Tabla1[[#This Row],[Dia de clases Inscrito]]," ","")&amp;"-"&amp;SUBSTITUTE(Tabla1[[#This Row],[Horario Inscrito]]," ","")&amp;"-"&amp;Tabla1[[#This Row],[Fecha Inicio grupo]])</f>
        <v/>
      </c>
      <c r="BF823" s="252" t="str">
        <f>IF(F823="","",Tabla1[[#This Row],[Curso]])</f>
        <v/>
      </c>
      <c r="BG823" s="253" t="str">
        <f>+IF(TRIM(F823)="","",$B$1&amp;"-"&amp;TRIM(Tabla1[[#This Row],[Mes Inscrito]])&amp;"-"&amp;TRIM(Tabla1[[#This Row],[Dia de clases Inscrito]])&amp;"-"&amp;TRIM(Tabla1[[#This Row],[Horario Inscrito]])&amp;"-"&amp;TRIM(Tabla1[[#This Row],[Fecha Inicio grupo]])&amp;"-"&amp;TRIM(Tabla1[[#This Row],[Tipo Incrito]]))</f>
        <v/>
      </c>
      <c r="BH823" s="308" t="str">
        <f>IF(F823="","",OR(IFERROR(SEARCH("CG",Tabla1[[#This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3" s="309" t="str">
        <f>IF(F823&lt;&gt;"",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3" s="309" t="str">
        <f>IF(F823&lt;&gt;"",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3" s="309" t="str">
        <f>IF(Tabla1[[#This Row],[Fecha Inicio grupo]]="","",IFERROR(VLOOKUP(Tabla1[[#This Row],[Mes de Alta como miembro]],Parámetros!$AM$2:$AN$16,2,0),"01/01/1900"))</f>
        <v/>
      </c>
    </row>
    <row r="824" spans="1:63" ht="14.45">
      <c r="A824" s="69">
        <v>821</v>
      </c>
      <c r="B824" s="30"/>
      <c r="C824" s="35"/>
      <c r="D824" s="43"/>
      <c r="E824" s="65"/>
      <c r="F824" s="46"/>
      <c r="G824" s="46"/>
      <c r="H824" s="164"/>
      <c r="I824" s="43"/>
      <c r="J824" s="29"/>
      <c r="K824" s="70"/>
      <c r="L824" s="69"/>
      <c r="M824" s="47"/>
      <c r="N824" s="239" t="str">
        <f ca="1">IF(Tabla1[[#This Row],[Fecha de nac]]="","",IF(Tabla1[[#This Row],[Fecha Finalización]] &gt;=TODAY(), DATEDIF(Tabla1[[#This Row],[Fecha de nac]],TODAY(),"y"), ROUNDDOWN((Tabla1[[#This Row],[Fecha Finalización]] -Tabla1[[#This Row],[Fecha de nac]])/365,0)))</f>
        <v/>
      </c>
      <c r="O824" s="170"/>
      <c r="P824" s="35"/>
      <c r="Q824" s="68"/>
      <c r="R824" s="68"/>
      <c r="S824" s="68"/>
      <c r="T824" s="68"/>
      <c r="U824" s="244" t="str">
        <f>IF(F824="","",Tabla1[[#This Row],[Fecha Inicio grupo]]+3*7-7)</f>
        <v/>
      </c>
      <c r="V824" s="245" t="str">
        <f>IF(F824="","",EDATE(Tabla1[[#This Row],[Fecha Inicio grupo]],3))</f>
        <v/>
      </c>
      <c r="W824" s="30"/>
      <c r="X824" s="30"/>
      <c r="Y824" s="77"/>
      <c r="Z824" s="77"/>
      <c r="AA824" s="77"/>
      <c r="AB824" s="77"/>
      <c r="AC824" s="77"/>
      <c r="AD824" s="77"/>
      <c r="AE824" s="77"/>
      <c r="AF824" s="77"/>
      <c r="AG824" s="77"/>
      <c r="AH824" s="77"/>
      <c r="AI824" s="77"/>
      <c r="AJ824" s="77"/>
      <c r="AK824" s="77"/>
      <c r="AL824" s="77"/>
      <c r="AM824" s="77"/>
      <c r="AN824" s="77"/>
      <c r="AO824" s="145"/>
      <c r="AP824" s="247" t="str">
        <f>IF(F824="","",IFERROR(VLOOKUP(SUBSTITUTE(SUBSTITUTE(Tabla1[[#This Row],[Uso Sistemas]],"T","P"),"N","F"),Parámetros!$M$2:$N$17,2,0),"Completar hasta 3ra sem. para evaluar a Probacionista"))</f>
        <v/>
      </c>
      <c r="AQ824" s="40"/>
      <c r="AR824" s="40"/>
      <c r="AS824" s="40"/>
      <c r="AT824" s="29"/>
      <c r="AU824" s="56"/>
      <c r="AV824" s="56"/>
      <c r="AW824" s="56"/>
      <c r="AX824" s="249" t="str">
        <f>IF(V824="","",EOMONTH(EDATE(Tabla1[[#This Row],[Fecha Finalización]],2),0))</f>
        <v/>
      </c>
      <c r="AY824" s="40"/>
      <c r="AZ824" s="250" t="str">
        <f>IF(V824="","",EOMONTH(EDATE(Tabla1[[#This Row],[Fecha Finalización]],3),0))</f>
        <v/>
      </c>
      <c r="BA824" s="40"/>
      <c r="BB824" s="40"/>
      <c r="BC824" s="236"/>
      <c r="BD824" s="234" t="str">
        <f>IF(F824="","",Tabla1[[#This Row],[sem 01]]&amp;Tabla1[[#This Row],[sem 02]]&amp;Tabla1[[#This Row],[sem 03]])</f>
        <v/>
      </c>
      <c r="BE824" s="235" t="str">
        <f>IF(TRIM(F824)="","",$B$1&amp;"-"&amp;SUBSTITUTE(Tabla1[[#This Row],[Mes Inscrito]]," ","")&amp;"-"&amp;SUBSTITUTE(Tabla1[[#This Row],[Dia de clases Inscrito]]," ","")&amp;"-"&amp;SUBSTITUTE(Tabla1[[#This Row],[Horario Inscrito]]," ","")&amp;"-"&amp;Tabla1[[#This Row],[Fecha Inicio grupo]])</f>
        <v/>
      </c>
      <c r="BF824" s="252" t="str">
        <f>IF(F824="","",Tabla1[[#This Row],[Curso]])</f>
        <v/>
      </c>
      <c r="BG824" s="253" t="str">
        <f>+IF(TRIM(F824)="","",$B$1&amp;"-"&amp;TRIM(Tabla1[[#This Row],[Mes Inscrito]])&amp;"-"&amp;TRIM(Tabla1[[#This Row],[Dia de clases Inscrito]])&amp;"-"&amp;TRIM(Tabla1[[#This Row],[Horario Inscrito]])&amp;"-"&amp;TRIM(Tabla1[[#This Row],[Fecha Inicio grupo]])&amp;"-"&amp;TRIM(Tabla1[[#This Row],[Tipo Incrito]]))</f>
        <v/>
      </c>
      <c r="BH824" s="308" t="str">
        <f>IF(F824="","",OR(IFERROR(SEARCH("CG",Tabla1[[#This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4" s="309" t="str">
        <f>IF(F824&lt;&gt;"",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4" s="309" t="str">
        <f>IF(F824&lt;&gt;"",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4" s="309" t="str">
        <f>IF(Tabla1[[#This Row],[Fecha Inicio grupo]]="","",IFERROR(VLOOKUP(Tabla1[[#This Row],[Mes de Alta como miembro]],Parámetros!$AM$2:$AN$16,2,0),"01/01/1900"))</f>
        <v/>
      </c>
    </row>
    <row r="825" spans="1:63" ht="14.45">
      <c r="A825" s="69">
        <v>822</v>
      </c>
      <c r="B825" s="30"/>
      <c r="C825" s="35"/>
      <c r="D825" s="43"/>
      <c r="E825" s="65"/>
      <c r="F825" s="46"/>
      <c r="G825" s="46"/>
      <c r="H825" s="164"/>
      <c r="I825" s="43"/>
      <c r="J825" s="29"/>
      <c r="K825" s="70"/>
      <c r="L825" s="69"/>
      <c r="M825" s="47"/>
      <c r="N825" s="239" t="str">
        <f ca="1">IF(Tabla1[[#This Row],[Fecha de nac]]="","",IF(Tabla1[[#This Row],[Fecha Finalización]] &gt;=TODAY(), DATEDIF(Tabla1[[#This Row],[Fecha de nac]],TODAY(),"y"), ROUNDDOWN((Tabla1[[#This Row],[Fecha Finalización]] -Tabla1[[#This Row],[Fecha de nac]])/365,0)))</f>
        <v/>
      </c>
      <c r="O825" s="170"/>
      <c r="P825" s="35"/>
      <c r="Q825" s="68"/>
      <c r="R825" s="68"/>
      <c r="S825" s="68"/>
      <c r="T825" s="68"/>
      <c r="U825" s="244" t="str">
        <f>IF(F825="","",Tabla1[[#This Row],[Fecha Inicio grupo]]+3*7-7)</f>
        <v/>
      </c>
      <c r="V825" s="245" t="str">
        <f>IF(F825="","",EDATE(Tabla1[[#This Row],[Fecha Inicio grupo]],3))</f>
        <v/>
      </c>
      <c r="W825" s="30"/>
      <c r="X825" s="30"/>
      <c r="Y825" s="77"/>
      <c r="Z825" s="77"/>
      <c r="AA825" s="77"/>
      <c r="AB825" s="77"/>
      <c r="AC825" s="77"/>
      <c r="AD825" s="77"/>
      <c r="AE825" s="77"/>
      <c r="AF825" s="77"/>
      <c r="AG825" s="77"/>
      <c r="AH825" s="77"/>
      <c r="AI825" s="77"/>
      <c r="AJ825" s="77"/>
      <c r="AK825" s="77"/>
      <c r="AL825" s="77"/>
      <c r="AM825" s="77"/>
      <c r="AN825" s="77"/>
      <c r="AO825" s="145"/>
      <c r="AP825" s="247" t="str">
        <f>IF(F825="","",IFERROR(VLOOKUP(SUBSTITUTE(SUBSTITUTE(Tabla1[[#This Row],[Uso Sistemas]],"T","P"),"N","F"),Parámetros!$M$2:$N$17,2,0),"Completar hasta 3ra sem. para evaluar a Probacionista"))</f>
        <v/>
      </c>
      <c r="AQ825" s="40"/>
      <c r="AR825" s="40"/>
      <c r="AS825" s="40"/>
      <c r="AT825" s="29"/>
      <c r="AU825" s="56"/>
      <c r="AV825" s="56"/>
      <c r="AW825" s="56"/>
      <c r="AX825" s="249" t="str">
        <f>IF(V825="","",EOMONTH(EDATE(Tabla1[[#This Row],[Fecha Finalización]],2),0))</f>
        <v/>
      </c>
      <c r="AY825" s="40"/>
      <c r="AZ825" s="250" t="str">
        <f>IF(V825="","",EOMONTH(EDATE(Tabla1[[#This Row],[Fecha Finalización]],3),0))</f>
        <v/>
      </c>
      <c r="BA825" s="40"/>
      <c r="BB825" s="40"/>
      <c r="BC825" s="236"/>
      <c r="BD825" s="234" t="str">
        <f>IF(F825="","",Tabla1[[#This Row],[sem 01]]&amp;Tabla1[[#This Row],[sem 02]]&amp;Tabla1[[#This Row],[sem 03]])</f>
        <v/>
      </c>
      <c r="BE825" s="235" t="str">
        <f>IF(TRIM(F825)="","",$B$1&amp;"-"&amp;SUBSTITUTE(Tabla1[[#This Row],[Mes Inscrito]]," ","")&amp;"-"&amp;SUBSTITUTE(Tabla1[[#This Row],[Dia de clases Inscrito]]," ","")&amp;"-"&amp;SUBSTITUTE(Tabla1[[#This Row],[Horario Inscrito]]," ","")&amp;"-"&amp;Tabla1[[#This Row],[Fecha Inicio grupo]])</f>
        <v/>
      </c>
      <c r="BF825" s="252" t="str">
        <f>IF(F825="","",Tabla1[[#This Row],[Curso]])</f>
        <v/>
      </c>
      <c r="BG825" s="253" t="str">
        <f>+IF(TRIM(F825)="","",$B$1&amp;"-"&amp;TRIM(Tabla1[[#This Row],[Mes Inscrito]])&amp;"-"&amp;TRIM(Tabla1[[#This Row],[Dia de clases Inscrito]])&amp;"-"&amp;TRIM(Tabla1[[#This Row],[Horario Inscrito]])&amp;"-"&amp;TRIM(Tabla1[[#This Row],[Fecha Inicio grupo]])&amp;"-"&amp;TRIM(Tabla1[[#This Row],[Tipo Incrito]]))</f>
        <v/>
      </c>
      <c r="BH825" s="308" t="str">
        <f>IF(F825="","",OR(IFERROR(SEARCH("CG",Tabla1[[#This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5" s="309" t="str">
        <f>IF(F825&lt;&gt;"",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5" s="309" t="str">
        <f>IF(F825&lt;&gt;"",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5" s="309" t="str">
        <f>IF(Tabla1[[#This Row],[Fecha Inicio grupo]]="","",IFERROR(VLOOKUP(Tabla1[[#This Row],[Mes de Alta como miembro]],Parámetros!$AM$2:$AN$16,2,0),"01/01/1900"))</f>
        <v/>
      </c>
    </row>
    <row r="826" spans="1:63" ht="14.45">
      <c r="A826" s="69">
        <v>823</v>
      </c>
      <c r="B826" s="30"/>
      <c r="C826" s="35"/>
      <c r="D826" s="43"/>
      <c r="E826" s="65"/>
      <c r="F826" s="46"/>
      <c r="G826" s="46"/>
      <c r="H826" s="164"/>
      <c r="I826" s="43"/>
      <c r="J826" s="29"/>
      <c r="K826" s="70"/>
      <c r="L826" s="69"/>
      <c r="M826" s="47"/>
      <c r="N826" s="239" t="str">
        <f ca="1">IF(Tabla1[[#This Row],[Fecha de nac]]="","",IF(Tabla1[[#This Row],[Fecha Finalización]] &gt;=TODAY(), DATEDIF(Tabla1[[#This Row],[Fecha de nac]],TODAY(),"y"), ROUNDDOWN((Tabla1[[#This Row],[Fecha Finalización]] -Tabla1[[#This Row],[Fecha de nac]])/365,0)))</f>
        <v/>
      </c>
      <c r="O826" s="170"/>
      <c r="P826" s="35"/>
      <c r="Q826" s="68"/>
      <c r="R826" s="68"/>
      <c r="S826" s="68"/>
      <c r="T826" s="68"/>
      <c r="U826" s="244" t="str">
        <f>IF(F826="","",Tabla1[[#This Row],[Fecha Inicio grupo]]+3*7-7)</f>
        <v/>
      </c>
      <c r="V826" s="245" t="str">
        <f>IF(F826="","",EDATE(Tabla1[[#This Row],[Fecha Inicio grupo]],3))</f>
        <v/>
      </c>
      <c r="W826" s="30"/>
      <c r="X826" s="30"/>
      <c r="Y826" s="77"/>
      <c r="Z826" s="77"/>
      <c r="AA826" s="77"/>
      <c r="AB826" s="77"/>
      <c r="AC826" s="77"/>
      <c r="AD826" s="77"/>
      <c r="AE826" s="77"/>
      <c r="AF826" s="77"/>
      <c r="AG826" s="77"/>
      <c r="AH826" s="77"/>
      <c r="AI826" s="77"/>
      <c r="AJ826" s="77"/>
      <c r="AK826" s="77"/>
      <c r="AL826" s="77"/>
      <c r="AM826" s="77"/>
      <c r="AN826" s="77"/>
      <c r="AO826" s="145"/>
      <c r="AP826" s="247" t="str">
        <f>IF(F826="","",IFERROR(VLOOKUP(SUBSTITUTE(SUBSTITUTE(Tabla1[[#This Row],[Uso Sistemas]],"T","P"),"N","F"),Parámetros!$M$2:$N$17,2,0),"Completar hasta 3ra sem. para evaluar a Probacionista"))</f>
        <v/>
      </c>
      <c r="AQ826" s="40"/>
      <c r="AR826" s="40"/>
      <c r="AS826" s="40"/>
      <c r="AT826" s="29"/>
      <c r="AU826" s="56"/>
      <c r="AV826" s="56"/>
      <c r="AW826" s="56"/>
      <c r="AX826" s="249" t="str">
        <f>IF(V826="","",EOMONTH(EDATE(Tabla1[[#This Row],[Fecha Finalización]],2),0))</f>
        <v/>
      </c>
      <c r="AY826" s="40"/>
      <c r="AZ826" s="250" t="str">
        <f>IF(V826="","",EOMONTH(EDATE(Tabla1[[#This Row],[Fecha Finalización]],3),0))</f>
        <v/>
      </c>
      <c r="BA826" s="40"/>
      <c r="BB826" s="40"/>
      <c r="BC826" s="236"/>
      <c r="BD826" s="234" t="str">
        <f>IF(F826="","",Tabla1[[#This Row],[sem 01]]&amp;Tabla1[[#This Row],[sem 02]]&amp;Tabla1[[#This Row],[sem 03]])</f>
        <v/>
      </c>
      <c r="BE826" s="235" t="str">
        <f>IF(TRIM(F826)="","",$B$1&amp;"-"&amp;SUBSTITUTE(Tabla1[[#This Row],[Mes Inscrito]]," ","")&amp;"-"&amp;SUBSTITUTE(Tabla1[[#This Row],[Dia de clases Inscrito]]," ","")&amp;"-"&amp;SUBSTITUTE(Tabla1[[#This Row],[Horario Inscrito]]," ","")&amp;"-"&amp;Tabla1[[#This Row],[Fecha Inicio grupo]])</f>
        <v/>
      </c>
      <c r="BF826" s="252" t="str">
        <f>IF(F826="","",Tabla1[[#This Row],[Curso]])</f>
        <v/>
      </c>
      <c r="BG826" s="253" t="str">
        <f>+IF(TRIM(F826)="","",$B$1&amp;"-"&amp;TRIM(Tabla1[[#This Row],[Mes Inscrito]])&amp;"-"&amp;TRIM(Tabla1[[#This Row],[Dia de clases Inscrito]])&amp;"-"&amp;TRIM(Tabla1[[#This Row],[Horario Inscrito]])&amp;"-"&amp;TRIM(Tabla1[[#This Row],[Fecha Inicio grupo]])&amp;"-"&amp;TRIM(Tabla1[[#This Row],[Tipo Incrito]]))</f>
        <v/>
      </c>
      <c r="BH826" s="308" t="str">
        <f>IF(F826="","",OR(IFERROR(SEARCH("CG",Tabla1[[#This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6" s="309" t="str">
        <f>IF(F826&lt;&gt;"",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6" s="309" t="str">
        <f>IF(F826&lt;&gt;"",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6" s="309" t="str">
        <f>IF(Tabla1[[#This Row],[Fecha Inicio grupo]]="","",IFERROR(VLOOKUP(Tabla1[[#This Row],[Mes de Alta como miembro]],Parámetros!$AM$2:$AN$16,2,0),"01/01/1900"))</f>
        <v/>
      </c>
    </row>
    <row r="827" spans="1:63" ht="14.45">
      <c r="A827" s="69">
        <v>824</v>
      </c>
      <c r="B827" s="30"/>
      <c r="C827" s="35"/>
      <c r="D827" s="43"/>
      <c r="E827" s="65"/>
      <c r="F827" s="46"/>
      <c r="G827" s="46"/>
      <c r="H827" s="164"/>
      <c r="I827" s="43"/>
      <c r="J827" s="29"/>
      <c r="K827" s="70"/>
      <c r="L827" s="69"/>
      <c r="M827" s="47"/>
      <c r="N827" s="239" t="str">
        <f ca="1">IF(Tabla1[[#This Row],[Fecha de nac]]="","",IF(Tabla1[[#This Row],[Fecha Finalización]] &gt;=TODAY(), DATEDIF(Tabla1[[#This Row],[Fecha de nac]],TODAY(),"y"), ROUNDDOWN((Tabla1[[#This Row],[Fecha Finalización]] -Tabla1[[#This Row],[Fecha de nac]])/365,0)))</f>
        <v/>
      </c>
      <c r="O827" s="170"/>
      <c r="P827" s="35"/>
      <c r="Q827" s="68"/>
      <c r="R827" s="68"/>
      <c r="S827" s="68"/>
      <c r="T827" s="68"/>
      <c r="U827" s="244" t="str">
        <f>IF(F827="","",Tabla1[[#This Row],[Fecha Inicio grupo]]+3*7-7)</f>
        <v/>
      </c>
      <c r="V827" s="245" t="str">
        <f>IF(F827="","",EDATE(Tabla1[[#This Row],[Fecha Inicio grupo]],3))</f>
        <v/>
      </c>
      <c r="W827" s="30"/>
      <c r="X827" s="30"/>
      <c r="Y827" s="77"/>
      <c r="Z827" s="77"/>
      <c r="AA827" s="77"/>
      <c r="AB827" s="77"/>
      <c r="AC827" s="77"/>
      <c r="AD827" s="77"/>
      <c r="AE827" s="77"/>
      <c r="AF827" s="77"/>
      <c r="AG827" s="77"/>
      <c r="AH827" s="77"/>
      <c r="AI827" s="77"/>
      <c r="AJ827" s="77"/>
      <c r="AK827" s="77"/>
      <c r="AL827" s="77"/>
      <c r="AM827" s="77"/>
      <c r="AN827" s="77"/>
      <c r="AO827" s="145"/>
      <c r="AP827" s="247" t="str">
        <f>IF(F827="","",IFERROR(VLOOKUP(SUBSTITUTE(SUBSTITUTE(Tabla1[[#This Row],[Uso Sistemas]],"T","P"),"N","F"),Parámetros!$M$2:$N$17,2,0),"Completar hasta 3ra sem. para evaluar a Probacionista"))</f>
        <v/>
      </c>
      <c r="AQ827" s="40"/>
      <c r="AR827" s="40"/>
      <c r="AS827" s="40"/>
      <c r="AT827" s="29"/>
      <c r="AU827" s="56"/>
      <c r="AV827" s="56"/>
      <c r="AW827" s="56"/>
      <c r="AX827" s="249" t="str">
        <f>IF(V827="","",EOMONTH(EDATE(Tabla1[[#This Row],[Fecha Finalización]],2),0))</f>
        <v/>
      </c>
      <c r="AY827" s="40"/>
      <c r="AZ827" s="250" t="str">
        <f>IF(V827="","",EOMONTH(EDATE(Tabla1[[#This Row],[Fecha Finalización]],3),0))</f>
        <v/>
      </c>
      <c r="BA827" s="40"/>
      <c r="BB827" s="40"/>
      <c r="BC827" s="236"/>
      <c r="BD827" s="234" t="str">
        <f>IF(F827="","",Tabla1[[#This Row],[sem 01]]&amp;Tabla1[[#This Row],[sem 02]]&amp;Tabla1[[#This Row],[sem 03]])</f>
        <v/>
      </c>
      <c r="BE827" s="235" t="str">
        <f>IF(TRIM(F827)="","",$B$1&amp;"-"&amp;SUBSTITUTE(Tabla1[[#This Row],[Mes Inscrito]]," ","")&amp;"-"&amp;SUBSTITUTE(Tabla1[[#This Row],[Dia de clases Inscrito]]," ","")&amp;"-"&amp;SUBSTITUTE(Tabla1[[#This Row],[Horario Inscrito]]," ","")&amp;"-"&amp;Tabla1[[#This Row],[Fecha Inicio grupo]])</f>
        <v/>
      </c>
      <c r="BF827" s="252" t="str">
        <f>IF(F827="","",Tabla1[[#This Row],[Curso]])</f>
        <v/>
      </c>
      <c r="BG827" s="253" t="str">
        <f>+IF(TRIM(F827)="","",$B$1&amp;"-"&amp;TRIM(Tabla1[[#This Row],[Mes Inscrito]])&amp;"-"&amp;TRIM(Tabla1[[#This Row],[Dia de clases Inscrito]])&amp;"-"&amp;TRIM(Tabla1[[#This Row],[Horario Inscrito]])&amp;"-"&amp;TRIM(Tabla1[[#This Row],[Fecha Inicio grupo]])&amp;"-"&amp;TRIM(Tabla1[[#This Row],[Tipo Incrito]]))</f>
        <v/>
      </c>
      <c r="BH827" s="308" t="str">
        <f>IF(F827="","",OR(IFERROR(SEARCH("CG",Tabla1[[#This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7" s="309" t="str">
        <f>IF(F827&lt;&gt;"",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7" s="309" t="str">
        <f>IF(F827&lt;&gt;"",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7" s="309" t="str">
        <f>IF(Tabla1[[#This Row],[Fecha Inicio grupo]]="","",IFERROR(VLOOKUP(Tabla1[[#This Row],[Mes de Alta como miembro]],Parámetros!$AM$2:$AN$16,2,0),"01/01/1900"))</f>
        <v/>
      </c>
    </row>
    <row r="828" spans="1:63" ht="14.45">
      <c r="A828" s="69">
        <v>825</v>
      </c>
      <c r="B828" s="30"/>
      <c r="C828" s="35"/>
      <c r="D828" s="43"/>
      <c r="E828" s="65"/>
      <c r="F828" s="46"/>
      <c r="G828" s="46"/>
      <c r="H828" s="164"/>
      <c r="I828" s="43"/>
      <c r="J828" s="29"/>
      <c r="K828" s="70"/>
      <c r="L828" s="69"/>
      <c r="M828" s="47"/>
      <c r="N828" s="239" t="str">
        <f ca="1">IF(Tabla1[[#This Row],[Fecha de nac]]="","",IF(Tabla1[[#This Row],[Fecha Finalización]] &gt;=TODAY(), DATEDIF(Tabla1[[#This Row],[Fecha de nac]],TODAY(),"y"), ROUNDDOWN((Tabla1[[#This Row],[Fecha Finalización]] -Tabla1[[#This Row],[Fecha de nac]])/365,0)))</f>
        <v/>
      </c>
      <c r="O828" s="170"/>
      <c r="P828" s="35"/>
      <c r="Q828" s="68"/>
      <c r="R828" s="68"/>
      <c r="S828" s="68"/>
      <c r="T828" s="68"/>
      <c r="U828" s="244" t="str">
        <f>IF(F828="","",Tabla1[[#This Row],[Fecha Inicio grupo]]+3*7-7)</f>
        <v/>
      </c>
      <c r="V828" s="245" t="str">
        <f>IF(F828="","",EDATE(Tabla1[[#This Row],[Fecha Inicio grupo]],3))</f>
        <v/>
      </c>
      <c r="W828" s="30"/>
      <c r="X828" s="30"/>
      <c r="Y828" s="77"/>
      <c r="Z828" s="77"/>
      <c r="AA828" s="77"/>
      <c r="AB828" s="77"/>
      <c r="AC828" s="77"/>
      <c r="AD828" s="77"/>
      <c r="AE828" s="77"/>
      <c r="AF828" s="77"/>
      <c r="AG828" s="77"/>
      <c r="AH828" s="77"/>
      <c r="AI828" s="77"/>
      <c r="AJ828" s="77"/>
      <c r="AK828" s="77"/>
      <c r="AL828" s="77"/>
      <c r="AM828" s="77"/>
      <c r="AN828" s="77"/>
      <c r="AO828" s="145"/>
      <c r="AP828" s="247" t="str">
        <f>IF(F828="","",IFERROR(VLOOKUP(SUBSTITUTE(SUBSTITUTE(Tabla1[[#This Row],[Uso Sistemas]],"T","P"),"N","F"),Parámetros!$M$2:$N$17,2,0),"Completar hasta 3ra sem. para evaluar a Probacionista"))</f>
        <v/>
      </c>
      <c r="AQ828" s="40"/>
      <c r="AR828" s="40"/>
      <c r="AS828" s="40"/>
      <c r="AT828" s="29"/>
      <c r="AU828" s="56"/>
      <c r="AV828" s="56"/>
      <c r="AW828" s="56"/>
      <c r="AX828" s="249" t="str">
        <f>IF(V828="","",EOMONTH(EDATE(Tabla1[[#This Row],[Fecha Finalización]],2),0))</f>
        <v/>
      </c>
      <c r="AY828" s="40"/>
      <c r="AZ828" s="250" t="str">
        <f>IF(V828="","",EOMONTH(EDATE(Tabla1[[#This Row],[Fecha Finalización]],3),0))</f>
        <v/>
      </c>
      <c r="BA828" s="40"/>
      <c r="BB828" s="40"/>
      <c r="BC828" s="236"/>
      <c r="BD828" s="234" t="str">
        <f>IF(F828="","",Tabla1[[#This Row],[sem 01]]&amp;Tabla1[[#This Row],[sem 02]]&amp;Tabla1[[#This Row],[sem 03]])</f>
        <v/>
      </c>
      <c r="BE828" s="235" t="str">
        <f>IF(TRIM(F828)="","",$B$1&amp;"-"&amp;SUBSTITUTE(Tabla1[[#This Row],[Mes Inscrito]]," ","")&amp;"-"&amp;SUBSTITUTE(Tabla1[[#This Row],[Dia de clases Inscrito]]," ","")&amp;"-"&amp;SUBSTITUTE(Tabla1[[#This Row],[Horario Inscrito]]," ","")&amp;"-"&amp;Tabla1[[#This Row],[Fecha Inicio grupo]])</f>
        <v/>
      </c>
      <c r="BF828" s="252" t="str">
        <f>IF(F828="","",Tabla1[[#This Row],[Curso]])</f>
        <v/>
      </c>
      <c r="BG828" s="253" t="str">
        <f>+IF(TRIM(F828)="","",$B$1&amp;"-"&amp;TRIM(Tabla1[[#This Row],[Mes Inscrito]])&amp;"-"&amp;TRIM(Tabla1[[#This Row],[Dia de clases Inscrito]])&amp;"-"&amp;TRIM(Tabla1[[#This Row],[Horario Inscrito]])&amp;"-"&amp;TRIM(Tabla1[[#This Row],[Fecha Inicio grupo]])&amp;"-"&amp;TRIM(Tabla1[[#This Row],[Tipo Incrito]]))</f>
        <v/>
      </c>
      <c r="BH828" s="308" t="str">
        <f>IF(F828="","",OR(IFERROR(SEARCH("CG",Tabla1[[#This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8" s="309" t="str">
        <f>IF(F828&lt;&gt;"",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8" s="309" t="str">
        <f>IF(F828&lt;&gt;"",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8" s="309" t="str">
        <f>IF(Tabla1[[#This Row],[Fecha Inicio grupo]]="","",IFERROR(VLOOKUP(Tabla1[[#This Row],[Mes de Alta como miembro]],Parámetros!$AM$2:$AN$16,2,0),"01/01/1900"))</f>
        <v/>
      </c>
    </row>
    <row r="829" spans="1:63" ht="14.45">
      <c r="A829" s="69">
        <v>826</v>
      </c>
      <c r="B829" s="30"/>
      <c r="C829" s="35"/>
      <c r="D829" s="43"/>
      <c r="E829" s="65"/>
      <c r="F829" s="46"/>
      <c r="G829" s="46"/>
      <c r="H829" s="164"/>
      <c r="I829" s="43"/>
      <c r="J829" s="29"/>
      <c r="K829" s="70"/>
      <c r="L829" s="69"/>
      <c r="M829" s="47"/>
      <c r="N829" s="239" t="str">
        <f ca="1">IF(Tabla1[[#This Row],[Fecha de nac]]="","",IF(Tabla1[[#This Row],[Fecha Finalización]] &gt;=TODAY(), DATEDIF(Tabla1[[#This Row],[Fecha de nac]],TODAY(),"y"), ROUNDDOWN((Tabla1[[#This Row],[Fecha Finalización]] -Tabla1[[#This Row],[Fecha de nac]])/365,0)))</f>
        <v/>
      </c>
      <c r="O829" s="170"/>
      <c r="P829" s="35"/>
      <c r="Q829" s="68"/>
      <c r="R829" s="68"/>
      <c r="S829" s="68"/>
      <c r="T829" s="68"/>
      <c r="U829" s="244" t="str">
        <f>IF(F829="","",Tabla1[[#This Row],[Fecha Inicio grupo]]+3*7-7)</f>
        <v/>
      </c>
      <c r="V829" s="245" t="str">
        <f>IF(F829="","",EDATE(Tabla1[[#This Row],[Fecha Inicio grupo]],3))</f>
        <v/>
      </c>
      <c r="W829" s="30"/>
      <c r="X829" s="30"/>
      <c r="Y829" s="77"/>
      <c r="Z829" s="77"/>
      <c r="AA829" s="77"/>
      <c r="AB829" s="77"/>
      <c r="AC829" s="77"/>
      <c r="AD829" s="77"/>
      <c r="AE829" s="77"/>
      <c r="AF829" s="77"/>
      <c r="AG829" s="77"/>
      <c r="AH829" s="77"/>
      <c r="AI829" s="77"/>
      <c r="AJ829" s="77"/>
      <c r="AK829" s="77"/>
      <c r="AL829" s="77"/>
      <c r="AM829" s="77"/>
      <c r="AN829" s="77"/>
      <c r="AO829" s="145"/>
      <c r="AP829" s="247" t="str">
        <f>IF(F829="","",IFERROR(VLOOKUP(SUBSTITUTE(SUBSTITUTE(Tabla1[[#This Row],[Uso Sistemas]],"T","P"),"N","F"),Parámetros!$M$2:$N$17,2,0),"Completar hasta 3ra sem. para evaluar a Probacionista"))</f>
        <v/>
      </c>
      <c r="AQ829" s="40"/>
      <c r="AR829" s="40"/>
      <c r="AS829" s="40"/>
      <c r="AT829" s="29"/>
      <c r="AU829" s="56"/>
      <c r="AV829" s="56"/>
      <c r="AW829" s="56"/>
      <c r="AX829" s="249" t="str">
        <f>IF(V829="","",EOMONTH(EDATE(Tabla1[[#This Row],[Fecha Finalización]],2),0))</f>
        <v/>
      </c>
      <c r="AY829" s="40"/>
      <c r="AZ829" s="250" t="str">
        <f>IF(V829="","",EOMONTH(EDATE(Tabla1[[#This Row],[Fecha Finalización]],3),0))</f>
        <v/>
      </c>
      <c r="BA829" s="40"/>
      <c r="BB829" s="40"/>
      <c r="BC829" s="236"/>
      <c r="BD829" s="234" t="str">
        <f>IF(F829="","",Tabla1[[#This Row],[sem 01]]&amp;Tabla1[[#This Row],[sem 02]]&amp;Tabla1[[#This Row],[sem 03]])</f>
        <v/>
      </c>
      <c r="BE829" s="235" t="str">
        <f>IF(TRIM(F829)="","",$B$1&amp;"-"&amp;SUBSTITUTE(Tabla1[[#This Row],[Mes Inscrito]]," ","")&amp;"-"&amp;SUBSTITUTE(Tabla1[[#This Row],[Dia de clases Inscrito]]," ","")&amp;"-"&amp;SUBSTITUTE(Tabla1[[#This Row],[Horario Inscrito]]," ","")&amp;"-"&amp;Tabla1[[#This Row],[Fecha Inicio grupo]])</f>
        <v/>
      </c>
      <c r="BF829" s="252" t="str">
        <f>IF(F829="","",Tabla1[[#This Row],[Curso]])</f>
        <v/>
      </c>
      <c r="BG829" s="253" t="str">
        <f>+IF(TRIM(F829)="","",$B$1&amp;"-"&amp;TRIM(Tabla1[[#This Row],[Mes Inscrito]])&amp;"-"&amp;TRIM(Tabla1[[#This Row],[Dia de clases Inscrito]])&amp;"-"&amp;TRIM(Tabla1[[#This Row],[Horario Inscrito]])&amp;"-"&amp;TRIM(Tabla1[[#This Row],[Fecha Inicio grupo]])&amp;"-"&amp;TRIM(Tabla1[[#This Row],[Tipo Incrito]]))</f>
        <v/>
      </c>
      <c r="BH829" s="308" t="str">
        <f>IF(F829="","",OR(IFERROR(SEARCH("CG",Tabla1[[#This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9" s="309" t="str">
        <f>IF(F829&lt;&gt;"",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9" s="309" t="str">
        <f>IF(F829&lt;&gt;"",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9" s="309" t="str">
        <f>IF(Tabla1[[#This Row],[Fecha Inicio grupo]]="","",IFERROR(VLOOKUP(Tabla1[[#This Row],[Mes de Alta como miembro]],Parámetros!$AM$2:$AN$16,2,0),"01/01/1900"))</f>
        <v/>
      </c>
    </row>
    <row r="830" spans="1:63" ht="14.45">
      <c r="A830" s="69">
        <v>827</v>
      </c>
      <c r="B830" s="30"/>
      <c r="C830" s="35"/>
      <c r="D830" s="43"/>
      <c r="E830" s="65"/>
      <c r="F830" s="46"/>
      <c r="G830" s="46"/>
      <c r="H830" s="164"/>
      <c r="I830" s="43"/>
      <c r="J830" s="29"/>
      <c r="K830" s="70"/>
      <c r="L830" s="69"/>
      <c r="M830" s="47"/>
      <c r="N830" s="239" t="str">
        <f ca="1">IF(Tabla1[[#This Row],[Fecha de nac]]="","",IF(Tabla1[[#This Row],[Fecha Finalización]] &gt;=TODAY(), DATEDIF(Tabla1[[#This Row],[Fecha de nac]],TODAY(),"y"), ROUNDDOWN((Tabla1[[#This Row],[Fecha Finalización]] -Tabla1[[#This Row],[Fecha de nac]])/365,0)))</f>
        <v/>
      </c>
      <c r="O830" s="170"/>
      <c r="P830" s="35"/>
      <c r="Q830" s="68"/>
      <c r="R830" s="68"/>
      <c r="S830" s="68"/>
      <c r="T830" s="68"/>
      <c r="U830" s="244" t="str">
        <f>IF(F830="","",Tabla1[[#This Row],[Fecha Inicio grupo]]+3*7-7)</f>
        <v/>
      </c>
      <c r="V830" s="245" t="str">
        <f>IF(F830="","",EDATE(Tabla1[[#This Row],[Fecha Inicio grupo]],3))</f>
        <v/>
      </c>
      <c r="W830" s="30"/>
      <c r="X830" s="30"/>
      <c r="Y830" s="77"/>
      <c r="Z830" s="77"/>
      <c r="AA830" s="77"/>
      <c r="AB830" s="77"/>
      <c r="AC830" s="77"/>
      <c r="AD830" s="77"/>
      <c r="AE830" s="77"/>
      <c r="AF830" s="77"/>
      <c r="AG830" s="77"/>
      <c r="AH830" s="77"/>
      <c r="AI830" s="77"/>
      <c r="AJ830" s="77"/>
      <c r="AK830" s="77"/>
      <c r="AL830" s="77"/>
      <c r="AM830" s="77"/>
      <c r="AN830" s="77"/>
      <c r="AO830" s="145"/>
      <c r="AP830" s="247" t="str">
        <f>IF(F830="","",IFERROR(VLOOKUP(SUBSTITUTE(SUBSTITUTE(Tabla1[[#This Row],[Uso Sistemas]],"T","P"),"N","F"),Parámetros!$M$2:$N$17,2,0),"Completar hasta 3ra sem. para evaluar a Probacionista"))</f>
        <v/>
      </c>
      <c r="AQ830" s="40"/>
      <c r="AR830" s="40"/>
      <c r="AS830" s="40"/>
      <c r="AT830" s="29"/>
      <c r="AU830" s="56"/>
      <c r="AV830" s="56"/>
      <c r="AW830" s="56"/>
      <c r="AX830" s="249" t="str">
        <f>IF(V830="","",EOMONTH(EDATE(Tabla1[[#This Row],[Fecha Finalización]],2),0))</f>
        <v/>
      </c>
      <c r="AY830" s="40"/>
      <c r="AZ830" s="250" t="str">
        <f>IF(V830="","",EOMONTH(EDATE(Tabla1[[#This Row],[Fecha Finalización]],3),0))</f>
        <v/>
      </c>
      <c r="BA830" s="40"/>
      <c r="BB830" s="40"/>
      <c r="BC830" s="236"/>
      <c r="BD830" s="234" t="str">
        <f>IF(F830="","",Tabla1[[#This Row],[sem 01]]&amp;Tabla1[[#This Row],[sem 02]]&amp;Tabla1[[#This Row],[sem 03]])</f>
        <v/>
      </c>
      <c r="BE830" s="235" t="str">
        <f>IF(TRIM(F830)="","",$B$1&amp;"-"&amp;SUBSTITUTE(Tabla1[[#This Row],[Mes Inscrito]]," ","")&amp;"-"&amp;SUBSTITUTE(Tabla1[[#This Row],[Dia de clases Inscrito]]," ","")&amp;"-"&amp;SUBSTITUTE(Tabla1[[#This Row],[Horario Inscrito]]," ","")&amp;"-"&amp;Tabla1[[#This Row],[Fecha Inicio grupo]])</f>
        <v/>
      </c>
      <c r="BF830" s="252" t="str">
        <f>IF(F830="","",Tabla1[[#This Row],[Curso]])</f>
        <v/>
      </c>
      <c r="BG830" s="253" t="str">
        <f>+IF(TRIM(F830)="","",$B$1&amp;"-"&amp;TRIM(Tabla1[[#This Row],[Mes Inscrito]])&amp;"-"&amp;TRIM(Tabla1[[#This Row],[Dia de clases Inscrito]])&amp;"-"&amp;TRIM(Tabla1[[#This Row],[Horario Inscrito]])&amp;"-"&amp;TRIM(Tabla1[[#This Row],[Fecha Inicio grupo]])&amp;"-"&amp;TRIM(Tabla1[[#This Row],[Tipo Incrito]]))</f>
        <v/>
      </c>
      <c r="BH830" s="308" t="str">
        <f>IF(F830="","",OR(IFERROR(SEARCH("CG",Tabla1[[#This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0" s="309" t="str">
        <f>IF(F830&lt;&gt;"",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0" s="309" t="str">
        <f>IF(F830&lt;&gt;"",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0" s="309" t="str">
        <f>IF(Tabla1[[#This Row],[Fecha Inicio grupo]]="","",IFERROR(VLOOKUP(Tabla1[[#This Row],[Mes de Alta como miembro]],Parámetros!$AM$2:$AN$16,2,0),"01/01/1900"))</f>
        <v/>
      </c>
    </row>
    <row r="831" spans="1:63" ht="14.45">
      <c r="A831" s="69">
        <v>828</v>
      </c>
      <c r="B831" s="30"/>
      <c r="C831" s="35"/>
      <c r="D831" s="43"/>
      <c r="E831" s="65"/>
      <c r="F831" s="46"/>
      <c r="G831" s="46"/>
      <c r="H831" s="164"/>
      <c r="I831" s="43"/>
      <c r="J831" s="29"/>
      <c r="K831" s="70"/>
      <c r="L831" s="69"/>
      <c r="M831" s="47"/>
      <c r="N831" s="239" t="str">
        <f ca="1">IF(Tabla1[[#This Row],[Fecha de nac]]="","",IF(Tabla1[[#This Row],[Fecha Finalización]] &gt;=TODAY(), DATEDIF(Tabla1[[#This Row],[Fecha de nac]],TODAY(),"y"), ROUNDDOWN((Tabla1[[#This Row],[Fecha Finalización]] -Tabla1[[#This Row],[Fecha de nac]])/365,0)))</f>
        <v/>
      </c>
      <c r="O831" s="170"/>
      <c r="P831" s="35"/>
      <c r="Q831" s="68"/>
      <c r="R831" s="68"/>
      <c r="S831" s="68"/>
      <c r="T831" s="68"/>
      <c r="U831" s="244" t="str">
        <f>IF(F831="","",Tabla1[[#This Row],[Fecha Inicio grupo]]+3*7-7)</f>
        <v/>
      </c>
      <c r="V831" s="245" t="str">
        <f>IF(F831="","",EDATE(Tabla1[[#This Row],[Fecha Inicio grupo]],3))</f>
        <v/>
      </c>
      <c r="W831" s="30"/>
      <c r="X831" s="30"/>
      <c r="Y831" s="77"/>
      <c r="Z831" s="77"/>
      <c r="AA831" s="77"/>
      <c r="AB831" s="77"/>
      <c r="AC831" s="77"/>
      <c r="AD831" s="77"/>
      <c r="AE831" s="77"/>
      <c r="AF831" s="77"/>
      <c r="AG831" s="77"/>
      <c r="AH831" s="77"/>
      <c r="AI831" s="77"/>
      <c r="AJ831" s="77"/>
      <c r="AK831" s="77"/>
      <c r="AL831" s="77"/>
      <c r="AM831" s="77"/>
      <c r="AN831" s="77"/>
      <c r="AO831" s="145"/>
      <c r="AP831" s="247" t="str">
        <f>IF(F831="","",IFERROR(VLOOKUP(SUBSTITUTE(SUBSTITUTE(Tabla1[[#This Row],[Uso Sistemas]],"T","P"),"N","F"),Parámetros!$M$2:$N$17,2,0),"Completar hasta 3ra sem. para evaluar a Probacionista"))</f>
        <v/>
      </c>
      <c r="AQ831" s="40"/>
      <c r="AR831" s="40"/>
      <c r="AS831" s="40"/>
      <c r="AT831" s="29"/>
      <c r="AU831" s="56"/>
      <c r="AV831" s="56"/>
      <c r="AW831" s="56"/>
      <c r="AX831" s="249" t="str">
        <f>IF(V831="","",EOMONTH(EDATE(Tabla1[[#This Row],[Fecha Finalización]],2),0))</f>
        <v/>
      </c>
      <c r="AY831" s="40"/>
      <c r="AZ831" s="250" t="str">
        <f>IF(V831="","",EOMONTH(EDATE(Tabla1[[#This Row],[Fecha Finalización]],3),0))</f>
        <v/>
      </c>
      <c r="BA831" s="40"/>
      <c r="BB831" s="40"/>
      <c r="BC831" s="236"/>
      <c r="BD831" s="234" t="str">
        <f>IF(F831="","",Tabla1[[#This Row],[sem 01]]&amp;Tabla1[[#This Row],[sem 02]]&amp;Tabla1[[#This Row],[sem 03]])</f>
        <v/>
      </c>
      <c r="BE831" s="235" t="str">
        <f>IF(TRIM(F831)="","",$B$1&amp;"-"&amp;SUBSTITUTE(Tabla1[[#This Row],[Mes Inscrito]]," ","")&amp;"-"&amp;SUBSTITUTE(Tabla1[[#This Row],[Dia de clases Inscrito]]," ","")&amp;"-"&amp;SUBSTITUTE(Tabla1[[#This Row],[Horario Inscrito]]," ","")&amp;"-"&amp;Tabla1[[#This Row],[Fecha Inicio grupo]])</f>
        <v/>
      </c>
      <c r="BF831" s="252" t="str">
        <f>IF(F831="","",Tabla1[[#This Row],[Curso]])</f>
        <v/>
      </c>
      <c r="BG831" s="253" t="str">
        <f>+IF(TRIM(F831)="","",$B$1&amp;"-"&amp;TRIM(Tabla1[[#This Row],[Mes Inscrito]])&amp;"-"&amp;TRIM(Tabla1[[#This Row],[Dia de clases Inscrito]])&amp;"-"&amp;TRIM(Tabla1[[#This Row],[Horario Inscrito]])&amp;"-"&amp;TRIM(Tabla1[[#This Row],[Fecha Inicio grupo]])&amp;"-"&amp;TRIM(Tabla1[[#This Row],[Tipo Incrito]]))</f>
        <v/>
      </c>
      <c r="BH831" s="308" t="str">
        <f>IF(F831="","",OR(IFERROR(SEARCH("CG",Tabla1[[#This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1" s="309" t="str">
        <f>IF(F831&lt;&gt;"",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1" s="309" t="str">
        <f>IF(F831&lt;&gt;"",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1" s="309" t="str">
        <f>IF(Tabla1[[#This Row],[Fecha Inicio grupo]]="","",IFERROR(VLOOKUP(Tabla1[[#This Row],[Mes de Alta como miembro]],Parámetros!$AM$2:$AN$16,2,0),"01/01/1900"))</f>
        <v/>
      </c>
    </row>
    <row r="832" spans="1:63" ht="14.45">
      <c r="A832" s="69">
        <v>829</v>
      </c>
      <c r="B832" s="30"/>
      <c r="C832" s="35"/>
      <c r="D832" s="43"/>
      <c r="E832" s="65"/>
      <c r="F832" s="46"/>
      <c r="G832" s="46"/>
      <c r="H832" s="164"/>
      <c r="I832" s="43"/>
      <c r="J832" s="29"/>
      <c r="K832" s="70"/>
      <c r="L832" s="69"/>
      <c r="M832" s="47"/>
      <c r="N832" s="239" t="str">
        <f ca="1">IF(Tabla1[[#This Row],[Fecha de nac]]="","",IF(Tabla1[[#This Row],[Fecha Finalización]] &gt;=TODAY(), DATEDIF(Tabla1[[#This Row],[Fecha de nac]],TODAY(),"y"), ROUNDDOWN((Tabla1[[#This Row],[Fecha Finalización]] -Tabla1[[#This Row],[Fecha de nac]])/365,0)))</f>
        <v/>
      </c>
      <c r="O832" s="170"/>
      <c r="P832" s="35"/>
      <c r="Q832" s="68"/>
      <c r="R832" s="68"/>
      <c r="S832" s="68"/>
      <c r="T832" s="68"/>
      <c r="U832" s="244" t="str">
        <f>IF(F832="","",Tabla1[[#This Row],[Fecha Inicio grupo]]+3*7-7)</f>
        <v/>
      </c>
      <c r="V832" s="245" t="str">
        <f>IF(F832="","",EDATE(Tabla1[[#This Row],[Fecha Inicio grupo]],3))</f>
        <v/>
      </c>
      <c r="W832" s="30"/>
      <c r="X832" s="30"/>
      <c r="Y832" s="77"/>
      <c r="Z832" s="77"/>
      <c r="AA832" s="77"/>
      <c r="AB832" s="77"/>
      <c r="AC832" s="77"/>
      <c r="AD832" s="77"/>
      <c r="AE832" s="77"/>
      <c r="AF832" s="77"/>
      <c r="AG832" s="77"/>
      <c r="AH832" s="77"/>
      <c r="AI832" s="77"/>
      <c r="AJ832" s="77"/>
      <c r="AK832" s="77"/>
      <c r="AL832" s="77"/>
      <c r="AM832" s="77"/>
      <c r="AN832" s="77"/>
      <c r="AO832" s="145"/>
      <c r="AP832" s="247" t="str">
        <f>IF(F832="","",IFERROR(VLOOKUP(SUBSTITUTE(SUBSTITUTE(Tabla1[[#This Row],[Uso Sistemas]],"T","P"),"N","F"),Parámetros!$M$2:$N$17,2,0),"Completar hasta 3ra sem. para evaluar a Probacionista"))</f>
        <v/>
      </c>
      <c r="AQ832" s="40"/>
      <c r="AR832" s="40"/>
      <c r="AS832" s="40"/>
      <c r="AT832" s="29"/>
      <c r="AU832" s="56"/>
      <c r="AV832" s="56"/>
      <c r="AW832" s="56"/>
      <c r="AX832" s="249" t="str">
        <f>IF(V832="","",EOMONTH(EDATE(Tabla1[[#This Row],[Fecha Finalización]],2),0))</f>
        <v/>
      </c>
      <c r="AY832" s="40"/>
      <c r="AZ832" s="250" t="str">
        <f>IF(V832="","",EOMONTH(EDATE(Tabla1[[#This Row],[Fecha Finalización]],3),0))</f>
        <v/>
      </c>
      <c r="BA832" s="40"/>
      <c r="BB832" s="40"/>
      <c r="BC832" s="236"/>
      <c r="BD832" s="234" t="str">
        <f>IF(F832="","",Tabla1[[#This Row],[sem 01]]&amp;Tabla1[[#This Row],[sem 02]]&amp;Tabla1[[#This Row],[sem 03]])</f>
        <v/>
      </c>
      <c r="BE832" s="235" t="str">
        <f>IF(TRIM(F832)="","",$B$1&amp;"-"&amp;SUBSTITUTE(Tabla1[[#This Row],[Mes Inscrito]]," ","")&amp;"-"&amp;SUBSTITUTE(Tabla1[[#This Row],[Dia de clases Inscrito]]," ","")&amp;"-"&amp;SUBSTITUTE(Tabla1[[#This Row],[Horario Inscrito]]," ","")&amp;"-"&amp;Tabla1[[#This Row],[Fecha Inicio grupo]])</f>
        <v/>
      </c>
      <c r="BF832" s="252" t="str">
        <f>IF(F832="","",Tabla1[[#This Row],[Curso]])</f>
        <v/>
      </c>
      <c r="BG832" s="253" t="str">
        <f>+IF(TRIM(F832)="","",$B$1&amp;"-"&amp;TRIM(Tabla1[[#This Row],[Mes Inscrito]])&amp;"-"&amp;TRIM(Tabla1[[#This Row],[Dia de clases Inscrito]])&amp;"-"&amp;TRIM(Tabla1[[#This Row],[Horario Inscrito]])&amp;"-"&amp;TRIM(Tabla1[[#This Row],[Fecha Inicio grupo]])&amp;"-"&amp;TRIM(Tabla1[[#This Row],[Tipo Incrito]]))</f>
        <v/>
      </c>
      <c r="BH832" s="308" t="str">
        <f>IF(F832="","",OR(IFERROR(SEARCH("CG",Tabla1[[#This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2" s="309" t="str">
        <f>IF(F832&lt;&gt;"",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2" s="309" t="str">
        <f>IF(F832&lt;&gt;"",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2" s="309" t="str">
        <f>IF(Tabla1[[#This Row],[Fecha Inicio grupo]]="","",IFERROR(VLOOKUP(Tabla1[[#This Row],[Mes de Alta como miembro]],Parámetros!$AM$2:$AN$16,2,0),"01/01/1900"))</f>
        <v/>
      </c>
    </row>
    <row r="833" spans="1:63" ht="14.45">
      <c r="A833" s="69">
        <v>830</v>
      </c>
      <c r="B833" s="30"/>
      <c r="C833" s="35"/>
      <c r="D833" s="43"/>
      <c r="E833" s="65"/>
      <c r="F833" s="46"/>
      <c r="G833" s="46"/>
      <c r="H833" s="164"/>
      <c r="I833" s="43"/>
      <c r="J833" s="29"/>
      <c r="K833" s="70"/>
      <c r="L833" s="69"/>
      <c r="M833" s="47"/>
      <c r="N833" s="239" t="str">
        <f ca="1">IF(Tabla1[[#This Row],[Fecha de nac]]="","",IF(Tabla1[[#This Row],[Fecha Finalización]] &gt;=TODAY(), DATEDIF(Tabla1[[#This Row],[Fecha de nac]],TODAY(),"y"), ROUNDDOWN((Tabla1[[#This Row],[Fecha Finalización]] -Tabla1[[#This Row],[Fecha de nac]])/365,0)))</f>
        <v/>
      </c>
      <c r="O833" s="170"/>
      <c r="P833" s="35"/>
      <c r="Q833" s="68"/>
      <c r="R833" s="68"/>
      <c r="S833" s="68"/>
      <c r="T833" s="68"/>
      <c r="U833" s="244" t="str">
        <f>IF(F833="","",Tabla1[[#This Row],[Fecha Inicio grupo]]+3*7-7)</f>
        <v/>
      </c>
      <c r="V833" s="245" t="str">
        <f>IF(F833="","",EDATE(Tabla1[[#This Row],[Fecha Inicio grupo]],3))</f>
        <v/>
      </c>
      <c r="W833" s="30"/>
      <c r="X833" s="30"/>
      <c r="Y833" s="77"/>
      <c r="Z833" s="77"/>
      <c r="AA833" s="77"/>
      <c r="AB833" s="77"/>
      <c r="AC833" s="77"/>
      <c r="AD833" s="77"/>
      <c r="AE833" s="77"/>
      <c r="AF833" s="77"/>
      <c r="AG833" s="77"/>
      <c r="AH833" s="77"/>
      <c r="AI833" s="77"/>
      <c r="AJ833" s="77"/>
      <c r="AK833" s="77"/>
      <c r="AL833" s="77"/>
      <c r="AM833" s="77"/>
      <c r="AN833" s="77"/>
      <c r="AO833" s="145"/>
      <c r="AP833" s="247" t="str">
        <f>IF(F833="","",IFERROR(VLOOKUP(SUBSTITUTE(SUBSTITUTE(Tabla1[[#This Row],[Uso Sistemas]],"T","P"),"N","F"),Parámetros!$M$2:$N$17,2,0),"Completar hasta 3ra sem. para evaluar a Probacionista"))</f>
        <v/>
      </c>
      <c r="AQ833" s="40"/>
      <c r="AR833" s="40"/>
      <c r="AS833" s="40"/>
      <c r="AT833" s="29"/>
      <c r="AU833" s="56"/>
      <c r="AV833" s="56"/>
      <c r="AW833" s="56"/>
      <c r="AX833" s="249" t="str">
        <f>IF(V833="","",EOMONTH(EDATE(Tabla1[[#This Row],[Fecha Finalización]],2),0))</f>
        <v/>
      </c>
      <c r="AY833" s="40"/>
      <c r="AZ833" s="250" t="str">
        <f>IF(V833="","",EOMONTH(EDATE(Tabla1[[#This Row],[Fecha Finalización]],3),0))</f>
        <v/>
      </c>
      <c r="BA833" s="40"/>
      <c r="BB833" s="40"/>
      <c r="BC833" s="236"/>
      <c r="BD833" s="234" t="str">
        <f>IF(F833="","",Tabla1[[#This Row],[sem 01]]&amp;Tabla1[[#This Row],[sem 02]]&amp;Tabla1[[#This Row],[sem 03]])</f>
        <v/>
      </c>
      <c r="BE833" s="235" t="str">
        <f>IF(TRIM(F833)="","",$B$1&amp;"-"&amp;SUBSTITUTE(Tabla1[[#This Row],[Mes Inscrito]]," ","")&amp;"-"&amp;SUBSTITUTE(Tabla1[[#This Row],[Dia de clases Inscrito]]," ","")&amp;"-"&amp;SUBSTITUTE(Tabla1[[#This Row],[Horario Inscrito]]," ","")&amp;"-"&amp;Tabla1[[#This Row],[Fecha Inicio grupo]])</f>
        <v/>
      </c>
      <c r="BF833" s="252" t="str">
        <f>IF(F833="","",Tabla1[[#This Row],[Curso]])</f>
        <v/>
      </c>
      <c r="BG833" s="253" t="str">
        <f>+IF(TRIM(F833)="","",$B$1&amp;"-"&amp;TRIM(Tabla1[[#This Row],[Mes Inscrito]])&amp;"-"&amp;TRIM(Tabla1[[#This Row],[Dia de clases Inscrito]])&amp;"-"&amp;TRIM(Tabla1[[#This Row],[Horario Inscrito]])&amp;"-"&amp;TRIM(Tabla1[[#This Row],[Fecha Inicio grupo]])&amp;"-"&amp;TRIM(Tabla1[[#This Row],[Tipo Incrito]]))</f>
        <v/>
      </c>
      <c r="BH833" s="308" t="str">
        <f>IF(F833="","",OR(IFERROR(SEARCH("CG",Tabla1[[#This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3" s="309" t="str">
        <f>IF(F833&lt;&gt;"",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3" s="309" t="str">
        <f>IF(F833&lt;&gt;"",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3" s="309" t="str">
        <f>IF(Tabla1[[#This Row],[Fecha Inicio grupo]]="","",IFERROR(VLOOKUP(Tabla1[[#This Row],[Mes de Alta como miembro]],Parámetros!$AM$2:$AN$16,2,0),"01/01/1900"))</f>
        <v/>
      </c>
    </row>
    <row r="834" spans="1:63" ht="14.45">
      <c r="A834" s="69">
        <v>831</v>
      </c>
      <c r="B834" s="30"/>
      <c r="C834" s="35"/>
      <c r="D834" s="43"/>
      <c r="E834" s="65"/>
      <c r="F834" s="46"/>
      <c r="G834" s="46"/>
      <c r="H834" s="164"/>
      <c r="I834" s="43"/>
      <c r="J834" s="29"/>
      <c r="K834" s="70"/>
      <c r="L834" s="69"/>
      <c r="M834" s="47"/>
      <c r="N834" s="239" t="str">
        <f ca="1">IF(Tabla1[[#This Row],[Fecha de nac]]="","",IF(Tabla1[[#This Row],[Fecha Finalización]] &gt;=TODAY(), DATEDIF(Tabla1[[#This Row],[Fecha de nac]],TODAY(),"y"), ROUNDDOWN((Tabla1[[#This Row],[Fecha Finalización]] -Tabla1[[#This Row],[Fecha de nac]])/365,0)))</f>
        <v/>
      </c>
      <c r="O834" s="170"/>
      <c r="P834" s="35"/>
      <c r="Q834" s="68"/>
      <c r="R834" s="68"/>
      <c r="S834" s="68"/>
      <c r="T834" s="68"/>
      <c r="U834" s="244" t="str">
        <f>IF(F834="","",Tabla1[[#This Row],[Fecha Inicio grupo]]+3*7-7)</f>
        <v/>
      </c>
      <c r="V834" s="245" t="str">
        <f>IF(F834="","",EDATE(Tabla1[[#This Row],[Fecha Inicio grupo]],3))</f>
        <v/>
      </c>
      <c r="W834" s="30"/>
      <c r="X834" s="30"/>
      <c r="Y834" s="77"/>
      <c r="Z834" s="77"/>
      <c r="AA834" s="77"/>
      <c r="AB834" s="77"/>
      <c r="AC834" s="77"/>
      <c r="AD834" s="77"/>
      <c r="AE834" s="77"/>
      <c r="AF834" s="77"/>
      <c r="AG834" s="77"/>
      <c r="AH834" s="77"/>
      <c r="AI834" s="77"/>
      <c r="AJ834" s="77"/>
      <c r="AK834" s="77"/>
      <c r="AL834" s="77"/>
      <c r="AM834" s="77"/>
      <c r="AN834" s="77"/>
      <c r="AO834" s="145"/>
      <c r="AP834" s="247" t="str">
        <f>IF(F834="","",IFERROR(VLOOKUP(SUBSTITUTE(SUBSTITUTE(Tabla1[[#This Row],[Uso Sistemas]],"T","P"),"N","F"),Parámetros!$M$2:$N$17,2,0),"Completar hasta 3ra sem. para evaluar a Probacionista"))</f>
        <v/>
      </c>
      <c r="AQ834" s="40"/>
      <c r="AR834" s="40"/>
      <c r="AS834" s="40"/>
      <c r="AT834" s="29"/>
      <c r="AU834" s="56"/>
      <c r="AV834" s="56"/>
      <c r="AW834" s="56"/>
      <c r="AX834" s="249" t="str">
        <f>IF(V834="","",EOMONTH(EDATE(Tabla1[[#This Row],[Fecha Finalización]],2),0))</f>
        <v/>
      </c>
      <c r="AY834" s="40"/>
      <c r="AZ834" s="250" t="str">
        <f>IF(V834="","",EOMONTH(EDATE(Tabla1[[#This Row],[Fecha Finalización]],3),0))</f>
        <v/>
      </c>
      <c r="BA834" s="40"/>
      <c r="BB834" s="40"/>
      <c r="BC834" s="236"/>
      <c r="BD834" s="234" t="str">
        <f>IF(F834="","",Tabla1[[#This Row],[sem 01]]&amp;Tabla1[[#This Row],[sem 02]]&amp;Tabla1[[#This Row],[sem 03]])</f>
        <v/>
      </c>
      <c r="BE834" s="235" t="str">
        <f>IF(TRIM(F834)="","",$B$1&amp;"-"&amp;SUBSTITUTE(Tabla1[[#This Row],[Mes Inscrito]]," ","")&amp;"-"&amp;SUBSTITUTE(Tabla1[[#This Row],[Dia de clases Inscrito]]," ","")&amp;"-"&amp;SUBSTITUTE(Tabla1[[#This Row],[Horario Inscrito]]," ","")&amp;"-"&amp;Tabla1[[#This Row],[Fecha Inicio grupo]])</f>
        <v/>
      </c>
      <c r="BF834" s="252" t="str">
        <f>IF(F834="","",Tabla1[[#This Row],[Curso]])</f>
        <v/>
      </c>
      <c r="BG834" s="253" t="str">
        <f>+IF(TRIM(F834)="","",$B$1&amp;"-"&amp;TRIM(Tabla1[[#This Row],[Mes Inscrito]])&amp;"-"&amp;TRIM(Tabla1[[#This Row],[Dia de clases Inscrito]])&amp;"-"&amp;TRIM(Tabla1[[#This Row],[Horario Inscrito]])&amp;"-"&amp;TRIM(Tabla1[[#This Row],[Fecha Inicio grupo]])&amp;"-"&amp;TRIM(Tabla1[[#This Row],[Tipo Incrito]]))</f>
        <v/>
      </c>
      <c r="BH834" s="308" t="str">
        <f>IF(F834="","",OR(IFERROR(SEARCH("CG",Tabla1[[#This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4" s="309" t="str">
        <f>IF(F834&lt;&gt;"",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4" s="309" t="str">
        <f>IF(F834&lt;&gt;"",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4" s="309" t="str">
        <f>IF(Tabla1[[#This Row],[Fecha Inicio grupo]]="","",IFERROR(VLOOKUP(Tabla1[[#This Row],[Mes de Alta como miembro]],Parámetros!$AM$2:$AN$16,2,0),"01/01/1900"))</f>
        <v/>
      </c>
    </row>
    <row r="835" spans="1:63" ht="14.45">
      <c r="A835" s="69">
        <v>832</v>
      </c>
      <c r="B835" s="30"/>
      <c r="C835" s="35"/>
      <c r="D835" s="43"/>
      <c r="E835" s="65"/>
      <c r="F835" s="46"/>
      <c r="G835" s="46"/>
      <c r="H835" s="164"/>
      <c r="I835" s="43"/>
      <c r="J835" s="29"/>
      <c r="K835" s="70"/>
      <c r="L835" s="69"/>
      <c r="M835" s="47"/>
      <c r="N835" s="239" t="str">
        <f ca="1">IF(Tabla1[[#This Row],[Fecha de nac]]="","",IF(Tabla1[[#This Row],[Fecha Finalización]] &gt;=TODAY(), DATEDIF(Tabla1[[#This Row],[Fecha de nac]],TODAY(),"y"), ROUNDDOWN((Tabla1[[#This Row],[Fecha Finalización]] -Tabla1[[#This Row],[Fecha de nac]])/365,0)))</f>
        <v/>
      </c>
      <c r="O835" s="170"/>
      <c r="P835" s="35"/>
      <c r="Q835" s="68"/>
      <c r="R835" s="68"/>
      <c r="S835" s="68"/>
      <c r="T835" s="68"/>
      <c r="U835" s="244" t="str">
        <f>IF(F835="","",Tabla1[[#This Row],[Fecha Inicio grupo]]+3*7-7)</f>
        <v/>
      </c>
      <c r="V835" s="245" t="str">
        <f>IF(F835="","",EDATE(Tabla1[[#This Row],[Fecha Inicio grupo]],3))</f>
        <v/>
      </c>
      <c r="W835" s="30"/>
      <c r="X835" s="30"/>
      <c r="Y835" s="77"/>
      <c r="Z835" s="77"/>
      <c r="AA835" s="77"/>
      <c r="AB835" s="77"/>
      <c r="AC835" s="77"/>
      <c r="AD835" s="77"/>
      <c r="AE835" s="77"/>
      <c r="AF835" s="77"/>
      <c r="AG835" s="77"/>
      <c r="AH835" s="77"/>
      <c r="AI835" s="77"/>
      <c r="AJ835" s="77"/>
      <c r="AK835" s="77"/>
      <c r="AL835" s="77"/>
      <c r="AM835" s="77"/>
      <c r="AN835" s="77"/>
      <c r="AO835" s="145"/>
      <c r="AP835" s="247" t="str">
        <f>IF(F835="","",IFERROR(VLOOKUP(SUBSTITUTE(SUBSTITUTE(Tabla1[[#This Row],[Uso Sistemas]],"T","P"),"N","F"),Parámetros!$M$2:$N$17,2,0),"Completar hasta 3ra sem. para evaluar a Probacionista"))</f>
        <v/>
      </c>
      <c r="AQ835" s="40"/>
      <c r="AR835" s="40"/>
      <c r="AS835" s="40"/>
      <c r="AT835" s="29"/>
      <c r="AU835" s="56"/>
      <c r="AV835" s="56"/>
      <c r="AW835" s="56"/>
      <c r="AX835" s="249" t="str">
        <f>IF(V835="","",EOMONTH(EDATE(Tabla1[[#This Row],[Fecha Finalización]],2),0))</f>
        <v/>
      </c>
      <c r="AY835" s="40"/>
      <c r="AZ835" s="250" t="str">
        <f>IF(V835="","",EOMONTH(EDATE(Tabla1[[#This Row],[Fecha Finalización]],3),0))</f>
        <v/>
      </c>
      <c r="BA835" s="40"/>
      <c r="BB835" s="40"/>
      <c r="BC835" s="236"/>
      <c r="BD835" s="234" t="str">
        <f>IF(F835="","",Tabla1[[#This Row],[sem 01]]&amp;Tabla1[[#This Row],[sem 02]]&amp;Tabla1[[#This Row],[sem 03]])</f>
        <v/>
      </c>
      <c r="BE835" s="235" t="str">
        <f>IF(TRIM(F835)="","",$B$1&amp;"-"&amp;SUBSTITUTE(Tabla1[[#This Row],[Mes Inscrito]]," ","")&amp;"-"&amp;SUBSTITUTE(Tabla1[[#This Row],[Dia de clases Inscrito]]," ","")&amp;"-"&amp;SUBSTITUTE(Tabla1[[#This Row],[Horario Inscrito]]," ","")&amp;"-"&amp;Tabla1[[#This Row],[Fecha Inicio grupo]])</f>
        <v/>
      </c>
      <c r="BF835" s="252" t="str">
        <f>IF(F835="","",Tabla1[[#This Row],[Curso]])</f>
        <v/>
      </c>
      <c r="BG835" s="253" t="str">
        <f>+IF(TRIM(F835)="","",$B$1&amp;"-"&amp;TRIM(Tabla1[[#This Row],[Mes Inscrito]])&amp;"-"&amp;TRIM(Tabla1[[#This Row],[Dia de clases Inscrito]])&amp;"-"&amp;TRIM(Tabla1[[#This Row],[Horario Inscrito]])&amp;"-"&amp;TRIM(Tabla1[[#This Row],[Fecha Inicio grupo]])&amp;"-"&amp;TRIM(Tabla1[[#This Row],[Tipo Incrito]]))</f>
        <v/>
      </c>
      <c r="BH835" s="308" t="str">
        <f>IF(F835="","",OR(IFERROR(SEARCH("CG",Tabla1[[#This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5" s="309" t="str">
        <f>IF(F835&lt;&gt;"",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5" s="309" t="str">
        <f>IF(F835&lt;&gt;"",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5" s="309" t="str">
        <f>IF(Tabla1[[#This Row],[Fecha Inicio grupo]]="","",IFERROR(VLOOKUP(Tabla1[[#This Row],[Mes de Alta como miembro]],Parámetros!$AM$2:$AN$16,2,0),"01/01/1900"))</f>
        <v/>
      </c>
    </row>
    <row r="836" spans="1:63" ht="14.45">
      <c r="A836" s="69">
        <v>833</v>
      </c>
      <c r="B836" s="30"/>
      <c r="C836" s="35"/>
      <c r="D836" s="43"/>
      <c r="E836" s="65"/>
      <c r="F836" s="46"/>
      <c r="G836" s="46"/>
      <c r="H836" s="164"/>
      <c r="I836" s="43"/>
      <c r="J836" s="29"/>
      <c r="K836" s="70"/>
      <c r="L836" s="69"/>
      <c r="M836" s="47"/>
      <c r="N836" s="239" t="str">
        <f ca="1">IF(Tabla1[[#This Row],[Fecha de nac]]="","",IF(Tabla1[[#This Row],[Fecha Finalización]] &gt;=TODAY(), DATEDIF(Tabla1[[#This Row],[Fecha de nac]],TODAY(),"y"), ROUNDDOWN((Tabla1[[#This Row],[Fecha Finalización]] -Tabla1[[#This Row],[Fecha de nac]])/365,0)))</f>
        <v/>
      </c>
      <c r="O836" s="170"/>
      <c r="P836" s="35"/>
      <c r="Q836" s="68"/>
      <c r="R836" s="68"/>
      <c r="S836" s="68"/>
      <c r="T836" s="68"/>
      <c r="U836" s="244" t="str">
        <f>IF(F836="","",Tabla1[[#This Row],[Fecha Inicio grupo]]+3*7-7)</f>
        <v/>
      </c>
      <c r="V836" s="245" t="str">
        <f>IF(F836="","",EDATE(Tabla1[[#This Row],[Fecha Inicio grupo]],3))</f>
        <v/>
      </c>
      <c r="W836" s="30"/>
      <c r="X836" s="30"/>
      <c r="Y836" s="77"/>
      <c r="Z836" s="77"/>
      <c r="AA836" s="77"/>
      <c r="AB836" s="77"/>
      <c r="AC836" s="77"/>
      <c r="AD836" s="77"/>
      <c r="AE836" s="77"/>
      <c r="AF836" s="77"/>
      <c r="AG836" s="77"/>
      <c r="AH836" s="77"/>
      <c r="AI836" s="77"/>
      <c r="AJ836" s="77"/>
      <c r="AK836" s="77"/>
      <c r="AL836" s="77"/>
      <c r="AM836" s="77"/>
      <c r="AN836" s="77"/>
      <c r="AO836" s="145"/>
      <c r="AP836" s="247" t="str">
        <f>IF(F836="","",IFERROR(VLOOKUP(SUBSTITUTE(SUBSTITUTE(Tabla1[[#This Row],[Uso Sistemas]],"T","P"),"N","F"),Parámetros!$M$2:$N$17,2,0),"Completar hasta 3ra sem. para evaluar a Probacionista"))</f>
        <v/>
      </c>
      <c r="AQ836" s="40"/>
      <c r="AR836" s="40"/>
      <c r="AS836" s="40"/>
      <c r="AT836" s="29"/>
      <c r="AU836" s="56"/>
      <c r="AV836" s="56"/>
      <c r="AW836" s="56"/>
      <c r="AX836" s="249" t="str">
        <f>IF(V836="","",EOMONTH(EDATE(Tabla1[[#This Row],[Fecha Finalización]],2),0))</f>
        <v/>
      </c>
      <c r="AY836" s="40"/>
      <c r="AZ836" s="250" t="str">
        <f>IF(V836="","",EOMONTH(EDATE(Tabla1[[#This Row],[Fecha Finalización]],3),0))</f>
        <v/>
      </c>
      <c r="BA836" s="40"/>
      <c r="BB836" s="40"/>
      <c r="BC836" s="236"/>
      <c r="BD836" s="234" t="str">
        <f>IF(F836="","",Tabla1[[#This Row],[sem 01]]&amp;Tabla1[[#This Row],[sem 02]]&amp;Tabla1[[#This Row],[sem 03]])</f>
        <v/>
      </c>
      <c r="BE836" s="235" t="str">
        <f>IF(TRIM(F836)="","",$B$1&amp;"-"&amp;SUBSTITUTE(Tabla1[[#This Row],[Mes Inscrito]]," ","")&amp;"-"&amp;SUBSTITUTE(Tabla1[[#This Row],[Dia de clases Inscrito]]," ","")&amp;"-"&amp;SUBSTITUTE(Tabla1[[#This Row],[Horario Inscrito]]," ","")&amp;"-"&amp;Tabla1[[#This Row],[Fecha Inicio grupo]])</f>
        <v/>
      </c>
      <c r="BF836" s="252" t="str">
        <f>IF(F836="","",Tabla1[[#This Row],[Curso]])</f>
        <v/>
      </c>
      <c r="BG836" s="253" t="str">
        <f>+IF(TRIM(F836)="","",$B$1&amp;"-"&amp;TRIM(Tabla1[[#This Row],[Mes Inscrito]])&amp;"-"&amp;TRIM(Tabla1[[#This Row],[Dia de clases Inscrito]])&amp;"-"&amp;TRIM(Tabla1[[#This Row],[Horario Inscrito]])&amp;"-"&amp;TRIM(Tabla1[[#This Row],[Fecha Inicio grupo]])&amp;"-"&amp;TRIM(Tabla1[[#This Row],[Tipo Incrito]]))</f>
        <v/>
      </c>
      <c r="BH836" s="308" t="str">
        <f>IF(F836="","",OR(IFERROR(SEARCH("CG",Tabla1[[#This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6" s="309" t="str">
        <f>IF(F836&lt;&gt;"",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6" s="309" t="str">
        <f>IF(F836&lt;&gt;"",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6" s="309" t="str">
        <f>IF(Tabla1[[#This Row],[Fecha Inicio grupo]]="","",IFERROR(VLOOKUP(Tabla1[[#This Row],[Mes de Alta como miembro]],Parámetros!$AM$2:$AN$16,2,0),"01/01/1900"))</f>
        <v/>
      </c>
    </row>
    <row r="837" spans="1:63" ht="14.45">
      <c r="A837" s="69">
        <v>834</v>
      </c>
      <c r="B837" s="30"/>
      <c r="C837" s="35"/>
      <c r="D837" s="43"/>
      <c r="E837" s="65"/>
      <c r="F837" s="46"/>
      <c r="G837" s="46"/>
      <c r="H837" s="164"/>
      <c r="I837" s="43"/>
      <c r="J837" s="29"/>
      <c r="K837" s="70"/>
      <c r="L837" s="69"/>
      <c r="M837" s="47"/>
      <c r="N837" s="239" t="str">
        <f ca="1">IF(Tabla1[[#This Row],[Fecha de nac]]="","",IF(Tabla1[[#This Row],[Fecha Finalización]] &gt;=TODAY(), DATEDIF(Tabla1[[#This Row],[Fecha de nac]],TODAY(),"y"), ROUNDDOWN((Tabla1[[#This Row],[Fecha Finalización]] -Tabla1[[#This Row],[Fecha de nac]])/365,0)))</f>
        <v/>
      </c>
      <c r="O837" s="170"/>
      <c r="P837" s="35"/>
      <c r="Q837" s="68"/>
      <c r="R837" s="68"/>
      <c r="S837" s="68"/>
      <c r="T837" s="68"/>
      <c r="U837" s="244" t="str">
        <f>IF(F837="","",Tabla1[[#This Row],[Fecha Inicio grupo]]+3*7-7)</f>
        <v/>
      </c>
      <c r="V837" s="245" t="str">
        <f>IF(F837="","",EDATE(Tabla1[[#This Row],[Fecha Inicio grupo]],3))</f>
        <v/>
      </c>
      <c r="W837" s="30"/>
      <c r="X837" s="30"/>
      <c r="Y837" s="77"/>
      <c r="Z837" s="77"/>
      <c r="AA837" s="77"/>
      <c r="AB837" s="77"/>
      <c r="AC837" s="77"/>
      <c r="AD837" s="77"/>
      <c r="AE837" s="77"/>
      <c r="AF837" s="77"/>
      <c r="AG837" s="77"/>
      <c r="AH837" s="77"/>
      <c r="AI837" s="77"/>
      <c r="AJ837" s="77"/>
      <c r="AK837" s="77"/>
      <c r="AL837" s="77"/>
      <c r="AM837" s="77"/>
      <c r="AN837" s="77"/>
      <c r="AO837" s="145"/>
      <c r="AP837" s="247" t="str">
        <f>IF(F837="","",IFERROR(VLOOKUP(SUBSTITUTE(SUBSTITUTE(Tabla1[[#This Row],[Uso Sistemas]],"T","P"),"N","F"),Parámetros!$M$2:$N$17,2,0),"Completar hasta 3ra sem. para evaluar a Probacionista"))</f>
        <v/>
      </c>
      <c r="AQ837" s="40"/>
      <c r="AR837" s="40"/>
      <c r="AS837" s="40"/>
      <c r="AT837" s="29"/>
      <c r="AU837" s="56"/>
      <c r="AV837" s="56"/>
      <c r="AW837" s="56"/>
      <c r="AX837" s="249" t="str">
        <f>IF(V837="","",EOMONTH(EDATE(Tabla1[[#This Row],[Fecha Finalización]],2),0))</f>
        <v/>
      </c>
      <c r="AY837" s="40"/>
      <c r="AZ837" s="250" t="str">
        <f>IF(V837="","",EOMONTH(EDATE(Tabla1[[#This Row],[Fecha Finalización]],3),0))</f>
        <v/>
      </c>
      <c r="BA837" s="40"/>
      <c r="BB837" s="40"/>
      <c r="BC837" s="236"/>
      <c r="BD837" s="234" t="str">
        <f>IF(F837="","",Tabla1[[#This Row],[sem 01]]&amp;Tabla1[[#This Row],[sem 02]]&amp;Tabla1[[#This Row],[sem 03]])</f>
        <v/>
      </c>
      <c r="BE837" s="235" t="str">
        <f>IF(TRIM(F837)="","",$B$1&amp;"-"&amp;SUBSTITUTE(Tabla1[[#This Row],[Mes Inscrito]]," ","")&amp;"-"&amp;SUBSTITUTE(Tabla1[[#This Row],[Dia de clases Inscrito]]," ","")&amp;"-"&amp;SUBSTITUTE(Tabla1[[#This Row],[Horario Inscrito]]," ","")&amp;"-"&amp;Tabla1[[#This Row],[Fecha Inicio grupo]])</f>
        <v/>
      </c>
      <c r="BF837" s="252" t="str">
        <f>IF(F837="","",Tabla1[[#This Row],[Curso]])</f>
        <v/>
      </c>
      <c r="BG837" s="253" t="str">
        <f>+IF(TRIM(F837)="","",$B$1&amp;"-"&amp;TRIM(Tabla1[[#This Row],[Mes Inscrito]])&amp;"-"&amp;TRIM(Tabla1[[#This Row],[Dia de clases Inscrito]])&amp;"-"&amp;TRIM(Tabla1[[#This Row],[Horario Inscrito]])&amp;"-"&amp;TRIM(Tabla1[[#This Row],[Fecha Inicio grupo]])&amp;"-"&amp;TRIM(Tabla1[[#This Row],[Tipo Incrito]]))</f>
        <v/>
      </c>
      <c r="BH837" s="308" t="str">
        <f>IF(F837="","",OR(IFERROR(SEARCH("CG",Tabla1[[#This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7" s="309" t="str">
        <f>IF(F837&lt;&gt;"",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7" s="309" t="str">
        <f>IF(F837&lt;&gt;"",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7" s="309" t="str">
        <f>IF(Tabla1[[#This Row],[Fecha Inicio grupo]]="","",IFERROR(VLOOKUP(Tabla1[[#This Row],[Mes de Alta como miembro]],Parámetros!$AM$2:$AN$16,2,0),"01/01/1900"))</f>
        <v/>
      </c>
    </row>
    <row r="838" spans="1:63" ht="14.45">
      <c r="A838" s="69">
        <v>835</v>
      </c>
      <c r="B838" s="30"/>
      <c r="C838" s="35"/>
      <c r="D838" s="43"/>
      <c r="E838" s="65"/>
      <c r="F838" s="46"/>
      <c r="G838" s="46"/>
      <c r="H838" s="164"/>
      <c r="I838" s="43"/>
      <c r="J838" s="29"/>
      <c r="K838" s="70"/>
      <c r="L838" s="69"/>
      <c r="M838" s="47"/>
      <c r="N838" s="239" t="str">
        <f ca="1">IF(Tabla1[[#This Row],[Fecha de nac]]="","",IF(Tabla1[[#This Row],[Fecha Finalización]] &gt;=TODAY(), DATEDIF(Tabla1[[#This Row],[Fecha de nac]],TODAY(),"y"), ROUNDDOWN((Tabla1[[#This Row],[Fecha Finalización]] -Tabla1[[#This Row],[Fecha de nac]])/365,0)))</f>
        <v/>
      </c>
      <c r="O838" s="170"/>
      <c r="P838" s="35"/>
      <c r="Q838" s="68"/>
      <c r="R838" s="68"/>
      <c r="S838" s="68"/>
      <c r="T838" s="68"/>
      <c r="U838" s="244" t="str">
        <f>IF(F838="","",Tabla1[[#This Row],[Fecha Inicio grupo]]+3*7-7)</f>
        <v/>
      </c>
      <c r="V838" s="245" t="str">
        <f>IF(F838="","",EDATE(Tabla1[[#This Row],[Fecha Inicio grupo]],3))</f>
        <v/>
      </c>
      <c r="W838" s="30"/>
      <c r="X838" s="30"/>
      <c r="Y838" s="77"/>
      <c r="Z838" s="77"/>
      <c r="AA838" s="77"/>
      <c r="AB838" s="77"/>
      <c r="AC838" s="77"/>
      <c r="AD838" s="77"/>
      <c r="AE838" s="77"/>
      <c r="AF838" s="77"/>
      <c r="AG838" s="77"/>
      <c r="AH838" s="77"/>
      <c r="AI838" s="77"/>
      <c r="AJ838" s="77"/>
      <c r="AK838" s="77"/>
      <c r="AL838" s="77"/>
      <c r="AM838" s="77"/>
      <c r="AN838" s="77"/>
      <c r="AO838" s="145"/>
      <c r="AP838" s="247" t="str">
        <f>IF(F838="","",IFERROR(VLOOKUP(SUBSTITUTE(SUBSTITUTE(Tabla1[[#This Row],[Uso Sistemas]],"T","P"),"N","F"),Parámetros!$M$2:$N$17,2,0),"Completar hasta 3ra sem. para evaluar a Probacionista"))</f>
        <v/>
      </c>
      <c r="AQ838" s="40"/>
      <c r="AR838" s="40"/>
      <c r="AS838" s="40"/>
      <c r="AT838" s="29"/>
      <c r="AU838" s="56"/>
      <c r="AV838" s="56"/>
      <c r="AW838" s="56"/>
      <c r="AX838" s="249" t="str">
        <f>IF(V838="","",EOMONTH(EDATE(Tabla1[[#This Row],[Fecha Finalización]],2),0))</f>
        <v/>
      </c>
      <c r="AY838" s="40"/>
      <c r="AZ838" s="250" t="str">
        <f>IF(V838="","",EOMONTH(EDATE(Tabla1[[#This Row],[Fecha Finalización]],3),0))</f>
        <v/>
      </c>
      <c r="BA838" s="40"/>
      <c r="BB838" s="40"/>
      <c r="BC838" s="236"/>
      <c r="BD838" s="234" t="str">
        <f>IF(F838="","",Tabla1[[#This Row],[sem 01]]&amp;Tabla1[[#This Row],[sem 02]]&amp;Tabla1[[#This Row],[sem 03]])</f>
        <v/>
      </c>
      <c r="BE838" s="235" t="str">
        <f>IF(TRIM(F838)="","",$B$1&amp;"-"&amp;SUBSTITUTE(Tabla1[[#This Row],[Mes Inscrito]]," ","")&amp;"-"&amp;SUBSTITUTE(Tabla1[[#This Row],[Dia de clases Inscrito]]," ","")&amp;"-"&amp;SUBSTITUTE(Tabla1[[#This Row],[Horario Inscrito]]," ","")&amp;"-"&amp;Tabla1[[#This Row],[Fecha Inicio grupo]])</f>
        <v/>
      </c>
      <c r="BF838" s="252" t="str">
        <f>IF(F838="","",Tabla1[[#This Row],[Curso]])</f>
        <v/>
      </c>
      <c r="BG838" s="253" t="str">
        <f>+IF(TRIM(F838)="","",$B$1&amp;"-"&amp;TRIM(Tabla1[[#This Row],[Mes Inscrito]])&amp;"-"&amp;TRIM(Tabla1[[#This Row],[Dia de clases Inscrito]])&amp;"-"&amp;TRIM(Tabla1[[#This Row],[Horario Inscrito]])&amp;"-"&amp;TRIM(Tabla1[[#This Row],[Fecha Inicio grupo]])&amp;"-"&amp;TRIM(Tabla1[[#This Row],[Tipo Incrito]]))</f>
        <v/>
      </c>
      <c r="BH838" s="308" t="str">
        <f>IF(F838="","",OR(IFERROR(SEARCH("CG",Tabla1[[#This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8" s="309" t="str">
        <f>IF(F838&lt;&gt;"",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8" s="309" t="str">
        <f>IF(F838&lt;&gt;"",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8" s="309" t="str">
        <f>IF(Tabla1[[#This Row],[Fecha Inicio grupo]]="","",IFERROR(VLOOKUP(Tabla1[[#This Row],[Mes de Alta como miembro]],Parámetros!$AM$2:$AN$16,2,0),"01/01/1900"))</f>
        <v/>
      </c>
    </row>
    <row r="839" spans="1:63" ht="14.45">
      <c r="A839" s="69">
        <v>836</v>
      </c>
      <c r="B839" s="30"/>
      <c r="C839" s="35"/>
      <c r="D839" s="43"/>
      <c r="E839" s="65"/>
      <c r="F839" s="46"/>
      <c r="G839" s="46"/>
      <c r="H839" s="164"/>
      <c r="I839" s="43"/>
      <c r="J839" s="29"/>
      <c r="K839" s="70"/>
      <c r="L839" s="69"/>
      <c r="M839" s="47"/>
      <c r="N839" s="239" t="str">
        <f ca="1">IF(Tabla1[[#This Row],[Fecha de nac]]="","",IF(Tabla1[[#This Row],[Fecha Finalización]] &gt;=TODAY(), DATEDIF(Tabla1[[#This Row],[Fecha de nac]],TODAY(),"y"), ROUNDDOWN((Tabla1[[#This Row],[Fecha Finalización]] -Tabla1[[#This Row],[Fecha de nac]])/365,0)))</f>
        <v/>
      </c>
      <c r="O839" s="170"/>
      <c r="P839" s="35"/>
      <c r="Q839" s="68"/>
      <c r="R839" s="68"/>
      <c r="S839" s="68"/>
      <c r="T839" s="68"/>
      <c r="U839" s="244" t="str">
        <f>IF(F839="","",Tabla1[[#This Row],[Fecha Inicio grupo]]+3*7-7)</f>
        <v/>
      </c>
      <c r="V839" s="245" t="str">
        <f>IF(F839="","",EDATE(Tabla1[[#This Row],[Fecha Inicio grupo]],3))</f>
        <v/>
      </c>
      <c r="W839" s="30"/>
      <c r="X839" s="30"/>
      <c r="Y839" s="77"/>
      <c r="Z839" s="77"/>
      <c r="AA839" s="77"/>
      <c r="AB839" s="77"/>
      <c r="AC839" s="77"/>
      <c r="AD839" s="77"/>
      <c r="AE839" s="77"/>
      <c r="AF839" s="77"/>
      <c r="AG839" s="77"/>
      <c r="AH839" s="77"/>
      <c r="AI839" s="77"/>
      <c r="AJ839" s="77"/>
      <c r="AK839" s="77"/>
      <c r="AL839" s="77"/>
      <c r="AM839" s="77"/>
      <c r="AN839" s="77"/>
      <c r="AO839" s="145"/>
      <c r="AP839" s="247" t="str">
        <f>IF(F839="","",IFERROR(VLOOKUP(SUBSTITUTE(SUBSTITUTE(Tabla1[[#This Row],[Uso Sistemas]],"T","P"),"N","F"),Parámetros!$M$2:$N$17,2,0),"Completar hasta 3ra sem. para evaluar a Probacionista"))</f>
        <v/>
      </c>
      <c r="AQ839" s="40"/>
      <c r="AR839" s="40"/>
      <c r="AS839" s="40"/>
      <c r="AT839" s="29"/>
      <c r="AU839" s="56"/>
      <c r="AV839" s="56"/>
      <c r="AW839" s="56"/>
      <c r="AX839" s="249" t="str">
        <f>IF(V839="","",EOMONTH(EDATE(Tabla1[[#This Row],[Fecha Finalización]],2),0))</f>
        <v/>
      </c>
      <c r="AY839" s="40"/>
      <c r="AZ839" s="250" t="str">
        <f>IF(V839="","",EOMONTH(EDATE(Tabla1[[#This Row],[Fecha Finalización]],3),0))</f>
        <v/>
      </c>
      <c r="BA839" s="40"/>
      <c r="BB839" s="40"/>
      <c r="BC839" s="236"/>
      <c r="BD839" s="234" t="str">
        <f>IF(F839="","",Tabla1[[#This Row],[sem 01]]&amp;Tabla1[[#This Row],[sem 02]]&amp;Tabla1[[#This Row],[sem 03]])</f>
        <v/>
      </c>
      <c r="BE839" s="235" t="str">
        <f>IF(TRIM(F839)="","",$B$1&amp;"-"&amp;SUBSTITUTE(Tabla1[[#This Row],[Mes Inscrito]]," ","")&amp;"-"&amp;SUBSTITUTE(Tabla1[[#This Row],[Dia de clases Inscrito]]," ","")&amp;"-"&amp;SUBSTITUTE(Tabla1[[#This Row],[Horario Inscrito]]," ","")&amp;"-"&amp;Tabla1[[#This Row],[Fecha Inicio grupo]])</f>
        <v/>
      </c>
      <c r="BF839" s="252" t="str">
        <f>IF(F839="","",Tabla1[[#This Row],[Curso]])</f>
        <v/>
      </c>
      <c r="BG839" s="253" t="str">
        <f>+IF(TRIM(F839)="","",$B$1&amp;"-"&amp;TRIM(Tabla1[[#This Row],[Mes Inscrito]])&amp;"-"&amp;TRIM(Tabla1[[#This Row],[Dia de clases Inscrito]])&amp;"-"&amp;TRIM(Tabla1[[#This Row],[Horario Inscrito]])&amp;"-"&amp;TRIM(Tabla1[[#This Row],[Fecha Inicio grupo]])&amp;"-"&amp;TRIM(Tabla1[[#This Row],[Tipo Incrito]]))</f>
        <v/>
      </c>
      <c r="BH839" s="308" t="str">
        <f>IF(F839="","",OR(IFERROR(SEARCH("CG",Tabla1[[#This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9" s="309" t="str">
        <f>IF(F839&lt;&gt;"",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9" s="309" t="str">
        <f>IF(F839&lt;&gt;"",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9" s="309" t="str">
        <f>IF(Tabla1[[#This Row],[Fecha Inicio grupo]]="","",IFERROR(VLOOKUP(Tabla1[[#This Row],[Mes de Alta como miembro]],Parámetros!$AM$2:$AN$16,2,0),"01/01/1900"))</f>
        <v/>
      </c>
    </row>
    <row r="840" spans="1:63" ht="14.45">
      <c r="A840" s="69">
        <v>837</v>
      </c>
      <c r="B840" s="30"/>
      <c r="C840" s="35"/>
      <c r="D840" s="43"/>
      <c r="E840" s="65"/>
      <c r="F840" s="46"/>
      <c r="G840" s="46"/>
      <c r="H840" s="164"/>
      <c r="I840" s="43"/>
      <c r="J840" s="29"/>
      <c r="K840" s="70"/>
      <c r="L840" s="69"/>
      <c r="M840" s="47"/>
      <c r="N840" s="239" t="str">
        <f ca="1">IF(Tabla1[[#This Row],[Fecha de nac]]="","",IF(Tabla1[[#This Row],[Fecha Finalización]] &gt;=TODAY(), DATEDIF(Tabla1[[#This Row],[Fecha de nac]],TODAY(),"y"), ROUNDDOWN((Tabla1[[#This Row],[Fecha Finalización]] -Tabla1[[#This Row],[Fecha de nac]])/365,0)))</f>
        <v/>
      </c>
      <c r="O840" s="170"/>
      <c r="P840" s="35"/>
      <c r="Q840" s="68"/>
      <c r="R840" s="68"/>
      <c r="S840" s="68"/>
      <c r="T840" s="68"/>
      <c r="U840" s="244" t="str">
        <f>IF(F840="","",Tabla1[[#This Row],[Fecha Inicio grupo]]+3*7-7)</f>
        <v/>
      </c>
      <c r="V840" s="245" t="str">
        <f>IF(F840="","",EDATE(Tabla1[[#This Row],[Fecha Inicio grupo]],3))</f>
        <v/>
      </c>
      <c r="W840" s="30"/>
      <c r="X840" s="30"/>
      <c r="Y840" s="77"/>
      <c r="Z840" s="77"/>
      <c r="AA840" s="77"/>
      <c r="AB840" s="77"/>
      <c r="AC840" s="77"/>
      <c r="AD840" s="77"/>
      <c r="AE840" s="77"/>
      <c r="AF840" s="77"/>
      <c r="AG840" s="77"/>
      <c r="AH840" s="77"/>
      <c r="AI840" s="77"/>
      <c r="AJ840" s="77"/>
      <c r="AK840" s="77"/>
      <c r="AL840" s="77"/>
      <c r="AM840" s="77"/>
      <c r="AN840" s="77"/>
      <c r="AO840" s="145"/>
      <c r="AP840" s="247" t="str">
        <f>IF(F840="","",IFERROR(VLOOKUP(SUBSTITUTE(SUBSTITUTE(Tabla1[[#This Row],[Uso Sistemas]],"T","P"),"N","F"),Parámetros!$M$2:$N$17,2,0),"Completar hasta 3ra sem. para evaluar a Probacionista"))</f>
        <v/>
      </c>
      <c r="AQ840" s="40"/>
      <c r="AR840" s="40"/>
      <c r="AS840" s="40"/>
      <c r="AT840" s="29"/>
      <c r="AU840" s="56"/>
      <c r="AV840" s="56"/>
      <c r="AW840" s="56"/>
      <c r="AX840" s="249" t="str">
        <f>IF(V840="","",EOMONTH(EDATE(Tabla1[[#This Row],[Fecha Finalización]],2),0))</f>
        <v/>
      </c>
      <c r="AY840" s="40"/>
      <c r="AZ840" s="250" t="str">
        <f>IF(V840="","",EOMONTH(EDATE(Tabla1[[#This Row],[Fecha Finalización]],3),0))</f>
        <v/>
      </c>
      <c r="BA840" s="40"/>
      <c r="BB840" s="40"/>
      <c r="BC840" s="236"/>
      <c r="BD840" s="234" t="str">
        <f>IF(F840="","",Tabla1[[#This Row],[sem 01]]&amp;Tabla1[[#This Row],[sem 02]]&amp;Tabla1[[#This Row],[sem 03]])</f>
        <v/>
      </c>
      <c r="BE840" s="235" t="str">
        <f>IF(TRIM(F840)="","",$B$1&amp;"-"&amp;SUBSTITUTE(Tabla1[[#This Row],[Mes Inscrito]]," ","")&amp;"-"&amp;SUBSTITUTE(Tabla1[[#This Row],[Dia de clases Inscrito]]," ","")&amp;"-"&amp;SUBSTITUTE(Tabla1[[#This Row],[Horario Inscrito]]," ","")&amp;"-"&amp;Tabla1[[#This Row],[Fecha Inicio grupo]])</f>
        <v/>
      </c>
      <c r="BF840" s="252" t="str">
        <f>IF(F840="","",Tabla1[[#This Row],[Curso]])</f>
        <v/>
      </c>
      <c r="BG840" s="253" t="str">
        <f>+IF(TRIM(F840)="","",$B$1&amp;"-"&amp;TRIM(Tabla1[[#This Row],[Mes Inscrito]])&amp;"-"&amp;TRIM(Tabla1[[#This Row],[Dia de clases Inscrito]])&amp;"-"&amp;TRIM(Tabla1[[#This Row],[Horario Inscrito]])&amp;"-"&amp;TRIM(Tabla1[[#This Row],[Fecha Inicio grupo]])&amp;"-"&amp;TRIM(Tabla1[[#This Row],[Tipo Incrito]]))</f>
        <v/>
      </c>
      <c r="BH840" s="308" t="str">
        <f>IF(F840="","",OR(IFERROR(SEARCH("CG",Tabla1[[#This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0" s="309" t="str">
        <f>IF(F840&lt;&gt;"",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0" s="309" t="str">
        <f>IF(F840&lt;&gt;"",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0" s="309" t="str">
        <f>IF(Tabla1[[#This Row],[Fecha Inicio grupo]]="","",IFERROR(VLOOKUP(Tabla1[[#This Row],[Mes de Alta como miembro]],Parámetros!$AM$2:$AN$16,2,0),"01/01/1900"))</f>
        <v/>
      </c>
    </row>
    <row r="841" spans="1:63" ht="14.45">
      <c r="A841" s="69">
        <v>838</v>
      </c>
      <c r="B841" s="30"/>
      <c r="C841" s="35"/>
      <c r="D841" s="43"/>
      <c r="E841" s="65"/>
      <c r="F841" s="46"/>
      <c r="G841" s="46"/>
      <c r="H841" s="164"/>
      <c r="I841" s="43"/>
      <c r="J841" s="29"/>
      <c r="K841" s="70"/>
      <c r="L841" s="69"/>
      <c r="M841" s="47"/>
      <c r="N841" s="239" t="str">
        <f ca="1">IF(Tabla1[[#This Row],[Fecha de nac]]="","",IF(Tabla1[[#This Row],[Fecha Finalización]] &gt;=TODAY(), DATEDIF(Tabla1[[#This Row],[Fecha de nac]],TODAY(),"y"), ROUNDDOWN((Tabla1[[#This Row],[Fecha Finalización]] -Tabla1[[#This Row],[Fecha de nac]])/365,0)))</f>
        <v/>
      </c>
      <c r="O841" s="170"/>
      <c r="P841" s="35"/>
      <c r="Q841" s="68"/>
      <c r="R841" s="68"/>
      <c r="S841" s="68"/>
      <c r="T841" s="68"/>
      <c r="U841" s="244" t="str">
        <f>IF(F841="","",Tabla1[[#This Row],[Fecha Inicio grupo]]+3*7-7)</f>
        <v/>
      </c>
      <c r="V841" s="245" t="str">
        <f>IF(F841="","",EDATE(Tabla1[[#This Row],[Fecha Inicio grupo]],3))</f>
        <v/>
      </c>
      <c r="W841" s="30"/>
      <c r="X841" s="30"/>
      <c r="Y841" s="77"/>
      <c r="Z841" s="77"/>
      <c r="AA841" s="77"/>
      <c r="AB841" s="77"/>
      <c r="AC841" s="77"/>
      <c r="AD841" s="77"/>
      <c r="AE841" s="77"/>
      <c r="AF841" s="77"/>
      <c r="AG841" s="77"/>
      <c r="AH841" s="77"/>
      <c r="AI841" s="77"/>
      <c r="AJ841" s="77"/>
      <c r="AK841" s="77"/>
      <c r="AL841" s="77"/>
      <c r="AM841" s="77"/>
      <c r="AN841" s="77"/>
      <c r="AO841" s="145"/>
      <c r="AP841" s="247" t="str">
        <f>IF(F841="","",IFERROR(VLOOKUP(SUBSTITUTE(SUBSTITUTE(Tabla1[[#This Row],[Uso Sistemas]],"T","P"),"N","F"),Parámetros!$M$2:$N$17,2,0),"Completar hasta 3ra sem. para evaluar a Probacionista"))</f>
        <v/>
      </c>
      <c r="AQ841" s="40"/>
      <c r="AR841" s="40"/>
      <c r="AS841" s="40"/>
      <c r="AT841" s="29"/>
      <c r="AU841" s="56"/>
      <c r="AV841" s="56"/>
      <c r="AW841" s="56"/>
      <c r="AX841" s="249" t="str">
        <f>IF(V841="","",EOMONTH(EDATE(Tabla1[[#This Row],[Fecha Finalización]],2),0))</f>
        <v/>
      </c>
      <c r="AY841" s="40"/>
      <c r="AZ841" s="250" t="str">
        <f>IF(V841="","",EOMONTH(EDATE(Tabla1[[#This Row],[Fecha Finalización]],3),0))</f>
        <v/>
      </c>
      <c r="BA841" s="40"/>
      <c r="BB841" s="40"/>
      <c r="BC841" s="236"/>
      <c r="BD841" s="234" t="str">
        <f>IF(F841="","",Tabla1[[#This Row],[sem 01]]&amp;Tabla1[[#This Row],[sem 02]]&amp;Tabla1[[#This Row],[sem 03]])</f>
        <v/>
      </c>
      <c r="BE841" s="235" t="str">
        <f>IF(TRIM(F841)="","",$B$1&amp;"-"&amp;SUBSTITUTE(Tabla1[[#This Row],[Mes Inscrito]]," ","")&amp;"-"&amp;SUBSTITUTE(Tabla1[[#This Row],[Dia de clases Inscrito]]," ","")&amp;"-"&amp;SUBSTITUTE(Tabla1[[#This Row],[Horario Inscrito]]," ","")&amp;"-"&amp;Tabla1[[#This Row],[Fecha Inicio grupo]])</f>
        <v/>
      </c>
      <c r="BF841" s="252" t="str">
        <f>IF(F841="","",Tabla1[[#This Row],[Curso]])</f>
        <v/>
      </c>
      <c r="BG841" s="253" t="str">
        <f>+IF(TRIM(F841)="","",$B$1&amp;"-"&amp;TRIM(Tabla1[[#This Row],[Mes Inscrito]])&amp;"-"&amp;TRIM(Tabla1[[#This Row],[Dia de clases Inscrito]])&amp;"-"&amp;TRIM(Tabla1[[#This Row],[Horario Inscrito]])&amp;"-"&amp;TRIM(Tabla1[[#This Row],[Fecha Inicio grupo]])&amp;"-"&amp;TRIM(Tabla1[[#This Row],[Tipo Incrito]]))</f>
        <v/>
      </c>
      <c r="BH841" s="308" t="str">
        <f>IF(F841="","",OR(IFERROR(SEARCH("CG",Tabla1[[#This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1" s="309" t="str">
        <f>IF(F841&lt;&gt;"",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1" s="309" t="str">
        <f>IF(F841&lt;&gt;"",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1" s="309" t="str">
        <f>IF(Tabla1[[#This Row],[Fecha Inicio grupo]]="","",IFERROR(VLOOKUP(Tabla1[[#This Row],[Mes de Alta como miembro]],Parámetros!$AM$2:$AN$16,2,0),"01/01/1900"))</f>
        <v/>
      </c>
    </row>
    <row r="842" spans="1:63" ht="14.45">
      <c r="A842" s="69">
        <v>839</v>
      </c>
      <c r="B842" s="30"/>
      <c r="C842" s="35"/>
      <c r="D842" s="43"/>
      <c r="E842" s="65"/>
      <c r="F842" s="46"/>
      <c r="G842" s="46"/>
      <c r="H842" s="164"/>
      <c r="I842" s="43"/>
      <c r="J842" s="29"/>
      <c r="K842" s="70"/>
      <c r="L842" s="69"/>
      <c r="M842" s="47"/>
      <c r="N842" s="239" t="str">
        <f ca="1">IF(Tabla1[[#This Row],[Fecha de nac]]="","",IF(Tabla1[[#This Row],[Fecha Finalización]] &gt;=TODAY(), DATEDIF(Tabla1[[#This Row],[Fecha de nac]],TODAY(),"y"), ROUNDDOWN((Tabla1[[#This Row],[Fecha Finalización]] -Tabla1[[#This Row],[Fecha de nac]])/365,0)))</f>
        <v/>
      </c>
      <c r="O842" s="170"/>
      <c r="P842" s="35"/>
      <c r="Q842" s="68"/>
      <c r="R842" s="68"/>
      <c r="S842" s="68"/>
      <c r="T842" s="68"/>
      <c r="U842" s="244" t="str">
        <f>IF(F842="","",Tabla1[[#This Row],[Fecha Inicio grupo]]+3*7-7)</f>
        <v/>
      </c>
      <c r="V842" s="245" t="str">
        <f>IF(F842="","",EDATE(Tabla1[[#This Row],[Fecha Inicio grupo]],3))</f>
        <v/>
      </c>
      <c r="W842" s="30"/>
      <c r="X842" s="30"/>
      <c r="Y842" s="77"/>
      <c r="Z842" s="77"/>
      <c r="AA842" s="77"/>
      <c r="AB842" s="77"/>
      <c r="AC842" s="77"/>
      <c r="AD842" s="77"/>
      <c r="AE842" s="77"/>
      <c r="AF842" s="77"/>
      <c r="AG842" s="77"/>
      <c r="AH842" s="77"/>
      <c r="AI842" s="77"/>
      <c r="AJ842" s="77"/>
      <c r="AK842" s="77"/>
      <c r="AL842" s="77"/>
      <c r="AM842" s="77"/>
      <c r="AN842" s="77"/>
      <c r="AO842" s="145"/>
      <c r="AP842" s="247" t="str">
        <f>IF(F842="","",IFERROR(VLOOKUP(SUBSTITUTE(SUBSTITUTE(Tabla1[[#This Row],[Uso Sistemas]],"T","P"),"N","F"),Parámetros!$M$2:$N$17,2,0),"Completar hasta 3ra sem. para evaluar a Probacionista"))</f>
        <v/>
      </c>
      <c r="AQ842" s="40"/>
      <c r="AR842" s="40"/>
      <c r="AS842" s="40"/>
      <c r="AT842" s="29"/>
      <c r="AU842" s="56"/>
      <c r="AV842" s="56"/>
      <c r="AW842" s="56"/>
      <c r="AX842" s="249" t="str">
        <f>IF(V842="","",EOMONTH(EDATE(Tabla1[[#This Row],[Fecha Finalización]],2),0))</f>
        <v/>
      </c>
      <c r="AY842" s="40"/>
      <c r="AZ842" s="250" t="str">
        <f>IF(V842="","",EOMONTH(EDATE(Tabla1[[#This Row],[Fecha Finalización]],3),0))</f>
        <v/>
      </c>
      <c r="BA842" s="40"/>
      <c r="BB842" s="40"/>
      <c r="BC842" s="236"/>
      <c r="BD842" s="234" t="str">
        <f>IF(F842="","",Tabla1[[#This Row],[sem 01]]&amp;Tabla1[[#This Row],[sem 02]]&amp;Tabla1[[#This Row],[sem 03]])</f>
        <v/>
      </c>
      <c r="BE842" s="235" t="str">
        <f>IF(TRIM(F842)="","",$B$1&amp;"-"&amp;SUBSTITUTE(Tabla1[[#This Row],[Mes Inscrito]]," ","")&amp;"-"&amp;SUBSTITUTE(Tabla1[[#This Row],[Dia de clases Inscrito]]," ","")&amp;"-"&amp;SUBSTITUTE(Tabla1[[#This Row],[Horario Inscrito]]," ","")&amp;"-"&amp;Tabla1[[#This Row],[Fecha Inicio grupo]])</f>
        <v/>
      </c>
      <c r="BF842" s="252" t="str">
        <f>IF(F842="","",Tabla1[[#This Row],[Curso]])</f>
        <v/>
      </c>
      <c r="BG842" s="253" t="str">
        <f>+IF(TRIM(F842)="","",$B$1&amp;"-"&amp;TRIM(Tabla1[[#This Row],[Mes Inscrito]])&amp;"-"&amp;TRIM(Tabla1[[#This Row],[Dia de clases Inscrito]])&amp;"-"&amp;TRIM(Tabla1[[#This Row],[Horario Inscrito]])&amp;"-"&amp;TRIM(Tabla1[[#This Row],[Fecha Inicio grupo]])&amp;"-"&amp;TRIM(Tabla1[[#This Row],[Tipo Incrito]]))</f>
        <v/>
      </c>
      <c r="BH842" s="308" t="str">
        <f>IF(F842="","",OR(IFERROR(SEARCH("CG",Tabla1[[#This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2" s="309" t="str">
        <f>IF(F842&lt;&gt;"",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2" s="309" t="str">
        <f>IF(F842&lt;&gt;"",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2" s="309" t="str">
        <f>IF(Tabla1[[#This Row],[Fecha Inicio grupo]]="","",IFERROR(VLOOKUP(Tabla1[[#This Row],[Mes de Alta como miembro]],Parámetros!$AM$2:$AN$16,2,0),"01/01/1900"))</f>
        <v/>
      </c>
    </row>
    <row r="843" spans="1:63" ht="14.45">
      <c r="A843" s="69">
        <v>840</v>
      </c>
      <c r="B843" s="30"/>
      <c r="C843" s="35"/>
      <c r="D843" s="43"/>
      <c r="E843" s="65"/>
      <c r="F843" s="46"/>
      <c r="G843" s="46"/>
      <c r="H843" s="164"/>
      <c r="I843" s="43"/>
      <c r="J843" s="29"/>
      <c r="K843" s="70"/>
      <c r="L843" s="69"/>
      <c r="M843" s="47"/>
      <c r="N843" s="239" t="str">
        <f ca="1">IF(Tabla1[[#This Row],[Fecha de nac]]="","",IF(Tabla1[[#This Row],[Fecha Finalización]] &gt;=TODAY(), DATEDIF(Tabla1[[#This Row],[Fecha de nac]],TODAY(),"y"), ROUNDDOWN((Tabla1[[#This Row],[Fecha Finalización]] -Tabla1[[#This Row],[Fecha de nac]])/365,0)))</f>
        <v/>
      </c>
      <c r="O843" s="170"/>
      <c r="P843" s="35"/>
      <c r="Q843" s="68"/>
      <c r="R843" s="68"/>
      <c r="S843" s="68"/>
      <c r="T843" s="68"/>
      <c r="U843" s="244" t="str">
        <f>IF(F843="","",Tabla1[[#This Row],[Fecha Inicio grupo]]+3*7-7)</f>
        <v/>
      </c>
      <c r="V843" s="245" t="str">
        <f>IF(F843="","",EDATE(Tabla1[[#This Row],[Fecha Inicio grupo]],3))</f>
        <v/>
      </c>
      <c r="W843" s="30"/>
      <c r="X843" s="30"/>
      <c r="Y843" s="77"/>
      <c r="Z843" s="77"/>
      <c r="AA843" s="77"/>
      <c r="AB843" s="77"/>
      <c r="AC843" s="77"/>
      <c r="AD843" s="77"/>
      <c r="AE843" s="77"/>
      <c r="AF843" s="77"/>
      <c r="AG843" s="77"/>
      <c r="AH843" s="77"/>
      <c r="AI843" s="77"/>
      <c r="AJ843" s="77"/>
      <c r="AK843" s="77"/>
      <c r="AL843" s="77"/>
      <c r="AM843" s="77"/>
      <c r="AN843" s="77"/>
      <c r="AO843" s="145"/>
      <c r="AP843" s="247" t="str">
        <f>IF(F843="","",IFERROR(VLOOKUP(SUBSTITUTE(SUBSTITUTE(Tabla1[[#This Row],[Uso Sistemas]],"T","P"),"N","F"),Parámetros!$M$2:$N$17,2,0),"Completar hasta 3ra sem. para evaluar a Probacionista"))</f>
        <v/>
      </c>
      <c r="AQ843" s="40"/>
      <c r="AR843" s="40"/>
      <c r="AS843" s="40"/>
      <c r="AT843" s="29"/>
      <c r="AU843" s="56"/>
      <c r="AV843" s="56"/>
      <c r="AW843" s="56"/>
      <c r="AX843" s="249" t="str">
        <f>IF(V843="","",EOMONTH(EDATE(Tabla1[[#This Row],[Fecha Finalización]],2),0))</f>
        <v/>
      </c>
      <c r="AY843" s="40"/>
      <c r="AZ843" s="250" t="str">
        <f>IF(V843="","",EOMONTH(EDATE(Tabla1[[#This Row],[Fecha Finalización]],3),0))</f>
        <v/>
      </c>
      <c r="BA843" s="40"/>
      <c r="BB843" s="40"/>
      <c r="BC843" s="236"/>
      <c r="BD843" s="234" t="str">
        <f>IF(F843="","",Tabla1[[#This Row],[sem 01]]&amp;Tabla1[[#This Row],[sem 02]]&amp;Tabla1[[#This Row],[sem 03]])</f>
        <v/>
      </c>
      <c r="BE843" s="235" t="str">
        <f>IF(TRIM(F843)="","",$B$1&amp;"-"&amp;SUBSTITUTE(Tabla1[[#This Row],[Mes Inscrito]]," ","")&amp;"-"&amp;SUBSTITUTE(Tabla1[[#This Row],[Dia de clases Inscrito]]," ","")&amp;"-"&amp;SUBSTITUTE(Tabla1[[#This Row],[Horario Inscrito]]," ","")&amp;"-"&amp;Tabla1[[#This Row],[Fecha Inicio grupo]])</f>
        <v/>
      </c>
      <c r="BF843" s="252" t="str">
        <f>IF(F843="","",Tabla1[[#This Row],[Curso]])</f>
        <v/>
      </c>
      <c r="BG843" s="253" t="str">
        <f>+IF(TRIM(F843)="","",$B$1&amp;"-"&amp;TRIM(Tabla1[[#This Row],[Mes Inscrito]])&amp;"-"&amp;TRIM(Tabla1[[#This Row],[Dia de clases Inscrito]])&amp;"-"&amp;TRIM(Tabla1[[#This Row],[Horario Inscrito]])&amp;"-"&amp;TRIM(Tabla1[[#This Row],[Fecha Inicio grupo]])&amp;"-"&amp;TRIM(Tabla1[[#This Row],[Tipo Incrito]]))</f>
        <v/>
      </c>
      <c r="BH843" s="308" t="str">
        <f>IF(F843="","",OR(IFERROR(SEARCH("CG",Tabla1[[#This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3" s="309" t="str">
        <f>IF(F843&lt;&gt;"",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3" s="309" t="str">
        <f>IF(F843&lt;&gt;"",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3" s="309" t="str">
        <f>IF(Tabla1[[#This Row],[Fecha Inicio grupo]]="","",IFERROR(VLOOKUP(Tabla1[[#This Row],[Mes de Alta como miembro]],Parámetros!$AM$2:$AN$16,2,0),"01/01/1900"))</f>
        <v/>
      </c>
    </row>
    <row r="844" spans="1:63" ht="14.45">
      <c r="A844" s="69">
        <v>841</v>
      </c>
      <c r="B844" s="30"/>
      <c r="C844" s="35"/>
      <c r="D844" s="43"/>
      <c r="E844" s="65"/>
      <c r="F844" s="46"/>
      <c r="G844" s="46"/>
      <c r="H844" s="164"/>
      <c r="I844" s="43"/>
      <c r="J844" s="29"/>
      <c r="K844" s="70"/>
      <c r="L844" s="69"/>
      <c r="M844" s="47"/>
      <c r="N844" s="239" t="str">
        <f ca="1">IF(Tabla1[[#This Row],[Fecha de nac]]="","",IF(Tabla1[[#This Row],[Fecha Finalización]] &gt;=TODAY(), DATEDIF(Tabla1[[#This Row],[Fecha de nac]],TODAY(),"y"), ROUNDDOWN((Tabla1[[#This Row],[Fecha Finalización]] -Tabla1[[#This Row],[Fecha de nac]])/365,0)))</f>
        <v/>
      </c>
      <c r="O844" s="170"/>
      <c r="P844" s="35"/>
      <c r="Q844" s="68"/>
      <c r="R844" s="68"/>
      <c r="S844" s="68"/>
      <c r="T844" s="68"/>
      <c r="U844" s="244" t="str">
        <f>IF(F844="","",Tabla1[[#This Row],[Fecha Inicio grupo]]+3*7-7)</f>
        <v/>
      </c>
      <c r="V844" s="245" t="str">
        <f>IF(F844="","",EDATE(Tabla1[[#This Row],[Fecha Inicio grupo]],3))</f>
        <v/>
      </c>
      <c r="W844" s="30"/>
      <c r="X844" s="30"/>
      <c r="Y844" s="77"/>
      <c r="Z844" s="77"/>
      <c r="AA844" s="77"/>
      <c r="AB844" s="77"/>
      <c r="AC844" s="77"/>
      <c r="AD844" s="77"/>
      <c r="AE844" s="77"/>
      <c r="AF844" s="77"/>
      <c r="AG844" s="77"/>
      <c r="AH844" s="77"/>
      <c r="AI844" s="77"/>
      <c r="AJ844" s="77"/>
      <c r="AK844" s="77"/>
      <c r="AL844" s="77"/>
      <c r="AM844" s="77"/>
      <c r="AN844" s="77"/>
      <c r="AO844" s="145"/>
      <c r="AP844" s="247" t="str">
        <f>IF(F844="","",IFERROR(VLOOKUP(SUBSTITUTE(SUBSTITUTE(Tabla1[[#This Row],[Uso Sistemas]],"T","P"),"N","F"),Parámetros!$M$2:$N$17,2,0),"Completar hasta 3ra sem. para evaluar a Probacionista"))</f>
        <v/>
      </c>
      <c r="AQ844" s="40"/>
      <c r="AR844" s="40"/>
      <c r="AS844" s="40"/>
      <c r="AT844" s="29"/>
      <c r="AU844" s="56"/>
      <c r="AV844" s="56"/>
      <c r="AW844" s="56"/>
      <c r="AX844" s="249" t="str">
        <f>IF(V844="","",EOMONTH(EDATE(Tabla1[[#This Row],[Fecha Finalización]],2),0))</f>
        <v/>
      </c>
      <c r="AY844" s="40"/>
      <c r="AZ844" s="250" t="str">
        <f>IF(V844="","",EOMONTH(EDATE(Tabla1[[#This Row],[Fecha Finalización]],3),0))</f>
        <v/>
      </c>
      <c r="BA844" s="40"/>
      <c r="BB844" s="40"/>
      <c r="BC844" s="236"/>
      <c r="BD844" s="234" t="str">
        <f>IF(F844="","",Tabla1[[#This Row],[sem 01]]&amp;Tabla1[[#This Row],[sem 02]]&amp;Tabla1[[#This Row],[sem 03]])</f>
        <v/>
      </c>
      <c r="BE844" s="235" t="str">
        <f>IF(TRIM(F844)="","",$B$1&amp;"-"&amp;SUBSTITUTE(Tabla1[[#This Row],[Mes Inscrito]]," ","")&amp;"-"&amp;SUBSTITUTE(Tabla1[[#This Row],[Dia de clases Inscrito]]," ","")&amp;"-"&amp;SUBSTITUTE(Tabla1[[#This Row],[Horario Inscrito]]," ","")&amp;"-"&amp;Tabla1[[#This Row],[Fecha Inicio grupo]])</f>
        <v/>
      </c>
      <c r="BF844" s="252" t="str">
        <f>IF(F844="","",Tabla1[[#This Row],[Curso]])</f>
        <v/>
      </c>
      <c r="BG844" s="253" t="str">
        <f>+IF(TRIM(F844)="","",$B$1&amp;"-"&amp;TRIM(Tabla1[[#This Row],[Mes Inscrito]])&amp;"-"&amp;TRIM(Tabla1[[#This Row],[Dia de clases Inscrito]])&amp;"-"&amp;TRIM(Tabla1[[#This Row],[Horario Inscrito]])&amp;"-"&amp;TRIM(Tabla1[[#This Row],[Fecha Inicio grupo]])&amp;"-"&amp;TRIM(Tabla1[[#This Row],[Tipo Incrito]]))</f>
        <v/>
      </c>
      <c r="BH844" s="308" t="str">
        <f>IF(F844="","",OR(IFERROR(SEARCH("CG",Tabla1[[#This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4" s="309" t="str">
        <f>IF(F844&lt;&gt;"",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4" s="309" t="str">
        <f>IF(F844&lt;&gt;"",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4" s="309" t="str">
        <f>IF(Tabla1[[#This Row],[Fecha Inicio grupo]]="","",IFERROR(VLOOKUP(Tabla1[[#This Row],[Mes de Alta como miembro]],Parámetros!$AM$2:$AN$16,2,0),"01/01/1900"))</f>
        <v/>
      </c>
    </row>
    <row r="845" spans="1:63" ht="14.45">
      <c r="A845" s="69">
        <v>842</v>
      </c>
      <c r="B845" s="30"/>
      <c r="C845" s="35"/>
      <c r="D845" s="43"/>
      <c r="E845" s="65"/>
      <c r="F845" s="46"/>
      <c r="G845" s="46"/>
      <c r="H845" s="164"/>
      <c r="I845" s="43"/>
      <c r="J845" s="29"/>
      <c r="K845" s="70"/>
      <c r="L845" s="69"/>
      <c r="M845" s="47"/>
      <c r="N845" s="239" t="str">
        <f ca="1">IF(Tabla1[[#This Row],[Fecha de nac]]="","",IF(Tabla1[[#This Row],[Fecha Finalización]] &gt;=TODAY(), DATEDIF(Tabla1[[#This Row],[Fecha de nac]],TODAY(),"y"), ROUNDDOWN((Tabla1[[#This Row],[Fecha Finalización]] -Tabla1[[#This Row],[Fecha de nac]])/365,0)))</f>
        <v/>
      </c>
      <c r="O845" s="170"/>
      <c r="P845" s="35"/>
      <c r="Q845" s="68"/>
      <c r="R845" s="68"/>
      <c r="S845" s="68"/>
      <c r="T845" s="68"/>
      <c r="U845" s="244" t="str">
        <f>IF(F845="","",Tabla1[[#This Row],[Fecha Inicio grupo]]+3*7-7)</f>
        <v/>
      </c>
      <c r="V845" s="245" t="str">
        <f>IF(F845="","",EDATE(Tabla1[[#This Row],[Fecha Inicio grupo]],3))</f>
        <v/>
      </c>
      <c r="W845" s="30"/>
      <c r="X845" s="30"/>
      <c r="Y845" s="77"/>
      <c r="Z845" s="77"/>
      <c r="AA845" s="77"/>
      <c r="AB845" s="77"/>
      <c r="AC845" s="77"/>
      <c r="AD845" s="77"/>
      <c r="AE845" s="77"/>
      <c r="AF845" s="77"/>
      <c r="AG845" s="77"/>
      <c r="AH845" s="77"/>
      <c r="AI845" s="77"/>
      <c r="AJ845" s="77"/>
      <c r="AK845" s="77"/>
      <c r="AL845" s="77"/>
      <c r="AM845" s="77"/>
      <c r="AN845" s="77"/>
      <c r="AO845" s="145"/>
      <c r="AP845" s="247" t="str">
        <f>IF(F845="","",IFERROR(VLOOKUP(SUBSTITUTE(SUBSTITUTE(Tabla1[[#This Row],[Uso Sistemas]],"T","P"),"N","F"),Parámetros!$M$2:$N$17,2,0),"Completar hasta 3ra sem. para evaluar a Probacionista"))</f>
        <v/>
      </c>
      <c r="AQ845" s="40"/>
      <c r="AR845" s="40"/>
      <c r="AS845" s="40"/>
      <c r="AT845" s="29"/>
      <c r="AU845" s="56"/>
      <c r="AV845" s="56"/>
      <c r="AW845" s="56"/>
      <c r="AX845" s="249" t="str">
        <f>IF(V845="","",EOMONTH(EDATE(Tabla1[[#This Row],[Fecha Finalización]],2),0))</f>
        <v/>
      </c>
      <c r="AY845" s="40"/>
      <c r="AZ845" s="250" t="str">
        <f>IF(V845="","",EOMONTH(EDATE(Tabla1[[#This Row],[Fecha Finalización]],3),0))</f>
        <v/>
      </c>
      <c r="BA845" s="40"/>
      <c r="BB845" s="40"/>
      <c r="BC845" s="236"/>
      <c r="BD845" s="234" t="str">
        <f>IF(F845="","",Tabla1[[#This Row],[sem 01]]&amp;Tabla1[[#This Row],[sem 02]]&amp;Tabla1[[#This Row],[sem 03]])</f>
        <v/>
      </c>
      <c r="BE845" s="235" t="str">
        <f>IF(TRIM(F845)="","",$B$1&amp;"-"&amp;SUBSTITUTE(Tabla1[[#This Row],[Mes Inscrito]]," ","")&amp;"-"&amp;SUBSTITUTE(Tabla1[[#This Row],[Dia de clases Inscrito]]," ","")&amp;"-"&amp;SUBSTITUTE(Tabla1[[#This Row],[Horario Inscrito]]," ","")&amp;"-"&amp;Tabla1[[#This Row],[Fecha Inicio grupo]])</f>
        <v/>
      </c>
      <c r="BF845" s="252" t="str">
        <f>IF(F845="","",Tabla1[[#This Row],[Curso]])</f>
        <v/>
      </c>
      <c r="BG845" s="253" t="str">
        <f>+IF(TRIM(F845)="","",$B$1&amp;"-"&amp;TRIM(Tabla1[[#This Row],[Mes Inscrito]])&amp;"-"&amp;TRIM(Tabla1[[#This Row],[Dia de clases Inscrito]])&amp;"-"&amp;TRIM(Tabla1[[#This Row],[Horario Inscrito]])&amp;"-"&amp;TRIM(Tabla1[[#This Row],[Fecha Inicio grupo]])&amp;"-"&amp;TRIM(Tabla1[[#This Row],[Tipo Incrito]]))</f>
        <v/>
      </c>
      <c r="BH845" s="308" t="str">
        <f>IF(F845="","",OR(IFERROR(SEARCH("CG",Tabla1[[#This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5" s="309" t="str">
        <f>IF(F845&lt;&gt;"",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5" s="309" t="str">
        <f>IF(F845&lt;&gt;"",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5" s="309" t="str">
        <f>IF(Tabla1[[#This Row],[Fecha Inicio grupo]]="","",IFERROR(VLOOKUP(Tabla1[[#This Row],[Mes de Alta como miembro]],Parámetros!$AM$2:$AN$16,2,0),"01/01/1900"))</f>
        <v/>
      </c>
    </row>
    <row r="846" spans="1:63" ht="14.45">
      <c r="A846" s="69">
        <v>843</v>
      </c>
      <c r="B846" s="30"/>
      <c r="C846" s="35"/>
      <c r="D846" s="43"/>
      <c r="E846" s="65"/>
      <c r="F846" s="46"/>
      <c r="G846" s="46"/>
      <c r="H846" s="164"/>
      <c r="I846" s="43"/>
      <c r="J846" s="29"/>
      <c r="K846" s="70"/>
      <c r="L846" s="69"/>
      <c r="M846" s="47"/>
      <c r="N846" s="239" t="str">
        <f ca="1">IF(Tabla1[[#This Row],[Fecha de nac]]="","",IF(Tabla1[[#This Row],[Fecha Finalización]] &gt;=TODAY(), DATEDIF(Tabla1[[#This Row],[Fecha de nac]],TODAY(),"y"), ROUNDDOWN((Tabla1[[#This Row],[Fecha Finalización]] -Tabla1[[#This Row],[Fecha de nac]])/365,0)))</f>
        <v/>
      </c>
      <c r="O846" s="170"/>
      <c r="P846" s="35"/>
      <c r="Q846" s="68"/>
      <c r="R846" s="68"/>
      <c r="S846" s="68"/>
      <c r="T846" s="68"/>
      <c r="U846" s="244" t="str">
        <f>IF(F846="","",Tabla1[[#This Row],[Fecha Inicio grupo]]+3*7-7)</f>
        <v/>
      </c>
      <c r="V846" s="245" t="str">
        <f>IF(F846="","",EDATE(Tabla1[[#This Row],[Fecha Inicio grupo]],3))</f>
        <v/>
      </c>
      <c r="W846" s="30"/>
      <c r="X846" s="30"/>
      <c r="Y846" s="77"/>
      <c r="Z846" s="77"/>
      <c r="AA846" s="77"/>
      <c r="AB846" s="77"/>
      <c r="AC846" s="77"/>
      <c r="AD846" s="77"/>
      <c r="AE846" s="77"/>
      <c r="AF846" s="77"/>
      <c r="AG846" s="77"/>
      <c r="AH846" s="77"/>
      <c r="AI846" s="77"/>
      <c r="AJ846" s="77"/>
      <c r="AK846" s="77"/>
      <c r="AL846" s="77"/>
      <c r="AM846" s="77"/>
      <c r="AN846" s="77"/>
      <c r="AO846" s="145"/>
      <c r="AP846" s="247" t="str">
        <f>IF(F846="","",IFERROR(VLOOKUP(SUBSTITUTE(SUBSTITUTE(Tabla1[[#This Row],[Uso Sistemas]],"T","P"),"N","F"),Parámetros!$M$2:$N$17,2,0),"Completar hasta 3ra sem. para evaluar a Probacionista"))</f>
        <v/>
      </c>
      <c r="AQ846" s="40"/>
      <c r="AR846" s="40"/>
      <c r="AS846" s="40"/>
      <c r="AT846" s="29"/>
      <c r="AU846" s="56"/>
      <c r="AV846" s="56"/>
      <c r="AW846" s="56"/>
      <c r="AX846" s="249" t="str">
        <f>IF(V846="","",EOMONTH(EDATE(Tabla1[[#This Row],[Fecha Finalización]],2),0))</f>
        <v/>
      </c>
      <c r="AY846" s="40"/>
      <c r="AZ846" s="250" t="str">
        <f>IF(V846="","",EOMONTH(EDATE(Tabla1[[#This Row],[Fecha Finalización]],3),0))</f>
        <v/>
      </c>
      <c r="BA846" s="40"/>
      <c r="BB846" s="40"/>
      <c r="BC846" s="236"/>
      <c r="BD846" s="234" t="str">
        <f>IF(F846="","",Tabla1[[#This Row],[sem 01]]&amp;Tabla1[[#This Row],[sem 02]]&amp;Tabla1[[#This Row],[sem 03]])</f>
        <v/>
      </c>
      <c r="BE846" s="235" t="str">
        <f>IF(TRIM(F846)="","",$B$1&amp;"-"&amp;SUBSTITUTE(Tabla1[[#This Row],[Mes Inscrito]]," ","")&amp;"-"&amp;SUBSTITUTE(Tabla1[[#This Row],[Dia de clases Inscrito]]," ","")&amp;"-"&amp;SUBSTITUTE(Tabla1[[#This Row],[Horario Inscrito]]," ","")&amp;"-"&amp;Tabla1[[#This Row],[Fecha Inicio grupo]])</f>
        <v/>
      </c>
      <c r="BF846" s="252" t="str">
        <f>IF(F846="","",Tabla1[[#This Row],[Curso]])</f>
        <v/>
      </c>
      <c r="BG846" s="253" t="str">
        <f>+IF(TRIM(F846)="","",$B$1&amp;"-"&amp;TRIM(Tabla1[[#This Row],[Mes Inscrito]])&amp;"-"&amp;TRIM(Tabla1[[#This Row],[Dia de clases Inscrito]])&amp;"-"&amp;TRIM(Tabla1[[#This Row],[Horario Inscrito]])&amp;"-"&amp;TRIM(Tabla1[[#This Row],[Fecha Inicio grupo]])&amp;"-"&amp;TRIM(Tabla1[[#This Row],[Tipo Incrito]]))</f>
        <v/>
      </c>
      <c r="BH846" s="308" t="str">
        <f>IF(F846="","",OR(IFERROR(SEARCH("CG",Tabla1[[#This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6" s="309" t="str">
        <f>IF(F846&lt;&gt;"",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6" s="309" t="str">
        <f>IF(F846&lt;&gt;"",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6" s="309" t="str">
        <f>IF(Tabla1[[#This Row],[Fecha Inicio grupo]]="","",IFERROR(VLOOKUP(Tabla1[[#This Row],[Mes de Alta como miembro]],Parámetros!$AM$2:$AN$16,2,0),"01/01/1900"))</f>
        <v/>
      </c>
    </row>
    <row r="847" spans="1:63" ht="14.45">
      <c r="A847" s="69">
        <v>844</v>
      </c>
      <c r="B847" s="30"/>
      <c r="C847" s="35"/>
      <c r="D847" s="43"/>
      <c r="E847" s="65"/>
      <c r="F847" s="46"/>
      <c r="G847" s="46"/>
      <c r="H847" s="164"/>
      <c r="I847" s="43"/>
      <c r="J847" s="29"/>
      <c r="K847" s="70"/>
      <c r="L847" s="69"/>
      <c r="M847" s="47"/>
      <c r="N847" s="239" t="str">
        <f ca="1">IF(Tabla1[[#This Row],[Fecha de nac]]="","",IF(Tabla1[[#This Row],[Fecha Finalización]] &gt;=TODAY(), DATEDIF(Tabla1[[#This Row],[Fecha de nac]],TODAY(),"y"), ROUNDDOWN((Tabla1[[#This Row],[Fecha Finalización]] -Tabla1[[#This Row],[Fecha de nac]])/365,0)))</f>
        <v/>
      </c>
      <c r="O847" s="170"/>
      <c r="P847" s="35"/>
      <c r="Q847" s="68"/>
      <c r="R847" s="68"/>
      <c r="S847" s="68"/>
      <c r="T847" s="68"/>
      <c r="U847" s="244" t="str">
        <f>IF(F847="","",Tabla1[[#This Row],[Fecha Inicio grupo]]+3*7-7)</f>
        <v/>
      </c>
      <c r="V847" s="245" t="str">
        <f>IF(F847="","",EDATE(Tabla1[[#This Row],[Fecha Inicio grupo]],3))</f>
        <v/>
      </c>
      <c r="W847" s="30"/>
      <c r="X847" s="30"/>
      <c r="Y847" s="77"/>
      <c r="Z847" s="77"/>
      <c r="AA847" s="77"/>
      <c r="AB847" s="77"/>
      <c r="AC847" s="77"/>
      <c r="AD847" s="77"/>
      <c r="AE847" s="77"/>
      <c r="AF847" s="77"/>
      <c r="AG847" s="77"/>
      <c r="AH847" s="77"/>
      <c r="AI847" s="77"/>
      <c r="AJ847" s="77"/>
      <c r="AK847" s="77"/>
      <c r="AL847" s="77"/>
      <c r="AM847" s="77"/>
      <c r="AN847" s="77"/>
      <c r="AO847" s="145"/>
      <c r="AP847" s="247" t="str">
        <f>IF(F847="","",IFERROR(VLOOKUP(SUBSTITUTE(SUBSTITUTE(Tabla1[[#This Row],[Uso Sistemas]],"T","P"),"N","F"),Parámetros!$M$2:$N$17,2,0),"Completar hasta 3ra sem. para evaluar a Probacionista"))</f>
        <v/>
      </c>
      <c r="AQ847" s="40"/>
      <c r="AR847" s="40"/>
      <c r="AS847" s="40"/>
      <c r="AT847" s="29"/>
      <c r="AU847" s="56"/>
      <c r="AV847" s="56"/>
      <c r="AW847" s="56"/>
      <c r="AX847" s="249" t="str">
        <f>IF(V847="","",EOMONTH(EDATE(Tabla1[[#This Row],[Fecha Finalización]],2),0))</f>
        <v/>
      </c>
      <c r="AY847" s="40"/>
      <c r="AZ847" s="250" t="str">
        <f>IF(V847="","",EOMONTH(EDATE(Tabla1[[#This Row],[Fecha Finalización]],3),0))</f>
        <v/>
      </c>
      <c r="BA847" s="40"/>
      <c r="BB847" s="40"/>
      <c r="BC847" s="236"/>
      <c r="BD847" s="234" t="str">
        <f>IF(F847="","",Tabla1[[#This Row],[sem 01]]&amp;Tabla1[[#This Row],[sem 02]]&amp;Tabla1[[#This Row],[sem 03]])</f>
        <v/>
      </c>
      <c r="BE847" s="235" t="str">
        <f>IF(TRIM(F847)="","",$B$1&amp;"-"&amp;SUBSTITUTE(Tabla1[[#This Row],[Mes Inscrito]]," ","")&amp;"-"&amp;SUBSTITUTE(Tabla1[[#This Row],[Dia de clases Inscrito]]," ","")&amp;"-"&amp;SUBSTITUTE(Tabla1[[#This Row],[Horario Inscrito]]," ","")&amp;"-"&amp;Tabla1[[#This Row],[Fecha Inicio grupo]])</f>
        <v/>
      </c>
      <c r="BF847" s="252" t="str">
        <f>IF(F847="","",Tabla1[[#This Row],[Curso]])</f>
        <v/>
      </c>
      <c r="BG847" s="253" t="str">
        <f>+IF(TRIM(F847)="","",$B$1&amp;"-"&amp;TRIM(Tabla1[[#This Row],[Mes Inscrito]])&amp;"-"&amp;TRIM(Tabla1[[#This Row],[Dia de clases Inscrito]])&amp;"-"&amp;TRIM(Tabla1[[#This Row],[Horario Inscrito]])&amp;"-"&amp;TRIM(Tabla1[[#This Row],[Fecha Inicio grupo]])&amp;"-"&amp;TRIM(Tabla1[[#This Row],[Tipo Incrito]]))</f>
        <v/>
      </c>
      <c r="BH847" s="308" t="str">
        <f>IF(F847="","",OR(IFERROR(SEARCH("CG",Tabla1[[#This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7" s="309" t="str">
        <f>IF(F847&lt;&gt;"",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7" s="309" t="str">
        <f>IF(F847&lt;&gt;"",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7" s="309" t="str">
        <f>IF(Tabla1[[#This Row],[Fecha Inicio grupo]]="","",IFERROR(VLOOKUP(Tabla1[[#This Row],[Mes de Alta como miembro]],Parámetros!$AM$2:$AN$16,2,0),"01/01/1900"))</f>
        <v/>
      </c>
    </row>
    <row r="848" spans="1:63" ht="14.45">
      <c r="A848" s="69">
        <v>845</v>
      </c>
      <c r="B848" s="30"/>
      <c r="C848" s="35"/>
      <c r="D848" s="43"/>
      <c r="E848" s="65"/>
      <c r="F848" s="46"/>
      <c r="G848" s="46"/>
      <c r="H848" s="164"/>
      <c r="I848" s="43"/>
      <c r="J848" s="29"/>
      <c r="K848" s="70"/>
      <c r="L848" s="69"/>
      <c r="M848" s="47"/>
      <c r="N848" s="239" t="str">
        <f ca="1">IF(Tabla1[[#This Row],[Fecha de nac]]="","",IF(Tabla1[[#This Row],[Fecha Finalización]] &gt;=TODAY(), DATEDIF(Tabla1[[#This Row],[Fecha de nac]],TODAY(),"y"), ROUNDDOWN((Tabla1[[#This Row],[Fecha Finalización]] -Tabla1[[#This Row],[Fecha de nac]])/365,0)))</f>
        <v/>
      </c>
      <c r="O848" s="170"/>
      <c r="P848" s="35"/>
      <c r="Q848" s="68"/>
      <c r="R848" s="68"/>
      <c r="S848" s="68"/>
      <c r="T848" s="68"/>
      <c r="U848" s="244" t="str">
        <f>IF(F848="","",Tabla1[[#This Row],[Fecha Inicio grupo]]+3*7-7)</f>
        <v/>
      </c>
      <c r="V848" s="245" t="str">
        <f>IF(F848="","",EDATE(Tabla1[[#This Row],[Fecha Inicio grupo]],3))</f>
        <v/>
      </c>
      <c r="W848" s="30"/>
      <c r="X848" s="30"/>
      <c r="Y848" s="77"/>
      <c r="Z848" s="77"/>
      <c r="AA848" s="77"/>
      <c r="AB848" s="77"/>
      <c r="AC848" s="77"/>
      <c r="AD848" s="77"/>
      <c r="AE848" s="77"/>
      <c r="AF848" s="77"/>
      <c r="AG848" s="77"/>
      <c r="AH848" s="77"/>
      <c r="AI848" s="77"/>
      <c r="AJ848" s="77"/>
      <c r="AK848" s="77"/>
      <c r="AL848" s="77"/>
      <c r="AM848" s="77"/>
      <c r="AN848" s="77"/>
      <c r="AO848" s="145"/>
      <c r="AP848" s="247" t="str">
        <f>IF(F848="","",IFERROR(VLOOKUP(SUBSTITUTE(SUBSTITUTE(Tabla1[[#This Row],[Uso Sistemas]],"T","P"),"N","F"),Parámetros!$M$2:$N$17,2,0),"Completar hasta 3ra sem. para evaluar a Probacionista"))</f>
        <v/>
      </c>
      <c r="AQ848" s="40"/>
      <c r="AR848" s="40"/>
      <c r="AS848" s="40"/>
      <c r="AT848" s="29"/>
      <c r="AU848" s="56"/>
      <c r="AV848" s="56"/>
      <c r="AW848" s="56"/>
      <c r="AX848" s="249" t="str">
        <f>IF(V848="","",EOMONTH(EDATE(Tabla1[[#This Row],[Fecha Finalización]],2),0))</f>
        <v/>
      </c>
      <c r="AY848" s="40"/>
      <c r="AZ848" s="250" t="str">
        <f>IF(V848="","",EOMONTH(EDATE(Tabla1[[#This Row],[Fecha Finalización]],3),0))</f>
        <v/>
      </c>
      <c r="BA848" s="40"/>
      <c r="BB848" s="40"/>
      <c r="BC848" s="236"/>
      <c r="BD848" s="234" t="str">
        <f>IF(F848="","",Tabla1[[#This Row],[sem 01]]&amp;Tabla1[[#This Row],[sem 02]]&amp;Tabla1[[#This Row],[sem 03]])</f>
        <v/>
      </c>
      <c r="BE848" s="235" t="str">
        <f>IF(TRIM(F848)="","",$B$1&amp;"-"&amp;SUBSTITUTE(Tabla1[[#This Row],[Mes Inscrito]]," ","")&amp;"-"&amp;SUBSTITUTE(Tabla1[[#This Row],[Dia de clases Inscrito]]," ","")&amp;"-"&amp;SUBSTITUTE(Tabla1[[#This Row],[Horario Inscrito]]," ","")&amp;"-"&amp;Tabla1[[#This Row],[Fecha Inicio grupo]])</f>
        <v/>
      </c>
      <c r="BF848" s="252" t="str">
        <f>IF(F848="","",Tabla1[[#This Row],[Curso]])</f>
        <v/>
      </c>
      <c r="BG848" s="253" t="str">
        <f>+IF(TRIM(F848)="","",$B$1&amp;"-"&amp;TRIM(Tabla1[[#This Row],[Mes Inscrito]])&amp;"-"&amp;TRIM(Tabla1[[#This Row],[Dia de clases Inscrito]])&amp;"-"&amp;TRIM(Tabla1[[#This Row],[Horario Inscrito]])&amp;"-"&amp;TRIM(Tabla1[[#This Row],[Fecha Inicio grupo]])&amp;"-"&amp;TRIM(Tabla1[[#This Row],[Tipo Incrito]]))</f>
        <v/>
      </c>
      <c r="BH848" s="308" t="str">
        <f>IF(F848="","",OR(IFERROR(SEARCH("CG",Tabla1[[#This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8" s="309" t="str">
        <f>IF(F848&lt;&gt;"",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8" s="309" t="str">
        <f>IF(F848&lt;&gt;"",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8" s="309" t="str">
        <f>IF(Tabla1[[#This Row],[Fecha Inicio grupo]]="","",IFERROR(VLOOKUP(Tabla1[[#This Row],[Mes de Alta como miembro]],Parámetros!$AM$2:$AN$16,2,0),"01/01/1900"))</f>
        <v/>
      </c>
    </row>
    <row r="849" spans="1:63" ht="14.45">
      <c r="A849" s="69">
        <v>846</v>
      </c>
      <c r="B849" s="30"/>
      <c r="C849" s="35"/>
      <c r="D849" s="43"/>
      <c r="E849" s="65"/>
      <c r="F849" s="46"/>
      <c r="G849" s="46"/>
      <c r="H849" s="164"/>
      <c r="I849" s="43"/>
      <c r="J849" s="29"/>
      <c r="K849" s="70"/>
      <c r="L849" s="69"/>
      <c r="M849" s="47"/>
      <c r="N849" s="239" t="str">
        <f ca="1">IF(Tabla1[[#This Row],[Fecha de nac]]="","",IF(Tabla1[[#This Row],[Fecha Finalización]] &gt;=TODAY(), DATEDIF(Tabla1[[#This Row],[Fecha de nac]],TODAY(),"y"), ROUNDDOWN((Tabla1[[#This Row],[Fecha Finalización]] -Tabla1[[#This Row],[Fecha de nac]])/365,0)))</f>
        <v/>
      </c>
      <c r="O849" s="170"/>
      <c r="P849" s="35"/>
      <c r="Q849" s="68"/>
      <c r="R849" s="68"/>
      <c r="S849" s="68"/>
      <c r="T849" s="68"/>
      <c r="U849" s="244" t="str">
        <f>IF(F849="","",Tabla1[[#This Row],[Fecha Inicio grupo]]+3*7-7)</f>
        <v/>
      </c>
      <c r="V849" s="245" t="str">
        <f>IF(F849="","",EDATE(Tabla1[[#This Row],[Fecha Inicio grupo]],3))</f>
        <v/>
      </c>
      <c r="W849" s="30"/>
      <c r="X849" s="30"/>
      <c r="Y849" s="77"/>
      <c r="Z849" s="77"/>
      <c r="AA849" s="77"/>
      <c r="AB849" s="77"/>
      <c r="AC849" s="77"/>
      <c r="AD849" s="77"/>
      <c r="AE849" s="77"/>
      <c r="AF849" s="77"/>
      <c r="AG849" s="77"/>
      <c r="AH849" s="77"/>
      <c r="AI849" s="77"/>
      <c r="AJ849" s="77"/>
      <c r="AK849" s="77"/>
      <c r="AL849" s="77"/>
      <c r="AM849" s="77"/>
      <c r="AN849" s="77"/>
      <c r="AO849" s="145"/>
      <c r="AP849" s="247" t="str">
        <f>IF(F849="","",IFERROR(VLOOKUP(SUBSTITUTE(SUBSTITUTE(Tabla1[[#This Row],[Uso Sistemas]],"T","P"),"N","F"),Parámetros!$M$2:$N$17,2,0),"Completar hasta 3ra sem. para evaluar a Probacionista"))</f>
        <v/>
      </c>
      <c r="AQ849" s="40"/>
      <c r="AR849" s="40"/>
      <c r="AS849" s="40"/>
      <c r="AT849" s="29"/>
      <c r="AU849" s="56"/>
      <c r="AV849" s="56"/>
      <c r="AW849" s="56"/>
      <c r="AX849" s="249" t="str">
        <f>IF(V849="","",EOMONTH(EDATE(Tabla1[[#This Row],[Fecha Finalización]],2),0))</f>
        <v/>
      </c>
      <c r="AY849" s="40"/>
      <c r="AZ849" s="250" t="str">
        <f>IF(V849="","",EOMONTH(EDATE(Tabla1[[#This Row],[Fecha Finalización]],3),0))</f>
        <v/>
      </c>
      <c r="BA849" s="40"/>
      <c r="BB849" s="40"/>
      <c r="BC849" s="236"/>
      <c r="BD849" s="234" t="str">
        <f>IF(F849="","",Tabla1[[#This Row],[sem 01]]&amp;Tabla1[[#This Row],[sem 02]]&amp;Tabla1[[#This Row],[sem 03]])</f>
        <v/>
      </c>
      <c r="BE849" s="235" t="str">
        <f>IF(TRIM(F849)="","",$B$1&amp;"-"&amp;SUBSTITUTE(Tabla1[[#This Row],[Mes Inscrito]]," ","")&amp;"-"&amp;SUBSTITUTE(Tabla1[[#This Row],[Dia de clases Inscrito]]," ","")&amp;"-"&amp;SUBSTITUTE(Tabla1[[#This Row],[Horario Inscrito]]," ","")&amp;"-"&amp;Tabla1[[#This Row],[Fecha Inicio grupo]])</f>
        <v/>
      </c>
      <c r="BF849" s="252" t="str">
        <f>IF(F849="","",Tabla1[[#This Row],[Curso]])</f>
        <v/>
      </c>
      <c r="BG849" s="253" t="str">
        <f>+IF(TRIM(F849)="","",$B$1&amp;"-"&amp;TRIM(Tabla1[[#This Row],[Mes Inscrito]])&amp;"-"&amp;TRIM(Tabla1[[#This Row],[Dia de clases Inscrito]])&amp;"-"&amp;TRIM(Tabla1[[#This Row],[Horario Inscrito]])&amp;"-"&amp;TRIM(Tabla1[[#This Row],[Fecha Inicio grupo]])&amp;"-"&amp;TRIM(Tabla1[[#This Row],[Tipo Incrito]]))</f>
        <v/>
      </c>
      <c r="BH849" s="308" t="str">
        <f>IF(F849="","",OR(IFERROR(SEARCH("CG",Tabla1[[#This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9" s="309" t="str">
        <f>IF(F849&lt;&gt;"",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9" s="309" t="str">
        <f>IF(F849&lt;&gt;"",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9" s="309" t="str">
        <f>IF(Tabla1[[#This Row],[Fecha Inicio grupo]]="","",IFERROR(VLOOKUP(Tabla1[[#This Row],[Mes de Alta como miembro]],Parámetros!$AM$2:$AN$16,2,0),"01/01/1900"))</f>
        <v/>
      </c>
    </row>
    <row r="850" spans="1:63" ht="14.45">
      <c r="A850" s="69">
        <v>847</v>
      </c>
      <c r="B850" s="30"/>
      <c r="C850" s="35"/>
      <c r="D850" s="43"/>
      <c r="E850" s="65"/>
      <c r="F850" s="46"/>
      <c r="G850" s="46"/>
      <c r="H850" s="164"/>
      <c r="I850" s="43"/>
      <c r="J850" s="29"/>
      <c r="K850" s="70"/>
      <c r="L850" s="69"/>
      <c r="M850" s="47"/>
      <c r="N850" s="239" t="str">
        <f ca="1">IF(Tabla1[[#This Row],[Fecha de nac]]="","",IF(Tabla1[[#This Row],[Fecha Finalización]] &gt;=TODAY(), DATEDIF(Tabla1[[#This Row],[Fecha de nac]],TODAY(),"y"), ROUNDDOWN((Tabla1[[#This Row],[Fecha Finalización]] -Tabla1[[#This Row],[Fecha de nac]])/365,0)))</f>
        <v/>
      </c>
      <c r="O850" s="170"/>
      <c r="P850" s="35"/>
      <c r="Q850" s="68"/>
      <c r="R850" s="68"/>
      <c r="S850" s="68"/>
      <c r="T850" s="68"/>
      <c r="U850" s="244" t="str">
        <f>IF(F850="","",Tabla1[[#This Row],[Fecha Inicio grupo]]+3*7-7)</f>
        <v/>
      </c>
      <c r="V850" s="245" t="str">
        <f>IF(F850="","",EDATE(Tabla1[[#This Row],[Fecha Inicio grupo]],3))</f>
        <v/>
      </c>
      <c r="W850" s="30"/>
      <c r="X850" s="30"/>
      <c r="Y850" s="77"/>
      <c r="Z850" s="77"/>
      <c r="AA850" s="77"/>
      <c r="AB850" s="77"/>
      <c r="AC850" s="77"/>
      <c r="AD850" s="77"/>
      <c r="AE850" s="77"/>
      <c r="AF850" s="77"/>
      <c r="AG850" s="77"/>
      <c r="AH850" s="77"/>
      <c r="AI850" s="77"/>
      <c r="AJ850" s="77"/>
      <c r="AK850" s="77"/>
      <c r="AL850" s="77"/>
      <c r="AM850" s="77"/>
      <c r="AN850" s="77"/>
      <c r="AO850" s="145"/>
      <c r="AP850" s="247" t="str">
        <f>IF(F850="","",IFERROR(VLOOKUP(SUBSTITUTE(SUBSTITUTE(Tabla1[[#This Row],[Uso Sistemas]],"T","P"),"N","F"),Parámetros!$M$2:$N$17,2,0),"Completar hasta 3ra sem. para evaluar a Probacionista"))</f>
        <v/>
      </c>
      <c r="AQ850" s="40"/>
      <c r="AR850" s="40"/>
      <c r="AS850" s="40"/>
      <c r="AT850" s="29"/>
      <c r="AU850" s="56"/>
      <c r="AV850" s="56"/>
      <c r="AW850" s="56"/>
      <c r="AX850" s="249" t="str">
        <f>IF(V850="","",EOMONTH(EDATE(Tabla1[[#This Row],[Fecha Finalización]],2),0))</f>
        <v/>
      </c>
      <c r="AY850" s="40"/>
      <c r="AZ850" s="250" t="str">
        <f>IF(V850="","",EOMONTH(EDATE(Tabla1[[#This Row],[Fecha Finalización]],3),0))</f>
        <v/>
      </c>
      <c r="BA850" s="40"/>
      <c r="BB850" s="40"/>
      <c r="BC850" s="236"/>
      <c r="BD850" s="234" t="str">
        <f>IF(F850="","",Tabla1[[#This Row],[sem 01]]&amp;Tabla1[[#This Row],[sem 02]]&amp;Tabla1[[#This Row],[sem 03]])</f>
        <v/>
      </c>
      <c r="BE850" s="235" t="str">
        <f>IF(TRIM(F850)="","",$B$1&amp;"-"&amp;SUBSTITUTE(Tabla1[[#This Row],[Mes Inscrito]]," ","")&amp;"-"&amp;SUBSTITUTE(Tabla1[[#This Row],[Dia de clases Inscrito]]," ","")&amp;"-"&amp;SUBSTITUTE(Tabla1[[#This Row],[Horario Inscrito]]," ","")&amp;"-"&amp;Tabla1[[#This Row],[Fecha Inicio grupo]])</f>
        <v/>
      </c>
      <c r="BF850" s="252" t="str">
        <f>IF(F850="","",Tabla1[[#This Row],[Curso]])</f>
        <v/>
      </c>
      <c r="BG850" s="253" t="str">
        <f>+IF(TRIM(F850)="","",$B$1&amp;"-"&amp;TRIM(Tabla1[[#This Row],[Mes Inscrito]])&amp;"-"&amp;TRIM(Tabla1[[#This Row],[Dia de clases Inscrito]])&amp;"-"&amp;TRIM(Tabla1[[#This Row],[Horario Inscrito]])&amp;"-"&amp;TRIM(Tabla1[[#This Row],[Fecha Inicio grupo]])&amp;"-"&amp;TRIM(Tabla1[[#This Row],[Tipo Incrito]]))</f>
        <v/>
      </c>
      <c r="BH850" s="308" t="str">
        <f>IF(F850="","",OR(IFERROR(SEARCH("CG",Tabla1[[#This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0" s="309" t="str">
        <f>IF(F850&lt;&gt;"",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0" s="309" t="str">
        <f>IF(F850&lt;&gt;"",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0" s="309" t="str">
        <f>IF(Tabla1[[#This Row],[Fecha Inicio grupo]]="","",IFERROR(VLOOKUP(Tabla1[[#This Row],[Mes de Alta como miembro]],Parámetros!$AM$2:$AN$16,2,0),"01/01/1900"))</f>
        <v/>
      </c>
    </row>
    <row r="851" spans="1:63" ht="14.45">
      <c r="A851" s="69">
        <v>848</v>
      </c>
      <c r="B851" s="30"/>
      <c r="C851" s="35"/>
      <c r="D851" s="43"/>
      <c r="E851" s="65"/>
      <c r="F851" s="46"/>
      <c r="G851" s="46"/>
      <c r="H851" s="164"/>
      <c r="I851" s="43"/>
      <c r="J851" s="29"/>
      <c r="K851" s="70"/>
      <c r="L851" s="69"/>
      <c r="M851" s="47"/>
      <c r="N851" s="239" t="str">
        <f ca="1">IF(Tabla1[[#This Row],[Fecha de nac]]="","",IF(Tabla1[[#This Row],[Fecha Finalización]] &gt;=TODAY(), DATEDIF(Tabla1[[#This Row],[Fecha de nac]],TODAY(),"y"), ROUNDDOWN((Tabla1[[#This Row],[Fecha Finalización]] -Tabla1[[#This Row],[Fecha de nac]])/365,0)))</f>
        <v/>
      </c>
      <c r="O851" s="170"/>
      <c r="P851" s="35"/>
      <c r="Q851" s="68"/>
      <c r="R851" s="68"/>
      <c r="S851" s="68"/>
      <c r="T851" s="68"/>
      <c r="U851" s="244" t="str">
        <f>IF(F851="","",Tabla1[[#This Row],[Fecha Inicio grupo]]+3*7-7)</f>
        <v/>
      </c>
      <c r="V851" s="245" t="str">
        <f>IF(F851="","",EDATE(Tabla1[[#This Row],[Fecha Inicio grupo]],3))</f>
        <v/>
      </c>
      <c r="W851" s="30"/>
      <c r="X851" s="30"/>
      <c r="Y851" s="77"/>
      <c r="Z851" s="77"/>
      <c r="AA851" s="77"/>
      <c r="AB851" s="77"/>
      <c r="AC851" s="77"/>
      <c r="AD851" s="77"/>
      <c r="AE851" s="77"/>
      <c r="AF851" s="77"/>
      <c r="AG851" s="77"/>
      <c r="AH851" s="77"/>
      <c r="AI851" s="77"/>
      <c r="AJ851" s="77"/>
      <c r="AK851" s="77"/>
      <c r="AL851" s="77"/>
      <c r="AM851" s="77"/>
      <c r="AN851" s="77"/>
      <c r="AO851" s="145"/>
      <c r="AP851" s="247" t="str">
        <f>IF(F851="","",IFERROR(VLOOKUP(SUBSTITUTE(SUBSTITUTE(Tabla1[[#This Row],[Uso Sistemas]],"T","P"),"N","F"),Parámetros!$M$2:$N$17,2,0),"Completar hasta 3ra sem. para evaluar a Probacionista"))</f>
        <v/>
      </c>
      <c r="AQ851" s="40"/>
      <c r="AR851" s="40"/>
      <c r="AS851" s="40"/>
      <c r="AT851" s="29"/>
      <c r="AU851" s="56"/>
      <c r="AV851" s="56"/>
      <c r="AW851" s="56"/>
      <c r="AX851" s="249" t="str">
        <f>IF(V851="","",EOMONTH(EDATE(Tabla1[[#This Row],[Fecha Finalización]],2),0))</f>
        <v/>
      </c>
      <c r="AY851" s="40"/>
      <c r="AZ851" s="250" t="str">
        <f>IF(V851="","",EOMONTH(EDATE(Tabla1[[#This Row],[Fecha Finalización]],3),0))</f>
        <v/>
      </c>
      <c r="BA851" s="40"/>
      <c r="BB851" s="40"/>
      <c r="BC851" s="236"/>
      <c r="BD851" s="234" t="str">
        <f>IF(F851="","",Tabla1[[#This Row],[sem 01]]&amp;Tabla1[[#This Row],[sem 02]]&amp;Tabla1[[#This Row],[sem 03]])</f>
        <v/>
      </c>
      <c r="BE851" s="235" t="str">
        <f>IF(TRIM(F851)="","",$B$1&amp;"-"&amp;SUBSTITUTE(Tabla1[[#This Row],[Mes Inscrito]]," ","")&amp;"-"&amp;SUBSTITUTE(Tabla1[[#This Row],[Dia de clases Inscrito]]," ","")&amp;"-"&amp;SUBSTITUTE(Tabla1[[#This Row],[Horario Inscrito]]," ","")&amp;"-"&amp;Tabla1[[#This Row],[Fecha Inicio grupo]])</f>
        <v/>
      </c>
      <c r="BF851" s="252" t="str">
        <f>IF(F851="","",Tabla1[[#This Row],[Curso]])</f>
        <v/>
      </c>
      <c r="BG851" s="253" t="str">
        <f>+IF(TRIM(F851)="","",$B$1&amp;"-"&amp;TRIM(Tabla1[[#This Row],[Mes Inscrito]])&amp;"-"&amp;TRIM(Tabla1[[#This Row],[Dia de clases Inscrito]])&amp;"-"&amp;TRIM(Tabla1[[#This Row],[Horario Inscrito]])&amp;"-"&amp;TRIM(Tabla1[[#This Row],[Fecha Inicio grupo]])&amp;"-"&amp;TRIM(Tabla1[[#This Row],[Tipo Incrito]]))</f>
        <v/>
      </c>
      <c r="BH851" s="308" t="str">
        <f>IF(F851="","",OR(IFERROR(SEARCH("CG",Tabla1[[#This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1" s="309" t="str">
        <f>IF(F851&lt;&gt;"",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1" s="309" t="str">
        <f>IF(F851&lt;&gt;"",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1" s="309" t="str">
        <f>IF(Tabla1[[#This Row],[Fecha Inicio grupo]]="","",IFERROR(VLOOKUP(Tabla1[[#This Row],[Mes de Alta como miembro]],Parámetros!$AM$2:$AN$16,2,0),"01/01/1900"))</f>
        <v/>
      </c>
    </row>
    <row r="852" spans="1:63" ht="14.45">
      <c r="A852" s="69">
        <v>849</v>
      </c>
      <c r="B852" s="30"/>
      <c r="C852" s="35"/>
      <c r="D852" s="43"/>
      <c r="E852" s="65"/>
      <c r="F852" s="46"/>
      <c r="G852" s="46"/>
      <c r="H852" s="164"/>
      <c r="I852" s="43"/>
      <c r="J852" s="29"/>
      <c r="K852" s="70"/>
      <c r="L852" s="69"/>
      <c r="M852" s="47"/>
      <c r="N852" s="239" t="str">
        <f ca="1">IF(Tabla1[[#This Row],[Fecha de nac]]="","",IF(Tabla1[[#This Row],[Fecha Finalización]] &gt;=TODAY(), DATEDIF(Tabla1[[#This Row],[Fecha de nac]],TODAY(),"y"), ROUNDDOWN((Tabla1[[#This Row],[Fecha Finalización]] -Tabla1[[#This Row],[Fecha de nac]])/365,0)))</f>
        <v/>
      </c>
      <c r="O852" s="170"/>
      <c r="P852" s="35"/>
      <c r="Q852" s="68"/>
      <c r="R852" s="68"/>
      <c r="S852" s="68"/>
      <c r="T852" s="68"/>
      <c r="U852" s="244" t="str">
        <f>IF(F852="","",Tabla1[[#This Row],[Fecha Inicio grupo]]+3*7-7)</f>
        <v/>
      </c>
      <c r="V852" s="245" t="str">
        <f>IF(F852="","",EDATE(Tabla1[[#This Row],[Fecha Inicio grupo]],3))</f>
        <v/>
      </c>
      <c r="W852" s="30"/>
      <c r="X852" s="30"/>
      <c r="Y852" s="77"/>
      <c r="Z852" s="77"/>
      <c r="AA852" s="77"/>
      <c r="AB852" s="77"/>
      <c r="AC852" s="77"/>
      <c r="AD852" s="77"/>
      <c r="AE852" s="77"/>
      <c r="AF852" s="77"/>
      <c r="AG852" s="77"/>
      <c r="AH852" s="77"/>
      <c r="AI852" s="77"/>
      <c r="AJ852" s="77"/>
      <c r="AK852" s="77"/>
      <c r="AL852" s="77"/>
      <c r="AM852" s="77"/>
      <c r="AN852" s="77"/>
      <c r="AO852" s="145"/>
      <c r="AP852" s="247" t="str">
        <f>IF(F852="","",IFERROR(VLOOKUP(SUBSTITUTE(SUBSTITUTE(Tabla1[[#This Row],[Uso Sistemas]],"T","P"),"N","F"),Parámetros!$M$2:$N$17,2,0),"Completar hasta 3ra sem. para evaluar a Probacionista"))</f>
        <v/>
      </c>
      <c r="AQ852" s="40"/>
      <c r="AR852" s="40"/>
      <c r="AS852" s="40"/>
      <c r="AT852" s="29"/>
      <c r="AU852" s="56"/>
      <c r="AV852" s="56"/>
      <c r="AW852" s="56"/>
      <c r="AX852" s="249" t="str">
        <f>IF(V852="","",EOMONTH(EDATE(Tabla1[[#This Row],[Fecha Finalización]],2),0))</f>
        <v/>
      </c>
      <c r="AY852" s="40"/>
      <c r="AZ852" s="250" t="str">
        <f>IF(V852="","",EOMONTH(EDATE(Tabla1[[#This Row],[Fecha Finalización]],3),0))</f>
        <v/>
      </c>
      <c r="BA852" s="40"/>
      <c r="BB852" s="40"/>
      <c r="BC852" s="236"/>
      <c r="BD852" s="234" t="str">
        <f>IF(F852="","",Tabla1[[#This Row],[sem 01]]&amp;Tabla1[[#This Row],[sem 02]]&amp;Tabla1[[#This Row],[sem 03]])</f>
        <v/>
      </c>
      <c r="BE852" s="235" t="str">
        <f>IF(TRIM(F852)="","",$B$1&amp;"-"&amp;SUBSTITUTE(Tabla1[[#This Row],[Mes Inscrito]]," ","")&amp;"-"&amp;SUBSTITUTE(Tabla1[[#This Row],[Dia de clases Inscrito]]," ","")&amp;"-"&amp;SUBSTITUTE(Tabla1[[#This Row],[Horario Inscrito]]," ","")&amp;"-"&amp;Tabla1[[#This Row],[Fecha Inicio grupo]])</f>
        <v/>
      </c>
      <c r="BF852" s="252" t="str">
        <f>IF(F852="","",Tabla1[[#This Row],[Curso]])</f>
        <v/>
      </c>
      <c r="BG852" s="253" t="str">
        <f>+IF(TRIM(F852)="","",$B$1&amp;"-"&amp;TRIM(Tabla1[[#This Row],[Mes Inscrito]])&amp;"-"&amp;TRIM(Tabla1[[#This Row],[Dia de clases Inscrito]])&amp;"-"&amp;TRIM(Tabla1[[#This Row],[Horario Inscrito]])&amp;"-"&amp;TRIM(Tabla1[[#This Row],[Fecha Inicio grupo]])&amp;"-"&amp;TRIM(Tabla1[[#This Row],[Tipo Incrito]]))</f>
        <v/>
      </c>
      <c r="BH852" s="308" t="str">
        <f>IF(F852="","",OR(IFERROR(SEARCH("CG",Tabla1[[#This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2" s="309" t="str">
        <f>IF(F852&lt;&gt;"",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2" s="309" t="str">
        <f>IF(F852&lt;&gt;"",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2" s="309" t="str">
        <f>IF(Tabla1[[#This Row],[Fecha Inicio grupo]]="","",IFERROR(VLOOKUP(Tabla1[[#This Row],[Mes de Alta como miembro]],Parámetros!$AM$2:$AN$16,2,0),"01/01/1900"))</f>
        <v/>
      </c>
    </row>
    <row r="853" spans="1:63" ht="14.45">
      <c r="A853" s="69">
        <v>850</v>
      </c>
      <c r="B853" s="30"/>
      <c r="C853" s="35"/>
      <c r="D853" s="43"/>
      <c r="E853" s="65"/>
      <c r="F853" s="46"/>
      <c r="G853" s="46"/>
      <c r="H853" s="164"/>
      <c r="I853" s="43"/>
      <c r="J853" s="29"/>
      <c r="K853" s="70"/>
      <c r="L853" s="69"/>
      <c r="M853" s="47"/>
      <c r="N853" s="239" t="str">
        <f ca="1">IF(Tabla1[[#This Row],[Fecha de nac]]="","",IF(Tabla1[[#This Row],[Fecha Finalización]] &gt;=TODAY(), DATEDIF(Tabla1[[#This Row],[Fecha de nac]],TODAY(),"y"), ROUNDDOWN((Tabla1[[#This Row],[Fecha Finalización]] -Tabla1[[#This Row],[Fecha de nac]])/365,0)))</f>
        <v/>
      </c>
      <c r="O853" s="170"/>
      <c r="P853" s="35"/>
      <c r="Q853" s="68"/>
      <c r="R853" s="68"/>
      <c r="S853" s="68"/>
      <c r="T853" s="68"/>
      <c r="U853" s="244" t="str">
        <f>IF(F853="","",Tabla1[[#This Row],[Fecha Inicio grupo]]+3*7-7)</f>
        <v/>
      </c>
      <c r="V853" s="245" t="str">
        <f>IF(F853="","",EDATE(Tabla1[[#This Row],[Fecha Inicio grupo]],3))</f>
        <v/>
      </c>
      <c r="W853" s="30"/>
      <c r="X853" s="30"/>
      <c r="Y853" s="77"/>
      <c r="Z853" s="77"/>
      <c r="AA853" s="77"/>
      <c r="AB853" s="77"/>
      <c r="AC853" s="77"/>
      <c r="AD853" s="77"/>
      <c r="AE853" s="77"/>
      <c r="AF853" s="77"/>
      <c r="AG853" s="77"/>
      <c r="AH853" s="77"/>
      <c r="AI853" s="77"/>
      <c r="AJ853" s="77"/>
      <c r="AK853" s="77"/>
      <c r="AL853" s="77"/>
      <c r="AM853" s="77"/>
      <c r="AN853" s="77"/>
      <c r="AO853" s="145"/>
      <c r="AP853" s="247" t="str">
        <f>IF(F853="","",IFERROR(VLOOKUP(SUBSTITUTE(SUBSTITUTE(Tabla1[[#This Row],[Uso Sistemas]],"T","P"),"N","F"),Parámetros!$M$2:$N$17,2,0),"Completar hasta 3ra sem. para evaluar a Probacionista"))</f>
        <v/>
      </c>
      <c r="AQ853" s="40"/>
      <c r="AR853" s="40"/>
      <c r="AS853" s="40"/>
      <c r="AT853" s="29"/>
      <c r="AU853" s="56"/>
      <c r="AV853" s="56"/>
      <c r="AW853" s="56"/>
      <c r="AX853" s="249" t="str">
        <f>IF(V853="","",EOMONTH(EDATE(Tabla1[[#This Row],[Fecha Finalización]],2),0))</f>
        <v/>
      </c>
      <c r="AY853" s="40"/>
      <c r="AZ853" s="250" t="str">
        <f>IF(V853="","",EOMONTH(EDATE(Tabla1[[#This Row],[Fecha Finalización]],3),0))</f>
        <v/>
      </c>
      <c r="BA853" s="40"/>
      <c r="BB853" s="40"/>
      <c r="BC853" s="236"/>
      <c r="BD853" s="234" t="str">
        <f>IF(F853="","",Tabla1[[#This Row],[sem 01]]&amp;Tabla1[[#This Row],[sem 02]]&amp;Tabla1[[#This Row],[sem 03]])</f>
        <v/>
      </c>
      <c r="BE853" s="235" t="str">
        <f>IF(TRIM(F853)="","",$B$1&amp;"-"&amp;SUBSTITUTE(Tabla1[[#This Row],[Mes Inscrito]]," ","")&amp;"-"&amp;SUBSTITUTE(Tabla1[[#This Row],[Dia de clases Inscrito]]," ","")&amp;"-"&amp;SUBSTITUTE(Tabla1[[#This Row],[Horario Inscrito]]," ","")&amp;"-"&amp;Tabla1[[#This Row],[Fecha Inicio grupo]])</f>
        <v/>
      </c>
      <c r="BF853" s="252" t="str">
        <f>IF(F853="","",Tabla1[[#This Row],[Curso]])</f>
        <v/>
      </c>
      <c r="BG853" s="253" t="str">
        <f>+IF(TRIM(F853)="","",$B$1&amp;"-"&amp;TRIM(Tabla1[[#This Row],[Mes Inscrito]])&amp;"-"&amp;TRIM(Tabla1[[#This Row],[Dia de clases Inscrito]])&amp;"-"&amp;TRIM(Tabla1[[#This Row],[Horario Inscrito]])&amp;"-"&amp;TRIM(Tabla1[[#This Row],[Fecha Inicio grupo]])&amp;"-"&amp;TRIM(Tabla1[[#This Row],[Tipo Incrito]]))</f>
        <v/>
      </c>
      <c r="BH853" s="308" t="str">
        <f>IF(F853="","",OR(IFERROR(SEARCH("CG",Tabla1[[#This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3" s="309" t="str">
        <f>IF(F853&lt;&gt;"",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3" s="309" t="str">
        <f>IF(F853&lt;&gt;"",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3" s="309" t="str">
        <f>IF(Tabla1[[#This Row],[Fecha Inicio grupo]]="","",IFERROR(VLOOKUP(Tabla1[[#This Row],[Mes de Alta como miembro]],Parámetros!$AM$2:$AN$16,2,0),"01/01/1900"))</f>
        <v/>
      </c>
    </row>
    <row r="854" spans="1:63" ht="14.45">
      <c r="A854" s="69">
        <v>851</v>
      </c>
      <c r="B854" s="30"/>
      <c r="C854" s="35"/>
      <c r="D854" s="43"/>
      <c r="E854" s="65"/>
      <c r="F854" s="46"/>
      <c r="G854" s="46"/>
      <c r="H854" s="164"/>
      <c r="I854" s="43"/>
      <c r="J854" s="29"/>
      <c r="K854" s="70"/>
      <c r="L854" s="69"/>
      <c r="M854" s="47"/>
      <c r="N854" s="239" t="str">
        <f ca="1">IF(Tabla1[[#This Row],[Fecha de nac]]="","",IF(Tabla1[[#This Row],[Fecha Finalización]] &gt;=TODAY(), DATEDIF(Tabla1[[#This Row],[Fecha de nac]],TODAY(),"y"), ROUNDDOWN((Tabla1[[#This Row],[Fecha Finalización]] -Tabla1[[#This Row],[Fecha de nac]])/365,0)))</f>
        <v/>
      </c>
      <c r="O854" s="170"/>
      <c r="P854" s="35"/>
      <c r="Q854" s="68"/>
      <c r="R854" s="68"/>
      <c r="S854" s="68"/>
      <c r="T854" s="68"/>
      <c r="U854" s="244" t="str">
        <f>IF(F854="","",Tabla1[[#This Row],[Fecha Inicio grupo]]+3*7-7)</f>
        <v/>
      </c>
      <c r="V854" s="245" t="str">
        <f>IF(F854="","",EDATE(Tabla1[[#This Row],[Fecha Inicio grupo]],3))</f>
        <v/>
      </c>
      <c r="W854" s="30"/>
      <c r="X854" s="30"/>
      <c r="Y854" s="77"/>
      <c r="Z854" s="77"/>
      <c r="AA854" s="77"/>
      <c r="AB854" s="77"/>
      <c r="AC854" s="77"/>
      <c r="AD854" s="77"/>
      <c r="AE854" s="77"/>
      <c r="AF854" s="77"/>
      <c r="AG854" s="77"/>
      <c r="AH854" s="77"/>
      <c r="AI854" s="77"/>
      <c r="AJ854" s="77"/>
      <c r="AK854" s="77"/>
      <c r="AL854" s="77"/>
      <c r="AM854" s="77"/>
      <c r="AN854" s="77"/>
      <c r="AO854" s="145"/>
      <c r="AP854" s="247" t="str">
        <f>IF(F854="","",IFERROR(VLOOKUP(SUBSTITUTE(SUBSTITUTE(Tabla1[[#This Row],[Uso Sistemas]],"T","P"),"N","F"),Parámetros!$M$2:$N$17,2,0),"Completar hasta 3ra sem. para evaluar a Probacionista"))</f>
        <v/>
      </c>
      <c r="AQ854" s="40"/>
      <c r="AR854" s="40"/>
      <c r="AS854" s="40"/>
      <c r="AT854" s="29"/>
      <c r="AU854" s="56"/>
      <c r="AV854" s="56"/>
      <c r="AW854" s="56"/>
      <c r="AX854" s="249" t="str">
        <f>IF(V854="","",EOMONTH(EDATE(Tabla1[[#This Row],[Fecha Finalización]],2),0))</f>
        <v/>
      </c>
      <c r="AY854" s="40"/>
      <c r="AZ854" s="250" t="str">
        <f>IF(V854="","",EOMONTH(EDATE(Tabla1[[#This Row],[Fecha Finalización]],3),0))</f>
        <v/>
      </c>
      <c r="BA854" s="40"/>
      <c r="BB854" s="40"/>
      <c r="BC854" s="236"/>
      <c r="BD854" s="234" t="str">
        <f>IF(F854="","",Tabla1[[#This Row],[sem 01]]&amp;Tabla1[[#This Row],[sem 02]]&amp;Tabla1[[#This Row],[sem 03]])</f>
        <v/>
      </c>
      <c r="BE854" s="235" t="str">
        <f>IF(TRIM(F854)="","",$B$1&amp;"-"&amp;SUBSTITUTE(Tabla1[[#This Row],[Mes Inscrito]]," ","")&amp;"-"&amp;SUBSTITUTE(Tabla1[[#This Row],[Dia de clases Inscrito]]," ","")&amp;"-"&amp;SUBSTITUTE(Tabla1[[#This Row],[Horario Inscrito]]," ","")&amp;"-"&amp;Tabla1[[#This Row],[Fecha Inicio grupo]])</f>
        <v/>
      </c>
      <c r="BF854" s="252" t="str">
        <f>IF(F854="","",Tabla1[[#This Row],[Curso]])</f>
        <v/>
      </c>
      <c r="BG854" s="253" t="str">
        <f>+IF(TRIM(F854)="","",$B$1&amp;"-"&amp;TRIM(Tabla1[[#This Row],[Mes Inscrito]])&amp;"-"&amp;TRIM(Tabla1[[#This Row],[Dia de clases Inscrito]])&amp;"-"&amp;TRIM(Tabla1[[#This Row],[Horario Inscrito]])&amp;"-"&amp;TRIM(Tabla1[[#This Row],[Fecha Inicio grupo]])&amp;"-"&amp;TRIM(Tabla1[[#This Row],[Tipo Incrito]]))</f>
        <v/>
      </c>
      <c r="BH854" s="308" t="str">
        <f>IF(F854="","",OR(IFERROR(SEARCH("CG",Tabla1[[#This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4" s="309" t="str">
        <f>IF(F854&lt;&gt;"",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4" s="309" t="str">
        <f>IF(F854&lt;&gt;"",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4" s="309" t="str">
        <f>IF(Tabla1[[#This Row],[Fecha Inicio grupo]]="","",IFERROR(VLOOKUP(Tabla1[[#This Row],[Mes de Alta como miembro]],Parámetros!$AM$2:$AN$16,2,0),"01/01/1900"))</f>
        <v/>
      </c>
    </row>
    <row r="855" spans="1:63" ht="14.45">
      <c r="A855" s="69">
        <v>852</v>
      </c>
      <c r="B855" s="30"/>
      <c r="C855" s="35"/>
      <c r="D855" s="43"/>
      <c r="E855" s="65"/>
      <c r="F855" s="46"/>
      <c r="G855" s="46"/>
      <c r="H855" s="164"/>
      <c r="I855" s="43"/>
      <c r="J855" s="29"/>
      <c r="K855" s="70"/>
      <c r="L855" s="69"/>
      <c r="M855" s="47"/>
      <c r="N855" s="239" t="str">
        <f ca="1">IF(Tabla1[[#This Row],[Fecha de nac]]="","",IF(Tabla1[[#This Row],[Fecha Finalización]] &gt;=TODAY(), DATEDIF(Tabla1[[#This Row],[Fecha de nac]],TODAY(),"y"), ROUNDDOWN((Tabla1[[#This Row],[Fecha Finalización]] -Tabla1[[#This Row],[Fecha de nac]])/365,0)))</f>
        <v/>
      </c>
      <c r="O855" s="170"/>
      <c r="P855" s="35"/>
      <c r="Q855" s="68"/>
      <c r="R855" s="68"/>
      <c r="S855" s="68"/>
      <c r="T855" s="68"/>
      <c r="U855" s="244" t="str">
        <f>IF(F855="","",Tabla1[[#This Row],[Fecha Inicio grupo]]+3*7-7)</f>
        <v/>
      </c>
      <c r="V855" s="245" t="str">
        <f>IF(F855="","",EDATE(Tabla1[[#This Row],[Fecha Inicio grupo]],3))</f>
        <v/>
      </c>
      <c r="W855" s="30"/>
      <c r="X855" s="30"/>
      <c r="Y855" s="77"/>
      <c r="Z855" s="77"/>
      <c r="AA855" s="77"/>
      <c r="AB855" s="77"/>
      <c r="AC855" s="77"/>
      <c r="AD855" s="77"/>
      <c r="AE855" s="77"/>
      <c r="AF855" s="77"/>
      <c r="AG855" s="77"/>
      <c r="AH855" s="77"/>
      <c r="AI855" s="77"/>
      <c r="AJ855" s="77"/>
      <c r="AK855" s="77"/>
      <c r="AL855" s="77"/>
      <c r="AM855" s="77"/>
      <c r="AN855" s="77"/>
      <c r="AO855" s="145"/>
      <c r="AP855" s="247" t="str">
        <f>IF(F855="","",IFERROR(VLOOKUP(SUBSTITUTE(SUBSTITUTE(Tabla1[[#This Row],[Uso Sistemas]],"T","P"),"N","F"),Parámetros!$M$2:$N$17,2,0),"Completar hasta 3ra sem. para evaluar a Probacionista"))</f>
        <v/>
      </c>
      <c r="AQ855" s="40"/>
      <c r="AR855" s="40"/>
      <c r="AS855" s="40"/>
      <c r="AT855" s="29"/>
      <c r="AU855" s="56"/>
      <c r="AV855" s="56"/>
      <c r="AW855" s="56"/>
      <c r="AX855" s="249" t="str">
        <f>IF(V855="","",EOMONTH(EDATE(Tabla1[[#This Row],[Fecha Finalización]],2),0))</f>
        <v/>
      </c>
      <c r="AY855" s="40"/>
      <c r="AZ855" s="250" t="str">
        <f>IF(V855="","",EOMONTH(EDATE(Tabla1[[#This Row],[Fecha Finalización]],3),0))</f>
        <v/>
      </c>
      <c r="BA855" s="40"/>
      <c r="BB855" s="40"/>
      <c r="BC855" s="236"/>
      <c r="BD855" s="234" t="str">
        <f>IF(F855="","",Tabla1[[#This Row],[sem 01]]&amp;Tabla1[[#This Row],[sem 02]]&amp;Tabla1[[#This Row],[sem 03]])</f>
        <v/>
      </c>
      <c r="BE855" s="235" t="str">
        <f>IF(TRIM(F855)="","",$B$1&amp;"-"&amp;SUBSTITUTE(Tabla1[[#This Row],[Mes Inscrito]]," ","")&amp;"-"&amp;SUBSTITUTE(Tabla1[[#This Row],[Dia de clases Inscrito]]," ","")&amp;"-"&amp;SUBSTITUTE(Tabla1[[#This Row],[Horario Inscrito]]," ","")&amp;"-"&amp;Tabla1[[#This Row],[Fecha Inicio grupo]])</f>
        <v/>
      </c>
      <c r="BF855" s="252" t="str">
        <f>IF(F855="","",Tabla1[[#This Row],[Curso]])</f>
        <v/>
      </c>
      <c r="BG855" s="253" t="str">
        <f>+IF(TRIM(F855)="","",$B$1&amp;"-"&amp;TRIM(Tabla1[[#This Row],[Mes Inscrito]])&amp;"-"&amp;TRIM(Tabla1[[#This Row],[Dia de clases Inscrito]])&amp;"-"&amp;TRIM(Tabla1[[#This Row],[Horario Inscrito]])&amp;"-"&amp;TRIM(Tabla1[[#This Row],[Fecha Inicio grupo]])&amp;"-"&amp;TRIM(Tabla1[[#This Row],[Tipo Incrito]]))</f>
        <v/>
      </c>
      <c r="BH855" s="308" t="str">
        <f>IF(F855="","",OR(IFERROR(SEARCH("CG",Tabla1[[#This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5" s="309" t="str">
        <f>IF(F855&lt;&gt;"",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5" s="309" t="str">
        <f>IF(F855&lt;&gt;"",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5" s="309" t="str">
        <f>IF(Tabla1[[#This Row],[Fecha Inicio grupo]]="","",IFERROR(VLOOKUP(Tabla1[[#This Row],[Mes de Alta como miembro]],Parámetros!$AM$2:$AN$16,2,0),"01/01/1900"))</f>
        <v/>
      </c>
    </row>
    <row r="856" spans="1:63" ht="14.45">
      <c r="A856" s="69">
        <v>853</v>
      </c>
      <c r="B856" s="30"/>
      <c r="C856" s="35"/>
      <c r="D856" s="43"/>
      <c r="E856" s="65"/>
      <c r="F856" s="46"/>
      <c r="G856" s="46"/>
      <c r="H856" s="164"/>
      <c r="I856" s="43"/>
      <c r="J856" s="29"/>
      <c r="K856" s="70"/>
      <c r="L856" s="69"/>
      <c r="M856" s="47"/>
      <c r="N856" s="239" t="str">
        <f ca="1">IF(Tabla1[[#This Row],[Fecha de nac]]="","",IF(Tabla1[[#This Row],[Fecha Finalización]] &gt;=TODAY(), DATEDIF(Tabla1[[#This Row],[Fecha de nac]],TODAY(),"y"), ROUNDDOWN((Tabla1[[#This Row],[Fecha Finalización]] -Tabla1[[#This Row],[Fecha de nac]])/365,0)))</f>
        <v/>
      </c>
      <c r="O856" s="170"/>
      <c r="P856" s="35"/>
      <c r="Q856" s="68"/>
      <c r="R856" s="68"/>
      <c r="S856" s="68"/>
      <c r="T856" s="68"/>
      <c r="U856" s="244" t="str">
        <f>IF(F856="","",Tabla1[[#This Row],[Fecha Inicio grupo]]+3*7-7)</f>
        <v/>
      </c>
      <c r="V856" s="245" t="str">
        <f>IF(F856="","",EDATE(Tabla1[[#This Row],[Fecha Inicio grupo]],3))</f>
        <v/>
      </c>
      <c r="W856" s="30"/>
      <c r="X856" s="30"/>
      <c r="Y856" s="77"/>
      <c r="Z856" s="77"/>
      <c r="AA856" s="77"/>
      <c r="AB856" s="77"/>
      <c r="AC856" s="77"/>
      <c r="AD856" s="77"/>
      <c r="AE856" s="77"/>
      <c r="AF856" s="77"/>
      <c r="AG856" s="77"/>
      <c r="AH856" s="77"/>
      <c r="AI856" s="77"/>
      <c r="AJ856" s="77"/>
      <c r="AK856" s="77"/>
      <c r="AL856" s="77"/>
      <c r="AM856" s="77"/>
      <c r="AN856" s="77"/>
      <c r="AO856" s="145"/>
      <c r="AP856" s="247" t="str">
        <f>IF(F856="","",IFERROR(VLOOKUP(SUBSTITUTE(SUBSTITUTE(Tabla1[[#This Row],[Uso Sistemas]],"T","P"),"N","F"),Parámetros!$M$2:$N$17,2,0),"Completar hasta 3ra sem. para evaluar a Probacionista"))</f>
        <v/>
      </c>
      <c r="AQ856" s="40"/>
      <c r="AR856" s="40"/>
      <c r="AS856" s="40"/>
      <c r="AT856" s="29"/>
      <c r="AU856" s="56"/>
      <c r="AV856" s="56"/>
      <c r="AW856" s="56"/>
      <c r="AX856" s="249" t="str">
        <f>IF(V856="","",EOMONTH(EDATE(Tabla1[[#This Row],[Fecha Finalización]],2),0))</f>
        <v/>
      </c>
      <c r="AY856" s="40"/>
      <c r="AZ856" s="250" t="str">
        <f>IF(V856="","",EOMONTH(EDATE(Tabla1[[#This Row],[Fecha Finalización]],3),0))</f>
        <v/>
      </c>
      <c r="BA856" s="40"/>
      <c r="BB856" s="40"/>
      <c r="BC856" s="236"/>
      <c r="BD856" s="234" t="str">
        <f>IF(F856="","",Tabla1[[#This Row],[sem 01]]&amp;Tabla1[[#This Row],[sem 02]]&amp;Tabla1[[#This Row],[sem 03]])</f>
        <v/>
      </c>
      <c r="BE856" s="235" t="str">
        <f>IF(TRIM(F856)="","",$B$1&amp;"-"&amp;SUBSTITUTE(Tabla1[[#This Row],[Mes Inscrito]]," ","")&amp;"-"&amp;SUBSTITUTE(Tabla1[[#This Row],[Dia de clases Inscrito]]," ","")&amp;"-"&amp;SUBSTITUTE(Tabla1[[#This Row],[Horario Inscrito]]," ","")&amp;"-"&amp;Tabla1[[#This Row],[Fecha Inicio grupo]])</f>
        <v/>
      </c>
      <c r="BF856" s="252" t="str">
        <f>IF(F856="","",Tabla1[[#This Row],[Curso]])</f>
        <v/>
      </c>
      <c r="BG856" s="253" t="str">
        <f>+IF(TRIM(F856)="","",$B$1&amp;"-"&amp;TRIM(Tabla1[[#This Row],[Mes Inscrito]])&amp;"-"&amp;TRIM(Tabla1[[#This Row],[Dia de clases Inscrito]])&amp;"-"&amp;TRIM(Tabla1[[#This Row],[Horario Inscrito]])&amp;"-"&amp;TRIM(Tabla1[[#This Row],[Fecha Inicio grupo]])&amp;"-"&amp;TRIM(Tabla1[[#This Row],[Tipo Incrito]]))</f>
        <v/>
      </c>
      <c r="BH856" s="308" t="str">
        <f>IF(F856="","",OR(IFERROR(SEARCH("CG",Tabla1[[#This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6" s="309" t="str">
        <f>IF(F856&lt;&gt;"",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6" s="309" t="str">
        <f>IF(F856&lt;&gt;"",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6" s="309" t="str">
        <f>IF(Tabla1[[#This Row],[Fecha Inicio grupo]]="","",IFERROR(VLOOKUP(Tabla1[[#This Row],[Mes de Alta como miembro]],Parámetros!$AM$2:$AN$16,2,0),"01/01/1900"))</f>
        <v/>
      </c>
    </row>
    <row r="857" spans="1:63" ht="14.45">
      <c r="A857" s="69">
        <v>854</v>
      </c>
      <c r="B857" s="30"/>
      <c r="C857" s="35"/>
      <c r="D857" s="43"/>
      <c r="E857" s="65"/>
      <c r="F857" s="46"/>
      <c r="G857" s="46"/>
      <c r="H857" s="164"/>
      <c r="I857" s="43"/>
      <c r="J857" s="29"/>
      <c r="K857" s="70"/>
      <c r="L857" s="69"/>
      <c r="M857" s="47"/>
      <c r="N857" s="239" t="str">
        <f ca="1">IF(Tabla1[[#This Row],[Fecha de nac]]="","",IF(Tabla1[[#This Row],[Fecha Finalización]] &gt;=TODAY(), DATEDIF(Tabla1[[#This Row],[Fecha de nac]],TODAY(),"y"), ROUNDDOWN((Tabla1[[#This Row],[Fecha Finalización]] -Tabla1[[#This Row],[Fecha de nac]])/365,0)))</f>
        <v/>
      </c>
      <c r="O857" s="170"/>
      <c r="P857" s="35"/>
      <c r="Q857" s="68"/>
      <c r="R857" s="68"/>
      <c r="S857" s="68"/>
      <c r="T857" s="68"/>
      <c r="U857" s="244" t="str">
        <f>IF(F857="","",Tabla1[[#This Row],[Fecha Inicio grupo]]+3*7-7)</f>
        <v/>
      </c>
      <c r="V857" s="245" t="str">
        <f>IF(F857="","",EDATE(Tabla1[[#This Row],[Fecha Inicio grupo]],3))</f>
        <v/>
      </c>
      <c r="W857" s="30"/>
      <c r="X857" s="30"/>
      <c r="Y857" s="77"/>
      <c r="Z857" s="77"/>
      <c r="AA857" s="77"/>
      <c r="AB857" s="77"/>
      <c r="AC857" s="77"/>
      <c r="AD857" s="77"/>
      <c r="AE857" s="77"/>
      <c r="AF857" s="77"/>
      <c r="AG857" s="77"/>
      <c r="AH857" s="77"/>
      <c r="AI857" s="77"/>
      <c r="AJ857" s="77"/>
      <c r="AK857" s="77"/>
      <c r="AL857" s="77"/>
      <c r="AM857" s="77"/>
      <c r="AN857" s="77"/>
      <c r="AO857" s="145"/>
      <c r="AP857" s="247" t="str">
        <f>IF(F857="","",IFERROR(VLOOKUP(SUBSTITUTE(SUBSTITUTE(Tabla1[[#This Row],[Uso Sistemas]],"T","P"),"N","F"),Parámetros!$M$2:$N$17,2,0),"Completar hasta 3ra sem. para evaluar a Probacionista"))</f>
        <v/>
      </c>
      <c r="AQ857" s="40"/>
      <c r="AR857" s="40"/>
      <c r="AS857" s="40"/>
      <c r="AT857" s="29"/>
      <c r="AU857" s="56"/>
      <c r="AV857" s="56"/>
      <c r="AW857" s="56"/>
      <c r="AX857" s="249" t="str">
        <f>IF(V857="","",EOMONTH(EDATE(Tabla1[[#This Row],[Fecha Finalización]],2),0))</f>
        <v/>
      </c>
      <c r="AY857" s="40"/>
      <c r="AZ857" s="250" t="str">
        <f>IF(V857="","",EOMONTH(EDATE(Tabla1[[#This Row],[Fecha Finalización]],3),0))</f>
        <v/>
      </c>
      <c r="BA857" s="40"/>
      <c r="BB857" s="40"/>
      <c r="BC857" s="236"/>
      <c r="BD857" s="234" t="str">
        <f>IF(F857="","",Tabla1[[#This Row],[sem 01]]&amp;Tabla1[[#This Row],[sem 02]]&amp;Tabla1[[#This Row],[sem 03]])</f>
        <v/>
      </c>
      <c r="BE857" s="235" t="str">
        <f>IF(TRIM(F857)="","",$B$1&amp;"-"&amp;SUBSTITUTE(Tabla1[[#This Row],[Mes Inscrito]]," ","")&amp;"-"&amp;SUBSTITUTE(Tabla1[[#This Row],[Dia de clases Inscrito]]," ","")&amp;"-"&amp;SUBSTITUTE(Tabla1[[#This Row],[Horario Inscrito]]," ","")&amp;"-"&amp;Tabla1[[#This Row],[Fecha Inicio grupo]])</f>
        <v/>
      </c>
      <c r="BF857" s="252" t="str">
        <f>IF(F857="","",Tabla1[[#This Row],[Curso]])</f>
        <v/>
      </c>
      <c r="BG857" s="253" t="str">
        <f>+IF(TRIM(F857)="","",$B$1&amp;"-"&amp;TRIM(Tabla1[[#This Row],[Mes Inscrito]])&amp;"-"&amp;TRIM(Tabla1[[#This Row],[Dia de clases Inscrito]])&amp;"-"&amp;TRIM(Tabla1[[#This Row],[Horario Inscrito]])&amp;"-"&amp;TRIM(Tabla1[[#This Row],[Fecha Inicio grupo]])&amp;"-"&amp;TRIM(Tabla1[[#This Row],[Tipo Incrito]]))</f>
        <v/>
      </c>
      <c r="BH857" s="308" t="str">
        <f>IF(F857="","",OR(IFERROR(SEARCH("CG",Tabla1[[#This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7" s="309" t="str">
        <f>IF(F857&lt;&gt;"",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7" s="309" t="str">
        <f>IF(F857&lt;&gt;"",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7" s="309" t="str">
        <f>IF(Tabla1[[#This Row],[Fecha Inicio grupo]]="","",IFERROR(VLOOKUP(Tabla1[[#This Row],[Mes de Alta como miembro]],Parámetros!$AM$2:$AN$16,2,0),"01/01/1900"))</f>
        <v/>
      </c>
    </row>
    <row r="858" spans="1:63" ht="14.45">
      <c r="A858" s="69">
        <v>855</v>
      </c>
      <c r="B858" s="30"/>
      <c r="C858" s="35"/>
      <c r="D858" s="43"/>
      <c r="E858" s="65"/>
      <c r="F858" s="46"/>
      <c r="G858" s="46"/>
      <c r="H858" s="164"/>
      <c r="I858" s="43"/>
      <c r="J858" s="29"/>
      <c r="K858" s="70"/>
      <c r="L858" s="69"/>
      <c r="M858" s="47"/>
      <c r="N858" s="239" t="str">
        <f ca="1">IF(Tabla1[[#This Row],[Fecha de nac]]="","",IF(Tabla1[[#This Row],[Fecha Finalización]] &gt;=TODAY(), DATEDIF(Tabla1[[#This Row],[Fecha de nac]],TODAY(),"y"), ROUNDDOWN((Tabla1[[#This Row],[Fecha Finalización]] -Tabla1[[#This Row],[Fecha de nac]])/365,0)))</f>
        <v/>
      </c>
      <c r="O858" s="170"/>
      <c r="P858" s="35"/>
      <c r="Q858" s="68"/>
      <c r="R858" s="68"/>
      <c r="S858" s="68"/>
      <c r="T858" s="68"/>
      <c r="U858" s="244" t="str">
        <f>IF(F858="","",Tabla1[[#This Row],[Fecha Inicio grupo]]+3*7-7)</f>
        <v/>
      </c>
      <c r="V858" s="245" t="str">
        <f>IF(F858="","",EDATE(Tabla1[[#This Row],[Fecha Inicio grupo]],3))</f>
        <v/>
      </c>
      <c r="W858" s="30"/>
      <c r="X858" s="30"/>
      <c r="Y858" s="77"/>
      <c r="Z858" s="77"/>
      <c r="AA858" s="77"/>
      <c r="AB858" s="77"/>
      <c r="AC858" s="77"/>
      <c r="AD858" s="77"/>
      <c r="AE858" s="77"/>
      <c r="AF858" s="77"/>
      <c r="AG858" s="77"/>
      <c r="AH858" s="77"/>
      <c r="AI858" s="77"/>
      <c r="AJ858" s="77"/>
      <c r="AK858" s="77"/>
      <c r="AL858" s="77"/>
      <c r="AM858" s="77"/>
      <c r="AN858" s="77"/>
      <c r="AO858" s="145"/>
      <c r="AP858" s="247" t="str">
        <f>IF(F858="","",IFERROR(VLOOKUP(SUBSTITUTE(SUBSTITUTE(Tabla1[[#This Row],[Uso Sistemas]],"T","P"),"N","F"),Parámetros!$M$2:$N$17,2,0),"Completar hasta 3ra sem. para evaluar a Probacionista"))</f>
        <v/>
      </c>
      <c r="AQ858" s="40"/>
      <c r="AR858" s="40"/>
      <c r="AS858" s="40"/>
      <c r="AT858" s="29"/>
      <c r="AU858" s="56"/>
      <c r="AV858" s="56"/>
      <c r="AW858" s="56"/>
      <c r="AX858" s="249" t="str">
        <f>IF(V858="","",EOMONTH(EDATE(Tabla1[[#This Row],[Fecha Finalización]],2),0))</f>
        <v/>
      </c>
      <c r="AY858" s="40"/>
      <c r="AZ858" s="250" t="str">
        <f>IF(V858="","",EOMONTH(EDATE(Tabla1[[#This Row],[Fecha Finalización]],3),0))</f>
        <v/>
      </c>
      <c r="BA858" s="40"/>
      <c r="BB858" s="40"/>
      <c r="BC858" s="236"/>
      <c r="BD858" s="234" t="str">
        <f>IF(F858="","",Tabla1[[#This Row],[sem 01]]&amp;Tabla1[[#This Row],[sem 02]]&amp;Tabla1[[#This Row],[sem 03]])</f>
        <v/>
      </c>
      <c r="BE858" s="235" t="str">
        <f>IF(TRIM(F858)="","",$B$1&amp;"-"&amp;SUBSTITUTE(Tabla1[[#This Row],[Mes Inscrito]]," ","")&amp;"-"&amp;SUBSTITUTE(Tabla1[[#This Row],[Dia de clases Inscrito]]," ","")&amp;"-"&amp;SUBSTITUTE(Tabla1[[#This Row],[Horario Inscrito]]," ","")&amp;"-"&amp;Tabla1[[#This Row],[Fecha Inicio grupo]])</f>
        <v/>
      </c>
      <c r="BF858" s="252" t="str">
        <f>IF(F858="","",Tabla1[[#This Row],[Curso]])</f>
        <v/>
      </c>
      <c r="BG858" s="253" t="str">
        <f>+IF(TRIM(F858)="","",$B$1&amp;"-"&amp;TRIM(Tabla1[[#This Row],[Mes Inscrito]])&amp;"-"&amp;TRIM(Tabla1[[#This Row],[Dia de clases Inscrito]])&amp;"-"&amp;TRIM(Tabla1[[#This Row],[Horario Inscrito]])&amp;"-"&amp;TRIM(Tabla1[[#This Row],[Fecha Inicio grupo]])&amp;"-"&amp;TRIM(Tabla1[[#This Row],[Tipo Incrito]]))</f>
        <v/>
      </c>
      <c r="BH858" s="308" t="str">
        <f>IF(F858="","",OR(IFERROR(SEARCH("CG",Tabla1[[#This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8" s="309" t="str">
        <f>IF(F858&lt;&gt;"",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8" s="309" t="str">
        <f>IF(F858&lt;&gt;"",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8" s="309" t="str">
        <f>IF(Tabla1[[#This Row],[Fecha Inicio grupo]]="","",IFERROR(VLOOKUP(Tabla1[[#This Row],[Mes de Alta como miembro]],Parámetros!$AM$2:$AN$16,2,0),"01/01/1900"))</f>
        <v/>
      </c>
    </row>
    <row r="859" spans="1:63" ht="14.45">
      <c r="A859" s="69">
        <v>856</v>
      </c>
      <c r="B859" s="30"/>
      <c r="C859" s="35"/>
      <c r="D859" s="43"/>
      <c r="E859" s="65"/>
      <c r="F859" s="46"/>
      <c r="G859" s="46"/>
      <c r="H859" s="164"/>
      <c r="I859" s="43"/>
      <c r="J859" s="29"/>
      <c r="K859" s="70"/>
      <c r="L859" s="69"/>
      <c r="M859" s="47"/>
      <c r="N859" s="239" t="str">
        <f ca="1">IF(Tabla1[[#This Row],[Fecha de nac]]="","",IF(Tabla1[[#This Row],[Fecha Finalización]] &gt;=TODAY(), DATEDIF(Tabla1[[#This Row],[Fecha de nac]],TODAY(),"y"), ROUNDDOWN((Tabla1[[#This Row],[Fecha Finalización]] -Tabla1[[#This Row],[Fecha de nac]])/365,0)))</f>
        <v/>
      </c>
      <c r="O859" s="170"/>
      <c r="P859" s="35"/>
      <c r="Q859" s="68"/>
      <c r="R859" s="68"/>
      <c r="S859" s="68"/>
      <c r="T859" s="68"/>
      <c r="U859" s="244" t="str">
        <f>IF(F859="","",Tabla1[[#This Row],[Fecha Inicio grupo]]+3*7-7)</f>
        <v/>
      </c>
      <c r="V859" s="245" t="str">
        <f>IF(F859="","",EDATE(Tabla1[[#This Row],[Fecha Inicio grupo]],3))</f>
        <v/>
      </c>
      <c r="W859" s="30"/>
      <c r="X859" s="30"/>
      <c r="Y859" s="77"/>
      <c r="Z859" s="77"/>
      <c r="AA859" s="77"/>
      <c r="AB859" s="77"/>
      <c r="AC859" s="77"/>
      <c r="AD859" s="77"/>
      <c r="AE859" s="77"/>
      <c r="AF859" s="77"/>
      <c r="AG859" s="77"/>
      <c r="AH859" s="77"/>
      <c r="AI859" s="77"/>
      <c r="AJ859" s="77"/>
      <c r="AK859" s="77"/>
      <c r="AL859" s="77"/>
      <c r="AM859" s="77"/>
      <c r="AN859" s="77"/>
      <c r="AO859" s="145"/>
      <c r="AP859" s="247" t="str">
        <f>IF(F859="","",IFERROR(VLOOKUP(SUBSTITUTE(SUBSTITUTE(Tabla1[[#This Row],[Uso Sistemas]],"T","P"),"N","F"),Parámetros!$M$2:$N$17,2,0),"Completar hasta 3ra sem. para evaluar a Probacionista"))</f>
        <v/>
      </c>
      <c r="AQ859" s="40"/>
      <c r="AR859" s="40"/>
      <c r="AS859" s="40"/>
      <c r="AT859" s="29"/>
      <c r="AU859" s="56"/>
      <c r="AV859" s="56"/>
      <c r="AW859" s="56"/>
      <c r="AX859" s="249" t="str">
        <f>IF(V859="","",EOMONTH(EDATE(Tabla1[[#This Row],[Fecha Finalización]],2),0))</f>
        <v/>
      </c>
      <c r="AY859" s="40"/>
      <c r="AZ859" s="250" t="str">
        <f>IF(V859="","",EOMONTH(EDATE(Tabla1[[#This Row],[Fecha Finalización]],3),0))</f>
        <v/>
      </c>
      <c r="BA859" s="40"/>
      <c r="BB859" s="40"/>
      <c r="BC859" s="236"/>
      <c r="BD859" s="234" t="str">
        <f>IF(F859="","",Tabla1[[#This Row],[sem 01]]&amp;Tabla1[[#This Row],[sem 02]]&amp;Tabla1[[#This Row],[sem 03]])</f>
        <v/>
      </c>
      <c r="BE859" s="235" t="str">
        <f>IF(TRIM(F859)="","",$B$1&amp;"-"&amp;SUBSTITUTE(Tabla1[[#This Row],[Mes Inscrito]]," ","")&amp;"-"&amp;SUBSTITUTE(Tabla1[[#This Row],[Dia de clases Inscrito]]," ","")&amp;"-"&amp;SUBSTITUTE(Tabla1[[#This Row],[Horario Inscrito]]," ","")&amp;"-"&amp;Tabla1[[#This Row],[Fecha Inicio grupo]])</f>
        <v/>
      </c>
      <c r="BF859" s="252" t="str">
        <f>IF(F859="","",Tabla1[[#This Row],[Curso]])</f>
        <v/>
      </c>
      <c r="BG859" s="253" t="str">
        <f>+IF(TRIM(F859)="","",$B$1&amp;"-"&amp;TRIM(Tabla1[[#This Row],[Mes Inscrito]])&amp;"-"&amp;TRIM(Tabla1[[#This Row],[Dia de clases Inscrito]])&amp;"-"&amp;TRIM(Tabla1[[#This Row],[Horario Inscrito]])&amp;"-"&amp;TRIM(Tabla1[[#This Row],[Fecha Inicio grupo]])&amp;"-"&amp;TRIM(Tabla1[[#This Row],[Tipo Incrito]]))</f>
        <v/>
      </c>
      <c r="BH859" s="308" t="str">
        <f>IF(F859="","",OR(IFERROR(SEARCH("CG",Tabla1[[#This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9" s="309" t="str">
        <f>IF(F859&lt;&gt;"",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9" s="309" t="str">
        <f>IF(F859&lt;&gt;"",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9" s="309" t="str">
        <f>IF(Tabla1[[#This Row],[Fecha Inicio grupo]]="","",IFERROR(VLOOKUP(Tabla1[[#This Row],[Mes de Alta como miembro]],Parámetros!$AM$2:$AN$16,2,0),"01/01/1900"))</f>
        <v/>
      </c>
    </row>
    <row r="860" spans="1:63" ht="14.45">
      <c r="A860" s="69">
        <v>857</v>
      </c>
      <c r="B860" s="30"/>
      <c r="C860" s="35"/>
      <c r="D860" s="43"/>
      <c r="E860" s="65"/>
      <c r="F860" s="46"/>
      <c r="G860" s="46"/>
      <c r="H860" s="164"/>
      <c r="I860" s="43"/>
      <c r="J860" s="29"/>
      <c r="K860" s="70"/>
      <c r="L860" s="69"/>
      <c r="M860" s="47"/>
      <c r="N860" s="239" t="str">
        <f ca="1">IF(Tabla1[[#This Row],[Fecha de nac]]="","",IF(Tabla1[[#This Row],[Fecha Finalización]] &gt;=TODAY(), DATEDIF(Tabla1[[#This Row],[Fecha de nac]],TODAY(),"y"), ROUNDDOWN((Tabla1[[#This Row],[Fecha Finalización]] -Tabla1[[#This Row],[Fecha de nac]])/365,0)))</f>
        <v/>
      </c>
      <c r="O860" s="170"/>
      <c r="P860" s="35"/>
      <c r="Q860" s="68"/>
      <c r="R860" s="68"/>
      <c r="S860" s="68"/>
      <c r="T860" s="68"/>
      <c r="U860" s="244" t="str">
        <f>IF(F860="","",Tabla1[[#This Row],[Fecha Inicio grupo]]+3*7-7)</f>
        <v/>
      </c>
      <c r="V860" s="245" t="str">
        <f>IF(F860="","",EDATE(Tabla1[[#This Row],[Fecha Inicio grupo]],3))</f>
        <v/>
      </c>
      <c r="W860" s="30"/>
      <c r="X860" s="30"/>
      <c r="Y860" s="77"/>
      <c r="Z860" s="77"/>
      <c r="AA860" s="77"/>
      <c r="AB860" s="77"/>
      <c r="AC860" s="77"/>
      <c r="AD860" s="77"/>
      <c r="AE860" s="77"/>
      <c r="AF860" s="77"/>
      <c r="AG860" s="77"/>
      <c r="AH860" s="77"/>
      <c r="AI860" s="77"/>
      <c r="AJ860" s="77"/>
      <c r="AK860" s="77"/>
      <c r="AL860" s="77"/>
      <c r="AM860" s="77"/>
      <c r="AN860" s="77"/>
      <c r="AO860" s="145"/>
      <c r="AP860" s="247" t="str">
        <f>IF(F860="","",IFERROR(VLOOKUP(SUBSTITUTE(SUBSTITUTE(Tabla1[[#This Row],[Uso Sistemas]],"T","P"),"N","F"),Parámetros!$M$2:$N$17,2,0),"Completar hasta 3ra sem. para evaluar a Probacionista"))</f>
        <v/>
      </c>
      <c r="AQ860" s="40"/>
      <c r="AR860" s="40"/>
      <c r="AS860" s="40"/>
      <c r="AT860" s="29"/>
      <c r="AU860" s="56"/>
      <c r="AV860" s="56"/>
      <c r="AW860" s="56"/>
      <c r="AX860" s="249" t="str">
        <f>IF(V860="","",EOMONTH(EDATE(Tabla1[[#This Row],[Fecha Finalización]],2),0))</f>
        <v/>
      </c>
      <c r="AY860" s="40"/>
      <c r="AZ860" s="250" t="str">
        <f>IF(V860="","",EOMONTH(EDATE(Tabla1[[#This Row],[Fecha Finalización]],3),0))</f>
        <v/>
      </c>
      <c r="BA860" s="40"/>
      <c r="BB860" s="40"/>
      <c r="BC860" s="236"/>
      <c r="BD860" s="234" t="str">
        <f>IF(F860="","",Tabla1[[#This Row],[sem 01]]&amp;Tabla1[[#This Row],[sem 02]]&amp;Tabla1[[#This Row],[sem 03]])</f>
        <v/>
      </c>
      <c r="BE860" s="235" t="str">
        <f>IF(TRIM(F860)="","",$B$1&amp;"-"&amp;SUBSTITUTE(Tabla1[[#This Row],[Mes Inscrito]]," ","")&amp;"-"&amp;SUBSTITUTE(Tabla1[[#This Row],[Dia de clases Inscrito]]," ","")&amp;"-"&amp;SUBSTITUTE(Tabla1[[#This Row],[Horario Inscrito]]," ","")&amp;"-"&amp;Tabla1[[#This Row],[Fecha Inicio grupo]])</f>
        <v/>
      </c>
      <c r="BF860" s="252" t="str">
        <f>IF(F860="","",Tabla1[[#This Row],[Curso]])</f>
        <v/>
      </c>
      <c r="BG860" s="253" t="str">
        <f>+IF(TRIM(F860)="","",$B$1&amp;"-"&amp;TRIM(Tabla1[[#This Row],[Mes Inscrito]])&amp;"-"&amp;TRIM(Tabla1[[#This Row],[Dia de clases Inscrito]])&amp;"-"&amp;TRIM(Tabla1[[#This Row],[Horario Inscrito]])&amp;"-"&amp;TRIM(Tabla1[[#This Row],[Fecha Inicio grupo]])&amp;"-"&amp;TRIM(Tabla1[[#This Row],[Tipo Incrito]]))</f>
        <v/>
      </c>
      <c r="BH860" s="308" t="str">
        <f>IF(F860="","",OR(IFERROR(SEARCH("CG",Tabla1[[#This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0" s="309" t="str">
        <f>IF(F860&lt;&gt;"",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0" s="309" t="str">
        <f>IF(F860&lt;&gt;"",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0" s="309" t="str">
        <f>IF(Tabla1[[#This Row],[Fecha Inicio grupo]]="","",IFERROR(VLOOKUP(Tabla1[[#This Row],[Mes de Alta como miembro]],Parámetros!$AM$2:$AN$16,2,0),"01/01/1900"))</f>
        <v/>
      </c>
    </row>
    <row r="861" spans="1:63" ht="14.45">
      <c r="A861" s="69">
        <v>858</v>
      </c>
      <c r="B861" s="30"/>
      <c r="C861" s="35"/>
      <c r="D861" s="43"/>
      <c r="E861" s="65"/>
      <c r="F861" s="46"/>
      <c r="G861" s="46"/>
      <c r="H861" s="164"/>
      <c r="I861" s="43"/>
      <c r="J861" s="29"/>
      <c r="K861" s="70"/>
      <c r="L861" s="69"/>
      <c r="M861" s="47"/>
      <c r="N861" s="239" t="str">
        <f ca="1">IF(Tabla1[[#This Row],[Fecha de nac]]="","",IF(Tabla1[[#This Row],[Fecha Finalización]] &gt;=TODAY(), DATEDIF(Tabla1[[#This Row],[Fecha de nac]],TODAY(),"y"), ROUNDDOWN((Tabla1[[#This Row],[Fecha Finalización]] -Tabla1[[#This Row],[Fecha de nac]])/365,0)))</f>
        <v/>
      </c>
      <c r="O861" s="170"/>
      <c r="P861" s="35"/>
      <c r="Q861" s="68"/>
      <c r="R861" s="68"/>
      <c r="S861" s="68"/>
      <c r="T861" s="68"/>
      <c r="U861" s="244" t="str">
        <f>IF(F861="","",Tabla1[[#This Row],[Fecha Inicio grupo]]+3*7-7)</f>
        <v/>
      </c>
      <c r="V861" s="245" t="str">
        <f>IF(F861="","",EDATE(Tabla1[[#This Row],[Fecha Inicio grupo]],3))</f>
        <v/>
      </c>
      <c r="W861" s="30"/>
      <c r="X861" s="30"/>
      <c r="Y861" s="77"/>
      <c r="Z861" s="77"/>
      <c r="AA861" s="77"/>
      <c r="AB861" s="77"/>
      <c r="AC861" s="77"/>
      <c r="AD861" s="77"/>
      <c r="AE861" s="77"/>
      <c r="AF861" s="77"/>
      <c r="AG861" s="77"/>
      <c r="AH861" s="77"/>
      <c r="AI861" s="77"/>
      <c r="AJ861" s="77"/>
      <c r="AK861" s="77"/>
      <c r="AL861" s="77"/>
      <c r="AM861" s="77"/>
      <c r="AN861" s="77"/>
      <c r="AO861" s="145"/>
      <c r="AP861" s="247" t="str">
        <f>IF(F861="","",IFERROR(VLOOKUP(SUBSTITUTE(SUBSTITUTE(Tabla1[[#This Row],[Uso Sistemas]],"T","P"),"N","F"),Parámetros!$M$2:$N$17,2,0),"Completar hasta 3ra sem. para evaluar a Probacionista"))</f>
        <v/>
      </c>
      <c r="AQ861" s="40"/>
      <c r="AR861" s="40"/>
      <c r="AS861" s="40"/>
      <c r="AT861" s="29"/>
      <c r="AU861" s="56"/>
      <c r="AV861" s="56"/>
      <c r="AW861" s="56"/>
      <c r="AX861" s="249" t="str">
        <f>IF(V861="","",EOMONTH(EDATE(Tabla1[[#This Row],[Fecha Finalización]],2),0))</f>
        <v/>
      </c>
      <c r="AY861" s="40"/>
      <c r="AZ861" s="250" t="str">
        <f>IF(V861="","",EOMONTH(EDATE(Tabla1[[#This Row],[Fecha Finalización]],3),0))</f>
        <v/>
      </c>
      <c r="BA861" s="40"/>
      <c r="BB861" s="40"/>
      <c r="BC861" s="236"/>
      <c r="BD861" s="234" t="str">
        <f>IF(F861="","",Tabla1[[#This Row],[sem 01]]&amp;Tabla1[[#This Row],[sem 02]]&amp;Tabla1[[#This Row],[sem 03]])</f>
        <v/>
      </c>
      <c r="BE861" s="235" t="str">
        <f>IF(TRIM(F861)="","",$B$1&amp;"-"&amp;SUBSTITUTE(Tabla1[[#This Row],[Mes Inscrito]]," ","")&amp;"-"&amp;SUBSTITUTE(Tabla1[[#This Row],[Dia de clases Inscrito]]," ","")&amp;"-"&amp;SUBSTITUTE(Tabla1[[#This Row],[Horario Inscrito]]," ","")&amp;"-"&amp;Tabla1[[#This Row],[Fecha Inicio grupo]])</f>
        <v/>
      </c>
      <c r="BF861" s="252" t="str">
        <f>IF(F861="","",Tabla1[[#This Row],[Curso]])</f>
        <v/>
      </c>
      <c r="BG861" s="253" t="str">
        <f>+IF(TRIM(F861)="","",$B$1&amp;"-"&amp;TRIM(Tabla1[[#This Row],[Mes Inscrito]])&amp;"-"&amp;TRIM(Tabla1[[#This Row],[Dia de clases Inscrito]])&amp;"-"&amp;TRIM(Tabla1[[#This Row],[Horario Inscrito]])&amp;"-"&amp;TRIM(Tabla1[[#This Row],[Fecha Inicio grupo]])&amp;"-"&amp;TRIM(Tabla1[[#This Row],[Tipo Incrito]]))</f>
        <v/>
      </c>
      <c r="BH861" s="308" t="str">
        <f>IF(F861="","",OR(IFERROR(SEARCH("CG",Tabla1[[#This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1" s="309" t="str">
        <f>IF(F861&lt;&gt;"",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1" s="309" t="str">
        <f>IF(F861&lt;&gt;"",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1" s="309" t="str">
        <f>IF(Tabla1[[#This Row],[Fecha Inicio grupo]]="","",IFERROR(VLOOKUP(Tabla1[[#This Row],[Mes de Alta como miembro]],Parámetros!$AM$2:$AN$16,2,0),"01/01/1900"))</f>
        <v/>
      </c>
    </row>
    <row r="862" spans="1:63" ht="14.45">
      <c r="A862" s="69">
        <v>859</v>
      </c>
      <c r="B862" s="30"/>
      <c r="C862" s="35"/>
      <c r="D862" s="43"/>
      <c r="E862" s="65"/>
      <c r="F862" s="46"/>
      <c r="G862" s="46"/>
      <c r="H862" s="164"/>
      <c r="I862" s="43"/>
      <c r="J862" s="29"/>
      <c r="K862" s="70"/>
      <c r="L862" s="69"/>
      <c r="M862" s="47"/>
      <c r="N862" s="239" t="str">
        <f ca="1">IF(Tabla1[[#This Row],[Fecha de nac]]="","",IF(Tabla1[[#This Row],[Fecha Finalización]] &gt;=TODAY(), DATEDIF(Tabla1[[#This Row],[Fecha de nac]],TODAY(),"y"), ROUNDDOWN((Tabla1[[#This Row],[Fecha Finalización]] -Tabla1[[#This Row],[Fecha de nac]])/365,0)))</f>
        <v/>
      </c>
      <c r="O862" s="170"/>
      <c r="P862" s="35"/>
      <c r="Q862" s="68"/>
      <c r="R862" s="68"/>
      <c r="S862" s="68"/>
      <c r="T862" s="68"/>
      <c r="U862" s="244" t="str">
        <f>IF(F862="","",Tabla1[[#This Row],[Fecha Inicio grupo]]+3*7-7)</f>
        <v/>
      </c>
      <c r="V862" s="245" t="str">
        <f>IF(F862="","",EDATE(Tabla1[[#This Row],[Fecha Inicio grupo]],3))</f>
        <v/>
      </c>
      <c r="W862" s="30"/>
      <c r="X862" s="30"/>
      <c r="Y862" s="77"/>
      <c r="Z862" s="77"/>
      <c r="AA862" s="77"/>
      <c r="AB862" s="77"/>
      <c r="AC862" s="77"/>
      <c r="AD862" s="77"/>
      <c r="AE862" s="77"/>
      <c r="AF862" s="77"/>
      <c r="AG862" s="77"/>
      <c r="AH862" s="77"/>
      <c r="AI862" s="77"/>
      <c r="AJ862" s="77"/>
      <c r="AK862" s="77"/>
      <c r="AL862" s="77"/>
      <c r="AM862" s="77"/>
      <c r="AN862" s="77"/>
      <c r="AO862" s="145"/>
      <c r="AP862" s="247" t="str">
        <f>IF(F862="","",IFERROR(VLOOKUP(SUBSTITUTE(SUBSTITUTE(Tabla1[[#This Row],[Uso Sistemas]],"T","P"),"N","F"),Parámetros!$M$2:$N$17,2,0),"Completar hasta 3ra sem. para evaluar a Probacionista"))</f>
        <v/>
      </c>
      <c r="AQ862" s="40"/>
      <c r="AR862" s="40"/>
      <c r="AS862" s="40"/>
      <c r="AT862" s="29"/>
      <c r="AU862" s="56"/>
      <c r="AV862" s="56"/>
      <c r="AW862" s="56"/>
      <c r="AX862" s="249" t="str">
        <f>IF(V862="","",EOMONTH(EDATE(Tabla1[[#This Row],[Fecha Finalización]],2),0))</f>
        <v/>
      </c>
      <c r="AY862" s="40"/>
      <c r="AZ862" s="250" t="str">
        <f>IF(V862="","",EOMONTH(EDATE(Tabla1[[#This Row],[Fecha Finalización]],3),0))</f>
        <v/>
      </c>
      <c r="BA862" s="40"/>
      <c r="BB862" s="40"/>
      <c r="BC862" s="236"/>
      <c r="BD862" s="234" t="str">
        <f>IF(F862="","",Tabla1[[#This Row],[sem 01]]&amp;Tabla1[[#This Row],[sem 02]]&amp;Tabla1[[#This Row],[sem 03]])</f>
        <v/>
      </c>
      <c r="BE862" s="235" t="str">
        <f>IF(TRIM(F862)="","",$B$1&amp;"-"&amp;SUBSTITUTE(Tabla1[[#This Row],[Mes Inscrito]]," ","")&amp;"-"&amp;SUBSTITUTE(Tabla1[[#This Row],[Dia de clases Inscrito]]," ","")&amp;"-"&amp;SUBSTITUTE(Tabla1[[#This Row],[Horario Inscrito]]," ","")&amp;"-"&amp;Tabla1[[#This Row],[Fecha Inicio grupo]])</f>
        <v/>
      </c>
      <c r="BF862" s="252" t="str">
        <f>IF(F862="","",Tabla1[[#This Row],[Curso]])</f>
        <v/>
      </c>
      <c r="BG862" s="253" t="str">
        <f>+IF(TRIM(F862)="","",$B$1&amp;"-"&amp;TRIM(Tabla1[[#This Row],[Mes Inscrito]])&amp;"-"&amp;TRIM(Tabla1[[#This Row],[Dia de clases Inscrito]])&amp;"-"&amp;TRIM(Tabla1[[#This Row],[Horario Inscrito]])&amp;"-"&amp;TRIM(Tabla1[[#This Row],[Fecha Inicio grupo]])&amp;"-"&amp;TRIM(Tabla1[[#This Row],[Tipo Incrito]]))</f>
        <v/>
      </c>
      <c r="BH862" s="308" t="str">
        <f>IF(F862="","",OR(IFERROR(SEARCH("CG",Tabla1[[#This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2" s="309" t="str">
        <f>IF(F862&lt;&gt;"",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2" s="309" t="str">
        <f>IF(F862&lt;&gt;"",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2" s="309" t="str">
        <f>IF(Tabla1[[#This Row],[Fecha Inicio grupo]]="","",IFERROR(VLOOKUP(Tabla1[[#This Row],[Mes de Alta como miembro]],Parámetros!$AM$2:$AN$16,2,0),"01/01/1900"))</f>
        <v/>
      </c>
    </row>
    <row r="863" spans="1:63" ht="14.45">
      <c r="A863" s="69">
        <v>860</v>
      </c>
      <c r="B863" s="30"/>
      <c r="C863" s="35"/>
      <c r="D863" s="43"/>
      <c r="E863" s="65"/>
      <c r="F863" s="46"/>
      <c r="G863" s="46"/>
      <c r="H863" s="164"/>
      <c r="I863" s="43"/>
      <c r="J863" s="29"/>
      <c r="K863" s="70"/>
      <c r="L863" s="69"/>
      <c r="M863" s="47"/>
      <c r="N863" s="239" t="str">
        <f ca="1">IF(Tabla1[[#This Row],[Fecha de nac]]="","",IF(Tabla1[[#This Row],[Fecha Finalización]] &gt;=TODAY(), DATEDIF(Tabla1[[#This Row],[Fecha de nac]],TODAY(),"y"), ROUNDDOWN((Tabla1[[#This Row],[Fecha Finalización]] -Tabla1[[#This Row],[Fecha de nac]])/365,0)))</f>
        <v/>
      </c>
      <c r="O863" s="170"/>
      <c r="P863" s="35"/>
      <c r="Q863" s="68"/>
      <c r="R863" s="68"/>
      <c r="S863" s="68"/>
      <c r="T863" s="68"/>
      <c r="U863" s="244" t="str">
        <f>IF(F863="","",Tabla1[[#This Row],[Fecha Inicio grupo]]+3*7-7)</f>
        <v/>
      </c>
      <c r="V863" s="245" t="str">
        <f>IF(F863="","",EDATE(Tabla1[[#This Row],[Fecha Inicio grupo]],3))</f>
        <v/>
      </c>
      <c r="W863" s="30"/>
      <c r="X863" s="30"/>
      <c r="Y863" s="77"/>
      <c r="Z863" s="77"/>
      <c r="AA863" s="77"/>
      <c r="AB863" s="77"/>
      <c r="AC863" s="77"/>
      <c r="AD863" s="77"/>
      <c r="AE863" s="77"/>
      <c r="AF863" s="77"/>
      <c r="AG863" s="77"/>
      <c r="AH863" s="77"/>
      <c r="AI863" s="77"/>
      <c r="AJ863" s="77"/>
      <c r="AK863" s="77"/>
      <c r="AL863" s="77"/>
      <c r="AM863" s="77"/>
      <c r="AN863" s="77"/>
      <c r="AO863" s="145"/>
      <c r="AP863" s="247" t="str">
        <f>IF(F863="","",IFERROR(VLOOKUP(SUBSTITUTE(SUBSTITUTE(Tabla1[[#This Row],[Uso Sistemas]],"T","P"),"N","F"),Parámetros!$M$2:$N$17,2,0),"Completar hasta 3ra sem. para evaluar a Probacionista"))</f>
        <v/>
      </c>
      <c r="AQ863" s="40"/>
      <c r="AR863" s="40"/>
      <c r="AS863" s="40"/>
      <c r="AT863" s="29"/>
      <c r="AU863" s="56"/>
      <c r="AV863" s="56"/>
      <c r="AW863" s="56"/>
      <c r="AX863" s="249" t="str">
        <f>IF(V863="","",EOMONTH(EDATE(Tabla1[[#This Row],[Fecha Finalización]],2),0))</f>
        <v/>
      </c>
      <c r="AY863" s="40"/>
      <c r="AZ863" s="250" t="str">
        <f>IF(V863="","",EOMONTH(EDATE(Tabla1[[#This Row],[Fecha Finalización]],3),0))</f>
        <v/>
      </c>
      <c r="BA863" s="40"/>
      <c r="BB863" s="40"/>
      <c r="BC863" s="236"/>
      <c r="BD863" s="234" t="str">
        <f>IF(F863="","",Tabla1[[#This Row],[sem 01]]&amp;Tabla1[[#This Row],[sem 02]]&amp;Tabla1[[#This Row],[sem 03]])</f>
        <v/>
      </c>
      <c r="BE863" s="235" t="str">
        <f>IF(TRIM(F863)="","",$B$1&amp;"-"&amp;SUBSTITUTE(Tabla1[[#This Row],[Mes Inscrito]]," ","")&amp;"-"&amp;SUBSTITUTE(Tabla1[[#This Row],[Dia de clases Inscrito]]," ","")&amp;"-"&amp;SUBSTITUTE(Tabla1[[#This Row],[Horario Inscrito]]," ","")&amp;"-"&amp;Tabla1[[#This Row],[Fecha Inicio grupo]])</f>
        <v/>
      </c>
      <c r="BF863" s="252" t="str">
        <f>IF(F863="","",Tabla1[[#This Row],[Curso]])</f>
        <v/>
      </c>
      <c r="BG863" s="253" t="str">
        <f>+IF(TRIM(F863)="","",$B$1&amp;"-"&amp;TRIM(Tabla1[[#This Row],[Mes Inscrito]])&amp;"-"&amp;TRIM(Tabla1[[#This Row],[Dia de clases Inscrito]])&amp;"-"&amp;TRIM(Tabla1[[#This Row],[Horario Inscrito]])&amp;"-"&amp;TRIM(Tabla1[[#This Row],[Fecha Inicio grupo]])&amp;"-"&amp;TRIM(Tabla1[[#This Row],[Tipo Incrito]]))</f>
        <v/>
      </c>
      <c r="BH863" s="308" t="str">
        <f>IF(F863="","",OR(IFERROR(SEARCH("CG",Tabla1[[#This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3" s="309" t="str">
        <f>IF(F863&lt;&gt;"",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3" s="309" t="str">
        <f>IF(F863&lt;&gt;"",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3" s="309" t="str">
        <f>IF(Tabla1[[#This Row],[Fecha Inicio grupo]]="","",IFERROR(VLOOKUP(Tabla1[[#This Row],[Mes de Alta como miembro]],Parámetros!$AM$2:$AN$16,2,0),"01/01/1900"))</f>
        <v/>
      </c>
    </row>
    <row r="864" spans="1:63" ht="14.45">
      <c r="A864" s="69">
        <v>861</v>
      </c>
      <c r="B864" s="30"/>
      <c r="C864" s="35"/>
      <c r="D864" s="43"/>
      <c r="E864" s="65"/>
      <c r="F864" s="46"/>
      <c r="G864" s="46"/>
      <c r="H864" s="164"/>
      <c r="I864" s="43"/>
      <c r="J864" s="29"/>
      <c r="K864" s="70"/>
      <c r="L864" s="69"/>
      <c r="M864" s="47"/>
      <c r="N864" s="239" t="str">
        <f ca="1">IF(Tabla1[[#This Row],[Fecha de nac]]="","",IF(Tabla1[[#This Row],[Fecha Finalización]] &gt;=TODAY(), DATEDIF(Tabla1[[#This Row],[Fecha de nac]],TODAY(),"y"), ROUNDDOWN((Tabla1[[#This Row],[Fecha Finalización]] -Tabla1[[#This Row],[Fecha de nac]])/365,0)))</f>
        <v/>
      </c>
      <c r="O864" s="170"/>
      <c r="P864" s="35"/>
      <c r="Q864" s="68"/>
      <c r="R864" s="68"/>
      <c r="S864" s="68"/>
      <c r="T864" s="68"/>
      <c r="U864" s="244" t="str">
        <f>IF(F864="","",Tabla1[[#This Row],[Fecha Inicio grupo]]+3*7-7)</f>
        <v/>
      </c>
      <c r="V864" s="245" t="str">
        <f>IF(F864="","",EDATE(Tabla1[[#This Row],[Fecha Inicio grupo]],3))</f>
        <v/>
      </c>
      <c r="W864" s="30"/>
      <c r="X864" s="30"/>
      <c r="Y864" s="77"/>
      <c r="Z864" s="77"/>
      <c r="AA864" s="77"/>
      <c r="AB864" s="77"/>
      <c r="AC864" s="77"/>
      <c r="AD864" s="77"/>
      <c r="AE864" s="77"/>
      <c r="AF864" s="77"/>
      <c r="AG864" s="77"/>
      <c r="AH864" s="77"/>
      <c r="AI864" s="77"/>
      <c r="AJ864" s="77"/>
      <c r="AK864" s="77"/>
      <c r="AL864" s="77"/>
      <c r="AM864" s="77"/>
      <c r="AN864" s="77"/>
      <c r="AO864" s="145"/>
      <c r="AP864" s="247" t="str">
        <f>IF(F864="","",IFERROR(VLOOKUP(SUBSTITUTE(SUBSTITUTE(Tabla1[[#This Row],[Uso Sistemas]],"T","P"),"N","F"),Parámetros!$M$2:$N$17,2,0),"Completar hasta 3ra sem. para evaluar a Probacionista"))</f>
        <v/>
      </c>
      <c r="AQ864" s="40"/>
      <c r="AR864" s="40"/>
      <c r="AS864" s="40"/>
      <c r="AT864" s="29"/>
      <c r="AU864" s="56"/>
      <c r="AV864" s="56"/>
      <c r="AW864" s="56"/>
      <c r="AX864" s="249" t="str">
        <f>IF(V864="","",EOMONTH(EDATE(Tabla1[[#This Row],[Fecha Finalización]],2),0))</f>
        <v/>
      </c>
      <c r="AY864" s="40"/>
      <c r="AZ864" s="250" t="str">
        <f>IF(V864="","",EOMONTH(EDATE(Tabla1[[#This Row],[Fecha Finalización]],3),0))</f>
        <v/>
      </c>
      <c r="BA864" s="40"/>
      <c r="BB864" s="40"/>
      <c r="BC864" s="236"/>
      <c r="BD864" s="234" t="str">
        <f>IF(F864="","",Tabla1[[#This Row],[sem 01]]&amp;Tabla1[[#This Row],[sem 02]]&amp;Tabla1[[#This Row],[sem 03]])</f>
        <v/>
      </c>
      <c r="BE864" s="235" t="str">
        <f>IF(TRIM(F864)="","",$B$1&amp;"-"&amp;SUBSTITUTE(Tabla1[[#This Row],[Mes Inscrito]]," ","")&amp;"-"&amp;SUBSTITUTE(Tabla1[[#This Row],[Dia de clases Inscrito]]," ","")&amp;"-"&amp;SUBSTITUTE(Tabla1[[#This Row],[Horario Inscrito]]," ","")&amp;"-"&amp;Tabla1[[#This Row],[Fecha Inicio grupo]])</f>
        <v/>
      </c>
      <c r="BF864" s="252" t="str">
        <f>IF(F864="","",Tabla1[[#This Row],[Curso]])</f>
        <v/>
      </c>
      <c r="BG864" s="253" t="str">
        <f>+IF(TRIM(F864)="","",$B$1&amp;"-"&amp;TRIM(Tabla1[[#This Row],[Mes Inscrito]])&amp;"-"&amp;TRIM(Tabla1[[#This Row],[Dia de clases Inscrito]])&amp;"-"&amp;TRIM(Tabla1[[#This Row],[Horario Inscrito]])&amp;"-"&amp;TRIM(Tabla1[[#This Row],[Fecha Inicio grupo]])&amp;"-"&amp;TRIM(Tabla1[[#This Row],[Tipo Incrito]]))</f>
        <v/>
      </c>
      <c r="BH864" s="308" t="str">
        <f>IF(F864="","",OR(IFERROR(SEARCH("CG",Tabla1[[#This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4" s="309" t="str">
        <f>IF(F864&lt;&gt;"",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4" s="309" t="str">
        <f>IF(F864&lt;&gt;"",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4" s="309" t="str">
        <f>IF(Tabla1[[#This Row],[Fecha Inicio grupo]]="","",IFERROR(VLOOKUP(Tabla1[[#This Row],[Mes de Alta como miembro]],Parámetros!$AM$2:$AN$16,2,0),"01/01/1900"))</f>
        <v/>
      </c>
    </row>
    <row r="865" spans="1:63" ht="14.45">
      <c r="A865" s="69">
        <v>862</v>
      </c>
      <c r="B865" s="30"/>
      <c r="C865" s="35"/>
      <c r="D865" s="43"/>
      <c r="E865" s="65"/>
      <c r="F865" s="46"/>
      <c r="G865" s="46"/>
      <c r="H865" s="164"/>
      <c r="I865" s="43"/>
      <c r="J865" s="29"/>
      <c r="K865" s="70"/>
      <c r="L865" s="69"/>
      <c r="M865" s="47"/>
      <c r="N865" s="239" t="str">
        <f ca="1">IF(Tabla1[[#This Row],[Fecha de nac]]="","",IF(Tabla1[[#This Row],[Fecha Finalización]] &gt;=TODAY(), DATEDIF(Tabla1[[#This Row],[Fecha de nac]],TODAY(),"y"), ROUNDDOWN((Tabla1[[#This Row],[Fecha Finalización]] -Tabla1[[#This Row],[Fecha de nac]])/365,0)))</f>
        <v/>
      </c>
      <c r="O865" s="170"/>
      <c r="P865" s="35"/>
      <c r="Q865" s="68"/>
      <c r="R865" s="68"/>
      <c r="S865" s="68"/>
      <c r="T865" s="68"/>
      <c r="U865" s="244" t="str">
        <f>IF(F865="","",Tabla1[[#This Row],[Fecha Inicio grupo]]+3*7-7)</f>
        <v/>
      </c>
      <c r="V865" s="245" t="str">
        <f>IF(F865="","",EDATE(Tabla1[[#This Row],[Fecha Inicio grupo]],3))</f>
        <v/>
      </c>
      <c r="W865" s="30"/>
      <c r="X865" s="30"/>
      <c r="Y865" s="77"/>
      <c r="Z865" s="77"/>
      <c r="AA865" s="77"/>
      <c r="AB865" s="77"/>
      <c r="AC865" s="77"/>
      <c r="AD865" s="77"/>
      <c r="AE865" s="77"/>
      <c r="AF865" s="77"/>
      <c r="AG865" s="77"/>
      <c r="AH865" s="77"/>
      <c r="AI865" s="77"/>
      <c r="AJ865" s="77"/>
      <c r="AK865" s="77"/>
      <c r="AL865" s="77"/>
      <c r="AM865" s="77"/>
      <c r="AN865" s="77"/>
      <c r="AO865" s="145"/>
      <c r="AP865" s="247" t="str">
        <f>IF(F865="","",IFERROR(VLOOKUP(SUBSTITUTE(SUBSTITUTE(Tabla1[[#This Row],[Uso Sistemas]],"T","P"),"N","F"),Parámetros!$M$2:$N$17,2,0),"Completar hasta 3ra sem. para evaluar a Probacionista"))</f>
        <v/>
      </c>
      <c r="AQ865" s="40"/>
      <c r="AR865" s="40"/>
      <c r="AS865" s="40"/>
      <c r="AT865" s="29"/>
      <c r="AU865" s="56"/>
      <c r="AV865" s="56"/>
      <c r="AW865" s="56"/>
      <c r="AX865" s="249" t="str">
        <f>IF(V865="","",EOMONTH(EDATE(Tabla1[[#This Row],[Fecha Finalización]],2),0))</f>
        <v/>
      </c>
      <c r="AY865" s="40"/>
      <c r="AZ865" s="250" t="str">
        <f>IF(V865="","",EOMONTH(EDATE(Tabla1[[#This Row],[Fecha Finalización]],3),0))</f>
        <v/>
      </c>
      <c r="BA865" s="40"/>
      <c r="BB865" s="40"/>
      <c r="BC865" s="236"/>
      <c r="BD865" s="234" t="str">
        <f>IF(F865="","",Tabla1[[#This Row],[sem 01]]&amp;Tabla1[[#This Row],[sem 02]]&amp;Tabla1[[#This Row],[sem 03]])</f>
        <v/>
      </c>
      <c r="BE865" s="235" t="str">
        <f>IF(TRIM(F865)="","",$B$1&amp;"-"&amp;SUBSTITUTE(Tabla1[[#This Row],[Mes Inscrito]]," ","")&amp;"-"&amp;SUBSTITUTE(Tabla1[[#This Row],[Dia de clases Inscrito]]," ","")&amp;"-"&amp;SUBSTITUTE(Tabla1[[#This Row],[Horario Inscrito]]," ","")&amp;"-"&amp;Tabla1[[#This Row],[Fecha Inicio grupo]])</f>
        <v/>
      </c>
      <c r="BF865" s="252" t="str">
        <f>IF(F865="","",Tabla1[[#This Row],[Curso]])</f>
        <v/>
      </c>
      <c r="BG865" s="253" t="str">
        <f>+IF(TRIM(F865)="","",$B$1&amp;"-"&amp;TRIM(Tabla1[[#This Row],[Mes Inscrito]])&amp;"-"&amp;TRIM(Tabla1[[#This Row],[Dia de clases Inscrito]])&amp;"-"&amp;TRIM(Tabla1[[#This Row],[Horario Inscrito]])&amp;"-"&amp;TRIM(Tabla1[[#This Row],[Fecha Inicio grupo]])&amp;"-"&amp;TRIM(Tabla1[[#This Row],[Tipo Incrito]]))</f>
        <v/>
      </c>
      <c r="BH865" s="308" t="str">
        <f>IF(F865="","",OR(IFERROR(SEARCH("CG",Tabla1[[#This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5" s="309" t="str">
        <f>IF(F865&lt;&gt;"",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5" s="309" t="str">
        <f>IF(F865&lt;&gt;"",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5" s="309" t="str">
        <f>IF(Tabla1[[#This Row],[Fecha Inicio grupo]]="","",IFERROR(VLOOKUP(Tabla1[[#This Row],[Mes de Alta como miembro]],Parámetros!$AM$2:$AN$16,2,0),"01/01/1900"))</f>
        <v/>
      </c>
    </row>
    <row r="866" spans="1:63" ht="14.45">
      <c r="A866" s="69">
        <v>863</v>
      </c>
      <c r="B866" s="30"/>
      <c r="C866" s="35"/>
      <c r="D866" s="43"/>
      <c r="E866" s="65"/>
      <c r="F866" s="46"/>
      <c r="G866" s="46"/>
      <c r="H866" s="164"/>
      <c r="I866" s="43"/>
      <c r="J866" s="29"/>
      <c r="K866" s="70"/>
      <c r="L866" s="69"/>
      <c r="M866" s="47"/>
      <c r="N866" s="239" t="str">
        <f ca="1">IF(Tabla1[[#This Row],[Fecha de nac]]="","",IF(Tabla1[[#This Row],[Fecha Finalización]] &gt;=TODAY(), DATEDIF(Tabla1[[#This Row],[Fecha de nac]],TODAY(),"y"), ROUNDDOWN((Tabla1[[#This Row],[Fecha Finalización]] -Tabla1[[#This Row],[Fecha de nac]])/365,0)))</f>
        <v/>
      </c>
      <c r="O866" s="170"/>
      <c r="P866" s="35"/>
      <c r="Q866" s="68"/>
      <c r="R866" s="68"/>
      <c r="S866" s="68"/>
      <c r="T866" s="68"/>
      <c r="U866" s="244" t="str">
        <f>IF(F866="","",Tabla1[[#This Row],[Fecha Inicio grupo]]+3*7-7)</f>
        <v/>
      </c>
      <c r="V866" s="245" t="str">
        <f>IF(F866="","",EDATE(Tabla1[[#This Row],[Fecha Inicio grupo]],3))</f>
        <v/>
      </c>
      <c r="W866" s="30"/>
      <c r="X866" s="30"/>
      <c r="Y866" s="77"/>
      <c r="Z866" s="77"/>
      <c r="AA866" s="77"/>
      <c r="AB866" s="77"/>
      <c r="AC866" s="77"/>
      <c r="AD866" s="77"/>
      <c r="AE866" s="77"/>
      <c r="AF866" s="77"/>
      <c r="AG866" s="77"/>
      <c r="AH866" s="77"/>
      <c r="AI866" s="77"/>
      <c r="AJ866" s="77"/>
      <c r="AK866" s="77"/>
      <c r="AL866" s="77"/>
      <c r="AM866" s="77"/>
      <c r="AN866" s="77"/>
      <c r="AO866" s="145"/>
      <c r="AP866" s="247" t="str">
        <f>IF(F866="","",IFERROR(VLOOKUP(SUBSTITUTE(SUBSTITUTE(Tabla1[[#This Row],[Uso Sistemas]],"T","P"),"N","F"),Parámetros!$M$2:$N$17,2,0),"Completar hasta 3ra sem. para evaluar a Probacionista"))</f>
        <v/>
      </c>
      <c r="AQ866" s="40"/>
      <c r="AR866" s="40"/>
      <c r="AS866" s="40"/>
      <c r="AT866" s="29"/>
      <c r="AU866" s="56"/>
      <c r="AV866" s="56"/>
      <c r="AW866" s="56"/>
      <c r="AX866" s="249" t="str">
        <f>IF(V866="","",EOMONTH(EDATE(Tabla1[[#This Row],[Fecha Finalización]],2),0))</f>
        <v/>
      </c>
      <c r="AY866" s="40"/>
      <c r="AZ866" s="250" t="str">
        <f>IF(V866="","",EOMONTH(EDATE(Tabla1[[#This Row],[Fecha Finalización]],3),0))</f>
        <v/>
      </c>
      <c r="BA866" s="40"/>
      <c r="BB866" s="40"/>
      <c r="BC866" s="236"/>
      <c r="BD866" s="234" t="str">
        <f>IF(F866="","",Tabla1[[#This Row],[sem 01]]&amp;Tabla1[[#This Row],[sem 02]]&amp;Tabla1[[#This Row],[sem 03]])</f>
        <v/>
      </c>
      <c r="BE866" s="235" t="str">
        <f>IF(TRIM(F866)="","",$B$1&amp;"-"&amp;SUBSTITUTE(Tabla1[[#This Row],[Mes Inscrito]]," ","")&amp;"-"&amp;SUBSTITUTE(Tabla1[[#This Row],[Dia de clases Inscrito]]," ","")&amp;"-"&amp;SUBSTITUTE(Tabla1[[#This Row],[Horario Inscrito]]," ","")&amp;"-"&amp;Tabla1[[#This Row],[Fecha Inicio grupo]])</f>
        <v/>
      </c>
      <c r="BF866" s="252" t="str">
        <f>IF(F866="","",Tabla1[[#This Row],[Curso]])</f>
        <v/>
      </c>
      <c r="BG866" s="253" t="str">
        <f>+IF(TRIM(F866)="","",$B$1&amp;"-"&amp;TRIM(Tabla1[[#This Row],[Mes Inscrito]])&amp;"-"&amp;TRIM(Tabla1[[#This Row],[Dia de clases Inscrito]])&amp;"-"&amp;TRIM(Tabla1[[#This Row],[Horario Inscrito]])&amp;"-"&amp;TRIM(Tabla1[[#This Row],[Fecha Inicio grupo]])&amp;"-"&amp;TRIM(Tabla1[[#This Row],[Tipo Incrito]]))</f>
        <v/>
      </c>
      <c r="BH866" s="308" t="str">
        <f>IF(F866="","",OR(IFERROR(SEARCH("CG",Tabla1[[#This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6" s="309" t="str">
        <f>IF(F866&lt;&gt;"",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6" s="309" t="str">
        <f>IF(F866&lt;&gt;"",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6" s="309" t="str">
        <f>IF(Tabla1[[#This Row],[Fecha Inicio grupo]]="","",IFERROR(VLOOKUP(Tabla1[[#This Row],[Mes de Alta como miembro]],Parámetros!$AM$2:$AN$16,2,0),"01/01/1900"))</f>
        <v/>
      </c>
    </row>
    <row r="867" spans="1:63" ht="14.45">
      <c r="A867" s="69">
        <v>864</v>
      </c>
      <c r="B867" s="30"/>
      <c r="C867" s="35"/>
      <c r="D867" s="43"/>
      <c r="E867" s="65"/>
      <c r="F867" s="46"/>
      <c r="G867" s="46"/>
      <c r="H867" s="164"/>
      <c r="I867" s="43"/>
      <c r="J867" s="29"/>
      <c r="K867" s="70"/>
      <c r="L867" s="69"/>
      <c r="M867" s="47"/>
      <c r="N867" s="239" t="str">
        <f ca="1">IF(Tabla1[[#This Row],[Fecha de nac]]="","",IF(Tabla1[[#This Row],[Fecha Finalización]] &gt;=TODAY(), DATEDIF(Tabla1[[#This Row],[Fecha de nac]],TODAY(),"y"), ROUNDDOWN((Tabla1[[#This Row],[Fecha Finalización]] -Tabla1[[#This Row],[Fecha de nac]])/365,0)))</f>
        <v/>
      </c>
      <c r="O867" s="170"/>
      <c r="P867" s="35"/>
      <c r="Q867" s="68"/>
      <c r="R867" s="68"/>
      <c r="S867" s="68"/>
      <c r="T867" s="68"/>
      <c r="U867" s="244" t="str">
        <f>IF(F867="","",Tabla1[[#This Row],[Fecha Inicio grupo]]+3*7-7)</f>
        <v/>
      </c>
      <c r="V867" s="245" t="str">
        <f>IF(F867="","",EDATE(Tabla1[[#This Row],[Fecha Inicio grupo]],3))</f>
        <v/>
      </c>
      <c r="W867" s="30"/>
      <c r="X867" s="30"/>
      <c r="Y867" s="77"/>
      <c r="Z867" s="77"/>
      <c r="AA867" s="77"/>
      <c r="AB867" s="77"/>
      <c r="AC867" s="77"/>
      <c r="AD867" s="77"/>
      <c r="AE867" s="77"/>
      <c r="AF867" s="77"/>
      <c r="AG867" s="77"/>
      <c r="AH867" s="77"/>
      <c r="AI867" s="77"/>
      <c r="AJ867" s="77"/>
      <c r="AK867" s="77"/>
      <c r="AL867" s="77"/>
      <c r="AM867" s="77"/>
      <c r="AN867" s="77"/>
      <c r="AO867" s="145"/>
      <c r="AP867" s="247" t="str">
        <f>IF(F867="","",IFERROR(VLOOKUP(SUBSTITUTE(SUBSTITUTE(Tabla1[[#This Row],[Uso Sistemas]],"T","P"),"N","F"),Parámetros!$M$2:$N$17,2,0),"Completar hasta 3ra sem. para evaluar a Probacionista"))</f>
        <v/>
      </c>
      <c r="AQ867" s="40"/>
      <c r="AR867" s="40"/>
      <c r="AS867" s="40"/>
      <c r="AT867" s="29"/>
      <c r="AU867" s="56"/>
      <c r="AV867" s="56"/>
      <c r="AW867" s="56"/>
      <c r="AX867" s="249" t="str">
        <f>IF(V867="","",EOMONTH(EDATE(Tabla1[[#This Row],[Fecha Finalización]],2),0))</f>
        <v/>
      </c>
      <c r="AY867" s="40"/>
      <c r="AZ867" s="250" t="str">
        <f>IF(V867="","",EOMONTH(EDATE(Tabla1[[#This Row],[Fecha Finalización]],3),0))</f>
        <v/>
      </c>
      <c r="BA867" s="40"/>
      <c r="BB867" s="40"/>
      <c r="BC867" s="236"/>
      <c r="BD867" s="234" t="str">
        <f>IF(F867="","",Tabla1[[#This Row],[sem 01]]&amp;Tabla1[[#This Row],[sem 02]]&amp;Tabla1[[#This Row],[sem 03]])</f>
        <v/>
      </c>
      <c r="BE867" s="235" t="str">
        <f>IF(TRIM(F867)="","",$B$1&amp;"-"&amp;SUBSTITUTE(Tabla1[[#This Row],[Mes Inscrito]]," ","")&amp;"-"&amp;SUBSTITUTE(Tabla1[[#This Row],[Dia de clases Inscrito]]," ","")&amp;"-"&amp;SUBSTITUTE(Tabla1[[#This Row],[Horario Inscrito]]," ","")&amp;"-"&amp;Tabla1[[#This Row],[Fecha Inicio grupo]])</f>
        <v/>
      </c>
      <c r="BF867" s="252" t="str">
        <f>IF(F867="","",Tabla1[[#This Row],[Curso]])</f>
        <v/>
      </c>
      <c r="BG867" s="253" t="str">
        <f>+IF(TRIM(F867)="","",$B$1&amp;"-"&amp;TRIM(Tabla1[[#This Row],[Mes Inscrito]])&amp;"-"&amp;TRIM(Tabla1[[#This Row],[Dia de clases Inscrito]])&amp;"-"&amp;TRIM(Tabla1[[#This Row],[Horario Inscrito]])&amp;"-"&amp;TRIM(Tabla1[[#This Row],[Fecha Inicio grupo]])&amp;"-"&amp;TRIM(Tabla1[[#This Row],[Tipo Incrito]]))</f>
        <v/>
      </c>
      <c r="BH867" s="308" t="str">
        <f>IF(F867="","",OR(IFERROR(SEARCH("CG",Tabla1[[#This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7" s="309" t="str">
        <f>IF(F867&lt;&gt;"",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7" s="309" t="str">
        <f>IF(F867&lt;&gt;"",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7" s="309" t="str">
        <f>IF(Tabla1[[#This Row],[Fecha Inicio grupo]]="","",IFERROR(VLOOKUP(Tabla1[[#This Row],[Mes de Alta como miembro]],Parámetros!$AM$2:$AN$16,2,0),"01/01/1900"))</f>
        <v/>
      </c>
    </row>
    <row r="868" spans="1:63" ht="14.45">
      <c r="A868" s="69">
        <v>865</v>
      </c>
      <c r="B868" s="30"/>
      <c r="C868" s="35"/>
      <c r="D868" s="43"/>
      <c r="E868" s="65"/>
      <c r="F868" s="46"/>
      <c r="G868" s="46"/>
      <c r="H868" s="164"/>
      <c r="I868" s="43"/>
      <c r="J868" s="29"/>
      <c r="K868" s="70"/>
      <c r="L868" s="69"/>
      <c r="M868" s="47"/>
      <c r="N868" s="239" t="str">
        <f ca="1">IF(Tabla1[[#This Row],[Fecha de nac]]="","",IF(Tabla1[[#This Row],[Fecha Finalización]] &gt;=TODAY(), DATEDIF(Tabla1[[#This Row],[Fecha de nac]],TODAY(),"y"), ROUNDDOWN((Tabla1[[#This Row],[Fecha Finalización]] -Tabla1[[#This Row],[Fecha de nac]])/365,0)))</f>
        <v/>
      </c>
      <c r="O868" s="170"/>
      <c r="P868" s="35"/>
      <c r="Q868" s="68"/>
      <c r="R868" s="68"/>
      <c r="S868" s="68"/>
      <c r="T868" s="68"/>
      <c r="U868" s="244" t="str">
        <f>IF(F868="","",Tabla1[[#This Row],[Fecha Inicio grupo]]+3*7-7)</f>
        <v/>
      </c>
      <c r="V868" s="245" t="str">
        <f>IF(F868="","",EDATE(Tabla1[[#This Row],[Fecha Inicio grupo]],3))</f>
        <v/>
      </c>
      <c r="W868" s="30"/>
      <c r="X868" s="30"/>
      <c r="Y868" s="77"/>
      <c r="Z868" s="77"/>
      <c r="AA868" s="77"/>
      <c r="AB868" s="77"/>
      <c r="AC868" s="77"/>
      <c r="AD868" s="77"/>
      <c r="AE868" s="77"/>
      <c r="AF868" s="77"/>
      <c r="AG868" s="77"/>
      <c r="AH868" s="77"/>
      <c r="AI868" s="77"/>
      <c r="AJ868" s="77"/>
      <c r="AK868" s="77"/>
      <c r="AL868" s="77"/>
      <c r="AM868" s="77"/>
      <c r="AN868" s="77"/>
      <c r="AO868" s="145"/>
      <c r="AP868" s="247" t="str">
        <f>IF(F868="","",IFERROR(VLOOKUP(SUBSTITUTE(SUBSTITUTE(Tabla1[[#This Row],[Uso Sistemas]],"T","P"),"N","F"),Parámetros!$M$2:$N$17,2,0),"Completar hasta 3ra sem. para evaluar a Probacionista"))</f>
        <v/>
      </c>
      <c r="AQ868" s="40"/>
      <c r="AR868" s="40"/>
      <c r="AS868" s="40"/>
      <c r="AT868" s="29"/>
      <c r="AU868" s="56"/>
      <c r="AV868" s="56"/>
      <c r="AW868" s="56"/>
      <c r="AX868" s="249" t="str">
        <f>IF(V868="","",EOMONTH(EDATE(Tabla1[[#This Row],[Fecha Finalización]],2),0))</f>
        <v/>
      </c>
      <c r="AY868" s="40"/>
      <c r="AZ868" s="250" t="str">
        <f>IF(V868="","",EOMONTH(EDATE(Tabla1[[#This Row],[Fecha Finalización]],3),0))</f>
        <v/>
      </c>
      <c r="BA868" s="40"/>
      <c r="BB868" s="40"/>
      <c r="BC868" s="236"/>
      <c r="BD868" s="234" t="str">
        <f>IF(F868="","",Tabla1[[#This Row],[sem 01]]&amp;Tabla1[[#This Row],[sem 02]]&amp;Tabla1[[#This Row],[sem 03]])</f>
        <v/>
      </c>
      <c r="BE868" s="235" t="str">
        <f>IF(TRIM(F868)="","",$B$1&amp;"-"&amp;SUBSTITUTE(Tabla1[[#This Row],[Mes Inscrito]]," ","")&amp;"-"&amp;SUBSTITUTE(Tabla1[[#This Row],[Dia de clases Inscrito]]," ","")&amp;"-"&amp;SUBSTITUTE(Tabla1[[#This Row],[Horario Inscrito]]," ","")&amp;"-"&amp;Tabla1[[#This Row],[Fecha Inicio grupo]])</f>
        <v/>
      </c>
      <c r="BF868" s="252" t="str">
        <f>IF(F868="","",Tabla1[[#This Row],[Curso]])</f>
        <v/>
      </c>
      <c r="BG868" s="253" t="str">
        <f>+IF(TRIM(F868)="","",$B$1&amp;"-"&amp;TRIM(Tabla1[[#This Row],[Mes Inscrito]])&amp;"-"&amp;TRIM(Tabla1[[#This Row],[Dia de clases Inscrito]])&amp;"-"&amp;TRIM(Tabla1[[#This Row],[Horario Inscrito]])&amp;"-"&amp;TRIM(Tabla1[[#This Row],[Fecha Inicio grupo]])&amp;"-"&amp;TRIM(Tabla1[[#This Row],[Tipo Incrito]]))</f>
        <v/>
      </c>
      <c r="BH868" s="308" t="str">
        <f>IF(F868="","",OR(IFERROR(SEARCH("CG",Tabla1[[#This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8" s="309" t="str">
        <f>IF(F868&lt;&gt;"",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8" s="309" t="str">
        <f>IF(F868&lt;&gt;"",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8" s="309" t="str">
        <f>IF(Tabla1[[#This Row],[Fecha Inicio grupo]]="","",IFERROR(VLOOKUP(Tabla1[[#This Row],[Mes de Alta como miembro]],Parámetros!$AM$2:$AN$16,2,0),"01/01/1900"))</f>
        <v/>
      </c>
    </row>
    <row r="869" spans="1:63" ht="14.45">
      <c r="A869" s="69">
        <v>866</v>
      </c>
      <c r="B869" s="30"/>
      <c r="C869" s="35"/>
      <c r="D869" s="43"/>
      <c r="E869" s="65"/>
      <c r="F869" s="46"/>
      <c r="G869" s="46"/>
      <c r="H869" s="164"/>
      <c r="I869" s="43"/>
      <c r="J869" s="29"/>
      <c r="K869" s="70"/>
      <c r="L869" s="69"/>
      <c r="M869" s="47"/>
      <c r="N869" s="239" t="str">
        <f ca="1">IF(Tabla1[[#This Row],[Fecha de nac]]="","",IF(Tabla1[[#This Row],[Fecha Finalización]] &gt;=TODAY(), DATEDIF(Tabla1[[#This Row],[Fecha de nac]],TODAY(),"y"), ROUNDDOWN((Tabla1[[#This Row],[Fecha Finalización]] -Tabla1[[#This Row],[Fecha de nac]])/365,0)))</f>
        <v/>
      </c>
      <c r="O869" s="170"/>
      <c r="P869" s="35"/>
      <c r="Q869" s="68"/>
      <c r="R869" s="68"/>
      <c r="S869" s="68"/>
      <c r="T869" s="68"/>
      <c r="U869" s="244" t="str">
        <f>IF(F869="","",Tabla1[[#This Row],[Fecha Inicio grupo]]+3*7-7)</f>
        <v/>
      </c>
      <c r="V869" s="245" t="str">
        <f>IF(F869="","",EDATE(Tabla1[[#This Row],[Fecha Inicio grupo]],3))</f>
        <v/>
      </c>
      <c r="W869" s="30"/>
      <c r="X869" s="30"/>
      <c r="Y869" s="77"/>
      <c r="Z869" s="77"/>
      <c r="AA869" s="77"/>
      <c r="AB869" s="77"/>
      <c r="AC869" s="77"/>
      <c r="AD869" s="77"/>
      <c r="AE869" s="77"/>
      <c r="AF869" s="77"/>
      <c r="AG869" s="77"/>
      <c r="AH869" s="77"/>
      <c r="AI869" s="77"/>
      <c r="AJ869" s="77"/>
      <c r="AK869" s="77"/>
      <c r="AL869" s="77"/>
      <c r="AM869" s="77"/>
      <c r="AN869" s="77"/>
      <c r="AO869" s="145"/>
      <c r="AP869" s="247" t="str">
        <f>IF(F869="","",IFERROR(VLOOKUP(SUBSTITUTE(SUBSTITUTE(Tabla1[[#This Row],[Uso Sistemas]],"T","P"),"N","F"),Parámetros!$M$2:$N$17,2,0),"Completar hasta 3ra sem. para evaluar a Probacionista"))</f>
        <v/>
      </c>
      <c r="AQ869" s="40"/>
      <c r="AR869" s="40"/>
      <c r="AS869" s="40"/>
      <c r="AT869" s="29"/>
      <c r="AU869" s="56"/>
      <c r="AV869" s="56"/>
      <c r="AW869" s="56"/>
      <c r="AX869" s="249" t="str">
        <f>IF(V869="","",EOMONTH(EDATE(Tabla1[[#This Row],[Fecha Finalización]],2),0))</f>
        <v/>
      </c>
      <c r="AY869" s="40"/>
      <c r="AZ869" s="250" t="str">
        <f>IF(V869="","",EOMONTH(EDATE(Tabla1[[#This Row],[Fecha Finalización]],3),0))</f>
        <v/>
      </c>
      <c r="BA869" s="40"/>
      <c r="BB869" s="40"/>
      <c r="BC869" s="236"/>
      <c r="BD869" s="234" t="str">
        <f>IF(F869="","",Tabla1[[#This Row],[sem 01]]&amp;Tabla1[[#This Row],[sem 02]]&amp;Tabla1[[#This Row],[sem 03]])</f>
        <v/>
      </c>
      <c r="BE869" s="235" t="str">
        <f>IF(TRIM(F869)="","",$B$1&amp;"-"&amp;SUBSTITUTE(Tabla1[[#This Row],[Mes Inscrito]]," ","")&amp;"-"&amp;SUBSTITUTE(Tabla1[[#This Row],[Dia de clases Inscrito]]," ","")&amp;"-"&amp;SUBSTITUTE(Tabla1[[#This Row],[Horario Inscrito]]," ","")&amp;"-"&amp;Tabla1[[#This Row],[Fecha Inicio grupo]])</f>
        <v/>
      </c>
      <c r="BF869" s="252" t="str">
        <f>IF(F869="","",Tabla1[[#This Row],[Curso]])</f>
        <v/>
      </c>
      <c r="BG869" s="253" t="str">
        <f>+IF(TRIM(F869)="","",$B$1&amp;"-"&amp;TRIM(Tabla1[[#This Row],[Mes Inscrito]])&amp;"-"&amp;TRIM(Tabla1[[#This Row],[Dia de clases Inscrito]])&amp;"-"&amp;TRIM(Tabla1[[#This Row],[Horario Inscrito]])&amp;"-"&amp;TRIM(Tabla1[[#This Row],[Fecha Inicio grupo]])&amp;"-"&amp;TRIM(Tabla1[[#This Row],[Tipo Incrito]]))</f>
        <v/>
      </c>
      <c r="BH869" s="308" t="str">
        <f>IF(F869="","",OR(IFERROR(SEARCH("CG",Tabla1[[#This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9" s="309" t="str">
        <f>IF(F869&lt;&gt;"",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9" s="309" t="str">
        <f>IF(F869&lt;&gt;"",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9" s="309" t="str">
        <f>IF(Tabla1[[#This Row],[Fecha Inicio grupo]]="","",IFERROR(VLOOKUP(Tabla1[[#This Row],[Mes de Alta como miembro]],Parámetros!$AM$2:$AN$16,2,0),"01/01/1900"))</f>
        <v/>
      </c>
    </row>
    <row r="870" spans="1:63" ht="14.45">
      <c r="A870" s="69">
        <v>867</v>
      </c>
      <c r="B870" s="30"/>
      <c r="C870" s="35"/>
      <c r="D870" s="43"/>
      <c r="E870" s="65"/>
      <c r="F870" s="46"/>
      <c r="G870" s="46"/>
      <c r="H870" s="164"/>
      <c r="I870" s="43"/>
      <c r="J870" s="29"/>
      <c r="K870" s="70"/>
      <c r="L870" s="69"/>
      <c r="M870" s="47"/>
      <c r="N870" s="239" t="str">
        <f ca="1">IF(Tabla1[[#This Row],[Fecha de nac]]="","",IF(Tabla1[[#This Row],[Fecha Finalización]] &gt;=TODAY(), DATEDIF(Tabla1[[#This Row],[Fecha de nac]],TODAY(),"y"), ROUNDDOWN((Tabla1[[#This Row],[Fecha Finalización]] -Tabla1[[#This Row],[Fecha de nac]])/365,0)))</f>
        <v/>
      </c>
      <c r="O870" s="170"/>
      <c r="P870" s="35"/>
      <c r="Q870" s="68"/>
      <c r="R870" s="68"/>
      <c r="S870" s="68"/>
      <c r="T870" s="68"/>
      <c r="U870" s="244" t="str">
        <f>IF(F870="","",Tabla1[[#This Row],[Fecha Inicio grupo]]+3*7-7)</f>
        <v/>
      </c>
      <c r="V870" s="245" t="str">
        <f>IF(F870="","",EDATE(Tabla1[[#This Row],[Fecha Inicio grupo]],3))</f>
        <v/>
      </c>
      <c r="W870" s="30"/>
      <c r="X870" s="30"/>
      <c r="Y870" s="77"/>
      <c r="Z870" s="77"/>
      <c r="AA870" s="77"/>
      <c r="AB870" s="77"/>
      <c r="AC870" s="77"/>
      <c r="AD870" s="77"/>
      <c r="AE870" s="77"/>
      <c r="AF870" s="77"/>
      <c r="AG870" s="77"/>
      <c r="AH870" s="77"/>
      <c r="AI870" s="77"/>
      <c r="AJ870" s="77"/>
      <c r="AK870" s="77"/>
      <c r="AL870" s="77"/>
      <c r="AM870" s="77"/>
      <c r="AN870" s="77"/>
      <c r="AO870" s="145"/>
      <c r="AP870" s="247" t="str">
        <f>IF(F870="","",IFERROR(VLOOKUP(SUBSTITUTE(SUBSTITUTE(Tabla1[[#This Row],[Uso Sistemas]],"T","P"),"N","F"),Parámetros!$M$2:$N$17,2,0),"Completar hasta 3ra sem. para evaluar a Probacionista"))</f>
        <v/>
      </c>
      <c r="AQ870" s="40"/>
      <c r="AR870" s="40"/>
      <c r="AS870" s="40"/>
      <c r="AT870" s="29"/>
      <c r="AU870" s="56"/>
      <c r="AV870" s="56"/>
      <c r="AW870" s="56"/>
      <c r="AX870" s="249" t="str">
        <f>IF(V870="","",EOMONTH(EDATE(Tabla1[[#This Row],[Fecha Finalización]],2),0))</f>
        <v/>
      </c>
      <c r="AY870" s="40"/>
      <c r="AZ870" s="250" t="str">
        <f>IF(V870="","",EOMONTH(EDATE(Tabla1[[#This Row],[Fecha Finalización]],3),0))</f>
        <v/>
      </c>
      <c r="BA870" s="40"/>
      <c r="BB870" s="40"/>
      <c r="BC870" s="236"/>
      <c r="BD870" s="234" t="str">
        <f>IF(F870="","",Tabla1[[#This Row],[sem 01]]&amp;Tabla1[[#This Row],[sem 02]]&amp;Tabla1[[#This Row],[sem 03]])</f>
        <v/>
      </c>
      <c r="BE870" s="235" t="str">
        <f>IF(TRIM(F870)="","",$B$1&amp;"-"&amp;SUBSTITUTE(Tabla1[[#This Row],[Mes Inscrito]]," ","")&amp;"-"&amp;SUBSTITUTE(Tabla1[[#This Row],[Dia de clases Inscrito]]," ","")&amp;"-"&amp;SUBSTITUTE(Tabla1[[#This Row],[Horario Inscrito]]," ","")&amp;"-"&amp;Tabla1[[#This Row],[Fecha Inicio grupo]])</f>
        <v/>
      </c>
      <c r="BF870" s="252" t="str">
        <f>IF(F870="","",Tabla1[[#This Row],[Curso]])</f>
        <v/>
      </c>
      <c r="BG870" s="253" t="str">
        <f>+IF(TRIM(F870)="","",$B$1&amp;"-"&amp;TRIM(Tabla1[[#This Row],[Mes Inscrito]])&amp;"-"&amp;TRIM(Tabla1[[#This Row],[Dia de clases Inscrito]])&amp;"-"&amp;TRIM(Tabla1[[#This Row],[Horario Inscrito]])&amp;"-"&amp;TRIM(Tabla1[[#This Row],[Fecha Inicio grupo]])&amp;"-"&amp;TRIM(Tabla1[[#This Row],[Tipo Incrito]]))</f>
        <v/>
      </c>
      <c r="BH870" s="308" t="str">
        <f>IF(F870="","",OR(IFERROR(SEARCH("CG",Tabla1[[#This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0" s="309" t="str">
        <f>IF(F870&lt;&gt;"",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0" s="309" t="str">
        <f>IF(F870&lt;&gt;"",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0" s="309" t="str">
        <f>IF(Tabla1[[#This Row],[Fecha Inicio grupo]]="","",IFERROR(VLOOKUP(Tabla1[[#This Row],[Mes de Alta como miembro]],Parámetros!$AM$2:$AN$16,2,0),"01/01/1900"))</f>
        <v/>
      </c>
    </row>
    <row r="871" spans="1:63" ht="14.45">
      <c r="A871" s="69">
        <v>868</v>
      </c>
      <c r="B871" s="30"/>
      <c r="C871" s="35"/>
      <c r="D871" s="43"/>
      <c r="E871" s="65"/>
      <c r="F871" s="46"/>
      <c r="G871" s="46"/>
      <c r="H871" s="164"/>
      <c r="I871" s="43"/>
      <c r="J871" s="29"/>
      <c r="K871" s="70"/>
      <c r="L871" s="69"/>
      <c r="M871" s="47"/>
      <c r="N871" s="239" t="str">
        <f ca="1">IF(Tabla1[[#This Row],[Fecha de nac]]="","",IF(Tabla1[[#This Row],[Fecha Finalización]] &gt;=TODAY(), DATEDIF(Tabla1[[#This Row],[Fecha de nac]],TODAY(),"y"), ROUNDDOWN((Tabla1[[#This Row],[Fecha Finalización]] -Tabla1[[#This Row],[Fecha de nac]])/365,0)))</f>
        <v/>
      </c>
      <c r="O871" s="170"/>
      <c r="P871" s="35"/>
      <c r="Q871" s="68"/>
      <c r="R871" s="68"/>
      <c r="S871" s="68"/>
      <c r="T871" s="68"/>
      <c r="U871" s="244" t="str">
        <f>IF(F871="","",Tabla1[[#This Row],[Fecha Inicio grupo]]+3*7-7)</f>
        <v/>
      </c>
      <c r="V871" s="245" t="str">
        <f>IF(F871="","",EDATE(Tabla1[[#This Row],[Fecha Inicio grupo]],3))</f>
        <v/>
      </c>
      <c r="W871" s="30"/>
      <c r="X871" s="30"/>
      <c r="Y871" s="77"/>
      <c r="Z871" s="77"/>
      <c r="AA871" s="77"/>
      <c r="AB871" s="77"/>
      <c r="AC871" s="77"/>
      <c r="AD871" s="77"/>
      <c r="AE871" s="77"/>
      <c r="AF871" s="77"/>
      <c r="AG871" s="77"/>
      <c r="AH871" s="77"/>
      <c r="AI871" s="77"/>
      <c r="AJ871" s="77"/>
      <c r="AK871" s="77"/>
      <c r="AL871" s="77"/>
      <c r="AM871" s="77"/>
      <c r="AN871" s="77"/>
      <c r="AO871" s="145"/>
      <c r="AP871" s="247" t="str">
        <f>IF(F871="","",IFERROR(VLOOKUP(SUBSTITUTE(SUBSTITUTE(Tabla1[[#This Row],[Uso Sistemas]],"T","P"),"N","F"),Parámetros!$M$2:$N$17,2,0),"Completar hasta 3ra sem. para evaluar a Probacionista"))</f>
        <v/>
      </c>
      <c r="AQ871" s="40"/>
      <c r="AR871" s="40"/>
      <c r="AS871" s="40"/>
      <c r="AT871" s="29"/>
      <c r="AU871" s="56"/>
      <c r="AV871" s="56"/>
      <c r="AW871" s="56"/>
      <c r="AX871" s="249" t="str">
        <f>IF(V871="","",EOMONTH(EDATE(Tabla1[[#This Row],[Fecha Finalización]],2),0))</f>
        <v/>
      </c>
      <c r="AY871" s="40"/>
      <c r="AZ871" s="250" t="str">
        <f>IF(V871="","",EOMONTH(EDATE(Tabla1[[#This Row],[Fecha Finalización]],3),0))</f>
        <v/>
      </c>
      <c r="BA871" s="40"/>
      <c r="BB871" s="40"/>
      <c r="BC871" s="236"/>
      <c r="BD871" s="234" t="str">
        <f>IF(F871="","",Tabla1[[#This Row],[sem 01]]&amp;Tabla1[[#This Row],[sem 02]]&amp;Tabla1[[#This Row],[sem 03]])</f>
        <v/>
      </c>
      <c r="BE871" s="235" t="str">
        <f>IF(TRIM(F871)="","",$B$1&amp;"-"&amp;SUBSTITUTE(Tabla1[[#This Row],[Mes Inscrito]]," ","")&amp;"-"&amp;SUBSTITUTE(Tabla1[[#This Row],[Dia de clases Inscrito]]," ","")&amp;"-"&amp;SUBSTITUTE(Tabla1[[#This Row],[Horario Inscrito]]," ","")&amp;"-"&amp;Tabla1[[#This Row],[Fecha Inicio grupo]])</f>
        <v/>
      </c>
      <c r="BF871" s="252" t="str">
        <f>IF(F871="","",Tabla1[[#This Row],[Curso]])</f>
        <v/>
      </c>
      <c r="BG871" s="253" t="str">
        <f>+IF(TRIM(F871)="","",$B$1&amp;"-"&amp;TRIM(Tabla1[[#This Row],[Mes Inscrito]])&amp;"-"&amp;TRIM(Tabla1[[#This Row],[Dia de clases Inscrito]])&amp;"-"&amp;TRIM(Tabla1[[#This Row],[Horario Inscrito]])&amp;"-"&amp;TRIM(Tabla1[[#This Row],[Fecha Inicio grupo]])&amp;"-"&amp;TRIM(Tabla1[[#This Row],[Tipo Incrito]]))</f>
        <v/>
      </c>
      <c r="BH871" s="308" t="str">
        <f>IF(F871="","",OR(IFERROR(SEARCH("CG",Tabla1[[#This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1" s="309" t="str">
        <f>IF(F871&lt;&gt;"",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1" s="309" t="str">
        <f>IF(F871&lt;&gt;"",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1" s="309" t="str">
        <f>IF(Tabla1[[#This Row],[Fecha Inicio grupo]]="","",IFERROR(VLOOKUP(Tabla1[[#This Row],[Mes de Alta como miembro]],Parámetros!$AM$2:$AN$16,2,0),"01/01/1900"))</f>
        <v/>
      </c>
    </row>
    <row r="872" spans="1:63" ht="14.45">
      <c r="A872" s="69">
        <v>869</v>
      </c>
      <c r="B872" s="30"/>
      <c r="C872" s="35"/>
      <c r="D872" s="43"/>
      <c r="E872" s="65"/>
      <c r="F872" s="46"/>
      <c r="G872" s="46"/>
      <c r="H872" s="164"/>
      <c r="I872" s="43"/>
      <c r="J872" s="29"/>
      <c r="K872" s="70"/>
      <c r="L872" s="69"/>
      <c r="M872" s="47"/>
      <c r="N872" s="239" t="str">
        <f ca="1">IF(Tabla1[[#This Row],[Fecha de nac]]="","",IF(Tabla1[[#This Row],[Fecha Finalización]] &gt;=TODAY(), DATEDIF(Tabla1[[#This Row],[Fecha de nac]],TODAY(),"y"), ROUNDDOWN((Tabla1[[#This Row],[Fecha Finalización]] -Tabla1[[#This Row],[Fecha de nac]])/365,0)))</f>
        <v/>
      </c>
      <c r="O872" s="170"/>
      <c r="P872" s="35"/>
      <c r="Q872" s="68"/>
      <c r="R872" s="68"/>
      <c r="S872" s="68"/>
      <c r="T872" s="68"/>
      <c r="U872" s="244" t="str">
        <f>IF(F872="","",Tabla1[[#This Row],[Fecha Inicio grupo]]+3*7-7)</f>
        <v/>
      </c>
      <c r="V872" s="245" t="str">
        <f>IF(F872="","",EDATE(Tabla1[[#This Row],[Fecha Inicio grupo]],3))</f>
        <v/>
      </c>
      <c r="W872" s="30"/>
      <c r="X872" s="30"/>
      <c r="Y872" s="77"/>
      <c r="Z872" s="77"/>
      <c r="AA872" s="77"/>
      <c r="AB872" s="77"/>
      <c r="AC872" s="77"/>
      <c r="AD872" s="77"/>
      <c r="AE872" s="77"/>
      <c r="AF872" s="77"/>
      <c r="AG872" s="77"/>
      <c r="AH872" s="77"/>
      <c r="AI872" s="77"/>
      <c r="AJ872" s="77"/>
      <c r="AK872" s="77"/>
      <c r="AL872" s="77"/>
      <c r="AM872" s="77"/>
      <c r="AN872" s="77"/>
      <c r="AO872" s="145"/>
      <c r="AP872" s="247" t="str">
        <f>IF(F872="","",IFERROR(VLOOKUP(SUBSTITUTE(SUBSTITUTE(Tabla1[[#This Row],[Uso Sistemas]],"T","P"),"N","F"),Parámetros!$M$2:$N$17,2,0),"Completar hasta 3ra sem. para evaluar a Probacionista"))</f>
        <v/>
      </c>
      <c r="AQ872" s="40"/>
      <c r="AR872" s="40"/>
      <c r="AS872" s="40"/>
      <c r="AT872" s="29"/>
      <c r="AU872" s="56"/>
      <c r="AV872" s="56"/>
      <c r="AW872" s="56"/>
      <c r="AX872" s="249" t="str">
        <f>IF(V872="","",EOMONTH(EDATE(Tabla1[[#This Row],[Fecha Finalización]],2),0))</f>
        <v/>
      </c>
      <c r="AY872" s="40"/>
      <c r="AZ872" s="250" t="str">
        <f>IF(V872="","",EOMONTH(EDATE(Tabla1[[#This Row],[Fecha Finalización]],3),0))</f>
        <v/>
      </c>
      <c r="BA872" s="40"/>
      <c r="BB872" s="40"/>
      <c r="BC872" s="236"/>
      <c r="BD872" s="234" t="str">
        <f>IF(F872="","",Tabla1[[#This Row],[sem 01]]&amp;Tabla1[[#This Row],[sem 02]]&amp;Tabla1[[#This Row],[sem 03]])</f>
        <v/>
      </c>
      <c r="BE872" s="235" t="str">
        <f>IF(TRIM(F872)="","",$B$1&amp;"-"&amp;SUBSTITUTE(Tabla1[[#This Row],[Mes Inscrito]]," ","")&amp;"-"&amp;SUBSTITUTE(Tabla1[[#This Row],[Dia de clases Inscrito]]," ","")&amp;"-"&amp;SUBSTITUTE(Tabla1[[#This Row],[Horario Inscrito]]," ","")&amp;"-"&amp;Tabla1[[#This Row],[Fecha Inicio grupo]])</f>
        <v/>
      </c>
      <c r="BF872" s="252" t="str">
        <f>IF(F872="","",Tabla1[[#This Row],[Curso]])</f>
        <v/>
      </c>
      <c r="BG872" s="253" t="str">
        <f>+IF(TRIM(F872)="","",$B$1&amp;"-"&amp;TRIM(Tabla1[[#This Row],[Mes Inscrito]])&amp;"-"&amp;TRIM(Tabla1[[#This Row],[Dia de clases Inscrito]])&amp;"-"&amp;TRIM(Tabla1[[#This Row],[Horario Inscrito]])&amp;"-"&amp;TRIM(Tabla1[[#This Row],[Fecha Inicio grupo]])&amp;"-"&amp;TRIM(Tabla1[[#This Row],[Tipo Incrito]]))</f>
        <v/>
      </c>
      <c r="BH872" s="308" t="str">
        <f>IF(F872="","",OR(IFERROR(SEARCH("CG",Tabla1[[#This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2" s="309" t="str">
        <f>IF(F872&lt;&gt;"",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2" s="309" t="str">
        <f>IF(F872&lt;&gt;"",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2" s="309" t="str">
        <f>IF(Tabla1[[#This Row],[Fecha Inicio grupo]]="","",IFERROR(VLOOKUP(Tabla1[[#This Row],[Mes de Alta como miembro]],Parámetros!$AM$2:$AN$16,2,0),"01/01/1900"))</f>
        <v/>
      </c>
    </row>
    <row r="873" spans="1:63" ht="14.45">
      <c r="A873" s="69">
        <v>870</v>
      </c>
      <c r="B873" s="30"/>
      <c r="C873" s="35"/>
      <c r="D873" s="43"/>
      <c r="E873" s="65"/>
      <c r="F873" s="46"/>
      <c r="G873" s="46"/>
      <c r="H873" s="164"/>
      <c r="I873" s="43"/>
      <c r="J873" s="29"/>
      <c r="K873" s="70"/>
      <c r="L873" s="69"/>
      <c r="M873" s="47"/>
      <c r="N873" s="239" t="str">
        <f ca="1">IF(Tabla1[[#This Row],[Fecha de nac]]="","",IF(Tabla1[[#This Row],[Fecha Finalización]] &gt;=TODAY(), DATEDIF(Tabla1[[#This Row],[Fecha de nac]],TODAY(),"y"), ROUNDDOWN((Tabla1[[#This Row],[Fecha Finalización]] -Tabla1[[#This Row],[Fecha de nac]])/365,0)))</f>
        <v/>
      </c>
      <c r="O873" s="170"/>
      <c r="P873" s="35"/>
      <c r="Q873" s="68"/>
      <c r="R873" s="68"/>
      <c r="S873" s="68"/>
      <c r="T873" s="68"/>
      <c r="U873" s="244" t="str">
        <f>IF(F873="","",Tabla1[[#This Row],[Fecha Inicio grupo]]+3*7-7)</f>
        <v/>
      </c>
      <c r="V873" s="245" t="str">
        <f>IF(F873="","",EDATE(Tabla1[[#This Row],[Fecha Inicio grupo]],3))</f>
        <v/>
      </c>
      <c r="W873" s="30"/>
      <c r="X873" s="30"/>
      <c r="Y873" s="77"/>
      <c r="Z873" s="77"/>
      <c r="AA873" s="77"/>
      <c r="AB873" s="77"/>
      <c r="AC873" s="77"/>
      <c r="AD873" s="77"/>
      <c r="AE873" s="77"/>
      <c r="AF873" s="77"/>
      <c r="AG873" s="77"/>
      <c r="AH873" s="77"/>
      <c r="AI873" s="77"/>
      <c r="AJ873" s="77"/>
      <c r="AK873" s="77"/>
      <c r="AL873" s="77"/>
      <c r="AM873" s="77"/>
      <c r="AN873" s="77"/>
      <c r="AO873" s="145"/>
      <c r="AP873" s="247" t="str">
        <f>IF(F873="","",IFERROR(VLOOKUP(SUBSTITUTE(SUBSTITUTE(Tabla1[[#This Row],[Uso Sistemas]],"T","P"),"N","F"),Parámetros!$M$2:$N$17,2,0),"Completar hasta 3ra sem. para evaluar a Probacionista"))</f>
        <v/>
      </c>
      <c r="AQ873" s="40"/>
      <c r="AR873" s="40"/>
      <c r="AS873" s="40"/>
      <c r="AT873" s="29"/>
      <c r="AU873" s="56"/>
      <c r="AV873" s="56"/>
      <c r="AW873" s="56"/>
      <c r="AX873" s="249" t="str">
        <f>IF(V873="","",EOMONTH(EDATE(Tabla1[[#This Row],[Fecha Finalización]],2),0))</f>
        <v/>
      </c>
      <c r="AY873" s="40"/>
      <c r="AZ873" s="250" t="str">
        <f>IF(V873="","",EOMONTH(EDATE(Tabla1[[#This Row],[Fecha Finalización]],3),0))</f>
        <v/>
      </c>
      <c r="BA873" s="40"/>
      <c r="BB873" s="40"/>
      <c r="BC873" s="236"/>
      <c r="BD873" s="234" t="str">
        <f>IF(F873="","",Tabla1[[#This Row],[sem 01]]&amp;Tabla1[[#This Row],[sem 02]]&amp;Tabla1[[#This Row],[sem 03]])</f>
        <v/>
      </c>
      <c r="BE873" s="235" t="str">
        <f>IF(TRIM(F873)="","",$B$1&amp;"-"&amp;SUBSTITUTE(Tabla1[[#This Row],[Mes Inscrito]]," ","")&amp;"-"&amp;SUBSTITUTE(Tabla1[[#This Row],[Dia de clases Inscrito]]," ","")&amp;"-"&amp;SUBSTITUTE(Tabla1[[#This Row],[Horario Inscrito]]," ","")&amp;"-"&amp;Tabla1[[#This Row],[Fecha Inicio grupo]])</f>
        <v/>
      </c>
      <c r="BF873" s="252" t="str">
        <f>IF(F873="","",Tabla1[[#This Row],[Curso]])</f>
        <v/>
      </c>
      <c r="BG873" s="253" t="str">
        <f>+IF(TRIM(F873)="","",$B$1&amp;"-"&amp;TRIM(Tabla1[[#This Row],[Mes Inscrito]])&amp;"-"&amp;TRIM(Tabla1[[#This Row],[Dia de clases Inscrito]])&amp;"-"&amp;TRIM(Tabla1[[#This Row],[Horario Inscrito]])&amp;"-"&amp;TRIM(Tabla1[[#This Row],[Fecha Inicio grupo]])&amp;"-"&amp;TRIM(Tabla1[[#This Row],[Tipo Incrito]]))</f>
        <v/>
      </c>
      <c r="BH873" s="308" t="str">
        <f>IF(F873="","",OR(IFERROR(SEARCH("CG",Tabla1[[#This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3" s="309" t="str">
        <f>IF(F873&lt;&gt;"",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3" s="309" t="str">
        <f>IF(F873&lt;&gt;"",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3" s="309" t="str">
        <f>IF(Tabla1[[#This Row],[Fecha Inicio grupo]]="","",IFERROR(VLOOKUP(Tabla1[[#This Row],[Mes de Alta como miembro]],Parámetros!$AM$2:$AN$16,2,0),"01/01/1900"))</f>
        <v/>
      </c>
    </row>
    <row r="874" spans="1:63" ht="14.45">
      <c r="A874" s="69">
        <v>871</v>
      </c>
      <c r="B874" s="30"/>
      <c r="C874" s="35"/>
      <c r="D874" s="43"/>
      <c r="E874" s="65"/>
      <c r="F874" s="46"/>
      <c r="G874" s="46"/>
      <c r="H874" s="164"/>
      <c r="I874" s="43"/>
      <c r="J874" s="29"/>
      <c r="K874" s="70"/>
      <c r="L874" s="69"/>
      <c r="M874" s="47"/>
      <c r="N874" s="239" t="str">
        <f ca="1">IF(Tabla1[[#This Row],[Fecha de nac]]="","",IF(Tabla1[[#This Row],[Fecha Finalización]] &gt;=TODAY(), DATEDIF(Tabla1[[#This Row],[Fecha de nac]],TODAY(),"y"), ROUNDDOWN((Tabla1[[#This Row],[Fecha Finalización]] -Tabla1[[#This Row],[Fecha de nac]])/365,0)))</f>
        <v/>
      </c>
      <c r="O874" s="170"/>
      <c r="P874" s="35"/>
      <c r="Q874" s="68"/>
      <c r="R874" s="68"/>
      <c r="S874" s="68"/>
      <c r="T874" s="68"/>
      <c r="U874" s="244" t="str">
        <f>IF(F874="","",Tabla1[[#This Row],[Fecha Inicio grupo]]+3*7-7)</f>
        <v/>
      </c>
      <c r="V874" s="245" t="str">
        <f>IF(F874="","",EDATE(Tabla1[[#This Row],[Fecha Inicio grupo]],3))</f>
        <v/>
      </c>
      <c r="W874" s="30"/>
      <c r="X874" s="30"/>
      <c r="Y874" s="77"/>
      <c r="Z874" s="77"/>
      <c r="AA874" s="77"/>
      <c r="AB874" s="77"/>
      <c r="AC874" s="77"/>
      <c r="AD874" s="77"/>
      <c r="AE874" s="77"/>
      <c r="AF874" s="77"/>
      <c r="AG874" s="77"/>
      <c r="AH874" s="77"/>
      <c r="AI874" s="77"/>
      <c r="AJ874" s="77"/>
      <c r="AK874" s="77"/>
      <c r="AL874" s="77"/>
      <c r="AM874" s="77"/>
      <c r="AN874" s="77"/>
      <c r="AO874" s="145"/>
      <c r="AP874" s="247" t="str">
        <f>IF(F874="","",IFERROR(VLOOKUP(SUBSTITUTE(SUBSTITUTE(Tabla1[[#This Row],[Uso Sistemas]],"T","P"),"N","F"),Parámetros!$M$2:$N$17,2,0),"Completar hasta 3ra sem. para evaluar a Probacionista"))</f>
        <v/>
      </c>
      <c r="AQ874" s="40"/>
      <c r="AR874" s="40"/>
      <c r="AS874" s="40"/>
      <c r="AT874" s="29"/>
      <c r="AU874" s="56"/>
      <c r="AV874" s="56"/>
      <c r="AW874" s="56"/>
      <c r="AX874" s="249" t="str">
        <f>IF(V874="","",EOMONTH(EDATE(Tabla1[[#This Row],[Fecha Finalización]],2),0))</f>
        <v/>
      </c>
      <c r="AY874" s="40"/>
      <c r="AZ874" s="250" t="str">
        <f>IF(V874="","",EOMONTH(EDATE(Tabla1[[#This Row],[Fecha Finalización]],3),0))</f>
        <v/>
      </c>
      <c r="BA874" s="40"/>
      <c r="BB874" s="40"/>
      <c r="BC874" s="236"/>
      <c r="BD874" s="234" t="str">
        <f>IF(F874="","",Tabla1[[#This Row],[sem 01]]&amp;Tabla1[[#This Row],[sem 02]]&amp;Tabla1[[#This Row],[sem 03]])</f>
        <v/>
      </c>
      <c r="BE874" s="235" t="str">
        <f>IF(TRIM(F874)="","",$B$1&amp;"-"&amp;SUBSTITUTE(Tabla1[[#This Row],[Mes Inscrito]]," ","")&amp;"-"&amp;SUBSTITUTE(Tabla1[[#This Row],[Dia de clases Inscrito]]," ","")&amp;"-"&amp;SUBSTITUTE(Tabla1[[#This Row],[Horario Inscrito]]," ","")&amp;"-"&amp;Tabla1[[#This Row],[Fecha Inicio grupo]])</f>
        <v/>
      </c>
      <c r="BF874" s="252" t="str">
        <f>IF(F874="","",Tabla1[[#This Row],[Curso]])</f>
        <v/>
      </c>
      <c r="BG874" s="253" t="str">
        <f>+IF(TRIM(F874)="","",$B$1&amp;"-"&amp;TRIM(Tabla1[[#This Row],[Mes Inscrito]])&amp;"-"&amp;TRIM(Tabla1[[#This Row],[Dia de clases Inscrito]])&amp;"-"&amp;TRIM(Tabla1[[#This Row],[Horario Inscrito]])&amp;"-"&amp;TRIM(Tabla1[[#This Row],[Fecha Inicio grupo]])&amp;"-"&amp;TRIM(Tabla1[[#This Row],[Tipo Incrito]]))</f>
        <v/>
      </c>
      <c r="BH874" s="308" t="str">
        <f>IF(F874="","",OR(IFERROR(SEARCH("CG",Tabla1[[#This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4" s="309" t="str">
        <f>IF(F874&lt;&gt;"",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4" s="309" t="str">
        <f>IF(F874&lt;&gt;"",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4" s="309" t="str">
        <f>IF(Tabla1[[#This Row],[Fecha Inicio grupo]]="","",IFERROR(VLOOKUP(Tabla1[[#This Row],[Mes de Alta como miembro]],Parámetros!$AM$2:$AN$16,2,0),"01/01/1900"))</f>
        <v/>
      </c>
    </row>
    <row r="875" spans="1:63" ht="14.45">
      <c r="A875" s="69">
        <v>872</v>
      </c>
      <c r="B875" s="30"/>
      <c r="C875" s="35"/>
      <c r="D875" s="43"/>
      <c r="E875" s="65"/>
      <c r="F875" s="46"/>
      <c r="G875" s="46"/>
      <c r="H875" s="164"/>
      <c r="I875" s="43"/>
      <c r="J875" s="29"/>
      <c r="K875" s="70"/>
      <c r="L875" s="69"/>
      <c r="M875" s="47"/>
      <c r="N875" s="239" t="str">
        <f ca="1">IF(Tabla1[[#This Row],[Fecha de nac]]="","",IF(Tabla1[[#This Row],[Fecha Finalización]] &gt;=TODAY(), DATEDIF(Tabla1[[#This Row],[Fecha de nac]],TODAY(),"y"), ROUNDDOWN((Tabla1[[#This Row],[Fecha Finalización]] -Tabla1[[#This Row],[Fecha de nac]])/365,0)))</f>
        <v/>
      </c>
      <c r="O875" s="170"/>
      <c r="P875" s="35"/>
      <c r="Q875" s="68"/>
      <c r="R875" s="68"/>
      <c r="S875" s="68"/>
      <c r="T875" s="68"/>
      <c r="U875" s="244" t="str">
        <f>IF(F875="","",Tabla1[[#This Row],[Fecha Inicio grupo]]+3*7-7)</f>
        <v/>
      </c>
      <c r="V875" s="245" t="str">
        <f>IF(F875="","",EDATE(Tabla1[[#This Row],[Fecha Inicio grupo]],3))</f>
        <v/>
      </c>
      <c r="W875" s="30"/>
      <c r="X875" s="30"/>
      <c r="Y875" s="77"/>
      <c r="Z875" s="77"/>
      <c r="AA875" s="77"/>
      <c r="AB875" s="77"/>
      <c r="AC875" s="77"/>
      <c r="AD875" s="77"/>
      <c r="AE875" s="77"/>
      <c r="AF875" s="77"/>
      <c r="AG875" s="77"/>
      <c r="AH875" s="77"/>
      <c r="AI875" s="77"/>
      <c r="AJ875" s="77"/>
      <c r="AK875" s="77"/>
      <c r="AL875" s="77"/>
      <c r="AM875" s="77"/>
      <c r="AN875" s="77"/>
      <c r="AO875" s="145"/>
      <c r="AP875" s="247" t="str">
        <f>IF(F875="","",IFERROR(VLOOKUP(SUBSTITUTE(SUBSTITUTE(Tabla1[[#This Row],[Uso Sistemas]],"T","P"),"N","F"),Parámetros!$M$2:$N$17,2,0),"Completar hasta 3ra sem. para evaluar a Probacionista"))</f>
        <v/>
      </c>
      <c r="AQ875" s="40"/>
      <c r="AR875" s="40"/>
      <c r="AS875" s="40"/>
      <c r="AT875" s="29"/>
      <c r="AU875" s="56"/>
      <c r="AV875" s="56"/>
      <c r="AW875" s="56"/>
      <c r="AX875" s="249" t="str">
        <f>IF(V875="","",EOMONTH(EDATE(Tabla1[[#This Row],[Fecha Finalización]],2),0))</f>
        <v/>
      </c>
      <c r="AY875" s="40"/>
      <c r="AZ875" s="250" t="str">
        <f>IF(V875="","",EOMONTH(EDATE(Tabla1[[#This Row],[Fecha Finalización]],3),0))</f>
        <v/>
      </c>
      <c r="BA875" s="40"/>
      <c r="BB875" s="40"/>
      <c r="BC875" s="236"/>
      <c r="BD875" s="234" t="str">
        <f>IF(F875="","",Tabla1[[#This Row],[sem 01]]&amp;Tabla1[[#This Row],[sem 02]]&amp;Tabla1[[#This Row],[sem 03]])</f>
        <v/>
      </c>
      <c r="BE875" s="235" t="str">
        <f>IF(TRIM(F875)="","",$B$1&amp;"-"&amp;SUBSTITUTE(Tabla1[[#This Row],[Mes Inscrito]]," ","")&amp;"-"&amp;SUBSTITUTE(Tabla1[[#This Row],[Dia de clases Inscrito]]," ","")&amp;"-"&amp;SUBSTITUTE(Tabla1[[#This Row],[Horario Inscrito]]," ","")&amp;"-"&amp;Tabla1[[#This Row],[Fecha Inicio grupo]])</f>
        <v/>
      </c>
      <c r="BF875" s="252" t="str">
        <f>IF(F875="","",Tabla1[[#This Row],[Curso]])</f>
        <v/>
      </c>
      <c r="BG875" s="253" t="str">
        <f>+IF(TRIM(F875)="","",$B$1&amp;"-"&amp;TRIM(Tabla1[[#This Row],[Mes Inscrito]])&amp;"-"&amp;TRIM(Tabla1[[#This Row],[Dia de clases Inscrito]])&amp;"-"&amp;TRIM(Tabla1[[#This Row],[Horario Inscrito]])&amp;"-"&amp;TRIM(Tabla1[[#This Row],[Fecha Inicio grupo]])&amp;"-"&amp;TRIM(Tabla1[[#This Row],[Tipo Incrito]]))</f>
        <v/>
      </c>
      <c r="BH875" s="308" t="str">
        <f>IF(F875="","",OR(IFERROR(SEARCH("CG",Tabla1[[#This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5" s="309" t="str">
        <f>IF(F875&lt;&gt;"",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5" s="309" t="str">
        <f>IF(F875&lt;&gt;"",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5" s="309" t="str">
        <f>IF(Tabla1[[#This Row],[Fecha Inicio grupo]]="","",IFERROR(VLOOKUP(Tabla1[[#This Row],[Mes de Alta como miembro]],Parámetros!$AM$2:$AN$16,2,0),"01/01/1900"))</f>
        <v/>
      </c>
    </row>
    <row r="876" spans="1:63" ht="14.45">
      <c r="A876" s="69">
        <v>873</v>
      </c>
      <c r="B876" s="30"/>
      <c r="C876" s="35"/>
      <c r="D876" s="43"/>
      <c r="E876" s="65"/>
      <c r="F876" s="46"/>
      <c r="G876" s="46"/>
      <c r="H876" s="164"/>
      <c r="I876" s="43"/>
      <c r="J876" s="29"/>
      <c r="K876" s="70"/>
      <c r="L876" s="69"/>
      <c r="M876" s="47"/>
      <c r="N876" s="239" t="str">
        <f ca="1">IF(Tabla1[[#This Row],[Fecha de nac]]="","",IF(Tabla1[[#This Row],[Fecha Finalización]] &gt;=TODAY(), DATEDIF(Tabla1[[#This Row],[Fecha de nac]],TODAY(),"y"), ROUNDDOWN((Tabla1[[#This Row],[Fecha Finalización]] -Tabla1[[#This Row],[Fecha de nac]])/365,0)))</f>
        <v/>
      </c>
      <c r="O876" s="170"/>
      <c r="P876" s="35"/>
      <c r="Q876" s="68"/>
      <c r="R876" s="68"/>
      <c r="S876" s="68"/>
      <c r="T876" s="68"/>
      <c r="U876" s="244" t="str">
        <f>IF(F876="","",Tabla1[[#This Row],[Fecha Inicio grupo]]+3*7-7)</f>
        <v/>
      </c>
      <c r="V876" s="245" t="str">
        <f>IF(F876="","",EDATE(Tabla1[[#This Row],[Fecha Inicio grupo]],3))</f>
        <v/>
      </c>
      <c r="W876" s="30"/>
      <c r="X876" s="30"/>
      <c r="Y876" s="77"/>
      <c r="Z876" s="77"/>
      <c r="AA876" s="77"/>
      <c r="AB876" s="77"/>
      <c r="AC876" s="77"/>
      <c r="AD876" s="77"/>
      <c r="AE876" s="77"/>
      <c r="AF876" s="77"/>
      <c r="AG876" s="77"/>
      <c r="AH876" s="77"/>
      <c r="AI876" s="77"/>
      <c r="AJ876" s="77"/>
      <c r="AK876" s="77"/>
      <c r="AL876" s="77"/>
      <c r="AM876" s="77"/>
      <c r="AN876" s="77"/>
      <c r="AO876" s="145"/>
      <c r="AP876" s="247" t="str">
        <f>IF(F876="","",IFERROR(VLOOKUP(SUBSTITUTE(SUBSTITUTE(Tabla1[[#This Row],[Uso Sistemas]],"T","P"),"N","F"),Parámetros!$M$2:$N$17,2,0),"Completar hasta 3ra sem. para evaluar a Probacionista"))</f>
        <v/>
      </c>
      <c r="AQ876" s="40"/>
      <c r="AR876" s="40"/>
      <c r="AS876" s="40"/>
      <c r="AT876" s="29"/>
      <c r="AU876" s="56"/>
      <c r="AV876" s="56"/>
      <c r="AW876" s="56"/>
      <c r="AX876" s="249" t="str">
        <f>IF(V876="","",EOMONTH(EDATE(Tabla1[[#This Row],[Fecha Finalización]],2),0))</f>
        <v/>
      </c>
      <c r="AY876" s="40"/>
      <c r="AZ876" s="250" t="str">
        <f>IF(V876="","",EOMONTH(EDATE(Tabla1[[#This Row],[Fecha Finalización]],3),0))</f>
        <v/>
      </c>
      <c r="BA876" s="40"/>
      <c r="BB876" s="40"/>
      <c r="BC876" s="236"/>
      <c r="BD876" s="234" t="str">
        <f>IF(F876="","",Tabla1[[#This Row],[sem 01]]&amp;Tabla1[[#This Row],[sem 02]]&amp;Tabla1[[#This Row],[sem 03]])</f>
        <v/>
      </c>
      <c r="BE876" s="235" t="str">
        <f>IF(TRIM(F876)="","",$B$1&amp;"-"&amp;SUBSTITUTE(Tabla1[[#This Row],[Mes Inscrito]]," ","")&amp;"-"&amp;SUBSTITUTE(Tabla1[[#This Row],[Dia de clases Inscrito]]," ","")&amp;"-"&amp;SUBSTITUTE(Tabla1[[#This Row],[Horario Inscrito]]," ","")&amp;"-"&amp;Tabla1[[#This Row],[Fecha Inicio grupo]])</f>
        <v/>
      </c>
      <c r="BF876" s="252" t="str">
        <f>IF(F876="","",Tabla1[[#This Row],[Curso]])</f>
        <v/>
      </c>
      <c r="BG876" s="253" t="str">
        <f>+IF(TRIM(F876)="","",$B$1&amp;"-"&amp;TRIM(Tabla1[[#This Row],[Mes Inscrito]])&amp;"-"&amp;TRIM(Tabla1[[#This Row],[Dia de clases Inscrito]])&amp;"-"&amp;TRIM(Tabla1[[#This Row],[Horario Inscrito]])&amp;"-"&amp;TRIM(Tabla1[[#This Row],[Fecha Inicio grupo]])&amp;"-"&amp;TRIM(Tabla1[[#This Row],[Tipo Incrito]]))</f>
        <v/>
      </c>
      <c r="BH876" s="308" t="str">
        <f>IF(F876="","",OR(IFERROR(SEARCH("CG",Tabla1[[#This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6" s="309" t="str">
        <f>IF(F876&lt;&gt;"",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6" s="309" t="str">
        <f>IF(F876&lt;&gt;"",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6" s="309" t="str">
        <f>IF(Tabla1[[#This Row],[Fecha Inicio grupo]]="","",IFERROR(VLOOKUP(Tabla1[[#This Row],[Mes de Alta como miembro]],Parámetros!$AM$2:$AN$16,2,0),"01/01/1900"))</f>
        <v/>
      </c>
    </row>
    <row r="877" spans="1:63" ht="14.45">
      <c r="A877" s="69">
        <v>874</v>
      </c>
      <c r="B877" s="30"/>
      <c r="C877" s="35"/>
      <c r="D877" s="43"/>
      <c r="E877" s="65"/>
      <c r="F877" s="46"/>
      <c r="G877" s="46"/>
      <c r="H877" s="164"/>
      <c r="I877" s="43"/>
      <c r="J877" s="29"/>
      <c r="K877" s="70"/>
      <c r="L877" s="69"/>
      <c r="M877" s="47"/>
      <c r="N877" s="239" t="str">
        <f ca="1">IF(Tabla1[[#This Row],[Fecha de nac]]="","",IF(Tabla1[[#This Row],[Fecha Finalización]] &gt;=TODAY(), DATEDIF(Tabla1[[#This Row],[Fecha de nac]],TODAY(),"y"), ROUNDDOWN((Tabla1[[#This Row],[Fecha Finalización]] -Tabla1[[#This Row],[Fecha de nac]])/365,0)))</f>
        <v/>
      </c>
      <c r="O877" s="170"/>
      <c r="P877" s="35"/>
      <c r="Q877" s="68"/>
      <c r="R877" s="68"/>
      <c r="S877" s="68"/>
      <c r="T877" s="68"/>
      <c r="U877" s="244" t="str">
        <f>IF(F877="","",Tabla1[[#This Row],[Fecha Inicio grupo]]+3*7-7)</f>
        <v/>
      </c>
      <c r="V877" s="245" t="str">
        <f>IF(F877="","",EDATE(Tabla1[[#This Row],[Fecha Inicio grupo]],3))</f>
        <v/>
      </c>
      <c r="W877" s="30"/>
      <c r="X877" s="30"/>
      <c r="Y877" s="77"/>
      <c r="Z877" s="77"/>
      <c r="AA877" s="77"/>
      <c r="AB877" s="77"/>
      <c r="AC877" s="77"/>
      <c r="AD877" s="77"/>
      <c r="AE877" s="77"/>
      <c r="AF877" s="77"/>
      <c r="AG877" s="77"/>
      <c r="AH877" s="77"/>
      <c r="AI877" s="77"/>
      <c r="AJ877" s="77"/>
      <c r="AK877" s="77"/>
      <c r="AL877" s="77"/>
      <c r="AM877" s="77"/>
      <c r="AN877" s="77"/>
      <c r="AO877" s="145"/>
      <c r="AP877" s="247" t="str">
        <f>IF(F877="","",IFERROR(VLOOKUP(SUBSTITUTE(SUBSTITUTE(Tabla1[[#This Row],[Uso Sistemas]],"T","P"),"N","F"),Parámetros!$M$2:$N$17,2,0),"Completar hasta 3ra sem. para evaluar a Probacionista"))</f>
        <v/>
      </c>
      <c r="AQ877" s="40"/>
      <c r="AR877" s="40"/>
      <c r="AS877" s="40"/>
      <c r="AT877" s="29"/>
      <c r="AU877" s="56"/>
      <c r="AV877" s="56"/>
      <c r="AW877" s="56"/>
      <c r="AX877" s="249" t="str">
        <f>IF(V877="","",EOMONTH(EDATE(Tabla1[[#This Row],[Fecha Finalización]],2),0))</f>
        <v/>
      </c>
      <c r="AY877" s="40"/>
      <c r="AZ877" s="250" t="str">
        <f>IF(V877="","",EOMONTH(EDATE(Tabla1[[#This Row],[Fecha Finalización]],3),0))</f>
        <v/>
      </c>
      <c r="BA877" s="40"/>
      <c r="BB877" s="40"/>
      <c r="BC877" s="236"/>
      <c r="BD877" s="234" t="str">
        <f>IF(F877="","",Tabla1[[#This Row],[sem 01]]&amp;Tabla1[[#This Row],[sem 02]]&amp;Tabla1[[#This Row],[sem 03]])</f>
        <v/>
      </c>
      <c r="BE877" s="235" t="str">
        <f>IF(TRIM(F877)="","",$B$1&amp;"-"&amp;SUBSTITUTE(Tabla1[[#This Row],[Mes Inscrito]]," ","")&amp;"-"&amp;SUBSTITUTE(Tabla1[[#This Row],[Dia de clases Inscrito]]," ","")&amp;"-"&amp;SUBSTITUTE(Tabla1[[#This Row],[Horario Inscrito]]," ","")&amp;"-"&amp;Tabla1[[#This Row],[Fecha Inicio grupo]])</f>
        <v/>
      </c>
      <c r="BF877" s="252" t="str">
        <f>IF(F877="","",Tabla1[[#This Row],[Curso]])</f>
        <v/>
      </c>
      <c r="BG877" s="253" t="str">
        <f>+IF(TRIM(F877)="","",$B$1&amp;"-"&amp;TRIM(Tabla1[[#This Row],[Mes Inscrito]])&amp;"-"&amp;TRIM(Tabla1[[#This Row],[Dia de clases Inscrito]])&amp;"-"&amp;TRIM(Tabla1[[#This Row],[Horario Inscrito]])&amp;"-"&amp;TRIM(Tabla1[[#This Row],[Fecha Inicio grupo]])&amp;"-"&amp;TRIM(Tabla1[[#This Row],[Tipo Incrito]]))</f>
        <v/>
      </c>
      <c r="BH877" s="308" t="str">
        <f>IF(F877="","",OR(IFERROR(SEARCH("CG",Tabla1[[#This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7" s="309" t="str">
        <f>IF(F877&lt;&gt;"",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7" s="309" t="str">
        <f>IF(F877&lt;&gt;"",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7" s="309" t="str">
        <f>IF(Tabla1[[#This Row],[Fecha Inicio grupo]]="","",IFERROR(VLOOKUP(Tabla1[[#This Row],[Mes de Alta como miembro]],Parámetros!$AM$2:$AN$16,2,0),"01/01/1900"))</f>
        <v/>
      </c>
    </row>
    <row r="878" spans="1:63" ht="14.45">
      <c r="A878" s="69">
        <v>875</v>
      </c>
      <c r="B878" s="30"/>
      <c r="C878" s="35"/>
      <c r="D878" s="43"/>
      <c r="E878" s="65"/>
      <c r="F878" s="46"/>
      <c r="G878" s="46"/>
      <c r="H878" s="164"/>
      <c r="I878" s="43"/>
      <c r="J878" s="29"/>
      <c r="K878" s="70"/>
      <c r="L878" s="69"/>
      <c r="M878" s="47"/>
      <c r="N878" s="239" t="str">
        <f ca="1">IF(Tabla1[[#This Row],[Fecha de nac]]="","",IF(Tabla1[[#This Row],[Fecha Finalización]] &gt;=TODAY(), DATEDIF(Tabla1[[#This Row],[Fecha de nac]],TODAY(),"y"), ROUNDDOWN((Tabla1[[#This Row],[Fecha Finalización]] -Tabla1[[#This Row],[Fecha de nac]])/365,0)))</f>
        <v/>
      </c>
      <c r="O878" s="170"/>
      <c r="P878" s="35"/>
      <c r="Q878" s="68"/>
      <c r="R878" s="68"/>
      <c r="S878" s="68"/>
      <c r="T878" s="68"/>
      <c r="U878" s="244" t="str">
        <f>IF(F878="","",Tabla1[[#This Row],[Fecha Inicio grupo]]+3*7-7)</f>
        <v/>
      </c>
      <c r="V878" s="245" t="str">
        <f>IF(F878="","",EDATE(Tabla1[[#This Row],[Fecha Inicio grupo]],3))</f>
        <v/>
      </c>
      <c r="W878" s="30"/>
      <c r="X878" s="30"/>
      <c r="Y878" s="77"/>
      <c r="Z878" s="77"/>
      <c r="AA878" s="77"/>
      <c r="AB878" s="77"/>
      <c r="AC878" s="77"/>
      <c r="AD878" s="77"/>
      <c r="AE878" s="77"/>
      <c r="AF878" s="77"/>
      <c r="AG878" s="77"/>
      <c r="AH878" s="77"/>
      <c r="AI878" s="77"/>
      <c r="AJ878" s="77"/>
      <c r="AK878" s="77"/>
      <c r="AL878" s="77"/>
      <c r="AM878" s="77"/>
      <c r="AN878" s="77"/>
      <c r="AO878" s="145"/>
      <c r="AP878" s="247" t="str">
        <f>IF(F878="","",IFERROR(VLOOKUP(SUBSTITUTE(SUBSTITUTE(Tabla1[[#This Row],[Uso Sistemas]],"T","P"),"N","F"),Parámetros!$M$2:$N$17,2,0),"Completar hasta 3ra sem. para evaluar a Probacionista"))</f>
        <v/>
      </c>
      <c r="AQ878" s="40"/>
      <c r="AR878" s="40"/>
      <c r="AS878" s="40"/>
      <c r="AT878" s="29"/>
      <c r="AU878" s="56"/>
      <c r="AV878" s="56"/>
      <c r="AW878" s="56"/>
      <c r="AX878" s="249" t="str">
        <f>IF(V878="","",EOMONTH(EDATE(Tabla1[[#This Row],[Fecha Finalización]],2),0))</f>
        <v/>
      </c>
      <c r="AY878" s="40"/>
      <c r="AZ878" s="250" t="str">
        <f>IF(V878="","",EOMONTH(EDATE(Tabla1[[#This Row],[Fecha Finalización]],3),0))</f>
        <v/>
      </c>
      <c r="BA878" s="40"/>
      <c r="BB878" s="40"/>
      <c r="BC878" s="236"/>
      <c r="BD878" s="234" t="str">
        <f>IF(F878="","",Tabla1[[#This Row],[sem 01]]&amp;Tabla1[[#This Row],[sem 02]]&amp;Tabla1[[#This Row],[sem 03]])</f>
        <v/>
      </c>
      <c r="BE878" s="235" t="str">
        <f>IF(TRIM(F878)="","",$B$1&amp;"-"&amp;SUBSTITUTE(Tabla1[[#This Row],[Mes Inscrito]]," ","")&amp;"-"&amp;SUBSTITUTE(Tabla1[[#This Row],[Dia de clases Inscrito]]," ","")&amp;"-"&amp;SUBSTITUTE(Tabla1[[#This Row],[Horario Inscrito]]," ","")&amp;"-"&amp;Tabla1[[#This Row],[Fecha Inicio grupo]])</f>
        <v/>
      </c>
      <c r="BF878" s="252" t="str">
        <f>IF(F878="","",Tabla1[[#This Row],[Curso]])</f>
        <v/>
      </c>
      <c r="BG878" s="253" t="str">
        <f>+IF(TRIM(F878)="","",$B$1&amp;"-"&amp;TRIM(Tabla1[[#This Row],[Mes Inscrito]])&amp;"-"&amp;TRIM(Tabla1[[#This Row],[Dia de clases Inscrito]])&amp;"-"&amp;TRIM(Tabla1[[#This Row],[Horario Inscrito]])&amp;"-"&amp;TRIM(Tabla1[[#This Row],[Fecha Inicio grupo]])&amp;"-"&amp;TRIM(Tabla1[[#This Row],[Tipo Incrito]]))</f>
        <v/>
      </c>
      <c r="BH878" s="308" t="str">
        <f>IF(F878="","",OR(IFERROR(SEARCH("CG",Tabla1[[#This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8" s="309" t="str">
        <f>IF(F878&lt;&gt;"",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8" s="309" t="str">
        <f>IF(F878&lt;&gt;"",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8" s="309" t="str">
        <f>IF(Tabla1[[#This Row],[Fecha Inicio grupo]]="","",IFERROR(VLOOKUP(Tabla1[[#This Row],[Mes de Alta como miembro]],Parámetros!$AM$2:$AN$16,2,0),"01/01/1900"))</f>
        <v/>
      </c>
    </row>
    <row r="879" spans="1:63" ht="14.45">
      <c r="A879" s="69">
        <v>876</v>
      </c>
      <c r="B879" s="30"/>
      <c r="C879" s="35"/>
      <c r="D879" s="43"/>
      <c r="E879" s="65"/>
      <c r="F879" s="46"/>
      <c r="G879" s="46"/>
      <c r="H879" s="164"/>
      <c r="I879" s="43"/>
      <c r="J879" s="29"/>
      <c r="K879" s="70"/>
      <c r="L879" s="69"/>
      <c r="M879" s="47"/>
      <c r="N879" s="239" t="str">
        <f ca="1">IF(Tabla1[[#This Row],[Fecha de nac]]="","",IF(Tabla1[[#This Row],[Fecha Finalización]] &gt;=TODAY(), DATEDIF(Tabla1[[#This Row],[Fecha de nac]],TODAY(),"y"), ROUNDDOWN((Tabla1[[#This Row],[Fecha Finalización]] -Tabla1[[#This Row],[Fecha de nac]])/365,0)))</f>
        <v/>
      </c>
      <c r="O879" s="170"/>
      <c r="P879" s="35"/>
      <c r="Q879" s="68"/>
      <c r="R879" s="68"/>
      <c r="S879" s="68"/>
      <c r="T879" s="68"/>
      <c r="U879" s="244" t="str">
        <f>IF(F879="","",Tabla1[[#This Row],[Fecha Inicio grupo]]+3*7-7)</f>
        <v/>
      </c>
      <c r="V879" s="245" t="str">
        <f>IF(F879="","",EDATE(Tabla1[[#This Row],[Fecha Inicio grupo]],3))</f>
        <v/>
      </c>
      <c r="W879" s="30"/>
      <c r="X879" s="30"/>
      <c r="Y879" s="77"/>
      <c r="Z879" s="77"/>
      <c r="AA879" s="77"/>
      <c r="AB879" s="77"/>
      <c r="AC879" s="77"/>
      <c r="AD879" s="77"/>
      <c r="AE879" s="77"/>
      <c r="AF879" s="77"/>
      <c r="AG879" s="77"/>
      <c r="AH879" s="77"/>
      <c r="AI879" s="77"/>
      <c r="AJ879" s="77"/>
      <c r="AK879" s="77"/>
      <c r="AL879" s="77"/>
      <c r="AM879" s="77"/>
      <c r="AN879" s="77"/>
      <c r="AO879" s="145"/>
      <c r="AP879" s="247" t="str">
        <f>IF(F879="","",IFERROR(VLOOKUP(SUBSTITUTE(SUBSTITUTE(Tabla1[[#This Row],[Uso Sistemas]],"T","P"),"N","F"),Parámetros!$M$2:$N$17,2,0),"Completar hasta 3ra sem. para evaluar a Probacionista"))</f>
        <v/>
      </c>
      <c r="AQ879" s="40"/>
      <c r="AR879" s="40"/>
      <c r="AS879" s="40"/>
      <c r="AT879" s="29"/>
      <c r="AU879" s="56"/>
      <c r="AV879" s="56"/>
      <c r="AW879" s="56"/>
      <c r="AX879" s="249" t="str">
        <f>IF(V879="","",EOMONTH(EDATE(Tabla1[[#This Row],[Fecha Finalización]],2),0))</f>
        <v/>
      </c>
      <c r="AY879" s="40"/>
      <c r="AZ879" s="250" t="str">
        <f>IF(V879="","",EOMONTH(EDATE(Tabla1[[#This Row],[Fecha Finalización]],3),0))</f>
        <v/>
      </c>
      <c r="BA879" s="40"/>
      <c r="BB879" s="40"/>
      <c r="BC879" s="236"/>
      <c r="BD879" s="234" t="str">
        <f>IF(F879="","",Tabla1[[#This Row],[sem 01]]&amp;Tabla1[[#This Row],[sem 02]]&amp;Tabla1[[#This Row],[sem 03]])</f>
        <v/>
      </c>
      <c r="BE879" s="235" t="str">
        <f>IF(TRIM(F879)="","",$B$1&amp;"-"&amp;SUBSTITUTE(Tabla1[[#This Row],[Mes Inscrito]]," ","")&amp;"-"&amp;SUBSTITUTE(Tabla1[[#This Row],[Dia de clases Inscrito]]," ","")&amp;"-"&amp;SUBSTITUTE(Tabla1[[#This Row],[Horario Inscrito]]," ","")&amp;"-"&amp;Tabla1[[#This Row],[Fecha Inicio grupo]])</f>
        <v/>
      </c>
      <c r="BF879" s="252" t="str">
        <f>IF(F879="","",Tabla1[[#This Row],[Curso]])</f>
        <v/>
      </c>
      <c r="BG879" s="253" t="str">
        <f>+IF(TRIM(F879)="","",$B$1&amp;"-"&amp;TRIM(Tabla1[[#This Row],[Mes Inscrito]])&amp;"-"&amp;TRIM(Tabla1[[#This Row],[Dia de clases Inscrito]])&amp;"-"&amp;TRIM(Tabla1[[#This Row],[Horario Inscrito]])&amp;"-"&amp;TRIM(Tabla1[[#This Row],[Fecha Inicio grupo]])&amp;"-"&amp;TRIM(Tabla1[[#This Row],[Tipo Incrito]]))</f>
        <v/>
      </c>
      <c r="BH879" s="308" t="str">
        <f>IF(F879="","",OR(IFERROR(SEARCH("CG",Tabla1[[#This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9" s="309" t="str">
        <f>IF(F879&lt;&gt;"",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9" s="309" t="str">
        <f>IF(F879&lt;&gt;"",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9" s="309" t="str">
        <f>IF(Tabla1[[#This Row],[Fecha Inicio grupo]]="","",IFERROR(VLOOKUP(Tabla1[[#This Row],[Mes de Alta como miembro]],Parámetros!$AM$2:$AN$16,2,0),"01/01/1900"))</f>
        <v/>
      </c>
    </row>
    <row r="880" spans="1:63" ht="14.45">
      <c r="A880" s="69">
        <v>877</v>
      </c>
      <c r="B880" s="30"/>
      <c r="C880" s="35"/>
      <c r="D880" s="43"/>
      <c r="E880" s="65"/>
      <c r="F880" s="46"/>
      <c r="G880" s="46"/>
      <c r="H880" s="164"/>
      <c r="I880" s="43"/>
      <c r="J880" s="29"/>
      <c r="K880" s="70"/>
      <c r="L880" s="69"/>
      <c r="M880" s="47"/>
      <c r="N880" s="239" t="str">
        <f ca="1">IF(Tabla1[[#This Row],[Fecha de nac]]="","",IF(Tabla1[[#This Row],[Fecha Finalización]] &gt;=TODAY(), DATEDIF(Tabla1[[#This Row],[Fecha de nac]],TODAY(),"y"), ROUNDDOWN((Tabla1[[#This Row],[Fecha Finalización]] -Tabla1[[#This Row],[Fecha de nac]])/365,0)))</f>
        <v/>
      </c>
      <c r="O880" s="170"/>
      <c r="P880" s="35"/>
      <c r="Q880" s="68"/>
      <c r="R880" s="68"/>
      <c r="S880" s="68"/>
      <c r="T880" s="68"/>
      <c r="U880" s="244" t="str">
        <f>IF(F880="","",Tabla1[[#This Row],[Fecha Inicio grupo]]+3*7-7)</f>
        <v/>
      </c>
      <c r="V880" s="245" t="str">
        <f>IF(F880="","",EDATE(Tabla1[[#This Row],[Fecha Inicio grupo]],3))</f>
        <v/>
      </c>
      <c r="W880" s="30"/>
      <c r="X880" s="30"/>
      <c r="Y880" s="77"/>
      <c r="Z880" s="77"/>
      <c r="AA880" s="77"/>
      <c r="AB880" s="77"/>
      <c r="AC880" s="77"/>
      <c r="AD880" s="77"/>
      <c r="AE880" s="77"/>
      <c r="AF880" s="77"/>
      <c r="AG880" s="77"/>
      <c r="AH880" s="77"/>
      <c r="AI880" s="77"/>
      <c r="AJ880" s="77"/>
      <c r="AK880" s="77"/>
      <c r="AL880" s="77"/>
      <c r="AM880" s="77"/>
      <c r="AN880" s="77"/>
      <c r="AO880" s="145"/>
      <c r="AP880" s="247" t="str">
        <f>IF(F880="","",IFERROR(VLOOKUP(SUBSTITUTE(SUBSTITUTE(Tabla1[[#This Row],[Uso Sistemas]],"T","P"),"N","F"),Parámetros!$M$2:$N$17,2,0),"Completar hasta 3ra sem. para evaluar a Probacionista"))</f>
        <v/>
      </c>
      <c r="AQ880" s="40"/>
      <c r="AR880" s="40"/>
      <c r="AS880" s="40"/>
      <c r="AT880" s="29"/>
      <c r="AU880" s="56"/>
      <c r="AV880" s="56"/>
      <c r="AW880" s="56"/>
      <c r="AX880" s="249" t="str">
        <f>IF(V880="","",EOMONTH(EDATE(Tabla1[[#This Row],[Fecha Finalización]],2),0))</f>
        <v/>
      </c>
      <c r="AY880" s="40"/>
      <c r="AZ880" s="250" t="str">
        <f>IF(V880="","",EOMONTH(EDATE(Tabla1[[#This Row],[Fecha Finalización]],3),0))</f>
        <v/>
      </c>
      <c r="BA880" s="40"/>
      <c r="BB880" s="40"/>
      <c r="BC880" s="236"/>
      <c r="BD880" s="234" t="str">
        <f>IF(F880="","",Tabla1[[#This Row],[sem 01]]&amp;Tabla1[[#This Row],[sem 02]]&amp;Tabla1[[#This Row],[sem 03]])</f>
        <v/>
      </c>
      <c r="BE880" s="235" t="str">
        <f>IF(TRIM(F880)="","",$B$1&amp;"-"&amp;SUBSTITUTE(Tabla1[[#This Row],[Mes Inscrito]]," ","")&amp;"-"&amp;SUBSTITUTE(Tabla1[[#This Row],[Dia de clases Inscrito]]," ","")&amp;"-"&amp;SUBSTITUTE(Tabla1[[#This Row],[Horario Inscrito]]," ","")&amp;"-"&amp;Tabla1[[#This Row],[Fecha Inicio grupo]])</f>
        <v/>
      </c>
      <c r="BF880" s="252" t="str">
        <f>IF(F880="","",Tabla1[[#This Row],[Curso]])</f>
        <v/>
      </c>
      <c r="BG880" s="253" t="str">
        <f>+IF(TRIM(F880)="","",$B$1&amp;"-"&amp;TRIM(Tabla1[[#This Row],[Mes Inscrito]])&amp;"-"&amp;TRIM(Tabla1[[#This Row],[Dia de clases Inscrito]])&amp;"-"&amp;TRIM(Tabla1[[#This Row],[Horario Inscrito]])&amp;"-"&amp;TRIM(Tabla1[[#This Row],[Fecha Inicio grupo]])&amp;"-"&amp;TRIM(Tabla1[[#This Row],[Tipo Incrito]]))</f>
        <v/>
      </c>
      <c r="BH880" s="308" t="str">
        <f>IF(F880="","",OR(IFERROR(SEARCH("CG",Tabla1[[#This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0" s="309" t="str">
        <f>IF(F880&lt;&gt;"",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0" s="309" t="str">
        <f>IF(F880&lt;&gt;"",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0" s="309" t="str">
        <f>IF(Tabla1[[#This Row],[Fecha Inicio grupo]]="","",IFERROR(VLOOKUP(Tabla1[[#This Row],[Mes de Alta como miembro]],Parámetros!$AM$2:$AN$16,2,0),"01/01/1900"))</f>
        <v/>
      </c>
    </row>
    <row r="881" spans="1:63" ht="14.45">
      <c r="A881" s="69">
        <v>878</v>
      </c>
      <c r="B881" s="30"/>
      <c r="C881" s="35"/>
      <c r="D881" s="43"/>
      <c r="E881" s="65"/>
      <c r="F881" s="46"/>
      <c r="G881" s="46"/>
      <c r="H881" s="164"/>
      <c r="I881" s="43"/>
      <c r="J881" s="29"/>
      <c r="K881" s="70"/>
      <c r="L881" s="69"/>
      <c r="M881" s="47"/>
      <c r="N881" s="239" t="str">
        <f ca="1">IF(Tabla1[[#This Row],[Fecha de nac]]="","",IF(Tabla1[[#This Row],[Fecha Finalización]] &gt;=TODAY(), DATEDIF(Tabla1[[#This Row],[Fecha de nac]],TODAY(),"y"), ROUNDDOWN((Tabla1[[#This Row],[Fecha Finalización]] -Tabla1[[#This Row],[Fecha de nac]])/365,0)))</f>
        <v/>
      </c>
      <c r="O881" s="170"/>
      <c r="P881" s="35"/>
      <c r="Q881" s="68"/>
      <c r="R881" s="68"/>
      <c r="S881" s="68"/>
      <c r="T881" s="68"/>
      <c r="U881" s="244" t="str">
        <f>IF(F881="","",Tabla1[[#This Row],[Fecha Inicio grupo]]+3*7-7)</f>
        <v/>
      </c>
      <c r="V881" s="245" t="str">
        <f>IF(F881="","",EDATE(Tabla1[[#This Row],[Fecha Inicio grupo]],3))</f>
        <v/>
      </c>
      <c r="W881" s="30"/>
      <c r="X881" s="30"/>
      <c r="Y881" s="77"/>
      <c r="Z881" s="77"/>
      <c r="AA881" s="77"/>
      <c r="AB881" s="77"/>
      <c r="AC881" s="77"/>
      <c r="AD881" s="77"/>
      <c r="AE881" s="77"/>
      <c r="AF881" s="77"/>
      <c r="AG881" s="77"/>
      <c r="AH881" s="77"/>
      <c r="AI881" s="77"/>
      <c r="AJ881" s="77"/>
      <c r="AK881" s="77"/>
      <c r="AL881" s="77"/>
      <c r="AM881" s="77"/>
      <c r="AN881" s="77"/>
      <c r="AO881" s="145"/>
      <c r="AP881" s="247" t="str">
        <f>IF(F881="","",IFERROR(VLOOKUP(SUBSTITUTE(SUBSTITUTE(Tabla1[[#This Row],[Uso Sistemas]],"T","P"),"N","F"),Parámetros!$M$2:$N$17,2,0),"Completar hasta 3ra sem. para evaluar a Probacionista"))</f>
        <v/>
      </c>
      <c r="AQ881" s="40"/>
      <c r="AR881" s="40"/>
      <c r="AS881" s="40"/>
      <c r="AT881" s="29"/>
      <c r="AU881" s="56"/>
      <c r="AV881" s="56"/>
      <c r="AW881" s="56"/>
      <c r="AX881" s="249" t="str">
        <f>IF(V881="","",EOMONTH(EDATE(Tabla1[[#This Row],[Fecha Finalización]],2),0))</f>
        <v/>
      </c>
      <c r="AY881" s="40"/>
      <c r="AZ881" s="250" t="str">
        <f>IF(V881="","",EOMONTH(EDATE(Tabla1[[#This Row],[Fecha Finalización]],3),0))</f>
        <v/>
      </c>
      <c r="BA881" s="40"/>
      <c r="BB881" s="40"/>
      <c r="BC881" s="236"/>
      <c r="BD881" s="234" t="str">
        <f>IF(F881="","",Tabla1[[#This Row],[sem 01]]&amp;Tabla1[[#This Row],[sem 02]]&amp;Tabla1[[#This Row],[sem 03]])</f>
        <v/>
      </c>
      <c r="BE881" s="235" t="str">
        <f>IF(TRIM(F881)="","",$B$1&amp;"-"&amp;SUBSTITUTE(Tabla1[[#This Row],[Mes Inscrito]]," ","")&amp;"-"&amp;SUBSTITUTE(Tabla1[[#This Row],[Dia de clases Inscrito]]," ","")&amp;"-"&amp;SUBSTITUTE(Tabla1[[#This Row],[Horario Inscrito]]," ","")&amp;"-"&amp;Tabla1[[#This Row],[Fecha Inicio grupo]])</f>
        <v/>
      </c>
      <c r="BF881" s="252" t="str">
        <f>IF(F881="","",Tabla1[[#This Row],[Curso]])</f>
        <v/>
      </c>
      <c r="BG881" s="253" t="str">
        <f>+IF(TRIM(F881)="","",$B$1&amp;"-"&amp;TRIM(Tabla1[[#This Row],[Mes Inscrito]])&amp;"-"&amp;TRIM(Tabla1[[#This Row],[Dia de clases Inscrito]])&amp;"-"&amp;TRIM(Tabla1[[#This Row],[Horario Inscrito]])&amp;"-"&amp;TRIM(Tabla1[[#This Row],[Fecha Inicio grupo]])&amp;"-"&amp;TRIM(Tabla1[[#This Row],[Tipo Incrito]]))</f>
        <v/>
      </c>
      <c r="BH881" s="308" t="str">
        <f>IF(F881="","",OR(IFERROR(SEARCH("CG",Tabla1[[#This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1" s="309" t="str">
        <f>IF(F881&lt;&gt;"",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1" s="309" t="str">
        <f>IF(F881&lt;&gt;"",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1" s="309" t="str">
        <f>IF(Tabla1[[#This Row],[Fecha Inicio grupo]]="","",IFERROR(VLOOKUP(Tabla1[[#This Row],[Mes de Alta como miembro]],Parámetros!$AM$2:$AN$16,2,0),"01/01/1900"))</f>
        <v/>
      </c>
    </row>
    <row r="882" spans="1:63" ht="14.45">
      <c r="A882" s="69">
        <v>879</v>
      </c>
      <c r="B882" s="30"/>
      <c r="C882" s="35"/>
      <c r="D882" s="43"/>
      <c r="E882" s="65"/>
      <c r="F882" s="46"/>
      <c r="G882" s="46"/>
      <c r="H882" s="164"/>
      <c r="I882" s="43"/>
      <c r="J882" s="29"/>
      <c r="K882" s="70"/>
      <c r="L882" s="69"/>
      <c r="M882" s="47"/>
      <c r="N882" s="239" t="str">
        <f ca="1">IF(Tabla1[[#This Row],[Fecha de nac]]="","",IF(Tabla1[[#This Row],[Fecha Finalización]] &gt;=TODAY(), DATEDIF(Tabla1[[#This Row],[Fecha de nac]],TODAY(),"y"), ROUNDDOWN((Tabla1[[#This Row],[Fecha Finalización]] -Tabla1[[#This Row],[Fecha de nac]])/365,0)))</f>
        <v/>
      </c>
      <c r="O882" s="170"/>
      <c r="P882" s="35"/>
      <c r="Q882" s="68"/>
      <c r="R882" s="68"/>
      <c r="S882" s="68"/>
      <c r="T882" s="68"/>
      <c r="U882" s="244" t="str">
        <f>IF(F882="","",Tabla1[[#This Row],[Fecha Inicio grupo]]+3*7-7)</f>
        <v/>
      </c>
      <c r="V882" s="245" t="str">
        <f>IF(F882="","",EDATE(Tabla1[[#This Row],[Fecha Inicio grupo]],3))</f>
        <v/>
      </c>
      <c r="W882" s="30"/>
      <c r="X882" s="30"/>
      <c r="Y882" s="77"/>
      <c r="Z882" s="77"/>
      <c r="AA882" s="77"/>
      <c r="AB882" s="77"/>
      <c r="AC882" s="77"/>
      <c r="AD882" s="77"/>
      <c r="AE882" s="77"/>
      <c r="AF882" s="77"/>
      <c r="AG882" s="77"/>
      <c r="AH882" s="77"/>
      <c r="AI882" s="77"/>
      <c r="AJ882" s="77"/>
      <c r="AK882" s="77"/>
      <c r="AL882" s="77"/>
      <c r="AM882" s="77"/>
      <c r="AN882" s="77"/>
      <c r="AO882" s="145"/>
      <c r="AP882" s="247" t="str">
        <f>IF(F882="","",IFERROR(VLOOKUP(SUBSTITUTE(SUBSTITUTE(Tabla1[[#This Row],[Uso Sistemas]],"T","P"),"N","F"),Parámetros!$M$2:$N$17,2,0),"Completar hasta 3ra sem. para evaluar a Probacionista"))</f>
        <v/>
      </c>
      <c r="AQ882" s="40"/>
      <c r="AR882" s="40"/>
      <c r="AS882" s="40"/>
      <c r="AT882" s="29"/>
      <c r="AU882" s="56"/>
      <c r="AV882" s="56"/>
      <c r="AW882" s="56"/>
      <c r="AX882" s="249" t="str">
        <f>IF(V882="","",EOMONTH(EDATE(Tabla1[[#This Row],[Fecha Finalización]],2),0))</f>
        <v/>
      </c>
      <c r="AY882" s="40"/>
      <c r="AZ882" s="250" t="str">
        <f>IF(V882="","",EOMONTH(EDATE(Tabla1[[#This Row],[Fecha Finalización]],3),0))</f>
        <v/>
      </c>
      <c r="BA882" s="40"/>
      <c r="BB882" s="40"/>
      <c r="BC882" s="236"/>
      <c r="BD882" s="234" t="str">
        <f>IF(F882="","",Tabla1[[#This Row],[sem 01]]&amp;Tabla1[[#This Row],[sem 02]]&amp;Tabla1[[#This Row],[sem 03]])</f>
        <v/>
      </c>
      <c r="BE882" s="235" t="str">
        <f>IF(TRIM(F882)="","",$B$1&amp;"-"&amp;SUBSTITUTE(Tabla1[[#This Row],[Mes Inscrito]]," ","")&amp;"-"&amp;SUBSTITUTE(Tabla1[[#This Row],[Dia de clases Inscrito]]," ","")&amp;"-"&amp;SUBSTITUTE(Tabla1[[#This Row],[Horario Inscrito]]," ","")&amp;"-"&amp;Tabla1[[#This Row],[Fecha Inicio grupo]])</f>
        <v/>
      </c>
      <c r="BF882" s="252" t="str">
        <f>IF(F882="","",Tabla1[[#This Row],[Curso]])</f>
        <v/>
      </c>
      <c r="BG882" s="253" t="str">
        <f>+IF(TRIM(F882)="","",$B$1&amp;"-"&amp;TRIM(Tabla1[[#This Row],[Mes Inscrito]])&amp;"-"&amp;TRIM(Tabla1[[#This Row],[Dia de clases Inscrito]])&amp;"-"&amp;TRIM(Tabla1[[#This Row],[Horario Inscrito]])&amp;"-"&amp;TRIM(Tabla1[[#This Row],[Fecha Inicio grupo]])&amp;"-"&amp;TRIM(Tabla1[[#This Row],[Tipo Incrito]]))</f>
        <v/>
      </c>
      <c r="BH882" s="308" t="str">
        <f>IF(F882="","",OR(IFERROR(SEARCH("CG",Tabla1[[#This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2" s="309" t="str">
        <f>IF(F882&lt;&gt;"",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2" s="309" t="str">
        <f>IF(F882&lt;&gt;"",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2" s="309" t="str">
        <f>IF(Tabla1[[#This Row],[Fecha Inicio grupo]]="","",IFERROR(VLOOKUP(Tabla1[[#This Row],[Mes de Alta como miembro]],Parámetros!$AM$2:$AN$16,2,0),"01/01/1900"))</f>
        <v/>
      </c>
    </row>
    <row r="883" spans="1:63" ht="14.45">
      <c r="A883" s="69">
        <v>880</v>
      </c>
      <c r="B883" s="30"/>
      <c r="C883" s="35"/>
      <c r="D883" s="43"/>
      <c r="E883" s="65"/>
      <c r="F883" s="46"/>
      <c r="G883" s="46"/>
      <c r="H883" s="164"/>
      <c r="I883" s="43"/>
      <c r="J883" s="29"/>
      <c r="K883" s="70"/>
      <c r="L883" s="69"/>
      <c r="M883" s="47"/>
      <c r="N883" s="239" t="str">
        <f ca="1">IF(Tabla1[[#This Row],[Fecha de nac]]="","",IF(Tabla1[[#This Row],[Fecha Finalización]] &gt;=TODAY(), DATEDIF(Tabla1[[#This Row],[Fecha de nac]],TODAY(),"y"), ROUNDDOWN((Tabla1[[#This Row],[Fecha Finalización]] -Tabla1[[#This Row],[Fecha de nac]])/365,0)))</f>
        <v/>
      </c>
      <c r="O883" s="170"/>
      <c r="P883" s="35"/>
      <c r="Q883" s="68"/>
      <c r="R883" s="68"/>
      <c r="S883" s="68"/>
      <c r="T883" s="68"/>
      <c r="U883" s="244" t="str">
        <f>IF(F883="","",Tabla1[[#This Row],[Fecha Inicio grupo]]+3*7-7)</f>
        <v/>
      </c>
      <c r="V883" s="245" t="str">
        <f>IF(F883="","",EDATE(Tabla1[[#This Row],[Fecha Inicio grupo]],3))</f>
        <v/>
      </c>
      <c r="W883" s="30"/>
      <c r="X883" s="30"/>
      <c r="Y883" s="77"/>
      <c r="Z883" s="77"/>
      <c r="AA883" s="77"/>
      <c r="AB883" s="77"/>
      <c r="AC883" s="77"/>
      <c r="AD883" s="77"/>
      <c r="AE883" s="77"/>
      <c r="AF883" s="77"/>
      <c r="AG883" s="77"/>
      <c r="AH883" s="77"/>
      <c r="AI883" s="77"/>
      <c r="AJ883" s="77"/>
      <c r="AK883" s="77"/>
      <c r="AL883" s="77"/>
      <c r="AM883" s="77"/>
      <c r="AN883" s="77"/>
      <c r="AO883" s="145"/>
      <c r="AP883" s="247" t="str">
        <f>IF(F883="","",IFERROR(VLOOKUP(SUBSTITUTE(SUBSTITUTE(Tabla1[[#This Row],[Uso Sistemas]],"T","P"),"N","F"),Parámetros!$M$2:$N$17,2,0),"Completar hasta 3ra sem. para evaluar a Probacionista"))</f>
        <v/>
      </c>
      <c r="AQ883" s="40"/>
      <c r="AR883" s="40"/>
      <c r="AS883" s="40"/>
      <c r="AT883" s="29"/>
      <c r="AU883" s="56"/>
      <c r="AV883" s="56"/>
      <c r="AW883" s="56"/>
      <c r="AX883" s="249" t="str">
        <f>IF(V883="","",EOMONTH(EDATE(Tabla1[[#This Row],[Fecha Finalización]],2),0))</f>
        <v/>
      </c>
      <c r="AY883" s="40"/>
      <c r="AZ883" s="250" t="str">
        <f>IF(V883="","",EOMONTH(EDATE(Tabla1[[#This Row],[Fecha Finalización]],3),0))</f>
        <v/>
      </c>
      <c r="BA883" s="40"/>
      <c r="BB883" s="40"/>
      <c r="BC883" s="236"/>
      <c r="BD883" s="234" t="str">
        <f>IF(F883="","",Tabla1[[#This Row],[sem 01]]&amp;Tabla1[[#This Row],[sem 02]]&amp;Tabla1[[#This Row],[sem 03]])</f>
        <v/>
      </c>
      <c r="BE883" s="235" t="str">
        <f>IF(TRIM(F883)="","",$B$1&amp;"-"&amp;SUBSTITUTE(Tabla1[[#This Row],[Mes Inscrito]]," ","")&amp;"-"&amp;SUBSTITUTE(Tabla1[[#This Row],[Dia de clases Inscrito]]," ","")&amp;"-"&amp;SUBSTITUTE(Tabla1[[#This Row],[Horario Inscrito]]," ","")&amp;"-"&amp;Tabla1[[#This Row],[Fecha Inicio grupo]])</f>
        <v/>
      </c>
      <c r="BF883" s="252" t="str">
        <f>IF(F883="","",Tabla1[[#This Row],[Curso]])</f>
        <v/>
      </c>
      <c r="BG883" s="253" t="str">
        <f>+IF(TRIM(F883)="","",$B$1&amp;"-"&amp;TRIM(Tabla1[[#This Row],[Mes Inscrito]])&amp;"-"&amp;TRIM(Tabla1[[#This Row],[Dia de clases Inscrito]])&amp;"-"&amp;TRIM(Tabla1[[#This Row],[Horario Inscrito]])&amp;"-"&amp;TRIM(Tabla1[[#This Row],[Fecha Inicio grupo]])&amp;"-"&amp;TRIM(Tabla1[[#This Row],[Tipo Incrito]]))</f>
        <v/>
      </c>
      <c r="BH883" s="308" t="str">
        <f>IF(F883="","",OR(IFERROR(SEARCH("CG",Tabla1[[#This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3" s="309" t="str">
        <f>IF(F883&lt;&gt;"",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3" s="309" t="str">
        <f>IF(F883&lt;&gt;"",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3" s="309" t="str">
        <f>IF(Tabla1[[#This Row],[Fecha Inicio grupo]]="","",IFERROR(VLOOKUP(Tabla1[[#This Row],[Mes de Alta como miembro]],Parámetros!$AM$2:$AN$16,2,0),"01/01/1900"))</f>
        <v/>
      </c>
    </row>
    <row r="884" spans="1:63" ht="14.45">
      <c r="A884" s="69">
        <v>881</v>
      </c>
      <c r="B884" s="30"/>
      <c r="C884" s="35"/>
      <c r="D884" s="43"/>
      <c r="E884" s="65"/>
      <c r="F884" s="46"/>
      <c r="G884" s="46"/>
      <c r="H884" s="164"/>
      <c r="I884" s="43"/>
      <c r="J884" s="29"/>
      <c r="K884" s="70"/>
      <c r="L884" s="69"/>
      <c r="M884" s="47"/>
      <c r="N884" s="239" t="str">
        <f ca="1">IF(Tabla1[[#This Row],[Fecha de nac]]="","",IF(Tabla1[[#This Row],[Fecha Finalización]] &gt;=TODAY(), DATEDIF(Tabla1[[#This Row],[Fecha de nac]],TODAY(),"y"), ROUNDDOWN((Tabla1[[#This Row],[Fecha Finalización]] -Tabla1[[#This Row],[Fecha de nac]])/365,0)))</f>
        <v/>
      </c>
      <c r="O884" s="170"/>
      <c r="P884" s="35"/>
      <c r="Q884" s="68"/>
      <c r="R884" s="68"/>
      <c r="S884" s="68"/>
      <c r="T884" s="68"/>
      <c r="U884" s="244" t="str">
        <f>IF(F884="","",Tabla1[[#This Row],[Fecha Inicio grupo]]+3*7-7)</f>
        <v/>
      </c>
      <c r="V884" s="245" t="str">
        <f>IF(F884="","",EDATE(Tabla1[[#This Row],[Fecha Inicio grupo]],3))</f>
        <v/>
      </c>
      <c r="W884" s="30"/>
      <c r="X884" s="30"/>
      <c r="Y884" s="77"/>
      <c r="Z884" s="77"/>
      <c r="AA884" s="77"/>
      <c r="AB884" s="77"/>
      <c r="AC884" s="77"/>
      <c r="AD884" s="77"/>
      <c r="AE884" s="77"/>
      <c r="AF884" s="77"/>
      <c r="AG884" s="77"/>
      <c r="AH884" s="77"/>
      <c r="AI884" s="77"/>
      <c r="AJ884" s="77"/>
      <c r="AK884" s="77"/>
      <c r="AL884" s="77"/>
      <c r="AM884" s="77"/>
      <c r="AN884" s="77"/>
      <c r="AO884" s="145"/>
      <c r="AP884" s="247" t="str">
        <f>IF(F884="","",IFERROR(VLOOKUP(SUBSTITUTE(SUBSTITUTE(Tabla1[[#This Row],[Uso Sistemas]],"T","P"),"N","F"),Parámetros!$M$2:$N$17,2,0),"Completar hasta 3ra sem. para evaluar a Probacionista"))</f>
        <v/>
      </c>
      <c r="AQ884" s="40"/>
      <c r="AR884" s="40"/>
      <c r="AS884" s="40"/>
      <c r="AT884" s="29"/>
      <c r="AU884" s="56"/>
      <c r="AV884" s="56"/>
      <c r="AW884" s="56"/>
      <c r="AX884" s="249" t="str">
        <f>IF(V884="","",EOMONTH(EDATE(Tabla1[[#This Row],[Fecha Finalización]],2),0))</f>
        <v/>
      </c>
      <c r="AY884" s="40"/>
      <c r="AZ884" s="250" t="str">
        <f>IF(V884="","",EOMONTH(EDATE(Tabla1[[#This Row],[Fecha Finalización]],3),0))</f>
        <v/>
      </c>
      <c r="BA884" s="40"/>
      <c r="BB884" s="40"/>
      <c r="BC884" s="236"/>
      <c r="BD884" s="234" t="str">
        <f>IF(F884="","",Tabla1[[#This Row],[sem 01]]&amp;Tabla1[[#This Row],[sem 02]]&amp;Tabla1[[#This Row],[sem 03]])</f>
        <v/>
      </c>
      <c r="BE884" s="235" t="str">
        <f>IF(TRIM(F884)="","",$B$1&amp;"-"&amp;SUBSTITUTE(Tabla1[[#This Row],[Mes Inscrito]]," ","")&amp;"-"&amp;SUBSTITUTE(Tabla1[[#This Row],[Dia de clases Inscrito]]," ","")&amp;"-"&amp;SUBSTITUTE(Tabla1[[#This Row],[Horario Inscrito]]," ","")&amp;"-"&amp;Tabla1[[#This Row],[Fecha Inicio grupo]])</f>
        <v/>
      </c>
      <c r="BF884" s="252" t="str">
        <f>IF(F884="","",Tabla1[[#This Row],[Curso]])</f>
        <v/>
      </c>
      <c r="BG884" s="253" t="str">
        <f>+IF(TRIM(F884)="","",$B$1&amp;"-"&amp;TRIM(Tabla1[[#This Row],[Mes Inscrito]])&amp;"-"&amp;TRIM(Tabla1[[#This Row],[Dia de clases Inscrito]])&amp;"-"&amp;TRIM(Tabla1[[#This Row],[Horario Inscrito]])&amp;"-"&amp;TRIM(Tabla1[[#This Row],[Fecha Inicio grupo]])&amp;"-"&amp;TRIM(Tabla1[[#This Row],[Tipo Incrito]]))</f>
        <v/>
      </c>
      <c r="BH884" s="308" t="str">
        <f>IF(F884="","",OR(IFERROR(SEARCH("CG",Tabla1[[#This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4" s="309" t="str">
        <f>IF(F884&lt;&gt;"",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4" s="309" t="str">
        <f>IF(F884&lt;&gt;"",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4" s="309" t="str">
        <f>IF(Tabla1[[#This Row],[Fecha Inicio grupo]]="","",IFERROR(VLOOKUP(Tabla1[[#This Row],[Mes de Alta como miembro]],Parámetros!$AM$2:$AN$16,2,0),"01/01/1900"))</f>
        <v/>
      </c>
    </row>
    <row r="885" spans="1:63" ht="14.45">
      <c r="A885" s="69">
        <v>882</v>
      </c>
      <c r="B885" s="30"/>
      <c r="C885" s="35"/>
      <c r="D885" s="43"/>
      <c r="E885" s="65"/>
      <c r="F885" s="46"/>
      <c r="G885" s="46"/>
      <c r="H885" s="164"/>
      <c r="I885" s="43"/>
      <c r="J885" s="29"/>
      <c r="K885" s="70"/>
      <c r="L885" s="69"/>
      <c r="M885" s="47"/>
      <c r="N885" s="239" t="str">
        <f ca="1">IF(Tabla1[[#This Row],[Fecha de nac]]="","",IF(Tabla1[[#This Row],[Fecha Finalización]] &gt;=TODAY(), DATEDIF(Tabla1[[#This Row],[Fecha de nac]],TODAY(),"y"), ROUNDDOWN((Tabla1[[#This Row],[Fecha Finalización]] -Tabla1[[#This Row],[Fecha de nac]])/365,0)))</f>
        <v/>
      </c>
      <c r="O885" s="170"/>
      <c r="P885" s="35"/>
      <c r="Q885" s="68"/>
      <c r="R885" s="68"/>
      <c r="S885" s="68"/>
      <c r="T885" s="68"/>
      <c r="U885" s="244" t="str">
        <f>IF(F885="","",Tabla1[[#This Row],[Fecha Inicio grupo]]+3*7-7)</f>
        <v/>
      </c>
      <c r="V885" s="245" t="str">
        <f>IF(F885="","",EDATE(Tabla1[[#This Row],[Fecha Inicio grupo]],3))</f>
        <v/>
      </c>
      <c r="W885" s="30"/>
      <c r="X885" s="30"/>
      <c r="Y885" s="77"/>
      <c r="Z885" s="77"/>
      <c r="AA885" s="77"/>
      <c r="AB885" s="77"/>
      <c r="AC885" s="77"/>
      <c r="AD885" s="77"/>
      <c r="AE885" s="77"/>
      <c r="AF885" s="77"/>
      <c r="AG885" s="77"/>
      <c r="AH885" s="77"/>
      <c r="AI885" s="77"/>
      <c r="AJ885" s="77"/>
      <c r="AK885" s="77"/>
      <c r="AL885" s="77"/>
      <c r="AM885" s="77"/>
      <c r="AN885" s="77"/>
      <c r="AO885" s="145"/>
      <c r="AP885" s="247" t="str">
        <f>IF(F885="","",IFERROR(VLOOKUP(SUBSTITUTE(SUBSTITUTE(Tabla1[[#This Row],[Uso Sistemas]],"T","P"),"N","F"),Parámetros!$M$2:$N$17,2,0),"Completar hasta 3ra sem. para evaluar a Probacionista"))</f>
        <v/>
      </c>
      <c r="AQ885" s="40"/>
      <c r="AR885" s="40"/>
      <c r="AS885" s="40"/>
      <c r="AT885" s="29"/>
      <c r="AU885" s="56"/>
      <c r="AV885" s="56"/>
      <c r="AW885" s="56"/>
      <c r="AX885" s="249" t="str">
        <f>IF(V885="","",EOMONTH(EDATE(Tabla1[[#This Row],[Fecha Finalización]],2),0))</f>
        <v/>
      </c>
      <c r="AY885" s="40"/>
      <c r="AZ885" s="250" t="str">
        <f>IF(V885="","",EOMONTH(EDATE(Tabla1[[#This Row],[Fecha Finalización]],3),0))</f>
        <v/>
      </c>
      <c r="BA885" s="40"/>
      <c r="BB885" s="40"/>
      <c r="BC885" s="236"/>
      <c r="BD885" s="234" t="str">
        <f>IF(F885="","",Tabla1[[#This Row],[sem 01]]&amp;Tabla1[[#This Row],[sem 02]]&amp;Tabla1[[#This Row],[sem 03]])</f>
        <v/>
      </c>
      <c r="BE885" s="235" t="str">
        <f>IF(TRIM(F885)="","",$B$1&amp;"-"&amp;SUBSTITUTE(Tabla1[[#This Row],[Mes Inscrito]]," ","")&amp;"-"&amp;SUBSTITUTE(Tabla1[[#This Row],[Dia de clases Inscrito]]," ","")&amp;"-"&amp;SUBSTITUTE(Tabla1[[#This Row],[Horario Inscrito]]," ","")&amp;"-"&amp;Tabla1[[#This Row],[Fecha Inicio grupo]])</f>
        <v/>
      </c>
      <c r="BF885" s="252" t="str">
        <f>IF(F885="","",Tabla1[[#This Row],[Curso]])</f>
        <v/>
      </c>
      <c r="BG885" s="253" t="str">
        <f>+IF(TRIM(F885)="","",$B$1&amp;"-"&amp;TRIM(Tabla1[[#This Row],[Mes Inscrito]])&amp;"-"&amp;TRIM(Tabla1[[#This Row],[Dia de clases Inscrito]])&amp;"-"&amp;TRIM(Tabla1[[#This Row],[Horario Inscrito]])&amp;"-"&amp;TRIM(Tabla1[[#This Row],[Fecha Inicio grupo]])&amp;"-"&amp;TRIM(Tabla1[[#This Row],[Tipo Incrito]]))</f>
        <v/>
      </c>
      <c r="BH885" s="308" t="str">
        <f>IF(F885="","",OR(IFERROR(SEARCH("CG",Tabla1[[#This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5" s="309" t="str">
        <f>IF(F885&lt;&gt;"",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5" s="309" t="str">
        <f>IF(F885&lt;&gt;"",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5" s="309" t="str">
        <f>IF(Tabla1[[#This Row],[Fecha Inicio grupo]]="","",IFERROR(VLOOKUP(Tabla1[[#This Row],[Mes de Alta como miembro]],Parámetros!$AM$2:$AN$16,2,0),"01/01/1900"))</f>
        <v/>
      </c>
    </row>
    <row r="886" spans="1:63" ht="14.45">
      <c r="A886" s="69">
        <v>883</v>
      </c>
      <c r="B886" s="30"/>
      <c r="C886" s="35"/>
      <c r="D886" s="43"/>
      <c r="E886" s="65"/>
      <c r="F886" s="46"/>
      <c r="G886" s="46"/>
      <c r="H886" s="164"/>
      <c r="I886" s="43"/>
      <c r="J886" s="29"/>
      <c r="K886" s="70"/>
      <c r="L886" s="69"/>
      <c r="M886" s="47"/>
      <c r="N886" s="239" t="str">
        <f ca="1">IF(Tabla1[[#This Row],[Fecha de nac]]="","",IF(Tabla1[[#This Row],[Fecha Finalización]] &gt;=TODAY(), DATEDIF(Tabla1[[#This Row],[Fecha de nac]],TODAY(),"y"), ROUNDDOWN((Tabla1[[#This Row],[Fecha Finalización]] -Tabla1[[#This Row],[Fecha de nac]])/365,0)))</f>
        <v/>
      </c>
      <c r="O886" s="170"/>
      <c r="P886" s="35"/>
      <c r="Q886" s="68"/>
      <c r="R886" s="68"/>
      <c r="S886" s="68"/>
      <c r="T886" s="68"/>
      <c r="U886" s="244" t="str">
        <f>IF(F886="","",Tabla1[[#This Row],[Fecha Inicio grupo]]+3*7-7)</f>
        <v/>
      </c>
      <c r="V886" s="245" t="str">
        <f>IF(F886="","",EDATE(Tabla1[[#This Row],[Fecha Inicio grupo]],3))</f>
        <v/>
      </c>
      <c r="W886" s="30"/>
      <c r="X886" s="30"/>
      <c r="Y886" s="77"/>
      <c r="Z886" s="77"/>
      <c r="AA886" s="77"/>
      <c r="AB886" s="77"/>
      <c r="AC886" s="77"/>
      <c r="AD886" s="77"/>
      <c r="AE886" s="77"/>
      <c r="AF886" s="77"/>
      <c r="AG886" s="77"/>
      <c r="AH886" s="77"/>
      <c r="AI886" s="77"/>
      <c r="AJ886" s="77"/>
      <c r="AK886" s="77"/>
      <c r="AL886" s="77"/>
      <c r="AM886" s="77"/>
      <c r="AN886" s="77"/>
      <c r="AO886" s="145"/>
      <c r="AP886" s="247" t="str">
        <f>IF(F886="","",IFERROR(VLOOKUP(SUBSTITUTE(SUBSTITUTE(Tabla1[[#This Row],[Uso Sistemas]],"T","P"),"N","F"),Parámetros!$M$2:$N$17,2,0),"Completar hasta 3ra sem. para evaluar a Probacionista"))</f>
        <v/>
      </c>
      <c r="AQ886" s="40"/>
      <c r="AR886" s="40"/>
      <c r="AS886" s="40"/>
      <c r="AT886" s="29"/>
      <c r="AU886" s="56"/>
      <c r="AV886" s="56"/>
      <c r="AW886" s="56"/>
      <c r="AX886" s="249" t="str">
        <f>IF(V886="","",EOMONTH(EDATE(Tabla1[[#This Row],[Fecha Finalización]],2),0))</f>
        <v/>
      </c>
      <c r="AY886" s="40"/>
      <c r="AZ886" s="250" t="str">
        <f>IF(V886="","",EOMONTH(EDATE(Tabla1[[#This Row],[Fecha Finalización]],3),0))</f>
        <v/>
      </c>
      <c r="BA886" s="40"/>
      <c r="BB886" s="40"/>
      <c r="BC886" s="236"/>
      <c r="BD886" s="234" t="str">
        <f>IF(F886="","",Tabla1[[#This Row],[sem 01]]&amp;Tabla1[[#This Row],[sem 02]]&amp;Tabla1[[#This Row],[sem 03]])</f>
        <v/>
      </c>
      <c r="BE886" s="235" t="str">
        <f>IF(TRIM(F886)="","",$B$1&amp;"-"&amp;SUBSTITUTE(Tabla1[[#This Row],[Mes Inscrito]]," ","")&amp;"-"&amp;SUBSTITUTE(Tabla1[[#This Row],[Dia de clases Inscrito]]," ","")&amp;"-"&amp;SUBSTITUTE(Tabla1[[#This Row],[Horario Inscrito]]," ","")&amp;"-"&amp;Tabla1[[#This Row],[Fecha Inicio grupo]])</f>
        <v/>
      </c>
      <c r="BF886" s="252" t="str">
        <f>IF(F886="","",Tabla1[[#This Row],[Curso]])</f>
        <v/>
      </c>
      <c r="BG886" s="253" t="str">
        <f>+IF(TRIM(F886)="","",$B$1&amp;"-"&amp;TRIM(Tabla1[[#This Row],[Mes Inscrito]])&amp;"-"&amp;TRIM(Tabla1[[#This Row],[Dia de clases Inscrito]])&amp;"-"&amp;TRIM(Tabla1[[#This Row],[Horario Inscrito]])&amp;"-"&amp;TRIM(Tabla1[[#This Row],[Fecha Inicio grupo]])&amp;"-"&amp;TRIM(Tabla1[[#This Row],[Tipo Incrito]]))</f>
        <v/>
      </c>
      <c r="BH886" s="308" t="str">
        <f>IF(F886="","",OR(IFERROR(SEARCH("CG",Tabla1[[#This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6" s="309" t="str">
        <f>IF(F886&lt;&gt;"",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6" s="309" t="str">
        <f>IF(F886&lt;&gt;"",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6" s="309" t="str">
        <f>IF(Tabla1[[#This Row],[Fecha Inicio grupo]]="","",IFERROR(VLOOKUP(Tabla1[[#This Row],[Mes de Alta como miembro]],Parámetros!$AM$2:$AN$16,2,0),"01/01/1900"))</f>
        <v/>
      </c>
    </row>
    <row r="887" spans="1:63" ht="14.45">
      <c r="A887" s="69">
        <v>884</v>
      </c>
      <c r="B887" s="30"/>
      <c r="C887" s="35"/>
      <c r="D887" s="43"/>
      <c r="E887" s="65"/>
      <c r="F887" s="46"/>
      <c r="G887" s="46"/>
      <c r="H887" s="164"/>
      <c r="I887" s="43"/>
      <c r="J887" s="29"/>
      <c r="K887" s="70"/>
      <c r="L887" s="69"/>
      <c r="M887" s="47"/>
      <c r="N887" s="239" t="str">
        <f ca="1">IF(Tabla1[[#This Row],[Fecha de nac]]="","",IF(Tabla1[[#This Row],[Fecha Finalización]] &gt;=TODAY(), DATEDIF(Tabla1[[#This Row],[Fecha de nac]],TODAY(),"y"), ROUNDDOWN((Tabla1[[#This Row],[Fecha Finalización]] -Tabla1[[#This Row],[Fecha de nac]])/365,0)))</f>
        <v/>
      </c>
      <c r="O887" s="170"/>
      <c r="P887" s="35"/>
      <c r="Q887" s="68"/>
      <c r="R887" s="68"/>
      <c r="S887" s="68"/>
      <c r="T887" s="68"/>
      <c r="U887" s="244" t="str">
        <f>IF(F887="","",Tabla1[[#This Row],[Fecha Inicio grupo]]+3*7-7)</f>
        <v/>
      </c>
      <c r="V887" s="245" t="str">
        <f>IF(F887="","",EDATE(Tabla1[[#This Row],[Fecha Inicio grupo]],3))</f>
        <v/>
      </c>
      <c r="W887" s="30"/>
      <c r="X887" s="30"/>
      <c r="Y887" s="77"/>
      <c r="Z887" s="77"/>
      <c r="AA887" s="77"/>
      <c r="AB887" s="77"/>
      <c r="AC887" s="77"/>
      <c r="AD887" s="77"/>
      <c r="AE887" s="77"/>
      <c r="AF887" s="77"/>
      <c r="AG887" s="77"/>
      <c r="AH887" s="77"/>
      <c r="AI887" s="77"/>
      <c r="AJ887" s="77"/>
      <c r="AK887" s="77"/>
      <c r="AL887" s="77"/>
      <c r="AM887" s="77"/>
      <c r="AN887" s="77"/>
      <c r="AO887" s="145"/>
      <c r="AP887" s="247" t="str">
        <f>IF(F887="","",IFERROR(VLOOKUP(SUBSTITUTE(SUBSTITUTE(Tabla1[[#This Row],[Uso Sistemas]],"T","P"),"N","F"),Parámetros!$M$2:$N$17,2,0),"Completar hasta 3ra sem. para evaluar a Probacionista"))</f>
        <v/>
      </c>
      <c r="AQ887" s="40"/>
      <c r="AR887" s="40"/>
      <c r="AS887" s="40"/>
      <c r="AT887" s="29"/>
      <c r="AU887" s="56"/>
      <c r="AV887" s="56"/>
      <c r="AW887" s="56"/>
      <c r="AX887" s="249" t="str">
        <f>IF(V887="","",EOMONTH(EDATE(Tabla1[[#This Row],[Fecha Finalización]],2),0))</f>
        <v/>
      </c>
      <c r="AY887" s="40"/>
      <c r="AZ887" s="250" t="str">
        <f>IF(V887="","",EOMONTH(EDATE(Tabla1[[#This Row],[Fecha Finalización]],3),0))</f>
        <v/>
      </c>
      <c r="BA887" s="40"/>
      <c r="BB887" s="40"/>
      <c r="BC887" s="236"/>
      <c r="BD887" s="234" t="str">
        <f>IF(F887="","",Tabla1[[#This Row],[sem 01]]&amp;Tabla1[[#This Row],[sem 02]]&amp;Tabla1[[#This Row],[sem 03]])</f>
        <v/>
      </c>
      <c r="BE887" s="235" t="str">
        <f>IF(TRIM(F887)="","",$B$1&amp;"-"&amp;SUBSTITUTE(Tabla1[[#This Row],[Mes Inscrito]]," ","")&amp;"-"&amp;SUBSTITUTE(Tabla1[[#This Row],[Dia de clases Inscrito]]," ","")&amp;"-"&amp;SUBSTITUTE(Tabla1[[#This Row],[Horario Inscrito]]," ","")&amp;"-"&amp;Tabla1[[#This Row],[Fecha Inicio grupo]])</f>
        <v/>
      </c>
      <c r="BF887" s="252" t="str">
        <f>IF(F887="","",Tabla1[[#This Row],[Curso]])</f>
        <v/>
      </c>
      <c r="BG887" s="253" t="str">
        <f>+IF(TRIM(F887)="","",$B$1&amp;"-"&amp;TRIM(Tabla1[[#This Row],[Mes Inscrito]])&amp;"-"&amp;TRIM(Tabla1[[#This Row],[Dia de clases Inscrito]])&amp;"-"&amp;TRIM(Tabla1[[#This Row],[Horario Inscrito]])&amp;"-"&amp;TRIM(Tabla1[[#This Row],[Fecha Inicio grupo]])&amp;"-"&amp;TRIM(Tabla1[[#This Row],[Tipo Incrito]]))</f>
        <v/>
      </c>
      <c r="BH887" s="308" t="str">
        <f>IF(F887="","",OR(IFERROR(SEARCH("CG",Tabla1[[#This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7" s="309" t="str">
        <f>IF(F887&lt;&gt;"",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7" s="309" t="str">
        <f>IF(F887&lt;&gt;"",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7" s="309" t="str">
        <f>IF(Tabla1[[#This Row],[Fecha Inicio grupo]]="","",IFERROR(VLOOKUP(Tabla1[[#This Row],[Mes de Alta como miembro]],Parámetros!$AM$2:$AN$16,2,0),"01/01/1900"))</f>
        <v/>
      </c>
    </row>
    <row r="888" spans="1:63" ht="14.45">
      <c r="A888" s="69">
        <v>885</v>
      </c>
      <c r="B888" s="30"/>
      <c r="C888" s="35"/>
      <c r="D888" s="43"/>
      <c r="E888" s="65"/>
      <c r="F888" s="46"/>
      <c r="G888" s="46"/>
      <c r="H888" s="164"/>
      <c r="I888" s="43"/>
      <c r="J888" s="29"/>
      <c r="K888" s="70"/>
      <c r="L888" s="69"/>
      <c r="M888" s="47"/>
      <c r="N888" s="239" t="str">
        <f ca="1">IF(Tabla1[[#This Row],[Fecha de nac]]="","",IF(Tabla1[[#This Row],[Fecha Finalización]] &gt;=TODAY(), DATEDIF(Tabla1[[#This Row],[Fecha de nac]],TODAY(),"y"), ROUNDDOWN((Tabla1[[#This Row],[Fecha Finalización]] -Tabla1[[#This Row],[Fecha de nac]])/365,0)))</f>
        <v/>
      </c>
      <c r="O888" s="170"/>
      <c r="P888" s="35"/>
      <c r="Q888" s="68"/>
      <c r="R888" s="68"/>
      <c r="S888" s="68"/>
      <c r="T888" s="68"/>
      <c r="U888" s="244" t="str">
        <f>IF(F888="","",Tabla1[[#This Row],[Fecha Inicio grupo]]+3*7-7)</f>
        <v/>
      </c>
      <c r="V888" s="245" t="str">
        <f>IF(F888="","",EDATE(Tabla1[[#This Row],[Fecha Inicio grupo]],3))</f>
        <v/>
      </c>
      <c r="W888" s="30"/>
      <c r="X888" s="30"/>
      <c r="Y888" s="77"/>
      <c r="Z888" s="77"/>
      <c r="AA888" s="77"/>
      <c r="AB888" s="77"/>
      <c r="AC888" s="77"/>
      <c r="AD888" s="77"/>
      <c r="AE888" s="77"/>
      <c r="AF888" s="77"/>
      <c r="AG888" s="77"/>
      <c r="AH888" s="77"/>
      <c r="AI888" s="77"/>
      <c r="AJ888" s="77"/>
      <c r="AK888" s="77"/>
      <c r="AL888" s="77"/>
      <c r="AM888" s="77"/>
      <c r="AN888" s="77"/>
      <c r="AO888" s="145"/>
      <c r="AP888" s="247" t="str">
        <f>IF(F888="","",IFERROR(VLOOKUP(SUBSTITUTE(SUBSTITUTE(Tabla1[[#This Row],[Uso Sistemas]],"T","P"),"N","F"),Parámetros!$M$2:$N$17,2,0),"Completar hasta 3ra sem. para evaluar a Probacionista"))</f>
        <v/>
      </c>
      <c r="AQ888" s="40"/>
      <c r="AR888" s="40"/>
      <c r="AS888" s="40"/>
      <c r="AT888" s="29"/>
      <c r="AU888" s="56"/>
      <c r="AV888" s="56"/>
      <c r="AW888" s="56"/>
      <c r="AX888" s="249" t="str">
        <f>IF(V888="","",EOMONTH(EDATE(Tabla1[[#This Row],[Fecha Finalización]],2),0))</f>
        <v/>
      </c>
      <c r="AY888" s="40"/>
      <c r="AZ888" s="250" t="str">
        <f>IF(V888="","",EOMONTH(EDATE(Tabla1[[#This Row],[Fecha Finalización]],3),0))</f>
        <v/>
      </c>
      <c r="BA888" s="40"/>
      <c r="BB888" s="40"/>
      <c r="BC888" s="236"/>
      <c r="BD888" s="234" t="str">
        <f>IF(F888="","",Tabla1[[#This Row],[sem 01]]&amp;Tabla1[[#This Row],[sem 02]]&amp;Tabla1[[#This Row],[sem 03]])</f>
        <v/>
      </c>
      <c r="BE888" s="235" t="str">
        <f>IF(TRIM(F888)="","",$B$1&amp;"-"&amp;SUBSTITUTE(Tabla1[[#This Row],[Mes Inscrito]]," ","")&amp;"-"&amp;SUBSTITUTE(Tabla1[[#This Row],[Dia de clases Inscrito]]," ","")&amp;"-"&amp;SUBSTITUTE(Tabla1[[#This Row],[Horario Inscrito]]," ","")&amp;"-"&amp;Tabla1[[#This Row],[Fecha Inicio grupo]])</f>
        <v/>
      </c>
      <c r="BF888" s="252" t="str">
        <f>IF(F888="","",Tabla1[[#This Row],[Curso]])</f>
        <v/>
      </c>
      <c r="BG888" s="253" t="str">
        <f>+IF(TRIM(F888)="","",$B$1&amp;"-"&amp;TRIM(Tabla1[[#This Row],[Mes Inscrito]])&amp;"-"&amp;TRIM(Tabla1[[#This Row],[Dia de clases Inscrito]])&amp;"-"&amp;TRIM(Tabla1[[#This Row],[Horario Inscrito]])&amp;"-"&amp;TRIM(Tabla1[[#This Row],[Fecha Inicio grupo]])&amp;"-"&amp;TRIM(Tabla1[[#This Row],[Tipo Incrito]]))</f>
        <v/>
      </c>
      <c r="BH888" s="308" t="str">
        <f>IF(F888="","",OR(IFERROR(SEARCH("CG",Tabla1[[#This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8" s="309" t="str">
        <f>IF(F888&lt;&gt;"",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8" s="309" t="str">
        <f>IF(F888&lt;&gt;"",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8" s="309" t="str">
        <f>IF(Tabla1[[#This Row],[Fecha Inicio grupo]]="","",IFERROR(VLOOKUP(Tabla1[[#This Row],[Mes de Alta como miembro]],Parámetros!$AM$2:$AN$16,2,0),"01/01/1900"))</f>
        <v/>
      </c>
    </row>
    <row r="889" spans="1:63" ht="14.45">
      <c r="A889" s="69">
        <v>886</v>
      </c>
      <c r="B889" s="30"/>
      <c r="C889" s="35"/>
      <c r="D889" s="43"/>
      <c r="E889" s="65"/>
      <c r="F889" s="46"/>
      <c r="G889" s="46"/>
      <c r="H889" s="164"/>
      <c r="I889" s="43"/>
      <c r="J889" s="29"/>
      <c r="K889" s="70"/>
      <c r="L889" s="69"/>
      <c r="M889" s="47"/>
      <c r="N889" s="239" t="str">
        <f ca="1">IF(Tabla1[[#This Row],[Fecha de nac]]="","",IF(Tabla1[[#This Row],[Fecha Finalización]] &gt;=TODAY(), DATEDIF(Tabla1[[#This Row],[Fecha de nac]],TODAY(),"y"), ROUNDDOWN((Tabla1[[#This Row],[Fecha Finalización]] -Tabla1[[#This Row],[Fecha de nac]])/365,0)))</f>
        <v/>
      </c>
      <c r="O889" s="170"/>
      <c r="P889" s="35"/>
      <c r="Q889" s="68"/>
      <c r="R889" s="68"/>
      <c r="S889" s="68"/>
      <c r="T889" s="68"/>
      <c r="U889" s="244" t="str">
        <f>IF(F889="","",Tabla1[[#This Row],[Fecha Inicio grupo]]+3*7-7)</f>
        <v/>
      </c>
      <c r="V889" s="245" t="str">
        <f>IF(F889="","",EDATE(Tabla1[[#This Row],[Fecha Inicio grupo]],3))</f>
        <v/>
      </c>
      <c r="W889" s="30"/>
      <c r="X889" s="30"/>
      <c r="Y889" s="77"/>
      <c r="Z889" s="77"/>
      <c r="AA889" s="77"/>
      <c r="AB889" s="77"/>
      <c r="AC889" s="77"/>
      <c r="AD889" s="77"/>
      <c r="AE889" s="77"/>
      <c r="AF889" s="77"/>
      <c r="AG889" s="77"/>
      <c r="AH889" s="77"/>
      <c r="AI889" s="77"/>
      <c r="AJ889" s="77"/>
      <c r="AK889" s="77"/>
      <c r="AL889" s="77"/>
      <c r="AM889" s="77"/>
      <c r="AN889" s="77"/>
      <c r="AO889" s="145"/>
      <c r="AP889" s="247" t="str">
        <f>IF(F889="","",IFERROR(VLOOKUP(SUBSTITUTE(SUBSTITUTE(Tabla1[[#This Row],[Uso Sistemas]],"T","P"),"N","F"),Parámetros!$M$2:$N$17,2,0),"Completar hasta 3ra sem. para evaluar a Probacionista"))</f>
        <v/>
      </c>
      <c r="AQ889" s="40"/>
      <c r="AR889" s="40"/>
      <c r="AS889" s="40"/>
      <c r="AT889" s="29"/>
      <c r="AU889" s="56"/>
      <c r="AV889" s="56"/>
      <c r="AW889" s="56"/>
      <c r="AX889" s="249" t="str">
        <f>IF(V889="","",EOMONTH(EDATE(Tabla1[[#This Row],[Fecha Finalización]],2),0))</f>
        <v/>
      </c>
      <c r="AY889" s="40"/>
      <c r="AZ889" s="250" t="str">
        <f>IF(V889="","",EOMONTH(EDATE(Tabla1[[#This Row],[Fecha Finalización]],3),0))</f>
        <v/>
      </c>
      <c r="BA889" s="40"/>
      <c r="BB889" s="40"/>
      <c r="BC889" s="236"/>
      <c r="BD889" s="234" t="str">
        <f>IF(F889="","",Tabla1[[#This Row],[sem 01]]&amp;Tabla1[[#This Row],[sem 02]]&amp;Tabla1[[#This Row],[sem 03]])</f>
        <v/>
      </c>
      <c r="BE889" s="235" t="str">
        <f>IF(TRIM(F889)="","",$B$1&amp;"-"&amp;SUBSTITUTE(Tabla1[[#This Row],[Mes Inscrito]]," ","")&amp;"-"&amp;SUBSTITUTE(Tabla1[[#This Row],[Dia de clases Inscrito]]," ","")&amp;"-"&amp;SUBSTITUTE(Tabla1[[#This Row],[Horario Inscrito]]," ","")&amp;"-"&amp;Tabla1[[#This Row],[Fecha Inicio grupo]])</f>
        <v/>
      </c>
      <c r="BF889" s="252" t="str">
        <f>IF(F889="","",Tabla1[[#This Row],[Curso]])</f>
        <v/>
      </c>
      <c r="BG889" s="253" t="str">
        <f>+IF(TRIM(F889)="","",$B$1&amp;"-"&amp;TRIM(Tabla1[[#This Row],[Mes Inscrito]])&amp;"-"&amp;TRIM(Tabla1[[#This Row],[Dia de clases Inscrito]])&amp;"-"&amp;TRIM(Tabla1[[#This Row],[Horario Inscrito]])&amp;"-"&amp;TRIM(Tabla1[[#This Row],[Fecha Inicio grupo]])&amp;"-"&amp;TRIM(Tabla1[[#This Row],[Tipo Incrito]]))</f>
        <v/>
      </c>
      <c r="BH889" s="308" t="str">
        <f>IF(F889="","",OR(IFERROR(SEARCH("CG",Tabla1[[#This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9" s="309" t="str">
        <f>IF(F889&lt;&gt;"",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9" s="309" t="str">
        <f>IF(F889&lt;&gt;"",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9" s="309" t="str">
        <f>IF(Tabla1[[#This Row],[Fecha Inicio grupo]]="","",IFERROR(VLOOKUP(Tabla1[[#This Row],[Mes de Alta como miembro]],Parámetros!$AM$2:$AN$16,2,0),"01/01/1900"))</f>
        <v/>
      </c>
    </row>
    <row r="890" spans="1:63" ht="14.45">
      <c r="A890" s="69">
        <v>887</v>
      </c>
      <c r="B890" s="30"/>
      <c r="C890" s="35"/>
      <c r="D890" s="43"/>
      <c r="E890" s="65"/>
      <c r="F890" s="46"/>
      <c r="G890" s="46"/>
      <c r="H890" s="164"/>
      <c r="I890" s="43"/>
      <c r="J890" s="29"/>
      <c r="K890" s="70"/>
      <c r="L890" s="69"/>
      <c r="M890" s="47"/>
      <c r="N890" s="239" t="str">
        <f ca="1">IF(Tabla1[[#This Row],[Fecha de nac]]="","",IF(Tabla1[[#This Row],[Fecha Finalización]] &gt;=TODAY(), DATEDIF(Tabla1[[#This Row],[Fecha de nac]],TODAY(),"y"), ROUNDDOWN((Tabla1[[#This Row],[Fecha Finalización]] -Tabla1[[#This Row],[Fecha de nac]])/365,0)))</f>
        <v/>
      </c>
      <c r="O890" s="170"/>
      <c r="P890" s="35"/>
      <c r="Q890" s="68"/>
      <c r="R890" s="68"/>
      <c r="S890" s="68"/>
      <c r="T890" s="68"/>
      <c r="U890" s="244" t="str">
        <f>IF(F890="","",Tabla1[[#This Row],[Fecha Inicio grupo]]+3*7-7)</f>
        <v/>
      </c>
      <c r="V890" s="245" t="str">
        <f>IF(F890="","",EDATE(Tabla1[[#This Row],[Fecha Inicio grupo]],3))</f>
        <v/>
      </c>
      <c r="W890" s="30"/>
      <c r="X890" s="30"/>
      <c r="Y890" s="77"/>
      <c r="Z890" s="77"/>
      <c r="AA890" s="77"/>
      <c r="AB890" s="77"/>
      <c r="AC890" s="77"/>
      <c r="AD890" s="77"/>
      <c r="AE890" s="77"/>
      <c r="AF890" s="77"/>
      <c r="AG890" s="77"/>
      <c r="AH890" s="77"/>
      <c r="AI890" s="77"/>
      <c r="AJ890" s="77"/>
      <c r="AK890" s="77"/>
      <c r="AL890" s="77"/>
      <c r="AM890" s="77"/>
      <c r="AN890" s="77"/>
      <c r="AO890" s="145"/>
      <c r="AP890" s="247" t="str">
        <f>IF(F890="","",IFERROR(VLOOKUP(SUBSTITUTE(SUBSTITUTE(Tabla1[[#This Row],[Uso Sistemas]],"T","P"),"N","F"),Parámetros!$M$2:$N$17,2,0),"Completar hasta 3ra sem. para evaluar a Probacionista"))</f>
        <v/>
      </c>
      <c r="AQ890" s="40"/>
      <c r="AR890" s="40"/>
      <c r="AS890" s="40"/>
      <c r="AT890" s="29"/>
      <c r="AU890" s="56"/>
      <c r="AV890" s="56"/>
      <c r="AW890" s="56"/>
      <c r="AX890" s="249" t="str">
        <f>IF(V890="","",EOMONTH(EDATE(Tabla1[[#This Row],[Fecha Finalización]],2),0))</f>
        <v/>
      </c>
      <c r="AY890" s="40"/>
      <c r="AZ890" s="250" t="str">
        <f>IF(V890="","",EOMONTH(EDATE(Tabla1[[#This Row],[Fecha Finalización]],3),0))</f>
        <v/>
      </c>
      <c r="BA890" s="40"/>
      <c r="BB890" s="40"/>
      <c r="BC890" s="236"/>
      <c r="BD890" s="234" t="str">
        <f>IF(F890="","",Tabla1[[#This Row],[sem 01]]&amp;Tabla1[[#This Row],[sem 02]]&amp;Tabla1[[#This Row],[sem 03]])</f>
        <v/>
      </c>
      <c r="BE890" s="235" t="str">
        <f>IF(TRIM(F890)="","",$B$1&amp;"-"&amp;SUBSTITUTE(Tabla1[[#This Row],[Mes Inscrito]]," ","")&amp;"-"&amp;SUBSTITUTE(Tabla1[[#This Row],[Dia de clases Inscrito]]," ","")&amp;"-"&amp;SUBSTITUTE(Tabla1[[#This Row],[Horario Inscrito]]," ","")&amp;"-"&amp;Tabla1[[#This Row],[Fecha Inicio grupo]])</f>
        <v/>
      </c>
      <c r="BF890" s="252" t="str">
        <f>IF(F890="","",Tabla1[[#This Row],[Curso]])</f>
        <v/>
      </c>
      <c r="BG890" s="253" t="str">
        <f>+IF(TRIM(F890)="","",$B$1&amp;"-"&amp;TRIM(Tabla1[[#This Row],[Mes Inscrito]])&amp;"-"&amp;TRIM(Tabla1[[#This Row],[Dia de clases Inscrito]])&amp;"-"&amp;TRIM(Tabla1[[#This Row],[Horario Inscrito]])&amp;"-"&amp;TRIM(Tabla1[[#This Row],[Fecha Inicio grupo]])&amp;"-"&amp;TRIM(Tabla1[[#This Row],[Tipo Incrito]]))</f>
        <v/>
      </c>
      <c r="BH890" s="308" t="str">
        <f>IF(F890="","",OR(IFERROR(SEARCH("CG",Tabla1[[#This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0" s="309" t="str">
        <f>IF(F890&lt;&gt;"",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0" s="309" t="str">
        <f>IF(F890&lt;&gt;"",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0" s="309" t="str">
        <f>IF(Tabla1[[#This Row],[Fecha Inicio grupo]]="","",IFERROR(VLOOKUP(Tabla1[[#This Row],[Mes de Alta como miembro]],Parámetros!$AM$2:$AN$16,2,0),"01/01/1900"))</f>
        <v/>
      </c>
    </row>
    <row r="891" spans="1:63" ht="14.45">
      <c r="A891" s="69">
        <v>888</v>
      </c>
      <c r="B891" s="30"/>
      <c r="C891" s="35"/>
      <c r="D891" s="43"/>
      <c r="E891" s="65"/>
      <c r="F891" s="46"/>
      <c r="G891" s="46"/>
      <c r="H891" s="164"/>
      <c r="I891" s="43"/>
      <c r="J891" s="29"/>
      <c r="K891" s="70"/>
      <c r="L891" s="69"/>
      <c r="M891" s="47"/>
      <c r="N891" s="239" t="str">
        <f ca="1">IF(Tabla1[[#This Row],[Fecha de nac]]="","",IF(Tabla1[[#This Row],[Fecha Finalización]] &gt;=TODAY(), DATEDIF(Tabla1[[#This Row],[Fecha de nac]],TODAY(),"y"), ROUNDDOWN((Tabla1[[#This Row],[Fecha Finalización]] -Tabla1[[#This Row],[Fecha de nac]])/365,0)))</f>
        <v/>
      </c>
      <c r="O891" s="170"/>
      <c r="P891" s="35"/>
      <c r="Q891" s="68"/>
      <c r="R891" s="68"/>
      <c r="S891" s="68"/>
      <c r="T891" s="68"/>
      <c r="U891" s="244" t="str">
        <f>IF(F891="","",Tabla1[[#This Row],[Fecha Inicio grupo]]+3*7-7)</f>
        <v/>
      </c>
      <c r="V891" s="245" t="str">
        <f>IF(F891="","",EDATE(Tabla1[[#This Row],[Fecha Inicio grupo]],3))</f>
        <v/>
      </c>
      <c r="W891" s="30"/>
      <c r="X891" s="30"/>
      <c r="Y891" s="77"/>
      <c r="Z891" s="77"/>
      <c r="AA891" s="77"/>
      <c r="AB891" s="77"/>
      <c r="AC891" s="77"/>
      <c r="AD891" s="77"/>
      <c r="AE891" s="77"/>
      <c r="AF891" s="77"/>
      <c r="AG891" s="77"/>
      <c r="AH891" s="77"/>
      <c r="AI891" s="77"/>
      <c r="AJ891" s="77"/>
      <c r="AK891" s="77"/>
      <c r="AL891" s="77"/>
      <c r="AM891" s="77"/>
      <c r="AN891" s="77"/>
      <c r="AO891" s="145"/>
      <c r="AP891" s="247" t="str">
        <f>IF(F891="","",IFERROR(VLOOKUP(SUBSTITUTE(SUBSTITUTE(Tabla1[[#This Row],[Uso Sistemas]],"T","P"),"N","F"),Parámetros!$M$2:$N$17,2,0),"Completar hasta 3ra sem. para evaluar a Probacionista"))</f>
        <v/>
      </c>
      <c r="AQ891" s="40"/>
      <c r="AR891" s="40"/>
      <c r="AS891" s="40"/>
      <c r="AT891" s="29"/>
      <c r="AU891" s="56"/>
      <c r="AV891" s="56"/>
      <c r="AW891" s="56"/>
      <c r="AX891" s="249" t="str">
        <f>IF(V891="","",EOMONTH(EDATE(Tabla1[[#This Row],[Fecha Finalización]],2),0))</f>
        <v/>
      </c>
      <c r="AY891" s="40"/>
      <c r="AZ891" s="250" t="str">
        <f>IF(V891="","",EOMONTH(EDATE(Tabla1[[#This Row],[Fecha Finalización]],3),0))</f>
        <v/>
      </c>
      <c r="BA891" s="40"/>
      <c r="BB891" s="40"/>
      <c r="BC891" s="236"/>
      <c r="BD891" s="234" t="str">
        <f>IF(F891="","",Tabla1[[#This Row],[sem 01]]&amp;Tabla1[[#This Row],[sem 02]]&amp;Tabla1[[#This Row],[sem 03]])</f>
        <v/>
      </c>
      <c r="BE891" s="235" t="str">
        <f>IF(TRIM(F891)="","",$B$1&amp;"-"&amp;SUBSTITUTE(Tabla1[[#This Row],[Mes Inscrito]]," ","")&amp;"-"&amp;SUBSTITUTE(Tabla1[[#This Row],[Dia de clases Inscrito]]," ","")&amp;"-"&amp;SUBSTITUTE(Tabla1[[#This Row],[Horario Inscrito]]," ","")&amp;"-"&amp;Tabla1[[#This Row],[Fecha Inicio grupo]])</f>
        <v/>
      </c>
      <c r="BF891" s="252" t="str">
        <f>IF(F891="","",Tabla1[[#This Row],[Curso]])</f>
        <v/>
      </c>
      <c r="BG891" s="253" t="str">
        <f>+IF(TRIM(F891)="","",$B$1&amp;"-"&amp;TRIM(Tabla1[[#This Row],[Mes Inscrito]])&amp;"-"&amp;TRIM(Tabla1[[#This Row],[Dia de clases Inscrito]])&amp;"-"&amp;TRIM(Tabla1[[#This Row],[Horario Inscrito]])&amp;"-"&amp;TRIM(Tabla1[[#This Row],[Fecha Inicio grupo]])&amp;"-"&amp;TRIM(Tabla1[[#This Row],[Tipo Incrito]]))</f>
        <v/>
      </c>
      <c r="BH891" s="308" t="str">
        <f>IF(F891="","",OR(IFERROR(SEARCH("CG",Tabla1[[#This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1" s="309" t="str">
        <f>IF(F891&lt;&gt;"",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1" s="309" t="str">
        <f>IF(F891&lt;&gt;"",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1" s="309" t="str">
        <f>IF(Tabla1[[#This Row],[Fecha Inicio grupo]]="","",IFERROR(VLOOKUP(Tabla1[[#This Row],[Mes de Alta como miembro]],Parámetros!$AM$2:$AN$16,2,0),"01/01/1900"))</f>
        <v/>
      </c>
    </row>
    <row r="892" spans="1:63" ht="14.45">
      <c r="A892" s="69">
        <v>889</v>
      </c>
      <c r="B892" s="30"/>
      <c r="C892" s="35"/>
      <c r="D892" s="43"/>
      <c r="E892" s="65"/>
      <c r="F892" s="46"/>
      <c r="G892" s="46"/>
      <c r="H892" s="164"/>
      <c r="I892" s="43"/>
      <c r="J892" s="29"/>
      <c r="K892" s="70"/>
      <c r="L892" s="69"/>
      <c r="M892" s="47"/>
      <c r="N892" s="239" t="str">
        <f ca="1">IF(Tabla1[[#This Row],[Fecha de nac]]="","",IF(Tabla1[[#This Row],[Fecha Finalización]] &gt;=TODAY(), DATEDIF(Tabla1[[#This Row],[Fecha de nac]],TODAY(),"y"), ROUNDDOWN((Tabla1[[#This Row],[Fecha Finalización]] -Tabla1[[#This Row],[Fecha de nac]])/365,0)))</f>
        <v/>
      </c>
      <c r="O892" s="170"/>
      <c r="P892" s="35"/>
      <c r="Q892" s="68"/>
      <c r="R892" s="68"/>
      <c r="S892" s="68"/>
      <c r="T892" s="68"/>
      <c r="U892" s="244" t="str">
        <f>IF(F892="","",Tabla1[[#This Row],[Fecha Inicio grupo]]+3*7-7)</f>
        <v/>
      </c>
      <c r="V892" s="245" t="str">
        <f>IF(F892="","",EDATE(Tabla1[[#This Row],[Fecha Inicio grupo]],3))</f>
        <v/>
      </c>
      <c r="W892" s="30"/>
      <c r="X892" s="30"/>
      <c r="Y892" s="77"/>
      <c r="Z892" s="77"/>
      <c r="AA892" s="77"/>
      <c r="AB892" s="77"/>
      <c r="AC892" s="77"/>
      <c r="AD892" s="77"/>
      <c r="AE892" s="77"/>
      <c r="AF892" s="77"/>
      <c r="AG892" s="77"/>
      <c r="AH892" s="77"/>
      <c r="AI892" s="77"/>
      <c r="AJ892" s="77"/>
      <c r="AK892" s="77"/>
      <c r="AL892" s="77"/>
      <c r="AM892" s="77"/>
      <c r="AN892" s="77"/>
      <c r="AO892" s="145"/>
      <c r="AP892" s="247" t="str">
        <f>IF(F892="","",IFERROR(VLOOKUP(SUBSTITUTE(SUBSTITUTE(Tabla1[[#This Row],[Uso Sistemas]],"T","P"),"N","F"),Parámetros!$M$2:$N$17,2,0),"Completar hasta 3ra sem. para evaluar a Probacionista"))</f>
        <v/>
      </c>
      <c r="AQ892" s="40"/>
      <c r="AR892" s="40"/>
      <c r="AS892" s="40"/>
      <c r="AT892" s="29"/>
      <c r="AU892" s="56"/>
      <c r="AV892" s="56"/>
      <c r="AW892" s="56"/>
      <c r="AX892" s="249" t="str">
        <f>IF(V892="","",EOMONTH(EDATE(Tabla1[[#This Row],[Fecha Finalización]],2),0))</f>
        <v/>
      </c>
      <c r="AY892" s="40"/>
      <c r="AZ892" s="250" t="str">
        <f>IF(V892="","",EOMONTH(EDATE(Tabla1[[#This Row],[Fecha Finalización]],3),0))</f>
        <v/>
      </c>
      <c r="BA892" s="40"/>
      <c r="BB892" s="40"/>
      <c r="BC892" s="236"/>
      <c r="BD892" s="234" t="str">
        <f>IF(F892="","",Tabla1[[#This Row],[sem 01]]&amp;Tabla1[[#This Row],[sem 02]]&amp;Tabla1[[#This Row],[sem 03]])</f>
        <v/>
      </c>
      <c r="BE892" s="235" t="str">
        <f>IF(TRIM(F892)="","",$B$1&amp;"-"&amp;SUBSTITUTE(Tabla1[[#This Row],[Mes Inscrito]]," ","")&amp;"-"&amp;SUBSTITUTE(Tabla1[[#This Row],[Dia de clases Inscrito]]," ","")&amp;"-"&amp;SUBSTITUTE(Tabla1[[#This Row],[Horario Inscrito]]," ","")&amp;"-"&amp;Tabla1[[#This Row],[Fecha Inicio grupo]])</f>
        <v/>
      </c>
      <c r="BF892" s="252" t="str">
        <f>IF(F892="","",Tabla1[[#This Row],[Curso]])</f>
        <v/>
      </c>
      <c r="BG892" s="253" t="str">
        <f>+IF(TRIM(F892)="","",$B$1&amp;"-"&amp;TRIM(Tabla1[[#This Row],[Mes Inscrito]])&amp;"-"&amp;TRIM(Tabla1[[#This Row],[Dia de clases Inscrito]])&amp;"-"&amp;TRIM(Tabla1[[#This Row],[Horario Inscrito]])&amp;"-"&amp;TRIM(Tabla1[[#This Row],[Fecha Inicio grupo]])&amp;"-"&amp;TRIM(Tabla1[[#This Row],[Tipo Incrito]]))</f>
        <v/>
      </c>
      <c r="BH892" s="308" t="str">
        <f>IF(F892="","",OR(IFERROR(SEARCH("CG",Tabla1[[#This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2" s="309" t="str">
        <f>IF(F892&lt;&gt;"",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2" s="309" t="str">
        <f>IF(F892&lt;&gt;"",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2" s="309" t="str">
        <f>IF(Tabla1[[#This Row],[Fecha Inicio grupo]]="","",IFERROR(VLOOKUP(Tabla1[[#This Row],[Mes de Alta como miembro]],Parámetros!$AM$2:$AN$16,2,0),"01/01/1900"))</f>
        <v/>
      </c>
    </row>
    <row r="893" spans="1:63" ht="14.45">
      <c r="A893" s="69">
        <v>890</v>
      </c>
      <c r="B893" s="30"/>
      <c r="C893" s="35"/>
      <c r="D893" s="43"/>
      <c r="E893" s="65"/>
      <c r="F893" s="46"/>
      <c r="G893" s="46"/>
      <c r="H893" s="164"/>
      <c r="I893" s="43"/>
      <c r="J893" s="29"/>
      <c r="K893" s="70"/>
      <c r="L893" s="69"/>
      <c r="M893" s="47"/>
      <c r="N893" s="239" t="str">
        <f ca="1">IF(Tabla1[[#This Row],[Fecha de nac]]="","",IF(Tabla1[[#This Row],[Fecha Finalización]] &gt;=TODAY(), DATEDIF(Tabla1[[#This Row],[Fecha de nac]],TODAY(),"y"), ROUNDDOWN((Tabla1[[#This Row],[Fecha Finalización]] -Tabla1[[#This Row],[Fecha de nac]])/365,0)))</f>
        <v/>
      </c>
      <c r="O893" s="170"/>
      <c r="P893" s="35"/>
      <c r="Q893" s="68"/>
      <c r="R893" s="68"/>
      <c r="S893" s="68"/>
      <c r="T893" s="68"/>
      <c r="U893" s="244" t="str">
        <f>IF(F893="","",Tabla1[[#This Row],[Fecha Inicio grupo]]+3*7-7)</f>
        <v/>
      </c>
      <c r="V893" s="245" t="str">
        <f>IF(F893="","",EDATE(Tabla1[[#This Row],[Fecha Inicio grupo]],3))</f>
        <v/>
      </c>
      <c r="W893" s="30"/>
      <c r="X893" s="30"/>
      <c r="Y893" s="77"/>
      <c r="Z893" s="77"/>
      <c r="AA893" s="77"/>
      <c r="AB893" s="77"/>
      <c r="AC893" s="77"/>
      <c r="AD893" s="77"/>
      <c r="AE893" s="77"/>
      <c r="AF893" s="77"/>
      <c r="AG893" s="77"/>
      <c r="AH893" s="77"/>
      <c r="AI893" s="77"/>
      <c r="AJ893" s="77"/>
      <c r="AK893" s="77"/>
      <c r="AL893" s="77"/>
      <c r="AM893" s="77"/>
      <c r="AN893" s="77"/>
      <c r="AO893" s="145"/>
      <c r="AP893" s="247" t="str">
        <f>IF(F893="","",IFERROR(VLOOKUP(SUBSTITUTE(SUBSTITUTE(Tabla1[[#This Row],[Uso Sistemas]],"T","P"),"N","F"),Parámetros!$M$2:$N$17,2,0),"Completar hasta 3ra sem. para evaluar a Probacionista"))</f>
        <v/>
      </c>
      <c r="AQ893" s="40"/>
      <c r="AR893" s="40"/>
      <c r="AS893" s="40"/>
      <c r="AT893" s="29"/>
      <c r="AU893" s="56"/>
      <c r="AV893" s="56"/>
      <c r="AW893" s="56"/>
      <c r="AX893" s="249" t="str">
        <f>IF(V893="","",EOMONTH(EDATE(Tabla1[[#This Row],[Fecha Finalización]],2),0))</f>
        <v/>
      </c>
      <c r="AY893" s="40"/>
      <c r="AZ893" s="250" t="str">
        <f>IF(V893="","",EOMONTH(EDATE(Tabla1[[#This Row],[Fecha Finalización]],3),0))</f>
        <v/>
      </c>
      <c r="BA893" s="40"/>
      <c r="BB893" s="40"/>
      <c r="BC893" s="236"/>
      <c r="BD893" s="234" t="str">
        <f>IF(F893="","",Tabla1[[#This Row],[sem 01]]&amp;Tabla1[[#This Row],[sem 02]]&amp;Tabla1[[#This Row],[sem 03]])</f>
        <v/>
      </c>
      <c r="BE893" s="235" t="str">
        <f>IF(TRIM(F893)="","",$B$1&amp;"-"&amp;SUBSTITUTE(Tabla1[[#This Row],[Mes Inscrito]]," ","")&amp;"-"&amp;SUBSTITUTE(Tabla1[[#This Row],[Dia de clases Inscrito]]," ","")&amp;"-"&amp;SUBSTITUTE(Tabla1[[#This Row],[Horario Inscrito]]," ","")&amp;"-"&amp;Tabla1[[#This Row],[Fecha Inicio grupo]])</f>
        <v/>
      </c>
      <c r="BF893" s="252" t="str">
        <f>IF(F893="","",Tabla1[[#This Row],[Curso]])</f>
        <v/>
      </c>
      <c r="BG893" s="253" t="str">
        <f>+IF(TRIM(F893)="","",$B$1&amp;"-"&amp;TRIM(Tabla1[[#This Row],[Mes Inscrito]])&amp;"-"&amp;TRIM(Tabla1[[#This Row],[Dia de clases Inscrito]])&amp;"-"&amp;TRIM(Tabla1[[#This Row],[Horario Inscrito]])&amp;"-"&amp;TRIM(Tabla1[[#This Row],[Fecha Inicio grupo]])&amp;"-"&amp;TRIM(Tabla1[[#This Row],[Tipo Incrito]]))</f>
        <v/>
      </c>
      <c r="BH893" s="308" t="str">
        <f>IF(F893="","",OR(IFERROR(SEARCH("CG",Tabla1[[#This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3" s="309" t="str">
        <f>IF(F893&lt;&gt;"",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3" s="309" t="str">
        <f>IF(F893&lt;&gt;"",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3" s="309" t="str">
        <f>IF(Tabla1[[#This Row],[Fecha Inicio grupo]]="","",IFERROR(VLOOKUP(Tabla1[[#This Row],[Mes de Alta como miembro]],Parámetros!$AM$2:$AN$16,2,0),"01/01/1900"))</f>
        <v/>
      </c>
    </row>
    <row r="894" spans="1:63" ht="14.45">
      <c r="A894" s="69">
        <v>891</v>
      </c>
      <c r="B894" s="30"/>
      <c r="C894" s="35"/>
      <c r="D894" s="43"/>
      <c r="E894" s="65"/>
      <c r="F894" s="46"/>
      <c r="G894" s="46"/>
      <c r="H894" s="164"/>
      <c r="I894" s="43"/>
      <c r="J894" s="29"/>
      <c r="K894" s="70"/>
      <c r="L894" s="69"/>
      <c r="M894" s="47"/>
      <c r="N894" s="239" t="str">
        <f ca="1">IF(Tabla1[[#This Row],[Fecha de nac]]="","",IF(Tabla1[[#This Row],[Fecha Finalización]] &gt;=TODAY(), DATEDIF(Tabla1[[#This Row],[Fecha de nac]],TODAY(),"y"), ROUNDDOWN((Tabla1[[#This Row],[Fecha Finalización]] -Tabla1[[#This Row],[Fecha de nac]])/365,0)))</f>
        <v/>
      </c>
      <c r="O894" s="170"/>
      <c r="P894" s="35"/>
      <c r="Q894" s="68"/>
      <c r="R894" s="68"/>
      <c r="S894" s="68"/>
      <c r="T894" s="68"/>
      <c r="U894" s="244" t="str">
        <f>IF(F894="","",Tabla1[[#This Row],[Fecha Inicio grupo]]+3*7-7)</f>
        <v/>
      </c>
      <c r="V894" s="245" t="str">
        <f>IF(F894="","",EDATE(Tabla1[[#This Row],[Fecha Inicio grupo]],3))</f>
        <v/>
      </c>
      <c r="W894" s="30"/>
      <c r="X894" s="30"/>
      <c r="Y894" s="77"/>
      <c r="Z894" s="77"/>
      <c r="AA894" s="77"/>
      <c r="AB894" s="77"/>
      <c r="AC894" s="77"/>
      <c r="AD894" s="77"/>
      <c r="AE894" s="77"/>
      <c r="AF894" s="77"/>
      <c r="AG894" s="77"/>
      <c r="AH894" s="77"/>
      <c r="AI894" s="77"/>
      <c r="AJ894" s="77"/>
      <c r="AK894" s="77"/>
      <c r="AL894" s="77"/>
      <c r="AM894" s="77"/>
      <c r="AN894" s="77"/>
      <c r="AO894" s="145"/>
      <c r="AP894" s="247" t="str">
        <f>IF(F894="","",IFERROR(VLOOKUP(SUBSTITUTE(SUBSTITUTE(Tabla1[[#This Row],[Uso Sistemas]],"T","P"),"N","F"),Parámetros!$M$2:$N$17,2,0),"Completar hasta 3ra sem. para evaluar a Probacionista"))</f>
        <v/>
      </c>
      <c r="AQ894" s="40"/>
      <c r="AR894" s="40"/>
      <c r="AS894" s="40"/>
      <c r="AT894" s="29"/>
      <c r="AU894" s="56"/>
      <c r="AV894" s="56"/>
      <c r="AW894" s="56"/>
      <c r="AX894" s="249" t="str">
        <f>IF(V894="","",EOMONTH(EDATE(Tabla1[[#This Row],[Fecha Finalización]],2),0))</f>
        <v/>
      </c>
      <c r="AY894" s="40"/>
      <c r="AZ894" s="250" t="str">
        <f>IF(V894="","",EOMONTH(EDATE(Tabla1[[#This Row],[Fecha Finalización]],3),0))</f>
        <v/>
      </c>
      <c r="BA894" s="40"/>
      <c r="BB894" s="40"/>
      <c r="BC894" s="236"/>
      <c r="BD894" s="234" t="str">
        <f>IF(F894="","",Tabla1[[#This Row],[sem 01]]&amp;Tabla1[[#This Row],[sem 02]]&amp;Tabla1[[#This Row],[sem 03]])</f>
        <v/>
      </c>
      <c r="BE894" s="235" t="str">
        <f>IF(TRIM(F894)="","",$B$1&amp;"-"&amp;SUBSTITUTE(Tabla1[[#This Row],[Mes Inscrito]]," ","")&amp;"-"&amp;SUBSTITUTE(Tabla1[[#This Row],[Dia de clases Inscrito]]," ","")&amp;"-"&amp;SUBSTITUTE(Tabla1[[#This Row],[Horario Inscrito]]," ","")&amp;"-"&amp;Tabla1[[#This Row],[Fecha Inicio grupo]])</f>
        <v/>
      </c>
      <c r="BF894" s="252" t="str">
        <f>IF(F894="","",Tabla1[[#This Row],[Curso]])</f>
        <v/>
      </c>
      <c r="BG894" s="253" t="str">
        <f>+IF(TRIM(F894)="","",$B$1&amp;"-"&amp;TRIM(Tabla1[[#This Row],[Mes Inscrito]])&amp;"-"&amp;TRIM(Tabla1[[#This Row],[Dia de clases Inscrito]])&amp;"-"&amp;TRIM(Tabla1[[#This Row],[Horario Inscrito]])&amp;"-"&amp;TRIM(Tabla1[[#This Row],[Fecha Inicio grupo]])&amp;"-"&amp;TRIM(Tabla1[[#This Row],[Tipo Incrito]]))</f>
        <v/>
      </c>
      <c r="BH894" s="308" t="str">
        <f>IF(F894="","",OR(IFERROR(SEARCH("CG",Tabla1[[#This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4" s="309" t="str">
        <f>IF(F894&lt;&gt;"",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4" s="309" t="str">
        <f>IF(F894&lt;&gt;"",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4" s="309" t="str">
        <f>IF(Tabla1[[#This Row],[Fecha Inicio grupo]]="","",IFERROR(VLOOKUP(Tabla1[[#This Row],[Mes de Alta como miembro]],Parámetros!$AM$2:$AN$16,2,0),"01/01/1900"))</f>
        <v/>
      </c>
    </row>
    <row r="895" spans="1:63" ht="14.45">
      <c r="A895" s="69">
        <v>892</v>
      </c>
      <c r="B895" s="30"/>
      <c r="C895" s="35"/>
      <c r="D895" s="43"/>
      <c r="E895" s="65"/>
      <c r="F895" s="46"/>
      <c r="G895" s="46"/>
      <c r="H895" s="164"/>
      <c r="I895" s="43"/>
      <c r="J895" s="29"/>
      <c r="K895" s="70"/>
      <c r="L895" s="69"/>
      <c r="M895" s="47"/>
      <c r="N895" s="239" t="str">
        <f ca="1">IF(Tabla1[[#This Row],[Fecha de nac]]="","",IF(Tabla1[[#This Row],[Fecha Finalización]] &gt;=TODAY(), DATEDIF(Tabla1[[#This Row],[Fecha de nac]],TODAY(),"y"), ROUNDDOWN((Tabla1[[#This Row],[Fecha Finalización]] -Tabla1[[#This Row],[Fecha de nac]])/365,0)))</f>
        <v/>
      </c>
      <c r="O895" s="170"/>
      <c r="P895" s="35"/>
      <c r="Q895" s="68"/>
      <c r="R895" s="68"/>
      <c r="S895" s="68"/>
      <c r="T895" s="68"/>
      <c r="U895" s="244" t="str">
        <f>IF(F895="","",Tabla1[[#This Row],[Fecha Inicio grupo]]+3*7-7)</f>
        <v/>
      </c>
      <c r="V895" s="245" t="str">
        <f>IF(F895="","",EDATE(Tabla1[[#This Row],[Fecha Inicio grupo]],3))</f>
        <v/>
      </c>
      <c r="W895" s="30"/>
      <c r="X895" s="30"/>
      <c r="Y895" s="77"/>
      <c r="Z895" s="77"/>
      <c r="AA895" s="77"/>
      <c r="AB895" s="77"/>
      <c r="AC895" s="77"/>
      <c r="AD895" s="77"/>
      <c r="AE895" s="77"/>
      <c r="AF895" s="77"/>
      <c r="AG895" s="77"/>
      <c r="AH895" s="77"/>
      <c r="AI895" s="77"/>
      <c r="AJ895" s="77"/>
      <c r="AK895" s="77"/>
      <c r="AL895" s="77"/>
      <c r="AM895" s="77"/>
      <c r="AN895" s="77"/>
      <c r="AO895" s="145"/>
      <c r="AP895" s="247" t="str">
        <f>IF(F895="","",IFERROR(VLOOKUP(SUBSTITUTE(SUBSTITUTE(Tabla1[[#This Row],[Uso Sistemas]],"T","P"),"N","F"),Parámetros!$M$2:$N$17,2,0),"Completar hasta 3ra sem. para evaluar a Probacionista"))</f>
        <v/>
      </c>
      <c r="AQ895" s="40"/>
      <c r="AR895" s="40"/>
      <c r="AS895" s="40"/>
      <c r="AT895" s="29"/>
      <c r="AU895" s="56"/>
      <c r="AV895" s="56"/>
      <c r="AW895" s="56"/>
      <c r="AX895" s="249" t="str">
        <f>IF(V895="","",EOMONTH(EDATE(Tabla1[[#This Row],[Fecha Finalización]],2),0))</f>
        <v/>
      </c>
      <c r="AY895" s="40"/>
      <c r="AZ895" s="250" t="str">
        <f>IF(V895="","",EOMONTH(EDATE(Tabla1[[#This Row],[Fecha Finalización]],3),0))</f>
        <v/>
      </c>
      <c r="BA895" s="40"/>
      <c r="BB895" s="40"/>
      <c r="BC895" s="236"/>
      <c r="BD895" s="234" t="str">
        <f>IF(F895="","",Tabla1[[#This Row],[sem 01]]&amp;Tabla1[[#This Row],[sem 02]]&amp;Tabla1[[#This Row],[sem 03]])</f>
        <v/>
      </c>
      <c r="BE895" s="235" t="str">
        <f>IF(TRIM(F895)="","",$B$1&amp;"-"&amp;SUBSTITUTE(Tabla1[[#This Row],[Mes Inscrito]]," ","")&amp;"-"&amp;SUBSTITUTE(Tabla1[[#This Row],[Dia de clases Inscrito]]," ","")&amp;"-"&amp;SUBSTITUTE(Tabla1[[#This Row],[Horario Inscrito]]," ","")&amp;"-"&amp;Tabla1[[#This Row],[Fecha Inicio grupo]])</f>
        <v/>
      </c>
      <c r="BF895" s="252" t="str">
        <f>IF(F895="","",Tabla1[[#This Row],[Curso]])</f>
        <v/>
      </c>
      <c r="BG895" s="253" t="str">
        <f>+IF(TRIM(F895)="","",$B$1&amp;"-"&amp;TRIM(Tabla1[[#This Row],[Mes Inscrito]])&amp;"-"&amp;TRIM(Tabla1[[#This Row],[Dia de clases Inscrito]])&amp;"-"&amp;TRIM(Tabla1[[#This Row],[Horario Inscrito]])&amp;"-"&amp;TRIM(Tabla1[[#This Row],[Fecha Inicio grupo]])&amp;"-"&amp;TRIM(Tabla1[[#This Row],[Tipo Incrito]]))</f>
        <v/>
      </c>
      <c r="BH895" s="308" t="str">
        <f>IF(F895="","",OR(IFERROR(SEARCH("CG",Tabla1[[#This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5" s="309" t="str">
        <f>IF(F895&lt;&gt;"",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5" s="309" t="str">
        <f>IF(F895&lt;&gt;"",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5" s="309" t="str">
        <f>IF(Tabla1[[#This Row],[Fecha Inicio grupo]]="","",IFERROR(VLOOKUP(Tabla1[[#This Row],[Mes de Alta como miembro]],Parámetros!$AM$2:$AN$16,2,0),"01/01/1900"))</f>
        <v/>
      </c>
    </row>
    <row r="896" spans="1:63" ht="14.45">
      <c r="A896" s="69">
        <v>893</v>
      </c>
      <c r="B896" s="30"/>
      <c r="C896" s="35"/>
      <c r="D896" s="43"/>
      <c r="E896" s="65"/>
      <c r="F896" s="46"/>
      <c r="G896" s="46"/>
      <c r="H896" s="164"/>
      <c r="I896" s="43"/>
      <c r="J896" s="29"/>
      <c r="K896" s="70"/>
      <c r="L896" s="69"/>
      <c r="M896" s="47"/>
      <c r="N896" s="239" t="str">
        <f ca="1">IF(Tabla1[[#This Row],[Fecha de nac]]="","",IF(Tabla1[[#This Row],[Fecha Finalización]] &gt;=TODAY(), DATEDIF(Tabla1[[#This Row],[Fecha de nac]],TODAY(),"y"), ROUNDDOWN((Tabla1[[#This Row],[Fecha Finalización]] -Tabla1[[#This Row],[Fecha de nac]])/365,0)))</f>
        <v/>
      </c>
      <c r="O896" s="170"/>
      <c r="P896" s="35"/>
      <c r="Q896" s="68"/>
      <c r="R896" s="68"/>
      <c r="S896" s="68"/>
      <c r="T896" s="68"/>
      <c r="U896" s="244" t="str">
        <f>IF(F896="","",Tabla1[[#This Row],[Fecha Inicio grupo]]+3*7-7)</f>
        <v/>
      </c>
      <c r="V896" s="245" t="str">
        <f>IF(F896="","",EDATE(Tabla1[[#This Row],[Fecha Inicio grupo]],3))</f>
        <v/>
      </c>
      <c r="W896" s="30"/>
      <c r="X896" s="30"/>
      <c r="Y896" s="77"/>
      <c r="Z896" s="77"/>
      <c r="AA896" s="77"/>
      <c r="AB896" s="77"/>
      <c r="AC896" s="77"/>
      <c r="AD896" s="77"/>
      <c r="AE896" s="77"/>
      <c r="AF896" s="77"/>
      <c r="AG896" s="77"/>
      <c r="AH896" s="77"/>
      <c r="AI896" s="77"/>
      <c r="AJ896" s="77"/>
      <c r="AK896" s="77"/>
      <c r="AL896" s="77"/>
      <c r="AM896" s="77"/>
      <c r="AN896" s="77"/>
      <c r="AO896" s="145"/>
      <c r="AP896" s="247" t="str">
        <f>IF(F896="","",IFERROR(VLOOKUP(SUBSTITUTE(SUBSTITUTE(Tabla1[[#This Row],[Uso Sistemas]],"T","P"),"N","F"),Parámetros!$M$2:$N$17,2,0),"Completar hasta 3ra sem. para evaluar a Probacionista"))</f>
        <v/>
      </c>
      <c r="AQ896" s="40"/>
      <c r="AR896" s="40"/>
      <c r="AS896" s="40"/>
      <c r="AT896" s="29"/>
      <c r="AU896" s="56"/>
      <c r="AV896" s="56"/>
      <c r="AW896" s="56"/>
      <c r="AX896" s="249" t="str">
        <f>IF(V896="","",EOMONTH(EDATE(Tabla1[[#This Row],[Fecha Finalización]],2),0))</f>
        <v/>
      </c>
      <c r="AY896" s="40"/>
      <c r="AZ896" s="250" t="str">
        <f>IF(V896="","",EOMONTH(EDATE(Tabla1[[#This Row],[Fecha Finalización]],3),0))</f>
        <v/>
      </c>
      <c r="BA896" s="40"/>
      <c r="BB896" s="40"/>
      <c r="BC896" s="236"/>
      <c r="BD896" s="234" t="str">
        <f>IF(F896="","",Tabla1[[#This Row],[sem 01]]&amp;Tabla1[[#This Row],[sem 02]]&amp;Tabla1[[#This Row],[sem 03]])</f>
        <v/>
      </c>
      <c r="BE896" s="235" t="str">
        <f>IF(TRIM(F896)="","",$B$1&amp;"-"&amp;SUBSTITUTE(Tabla1[[#This Row],[Mes Inscrito]]," ","")&amp;"-"&amp;SUBSTITUTE(Tabla1[[#This Row],[Dia de clases Inscrito]]," ","")&amp;"-"&amp;SUBSTITUTE(Tabla1[[#This Row],[Horario Inscrito]]," ","")&amp;"-"&amp;Tabla1[[#This Row],[Fecha Inicio grupo]])</f>
        <v/>
      </c>
      <c r="BF896" s="252" t="str">
        <f>IF(F896="","",Tabla1[[#This Row],[Curso]])</f>
        <v/>
      </c>
      <c r="BG896" s="253" t="str">
        <f>+IF(TRIM(F896)="","",$B$1&amp;"-"&amp;TRIM(Tabla1[[#This Row],[Mes Inscrito]])&amp;"-"&amp;TRIM(Tabla1[[#This Row],[Dia de clases Inscrito]])&amp;"-"&amp;TRIM(Tabla1[[#This Row],[Horario Inscrito]])&amp;"-"&amp;TRIM(Tabla1[[#This Row],[Fecha Inicio grupo]])&amp;"-"&amp;TRIM(Tabla1[[#This Row],[Tipo Incrito]]))</f>
        <v/>
      </c>
      <c r="BH896" s="308" t="str">
        <f>IF(F896="","",OR(IFERROR(SEARCH("CG",Tabla1[[#This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6" s="309" t="str">
        <f>IF(F896&lt;&gt;"",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6" s="309" t="str">
        <f>IF(F896&lt;&gt;"",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6" s="309" t="str">
        <f>IF(Tabla1[[#This Row],[Fecha Inicio grupo]]="","",IFERROR(VLOOKUP(Tabla1[[#This Row],[Mes de Alta como miembro]],Parámetros!$AM$2:$AN$16,2,0),"01/01/1900"))</f>
        <v/>
      </c>
    </row>
    <row r="897" spans="1:63" ht="14.45">
      <c r="A897" s="69">
        <v>894</v>
      </c>
      <c r="B897" s="30"/>
      <c r="C897" s="35"/>
      <c r="D897" s="43"/>
      <c r="E897" s="65"/>
      <c r="F897" s="46"/>
      <c r="G897" s="46"/>
      <c r="H897" s="164"/>
      <c r="I897" s="43"/>
      <c r="J897" s="29"/>
      <c r="K897" s="70"/>
      <c r="L897" s="69"/>
      <c r="M897" s="47"/>
      <c r="N897" s="239" t="str">
        <f ca="1">IF(Tabla1[[#This Row],[Fecha de nac]]="","",IF(Tabla1[[#This Row],[Fecha Finalización]] &gt;=TODAY(), DATEDIF(Tabla1[[#This Row],[Fecha de nac]],TODAY(),"y"), ROUNDDOWN((Tabla1[[#This Row],[Fecha Finalización]] -Tabla1[[#This Row],[Fecha de nac]])/365,0)))</f>
        <v/>
      </c>
      <c r="O897" s="170"/>
      <c r="P897" s="35"/>
      <c r="Q897" s="68"/>
      <c r="R897" s="68"/>
      <c r="S897" s="68"/>
      <c r="T897" s="68"/>
      <c r="U897" s="244" t="str">
        <f>IF(F897="","",Tabla1[[#This Row],[Fecha Inicio grupo]]+3*7-7)</f>
        <v/>
      </c>
      <c r="V897" s="245" t="str">
        <f>IF(F897="","",EDATE(Tabla1[[#This Row],[Fecha Inicio grupo]],3))</f>
        <v/>
      </c>
      <c r="W897" s="30"/>
      <c r="X897" s="30"/>
      <c r="Y897" s="77"/>
      <c r="Z897" s="77"/>
      <c r="AA897" s="77"/>
      <c r="AB897" s="77"/>
      <c r="AC897" s="77"/>
      <c r="AD897" s="77"/>
      <c r="AE897" s="77"/>
      <c r="AF897" s="77"/>
      <c r="AG897" s="77"/>
      <c r="AH897" s="77"/>
      <c r="AI897" s="77"/>
      <c r="AJ897" s="77"/>
      <c r="AK897" s="77"/>
      <c r="AL897" s="77"/>
      <c r="AM897" s="77"/>
      <c r="AN897" s="77"/>
      <c r="AO897" s="145"/>
      <c r="AP897" s="247" t="str">
        <f>IF(F897="","",IFERROR(VLOOKUP(SUBSTITUTE(SUBSTITUTE(Tabla1[[#This Row],[Uso Sistemas]],"T","P"),"N","F"),Parámetros!$M$2:$N$17,2,0),"Completar hasta 3ra sem. para evaluar a Probacionista"))</f>
        <v/>
      </c>
      <c r="AQ897" s="40"/>
      <c r="AR897" s="40"/>
      <c r="AS897" s="40"/>
      <c r="AT897" s="29"/>
      <c r="AU897" s="56"/>
      <c r="AV897" s="56"/>
      <c r="AW897" s="56"/>
      <c r="AX897" s="249" t="str">
        <f>IF(V897="","",EOMONTH(EDATE(Tabla1[[#This Row],[Fecha Finalización]],2),0))</f>
        <v/>
      </c>
      <c r="AY897" s="40"/>
      <c r="AZ897" s="250" t="str">
        <f>IF(V897="","",EOMONTH(EDATE(Tabla1[[#This Row],[Fecha Finalización]],3),0))</f>
        <v/>
      </c>
      <c r="BA897" s="40"/>
      <c r="BB897" s="40"/>
      <c r="BC897" s="236"/>
      <c r="BD897" s="234" t="str">
        <f>IF(F897="","",Tabla1[[#This Row],[sem 01]]&amp;Tabla1[[#This Row],[sem 02]]&amp;Tabla1[[#This Row],[sem 03]])</f>
        <v/>
      </c>
      <c r="BE897" s="235" t="str">
        <f>IF(TRIM(F897)="","",$B$1&amp;"-"&amp;SUBSTITUTE(Tabla1[[#This Row],[Mes Inscrito]]," ","")&amp;"-"&amp;SUBSTITUTE(Tabla1[[#This Row],[Dia de clases Inscrito]]," ","")&amp;"-"&amp;SUBSTITUTE(Tabla1[[#This Row],[Horario Inscrito]]," ","")&amp;"-"&amp;Tabla1[[#This Row],[Fecha Inicio grupo]])</f>
        <v/>
      </c>
      <c r="BF897" s="252" t="str">
        <f>IF(F897="","",Tabla1[[#This Row],[Curso]])</f>
        <v/>
      </c>
      <c r="BG897" s="253" t="str">
        <f>+IF(TRIM(F897)="","",$B$1&amp;"-"&amp;TRIM(Tabla1[[#This Row],[Mes Inscrito]])&amp;"-"&amp;TRIM(Tabla1[[#This Row],[Dia de clases Inscrito]])&amp;"-"&amp;TRIM(Tabla1[[#This Row],[Horario Inscrito]])&amp;"-"&amp;TRIM(Tabla1[[#This Row],[Fecha Inicio grupo]])&amp;"-"&amp;TRIM(Tabla1[[#This Row],[Tipo Incrito]]))</f>
        <v/>
      </c>
      <c r="BH897" s="308" t="str">
        <f>IF(F897="","",OR(IFERROR(SEARCH("CG",Tabla1[[#This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7" s="309" t="str">
        <f>IF(F897&lt;&gt;"",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7" s="309" t="str">
        <f>IF(F897&lt;&gt;"",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7" s="309" t="str">
        <f>IF(Tabla1[[#This Row],[Fecha Inicio grupo]]="","",IFERROR(VLOOKUP(Tabla1[[#This Row],[Mes de Alta como miembro]],Parámetros!$AM$2:$AN$16,2,0),"01/01/1900"))</f>
        <v/>
      </c>
    </row>
    <row r="898" spans="1:63" ht="14.45">
      <c r="A898" s="69">
        <v>895</v>
      </c>
      <c r="B898" s="30"/>
      <c r="C898" s="35"/>
      <c r="D898" s="43"/>
      <c r="E898" s="65"/>
      <c r="F898" s="46"/>
      <c r="G898" s="46"/>
      <c r="H898" s="164"/>
      <c r="I898" s="43"/>
      <c r="J898" s="29"/>
      <c r="K898" s="70"/>
      <c r="L898" s="69"/>
      <c r="M898" s="47"/>
      <c r="N898" s="239" t="str">
        <f ca="1">IF(Tabla1[[#This Row],[Fecha de nac]]="","",IF(Tabla1[[#This Row],[Fecha Finalización]] &gt;=TODAY(), DATEDIF(Tabla1[[#This Row],[Fecha de nac]],TODAY(),"y"), ROUNDDOWN((Tabla1[[#This Row],[Fecha Finalización]] -Tabla1[[#This Row],[Fecha de nac]])/365,0)))</f>
        <v/>
      </c>
      <c r="O898" s="170"/>
      <c r="P898" s="35"/>
      <c r="Q898" s="68"/>
      <c r="R898" s="68"/>
      <c r="S898" s="68"/>
      <c r="T898" s="68"/>
      <c r="U898" s="244" t="str">
        <f>IF(F898="","",Tabla1[[#This Row],[Fecha Inicio grupo]]+3*7-7)</f>
        <v/>
      </c>
      <c r="V898" s="245" t="str">
        <f>IF(F898="","",EDATE(Tabla1[[#This Row],[Fecha Inicio grupo]],3))</f>
        <v/>
      </c>
      <c r="W898" s="30"/>
      <c r="X898" s="30"/>
      <c r="Y898" s="77"/>
      <c r="Z898" s="77"/>
      <c r="AA898" s="77"/>
      <c r="AB898" s="77"/>
      <c r="AC898" s="77"/>
      <c r="AD898" s="77"/>
      <c r="AE898" s="77"/>
      <c r="AF898" s="77"/>
      <c r="AG898" s="77"/>
      <c r="AH898" s="77"/>
      <c r="AI898" s="77"/>
      <c r="AJ898" s="77"/>
      <c r="AK898" s="77"/>
      <c r="AL898" s="77"/>
      <c r="AM898" s="77"/>
      <c r="AN898" s="77"/>
      <c r="AO898" s="145"/>
      <c r="AP898" s="247" t="str">
        <f>IF(F898="","",IFERROR(VLOOKUP(SUBSTITUTE(SUBSTITUTE(Tabla1[[#This Row],[Uso Sistemas]],"T","P"),"N","F"),Parámetros!$M$2:$N$17,2,0),"Completar hasta 3ra sem. para evaluar a Probacionista"))</f>
        <v/>
      </c>
      <c r="AQ898" s="40"/>
      <c r="AR898" s="40"/>
      <c r="AS898" s="40"/>
      <c r="AT898" s="29"/>
      <c r="AU898" s="56"/>
      <c r="AV898" s="56"/>
      <c r="AW898" s="56"/>
      <c r="AX898" s="249" t="str">
        <f>IF(V898="","",EOMONTH(EDATE(Tabla1[[#This Row],[Fecha Finalización]],2),0))</f>
        <v/>
      </c>
      <c r="AY898" s="40"/>
      <c r="AZ898" s="250" t="str">
        <f>IF(V898="","",EOMONTH(EDATE(Tabla1[[#This Row],[Fecha Finalización]],3),0))</f>
        <v/>
      </c>
      <c r="BA898" s="40"/>
      <c r="BB898" s="40"/>
      <c r="BC898" s="236"/>
      <c r="BD898" s="234" t="str">
        <f>IF(F898="","",Tabla1[[#This Row],[sem 01]]&amp;Tabla1[[#This Row],[sem 02]]&amp;Tabla1[[#This Row],[sem 03]])</f>
        <v/>
      </c>
      <c r="BE898" s="235" t="str">
        <f>IF(TRIM(F898)="","",$B$1&amp;"-"&amp;SUBSTITUTE(Tabla1[[#This Row],[Mes Inscrito]]," ","")&amp;"-"&amp;SUBSTITUTE(Tabla1[[#This Row],[Dia de clases Inscrito]]," ","")&amp;"-"&amp;SUBSTITUTE(Tabla1[[#This Row],[Horario Inscrito]]," ","")&amp;"-"&amp;Tabla1[[#This Row],[Fecha Inicio grupo]])</f>
        <v/>
      </c>
      <c r="BF898" s="252" t="str">
        <f>IF(F898="","",Tabla1[[#This Row],[Curso]])</f>
        <v/>
      </c>
      <c r="BG898" s="253" t="str">
        <f>+IF(TRIM(F898)="","",$B$1&amp;"-"&amp;TRIM(Tabla1[[#This Row],[Mes Inscrito]])&amp;"-"&amp;TRIM(Tabla1[[#This Row],[Dia de clases Inscrito]])&amp;"-"&amp;TRIM(Tabla1[[#This Row],[Horario Inscrito]])&amp;"-"&amp;TRIM(Tabla1[[#This Row],[Fecha Inicio grupo]])&amp;"-"&amp;TRIM(Tabla1[[#This Row],[Tipo Incrito]]))</f>
        <v/>
      </c>
      <c r="BH898" s="308" t="str">
        <f>IF(F898="","",OR(IFERROR(SEARCH("CG",Tabla1[[#This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8" s="309" t="str">
        <f>IF(F898&lt;&gt;"",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8" s="309" t="str">
        <f>IF(F898&lt;&gt;"",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8" s="309" t="str">
        <f>IF(Tabla1[[#This Row],[Fecha Inicio grupo]]="","",IFERROR(VLOOKUP(Tabla1[[#This Row],[Mes de Alta como miembro]],Parámetros!$AM$2:$AN$16,2,0),"01/01/1900"))</f>
        <v/>
      </c>
    </row>
    <row r="899" spans="1:63" ht="14.45">
      <c r="A899" s="69">
        <v>896</v>
      </c>
      <c r="B899" s="30"/>
      <c r="C899" s="35"/>
      <c r="D899" s="43"/>
      <c r="E899" s="65"/>
      <c r="F899" s="46"/>
      <c r="G899" s="46"/>
      <c r="H899" s="164"/>
      <c r="I899" s="43"/>
      <c r="J899" s="29"/>
      <c r="K899" s="70"/>
      <c r="L899" s="69"/>
      <c r="M899" s="47"/>
      <c r="N899" s="239" t="str">
        <f ca="1">IF(Tabla1[[#This Row],[Fecha de nac]]="","",IF(Tabla1[[#This Row],[Fecha Finalización]] &gt;=TODAY(), DATEDIF(Tabla1[[#This Row],[Fecha de nac]],TODAY(),"y"), ROUNDDOWN((Tabla1[[#This Row],[Fecha Finalización]] -Tabla1[[#This Row],[Fecha de nac]])/365,0)))</f>
        <v/>
      </c>
      <c r="O899" s="170"/>
      <c r="P899" s="35"/>
      <c r="Q899" s="68"/>
      <c r="R899" s="68"/>
      <c r="S899" s="68"/>
      <c r="T899" s="68"/>
      <c r="U899" s="244" t="str">
        <f>IF(F899="","",Tabla1[[#This Row],[Fecha Inicio grupo]]+3*7-7)</f>
        <v/>
      </c>
      <c r="V899" s="245" t="str">
        <f>IF(F899="","",EDATE(Tabla1[[#This Row],[Fecha Inicio grupo]],3))</f>
        <v/>
      </c>
      <c r="W899" s="30"/>
      <c r="X899" s="30"/>
      <c r="Y899" s="77"/>
      <c r="Z899" s="77"/>
      <c r="AA899" s="77"/>
      <c r="AB899" s="77"/>
      <c r="AC899" s="77"/>
      <c r="AD899" s="77"/>
      <c r="AE899" s="77"/>
      <c r="AF899" s="77"/>
      <c r="AG899" s="77"/>
      <c r="AH899" s="77"/>
      <c r="AI899" s="77"/>
      <c r="AJ899" s="77"/>
      <c r="AK899" s="77"/>
      <c r="AL899" s="77"/>
      <c r="AM899" s="77"/>
      <c r="AN899" s="77"/>
      <c r="AO899" s="145"/>
      <c r="AP899" s="247" t="str">
        <f>IF(F899="","",IFERROR(VLOOKUP(SUBSTITUTE(SUBSTITUTE(Tabla1[[#This Row],[Uso Sistemas]],"T","P"),"N","F"),Parámetros!$M$2:$N$17,2,0),"Completar hasta 3ra sem. para evaluar a Probacionista"))</f>
        <v/>
      </c>
      <c r="AQ899" s="40"/>
      <c r="AR899" s="40"/>
      <c r="AS899" s="40"/>
      <c r="AT899" s="29"/>
      <c r="AU899" s="56"/>
      <c r="AV899" s="56"/>
      <c r="AW899" s="56"/>
      <c r="AX899" s="249" t="str">
        <f>IF(V899="","",EOMONTH(EDATE(Tabla1[[#This Row],[Fecha Finalización]],2),0))</f>
        <v/>
      </c>
      <c r="AY899" s="40"/>
      <c r="AZ899" s="250" t="str">
        <f>IF(V899="","",EOMONTH(EDATE(Tabla1[[#This Row],[Fecha Finalización]],3),0))</f>
        <v/>
      </c>
      <c r="BA899" s="40"/>
      <c r="BB899" s="40"/>
      <c r="BC899" s="236"/>
      <c r="BD899" s="234" t="str">
        <f>IF(F899="","",Tabla1[[#This Row],[sem 01]]&amp;Tabla1[[#This Row],[sem 02]]&amp;Tabla1[[#This Row],[sem 03]])</f>
        <v/>
      </c>
      <c r="BE899" s="235" t="str">
        <f>IF(TRIM(F899)="","",$B$1&amp;"-"&amp;SUBSTITUTE(Tabla1[[#This Row],[Mes Inscrito]]," ","")&amp;"-"&amp;SUBSTITUTE(Tabla1[[#This Row],[Dia de clases Inscrito]]," ","")&amp;"-"&amp;SUBSTITUTE(Tabla1[[#This Row],[Horario Inscrito]]," ","")&amp;"-"&amp;Tabla1[[#This Row],[Fecha Inicio grupo]])</f>
        <v/>
      </c>
      <c r="BF899" s="252" t="str">
        <f>IF(F899="","",Tabla1[[#This Row],[Curso]])</f>
        <v/>
      </c>
      <c r="BG899" s="253" t="str">
        <f>+IF(TRIM(F899)="","",$B$1&amp;"-"&amp;TRIM(Tabla1[[#This Row],[Mes Inscrito]])&amp;"-"&amp;TRIM(Tabla1[[#This Row],[Dia de clases Inscrito]])&amp;"-"&amp;TRIM(Tabla1[[#This Row],[Horario Inscrito]])&amp;"-"&amp;TRIM(Tabla1[[#This Row],[Fecha Inicio grupo]])&amp;"-"&amp;TRIM(Tabla1[[#This Row],[Tipo Incrito]]))</f>
        <v/>
      </c>
      <c r="BH899" s="308" t="str">
        <f>IF(F899="","",OR(IFERROR(SEARCH("CG",Tabla1[[#This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9" s="309" t="str">
        <f>IF(F899&lt;&gt;"",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9" s="309" t="str">
        <f>IF(F899&lt;&gt;"",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9" s="309" t="str">
        <f>IF(Tabla1[[#This Row],[Fecha Inicio grupo]]="","",IFERROR(VLOOKUP(Tabla1[[#This Row],[Mes de Alta como miembro]],Parámetros!$AM$2:$AN$16,2,0),"01/01/1900"))</f>
        <v/>
      </c>
    </row>
    <row r="900" spans="1:63" ht="14.45">
      <c r="A900" s="69">
        <v>897</v>
      </c>
      <c r="B900" s="30"/>
      <c r="C900" s="35"/>
      <c r="D900" s="43"/>
      <c r="E900" s="65"/>
      <c r="F900" s="46"/>
      <c r="G900" s="46"/>
      <c r="H900" s="164"/>
      <c r="I900" s="43"/>
      <c r="J900" s="29"/>
      <c r="K900" s="70"/>
      <c r="L900" s="69"/>
      <c r="M900" s="47"/>
      <c r="N900" s="239" t="str">
        <f ca="1">IF(Tabla1[[#This Row],[Fecha de nac]]="","",IF(Tabla1[[#This Row],[Fecha Finalización]] &gt;=TODAY(), DATEDIF(Tabla1[[#This Row],[Fecha de nac]],TODAY(),"y"), ROUNDDOWN((Tabla1[[#This Row],[Fecha Finalización]] -Tabla1[[#This Row],[Fecha de nac]])/365,0)))</f>
        <v/>
      </c>
      <c r="O900" s="170"/>
      <c r="P900" s="35"/>
      <c r="Q900" s="68"/>
      <c r="R900" s="68"/>
      <c r="S900" s="68"/>
      <c r="T900" s="68"/>
      <c r="U900" s="244" t="str">
        <f>IF(F900="","",Tabla1[[#This Row],[Fecha Inicio grupo]]+3*7-7)</f>
        <v/>
      </c>
      <c r="V900" s="245" t="str">
        <f>IF(F900="","",EDATE(Tabla1[[#This Row],[Fecha Inicio grupo]],3))</f>
        <v/>
      </c>
      <c r="W900" s="30"/>
      <c r="X900" s="30"/>
      <c r="Y900" s="77"/>
      <c r="Z900" s="77"/>
      <c r="AA900" s="77"/>
      <c r="AB900" s="77"/>
      <c r="AC900" s="77"/>
      <c r="AD900" s="77"/>
      <c r="AE900" s="77"/>
      <c r="AF900" s="77"/>
      <c r="AG900" s="77"/>
      <c r="AH900" s="77"/>
      <c r="AI900" s="77"/>
      <c r="AJ900" s="77"/>
      <c r="AK900" s="77"/>
      <c r="AL900" s="77"/>
      <c r="AM900" s="77"/>
      <c r="AN900" s="77"/>
      <c r="AO900" s="145"/>
      <c r="AP900" s="247" t="str">
        <f>IF(F900="","",IFERROR(VLOOKUP(SUBSTITUTE(SUBSTITUTE(Tabla1[[#This Row],[Uso Sistemas]],"T","P"),"N","F"),Parámetros!$M$2:$N$17,2,0),"Completar hasta 3ra sem. para evaluar a Probacionista"))</f>
        <v/>
      </c>
      <c r="AQ900" s="40"/>
      <c r="AR900" s="40"/>
      <c r="AS900" s="40"/>
      <c r="AT900" s="29"/>
      <c r="AU900" s="56"/>
      <c r="AV900" s="56"/>
      <c r="AW900" s="56"/>
      <c r="AX900" s="249" t="str">
        <f>IF(V900="","",EOMONTH(EDATE(Tabla1[[#This Row],[Fecha Finalización]],2),0))</f>
        <v/>
      </c>
      <c r="AY900" s="40"/>
      <c r="AZ900" s="250" t="str">
        <f>IF(V900="","",EOMONTH(EDATE(Tabla1[[#This Row],[Fecha Finalización]],3),0))</f>
        <v/>
      </c>
      <c r="BA900" s="40"/>
      <c r="BB900" s="40"/>
      <c r="BC900" s="236"/>
      <c r="BD900" s="234" t="str">
        <f>IF(F900="","",Tabla1[[#This Row],[sem 01]]&amp;Tabla1[[#This Row],[sem 02]]&amp;Tabla1[[#This Row],[sem 03]])</f>
        <v/>
      </c>
      <c r="BE900" s="235" t="str">
        <f>IF(TRIM(F900)="","",$B$1&amp;"-"&amp;SUBSTITUTE(Tabla1[[#This Row],[Mes Inscrito]]," ","")&amp;"-"&amp;SUBSTITUTE(Tabla1[[#This Row],[Dia de clases Inscrito]]," ","")&amp;"-"&amp;SUBSTITUTE(Tabla1[[#This Row],[Horario Inscrito]]," ","")&amp;"-"&amp;Tabla1[[#This Row],[Fecha Inicio grupo]])</f>
        <v/>
      </c>
      <c r="BF900" s="252" t="str">
        <f>IF(F900="","",Tabla1[[#This Row],[Curso]])</f>
        <v/>
      </c>
      <c r="BG900" s="253" t="str">
        <f>+IF(TRIM(F900)="","",$B$1&amp;"-"&amp;TRIM(Tabla1[[#This Row],[Mes Inscrito]])&amp;"-"&amp;TRIM(Tabla1[[#This Row],[Dia de clases Inscrito]])&amp;"-"&amp;TRIM(Tabla1[[#This Row],[Horario Inscrito]])&amp;"-"&amp;TRIM(Tabla1[[#This Row],[Fecha Inicio grupo]])&amp;"-"&amp;TRIM(Tabla1[[#This Row],[Tipo Incrito]]))</f>
        <v/>
      </c>
      <c r="BH900" s="308" t="str">
        <f>IF(F900="","",OR(IFERROR(SEARCH("CG",Tabla1[[#This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0" s="309" t="str">
        <f>IF(F900&lt;&gt;"",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0" s="309" t="str">
        <f>IF(F900&lt;&gt;"",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0" s="309" t="str">
        <f>IF(Tabla1[[#This Row],[Fecha Inicio grupo]]="","",IFERROR(VLOOKUP(Tabla1[[#This Row],[Mes de Alta como miembro]],Parámetros!$AM$2:$AN$16,2,0),"01/01/1900"))</f>
        <v/>
      </c>
    </row>
    <row r="901" spans="1:63" ht="14.45">
      <c r="A901" s="69">
        <v>898</v>
      </c>
      <c r="B901" s="30"/>
      <c r="C901" s="35"/>
      <c r="D901" s="43"/>
      <c r="E901" s="65"/>
      <c r="F901" s="46"/>
      <c r="G901" s="46"/>
      <c r="H901" s="164"/>
      <c r="I901" s="43"/>
      <c r="J901" s="29"/>
      <c r="K901" s="70"/>
      <c r="L901" s="69"/>
      <c r="M901" s="47"/>
      <c r="N901" s="239" t="str">
        <f ca="1">IF(Tabla1[[#This Row],[Fecha de nac]]="","",IF(Tabla1[[#This Row],[Fecha Finalización]] &gt;=TODAY(), DATEDIF(Tabla1[[#This Row],[Fecha de nac]],TODAY(),"y"), ROUNDDOWN((Tabla1[[#This Row],[Fecha Finalización]] -Tabla1[[#This Row],[Fecha de nac]])/365,0)))</f>
        <v/>
      </c>
      <c r="O901" s="170"/>
      <c r="P901" s="35"/>
      <c r="Q901" s="68"/>
      <c r="R901" s="68"/>
      <c r="S901" s="68"/>
      <c r="T901" s="68"/>
      <c r="U901" s="244" t="str">
        <f>IF(F901="","",Tabla1[[#This Row],[Fecha Inicio grupo]]+3*7-7)</f>
        <v/>
      </c>
      <c r="V901" s="245" t="str">
        <f>IF(F901="","",EDATE(Tabla1[[#This Row],[Fecha Inicio grupo]],3))</f>
        <v/>
      </c>
      <c r="W901" s="30"/>
      <c r="X901" s="30"/>
      <c r="Y901" s="77"/>
      <c r="Z901" s="77"/>
      <c r="AA901" s="77"/>
      <c r="AB901" s="77"/>
      <c r="AC901" s="77"/>
      <c r="AD901" s="77"/>
      <c r="AE901" s="77"/>
      <c r="AF901" s="77"/>
      <c r="AG901" s="77"/>
      <c r="AH901" s="77"/>
      <c r="AI901" s="77"/>
      <c r="AJ901" s="77"/>
      <c r="AK901" s="77"/>
      <c r="AL901" s="77"/>
      <c r="AM901" s="77"/>
      <c r="AN901" s="77"/>
      <c r="AO901" s="145"/>
      <c r="AP901" s="247" t="str">
        <f>IF(F901="","",IFERROR(VLOOKUP(SUBSTITUTE(SUBSTITUTE(Tabla1[[#This Row],[Uso Sistemas]],"T","P"),"N","F"),Parámetros!$M$2:$N$17,2,0),"Completar hasta 3ra sem. para evaluar a Probacionista"))</f>
        <v/>
      </c>
      <c r="AQ901" s="40"/>
      <c r="AR901" s="40"/>
      <c r="AS901" s="40"/>
      <c r="AT901" s="29"/>
      <c r="AU901" s="56"/>
      <c r="AV901" s="56"/>
      <c r="AW901" s="56"/>
      <c r="AX901" s="249" t="str">
        <f>IF(V901="","",EOMONTH(EDATE(Tabla1[[#This Row],[Fecha Finalización]],2),0))</f>
        <v/>
      </c>
      <c r="AY901" s="40"/>
      <c r="AZ901" s="250" t="str">
        <f>IF(V901="","",EOMONTH(EDATE(Tabla1[[#This Row],[Fecha Finalización]],3),0))</f>
        <v/>
      </c>
      <c r="BA901" s="40"/>
      <c r="BB901" s="40"/>
      <c r="BC901" s="236"/>
      <c r="BD901" s="234" t="str">
        <f>IF(F901="","",Tabla1[[#This Row],[sem 01]]&amp;Tabla1[[#This Row],[sem 02]]&amp;Tabla1[[#This Row],[sem 03]])</f>
        <v/>
      </c>
      <c r="BE901" s="235" t="str">
        <f>IF(TRIM(F901)="","",$B$1&amp;"-"&amp;SUBSTITUTE(Tabla1[[#This Row],[Mes Inscrito]]," ","")&amp;"-"&amp;SUBSTITUTE(Tabla1[[#This Row],[Dia de clases Inscrito]]," ","")&amp;"-"&amp;SUBSTITUTE(Tabla1[[#This Row],[Horario Inscrito]]," ","")&amp;"-"&amp;Tabla1[[#This Row],[Fecha Inicio grupo]])</f>
        <v/>
      </c>
      <c r="BF901" s="252" t="str">
        <f>IF(F901="","",Tabla1[[#This Row],[Curso]])</f>
        <v/>
      </c>
      <c r="BG901" s="253" t="str">
        <f>+IF(TRIM(F901)="","",$B$1&amp;"-"&amp;TRIM(Tabla1[[#This Row],[Mes Inscrito]])&amp;"-"&amp;TRIM(Tabla1[[#This Row],[Dia de clases Inscrito]])&amp;"-"&amp;TRIM(Tabla1[[#This Row],[Horario Inscrito]])&amp;"-"&amp;TRIM(Tabla1[[#This Row],[Fecha Inicio grupo]])&amp;"-"&amp;TRIM(Tabla1[[#This Row],[Tipo Incrito]]))</f>
        <v/>
      </c>
      <c r="BH901" s="308" t="str">
        <f>IF(F901="","",OR(IFERROR(SEARCH("CG",Tabla1[[#This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1" s="309" t="str">
        <f>IF(F901&lt;&gt;"",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1" s="309" t="str">
        <f>IF(F901&lt;&gt;"",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1" s="309" t="str">
        <f>IF(Tabla1[[#This Row],[Fecha Inicio grupo]]="","",IFERROR(VLOOKUP(Tabla1[[#This Row],[Mes de Alta como miembro]],Parámetros!$AM$2:$AN$16,2,0),"01/01/1900"))</f>
        <v/>
      </c>
    </row>
    <row r="902" spans="1:63" ht="14.45">
      <c r="A902" s="69">
        <v>899</v>
      </c>
      <c r="B902" s="30"/>
      <c r="C902" s="35"/>
      <c r="D902" s="43"/>
      <c r="E902" s="65"/>
      <c r="F902" s="46"/>
      <c r="G902" s="46"/>
      <c r="H902" s="164"/>
      <c r="I902" s="43"/>
      <c r="J902" s="29"/>
      <c r="K902" s="70"/>
      <c r="L902" s="69"/>
      <c r="M902" s="47"/>
      <c r="N902" s="239" t="str">
        <f ca="1">IF(Tabla1[[#This Row],[Fecha de nac]]="","",IF(Tabla1[[#This Row],[Fecha Finalización]] &gt;=TODAY(), DATEDIF(Tabla1[[#This Row],[Fecha de nac]],TODAY(),"y"), ROUNDDOWN((Tabla1[[#This Row],[Fecha Finalización]] -Tabla1[[#This Row],[Fecha de nac]])/365,0)))</f>
        <v/>
      </c>
      <c r="O902" s="170"/>
      <c r="P902" s="35"/>
      <c r="Q902" s="68"/>
      <c r="R902" s="68"/>
      <c r="S902" s="68"/>
      <c r="T902" s="68"/>
      <c r="U902" s="244" t="str">
        <f>IF(F902="","",Tabla1[[#This Row],[Fecha Inicio grupo]]+3*7-7)</f>
        <v/>
      </c>
      <c r="V902" s="245" t="str">
        <f>IF(F902="","",EDATE(Tabla1[[#This Row],[Fecha Inicio grupo]],3))</f>
        <v/>
      </c>
      <c r="W902" s="30"/>
      <c r="X902" s="30"/>
      <c r="Y902" s="77"/>
      <c r="Z902" s="77"/>
      <c r="AA902" s="77"/>
      <c r="AB902" s="77"/>
      <c r="AC902" s="77"/>
      <c r="AD902" s="77"/>
      <c r="AE902" s="77"/>
      <c r="AF902" s="77"/>
      <c r="AG902" s="77"/>
      <c r="AH902" s="77"/>
      <c r="AI902" s="77"/>
      <c r="AJ902" s="77"/>
      <c r="AK902" s="77"/>
      <c r="AL902" s="77"/>
      <c r="AM902" s="77"/>
      <c r="AN902" s="77"/>
      <c r="AO902" s="145"/>
      <c r="AP902" s="247" t="str">
        <f>IF(F902="","",IFERROR(VLOOKUP(SUBSTITUTE(SUBSTITUTE(Tabla1[[#This Row],[Uso Sistemas]],"T","P"),"N","F"),Parámetros!$M$2:$N$17,2,0),"Completar hasta 3ra sem. para evaluar a Probacionista"))</f>
        <v/>
      </c>
      <c r="AQ902" s="40"/>
      <c r="AR902" s="40"/>
      <c r="AS902" s="40"/>
      <c r="AT902" s="29"/>
      <c r="AU902" s="56"/>
      <c r="AV902" s="56"/>
      <c r="AW902" s="56"/>
      <c r="AX902" s="249" t="str">
        <f>IF(V902="","",EOMONTH(EDATE(Tabla1[[#This Row],[Fecha Finalización]],2),0))</f>
        <v/>
      </c>
      <c r="AY902" s="40"/>
      <c r="AZ902" s="250" t="str">
        <f>IF(V902="","",EOMONTH(EDATE(Tabla1[[#This Row],[Fecha Finalización]],3),0))</f>
        <v/>
      </c>
      <c r="BA902" s="40"/>
      <c r="BB902" s="40"/>
      <c r="BC902" s="236"/>
      <c r="BD902" s="234" t="str">
        <f>IF(F902="","",Tabla1[[#This Row],[sem 01]]&amp;Tabla1[[#This Row],[sem 02]]&amp;Tabla1[[#This Row],[sem 03]])</f>
        <v/>
      </c>
      <c r="BE902" s="235" t="str">
        <f>IF(TRIM(F902)="","",$B$1&amp;"-"&amp;SUBSTITUTE(Tabla1[[#This Row],[Mes Inscrito]]," ","")&amp;"-"&amp;SUBSTITUTE(Tabla1[[#This Row],[Dia de clases Inscrito]]," ","")&amp;"-"&amp;SUBSTITUTE(Tabla1[[#This Row],[Horario Inscrito]]," ","")&amp;"-"&amp;Tabla1[[#This Row],[Fecha Inicio grupo]])</f>
        <v/>
      </c>
      <c r="BF902" s="252" t="str">
        <f>IF(F902="","",Tabla1[[#This Row],[Curso]])</f>
        <v/>
      </c>
      <c r="BG902" s="253" t="str">
        <f>+IF(TRIM(F902)="","",$B$1&amp;"-"&amp;TRIM(Tabla1[[#This Row],[Mes Inscrito]])&amp;"-"&amp;TRIM(Tabla1[[#This Row],[Dia de clases Inscrito]])&amp;"-"&amp;TRIM(Tabla1[[#This Row],[Horario Inscrito]])&amp;"-"&amp;TRIM(Tabla1[[#This Row],[Fecha Inicio grupo]])&amp;"-"&amp;TRIM(Tabla1[[#This Row],[Tipo Incrito]]))</f>
        <v/>
      </c>
      <c r="BH902" s="308" t="str">
        <f>IF(F902="","",OR(IFERROR(SEARCH("CG",Tabla1[[#This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2" s="309" t="str">
        <f>IF(F902&lt;&gt;"",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2" s="309" t="str">
        <f>IF(F902&lt;&gt;"",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2" s="309" t="str">
        <f>IF(Tabla1[[#This Row],[Fecha Inicio grupo]]="","",IFERROR(VLOOKUP(Tabla1[[#This Row],[Mes de Alta como miembro]],Parámetros!$AM$2:$AN$16,2,0),"01/01/1900"))</f>
        <v/>
      </c>
    </row>
    <row r="903" spans="1:63" ht="14.45">
      <c r="A903" s="69">
        <v>900</v>
      </c>
      <c r="B903" s="30"/>
      <c r="C903" s="35"/>
      <c r="D903" s="43"/>
      <c r="E903" s="65"/>
      <c r="F903" s="46"/>
      <c r="G903" s="46"/>
      <c r="H903" s="164"/>
      <c r="I903" s="43"/>
      <c r="J903" s="29"/>
      <c r="K903" s="70"/>
      <c r="L903" s="69"/>
      <c r="M903" s="47"/>
      <c r="N903" s="239" t="str">
        <f ca="1">IF(Tabla1[[#This Row],[Fecha de nac]]="","",IF(Tabla1[[#This Row],[Fecha Finalización]] &gt;=TODAY(), DATEDIF(Tabla1[[#This Row],[Fecha de nac]],TODAY(),"y"), ROUNDDOWN((Tabla1[[#This Row],[Fecha Finalización]] -Tabla1[[#This Row],[Fecha de nac]])/365,0)))</f>
        <v/>
      </c>
      <c r="O903" s="170"/>
      <c r="P903" s="35"/>
      <c r="Q903" s="68"/>
      <c r="R903" s="68"/>
      <c r="S903" s="68"/>
      <c r="T903" s="68"/>
      <c r="U903" s="244" t="str">
        <f>IF(F903="","",Tabla1[[#This Row],[Fecha Inicio grupo]]+3*7-7)</f>
        <v/>
      </c>
      <c r="V903" s="245" t="str">
        <f>IF(F903="","",EDATE(Tabla1[[#This Row],[Fecha Inicio grupo]],3))</f>
        <v/>
      </c>
      <c r="W903" s="30"/>
      <c r="X903" s="30"/>
      <c r="Y903" s="77"/>
      <c r="Z903" s="77"/>
      <c r="AA903" s="77"/>
      <c r="AB903" s="77"/>
      <c r="AC903" s="77"/>
      <c r="AD903" s="77"/>
      <c r="AE903" s="77"/>
      <c r="AF903" s="77"/>
      <c r="AG903" s="77"/>
      <c r="AH903" s="77"/>
      <c r="AI903" s="77"/>
      <c r="AJ903" s="77"/>
      <c r="AK903" s="77"/>
      <c r="AL903" s="77"/>
      <c r="AM903" s="77"/>
      <c r="AN903" s="77"/>
      <c r="AO903" s="145"/>
      <c r="AP903" s="247" t="str">
        <f>IF(F903="","",IFERROR(VLOOKUP(SUBSTITUTE(SUBSTITUTE(Tabla1[[#This Row],[Uso Sistemas]],"T","P"),"N","F"),Parámetros!$M$2:$N$17,2,0),"Completar hasta 3ra sem. para evaluar a Probacionista"))</f>
        <v/>
      </c>
      <c r="AQ903" s="40"/>
      <c r="AR903" s="40"/>
      <c r="AS903" s="40"/>
      <c r="AT903" s="29"/>
      <c r="AU903" s="56"/>
      <c r="AV903" s="56"/>
      <c r="AW903" s="56"/>
      <c r="AX903" s="249" t="str">
        <f>IF(V903="","",EOMONTH(EDATE(Tabla1[[#This Row],[Fecha Finalización]],2),0))</f>
        <v/>
      </c>
      <c r="AY903" s="40"/>
      <c r="AZ903" s="250" t="str">
        <f>IF(V903="","",EOMONTH(EDATE(Tabla1[[#This Row],[Fecha Finalización]],3),0))</f>
        <v/>
      </c>
      <c r="BA903" s="40"/>
      <c r="BB903" s="40"/>
      <c r="BC903" s="236"/>
      <c r="BD903" s="234" t="str">
        <f>IF(F903="","",Tabla1[[#This Row],[sem 01]]&amp;Tabla1[[#This Row],[sem 02]]&amp;Tabla1[[#This Row],[sem 03]])</f>
        <v/>
      </c>
      <c r="BE903" s="235" t="str">
        <f>IF(TRIM(F903)="","",$B$1&amp;"-"&amp;SUBSTITUTE(Tabla1[[#This Row],[Mes Inscrito]]," ","")&amp;"-"&amp;SUBSTITUTE(Tabla1[[#This Row],[Dia de clases Inscrito]]," ","")&amp;"-"&amp;SUBSTITUTE(Tabla1[[#This Row],[Horario Inscrito]]," ","")&amp;"-"&amp;Tabla1[[#This Row],[Fecha Inicio grupo]])</f>
        <v/>
      </c>
      <c r="BF903" s="252" t="str">
        <f>IF(F903="","",Tabla1[[#This Row],[Curso]])</f>
        <v/>
      </c>
      <c r="BG903" s="253" t="str">
        <f>+IF(TRIM(F903)="","",$B$1&amp;"-"&amp;TRIM(Tabla1[[#This Row],[Mes Inscrito]])&amp;"-"&amp;TRIM(Tabla1[[#This Row],[Dia de clases Inscrito]])&amp;"-"&amp;TRIM(Tabla1[[#This Row],[Horario Inscrito]])&amp;"-"&amp;TRIM(Tabla1[[#This Row],[Fecha Inicio grupo]])&amp;"-"&amp;TRIM(Tabla1[[#This Row],[Tipo Incrito]]))</f>
        <v/>
      </c>
      <c r="BH903" s="308" t="str">
        <f>IF(F903="","",OR(IFERROR(SEARCH("CG",Tabla1[[#This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3" s="309" t="str">
        <f>IF(F903&lt;&gt;"",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3" s="309" t="str">
        <f>IF(F903&lt;&gt;"",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3" s="309" t="str">
        <f>IF(Tabla1[[#This Row],[Fecha Inicio grupo]]="","",IFERROR(VLOOKUP(Tabla1[[#This Row],[Mes de Alta como miembro]],Parámetros!$AM$2:$AN$16,2,0),"01/01/1900"))</f>
        <v/>
      </c>
    </row>
    <row r="904" spans="1:63" ht="14.45">
      <c r="A904" s="69">
        <v>901</v>
      </c>
      <c r="B904" s="30"/>
      <c r="C904" s="35"/>
      <c r="D904" s="43"/>
      <c r="E904" s="65"/>
      <c r="F904" s="46"/>
      <c r="G904" s="46"/>
      <c r="H904" s="164"/>
      <c r="I904" s="43"/>
      <c r="J904" s="29"/>
      <c r="K904" s="70"/>
      <c r="L904" s="69"/>
      <c r="M904" s="47"/>
      <c r="N904" s="239" t="str">
        <f ca="1">IF(Tabla1[[#This Row],[Fecha de nac]]="","",IF(Tabla1[[#This Row],[Fecha Finalización]] &gt;=TODAY(), DATEDIF(Tabla1[[#This Row],[Fecha de nac]],TODAY(),"y"), ROUNDDOWN((Tabla1[[#This Row],[Fecha Finalización]] -Tabla1[[#This Row],[Fecha de nac]])/365,0)))</f>
        <v/>
      </c>
      <c r="O904" s="170"/>
      <c r="P904" s="35"/>
      <c r="Q904" s="68"/>
      <c r="R904" s="68"/>
      <c r="S904" s="68"/>
      <c r="T904" s="68"/>
      <c r="U904" s="244" t="str">
        <f>IF(F904="","",Tabla1[[#This Row],[Fecha Inicio grupo]]+3*7-7)</f>
        <v/>
      </c>
      <c r="V904" s="245" t="str">
        <f>IF(F904="","",EDATE(Tabla1[[#This Row],[Fecha Inicio grupo]],3))</f>
        <v/>
      </c>
      <c r="W904" s="30"/>
      <c r="X904" s="30"/>
      <c r="Y904" s="77"/>
      <c r="Z904" s="77"/>
      <c r="AA904" s="77"/>
      <c r="AB904" s="77"/>
      <c r="AC904" s="77"/>
      <c r="AD904" s="77"/>
      <c r="AE904" s="77"/>
      <c r="AF904" s="77"/>
      <c r="AG904" s="77"/>
      <c r="AH904" s="77"/>
      <c r="AI904" s="77"/>
      <c r="AJ904" s="77"/>
      <c r="AK904" s="77"/>
      <c r="AL904" s="77"/>
      <c r="AM904" s="77"/>
      <c r="AN904" s="77"/>
      <c r="AO904" s="145"/>
      <c r="AP904" s="247" t="str">
        <f>IF(F904="","",IFERROR(VLOOKUP(SUBSTITUTE(SUBSTITUTE(Tabla1[[#This Row],[Uso Sistemas]],"T","P"),"N","F"),Parámetros!$M$2:$N$17,2,0),"Completar hasta 3ra sem. para evaluar a Probacionista"))</f>
        <v/>
      </c>
      <c r="AQ904" s="40"/>
      <c r="AR904" s="40"/>
      <c r="AS904" s="40"/>
      <c r="AT904" s="29"/>
      <c r="AU904" s="56"/>
      <c r="AV904" s="56"/>
      <c r="AW904" s="56"/>
      <c r="AX904" s="249" t="str">
        <f>IF(V904="","",EOMONTH(EDATE(Tabla1[[#This Row],[Fecha Finalización]],2),0))</f>
        <v/>
      </c>
      <c r="AY904" s="40"/>
      <c r="AZ904" s="250" t="str">
        <f>IF(V904="","",EOMONTH(EDATE(Tabla1[[#This Row],[Fecha Finalización]],3),0))</f>
        <v/>
      </c>
      <c r="BA904" s="40"/>
      <c r="BB904" s="40"/>
      <c r="BC904" s="236"/>
      <c r="BD904" s="234" t="str">
        <f>IF(F904="","",Tabla1[[#This Row],[sem 01]]&amp;Tabla1[[#This Row],[sem 02]]&amp;Tabla1[[#This Row],[sem 03]])</f>
        <v/>
      </c>
      <c r="BE904" s="235" t="str">
        <f>IF(TRIM(F904)="","",$B$1&amp;"-"&amp;SUBSTITUTE(Tabla1[[#This Row],[Mes Inscrito]]," ","")&amp;"-"&amp;SUBSTITUTE(Tabla1[[#This Row],[Dia de clases Inscrito]]," ","")&amp;"-"&amp;SUBSTITUTE(Tabla1[[#This Row],[Horario Inscrito]]," ","")&amp;"-"&amp;Tabla1[[#This Row],[Fecha Inicio grupo]])</f>
        <v/>
      </c>
      <c r="BF904" s="252" t="str">
        <f>IF(F904="","",Tabla1[[#This Row],[Curso]])</f>
        <v/>
      </c>
      <c r="BG904" s="253" t="str">
        <f>+IF(TRIM(F904)="","",$B$1&amp;"-"&amp;TRIM(Tabla1[[#This Row],[Mes Inscrito]])&amp;"-"&amp;TRIM(Tabla1[[#This Row],[Dia de clases Inscrito]])&amp;"-"&amp;TRIM(Tabla1[[#This Row],[Horario Inscrito]])&amp;"-"&amp;TRIM(Tabla1[[#This Row],[Fecha Inicio grupo]])&amp;"-"&amp;TRIM(Tabla1[[#This Row],[Tipo Incrito]]))</f>
        <v/>
      </c>
      <c r="BH904" s="308" t="str">
        <f>IF(F904="","",OR(IFERROR(SEARCH("CG",Tabla1[[#This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4" s="309" t="str">
        <f>IF(F904&lt;&gt;"",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4" s="309" t="str">
        <f>IF(F904&lt;&gt;"",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4" s="309" t="str">
        <f>IF(Tabla1[[#This Row],[Fecha Inicio grupo]]="","",IFERROR(VLOOKUP(Tabla1[[#This Row],[Mes de Alta como miembro]],Parámetros!$AM$2:$AN$16,2,0),"01/01/1900"))</f>
        <v/>
      </c>
    </row>
    <row r="905" spans="1:63" ht="14.45">
      <c r="A905" s="69">
        <v>902</v>
      </c>
      <c r="B905" s="30"/>
      <c r="C905" s="35"/>
      <c r="D905" s="43"/>
      <c r="E905" s="65"/>
      <c r="F905" s="46"/>
      <c r="G905" s="46"/>
      <c r="H905" s="164"/>
      <c r="I905" s="43"/>
      <c r="J905" s="29"/>
      <c r="K905" s="70"/>
      <c r="L905" s="69"/>
      <c r="M905" s="47"/>
      <c r="N905" s="239" t="str">
        <f ca="1">IF(Tabla1[[#This Row],[Fecha de nac]]="","",IF(Tabla1[[#This Row],[Fecha Finalización]] &gt;=TODAY(), DATEDIF(Tabla1[[#This Row],[Fecha de nac]],TODAY(),"y"), ROUNDDOWN((Tabla1[[#This Row],[Fecha Finalización]] -Tabla1[[#This Row],[Fecha de nac]])/365,0)))</f>
        <v/>
      </c>
      <c r="O905" s="170"/>
      <c r="P905" s="35"/>
      <c r="Q905" s="68"/>
      <c r="R905" s="68"/>
      <c r="S905" s="68"/>
      <c r="T905" s="68"/>
      <c r="U905" s="244" t="str">
        <f>IF(F905="","",Tabla1[[#This Row],[Fecha Inicio grupo]]+3*7-7)</f>
        <v/>
      </c>
      <c r="V905" s="245" t="str">
        <f>IF(F905="","",EDATE(Tabla1[[#This Row],[Fecha Inicio grupo]],3))</f>
        <v/>
      </c>
      <c r="W905" s="30"/>
      <c r="X905" s="30"/>
      <c r="Y905" s="77"/>
      <c r="Z905" s="77"/>
      <c r="AA905" s="77"/>
      <c r="AB905" s="77"/>
      <c r="AC905" s="77"/>
      <c r="AD905" s="77"/>
      <c r="AE905" s="77"/>
      <c r="AF905" s="77"/>
      <c r="AG905" s="77"/>
      <c r="AH905" s="77"/>
      <c r="AI905" s="77"/>
      <c r="AJ905" s="77"/>
      <c r="AK905" s="77"/>
      <c r="AL905" s="77"/>
      <c r="AM905" s="77"/>
      <c r="AN905" s="77"/>
      <c r="AO905" s="145"/>
      <c r="AP905" s="247" t="str">
        <f>IF(F905="","",IFERROR(VLOOKUP(SUBSTITUTE(SUBSTITUTE(Tabla1[[#This Row],[Uso Sistemas]],"T","P"),"N","F"),Parámetros!$M$2:$N$17,2,0),"Completar hasta 3ra sem. para evaluar a Probacionista"))</f>
        <v/>
      </c>
      <c r="AQ905" s="40"/>
      <c r="AR905" s="40"/>
      <c r="AS905" s="40"/>
      <c r="AT905" s="29"/>
      <c r="AU905" s="56"/>
      <c r="AV905" s="56"/>
      <c r="AW905" s="56"/>
      <c r="AX905" s="249" t="str">
        <f>IF(V905="","",EOMONTH(EDATE(Tabla1[[#This Row],[Fecha Finalización]],2),0))</f>
        <v/>
      </c>
      <c r="AY905" s="40"/>
      <c r="AZ905" s="250" t="str">
        <f>IF(V905="","",EOMONTH(EDATE(Tabla1[[#This Row],[Fecha Finalización]],3),0))</f>
        <v/>
      </c>
      <c r="BA905" s="40"/>
      <c r="BB905" s="40"/>
      <c r="BC905" s="236"/>
      <c r="BD905" s="234" t="str">
        <f>IF(F905="","",Tabla1[[#This Row],[sem 01]]&amp;Tabla1[[#This Row],[sem 02]]&amp;Tabla1[[#This Row],[sem 03]])</f>
        <v/>
      </c>
      <c r="BE905" s="235" t="str">
        <f>IF(TRIM(F905)="","",$B$1&amp;"-"&amp;SUBSTITUTE(Tabla1[[#This Row],[Mes Inscrito]]," ","")&amp;"-"&amp;SUBSTITUTE(Tabla1[[#This Row],[Dia de clases Inscrito]]," ","")&amp;"-"&amp;SUBSTITUTE(Tabla1[[#This Row],[Horario Inscrito]]," ","")&amp;"-"&amp;Tabla1[[#This Row],[Fecha Inicio grupo]])</f>
        <v/>
      </c>
      <c r="BF905" s="252" t="str">
        <f>IF(F905="","",Tabla1[[#This Row],[Curso]])</f>
        <v/>
      </c>
      <c r="BG905" s="253" t="str">
        <f>+IF(TRIM(F905)="","",$B$1&amp;"-"&amp;TRIM(Tabla1[[#This Row],[Mes Inscrito]])&amp;"-"&amp;TRIM(Tabla1[[#This Row],[Dia de clases Inscrito]])&amp;"-"&amp;TRIM(Tabla1[[#This Row],[Horario Inscrito]])&amp;"-"&amp;TRIM(Tabla1[[#This Row],[Fecha Inicio grupo]])&amp;"-"&amp;TRIM(Tabla1[[#This Row],[Tipo Incrito]]))</f>
        <v/>
      </c>
      <c r="BH905" s="308" t="str">
        <f>IF(F905="","",OR(IFERROR(SEARCH("CG",Tabla1[[#This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5" s="309" t="str">
        <f>IF(F905&lt;&gt;"",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5" s="309" t="str">
        <f>IF(F905&lt;&gt;"",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5" s="309" t="str">
        <f>IF(Tabla1[[#This Row],[Fecha Inicio grupo]]="","",IFERROR(VLOOKUP(Tabla1[[#This Row],[Mes de Alta como miembro]],Parámetros!$AM$2:$AN$16,2,0),"01/01/1900"))</f>
        <v/>
      </c>
    </row>
    <row r="906" spans="1:63" ht="14.45">
      <c r="A906" s="69">
        <v>903</v>
      </c>
      <c r="B906" s="30"/>
      <c r="C906" s="35"/>
      <c r="D906" s="43"/>
      <c r="E906" s="65"/>
      <c r="F906" s="46"/>
      <c r="G906" s="46"/>
      <c r="H906" s="164"/>
      <c r="I906" s="43"/>
      <c r="J906" s="29"/>
      <c r="K906" s="70"/>
      <c r="L906" s="69"/>
      <c r="M906" s="47"/>
      <c r="N906" s="239" t="str">
        <f ca="1">IF(Tabla1[[#This Row],[Fecha de nac]]="","",IF(Tabla1[[#This Row],[Fecha Finalización]] &gt;=TODAY(), DATEDIF(Tabla1[[#This Row],[Fecha de nac]],TODAY(),"y"), ROUNDDOWN((Tabla1[[#This Row],[Fecha Finalización]] -Tabla1[[#This Row],[Fecha de nac]])/365,0)))</f>
        <v/>
      </c>
      <c r="O906" s="170"/>
      <c r="P906" s="35"/>
      <c r="Q906" s="68"/>
      <c r="R906" s="68"/>
      <c r="S906" s="68"/>
      <c r="T906" s="68"/>
      <c r="U906" s="244" t="str">
        <f>IF(F906="","",Tabla1[[#This Row],[Fecha Inicio grupo]]+3*7-7)</f>
        <v/>
      </c>
      <c r="V906" s="245" t="str">
        <f>IF(F906="","",EDATE(Tabla1[[#This Row],[Fecha Inicio grupo]],3))</f>
        <v/>
      </c>
      <c r="W906" s="30"/>
      <c r="X906" s="30"/>
      <c r="Y906" s="77"/>
      <c r="Z906" s="77"/>
      <c r="AA906" s="77"/>
      <c r="AB906" s="77"/>
      <c r="AC906" s="77"/>
      <c r="AD906" s="77"/>
      <c r="AE906" s="77"/>
      <c r="AF906" s="77"/>
      <c r="AG906" s="77"/>
      <c r="AH906" s="77"/>
      <c r="AI906" s="77"/>
      <c r="AJ906" s="77"/>
      <c r="AK906" s="77"/>
      <c r="AL906" s="77"/>
      <c r="AM906" s="77"/>
      <c r="AN906" s="77"/>
      <c r="AO906" s="145"/>
      <c r="AP906" s="247" t="str">
        <f>IF(F906="","",IFERROR(VLOOKUP(SUBSTITUTE(SUBSTITUTE(Tabla1[[#This Row],[Uso Sistemas]],"T","P"),"N","F"),Parámetros!$M$2:$N$17,2,0),"Completar hasta 3ra sem. para evaluar a Probacionista"))</f>
        <v/>
      </c>
      <c r="AQ906" s="40"/>
      <c r="AR906" s="40"/>
      <c r="AS906" s="40"/>
      <c r="AT906" s="29"/>
      <c r="AU906" s="56"/>
      <c r="AV906" s="56"/>
      <c r="AW906" s="56"/>
      <c r="AX906" s="249" t="str">
        <f>IF(V906="","",EOMONTH(EDATE(Tabla1[[#This Row],[Fecha Finalización]],2),0))</f>
        <v/>
      </c>
      <c r="AY906" s="40"/>
      <c r="AZ906" s="250" t="str">
        <f>IF(V906="","",EOMONTH(EDATE(Tabla1[[#This Row],[Fecha Finalización]],3),0))</f>
        <v/>
      </c>
      <c r="BA906" s="40"/>
      <c r="BB906" s="40"/>
      <c r="BC906" s="236"/>
      <c r="BD906" s="234" t="str">
        <f>IF(F906="","",Tabla1[[#This Row],[sem 01]]&amp;Tabla1[[#This Row],[sem 02]]&amp;Tabla1[[#This Row],[sem 03]])</f>
        <v/>
      </c>
      <c r="BE906" s="235" t="str">
        <f>IF(TRIM(F906)="","",$B$1&amp;"-"&amp;SUBSTITUTE(Tabla1[[#This Row],[Mes Inscrito]]," ","")&amp;"-"&amp;SUBSTITUTE(Tabla1[[#This Row],[Dia de clases Inscrito]]," ","")&amp;"-"&amp;SUBSTITUTE(Tabla1[[#This Row],[Horario Inscrito]]," ","")&amp;"-"&amp;Tabla1[[#This Row],[Fecha Inicio grupo]])</f>
        <v/>
      </c>
      <c r="BF906" s="252" t="str">
        <f>IF(F906="","",Tabla1[[#This Row],[Curso]])</f>
        <v/>
      </c>
      <c r="BG906" s="253" t="str">
        <f>+IF(TRIM(F906)="","",$B$1&amp;"-"&amp;TRIM(Tabla1[[#This Row],[Mes Inscrito]])&amp;"-"&amp;TRIM(Tabla1[[#This Row],[Dia de clases Inscrito]])&amp;"-"&amp;TRIM(Tabla1[[#This Row],[Horario Inscrito]])&amp;"-"&amp;TRIM(Tabla1[[#This Row],[Fecha Inicio grupo]])&amp;"-"&amp;TRIM(Tabla1[[#This Row],[Tipo Incrito]]))</f>
        <v/>
      </c>
      <c r="BH906" s="308" t="str">
        <f>IF(F906="","",OR(IFERROR(SEARCH("CG",Tabla1[[#This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6" s="309" t="str">
        <f>IF(F906&lt;&gt;"",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6" s="309" t="str">
        <f>IF(F906&lt;&gt;"",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6" s="309" t="str">
        <f>IF(Tabla1[[#This Row],[Fecha Inicio grupo]]="","",IFERROR(VLOOKUP(Tabla1[[#This Row],[Mes de Alta como miembro]],Parámetros!$AM$2:$AN$16,2,0),"01/01/1900"))</f>
        <v/>
      </c>
    </row>
    <row r="907" spans="1:63" ht="14.45">
      <c r="A907" s="69">
        <v>904</v>
      </c>
      <c r="B907" s="30"/>
      <c r="C907" s="35"/>
      <c r="D907" s="43"/>
      <c r="E907" s="65"/>
      <c r="F907" s="46"/>
      <c r="G907" s="46"/>
      <c r="H907" s="164"/>
      <c r="I907" s="43"/>
      <c r="J907" s="29"/>
      <c r="K907" s="70"/>
      <c r="L907" s="69"/>
      <c r="M907" s="47"/>
      <c r="N907" s="239" t="str">
        <f ca="1">IF(Tabla1[[#This Row],[Fecha de nac]]="","",IF(Tabla1[[#This Row],[Fecha Finalización]] &gt;=TODAY(), DATEDIF(Tabla1[[#This Row],[Fecha de nac]],TODAY(),"y"), ROUNDDOWN((Tabla1[[#This Row],[Fecha Finalización]] -Tabla1[[#This Row],[Fecha de nac]])/365,0)))</f>
        <v/>
      </c>
      <c r="O907" s="170"/>
      <c r="P907" s="35"/>
      <c r="Q907" s="68"/>
      <c r="R907" s="68"/>
      <c r="S907" s="68"/>
      <c r="T907" s="68"/>
      <c r="U907" s="244" t="str">
        <f>IF(F907="","",Tabla1[[#This Row],[Fecha Inicio grupo]]+3*7-7)</f>
        <v/>
      </c>
      <c r="V907" s="245" t="str">
        <f>IF(F907="","",EDATE(Tabla1[[#This Row],[Fecha Inicio grupo]],3))</f>
        <v/>
      </c>
      <c r="W907" s="30"/>
      <c r="X907" s="30"/>
      <c r="Y907" s="77"/>
      <c r="Z907" s="77"/>
      <c r="AA907" s="77"/>
      <c r="AB907" s="77"/>
      <c r="AC907" s="77"/>
      <c r="AD907" s="77"/>
      <c r="AE907" s="77"/>
      <c r="AF907" s="77"/>
      <c r="AG907" s="77"/>
      <c r="AH907" s="77"/>
      <c r="AI907" s="77"/>
      <c r="AJ907" s="77"/>
      <c r="AK907" s="77"/>
      <c r="AL907" s="77"/>
      <c r="AM907" s="77"/>
      <c r="AN907" s="77"/>
      <c r="AO907" s="145"/>
      <c r="AP907" s="247" t="str">
        <f>IF(F907="","",IFERROR(VLOOKUP(SUBSTITUTE(SUBSTITUTE(Tabla1[[#This Row],[Uso Sistemas]],"T","P"),"N","F"),Parámetros!$M$2:$N$17,2,0),"Completar hasta 3ra sem. para evaluar a Probacionista"))</f>
        <v/>
      </c>
      <c r="AQ907" s="40"/>
      <c r="AR907" s="40"/>
      <c r="AS907" s="40"/>
      <c r="AT907" s="29"/>
      <c r="AU907" s="56"/>
      <c r="AV907" s="56"/>
      <c r="AW907" s="56"/>
      <c r="AX907" s="249" t="str">
        <f>IF(V907="","",EOMONTH(EDATE(Tabla1[[#This Row],[Fecha Finalización]],2),0))</f>
        <v/>
      </c>
      <c r="AY907" s="40"/>
      <c r="AZ907" s="250" t="str">
        <f>IF(V907="","",EOMONTH(EDATE(Tabla1[[#This Row],[Fecha Finalización]],3),0))</f>
        <v/>
      </c>
      <c r="BA907" s="40"/>
      <c r="BB907" s="40"/>
      <c r="BC907" s="236"/>
      <c r="BD907" s="234" t="str">
        <f>IF(F907="","",Tabla1[[#This Row],[sem 01]]&amp;Tabla1[[#This Row],[sem 02]]&amp;Tabla1[[#This Row],[sem 03]])</f>
        <v/>
      </c>
      <c r="BE907" s="235" t="str">
        <f>IF(TRIM(F907)="","",$B$1&amp;"-"&amp;SUBSTITUTE(Tabla1[[#This Row],[Mes Inscrito]]," ","")&amp;"-"&amp;SUBSTITUTE(Tabla1[[#This Row],[Dia de clases Inscrito]]," ","")&amp;"-"&amp;SUBSTITUTE(Tabla1[[#This Row],[Horario Inscrito]]," ","")&amp;"-"&amp;Tabla1[[#This Row],[Fecha Inicio grupo]])</f>
        <v/>
      </c>
      <c r="BF907" s="252" t="str">
        <f>IF(F907="","",Tabla1[[#This Row],[Curso]])</f>
        <v/>
      </c>
      <c r="BG907" s="253" t="str">
        <f>+IF(TRIM(F907)="","",$B$1&amp;"-"&amp;TRIM(Tabla1[[#This Row],[Mes Inscrito]])&amp;"-"&amp;TRIM(Tabla1[[#This Row],[Dia de clases Inscrito]])&amp;"-"&amp;TRIM(Tabla1[[#This Row],[Horario Inscrito]])&amp;"-"&amp;TRIM(Tabla1[[#This Row],[Fecha Inicio grupo]])&amp;"-"&amp;TRIM(Tabla1[[#This Row],[Tipo Incrito]]))</f>
        <v/>
      </c>
      <c r="BH907" s="308" t="str">
        <f>IF(F907="","",OR(IFERROR(SEARCH("CG",Tabla1[[#This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7" s="309" t="str">
        <f>IF(F907&lt;&gt;"",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7" s="309" t="str">
        <f>IF(F907&lt;&gt;"",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7" s="309" t="str">
        <f>IF(Tabla1[[#This Row],[Fecha Inicio grupo]]="","",IFERROR(VLOOKUP(Tabla1[[#This Row],[Mes de Alta como miembro]],Parámetros!$AM$2:$AN$16,2,0),"01/01/1900"))</f>
        <v/>
      </c>
    </row>
    <row r="908" spans="1:63" ht="14.45">
      <c r="A908" s="69">
        <v>905</v>
      </c>
      <c r="B908" s="30"/>
      <c r="C908" s="35"/>
      <c r="D908" s="43"/>
      <c r="E908" s="65"/>
      <c r="F908" s="46"/>
      <c r="G908" s="46"/>
      <c r="H908" s="164"/>
      <c r="I908" s="43"/>
      <c r="J908" s="29"/>
      <c r="K908" s="70"/>
      <c r="L908" s="69"/>
      <c r="M908" s="47"/>
      <c r="N908" s="239" t="str">
        <f ca="1">IF(Tabla1[[#This Row],[Fecha de nac]]="","",IF(Tabla1[[#This Row],[Fecha Finalización]] &gt;=TODAY(), DATEDIF(Tabla1[[#This Row],[Fecha de nac]],TODAY(),"y"), ROUNDDOWN((Tabla1[[#This Row],[Fecha Finalización]] -Tabla1[[#This Row],[Fecha de nac]])/365,0)))</f>
        <v/>
      </c>
      <c r="O908" s="170"/>
      <c r="P908" s="35"/>
      <c r="Q908" s="68"/>
      <c r="R908" s="68"/>
      <c r="S908" s="68"/>
      <c r="T908" s="68"/>
      <c r="U908" s="244" t="str">
        <f>IF(F908="","",Tabla1[[#This Row],[Fecha Inicio grupo]]+3*7-7)</f>
        <v/>
      </c>
      <c r="V908" s="245" t="str">
        <f>IF(F908="","",EDATE(Tabla1[[#This Row],[Fecha Inicio grupo]],3))</f>
        <v/>
      </c>
      <c r="W908" s="30"/>
      <c r="X908" s="30"/>
      <c r="Y908" s="77"/>
      <c r="Z908" s="77"/>
      <c r="AA908" s="77"/>
      <c r="AB908" s="77"/>
      <c r="AC908" s="77"/>
      <c r="AD908" s="77"/>
      <c r="AE908" s="77"/>
      <c r="AF908" s="77"/>
      <c r="AG908" s="77"/>
      <c r="AH908" s="77"/>
      <c r="AI908" s="77"/>
      <c r="AJ908" s="77"/>
      <c r="AK908" s="77"/>
      <c r="AL908" s="77"/>
      <c r="AM908" s="77"/>
      <c r="AN908" s="77"/>
      <c r="AO908" s="145"/>
      <c r="AP908" s="247" t="str">
        <f>IF(F908="","",IFERROR(VLOOKUP(SUBSTITUTE(SUBSTITUTE(Tabla1[[#This Row],[Uso Sistemas]],"T","P"),"N","F"),Parámetros!$M$2:$N$17,2,0),"Completar hasta 3ra sem. para evaluar a Probacionista"))</f>
        <v/>
      </c>
      <c r="AQ908" s="40"/>
      <c r="AR908" s="40"/>
      <c r="AS908" s="40"/>
      <c r="AT908" s="29"/>
      <c r="AU908" s="56"/>
      <c r="AV908" s="56"/>
      <c r="AW908" s="56"/>
      <c r="AX908" s="249" t="str">
        <f>IF(V908="","",EOMONTH(EDATE(Tabla1[[#This Row],[Fecha Finalización]],2),0))</f>
        <v/>
      </c>
      <c r="AY908" s="40"/>
      <c r="AZ908" s="250" t="str">
        <f>IF(V908="","",EOMONTH(EDATE(Tabla1[[#This Row],[Fecha Finalización]],3),0))</f>
        <v/>
      </c>
      <c r="BA908" s="40"/>
      <c r="BB908" s="40"/>
      <c r="BC908" s="236"/>
      <c r="BD908" s="234" t="str">
        <f>IF(F908="","",Tabla1[[#This Row],[sem 01]]&amp;Tabla1[[#This Row],[sem 02]]&amp;Tabla1[[#This Row],[sem 03]])</f>
        <v/>
      </c>
      <c r="BE908" s="235" t="str">
        <f>IF(TRIM(F908)="","",$B$1&amp;"-"&amp;SUBSTITUTE(Tabla1[[#This Row],[Mes Inscrito]]," ","")&amp;"-"&amp;SUBSTITUTE(Tabla1[[#This Row],[Dia de clases Inscrito]]," ","")&amp;"-"&amp;SUBSTITUTE(Tabla1[[#This Row],[Horario Inscrito]]," ","")&amp;"-"&amp;Tabla1[[#This Row],[Fecha Inicio grupo]])</f>
        <v/>
      </c>
      <c r="BF908" s="252" t="str">
        <f>IF(F908="","",Tabla1[[#This Row],[Curso]])</f>
        <v/>
      </c>
      <c r="BG908" s="253" t="str">
        <f>+IF(TRIM(F908)="","",$B$1&amp;"-"&amp;TRIM(Tabla1[[#This Row],[Mes Inscrito]])&amp;"-"&amp;TRIM(Tabla1[[#This Row],[Dia de clases Inscrito]])&amp;"-"&amp;TRIM(Tabla1[[#This Row],[Horario Inscrito]])&amp;"-"&amp;TRIM(Tabla1[[#This Row],[Fecha Inicio grupo]])&amp;"-"&amp;TRIM(Tabla1[[#This Row],[Tipo Incrito]]))</f>
        <v/>
      </c>
      <c r="BH908" s="308" t="str">
        <f>IF(F908="","",OR(IFERROR(SEARCH("CG",Tabla1[[#This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8" s="309" t="str">
        <f>IF(F908&lt;&gt;"",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8" s="309" t="str">
        <f>IF(F908&lt;&gt;"",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8" s="309" t="str">
        <f>IF(Tabla1[[#This Row],[Fecha Inicio grupo]]="","",IFERROR(VLOOKUP(Tabla1[[#This Row],[Mes de Alta como miembro]],Parámetros!$AM$2:$AN$16,2,0),"01/01/1900"))</f>
        <v/>
      </c>
    </row>
    <row r="909" spans="1:63" ht="14.45">
      <c r="A909" s="69">
        <v>906</v>
      </c>
      <c r="B909" s="30"/>
      <c r="C909" s="35"/>
      <c r="D909" s="43"/>
      <c r="E909" s="65"/>
      <c r="F909" s="46"/>
      <c r="G909" s="46"/>
      <c r="H909" s="164"/>
      <c r="I909" s="43"/>
      <c r="J909" s="29"/>
      <c r="K909" s="70"/>
      <c r="L909" s="69"/>
      <c r="M909" s="47"/>
      <c r="N909" s="239" t="str">
        <f ca="1">IF(Tabla1[[#This Row],[Fecha de nac]]="","",IF(Tabla1[[#This Row],[Fecha Finalización]] &gt;=TODAY(), DATEDIF(Tabla1[[#This Row],[Fecha de nac]],TODAY(),"y"), ROUNDDOWN((Tabla1[[#This Row],[Fecha Finalización]] -Tabla1[[#This Row],[Fecha de nac]])/365,0)))</f>
        <v/>
      </c>
      <c r="O909" s="170"/>
      <c r="P909" s="35"/>
      <c r="Q909" s="68"/>
      <c r="R909" s="68"/>
      <c r="S909" s="68"/>
      <c r="T909" s="68"/>
      <c r="U909" s="244" t="str">
        <f>IF(F909="","",Tabla1[[#This Row],[Fecha Inicio grupo]]+3*7-7)</f>
        <v/>
      </c>
      <c r="V909" s="245" t="str">
        <f>IF(F909="","",EDATE(Tabla1[[#This Row],[Fecha Inicio grupo]],3))</f>
        <v/>
      </c>
      <c r="W909" s="30"/>
      <c r="X909" s="30"/>
      <c r="Y909" s="77"/>
      <c r="Z909" s="77"/>
      <c r="AA909" s="77"/>
      <c r="AB909" s="77"/>
      <c r="AC909" s="77"/>
      <c r="AD909" s="77"/>
      <c r="AE909" s="77"/>
      <c r="AF909" s="77"/>
      <c r="AG909" s="77"/>
      <c r="AH909" s="77"/>
      <c r="AI909" s="77"/>
      <c r="AJ909" s="77"/>
      <c r="AK909" s="77"/>
      <c r="AL909" s="77"/>
      <c r="AM909" s="77"/>
      <c r="AN909" s="77"/>
      <c r="AO909" s="145"/>
      <c r="AP909" s="247" t="str">
        <f>IF(F909="","",IFERROR(VLOOKUP(SUBSTITUTE(SUBSTITUTE(Tabla1[[#This Row],[Uso Sistemas]],"T","P"),"N","F"),Parámetros!$M$2:$N$17,2,0),"Completar hasta 3ra sem. para evaluar a Probacionista"))</f>
        <v/>
      </c>
      <c r="AQ909" s="40"/>
      <c r="AR909" s="40"/>
      <c r="AS909" s="40"/>
      <c r="AT909" s="29"/>
      <c r="AU909" s="56"/>
      <c r="AV909" s="56"/>
      <c r="AW909" s="56"/>
      <c r="AX909" s="249" t="str">
        <f>IF(V909="","",EOMONTH(EDATE(Tabla1[[#This Row],[Fecha Finalización]],2),0))</f>
        <v/>
      </c>
      <c r="AY909" s="40"/>
      <c r="AZ909" s="250" t="str">
        <f>IF(V909="","",EOMONTH(EDATE(Tabla1[[#This Row],[Fecha Finalización]],3),0))</f>
        <v/>
      </c>
      <c r="BA909" s="40"/>
      <c r="BB909" s="40"/>
      <c r="BC909" s="236"/>
      <c r="BD909" s="234" t="str">
        <f>IF(F909="","",Tabla1[[#This Row],[sem 01]]&amp;Tabla1[[#This Row],[sem 02]]&amp;Tabla1[[#This Row],[sem 03]])</f>
        <v/>
      </c>
      <c r="BE909" s="235" t="str">
        <f>IF(TRIM(F909)="","",$B$1&amp;"-"&amp;SUBSTITUTE(Tabla1[[#This Row],[Mes Inscrito]]," ","")&amp;"-"&amp;SUBSTITUTE(Tabla1[[#This Row],[Dia de clases Inscrito]]," ","")&amp;"-"&amp;SUBSTITUTE(Tabla1[[#This Row],[Horario Inscrito]]," ","")&amp;"-"&amp;Tabla1[[#This Row],[Fecha Inicio grupo]])</f>
        <v/>
      </c>
      <c r="BF909" s="252" t="str">
        <f>IF(F909="","",Tabla1[[#This Row],[Curso]])</f>
        <v/>
      </c>
      <c r="BG909" s="253" t="str">
        <f>+IF(TRIM(F909)="","",$B$1&amp;"-"&amp;TRIM(Tabla1[[#This Row],[Mes Inscrito]])&amp;"-"&amp;TRIM(Tabla1[[#This Row],[Dia de clases Inscrito]])&amp;"-"&amp;TRIM(Tabla1[[#This Row],[Horario Inscrito]])&amp;"-"&amp;TRIM(Tabla1[[#This Row],[Fecha Inicio grupo]])&amp;"-"&amp;TRIM(Tabla1[[#This Row],[Tipo Incrito]]))</f>
        <v/>
      </c>
      <c r="BH909" s="308" t="str">
        <f>IF(F909="","",OR(IFERROR(SEARCH("CG",Tabla1[[#This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9" s="309" t="str">
        <f>IF(F909&lt;&gt;"",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9" s="309" t="str">
        <f>IF(F909&lt;&gt;"",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9" s="309" t="str">
        <f>IF(Tabla1[[#This Row],[Fecha Inicio grupo]]="","",IFERROR(VLOOKUP(Tabla1[[#This Row],[Mes de Alta como miembro]],Parámetros!$AM$2:$AN$16,2,0),"01/01/1900"))</f>
        <v/>
      </c>
    </row>
    <row r="910" spans="1:63" ht="14.45">
      <c r="A910" s="69">
        <v>907</v>
      </c>
      <c r="B910" s="30"/>
      <c r="C910" s="35"/>
      <c r="D910" s="43"/>
      <c r="E910" s="65"/>
      <c r="F910" s="46"/>
      <c r="G910" s="46"/>
      <c r="H910" s="164"/>
      <c r="I910" s="43"/>
      <c r="J910" s="29"/>
      <c r="K910" s="70"/>
      <c r="L910" s="69"/>
      <c r="M910" s="47"/>
      <c r="N910" s="239" t="str">
        <f ca="1">IF(Tabla1[[#This Row],[Fecha de nac]]="","",IF(Tabla1[[#This Row],[Fecha Finalización]] &gt;=TODAY(), DATEDIF(Tabla1[[#This Row],[Fecha de nac]],TODAY(),"y"), ROUNDDOWN((Tabla1[[#This Row],[Fecha Finalización]] -Tabla1[[#This Row],[Fecha de nac]])/365,0)))</f>
        <v/>
      </c>
      <c r="O910" s="170"/>
      <c r="P910" s="35"/>
      <c r="Q910" s="68"/>
      <c r="R910" s="68"/>
      <c r="S910" s="68"/>
      <c r="T910" s="68"/>
      <c r="U910" s="244" t="str">
        <f>IF(F910="","",Tabla1[[#This Row],[Fecha Inicio grupo]]+3*7-7)</f>
        <v/>
      </c>
      <c r="V910" s="245" t="str">
        <f>IF(F910="","",EDATE(Tabla1[[#This Row],[Fecha Inicio grupo]],3))</f>
        <v/>
      </c>
      <c r="W910" s="30"/>
      <c r="X910" s="30"/>
      <c r="Y910" s="77"/>
      <c r="Z910" s="77"/>
      <c r="AA910" s="77"/>
      <c r="AB910" s="77"/>
      <c r="AC910" s="77"/>
      <c r="AD910" s="77"/>
      <c r="AE910" s="77"/>
      <c r="AF910" s="77"/>
      <c r="AG910" s="77"/>
      <c r="AH910" s="77"/>
      <c r="AI910" s="77"/>
      <c r="AJ910" s="77"/>
      <c r="AK910" s="77"/>
      <c r="AL910" s="77"/>
      <c r="AM910" s="77"/>
      <c r="AN910" s="77"/>
      <c r="AO910" s="145"/>
      <c r="AP910" s="247" t="str">
        <f>IF(F910="","",IFERROR(VLOOKUP(SUBSTITUTE(SUBSTITUTE(Tabla1[[#This Row],[Uso Sistemas]],"T","P"),"N","F"),Parámetros!$M$2:$N$17,2,0),"Completar hasta 3ra sem. para evaluar a Probacionista"))</f>
        <v/>
      </c>
      <c r="AQ910" s="40"/>
      <c r="AR910" s="40"/>
      <c r="AS910" s="40"/>
      <c r="AT910" s="29"/>
      <c r="AU910" s="56"/>
      <c r="AV910" s="56"/>
      <c r="AW910" s="56"/>
      <c r="AX910" s="249" t="str">
        <f>IF(V910="","",EOMONTH(EDATE(Tabla1[[#This Row],[Fecha Finalización]],2),0))</f>
        <v/>
      </c>
      <c r="AY910" s="40"/>
      <c r="AZ910" s="250" t="str">
        <f>IF(V910="","",EOMONTH(EDATE(Tabla1[[#This Row],[Fecha Finalización]],3),0))</f>
        <v/>
      </c>
      <c r="BA910" s="40"/>
      <c r="BB910" s="40"/>
      <c r="BC910" s="236"/>
      <c r="BD910" s="234" t="str">
        <f>IF(F910="","",Tabla1[[#This Row],[sem 01]]&amp;Tabla1[[#This Row],[sem 02]]&amp;Tabla1[[#This Row],[sem 03]])</f>
        <v/>
      </c>
      <c r="BE910" s="235" t="str">
        <f>IF(TRIM(F910)="","",$B$1&amp;"-"&amp;SUBSTITUTE(Tabla1[[#This Row],[Mes Inscrito]]," ","")&amp;"-"&amp;SUBSTITUTE(Tabla1[[#This Row],[Dia de clases Inscrito]]," ","")&amp;"-"&amp;SUBSTITUTE(Tabla1[[#This Row],[Horario Inscrito]]," ","")&amp;"-"&amp;Tabla1[[#This Row],[Fecha Inicio grupo]])</f>
        <v/>
      </c>
      <c r="BF910" s="252" t="str">
        <f>IF(F910="","",Tabla1[[#This Row],[Curso]])</f>
        <v/>
      </c>
      <c r="BG910" s="253" t="str">
        <f>+IF(TRIM(F910)="","",$B$1&amp;"-"&amp;TRIM(Tabla1[[#This Row],[Mes Inscrito]])&amp;"-"&amp;TRIM(Tabla1[[#This Row],[Dia de clases Inscrito]])&amp;"-"&amp;TRIM(Tabla1[[#This Row],[Horario Inscrito]])&amp;"-"&amp;TRIM(Tabla1[[#This Row],[Fecha Inicio grupo]])&amp;"-"&amp;TRIM(Tabla1[[#This Row],[Tipo Incrito]]))</f>
        <v/>
      </c>
      <c r="BH910" s="308" t="str">
        <f>IF(F910="","",OR(IFERROR(SEARCH("CG",Tabla1[[#This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0" s="309" t="str">
        <f>IF(F910&lt;&gt;"",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0" s="309" t="str">
        <f>IF(F910&lt;&gt;"",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0" s="309" t="str">
        <f>IF(Tabla1[[#This Row],[Fecha Inicio grupo]]="","",IFERROR(VLOOKUP(Tabla1[[#This Row],[Mes de Alta como miembro]],Parámetros!$AM$2:$AN$16,2,0),"01/01/1900"))</f>
        <v/>
      </c>
    </row>
    <row r="911" spans="1:63" ht="14.45">
      <c r="A911" s="69">
        <v>908</v>
      </c>
      <c r="B911" s="30"/>
      <c r="C911" s="35"/>
      <c r="D911" s="43"/>
      <c r="E911" s="65"/>
      <c r="F911" s="46"/>
      <c r="G911" s="46"/>
      <c r="H911" s="164"/>
      <c r="I911" s="43"/>
      <c r="J911" s="29"/>
      <c r="K911" s="70"/>
      <c r="L911" s="69"/>
      <c r="M911" s="47"/>
      <c r="N911" s="239" t="str">
        <f ca="1">IF(Tabla1[[#This Row],[Fecha de nac]]="","",IF(Tabla1[[#This Row],[Fecha Finalización]] &gt;=TODAY(), DATEDIF(Tabla1[[#This Row],[Fecha de nac]],TODAY(),"y"), ROUNDDOWN((Tabla1[[#This Row],[Fecha Finalización]] -Tabla1[[#This Row],[Fecha de nac]])/365,0)))</f>
        <v/>
      </c>
      <c r="O911" s="170"/>
      <c r="P911" s="35"/>
      <c r="Q911" s="68"/>
      <c r="R911" s="68"/>
      <c r="S911" s="68"/>
      <c r="T911" s="68"/>
      <c r="U911" s="244" t="str">
        <f>IF(F911="","",Tabla1[[#This Row],[Fecha Inicio grupo]]+3*7-7)</f>
        <v/>
      </c>
      <c r="V911" s="245" t="str">
        <f>IF(F911="","",EDATE(Tabla1[[#This Row],[Fecha Inicio grupo]],3))</f>
        <v/>
      </c>
      <c r="W911" s="30"/>
      <c r="X911" s="30"/>
      <c r="Y911" s="77"/>
      <c r="Z911" s="77"/>
      <c r="AA911" s="77"/>
      <c r="AB911" s="77"/>
      <c r="AC911" s="77"/>
      <c r="AD911" s="77"/>
      <c r="AE911" s="77"/>
      <c r="AF911" s="77"/>
      <c r="AG911" s="77"/>
      <c r="AH911" s="77"/>
      <c r="AI911" s="77"/>
      <c r="AJ911" s="77"/>
      <c r="AK911" s="77"/>
      <c r="AL911" s="77"/>
      <c r="AM911" s="77"/>
      <c r="AN911" s="77"/>
      <c r="AO911" s="145"/>
      <c r="AP911" s="247" t="str">
        <f>IF(F911="","",IFERROR(VLOOKUP(SUBSTITUTE(SUBSTITUTE(Tabla1[[#This Row],[Uso Sistemas]],"T","P"),"N","F"),Parámetros!$M$2:$N$17,2,0),"Completar hasta 3ra sem. para evaluar a Probacionista"))</f>
        <v/>
      </c>
      <c r="AQ911" s="40"/>
      <c r="AR911" s="40"/>
      <c r="AS911" s="40"/>
      <c r="AT911" s="29"/>
      <c r="AU911" s="56"/>
      <c r="AV911" s="56"/>
      <c r="AW911" s="56"/>
      <c r="AX911" s="249" t="str">
        <f>IF(V911="","",EOMONTH(EDATE(Tabla1[[#This Row],[Fecha Finalización]],2),0))</f>
        <v/>
      </c>
      <c r="AY911" s="40"/>
      <c r="AZ911" s="250" t="str">
        <f>IF(V911="","",EOMONTH(EDATE(Tabla1[[#This Row],[Fecha Finalización]],3),0))</f>
        <v/>
      </c>
      <c r="BA911" s="40"/>
      <c r="BB911" s="40"/>
      <c r="BC911" s="236"/>
      <c r="BD911" s="234" t="str">
        <f>IF(F911="","",Tabla1[[#This Row],[sem 01]]&amp;Tabla1[[#This Row],[sem 02]]&amp;Tabla1[[#This Row],[sem 03]])</f>
        <v/>
      </c>
      <c r="BE911" s="235" t="str">
        <f>IF(TRIM(F911)="","",$B$1&amp;"-"&amp;SUBSTITUTE(Tabla1[[#This Row],[Mes Inscrito]]," ","")&amp;"-"&amp;SUBSTITUTE(Tabla1[[#This Row],[Dia de clases Inscrito]]," ","")&amp;"-"&amp;SUBSTITUTE(Tabla1[[#This Row],[Horario Inscrito]]," ","")&amp;"-"&amp;Tabla1[[#This Row],[Fecha Inicio grupo]])</f>
        <v/>
      </c>
      <c r="BF911" s="252" t="str">
        <f>IF(F911="","",Tabla1[[#This Row],[Curso]])</f>
        <v/>
      </c>
      <c r="BG911" s="253" t="str">
        <f>+IF(TRIM(F911)="","",$B$1&amp;"-"&amp;TRIM(Tabla1[[#This Row],[Mes Inscrito]])&amp;"-"&amp;TRIM(Tabla1[[#This Row],[Dia de clases Inscrito]])&amp;"-"&amp;TRIM(Tabla1[[#This Row],[Horario Inscrito]])&amp;"-"&amp;TRIM(Tabla1[[#This Row],[Fecha Inicio grupo]])&amp;"-"&amp;TRIM(Tabla1[[#This Row],[Tipo Incrito]]))</f>
        <v/>
      </c>
      <c r="BH911" s="308" t="str">
        <f>IF(F911="","",OR(IFERROR(SEARCH("CG",Tabla1[[#This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1" s="309" t="str">
        <f>IF(F911&lt;&gt;"",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1" s="309" t="str">
        <f>IF(F911&lt;&gt;"",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1" s="309" t="str">
        <f>IF(Tabla1[[#This Row],[Fecha Inicio grupo]]="","",IFERROR(VLOOKUP(Tabla1[[#This Row],[Mes de Alta como miembro]],Parámetros!$AM$2:$AN$16,2,0),"01/01/1900"))</f>
        <v/>
      </c>
    </row>
    <row r="912" spans="1:63" ht="14.45">
      <c r="A912" s="69">
        <v>909</v>
      </c>
      <c r="B912" s="30"/>
      <c r="C912" s="35"/>
      <c r="D912" s="43"/>
      <c r="E912" s="65"/>
      <c r="F912" s="46"/>
      <c r="G912" s="46"/>
      <c r="H912" s="164"/>
      <c r="I912" s="43"/>
      <c r="J912" s="29"/>
      <c r="K912" s="70"/>
      <c r="L912" s="69"/>
      <c r="M912" s="47"/>
      <c r="N912" s="239" t="str">
        <f ca="1">IF(Tabla1[[#This Row],[Fecha de nac]]="","",IF(Tabla1[[#This Row],[Fecha Finalización]] &gt;=TODAY(), DATEDIF(Tabla1[[#This Row],[Fecha de nac]],TODAY(),"y"), ROUNDDOWN((Tabla1[[#This Row],[Fecha Finalización]] -Tabla1[[#This Row],[Fecha de nac]])/365,0)))</f>
        <v/>
      </c>
      <c r="O912" s="170"/>
      <c r="P912" s="35"/>
      <c r="Q912" s="68"/>
      <c r="R912" s="68"/>
      <c r="S912" s="68"/>
      <c r="T912" s="68"/>
      <c r="U912" s="244" t="str">
        <f>IF(F912="","",Tabla1[[#This Row],[Fecha Inicio grupo]]+3*7-7)</f>
        <v/>
      </c>
      <c r="V912" s="245" t="str">
        <f>IF(F912="","",EDATE(Tabla1[[#This Row],[Fecha Inicio grupo]],3))</f>
        <v/>
      </c>
      <c r="W912" s="30"/>
      <c r="X912" s="30"/>
      <c r="Y912" s="77"/>
      <c r="Z912" s="77"/>
      <c r="AA912" s="77"/>
      <c r="AB912" s="77"/>
      <c r="AC912" s="77"/>
      <c r="AD912" s="77"/>
      <c r="AE912" s="77"/>
      <c r="AF912" s="77"/>
      <c r="AG912" s="77"/>
      <c r="AH912" s="77"/>
      <c r="AI912" s="77"/>
      <c r="AJ912" s="77"/>
      <c r="AK912" s="77"/>
      <c r="AL912" s="77"/>
      <c r="AM912" s="77"/>
      <c r="AN912" s="77"/>
      <c r="AO912" s="145"/>
      <c r="AP912" s="247" t="str">
        <f>IF(F912="","",IFERROR(VLOOKUP(SUBSTITUTE(SUBSTITUTE(Tabla1[[#This Row],[Uso Sistemas]],"T","P"),"N","F"),Parámetros!$M$2:$N$17,2,0),"Completar hasta 3ra sem. para evaluar a Probacionista"))</f>
        <v/>
      </c>
      <c r="AQ912" s="40"/>
      <c r="AR912" s="40"/>
      <c r="AS912" s="40"/>
      <c r="AT912" s="29"/>
      <c r="AU912" s="56"/>
      <c r="AV912" s="56"/>
      <c r="AW912" s="56"/>
      <c r="AX912" s="249" t="str">
        <f>IF(V912="","",EOMONTH(EDATE(Tabla1[[#This Row],[Fecha Finalización]],2),0))</f>
        <v/>
      </c>
      <c r="AY912" s="40"/>
      <c r="AZ912" s="250" t="str">
        <f>IF(V912="","",EOMONTH(EDATE(Tabla1[[#This Row],[Fecha Finalización]],3),0))</f>
        <v/>
      </c>
      <c r="BA912" s="40"/>
      <c r="BB912" s="40"/>
      <c r="BC912" s="236"/>
      <c r="BD912" s="234" t="str">
        <f>IF(F912="","",Tabla1[[#This Row],[sem 01]]&amp;Tabla1[[#This Row],[sem 02]]&amp;Tabla1[[#This Row],[sem 03]])</f>
        <v/>
      </c>
      <c r="BE912" s="235" t="str">
        <f>IF(TRIM(F912)="","",$B$1&amp;"-"&amp;SUBSTITUTE(Tabla1[[#This Row],[Mes Inscrito]]," ","")&amp;"-"&amp;SUBSTITUTE(Tabla1[[#This Row],[Dia de clases Inscrito]]," ","")&amp;"-"&amp;SUBSTITUTE(Tabla1[[#This Row],[Horario Inscrito]]," ","")&amp;"-"&amp;Tabla1[[#This Row],[Fecha Inicio grupo]])</f>
        <v/>
      </c>
      <c r="BF912" s="252" t="str">
        <f>IF(F912="","",Tabla1[[#This Row],[Curso]])</f>
        <v/>
      </c>
      <c r="BG912" s="253" t="str">
        <f>+IF(TRIM(F912)="","",$B$1&amp;"-"&amp;TRIM(Tabla1[[#This Row],[Mes Inscrito]])&amp;"-"&amp;TRIM(Tabla1[[#This Row],[Dia de clases Inscrito]])&amp;"-"&amp;TRIM(Tabla1[[#This Row],[Horario Inscrito]])&amp;"-"&amp;TRIM(Tabla1[[#This Row],[Fecha Inicio grupo]])&amp;"-"&amp;TRIM(Tabla1[[#This Row],[Tipo Incrito]]))</f>
        <v/>
      </c>
      <c r="BH912" s="308" t="str">
        <f>IF(F912="","",OR(IFERROR(SEARCH("CG",Tabla1[[#This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2" s="309" t="str">
        <f>IF(F912&lt;&gt;"",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2" s="309" t="str">
        <f>IF(F912&lt;&gt;"",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2" s="309" t="str">
        <f>IF(Tabla1[[#This Row],[Fecha Inicio grupo]]="","",IFERROR(VLOOKUP(Tabla1[[#This Row],[Mes de Alta como miembro]],Parámetros!$AM$2:$AN$16,2,0),"01/01/1900"))</f>
        <v/>
      </c>
    </row>
    <row r="913" spans="1:63" ht="14.45">
      <c r="A913" s="69">
        <v>910</v>
      </c>
      <c r="B913" s="30"/>
      <c r="C913" s="35"/>
      <c r="D913" s="43"/>
      <c r="E913" s="65"/>
      <c r="F913" s="46"/>
      <c r="G913" s="46"/>
      <c r="H913" s="164"/>
      <c r="I913" s="43"/>
      <c r="J913" s="29"/>
      <c r="K913" s="70"/>
      <c r="L913" s="69"/>
      <c r="M913" s="47"/>
      <c r="N913" s="239" t="str">
        <f ca="1">IF(Tabla1[[#This Row],[Fecha de nac]]="","",IF(Tabla1[[#This Row],[Fecha Finalización]] &gt;=TODAY(), DATEDIF(Tabla1[[#This Row],[Fecha de nac]],TODAY(),"y"), ROUNDDOWN((Tabla1[[#This Row],[Fecha Finalización]] -Tabla1[[#This Row],[Fecha de nac]])/365,0)))</f>
        <v/>
      </c>
      <c r="O913" s="170"/>
      <c r="P913" s="35"/>
      <c r="Q913" s="68"/>
      <c r="R913" s="68"/>
      <c r="S913" s="68"/>
      <c r="T913" s="68"/>
      <c r="U913" s="244" t="str">
        <f>IF(F913="","",Tabla1[[#This Row],[Fecha Inicio grupo]]+3*7-7)</f>
        <v/>
      </c>
      <c r="V913" s="245" t="str">
        <f>IF(F913="","",EDATE(Tabla1[[#This Row],[Fecha Inicio grupo]],3))</f>
        <v/>
      </c>
      <c r="W913" s="30"/>
      <c r="X913" s="30"/>
      <c r="Y913" s="77"/>
      <c r="Z913" s="77"/>
      <c r="AA913" s="77"/>
      <c r="AB913" s="77"/>
      <c r="AC913" s="77"/>
      <c r="AD913" s="77"/>
      <c r="AE913" s="77"/>
      <c r="AF913" s="77"/>
      <c r="AG913" s="77"/>
      <c r="AH913" s="77"/>
      <c r="AI913" s="77"/>
      <c r="AJ913" s="77"/>
      <c r="AK913" s="77"/>
      <c r="AL913" s="77"/>
      <c r="AM913" s="77"/>
      <c r="AN913" s="77"/>
      <c r="AO913" s="145"/>
      <c r="AP913" s="247" t="str">
        <f>IF(F913="","",IFERROR(VLOOKUP(SUBSTITUTE(SUBSTITUTE(Tabla1[[#This Row],[Uso Sistemas]],"T","P"),"N","F"),Parámetros!$M$2:$N$17,2,0),"Completar hasta 3ra sem. para evaluar a Probacionista"))</f>
        <v/>
      </c>
      <c r="AQ913" s="40"/>
      <c r="AR913" s="40"/>
      <c r="AS913" s="40"/>
      <c r="AT913" s="29"/>
      <c r="AU913" s="56"/>
      <c r="AV913" s="56"/>
      <c r="AW913" s="56"/>
      <c r="AX913" s="249" t="str">
        <f>IF(V913="","",EOMONTH(EDATE(Tabla1[[#This Row],[Fecha Finalización]],2),0))</f>
        <v/>
      </c>
      <c r="AY913" s="40"/>
      <c r="AZ913" s="250" t="str">
        <f>IF(V913="","",EOMONTH(EDATE(Tabla1[[#This Row],[Fecha Finalización]],3),0))</f>
        <v/>
      </c>
      <c r="BA913" s="40"/>
      <c r="BB913" s="40"/>
      <c r="BC913" s="236"/>
      <c r="BD913" s="234" t="str">
        <f>IF(F913="","",Tabla1[[#This Row],[sem 01]]&amp;Tabla1[[#This Row],[sem 02]]&amp;Tabla1[[#This Row],[sem 03]])</f>
        <v/>
      </c>
      <c r="BE913" s="235" t="str">
        <f>IF(TRIM(F913)="","",$B$1&amp;"-"&amp;SUBSTITUTE(Tabla1[[#This Row],[Mes Inscrito]]," ","")&amp;"-"&amp;SUBSTITUTE(Tabla1[[#This Row],[Dia de clases Inscrito]]," ","")&amp;"-"&amp;SUBSTITUTE(Tabla1[[#This Row],[Horario Inscrito]]," ","")&amp;"-"&amp;Tabla1[[#This Row],[Fecha Inicio grupo]])</f>
        <v/>
      </c>
      <c r="BF913" s="252" t="str">
        <f>IF(F913="","",Tabla1[[#This Row],[Curso]])</f>
        <v/>
      </c>
      <c r="BG913" s="253" t="str">
        <f>+IF(TRIM(F913)="","",$B$1&amp;"-"&amp;TRIM(Tabla1[[#This Row],[Mes Inscrito]])&amp;"-"&amp;TRIM(Tabla1[[#This Row],[Dia de clases Inscrito]])&amp;"-"&amp;TRIM(Tabla1[[#This Row],[Horario Inscrito]])&amp;"-"&amp;TRIM(Tabla1[[#This Row],[Fecha Inicio grupo]])&amp;"-"&amp;TRIM(Tabla1[[#This Row],[Tipo Incrito]]))</f>
        <v/>
      </c>
      <c r="BH913" s="308" t="str">
        <f>IF(F913="","",OR(IFERROR(SEARCH("CG",Tabla1[[#This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3" s="309" t="str">
        <f>IF(F913&lt;&gt;"",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3" s="309" t="str">
        <f>IF(F913&lt;&gt;"",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3" s="309" t="str">
        <f>IF(Tabla1[[#This Row],[Fecha Inicio grupo]]="","",IFERROR(VLOOKUP(Tabla1[[#This Row],[Mes de Alta como miembro]],Parámetros!$AM$2:$AN$16,2,0),"01/01/1900"))</f>
        <v/>
      </c>
    </row>
    <row r="914" spans="1:63" ht="14.45">
      <c r="A914" s="69">
        <v>911</v>
      </c>
      <c r="B914" s="30"/>
      <c r="C914" s="35"/>
      <c r="D914" s="43"/>
      <c r="E914" s="65"/>
      <c r="F914" s="46"/>
      <c r="G914" s="46"/>
      <c r="H914" s="164"/>
      <c r="I914" s="43"/>
      <c r="J914" s="29"/>
      <c r="K914" s="70"/>
      <c r="L914" s="69"/>
      <c r="M914" s="47"/>
      <c r="N914" s="239" t="str">
        <f ca="1">IF(Tabla1[[#This Row],[Fecha de nac]]="","",IF(Tabla1[[#This Row],[Fecha Finalización]] &gt;=TODAY(), DATEDIF(Tabla1[[#This Row],[Fecha de nac]],TODAY(),"y"), ROUNDDOWN((Tabla1[[#This Row],[Fecha Finalización]] -Tabla1[[#This Row],[Fecha de nac]])/365,0)))</f>
        <v/>
      </c>
      <c r="O914" s="170"/>
      <c r="P914" s="35"/>
      <c r="Q914" s="68"/>
      <c r="R914" s="68"/>
      <c r="S914" s="68"/>
      <c r="T914" s="68"/>
      <c r="U914" s="244" t="str">
        <f>IF(F914="","",Tabla1[[#This Row],[Fecha Inicio grupo]]+3*7-7)</f>
        <v/>
      </c>
      <c r="V914" s="245" t="str">
        <f>IF(F914="","",EDATE(Tabla1[[#This Row],[Fecha Inicio grupo]],3))</f>
        <v/>
      </c>
      <c r="W914" s="30"/>
      <c r="X914" s="30"/>
      <c r="Y914" s="77"/>
      <c r="Z914" s="77"/>
      <c r="AA914" s="77"/>
      <c r="AB914" s="77"/>
      <c r="AC914" s="77"/>
      <c r="AD914" s="77"/>
      <c r="AE914" s="77"/>
      <c r="AF914" s="77"/>
      <c r="AG914" s="77"/>
      <c r="AH914" s="77"/>
      <c r="AI914" s="77"/>
      <c r="AJ914" s="77"/>
      <c r="AK914" s="77"/>
      <c r="AL914" s="77"/>
      <c r="AM914" s="77"/>
      <c r="AN914" s="77"/>
      <c r="AO914" s="145"/>
      <c r="AP914" s="247" t="str">
        <f>IF(F914="","",IFERROR(VLOOKUP(SUBSTITUTE(SUBSTITUTE(Tabla1[[#This Row],[Uso Sistemas]],"T","P"),"N","F"),Parámetros!$M$2:$N$17,2,0),"Completar hasta 3ra sem. para evaluar a Probacionista"))</f>
        <v/>
      </c>
      <c r="AQ914" s="40"/>
      <c r="AR914" s="40"/>
      <c r="AS914" s="40"/>
      <c r="AT914" s="29"/>
      <c r="AU914" s="56"/>
      <c r="AV914" s="56"/>
      <c r="AW914" s="56"/>
      <c r="AX914" s="249" t="str">
        <f>IF(V914="","",EOMONTH(EDATE(Tabla1[[#This Row],[Fecha Finalización]],2),0))</f>
        <v/>
      </c>
      <c r="AY914" s="40"/>
      <c r="AZ914" s="250" t="str">
        <f>IF(V914="","",EOMONTH(EDATE(Tabla1[[#This Row],[Fecha Finalización]],3),0))</f>
        <v/>
      </c>
      <c r="BA914" s="40"/>
      <c r="BB914" s="40"/>
      <c r="BC914" s="236"/>
      <c r="BD914" s="234" t="str">
        <f>IF(F914="","",Tabla1[[#This Row],[sem 01]]&amp;Tabla1[[#This Row],[sem 02]]&amp;Tabla1[[#This Row],[sem 03]])</f>
        <v/>
      </c>
      <c r="BE914" s="235" t="str">
        <f>IF(TRIM(F914)="","",$B$1&amp;"-"&amp;SUBSTITUTE(Tabla1[[#This Row],[Mes Inscrito]]," ","")&amp;"-"&amp;SUBSTITUTE(Tabla1[[#This Row],[Dia de clases Inscrito]]," ","")&amp;"-"&amp;SUBSTITUTE(Tabla1[[#This Row],[Horario Inscrito]]," ","")&amp;"-"&amp;Tabla1[[#This Row],[Fecha Inicio grupo]])</f>
        <v/>
      </c>
      <c r="BF914" s="252" t="str">
        <f>IF(F914="","",Tabla1[[#This Row],[Curso]])</f>
        <v/>
      </c>
      <c r="BG914" s="253" t="str">
        <f>+IF(TRIM(F914)="","",$B$1&amp;"-"&amp;TRIM(Tabla1[[#This Row],[Mes Inscrito]])&amp;"-"&amp;TRIM(Tabla1[[#This Row],[Dia de clases Inscrito]])&amp;"-"&amp;TRIM(Tabla1[[#This Row],[Horario Inscrito]])&amp;"-"&amp;TRIM(Tabla1[[#This Row],[Fecha Inicio grupo]])&amp;"-"&amp;TRIM(Tabla1[[#This Row],[Tipo Incrito]]))</f>
        <v/>
      </c>
      <c r="BH914" s="308" t="str">
        <f>IF(F914="","",OR(IFERROR(SEARCH("CG",Tabla1[[#This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4" s="309" t="str">
        <f>IF(F914&lt;&gt;"",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4" s="309" t="str">
        <f>IF(F914&lt;&gt;"",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4" s="309" t="str">
        <f>IF(Tabla1[[#This Row],[Fecha Inicio grupo]]="","",IFERROR(VLOOKUP(Tabla1[[#This Row],[Mes de Alta como miembro]],Parámetros!$AM$2:$AN$16,2,0),"01/01/1900"))</f>
        <v/>
      </c>
    </row>
    <row r="915" spans="1:63" ht="14.45">
      <c r="A915" s="69">
        <v>912</v>
      </c>
      <c r="B915" s="30"/>
      <c r="C915" s="35"/>
      <c r="D915" s="43"/>
      <c r="E915" s="65"/>
      <c r="F915" s="46"/>
      <c r="G915" s="46"/>
      <c r="H915" s="164"/>
      <c r="I915" s="43"/>
      <c r="J915" s="29"/>
      <c r="K915" s="70"/>
      <c r="L915" s="69"/>
      <c r="M915" s="47"/>
      <c r="N915" s="239" t="str">
        <f ca="1">IF(Tabla1[[#This Row],[Fecha de nac]]="","",IF(Tabla1[[#This Row],[Fecha Finalización]] &gt;=TODAY(), DATEDIF(Tabla1[[#This Row],[Fecha de nac]],TODAY(),"y"), ROUNDDOWN((Tabla1[[#This Row],[Fecha Finalización]] -Tabla1[[#This Row],[Fecha de nac]])/365,0)))</f>
        <v/>
      </c>
      <c r="O915" s="170"/>
      <c r="P915" s="35"/>
      <c r="Q915" s="68"/>
      <c r="R915" s="68"/>
      <c r="S915" s="68"/>
      <c r="T915" s="68"/>
      <c r="U915" s="244" t="str">
        <f>IF(F915="","",Tabla1[[#This Row],[Fecha Inicio grupo]]+3*7-7)</f>
        <v/>
      </c>
      <c r="V915" s="245" t="str">
        <f>IF(F915="","",EDATE(Tabla1[[#This Row],[Fecha Inicio grupo]],3))</f>
        <v/>
      </c>
      <c r="W915" s="30"/>
      <c r="X915" s="30"/>
      <c r="Y915" s="77"/>
      <c r="Z915" s="77"/>
      <c r="AA915" s="77"/>
      <c r="AB915" s="77"/>
      <c r="AC915" s="77"/>
      <c r="AD915" s="77"/>
      <c r="AE915" s="77"/>
      <c r="AF915" s="77"/>
      <c r="AG915" s="77"/>
      <c r="AH915" s="77"/>
      <c r="AI915" s="77"/>
      <c r="AJ915" s="77"/>
      <c r="AK915" s="77"/>
      <c r="AL915" s="77"/>
      <c r="AM915" s="77"/>
      <c r="AN915" s="77"/>
      <c r="AO915" s="145"/>
      <c r="AP915" s="247" t="str">
        <f>IF(F915="","",IFERROR(VLOOKUP(SUBSTITUTE(SUBSTITUTE(Tabla1[[#This Row],[Uso Sistemas]],"T","P"),"N","F"),Parámetros!$M$2:$N$17,2,0),"Completar hasta 3ra sem. para evaluar a Probacionista"))</f>
        <v/>
      </c>
      <c r="AQ915" s="40"/>
      <c r="AR915" s="40"/>
      <c r="AS915" s="40"/>
      <c r="AT915" s="29"/>
      <c r="AU915" s="56"/>
      <c r="AV915" s="56"/>
      <c r="AW915" s="56"/>
      <c r="AX915" s="249" t="str">
        <f>IF(V915="","",EOMONTH(EDATE(Tabla1[[#This Row],[Fecha Finalización]],2),0))</f>
        <v/>
      </c>
      <c r="AY915" s="40"/>
      <c r="AZ915" s="250" t="str">
        <f>IF(V915="","",EOMONTH(EDATE(Tabla1[[#This Row],[Fecha Finalización]],3),0))</f>
        <v/>
      </c>
      <c r="BA915" s="40"/>
      <c r="BB915" s="40"/>
      <c r="BC915" s="236"/>
      <c r="BD915" s="234" t="str">
        <f>IF(F915="","",Tabla1[[#This Row],[sem 01]]&amp;Tabla1[[#This Row],[sem 02]]&amp;Tabla1[[#This Row],[sem 03]])</f>
        <v/>
      </c>
      <c r="BE915" s="235" t="str">
        <f>IF(TRIM(F915)="","",$B$1&amp;"-"&amp;SUBSTITUTE(Tabla1[[#This Row],[Mes Inscrito]]," ","")&amp;"-"&amp;SUBSTITUTE(Tabla1[[#This Row],[Dia de clases Inscrito]]," ","")&amp;"-"&amp;SUBSTITUTE(Tabla1[[#This Row],[Horario Inscrito]]," ","")&amp;"-"&amp;Tabla1[[#This Row],[Fecha Inicio grupo]])</f>
        <v/>
      </c>
      <c r="BF915" s="252" t="str">
        <f>IF(F915="","",Tabla1[[#This Row],[Curso]])</f>
        <v/>
      </c>
      <c r="BG915" s="253" t="str">
        <f>+IF(TRIM(F915)="","",$B$1&amp;"-"&amp;TRIM(Tabla1[[#This Row],[Mes Inscrito]])&amp;"-"&amp;TRIM(Tabla1[[#This Row],[Dia de clases Inscrito]])&amp;"-"&amp;TRIM(Tabla1[[#This Row],[Horario Inscrito]])&amp;"-"&amp;TRIM(Tabla1[[#This Row],[Fecha Inicio grupo]])&amp;"-"&amp;TRIM(Tabla1[[#This Row],[Tipo Incrito]]))</f>
        <v/>
      </c>
      <c r="BH915" s="308" t="str">
        <f>IF(F915="","",OR(IFERROR(SEARCH("CG",Tabla1[[#This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5" s="309" t="str">
        <f>IF(F915&lt;&gt;"",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5" s="309" t="str">
        <f>IF(F915&lt;&gt;"",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5" s="309" t="str">
        <f>IF(Tabla1[[#This Row],[Fecha Inicio grupo]]="","",IFERROR(VLOOKUP(Tabla1[[#This Row],[Mes de Alta como miembro]],Parámetros!$AM$2:$AN$16,2,0),"01/01/1900"))</f>
        <v/>
      </c>
    </row>
    <row r="916" spans="1:63" ht="14.45">
      <c r="A916" s="69">
        <v>913</v>
      </c>
      <c r="B916" s="30"/>
      <c r="C916" s="35"/>
      <c r="D916" s="43"/>
      <c r="E916" s="65"/>
      <c r="F916" s="46"/>
      <c r="G916" s="46"/>
      <c r="H916" s="164"/>
      <c r="I916" s="43"/>
      <c r="J916" s="29"/>
      <c r="K916" s="70"/>
      <c r="L916" s="69"/>
      <c r="M916" s="47"/>
      <c r="N916" s="239" t="str">
        <f ca="1">IF(Tabla1[[#This Row],[Fecha de nac]]="","",IF(Tabla1[[#This Row],[Fecha Finalización]] &gt;=TODAY(), DATEDIF(Tabla1[[#This Row],[Fecha de nac]],TODAY(),"y"), ROUNDDOWN((Tabla1[[#This Row],[Fecha Finalización]] -Tabla1[[#This Row],[Fecha de nac]])/365,0)))</f>
        <v/>
      </c>
      <c r="O916" s="170"/>
      <c r="P916" s="35"/>
      <c r="Q916" s="68"/>
      <c r="R916" s="68"/>
      <c r="S916" s="68"/>
      <c r="T916" s="68"/>
      <c r="U916" s="244" t="str">
        <f>IF(F916="","",Tabla1[[#This Row],[Fecha Inicio grupo]]+3*7-7)</f>
        <v/>
      </c>
      <c r="V916" s="245" t="str">
        <f>IF(F916="","",EDATE(Tabla1[[#This Row],[Fecha Inicio grupo]],3))</f>
        <v/>
      </c>
      <c r="W916" s="30"/>
      <c r="X916" s="30"/>
      <c r="Y916" s="77"/>
      <c r="Z916" s="77"/>
      <c r="AA916" s="77"/>
      <c r="AB916" s="77"/>
      <c r="AC916" s="77"/>
      <c r="AD916" s="77"/>
      <c r="AE916" s="77"/>
      <c r="AF916" s="77"/>
      <c r="AG916" s="77"/>
      <c r="AH916" s="77"/>
      <c r="AI916" s="77"/>
      <c r="AJ916" s="77"/>
      <c r="AK916" s="77"/>
      <c r="AL916" s="77"/>
      <c r="AM916" s="77"/>
      <c r="AN916" s="77"/>
      <c r="AO916" s="145"/>
      <c r="AP916" s="247" t="str">
        <f>IF(F916="","",IFERROR(VLOOKUP(SUBSTITUTE(SUBSTITUTE(Tabla1[[#This Row],[Uso Sistemas]],"T","P"),"N","F"),Parámetros!$M$2:$N$17,2,0),"Completar hasta 3ra sem. para evaluar a Probacionista"))</f>
        <v/>
      </c>
      <c r="AQ916" s="40"/>
      <c r="AR916" s="40"/>
      <c r="AS916" s="40"/>
      <c r="AT916" s="29"/>
      <c r="AU916" s="56"/>
      <c r="AV916" s="56"/>
      <c r="AW916" s="56"/>
      <c r="AX916" s="249" t="str">
        <f>IF(V916="","",EOMONTH(EDATE(Tabla1[[#This Row],[Fecha Finalización]],2),0))</f>
        <v/>
      </c>
      <c r="AY916" s="40"/>
      <c r="AZ916" s="250" t="str">
        <f>IF(V916="","",EOMONTH(EDATE(Tabla1[[#This Row],[Fecha Finalización]],3),0))</f>
        <v/>
      </c>
      <c r="BA916" s="40"/>
      <c r="BB916" s="40"/>
      <c r="BC916" s="236"/>
      <c r="BD916" s="234" t="str">
        <f>IF(F916="","",Tabla1[[#This Row],[sem 01]]&amp;Tabla1[[#This Row],[sem 02]]&amp;Tabla1[[#This Row],[sem 03]])</f>
        <v/>
      </c>
      <c r="BE916" s="235" t="str">
        <f>IF(TRIM(F916)="","",$B$1&amp;"-"&amp;SUBSTITUTE(Tabla1[[#This Row],[Mes Inscrito]]," ","")&amp;"-"&amp;SUBSTITUTE(Tabla1[[#This Row],[Dia de clases Inscrito]]," ","")&amp;"-"&amp;SUBSTITUTE(Tabla1[[#This Row],[Horario Inscrito]]," ","")&amp;"-"&amp;Tabla1[[#This Row],[Fecha Inicio grupo]])</f>
        <v/>
      </c>
      <c r="BF916" s="252" t="str">
        <f>IF(F916="","",Tabla1[[#This Row],[Curso]])</f>
        <v/>
      </c>
      <c r="BG916" s="253" t="str">
        <f>+IF(TRIM(F916)="","",$B$1&amp;"-"&amp;TRIM(Tabla1[[#This Row],[Mes Inscrito]])&amp;"-"&amp;TRIM(Tabla1[[#This Row],[Dia de clases Inscrito]])&amp;"-"&amp;TRIM(Tabla1[[#This Row],[Horario Inscrito]])&amp;"-"&amp;TRIM(Tabla1[[#This Row],[Fecha Inicio grupo]])&amp;"-"&amp;TRIM(Tabla1[[#This Row],[Tipo Incrito]]))</f>
        <v/>
      </c>
      <c r="BH916" s="308" t="str">
        <f>IF(F916="","",OR(IFERROR(SEARCH("CG",Tabla1[[#This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6" s="309" t="str">
        <f>IF(F916&lt;&gt;"",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6" s="309" t="str">
        <f>IF(F916&lt;&gt;"",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6" s="309" t="str">
        <f>IF(Tabla1[[#This Row],[Fecha Inicio grupo]]="","",IFERROR(VLOOKUP(Tabla1[[#This Row],[Mes de Alta como miembro]],Parámetros!$AM$2:$AN$16,2,0),"01/01/1900"))</f>
        <v/>
      </c>
    </row>
    <row r="917" spans="1:63" ht="14.45">
      <c r="A917" s="69">
        <v>914</v>
      </c>
      <c r="B917" s="30"/>
      <c r="C917" s="35"/>
      <c r="D917" s="43"/>
      <c r="E917" s="65"/>
      <c r="F917" s="46"/>
      <c r="G917" s="46"/>
      <c r="H917" s="164"/>
      <c r="I917" s="43"/>
      <c r="J917" s="29"/>
      <c r="K917" s="70"/>
      <c r="L917" s="69"/>
      <c r="M917" s="47"/>
      <c r="N917" s="239" t="str">
        <f ca="1">IF(Tabla1[[#This Row],[Fecha de nac]]="","",IF(Tabla1[[#This Row],[Fecha Finalización]] &gt;=TODAY(), DATEDIF(Tabla1[[#This Row],[Fecha de nac]],TODAY(),"y"), ROUNDDOWN((Tabla1[[#This Row],[Fecha Finalización]] -Tabla1[[#This Row],[Fecha de nac]])/365,0)))</f>
        <v/>
      </c>
      <c r="O917" s="170"/>
      <c r="P917" s="35"/>
      <c r="Q917" s="68"/>
      <c r="R917" s="68"/>
      <c r="S917" s="68"/>
      <c r="T917" s="68"/>
      <c r="U917" s="244" t="str">
        <f>IF(F917="","",Tabla1[[#This Row],[Fecha Inicio grupo]]+3*7-7)</f>
        <v/>
      </c>
      <c r="V917" s="245" t="str">
        <f>IF(F917="","",EDATE(Tabla1[[#This Row],[Fecha Inicio grupo]],3))</f>
        <v/>
      </c>
      <c r="W917" s="30"/>
      <c r="X917" s="30"/>
      <c r="Y917" s="77"/>
      <c r="Z917" s="77"/>
      <c r="AA917" s="77"/>
      <c r="AB917" s="77"/>
      <c r="AC917" s="77"/>
      <c r="AD917" s="77"/>
      <c r="AE917" s="77"/>
      <c r="AF917" s="77"/>
      <c r="AG917" s="77"/>
      <c r="AH917" s="77"/>
      <c r="AI917" s="77"/>
      <c r="AJ917" s="77"/>
      <c r="AK917" s="77"/>
      <c r="AL917" s="77"/>
      <c r="AM917" s="77"/>
      <c r="AN917" s="77"/>
      <c r="AO917" s="145"/>
      <c r="AP917" s="247" t="str">
        <f>IF(F917="","",IFERROR(VLOOKUP(SUBSTITUTE(SUBSTITUTE(Tabla1[[#This Row],[Uso Sistemas]],"T","P"),"N","F"),Parámetros!$M$2:$N$17,2,0),"Completar hasta 3ra sem. para evaluar a Probacionista"))</f>
        <v/>
      </c>
      <c r="AQ917" s="40"/>
      <c r="AR917" s="40"/>
      <c r="AS917" s="40"/>
      <c r="AT917" s="29"/>
      <c r="AU917" s="56"/>
      <c r="AV917" s="56"/>
      <c r="AW917" s="56"/>
      <c r="AX917" s="249" t="str">
        <f>IF(V917="","",EOMONTH(EDATE(Tabla1[[#This Row],[Fecha Finalización]],2),0))</f>
        <v/>
      </c>
      <c r="AY917" s="40"/>
      <c r="AZ917" s="250" t="str">
        <f>IF(V917="","",EOMONTH(EDATE(Tabla1[[#This Row],[Fecha Finalización]],3),0))</f>
        <v/>
      </c>
      <c r="BA917" s="40"/>
      <c r="BB917" s="40"/>
      <c r="BC917" s="236"/>
      <c r="BD917" s="234" t="str">
        <f>IF(F917="","",Tabla1[[#This Row],[sem 01]]&amp;Tabla1[[#This Row],[sem 02]]&amp;Tabla1[[#This Row],[sem 03]])</f>
        <v/>
      </c>
      <c r="BE917" s="235" t="str">
        <f>IF(TRIM(F917)="","",$B$1&amp;"-"&amp;SUBSTITUTE(Tabla1[[#This Row],[Mes Inscrito]]," ","")&amp;"-"&amp;SUBSTITUTE(Tabla1[[#This Row],[Dia de clases Inscrito]]," ","")&amp;"-"&amp;SUBSTITUTE(Tabla1[[#This Row],[Horario Inscrito]]," ","")&amp;"-"&amp;Tabla1[[#This Row],[Fecha Inicio grupo]])</f>
        <v/>
      </c>
      <c r="BF917" s="252" t="str">
        <f>IF(F917="","",Tabla1[[#This Row],[Curso]])</f>
        <v/>
      </c>
      <c r="BG917" s="253" t="str">
        <f>+IF(TRIM(F917)="","",$B$1&amp;"-"&amp;TRIM(Tabla1[[#This Row],[Mes Inscrito]])&amp;"-"&amp;TRIM(Tabla1[[#This Row],[Dia de clases Inscrito]])&amp;"-"&amp;TRIM(Tabla1[[#This Row],[Horario Inscrito]])&amp;"-"&amp;TRIM(Tabla1[[#This Row],[Fecha Inicio grupo]])&amp;"-"&amp;TRIM(Tabla1[[#This Row],[Tipo Incrito]]))</f>
        <v/>
      </c>
      <c r="BH917" s="308" t="str">
        <f>IF(F917="","",OR(IFERROR(SEARCH("CG",Tabla1[[#This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7" s="309" t="str">
        <f>IF(F917&lt;&gt;"",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7" s="309" t="str">
        <f>IF(F917&lt;&gt;"",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7" s="309" t="str">
        <f>IF(Tabla1[[#This Row],[Fecha Inicio grupo]]="","",IFERROR(VLOOKUP(Tabla1[[#This Row],[Mes de Alta como miembro]],Parámetros!$AM$2:$AN$16,2,0),"01/01/1900"))</f>
        <v/>
      </c>
    </row>
    <row r="918" spans="1:63" ht="14.45">
      <c r="A918" s="69">
        <v>915</v>
      </c>
      <c r="B918" s="30"/>
      <c r="C918" s="35"/>
      <c r="D918" s="43"/>
      <c r="E918" s="65"/>
      <c r="F918" s="46"/>
      <c r="G918" s="46"/>
      <c r="H918" s="164"/>
      <c r="I918" s="43"/>
      <c r="J918" s="29"/>
      <c r="K918" s="70"/>
      <c r="L918" s="69"/>
      <c r="M918" s="47"/>
      <c r="N918" s="239" t="str">
        <f ca="1">IF(Tabla1[[#This Row],[Fecha de nac]]="","",IF(Tabla1[[#This Row],[Fecha Finalización]] &gt;=TODAY(), DATEDIF(Tabla1[[#This Row],[Fecha de nac]],TODAY(),"y"), ROUNDDOWN((Tabla1[[#This Row],[Fecha Finalización]] -Tabla1[[#This Row],[Fecha de nac]])/365,0)))</f>
        <v/>
      </c>
      <c r="O918" s="170"/>
      <c r="P918" s="35"/>
      <c r="Q918" s="68"/>
      <c r="R918" s="68"/>
      <c r="S918" s="68"/>
      <c r="T918" s="68"/>
      <c r="U918" s="244" t="str">
        <f>IF(F918="","",Tabla1[[#This Row],[Fecha Inicio grupo]]+3*7-7)</f>
        <v/>
      </c>
      <c r="V918" s="245" t="str">
        <f>IF(F918="","",EDATE(Tabla1[[#This Row],[Fecha Inicio grupo]],3))</f>
        <v/>
      </c>
      <c r="W918" s="30"/>
      <c r="X918" s="30"/>
      <c r="Y918" s="77"/>
      <c r="Z918" s="77"/>
      <c r="AA918" s="77"/>
      <c r="AB918" s="77"/>
      <c r="AC918" s="77"/>
      <c r="AD918" s="77"/>
      <c r="AE918" s="77"/>
      <c r="AF918" s="77"/>
      <c r="AG918" s="77"/>
      <c r="AH918" s="77"/>
      <c r="AI918" s="77"/>
      <c r="AJ918" s="77"/>
      <c r="AK918" s="77"/>
      <c r="AL918" s="77"/>
      <c r="AM918" s="77"/>
      <c r="AN918" s="77"/>
      <c r="AO918" s="145"/>
      <c r="AP918" s="247" t="str">
        <f>IF(F918="","",IFERROR(VLOOKUP(SUBSTITUTE(SUBSTITUTE(Tabla1[[#This Row],[Uso Sistemas]],"T","P"),"N","F"),Parámetros!$M$2:$N$17,2,0),"Completar hasta 3ra sem. para evaluar a Probacionista"))</f>
        <v/>
      </c>
      <c r="AQ918" s="40"/>
      <c r="AR918" s="40"/>
      <c r="AS918" s="40"/>
      <c r="AT918" s="29"/>
      <c r="AU918" s="56"/>
      <c r="AV918" s="56"/>
      <c r="AW918" s="56"/>
      <c r="AX918" s="249" t="str">
        <f>IF(V918="","",EOMONTH(EDATE(Tabla1[[#This Row],[Fecha Finalización]],2),0))</f>
        <v/>
      </c>
      <c r="AY918" s="40"/>
      <c r="AZ918" s="250" t="str">
        <f>IF(V918="","",EOMONTH(EDATE(Tabla1[[#This Row],[Fecha Finalización]],3),0))</f>
        <v/>
      </c>
      <c r="BA918" s="40"/>
      <c r="BB918" s="40"/>
      <c r="BC918" s="236"/>
      <c r="BD918" s="234" t="str">
        <f>IF(F918="","",Tabla1[[#This Row],[sem 01]]&amp;Tabla1[[#This Row],[sem 02]]&amp;Tabla1[[#This Row],[sem 03]])</f>
        <v/>
      </c>
      <c r="BE918" s="235" t="str">
        <f>IF(TRIM(F918)="","",$B$1&amp;"-"&amp;SUBSTITUTE(Tabla1[[#This Row],[Mes Inscrito]]," ","")&amp;"-"&amp;SUBSTITUTE(Tabla1[[#This Row],[Dia de clases Inscrito]]," ","")&amp;"-"&amp;SUBSTITUTE(Tabla1[[#This Row],[Horario Inscrito]]," ","")&amp;"-"&amp;Tabla1[[#This Row],[Fecha Inicio grupo]])</f>
        <v/>
      </c>
      <c r="BF918" s="252" t="str">
        <f>IF(F918="","",Tabla1[[#This Row],[Curso]])</f>
        <v/>
      </c>
      <c r="BG918" s="253" t="str">
        <f>+IF(TRIM(F918)="","",$B$1&amp;"-"&amp;TRIM(Tabla1[[#This Row],[Mes Inscrito]])&amp;"-"&amp;TRIM(Tabla1[[#This Row],[Dia de clases Inscrito]])&amp;"-"&amp;TRIM(Tabla1[[#This Row],[Horario Inscrito]])&amp;"-"&amp;TRIM(Tabla1[[#This Row],[Fecha Inicio grupo]])&amp;"-"&amp;TRIM(Tabla1[[#This Row],[Tipo Incrito]]))</f>
        <v/>
      </c>
      <c r="BH918" s="308" t="str">
        <f>IF(F918="","",OR(IFERROR(SEARCH("CG",Tabla1[[#This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8" s="309" t="str">
        <f>IF(F918&lt;&gt;"",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8" s="309" t="str">
        <f>IF(F918&lt;&gt;"",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8" s="309" t="str">
        <f>IF(Tabla1[[#This Row],[Fecha Inicio grupo]]="","",IFERROR(VLOOKUP(Tabla1[[#This Row],[Mes de Alta como miembro]],Parámetros!$AM$2:$AN$16,2,0),"01/01/1900"))</f>
        <v/>
      </c>
    </row>
    <row r="919" spans="1:63" ht="14.45">
      <c r="A919" s="69">
        <v>916</v>
      </c>
      <c r="B919" s="30"/>
      <c r="C919" s="35"/>
      <c r="D919" s="43"/>
      <c r="E919" s="65"/>
      <c r="F919" s="46"/>
      <c r="G919" s="46"/>
      <c r="H919" s="164"/>
      <c r="I919" s="43"/>
      <c r="J919" s="29"/>
      <c r="K919" s="70"/>
      <c r="L919" s="69"/>
      <c r="M919" s="47"/>
      <c r="N919" s="239" t="str">
        <f ca="1">IF(Tabla1[[#This Row],[Fecha de nac]]="","",IF(Tabla1[[#This Row],[Fecha Finalización]] &gt;=TODAY(), DATEDIF(Tabla1[[#This Row],[Fecha de nac]],TODAY(),"y"), ROUNDDOWN((Tabla1[[#This Row],[Fecha Finalización]] -Tabla1[[#This Row],[Fecha de nac]])/365,0)))</f>
        <v/>
      </c>
      <c r="O919" s="170"/>
      <c r="P919" s="35"/>
      <c r="Q919" s="68"/>
      <c r="R919" s="68"/>
      <c r="S919" s="68"/>
      <c r="T919" s="68"/>
      <c r="U919" s="244" t="str">
        <f>IF(F919="","",Tabla1[[#This Row],[Fecha Inicio grupo]]+3*7-7)</f>
        <v/>
      </c>
      <c r="V919" s="245" t="str">
        <f>IF(F919="","",EDATE(Tabla1[[#This Row],[Fecha Inicio grupo]],3))</f>
        <v/>
      </c>
      <c r="W919" s="30"/>
      <c r="X919" s="30"/>
      <c r="Y919" s="77"/>
      <c r="Z919" s="77"/>
      <c r="AA919" s="77"/>
      <c r="AB919" s="77"/>
      <c r="AC919" s="77"/>
      <c r="AD919" s="77"/>
      <c r="AE919" s="77"/>
      <c r="AF919" s="77"/>
      <c r="AG919" s="77"/>
      <c r="AH919" s="77"/>
      <c r="AI919" s="77"/>
      <c r="AJ919" s="77"/>
      <c r="AK919" s="77"/>
      <c r="AL919" s="77"/>
      <c r="AM919" s="77"/>
      <c r="AN919" s="77"/>
      <c r="AO919" s="145"/>
      <c r="AP919" s="247" t="str">
        <f>IF(F919="","",IFERROR(VLOOKUP(SUBSTITUTE(SUBSTITUTE(Tabla1[[#This Row],[Uso Sistemas]],"T","P"),"N","F"),Parámetros!$M$2:$N$17,2,0),"Completar hasta 3ra sem. para evaluar a Probacionista"))</f>
        <v/>
      </c>
      <c r="AQ919" s="40"/>
      <c r="AR919" s="40"/>
      <c r="AS919" s="40"/>
      <c r="AT919" s="29"/>
      <c r="AU919" s="56"/>
      <c r="AV919" s="56"/>
      <c r="AW919" s="56"/>
      <c r="AX919" s="249" t="str">
        <f>IF(V919="","",EOMONTH(EDATE(Tabla1[[#This Row],[Fecha Finalización]],2),0))</f>
        <v/>
      </c>
      <c r="AY919" s="40"/>
      <c r="AZ919" s="250" t="str">
        <f>IF(V919="","",EOMONTH(EDATE(Tabla1[[#This Row],[Fecha Finalización]],3),0))</f>
        <v/>
      </c>
      <c r="BA919" s="40"/>
      <c r="BB919" s="40"/>
      <c r="BC919" s="236"/>
      <c r="BD919" s="234" t="str">
        <f>IF(F919="","",Tabla1[[#This Row],[sem 01]]&amp;Tabla1[[#This Row],[sem 02]]&amp;Tabla1[[#This Row],[sem 03]])</f>
        <v/>
      </c>
      <c r="BE919" s="235" t="str">
        <f>IF(TRIM(F919)="","",$B$1&amp;"-"&amp;SUBSTITUTE(Tabla1[[#This Row],[Mes Inscrito]]," ","")&amp;"-"&amp;SUBSTITUTE(Tabla1[[#This Row],[Dia de clases Inscrito]]," ","")&amp;"-"&amp;SUBSTITUTE(Tabla1[[#This Row],[Horario Inscrito]]," ","")&amp;"-"&amp;Tabla1[[#This Row],[Fecha Inicio grupo]])</f>
        <v/>
      </c>
      <c r="BF919" s="252" t="str">
        <f>IF(F919="","",Tabla1[[#This Row],[Curso]])</f>
        <v/>
      </c>
      <c r="BG919" s="253" t="str">
        <f>+IF(TRIM(F919)="","",$B$1&amp;"-"&amp;TRIM(Tabla1[[#This Row],[Mes Inscrito]])&amp;"-"&amp;TRIM(Tabla1[[#This Row],[Dia de clases Inscrito]])&amp;"-"&amp;TRIM(Tabla1[[#This Row],[Horario Inscrito]])&amp;"-"&amp;TRIM(Tabla1[[#This Row],[Fecha Inicio grupo]])&amp;"-"&amp;TRIM(Tabla1[[#This Row],[Tipo Incrito]]))</f>
        <v/>
      </c>
      <c r="BH919" s="308" t="str">
        <f>IF(F919="","",OR(IFERROR(SEARCH("CG",Tabla1[[#This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9" s="309" t="str">
        <f>IF(F919&lt;&gt;"",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9" s="309" t="str">
        <f>IF(F919&lt;&gt;"",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9" s="309" t="str">
        <f>IF(Tabla1[[#This Row],[Fecha Inicio grupo]]="","",IFERROR(VLOOKUP(Tabla1[[#This Row],[Mes de Alta como miembro]],Parámetros!$AM$2:$AN$16,2,0),"01/01/1900"))</f>
        <v/>
      </c>
    </row>
    <row r="920" spans="1:63" ht="14.45">
      <c r="A920" s="69">
        <v>917</v>
      </c>
      <c r="B920" s="30"/>
      <c r="C920" s="35"/>
      <c r="D920" s="43"/>
      <c r="E920" s="65"/>
      <c r="F920" s="46"/>
      <c r="G920" s="46"/>
      <c r="H920" s="164"/>
      <c r="I920" s="43"/>
      <c r="J920" s="29"/>
      <c r="K920" s="70"/>
      <c r="L920" s="69"/>
      <c r="M920" s="47"/>
      <c r="N920" s="239" t="str">
        <f ca="1">IF(Tabla1[[#This Row],[Fecha de nac]]="","",IF(Tabla1[[#This Row],[Fecha Finalización]] &gt;=TODAY(), DATEDIF(Tabla1[[#This Row],[Fecha de nac]],TODAY(),"y"), ROUNDDOWN((Tabla1[[#This Row],[Fecha Finalización]] -Tabla1[[#This Row],[Fecha de nac]])/365,0)))</f>
        <v/>
      </c>
      <c r="O920" s="170"/>
      <c r="P920" s="35"/>
      <c r="Q920" s="68"/>
      <c r="R920" s="68"/>
      <c r="S920" s="68"/>
      <c r="T920" s="68"/>
      <c r="U920" s="244" t="str">
        <f>IF(F920="","",Tabla1[[#This Row],[Fecha Inicio grupo]]+3*7-7)</f>
        <v/>
      </c>
      <c r="V920" s="245" t="str">
        <f>IF(F920="","",EDATE(Tabla1[[#This Row],[Fecha Inicio grupo]],3))</f>
        <v/>
      </c>
      <c r="W920" s="30"/>
      <c r="X920" s="30"/>
      <c r="Y920" s="77"/>
      <c r="Z920" s="77"/>
      <c r="AA920" s="77"/>
      <c r="AB920" s="77"/>
      <c r="AC920" s="77"/>
      <c r="AD920" s="77"/>
      <c r="AE920" s="77"/>
      <c r="AF920" s="77"/>
      <c r="AG920" s="77"/>
      <c r="AH920" s="77"/>
      <c r="AI920" s="77"/>
      <c r="AJ920" s="77"/>
      <c r="AK920" s="77"/>
      <c r="AL920" s="77"/>
      <c r="AM920" s="77"/>
      <c r="AN920" s="77"/>
      <c r="AO920" s="145"/>
      <c r="AP920" s="247" t="str">
        <f>IF(F920="","",IFERROR(VLOOKUP(SUBSTITUTE(SUBSTITUTE(Tabla1[[#This Row],[Uso Sistemas]],"T","P"),"N","F"),Parámetros!$M$2:$N$17,2,0),"Completar hasta 3ra sem. para evaluar a Probacionista"))</f>
        <v/>
      </c>
      <c r="AQ920" s="40"/>
      <c r="AR920" s="40"/>
      <c r="AS920" s="40"/>
      <c r="AT920" s="29"/>
      <c r="AU920" s="56"/>
      <c r="AV920" s="56"/>
      <c r="AW920" s="56"/>
      <c r="AX920" s="249" t="str">
        <f>IF(V920="","",EOMONTH(EDATE(Tabla1[[#This Row],[Fecha Finalización]],2),0))</f>
        <v/>
      </c>
      <c r="AY920" s="40"/>
      <c r="AZ920" s="250" t="str">
        <f>IF(V920="","",EOMONTH(EDATE(Tabla1[[#This Row],[Fecha Finalización]],3),0))</f>
        <v/>
      </c>
      <c r="BA920" s="40"/>
      <c r="BB920" s="40"/>
      <c r="BC920" s="236"/>
      <c r="BD920" s="234" t="str">
        <f>IF(F920="","",Tabla1[[#This Row],[sem 01]]&amp;Tabla1[[#This Row],[sem 02]]&amp;Tabla1[[#This Row],[sem 03]])</f>
        <v/>
      </c>
      <c r="BE920" s="235" t="str">
        <f>IF(TRIM(F920)="","",$B$1&amp;"-"&amp;SUBSTITUTE(Tabla1[[#This Row],[Mes Inscrito]]," ","")&amp;"-"&amp;SUBSTITUTE(Tabla1[[#This Row],[Dia de clases Inscrito]]," ","")&amp;"-"&amp;SUBSTITUTE(Tabla1[[#This Row],[Horario Inscrito]]," ","")&amp;"-"&amp;Tabla1[[#This Row],[Fecha Inicio grupo]])</f>
        <v/>
      </c>
      <c r="BF920" s="252" t="str">
        <f>IF(F920="","",Tabla1[[#This Row],[Curso]])</f>
        <v/>
      </c>
      <c r="BG920" s="253" t="str">
        <f>+IF(TRIM(F920)="","",$B$1&amp;"-"&amp;TRIM(Tabla1[[#This Row],[Mes Inscrito]])&amp;"-"&amp;TRIM(Tabla1[[#This Row],[Dia de clases Inscrito]])&amp;"-"&amp;TRIM(Tabla1[[#This Row],[Horario Inscrito]])&amp;"-"&amp;TRIM(Tabla1[[#This Row],[Fecha Inicio grupo]])&amp;"-"&amp;TRIM(Tabla1[[#This Row],[Tipo Incrito]]))</f>
        <v/>
      </c>
      <c r="BH920" s="308" t="str">
        <f>IF(F920="","",OR(IFERROR(SEARCH("CG",Tabla1[[#This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0" s="309" t="str">
        <f>IF(F920&lt;&gt;"",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0" s="309" t="str">
        <f>IF(F920&lt;&gt;"",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0" s="309" t="str">
        <f>IF(Tabla1[[#This Row],[Fecha Inicio grupo]]="","",IFERROR(VLOOKUP(Tabla1[[#This Row],[Mes de Alta como miembro]],Parámetros!$AM$2:$AN$16,2,0),"01/01/1900"))</f>
        <v/>
      </c>
    </row>
    <row r="921" spans="1:63" ht="14.45">
      <c r="A921" s="69">
        <v>918</v>
      </c>
      <c r="B921" s="30"/>
      <c r="C921" s="35"/>
      <c r="D921" s="43"/>
      <c r="E921" s="65"/>
      <c r="F921" s="46"/>
      <c r="G921" s="46"/>
      <c r="H921" s="164"/>
      <c r="I921" s="43"/>
      <c r="J921" s="29"/>
      <c r="K921" s="70"/>
      <c r="L921" s="69"/>
      <c r="M921" s="47"/>
      <c r="N921" s="239" t="str">
        <f ca="1">IF(Tabla1[[#This Row],[Fecha de nac]]="","",IF(Tabla1[[#This Row],[Fecha Finalización]] &gt;=TODAY(), DATEDIF(Tabla1[[#This Row],[Fecha de nac]],TODAY(),"y"), ROUNDDOWN((Tabla1[[#This Row],[Fecha Finalización]] -Tabla1[[#This Row],[Fecha de nac]])/365,0)))</f>
        <v/>
      </c>
      <c r="O921" s="170"/>
      <c r="P921" s="35"/>
      <c r="Q921" s="68"/>
      <c r="R921" s="68"/>
      <c r="S921" s="68"/>
      <c r="T921" s="68"/>
      <c r="U921" s="244" t="str">
        <f>IF(F921="","",Tabla1[[#This Row],[Fecha Inicio grupo]]+3*7-7)</f>
        <v/>
      </c>
      <c r="V921" s="245" t="str">
        <f>IF(F921="","",EDATE(Tabla1[[#This Row],[Fecha Inicio grupo]],3))</f>
        <v/>
      </c>
      <c r="W921" s="30"/>
      <c r="X921" s="30"/>
      <c r="Y921" s="77"/>
      <c r="Z921" s="77"/>
      <c r="AA921" s="77"/>
      <c r="AB921" s="77"/>
      <c r="AC921" s="77"/>
      <c r="AD921" s="77"/>
      <c r="AE921" s="77"/>
      <c r="AF921" s="77"/>
      <c r="AG921" s="77"/>
      <c r="AH921" s="77"/>
      <c r="AI921" s="77"/>
      <c r="AJ921" s="77"/>
      <c r="AK921" s="77"/>
      <c r="AL921" s="77"/>
      <c r="AM921" s="77"/>
      <c r="AN921" s="77"/>
      <c r="AO921" s="145"/>
      <c r="AP921" s="247" t="str">
        <f>IF(F921="","",IFERROR(VLOOKUP(SUBSTITUTE(SUBSTITUTE(Tabla1[[#This Row],[Uso Sistemas]],"T","P"),"N","F"),Parámetros!$M$2:$N$17,2,0),"Completar hasta 3ra sem. para evaluar a Probacionista"))</f>
        <v/>
      </c>
      <c r="AQ921" s="40"/>
      <c r="AR921" s="40"/>
      <c r="AS921" s="40"/>
      <c r="AT921" s="29"/>
      <c r="AU921" s="56"/>
      <c r="AV921" s="56"/>
      <c r="AW921" s="56"/>
      <c r="AX921" s="249" t="str">
        <f>IF(V921="","",EOMONTH(EDATE(Tabla1[[#This Row],[Fecha Finalización]],2),0))</f>
        <v/>
      </c>
      <c r="AY921" s="40"/>
      <c r="AZ921" s="250" t="str">
        <f>IF(V921="","",EOMONTH(EDATE(Tabla1[[#This Row],[Fecha Finalización]],3),0))</f>
        <v/>
      </c>
      <c r="BA921" s="40"/>
      <c r="BB921" s="40"/>
      <c r="BC921" s="236"/>
      <c r="BD921" s="234" t="str">
        <f>IF(F921="","",Tabla1[[#This Row],[sem 01]]&amp;Tabla1[[#This Row],[sem 02]]&amp;Tabla1[[#This Row],[sem 03]])</f>
        <v/>
      </c>
      <c r="BE921" s="235" t="str">
        <f>IF(TRIM(F921)="","",$B$1&amp;"-"&amp;SUBSTITUTE(Tabla1[[#This Row],[Mes Inscrito]]," ","")&amp;"-"&amp;SUBSTITUTE(Tabla1[[#This Row],[Dia de clases Inscrito]]," ","")&amp;"-"&amp;SUBSTITUTE(Tabla1[[#This Row],[Horario Inscrito]]," ","")&amp;"-"&amp;Tabla1[[#This Row],[Fecha Inicio grupo]])</f>
        <v/>
      </c>
      <c r="BF921" s="252" t="str">
        <f>IF(F921="","",Tabla1[[#This Row],[Curso]])</f>
        <v/>
      </c>
      <c r="BG921" s="253" t="str">
        <f>+IF(TRIM(F921)="","",$B$1&amp;"-"&amp;TRIM(Tabla1[[#This Row],[Mes Inscrito]])&amp;"-"&amp;TRIM(Tabla1[[#This Row],[Dia de clases Inscrito]])&amp;"-"&amp;TRIM(Tabla1[[#This Row],[Horario Inscrito]])&amp;"-"&amp;TRIM(Tabla1[[#This Row],[Fecha Inicio grupo]])&amp;"-"&amp;TRIM(Tabla1[[#This Row],[Tipo Incrito]]))</f>
        <v/>
      </c>
      <c r="BH921" s="308" t="str">
        <f>IF(F921="","",OR(IFERROR(SEARCH("CG",Tabla1[[#This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1" s="309" t="str">
        <f>IF(F921&lt;&gt;"",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1" s="309" t="str">
        <f>IF(F921&lt;&gt;"",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1" s="309" t="str">
        <f>IF(Tabla1[[#This Row],[Fecha Inicio grupo]]="","",IFERROR(VLOOKUP(Tabla1[[#This Row],[Mes de Alta como miembro]],Parámetros!$AM$2:$AN$16,2,0),"01/01/1900"))</f>
        <v/>
      </c>
    </row>
    <row r="922" spans="1:63" ht="14.45">
      <c r="A922" s="69">
        <v>919</v>
      </c>
      <c r="B922" s="30"/>
      <c r="C922" s="35"/>
      <c r="D922" s="43"/>
      <c r="E922" s="65"/>
      <c r="F922" s="46"/>
      <c r="G922" s="46"/>
      <c r="H922" s="164"/>
      <c r="I922" s="43"/>
      <c r="J922" s="29"/>
      <c r="K922" s="70"/>
      <c r="L922" s="69"/>
      <c r="M922" s="47"/>
      <c r="N922" s="239" t="str">
        <f ca="1">IF(Tabla1[[#This Row],[Fecha de nac]]="","",IF(Tabla1[[#This Row],[Fecha Finalización]] &gt;=TODAY(), DATEDIF(Tabla1[[#This Row],[Fecha de nac]],TODAY(),"y"), ROUNDDOWN((Tabla1[[#This Row],[Fecha Finalización]] -Tabla1[[#This Row],[Fecha de nac]])/365,0)))</f>
        <v/>
      </c>
      <c r="O922" s="170"/>
      <c r="P922" s="35"/>
      <c r="Q922" s="68"/>
      <c r="R922" s="68"/>
      <c r="S922" s="68"/>
      <c r="T922" s="68"/>
      <c r="U922" s="244" t="str">
        <f>IF(F922="","",Tabla1[[#This Row],[Fecha Inicio grupo]]+3*7-7)</f>
        <v/>
      </c>
      <c r="V922" s="245" t="str">
        <f>IF(F922="","",EDATE(Tabla1[[#This Row],[Fecha Inicio grupo]],3))</f>
        <v/>
      </c>
      <c r="W922" s="30"/>
      <c r="X922" s="30"/>
      <c r="Y922" s="77"/>
      <c r="Z922" s="77"/>
      <c r="AA922" s="77"/>
      <c r="AB922" s="77"/>
      <c r="AC922" s="77"/>
      <c r="AD922" s="77"/>
      <c r="AE922" s="77"/>
      <c r="AF922" s="77"/>
      <c r="AG922" s="77"/>
      <c r="AH922" s="77"/>
      <c r="AI922" s="77"/>
      <c r="AJ922" s="77"/>
      <c r="AK922" s="77"/>
      <c r="AL922" s="77"/>
      <c r="AM922" s="77"/>
      <c r="AN922" s="77"/>
      <c r="AO922" s="145"/>
      <c r="AP922" s="247" t="str">
        <f>IF(F922="","",IFERROR(VLOOKUP(SUBSTITUTE(SUBSTITUTE(Tabla1[[#This Row],[Uso Sistemas]],"T","P"),"N","F"),Parámetros!$M$2:$N$17,2,0),"Completar hasta 3ra sem. para evaluar a Probacionista"))</f>
        <v/>
      </c>
      <c r="AQ922" s="40"/>
      <c r="AR922" s="40"/>
      <c r="AS922" s="40"/>
      <c r="AT922" s="29"/>
      <c r="AU922" s="56"/>
      <c r="AV922" s="56"/>
      <c r="AW922" s="56"/>
      <c r="AX922" s="249" t="str">
        <f>IF(V922="","",EOMONTH(EDATE(Tabla1[[#This Row],[Fecha Finalización]],2),0))</f>
        <v/>
      </c>
      <c r="AY922" s="40"/>
      <c r="AZ922" s="250" t="str">
        <f>IF(V922="","",EOMONTH(EDATE(Tabla1[[#This Row],[Fecha Finalización]],3),0))</f>
        <v/>
      </c>
      <c r="BA922" s="40"/>
      <c r="BB922" s="40"/>
      <c r="BC922" s="236"/>
      <c r="BD922" s="234" t="str">
        <f>IF(F922="","",Tabla1[[#This Row],[sem 01]]&amp;Tabla1[[#This Row],[sem 02]]&amp;Tabla1[[#This Row],[sem 03]])</f>
        <v/>
      </c>
      <c r="BE922" s="235" t="str">
        <f>IF(TRIM(F922)="","",$B$1&amp;"-"&amp;SUBSTITUTE(Tabla1[[#This Row],[Mes Inscrito]]," ","")&amp;"-"&amp;SUBSTITUTE(Tabla1[[#This Row],[Dia de clases Inscrito]]," ","")&amp;"-"&amp;SUBSTITUTE(Tabla1[[#This Row],[Horario Inscrito]]," ","")&amp;"-"&amp;Tabla1[[#This Row],[Fecha Inicio grupo]])</f>
        <v/>
      </c>
      <c r="BF922" s="252" t="str">
        <f>IF(F922="","",Tabla1[[#This Row],[Curso]])</f>
        <v/>
      </c>
      <c r="BG922" s="253" t="str">
        <f>+IF(TRIM(F922)="","",$B$1&amp;"-"&amp;TRIM(Tabla1[[#This Row],[Mes Inscrito]])&amp;"-"&amp;TRIM(Tabla1[[#This Row],[Dia de clases Inscrito]])&amp;"-"&amp;TRIM(Tabla1[[#This Row],[Horario Inscrito]])&amp;"-"&amp;TRIM(Tabla1[[#This Row],[Fecha Inicio grupo]])&amp;"-"&amp;TRIM(Tabla1[[#This Row],[Tipo Incrito]]))</f>
        <v/>
      </c>
      <c r="BH922" s="308" t="str">
        <f>IF(F922="","",OR(IFERROR(SEARCH("CG",Tabla1[[#This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2" s="309" t="str">
        <f>IF(F922&lt;&gt;"",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2" s="309" t="str">
        <f>IF(F922&lt;&gt;"",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2" s="309" t="str">
        <f>IF(Tabla1[[#This Row],[Fecha Inicio grupo]]="","",IFERROR(VLOOKUP(Tabla1[[#This Row],[Mes de Alta como miembro]],Parámetros!$AM$2:$AN$16,2,0),"01/01/1900"))</f>
        <v/>
      </c>
    </row>
    <row r="923" spans="1:63" ht="14.45">
      <c r="A923" s="69">
        <v>920</v>
      </c>
      <c r="B923" s="30"/>
      <c r="C923" s="35"/>
      <c r="D923" s="43"/>
      <c r="E923" s="65"/>
      <c r="F923" s="46"/>
      <c r="G923" s="46"/>
      <c r="H923" s="164"/>
      <c r="I923" s="43"/>
      <c r="J923" s="29"/>
      <c r="K923" s="70"/>
      <c r="L923" s="69"/>
      <c r="M923" s="47"/>
      <c r="N923" s="239" t="str">
        <f ca="1">IF(Tabla1[[#This Row],[Fecha de nac]]="","",IF(Tabla1[[#This Row],[Fecha Finalización]] &gt;=TODAY(), DATEDIF(Tabla1[[#This Row],[Fecha de nac]],TODAY(),"y"), ROUNDDOWN((Tabla1[[#This Row],[Fecha Finalización]] -Tabla1[[#This Row],[Fecha de nac]])/365,0)))</f>
        <v/>
      </c>
      <c r="O923" s="170"/>
      <c r="P923" s="35"/>
      <c r="Q923" s="68"/>
      <c r="R923" s="68"/>
      <c r="S923" s="68"/>
      <c r="T923" s="68"/>
      <c r="U923" s="244" t="str">
        <f>IF(F923="","",Tabla1[[#This Row],[Fecha Inicio grupo]]+3*7-7)</f>
        <v/>
      </c>
      <c r="V923" s="245" t="str">
        <f>IF(F923="","",EDATE(Tabla1[[#This Row],[Fecha Inicio grupo]],3))</f>
        <v/>
      </c>
      <c r="W923" s="30"/>
      <c r="X923" s="30"/>
      <c r="Y923" s="77"/>
      <c r="Z923" s="77"/>
      <c r="AA923" s="77"/>
      <c r="AB923" s="77"/>
      <c r="AC923" s="77"/>
      <c r="AD923" s="77"/>
      <c r="AE923" s="77"/>
      <c r="AF923" s="77"/>
      <c r="AG923" s="77"/>
      <c r="AH923" s="77"/>
      <c r="AI923" s="77"/>
      <c r="AJ923" s="77"/>
      <c r="AK923" s="77"/>
      <c r="AL923" s="77"/>
      <c r="AM923" s="77"/>
      <c r="AN923" s="77"/>
      <c r="AO923" s="145"/>
      <c r="AP923" s="247" t="str">
        <f>IF(F923="","",IFERROR(VLOOKUP(SUBSTITUTE(SUBSTITUTE(Tabla1[[#This Row],[Uso Sistemas]],"T","P"),"N","F"),Parámetros!$M$2:$N$17,2,0),"Completar hasta 3ra sem. para evaluar a Probacionista"))</f>
        <v/>
      </c>
      <c r="AQ923" s="40"/>
      <c r="AR923" s="40"/>
      <c r="AS923" s="40"/>
      <c r="AT923" s="29"/>
      <c r="AU923" s="56"/>
      <c r="AV923" s="56"/>
      <c r="AW923" s="56"/>
      <c r="AX923" s="249" t="str">
        <f>IF(V923="","",EOMONTH(EDATE(Tabla1[[#This Row],[Fecha Finalización]],2),0))</f>
        <v/>
      </c>
      <c r="AY923" s="40"/>
      <c r="AZ923" s="250" t="str">
        <f>IF(V923="","",EOMONTH(EDATE(Tabla1[[#This Row],[Fecha Finalización]],3),0))</f>
        <v/>
      </c>
      <c r="BA923" s="40"/>
      <c r="BB923" s="40"/>
      <c r="BC923" s="236"/>
      <c r="BD923" s="234" t="str">
        <f>IF(F923="","",Tabla1[[#This Row],[sem 01]]&amp;Tabla1[[#This Row],[sem 02]]&amp;Tabla1[[#This Row],[sem 03]])</f>
        <v/>
      </c>
      <c r="BE923" s="235" t="str">
        <f>IF(TRIM(F923)="","",$B$1&amp;"-"&amp;SUBSTITUTE(Tabla1[[#This Row],[Mes Inscrito]]," ","")&amp;"-"&amp;SUBSTITUTE(Tabla1[[#This Row],[Dia de clases Inscrito]]," ","")&amp;"-"&amp;SUBSTITUTE(Tabla1[[#This Row],[Horario Inscrito]]," ","")&amp;"-"&amp;Tabla1[[#This Row],[Fecha Inicio grupo]])</f>
        <v/>
      </c>
      <c r="BF923" s="252" t="str">
        <f>IF(F923="","",Tabla1[[#This Row],[Curso]])</f>
        <v/>
      </c>
      <c r="BG923" s="253" t="str">
        <f>+IF(TRIM(F923)="","",$B$1&amp;"-"&amp;TRIM(Tabla1[[#This Row],[Mes Inscrito]])&amp;"-"&amp;TRIM(Tabla1[[#This Row],[Dia de clases Inscrito]])&amp;"-"&amp;TRIM(Tabla1[[#This Row],[Horario Inscrito]])&amp;"-"&amp;TRIM(Tabla1[[#This Row],[Fecha Inicio grupo]])&amp;"-"&amp;TRIM(Tabla1[[#This Row],[Tipo Incrito]]))</f>
        <v/>
      </c>
      <c r="BH923" s="308" t="str">
        <f>IF(F923="","",OR(IFERROR(SEARCH("CG",Tabla1[[#This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3" s="309" t="str">
        <f>IF(F923&lt;&gt;"",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3" s="309" t="str">
        <f>IF(F923&lt;&gt;"",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3" s="309" t="str">
        <f>IF(Tabla1[[#This Row],[Fecha Inicio grupo]]="","",IFERROR(VLOOKUP(Tabla1[[#This Row],[Mes de Alta como miembro]],Parámetros!$AM$2:$AN$16,2,0),"01/01/1900"))</f>
        <v/>
      </c>
    </row>
    <row r="924" spans="1:63" ht="14.45">
      <c r="A924" s="69">
        <v>921</v>
      </c>
      <c r="B924" s="30"/>
      <c r="C924" s="35"/>
      <c r="D924" s="43"/>
      <c r="E924" s="65"/>
      <c r="F924" s="46"/>
      <c r="G924" s="46"/>
      <c r="H924" s="164"/>
      <c r="I924" s="43"/>
      <c r="J924" s="29"/>
      <c r="K924" s="70"/>
      <c r="L924" s="69"/>
      <c r="M924" s="47"/>
      <c r="N924" s="239" t="str">
        <f ca="1">IF(Tabla1[[#This Row],[Fecha de nac]]="","",IF(Tabla1[[#This Row],[Fecha Finalización]] &gt;=TODAY(), DATEDIF(Tabla1[[#This Row],[Fecha de nac]],TODAY(),"y"), ROUNDDOWN((Tabla1[[#This Row],[Fecha Finalización]] -Tabla1[[#This Row],[Fecha de nac]])/365,0)))</f>
        <v/>
      </c>
      <c r="O924" s="170"/>
      <c r="P924" s="35"/>
      <c r="Q924" s="68"/>
      <c r="R924" s="68"/>
      <c r="S924" s="68"/>
      <c r="T924" s="68"/>
      <c r="U924" s="244" t="str">
        <f>IF(F924="","",Tabla1[[#This Row],[Fecha Inicio grupo]]+3*7-7)</f>
        <v/>
      </c>
      <c r="V924" s="245" t="str">
        <f>IF(F924="","",EDATE(Tabla1[[#This Row],[Fecha Inicio grupo]],3))</f>
        <v/>
      </c>
      <c r="W924" s="30"/>
      <c r="X924" s="30"/>
      <c r="Y924" s="77"/>
      <c r="Z924" s="77"/>
      <c r="AA924" s="77"/>
      <c r="AB924" s="77"/>
      <c r="AC924" s="77"/>
      <c r="AD924" s="77"/>
      <c r="AE924" s="77"/>
      <c r="AF924" s="77"/>
      <c r="AG924" s="77"/>
      <c r="AH924" s="77"/>
      <c r="AI924" s="77"/>
      <c r="AJ924" s="77"/>
      <c r="AK924" s="77"/>
      <c r="AL924" s="77"/>
      <c r="AM924" s="77"/>
      <c r="AN924" s="77"/>
      <c r="AO924" s="145"/>
      <c r="AP924" s="247" t="str">
        <f>IF(F924="","",IFERROR(VLOOKUP(SUBSTITUTE(SUBSTITUTE(Tabla1[[#This Row],[Uso Sistemas]],"T","P"),"N","F"),Parámetros!$M$2:$N$17,2,0),"Completar hasta 3ra sem. para evaluar a Probacionista"))</f>
        <v/>
      </c>
      <c r="AQ924" s="40"/>
      <c r="AR924" s="40"/>
      <c r="AS924" s="40"/>
      <c r="AT924" s="29"/>
      <c r="AU924" s="56"/>
      <c r="AV924" s="56"/>
      <c r="AW924" s="56"/>
      <c r="AX924" s="249" t="str">
        <f>IF(V924="","",EOMONTH(EDATE(Tabla1[[#This Row],[Fecha Finalización]],2),0))</f>
        <v/>
      </c>
      <c r="AY924" s="40"/>
      <c r="AZ924" s="250" t="str">
        <f>IF(V924="","",EOMONTH(EDATE(Tabla1[[#This Row],[Fecha Finalización]],3),0))</f>
        <v/>
      </c>
      <c r="BA924" s="40"/>
      <c r="BB924" s="40"/>
      <c r="BC924" s="236"/>
      <c r="BD924" s="234" t="str">
        <f>IF(F924="","",Tabla1[[#This Row],[sem 01]]&amp;Tabla1[[#This Row],[sem 02]]&amp;Tabla1[[#This Row],[sem 03]])</f>
        <v/>
      </c>
      <c r="BE924" s="235" t="str">
        <f>IF(TRIM(F924)="","",$B$1&amp;"-"&amp;SUBSTITUTE(Tabla1[[#This Row],[Mes Inscrito]]," ","")&amp;"-"&amp;SUBSTITUTE(Tabla1[[#This Row],[Dia de clases Inscrito]]," ","")&amp;"-"&amp;SUBSTITUTE(Tabla1[[#This Row],[Horario Inscrito]]," ","")&amp;"-"&amp;Tabla1[[#This Row],[Fecha Inicio grupo]])</f>
        <v/>
      </c>
      <c r="BF924" s="252" t="str">
        <f>IF(F924="","",Tabla1[[#This Row],[Curso]])</f>
        <v/>
      </c>
      <c r="BG924" s="253" t="str">
        <f>+IF(TRIM(F924)="","",$B$1&amp;"-"&amp;TRIM(Tabla1[[#This Row],[Mes Inscrito]])&amp;"-"&amp;TRIM(Tabla1[[#This Row],[Dia de clases Inscrito]])&amp;"-"&amp;TRIM(Tabla1[[#This Row],[Horario Inscrito]])&amp;"-"&amp;TRIM(Tabla1[[#This Row],[Fecha Inicio grupo]])&amp;"-"&amp;TRIM(Tabla1[[#This Row],[Tipo Incrito]]))</f>
        <v/>
      </c>
      <c r="BH924" s="308" t="str">
        <f>IF(F924="","",OR(IFERROR(SEARCH("CG",Tabla1[[#This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4" s="309" t="str">
        <f>IF(F924&lt;&gt;"",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4" s="309" t="str">
        <f>IF(F924&lt;&gt;"",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4" s="309" t="str">
        <f>IF(Tabla1[[#This Row],[Fecha Inicio grupo]]="","",IFERROR(VLOOKUP(Tabla1[[#This Row],[Mes de Alta como miembro]],Parámetros!$AM$2:$AN$16,2,0),"01/01/1900"))</f>
        <v/>
      </c>
    </row>
    <row r="925" spans="1:63" ht="14.45">
      <c r="A925" s="69">
        <v>922</v>
      </c>
      <c r="B925" s="30"/>
      <c r="C925" s="35"/>
      <c r="D925" s="43"/>
      <c r="E925" s="65"/>
      <c r="F925" s="46"/>
      <c r="G925" s="46"/>
      <c r="H925" s="164"/>
      <c r="I925" s="43"/>
      <c r="J925" s="29"/>
      <c r="K925" s="70"/>
      <c r="L925" s="69"/>
      <c r="M925" s="47"/>
      <c r="N925" s="239" t="str">
        <f ca="1">IF(Tabla1[[#This Row],[Fecha de nac]]="","",IF(Tabla1[[#This Row],[Fecha Finalización]] &gt;=TODAY(), DATEDIF(Tabla1[[#This Row],[Fecha de nac]],TODAY(),"y"), ROUNDDOWN((Tabla1[[#This Row],[Fecha Finalización]] -Tabla1[[#This Row],[Fecha de nac]])/365,0)))</f>
        <v/>
      </c>
      <c r="O925" s="170"/>
      <c r="P925" s="35"/>
      <c r="Q925" s="68"/>
      <c r="R925" s="68"/>
      <c r="S925" s="68"/>
      <c r="T925" s="68"/>
      <c r="U925" s="244" t="str">
        <f>IF(F925="","",Tabla1[[#This Row],[Fecha Inicio grupo]]+3*7-7)</f>
        <v/>
      </c>
      <c r="V925" s="245" t="str">
        <f>IF(F925="","",EDATE(Tabla1[[#This Row],[Fecha Inicio grupo]],3))</f>
        <v/>
      </c>
      <c r="W925" s="30"/>
      <c r="X925" s="30"/>
      <c r="Y925" s="77"/>
      <c r="Z925" s="77"/>
      <c r="AA925" s="77"/>
      <c r="AB925" s="77"/>
      <c r="AC925" s="77"/>
      <c r="AD925" s="77"/>
      <c r="AE925" s="77"/>
      <c r="AF925" s="77"/>
      <c r="AG925" s="77"/>
      <c r="AH925" s="77"/>
      <c r="AI925" s="77"/>
      <c r="AJ925" s="77"/>
      <c r="AK925" s="77"/>
      <c r="AL925" s="77"/>
      <c r="AM925" s="77"/>
      <c r="AN925" s="77"/>
      <c r="AO925" s="145"/>
      <c r="AP925" s="247" t="str">
        <f>IF(F925="","",IFERROR(VLOOKUP(SUBSTITUTE(SUBSTITUTE(Tabla1[[#This Row],[Uso Sistemas]],"T","P"),"N","F"),Parámetros!$M$2:$N$17,2,0),"Completar hasta 3ra sem. para evaluar a Probacionista"))</f>
        <v/>
      </c>
      <c r="AQ925" s="40"/>
      <c r="AR925" s="40"/>
      <c r="AS925" s="40"/>
      <c r="AT925" s="29"/>
      <c r="AU925" s="56"/>
      <c r="AV925" s="56"/>
      <c r="AW925" s="56"/>
      <c r="AX925" s="249" t="str">
        <f>IF(V925="","",EOMONTH(EDATE(Tabla1[[#This Row],[Fecha Finalización]],2),0))</f>
        <v/>
      </c>
      <c r="AY925" s="40"/>
      <c r="AZ925" s="250" t="str">
        <f>IF(V925="","",EOMONTH(EDATE(Tabla1[[#This Row],[Fecha Finalización]],3),0))</f>
        <v/>
      </c>
      <c r="BA925" s="40"/>
      <c r="BB925" s="40"/>
      <c r="BC925" s="236"/>
      <c r="BD925" s="234" t="str">
        <f>IF(F925="","",Tabla1[[#This Row],[sem 01]]&amp;Tabla1[[#This Row],[sem 02]]&amp;Tabla1[[#This Row],[sem 03]])</f>
        <v/>
      </c>
      <c r="BE925" s="235" t="str">
        <f>IF(TRIM(F925)="","",$B$1&amp;"-"&amp;SUBSTITUTE(Tabla1[[#This Row],[Mes Inscrito]]," ","")&amp;"-"&amp;SUBSTITUTE(Tabla1[[#This Row],[Dia de clases Inscrito]]," ","")&amp;"-"&amp;SUBSTITUTE(Tabla1[[#This Row],[Horario Inscrito]]," ","")&amp;"-"&amp;Tabla1[[#This Row],[Fecha Inicio grupo]])</f>
        <v/>
      </c>
      <c r="BF925" s="252" t="str">
        <f>IF(F925="","",Tabla1[[#This Row],[Curso]])</f>
        <v/>
      </c>
      <c r="BG925" s="253" t="str">
        <f>+IF(TRIM(F925)="","",$B$1&amp;"-"&amp;TRIM(Tabla1[[#This Row],[Mes Inscrito]])&amp;"-"&amp;TRIM(Tabla1[[#This Row],[Dia de clases Inscrito]])&amp;"-"&amp;TRIM(Tabla1[[#This Row],[Horario Inscrito]])&amp;"-"&amp;TRIM(Tabla1[[#This Row],[Fecha Inicio grupo]])&amp;"-"&amp;TRIM(Tabla1[[#This Row],[Tipo Incrito]]))</f>
        <v/>
      </c>
      <c r="BH925" s="308" t="str">
        <f>IF(F925="","",OR(IFERROR(SEARCH("CG",Tabla1[[#This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5" s="309" t="str">
        <f>IF(F925&lt;&gt;"",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5" s="309" t="str">
        <f>IF(F925&lt;&gt;"",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5" s="309" t="str">
        <f>IF(Tabla1[[#This Row],[Fecha Inicio grupo]]="","",IFERROR(VLOOKUP(Tabla1[[#This Row],[Mes de Alta como miembro]],Parámetros!$AM$2:$AN$16,2,0),"01/01/1900"))</f>
        <v/>
      </c>
    </row>
    <row r="926" spans="1:63" ht="14.45">
      <c r="A926" s="69">
        <v>923</v>
      </c>
      <c r="B926" s="30"/>
      <c r="C926" s="35"/>
      <c r="D926" s="43"/>
      <c r="E926" s="65"/>
      <c r="F926" s="46"/>
      <c r="G926" s="46"/>
      <c r="H926" s="164"/>
      <c r="I926" s="43"/>
      <c r="J926" s="29"/>
      <c r="K926" s="70"/>
      <c r="L926" s="69"/>
      <c r="M926" s="47"/>
      <c r="N926" s="239" t="str">
        <f ca="1">IF(Tabla1[[#This Row],[Fecha de nac]]="","",IF(Tabla1[[#This Row],[Fecha Finalización]] &gt;=TODAY(), DATEDIF(Tabla1[[#This Row],[Fecha de nac]],TODAY(),"y"), ROUNDDOWN((Tabla1[[#This Row],[Fecha Finalización]] -Tabla1[[#This Row],[Fecha de nac]])/365,0)))</f>
        <v/>
      </c>
      <c r="O926" s="170"/>
      <c r="P926" s="35"/>
      <c r="Q926" s="68"/>
      <c r="R926" s="68"/>
      <c r="S926" s="68"/>
      <c r="T926" s="68"/>
      <c r="U926" s="244" t="str">
        <f>IF(F926="","",Tabla1[[#This Row],[Fecha Inicio grupo]]+3*7-7)</f>
        <v/>
      </c>
      <c r="V926" s="245" t="str">
        <f>IF(F926="","",EDATE(Tabla1[[#This Row],[Fecha Inicio grupo]],3))</f>
        <v/>
      </c>
      <c r="W926" s="30"/>
      <c r="X926" s="30"/>
      <c r="Y926" s="77"/>
      <c r="Z926" s="77"/>
      <c r="AA926" s="77"/>
      <c r="AB926" s="77"/>
      <c r="AC926" s="77"/>
      <c r="AD926" s="77"/>
      <c r="AE926" s="77"/>
      <c r="AF926" s="77"/>
      <c r="AG926" s="77"/>
      <c r="AH926" s="77"/>
      <c r="AI926" s="77"/>
      <c r="AJ926" s="77"/>
      <c r="AK926" s="77"/>
      <c r="AL926" s="77"/>
      <c r="AM926" s="77"/>
      <c r="AN926" s="77"/>
      <c r="AO926" s="145"/>
      <c r="AP926" s="247" t="str">
        <f>IF(F926="","",IFERROR(VLOOKUP(SUBSTITUTE(SUBSTITUTE(Tabla1[[#This Row],[Uso Sistemas]],"T","P"),"N","F"),Parámetros!$M$2:$N$17,2,0),"Completar hasta 3ra sem. para evaluar a Probacionista"))</f>
        <v/>
      </c>
      <c r="AQ926" s="40"/>
      <c r="AR926" s="40"/>
      <c r="AS926" s="40"/>
      <c r="AT926" s="29"/>
      <c r="AU926" s="56"/>
      <c r="AV926" s="56"/>
      <c r="AW926" s="56"/>
      <c r="AX926" s="249" t="str">
        <f>IF(V926="","",EOMONTH(EDATE(Tabla1[[#This Row],[Fecha Finalización]],2),0))</f>
        <v/>
      </c>
      <c r="AY926" s="40"/>
      <c r="AZ926" s="250" t="str">
        <f>IF(V926="","",EOMONTH(EDATE(Tabla1[[#This Row],[Fecha Finalización]],3),0))</f>
        <v/>
      </c>
      <c r="BA926" s="40"/>
      <c r="BB926" s="40"/>
      <c r="BC926" s="236"/>
      <c r="BD926" s="234" t="str">
        <f>IF(F926="","",Tabla1[[#This Row],[sem 01]]&amp;Tabla1[[#This Row],[sem 02]]&amp;Tabla1[[#This Row],[sem 03]])</f>
        <v/>
      </c>
      <c r="BE926" s="235" t="str">
        <f>IF(TRIM(F926)="","",$B$1&amp;"-"&amp;SUBSTITUTE(Tabla1[[#This Row],[Mes Inscrito]]," ","")&amp;"-"&amp;SUBSTITUTE(Tabla1[[#This Row],[Dia de clases Inscrito]]," ","")&amp;"-"&amp;SUBSTITUTE(Tabla1[[#This Row],[Horario Inscrito]]," ","")&amp;"-"&amp;Tabla1[[#This Row],[Fecha Inicio grupo]])</f>
        <v/>
      </c>
      <c r="BF926" s="252" t="str">
        <f>IF(F926="","",Tabla1[[#This Row],[Curso]])</f>
        <v/>
      </c>
      <c r="BG926" s="253" t="str">
        <f>+IF(TRIM(F926)="","",$B$1&amp;"-"&amp;TRIM(Tabla1[[#This Row],[Mes Inscrito]])&amp;"-"&amp;TRIM(Tabla1[[#This Row],[Dia de clases Inscrito]])&amp;"-"&amp;TRIM(Tabla1[[#This Row],[Horario Inscrito]])&amp;"-"&amp;TRIM(Tabla1[[#This Row],[Fecha Inicio grupo]])&amp;"-"&amp;TRIM(Tabla1[[#This Row],[Tipo Incrito]]))</f>
        <v/>
      </c>
      <c r="BH926" s="308" t="str">
        <f>IF(F926="","",OR(IFERROR(SEARCH("CG",Tabla1[[#This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6" s="309" t="str">
        <f>IF(F926&lt;&gt;"",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6" s="309" t="str">
        <f>IF(F926&lt;&gt;"",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6" s="309" t="str">
        <f>IF(Tabla1[[#This Row],[Fecha Inicio grupo]]="","",IFERROR(VLOOKUP(Tabla1[[#This Row],[Mes de Alta como miembro]],Parámetros!$AM$2:$AN$16,2,0),"01/01/1900"))</f>
        <v/>
      </c>
    </row>
    <row r="927" spans="1:63" ht="14.45">
      <c r="A927" s="69">
        <v>924</v>
      </c>
      <c r="B927" s="30"/>
      <c r="C927" s="35"/>
      <c r="D927" s="43"/>
      <c r="E927" s="65"/>
      <c r="F927" s="46"/>
      <c r="G927" s="46"/>
      <c r="H927" s="164"/>
      <c r="I927" s="43"/>
      <c r="J927" s="29"/>
      <c r="K927" s="70"/>
      <c r="L927" s="69"/>
      <c r="M927" s="47"/>
      <c r="N927" s="239" t="str">
        <f ca="1">IF(Tabla1[[#This Row],[Fecha de nac]]="","",IF(Tabla1[[#This Row],[Fecha Finalización]] &gt;=TODAY(), DATEDIF(Tabla1[[#This Row],[Fecha de nac]],TODAY(),"y"), ROUNDDOWN((Tabla1[[#This Row],[Fecha Finalización]] -Tabla1[[#This Row],[Fecha de nac]])/365,0)))</f>
        <v/>
      </c>
      <c r="O927" s="170"/>
      <c r="P927" s="35"/>
      <c r="Q927" s="68"/>
      <c r="R927" s="68"/>
      <c r="S927" s="68"/>
      <c r="T927" s="68"/>
      <c r="U927" s="244" t="str">
        <f>IF(F927="","",Tabla1[[#This Row],[Fecha Inicio grupo]]+3*7-7)</f>
        <v/>
      </c>
      <c r="V927" s="245" t="str">
        <f>IF(F927="","",EDATE(Tabla1[[#This Row],[Fecha Inicio grupo]],3))</f>
        <v/>
      </c>
      <c r="W927" s="30"/>
      <c r="X927" s="30"/>
      <c r="Y927" s="77"/>
      <c r="Z927" s="77"/>
      <c r="AA927" s="77"/>
      <c r="AB927" s="77"/>
      <c r="AC927" s="77"/>
      <c r="AD927" s="77"/>
      <c r="AE927" s="77"/>
      <c r="AF927" s="77"/>
      <c r="AG927" s="77"/>
      <c r="AH927" s="77"/>
      <c r="AI927" s="77"/>
      <c r="AJ927" s="77"/>
      <c r="AK927" s="77"/>
      <c r="AL927" s="77"/>
      <c r="AM927" s="77"/>
      <c r="AN927" s="77"/>
      <c r="AO927" s="145"/>
      <c r="AP927" s="247" t="str">
        <f>IF(F927="","",IFERROR(VLOOKUP(SUBSTITUTE(SUBSTITUTE(Tabla1[[#This Row],[Uso Sistemas]],"T","P"),"N","F"),Parámetros!$M$2:$N$17,2,0),"Completar hasta 3ra sem. para evaluar a Probacionista"))</f>
        <v/>
      </c>
      <c r="AQ927" s="40"/>
      <c r="AR927" s="40"/>
      <c r="AS927" s="40"/>
      <c r="AT927" s="29"/>
      <c r="AU927" s="56"/>
      <c r="AV927" s="56"/>
      <c r="AW927" s="56"/>
      <c r="AX927" s="249" t="str">
        <f>IF(V927="","",EOMONTH(EDATE(Tabla1[[#This Row],[Fecha Finalización]],2),0))</f>
        <v/>
      </c>
      <c r="AY927" s="40"/>
      <c r="AZ927" s="250" t="str">
        <f>IF(V927="","",EOMONTH(EDATE(Tabla1[[#This Row],[Fecha Finalización]],3),0))</f>
        <v/>
      </c>
      <c r="BA927" s="40"/>
      <c r="BB927" s="40"/>
      <c r="BC927" s="236"/>
      <c r="BD927" s="234" t="str">
        <f>IF(F927="","",Tabla1[[#This Row],[sem 01]]&amp;Tabla1[[#This Row],[sem 02]]&amp;Tabla1[[#This Row],[sem 03]])</f>
        <v/>
      </c>
      <c r="BE927" s="235" t="str">
        <f>IF(TRIM(F927)="","",$B$1&amp;"-"&amp;SUBSTITUTE(Tabla1[[#This Row],[Mes Inscrito]]," ","")&amp;"-"&amp;SUBSTITUTE(Tabla1[[#This Row],[Dia de clases Inscrito]]," ","")&amp;"-"&amp;SUBSTITUTE(Tabla1[[#This Row],[Horario Inscrito]]," ","")&amp;"-"&amp;Tabla1[[#This Row],[Fecha Inicio grupo]])</f>
        <v/>
      </c>
      <c r="BF927" s="252" t="str">
        <f>IF(F927="","",Tabla1[[#This Row],[Curso]])</f>
        <v/>
      </c>
      <c r="BG927" s="253" t="str">
        <f>+IF(TRIM(F927)="","",$B$1&amp;"-"&amp;TRIM(Tabla1[[#This Row],[Mes Inscrito]])&amp;"-"&amp;TRIM(Tabla1[[#This Row],[Dia de clases Inscrito]])&amp;"-"&amp;TRIM(Tabla1[[#This Row],[Horario Inscrito]])&amp;"-"&amp;TRIM(Tabla1[[#This Row],[Fecha Inicio grupo]])&amp;"-"&amp;TRIM(Tabla1[[#This Row],[Tipo Incrito]]))</f>
        <v/>
      </c>
      <c r="BH927" s="308" t="str">
        <f>IF(F927="","",OR(IFERROR(SEARCH("CG",Tabla1[[#This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7" s="309" t="str">
        <f>IF(F927&lt;&gt;"",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7" s="309" t="str">
        <f>IF(F927&lt;&gt;"",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7" s="309" t="str">
        <f>IF(Tabla1[[#This Row],[Fecha Inicio grupo]]="","",IFERROR(VLOOKUP(Tabla1[[#This Row],[Mes de Alta como miembro]],Parámetros!$AM$2:$AN$16,2,0),"01/01/1900"))</f>
        <v/>
      </c>
    </row>
    <row r="928" spans="1:63" ht="14.45">
      <c r="A928" s="69">
        <v>925</v>
      </c>
      <c r="B928" s="30"/>
      <c r="C928" s="35"/>
      <c r="D928" s="43"/>
      <c r="E928" s="65"/>
      <c r="F928" s="46"/>
      <c r="G928" s="46"/>
      <c r="H928" s="164"/>
      <c r="I928" s="43"/>
      <c r="J928" s="29"/>
      <c r="K928" s="70"/>
      <c r="L928" s="69"/>
      <c r="M928" s="47"/>
      <c r="N928" s="239" t="str">
        <f ca="1">IF(Tabla1[[#This Row],[Fecha de nac]]="","",IF(Tabla1[[#This Row],[Fecha Finalización]] &gt;=TODAY(), DATEDIF(Tabla1[[#This Row],[Fecha de nac]],TODAY(),"y"), ROUNDDOWN((Tabla1[[#This Row],[Fecha Finalización]] -Tabla1[[#This Row],[Fecha de nac]])/365,0)))</f>
        <v/>
      </c>
      <c r="O928" s="170"/>
      <c r="P928" s="35"/>
      <c r="Q928" s="68"/>
      <c r="R928" s="68"/>
      <c r="S928" s="68"/>
      <c r="T928" s="68"/>
      <c r="U928" s="244" t="str">
        <f>IF(F928="","",Tabla1[[#This Row],[Fecha Inicio grupo]]+3*7-7)</f>
        <v/>
      </c>
      <c r="V928" s="245" t="str">
        <f>IF(F928="","",EDATE(Tabla1[[#This Row],[Fecha Inicio grupo]],3))</f>
        <v/>
      </c>
      <c r="W928" s="30"/>
      <c r="X928" s="30"/>
      <c r="Y928" s="77"/>
      <c r="Z928" s="77"/>
      <c r="AA928" s="77"/>
      <c r="AB928" s="77"/>
      <c r="AC928" s="77"/>
      <c r="AD928" s="77"/>
      <c r="AE928" s="77"/>
      <c r="AF928" s="77"/>
      <c r="AG928" s="77"/>
      <c r="AH928" s="77"/>
      <c r="AI928" s="77"/>
      <c r="AJ928" s="77"/>
      <c r="AK928" s="77"/>
      <c r="AL928" s="77"/>
      <c r="AM928" s="77"/>
      <c r="AN928" s="77"/>
      <c r="AO928" s="145"/>
      <c r="AP928" s="247" t="str">
        <f>IF(F928="","",IFERROR(VLOOKUP(SUBSTITUTE(SUBSTITUTE(Tabla1[[#This Row],[Uso Sistemas]],"T","P"),"N","F"),Parámetros!$M$2:$N$17,2,0),"Completar hasta 3ra sem. para evaluar a Probacionista"))</f>
        <v/>
      </c>
      <c r="AQ928" s="40"/>
      <c r="AR928" s="40"/>
      <c r="AS928" s="40"/>
      <c r="AT928" s="29"/>
      <c r="AU928" s="56"/>
      <c r="AV928" s="56"/>
      <c r="AW928" s="56"/>
      <c r="AX928" s="249" t="str">
        <f>IF(V928="","",EOMONTH(EDATE(Tabla1[[#This Row],[Fecha Finalización]],2),0))</f>
        <v/>
      </c>
      <c r="AY928" s="40"/>
      <c r="AZ928" s="250" t="str">
        <f>IF(V928="","",EOMONTH(EDATE(Tabla1[[#This Row],[Fecha Finalización]],3),0))</f>
        <v/>
      </c>
      <c r="BA928" s="40"/>
      <c r="BB928" s="40"/>
      <c r="BC928" s="236"/>
      <c r="BD928" s="234" t="str">
        <f>IF(F928="","",Tabla1[[#This Row],[sem 01]]&amp;Tabla1[[#This Row],[sem 02]]&amp;Tabla1[[#This Row],[sem 03]])</f>
        <v/>
      </c>
      <c r="BE928" s="235" t="str">
        <f>IF(TRIM(F928)="","",$B$1&amp;"-"&amp;SUBSTITUTE(Tabla1[[#This Row],[Mes Inscrito]]," ","")&amp;"-"&amp;SUBSTITUTE(Tabla1[[#This Row],[Dia de clases Inscrito]]," ","")&amp;"-"&amp;SUBSTITUTE(Tabla1[[#This Row],[Horario Inscrito]]," ","")&amp;"-"&amp;Tabla1[[#This Row],[Fecha Inicio grupo]])</f>
        <v/>
      </c>
      <c r="BF928" s="252" t="str">
        <f>IF(F928="","",Tabla1[[#This Row],[Curso]])</f>
        <v/>
      </c>
      <c r="BG928" s="253" t="str">
        <f>+IF(TRIM(F928)="","",$B$1&amp;"-"&amp;TRIM(Tabla1[[#This Row],[Mes Inscrito]])&amp;"-"&amp;TRIM(Tabla1[[#This Row],[Dia de clases Inscrito]])&amp;"-"&amp;TRIM(Tabla1[[#This Row],[Horario Inscrito]])&amp;"-"&amp;TRIM(Tabla1[[#This Row],[Fecha Inicio grupo]])&amp;"-"&amp;TRIM(Tabla1[[#This Row],[Tipo Incrito]]))</f>
        <v/>
      </c>
      <c r="BH928" s="308" t="str">
        <f>IF(F928="","",OR(IFERROR(SEARCH("CG",Tabla1[[#This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8" s="309" t="str">
        <f>IF(F928&lt;&gt;"",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8" s="309" t="str">
        <f>IF(F928&lt;&gt;"",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8" s="309" t="str">
        <f>IF(Tabla1[[#This Row],[Fecha Inicio grupo]]="","",IFERROR(VLOOKUP(Tabla1[[#This Row],[Mes de Alta como miembro]],Parámetros!$AM$2:$AN$16,2,0),"01/01/1900"))</f>
        <v/>
      </c>
    </row>
    <row r="929" spans="1:63" ht="14.45">
      <c r="A929" s="69">
        <v>926</v>
      </c>
      <c r="B929" s="30"/>
      <c r="C929" s="35"/>
      <c r="D929" s="43"/>
      <c r="E929" s="65"/>
      <c r="F929" s="46"/>
      <c r="G929" s="46"/>
      <c r="H929" s="164"/>
      <c r="I929" s="43"/>
      <c r="J929" s="29"/>
      <c r="K929" s="70"/>
      <c r="L929" s="69"/>
      <c r="M929" s="47"/>
      <c r="N929" s="239" t="str">
        <f ca="1">IF(Tabla1[[#This Row],[Fecha de nac]]="","",IF(Tabla1[[#This Row],[Fecha Finalización]] &gt;=TODAY(), DATEDIF(Tabla1[[#This Row],[Fecha de nac]],TODAY(),"y"), ROUNDDOWN((Tabla1[[#This Row],[Fecha Finalización]] -Tabla1[[#This Row],[Fecha de nac]])/365,0)))</f>
        <v/>
      </c>
      <c r="O929" s="170"/>
      <c r="P929" s="35"/>
      <c r="Q929" s="68"/>
      <c r="R929" s="68"/>
      <c r="S929" s="68"/>
      <c r="T929" s="68"/>
      <c r="U929" s="244" t="str">
        <f>IF(F929="","",Tabla1[[#This Row],[Fecha Inicio grupo]]+3*7-7)</f>
        <v/>
      </c>
      <c r="V929" s="245" t="str">
        <f>IF(F929="","",EDATE(Tabla1[[#This Row],[Fecha Inicio grupo]],3))</f>
        <v/>
      </c>
      <c r="W929" s="30"/>
      <c r="X929" s="30"/>
      <c r="Y929" s="77"/>
      <c r="Z929" s="77"/>
      <c r="AA929" s="77"/>
      <c r="AB929" s="77"/>
      <c r="AC929" s="77"/>
      <c r="AD929" s="77"/>
      <c r="AE929" s="77"/>
      <c r="AF929" s="77"/>
      <c r="AG929" s="77"/>
      <c r="AH929" s="77"/>
      <c r="AI929" s="77"/>
      <c r="AJ929" s="77"/>
      <c r="AK929" s="77"/>
      <c r="AL929" s="77"/>
      <c r="AM929" s="77"/>
      <c r="AN929" s="77"/>
      <c r="AO929" s="145"/>
      <c r="AP929" s="247" t="str">
        <f>IF(F929="","",IFERROR(VLOOKUP(SUBSTITUTE(SUBSTITUTE(Tabla1[[#This Row],[Uso Sistemas]],"T","P"),"N","F"),Parámetros!$M$2:$N$17,2,0),"Completar hasta 3ra sem. para evaluar a Probacionista"))</f>
        <v/>
      </c>
      <c r="AQ929" s="40"/>
      <c r="AR929" s="40"/>
      <c r="AS929" s="40"/>
      <c r="AT929" s="29"/>
      <c r="AU929" s="56"/>
      <c r="AV929" s="56"/>
      <c r="AW929" s="56"/>
      <c r="AX929" s="249" t="str">
        <f>IF(V929="","",EOMONTH(EDATE(Tabla1[[#This Row],[Fecha Finalización]],2),0))</f>
        <v/>
      </c>
      <c r="AY929" s="40"/>
      <c r="AZ929" s="250" t="str">
        <f>IF(V929="","",EOMONTH(EDATE(Tabla1[[#This Row],[Fecha Finalización]],3),0))</f>
        <v/>
      </c>
      <c r="BA929" s="40"/>
      <c r="BB929" s="40"/>
      <c r="BC929" s="236"/>
      <c r="BD929" s="234" t="str">
        <f>IF(F929="","",Tabla1[[#This Row],[sem 01]]&amp;Tabla1[[#This Row],[sem 02]]&amp;Tabla1[[#This Row],[sem 03]])</f>
        <v/>
      </c>
      <c r="BE929" s="235" t="str">
        <f>IF(TRIM(F929)="","",$B$1&amp;"-"&amp;SUBSTITUTE(Tabla1[[#This Row],[Mes Inscrito]]," ","")&amp;"-"&amp;SUBSTITUTE(Tabla1[[#This Row],[Dia de clases Inscrito]]," ","")&amp;"-"&amp;SUBSTITUTE(Tabla1[[#This Row],[Horario Inscrito]]," ","")&amp;"-"&amp;Tabla1[[#This Row],[Fecha Inicio grupo]])</f>
        <v/>
      </c>
      <c r="BF929" s="252" t="str">
        <f>IF(F929="","",Tabla1[[#This Row],[Curso]])</f>
        <v/>
      </c>
      <c r="BG929" s="253" t="str">
        <f>+IF(TRIM(F929)="","",$B$1&amp;"-"&amp;TRIM(Tabla1[[#This Row],[Mes Inscrito]])&amp;"-"&amp;TRIM(Tabla1[[#This Row],[Dia de clases Inscrito]])&amp;"-"&amp;TRIM(Tabla1[[#This Row],[Horario Inscrito]])&amp;"-"&amp;TRIM(Tabla1[[#This Row],[Fecha Inicio grupo]])&amp;"-"&amp;TRIM(Tabla1[[#This Row],[Tipo Incrito]]))</f>
        <v/>
      </c>
      <c r="BH929" s="308" t="str">
        <f>IF(F929="","",OR(IFERROR(SEARCH("CG",Tabla1[[#This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9" s="309" t="str">
        <f>IF(F929&lt;&gt;"",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9" s="309" t="str">
        <f>IF(F929&lt;&gt;"",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9" s="309" t="str">
        <f>IF(Tabla1[[#This Row],[Fecha Inicio grupo]]="","",IFERROR(VLOOKUP(Tabla1[[#This Row],[Mes de Alta como miembro]],Parámetros!$AM$2:$AN$16,2,0),"01/01/1900"))</f>
        <v/>
      </c>
    </row>
    <row r="930" spans="1:63" ht="14.45">
      <c r="A930" s="69">
        <v>927</v>
      </c>
      <c r="B930" s="30"/>
      <c r="C930" s="35"/>
      <c r="D930" s="43"/>
      <c r="E930" s="65"/>
      <c r="F930" s="46"/>
      <c r="G930" s="46"/>
      <c r="H930" s="164"/>
      <c r="I930" s="43"/>
      <c r="J930" s="29"/>
      <c r="K930" s="70"/>
      <c r="L930" s="69"/>
      <c r="M930" s="47"/>
      <c r="N930" s="239" t="str">
        <f ca="1">IF(Tabla1[[#This Row],[Fecha de nac]]="","",IF(Tabla1[[#This Row],[Fecha Finalización]] &gt;=TODAY(), DATEDIF(Tabla1[[#This Row],[Fecha de nac]],TODAY(),"y"), ROUNDDOWN((Tabla1[[#This Row],[Fecha Finalización]] -Tabla1[[#This Row],[Fecha de nac]])/365,0)))</f>
        <v/>
      </c>
      <c r="O930" s="170"/>
      <c r="P930" s="35"/>
      <c r="Q930" s="68"/>
      <c r="R930" s="68"/>
      <c r="S930" s="68"/>
      <c r="T930" s="68"/>
      <c r="U930" s="244" t="str">
        <f>IF(F930="","",Tabla1[[#This Row],[Fecha Inicio grupo]]+3*7-7)</f>
        <v/>
      </c>
      <c r="V930" s="245" t="str">
        <f>IF(F930="","",EDATE(Tabla1[[#This Row],[Fecha Inicio grupo]],3))</f>
        <v/>
      </c>
      <c r="W930" s="30"/>
      <c r="X930" s="30"/>
      <c r="Y930" s="77"/>
      <c r="Z930" s="77"/>
      <c r="AA930" s="77"/>
      <c r="AB930" s="77"/>
      <c r="AC930" s="77"/>
      <c r="AD930" s="77"/>
      <c r="AE930" s="77"/>
      <c r="AF930" s="77"/>
      <c r="AG930" s="77"/>
      <c r="AH930" s="77"/>
      <c r="AI930" s="77"/>
      <c r="AJ930" s="77"/>
      <c r="AK930" s="77"/>
      <c r="AL930" s="77"/>
      <c r="AM930" s="77"/>
      <c r="AN930" s="77"/>
      <c r="AO930" s="145"/>
      <c r="AP930" s="247" t="str">
        <f>IF(F930="","",IFERROR(VLOOKUP(SUBSTITUTE(SUBSTITUTE(Tabla1[[#This Row],[Uso Sistemas]],"T","P"),"N","F"),Parámetros!$M$2:$N$17,2,0),"Completar hasta 3ra sem. para evaluar a Probacionista"))</f>
        <v/>
      </c>
      <c r="AQ930" s="40"/>
      <c r="AR930" s="40"/>
      <c r="AS930" s="40"/>
      <c r="AT930" s="29"/>
      <c r="AU930" s="56"/>
      <c r="AV930" s="56"/>
      <c r="AW930" s="56"/>
      <c r="AX930" s="249" t="str">
        <f>IF(V930="","",EOMONTH(EDATE(Tabla1[[#This Row],[Fecha Finalización]],2),0))</f>
        <v/>
      </c>
      <c r="AY930" s="40"/>
      <c r="AZ930" s="250" t="str">
        <f>IF(V930="","",EOMONTH(EDATE(Tabla1[[#This Row],[Fecha Finalización]],3),0))</f>
        <v/>
      </c>
      <c r="BA930" s="40"/>
      <c r="BB930" s="40"/>
      <c r="BC930" s="236"/>
      <c r="BD930" s="234" t="str">
        <f>IF(F930="","",Tabla1[[#This Row],[sem 01]]&amp;Tabla1[[#This Row],[sem 02]]&amp;Tabla1[[#This Row],[sem 03]])</f>
        <v/>
      </c>
      <c r="BE930" s="235" t="str">
        <f>IF(TRIM(F930)="","",$B$1&amp;"-"&amp;SUBSTITUTE(Tabla1[[#This Row],[Mes Inscrito]]," ","")&amp;"-"&amp;SUBSTITUTE(Tabla1[[#This Row],[Dia de clases Inscrito]]," ","")&amp;"-"&amp;SUBSTITUTE(Tabla1[[#This Row],[Horario Inscrito]]," ","")&amp;"-"&amp;Tabla1[[#This Row],[Fecha Inicio grupo]])</f>
        <v/>
      </c>
      <c r="BF930" s="252" t="str">
        <f>IF(F930="","",Tabla1[[#This Row],[Curso]])</f>
        <v/>
      </c>
      <c r="BG930" s="253" t="str">
        <f>+IF(TRIM(F930)="","",$B$1&amp;"-"&amp;TRIM(Tabla1[[#This Row],[Mes Inscrito]])&amp;"-"&amp;TRIM(Tabla1[[#This Row],[Dia de clases Inscrito]])&amp;"-"&amp;TRIM(Tabla1[[#This Row],[Horario Inscrito]])&amp;"-"&amp;TRIM(Tabla1[[#This Row],[Fecha Inicio grupo]])&amp;"-"&amp;TRIM(Tabla1[[#This Row],[Tipo Incrito]]))</f>
        <v/>
      </c>
      <c r="BH930" s="308" t="str">
        <f>IF(F930="","",OR(IFERROR(SEARCH("CG",Tabla1[[#This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0" s="309" t="str">
        <f>IF(F930&lt;&gt;"",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0" s="309" t="str">
        <f>IF(F930&lt;&gt;"",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0" s="309" t="str">
        <f>IF(Tabla1[[#This Row],[Fecha Inicio grupo]]="","",IFERROR(VLOOKUP(Tabla1[[#This Row],[Mes de Alta como miembro]],Parámetros!$AM$2:$AN$16,2,0),"01/01/1900"))</f>
        <v/>
      </c>
    </row>
    <row r="931" spans="1:63" ht="14.45">
      <c r="A931" s="69">
        <v>928</v>
      </c>
      <c r="B931" s="30"/>
      <c r="C931" s="35"/>
      <c r="D931" s="43"/>
      <c r="E931" s="65"/>
      <c r="F931" s="46"/>
      <c r="G931" s="46"/>
      <c r="H931" s="164"/>
      <c r="I931" s="43"/>
      <c r="J931" s="29"/>
      <c r="K931" s="70"/>
      <c r="L931" s="69"/>
      <c r="M931" s="47"/>
      <c r="N931" s="239" t="str">
        <f ca="1">IF(Tabla1[[#This Row],[Fecha de nac]]="","",IF(Tabla1[[#This Row],[Fecha Finalización]] &gt;=TODAY(), DATEDIF(Tabla1[[#This Row],[Fecha de nac]],TODAY(),"y"), ROUNDDOWN((Tabla1[[#This Row],[Fecha Finalización]] -Tabla1[[#This Row],[Fecha de nac]])/365,0)))</f>
        <v/>
      </c>
      <c r="O931" s="170"/>
      <c r="P931" s="35"/>
      <c r="Q931" s="68"/>
      <c r="R931" s="68"/>
      <c r="S931" s="68"/>
      <c r="T931" s="68"/>
      <c r="U931" s="244" t="str">
        <f>IF(F931="","",Tabla1[[#This Row],[Fecha Inicio grupo]]+3*7-7)</f>
        <v/>
      </c>
      <c r="V931" s="245" t="str">
        <f>IF(F931="","",EDATE(Tabla1[[#This Row],[Fecha Inicio grupo]],3))</f>
        <v/>
      </c>
      <c r="W931" s="30"/>
      <c r="X931" s="30"/>
      <c r="Y931" s="77"/>
      <c r="Z931" s="77"/>
      <c r="AA931" s="77"/>
      <c r="AB931" s="77"/>
      <c r="AC931" s="77"/>
      <c r="AD931" s="77"/>
      <c r="AE931" s="77"/>
      <c r="AF931" s="77"/>
      <c r="AG931" s="77"/>
      <c r="AH931" s="77"/>
      <c r="AI931" s="77"/>
      <c r="AJ931" s="77"/>
      <c r="AK931" s="77"/>
      <c r="AL931" s="77"/>
      <c r="AM931" s="77"/>
      <c r="AN931" s="77"/>
      <c r="AO931" s="145"/>
      <c r="AP931" s="247" t="str">
        <f>IF(F931="","",IFERROR(VLOOKUP(SUBSTITUTE(SUBSTITUTE(Tabla1[[#This Row],[Uso Sistemas]],"T","P"),"N","F"),Parámetros!$M$2:$N$17,2,0),"Completar hasta 3ra sem. para evaluar a Probacionista"))</f>
        <v/>
      </c>
      <c r="AQ931" s="40"/>
      <c r="AR931" s="40"/>
      <c r="AS931" s="40"/>
      <c r="AT931" s="29"/>
      <c r="AU931" s="56"/>
      <c r="AV931" s="56"/>
      <c r="AW931" s="56"/>
      <c r="AX931" s="249" t="str">
        <f>IF(V931="","",EOMONTH(EDATE(Tabla1[[#This Row],[Fecha Finalización]],2),0))</f>
        <v/>
      </c>
      <c r="AY931" s="40"/>
      <c r="AZ931" s="250" t="str">
        <f>IF(V931="","",EOMONTH(EDATE(Tabla1[[#This Row],[Fecha Finalización]],3),0))</f>
        <v/>
      </c>
      <c r="BA931" s="40"/>
      <c r="BB931" s="40"/>
      <c r="BC931" s="236"/>
      <c r="BD931" s="234" t="str">
        <f>IF(F931="","",Tabla1[[#This Row],[sem 01]]&amp;Tabla1[[#This Row],[sem 02]]&amp;Tabla1[[#This Row],[sem 03]])</f>
        <v/>
      </c>
      <c r="BE931" s="235" t="str">
        <f>IF(TRIM(F931)="","",$B$1&amp;"-"&amp;SUBSTITUTE(Tabla1[[#This Row],[Mes Inscrito]]," ","")&amp;"-"&amp;SUBSTITUTE(Tabla1[[#This Row],[Dia de clases Inscrito]]," ","")&amp;"-"&amp;SUBSTITUTE(Tabla1[[#This Row],[Horario Inscrito]]," ","")&amp;"-"&amp;Tabla1[[#This Row],[Fecha Inicio grupo]])</f>
        <v/>
      </c>
      <c r="BF931" s="252" t="str">
        <f>IF(F931="","",Tabla1[[#This Row],[Curso]])</f>
        <v/>
      </c>
      <c r="BG931" s="253" t="str">
        <f>+IF(TRIM(F931)="","",$B$1&amp;"-"&amp;TRIM(Tabla1[[#This Row],[Mes Inscrito]])&amp;"-"&amp;TRIM(Tabla1[[#This Row],[Dia de clases Inscrito]])&amp;"-"&amp;TRIM(Tabla1[[#This Row],[Horario Inscrito]])&amp;"-"&amp;TRIM(Tabla1[[#This Row],[Fecha Inicio grupo]])&amp;"-"&amp;TRIM(Tabla1[[#This Row],[Tipo Incrito]]))</f>
        <v/>
      </c>
      <c r="BH931" s="308" t="str">
        <f>IF(F931="","",OR(IFERROR(SEARCH("CG",Tabla1[[#This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1" s="309" t="str">
        <f>IF(F931&lt;&gt;"",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1" s="309" t="str">
        <f>IF(F931&lt;&gt;"",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1" s="309" t="str">
        <f>IF(Tabla1[[#This Row],[Fecha Inicio grupo]]="","",IFERROR(VLOOKUP(Tabla1[[#This Row],[Mes de Alta como miembro]],Parámetros!$AM$2:$AN$16,2,0),"01/01/1900"))</f>
        <v/>
      </c>
    </row>
    <row r="932" spans="1:63" ht="14.45">
      <c r="A932" s="69">
        <v>929</v>
      </c>
      <c r="B932" s="30"/>
      <c r="C932" s="35"/>
      <c r="D932" s="43"/>
      <c r="E932" s="65"/>
      <c r="F932" s="46"/>
      <c r="G932" s="46"/>
      <c r="H932" s="164"/>
      <c r="I932" s="43"/>
      <c r="J932" s="29"/>
      <c r="K932" s="70"/>
      <c r="L932" s="69"/>
      <c r="M932" s="47"/>
      <c r="N932" s="239" t="str">
        <f ca="1">IF(Tabla1[[#This Row],[Fecha de nac]]="","",IF(Tabla1[[#This Row],[Fecha Finalización]] &gt;=TODAY(), DATEDIF(Tabla1[[#This Row],[Fecha de nac]],TODAY(),"y"), ROUNDDOWN((Tabla1[[#This Row],[Fecha Finalización]] -Tabla1[[#This Row],[Fecha de nac]])/365,0)))</f>
        <v/>
      </c>
      <c r="O932" s="170"/>
      <c r="P932" s="35"/>
      <c r="Q932" s="68"/>
      <c r="R932" s="68"/>
      <c r="S932" s="68"/>
      <c r="T932" s="68"/>
      <c r="U932" s="244" t="str">
        <f>IF(F932="","",Tabla1[[#This Row],[Fecha Inicio grupo]]+3*7-7)</f>
        <v/>
      </c>
      <c r="V932" s="245" t="str">
        <f>IF(F932="","",EDATE(Tabla1[[#This Row],[Fecha Inicio grupo]],3))</f>
        <v/>
      </c>
      <c r="W932" s="30"/>
      <c r="X932" s="30"/>
      <c r="Y932" s="77"/>
      <c r="Z932" s="77"/>
      <c r="AA932" s="77"/>
      <c r="AB932" s="77"/>
      <c r="AC932" s="77"/>
      <c r="AD932" s="77"/>
      <c r="AE932" s="77"/>
      <c r="AF932" s="77"/>
      <c r="AG932" s="77"/>
      <c r="AH932" s="77"/>
      <c r="AI932" s="77"/>
      <c r="AJ932" s="77"/>
      <c r="AK932" s="77"/>
      <c r="AL932" s="77"/>
      <c r="AM932" s="77"/>
      <c r="AN932" s="77"/>
      <c r="AO932" s="145"/>
      <c r="AP932" s="247" t="str">
        <f>IF(F932="","",IFERROR(VLOOKUP(SUBSTITUTE(SUBSTITUTE(Tabla1[[#This Row],[Uso Sistemas]],"T","P"),"N","F"),Parámetros!$M$2:$N$17,2,0),"Completar hasta 3ra sem. para evaluar a Probacionista"))</f>
        <v/>
      </c>
      <c r="AQ932" s="40"/>
      <c r="AR932" s="40"/>
      <c r="AS932" s="40"/>
      <c r="AT932" s="29"/>
      <c r="AU932" s="56"/>
      <c r="AV932" s="56"/>
      <c r="AW932" s="56"/>
      <c r="AX932" s="249" t="str">
        <f>IF(V932="","",EOMONTH(EDATE(Tabla1[[#This Row],[Fecha Finalización]],2),0))</f>
        <v/>
      </c>
      <c r="AY932" s="40"/>
      <c r="AZ932" s="250" t="str">
        <f>IF(V932="","",EOMONTH(EDATE(Tabla1[[#This Row],[Fecha Finalización]],3),0))</f>
        <v/>
      </c>
      <c r="BA932" s="40"/>
      <c r="BB932" s="40"/>
      <c r="BC932" s="236"/>
      <c r="BD932" s="234" t="str">
        <f>IF(F932="","",Tabla1[[#This Row],[sem 01]]&amp;Tabla1[[#This Row],[sem 02]]&amp;Tabla1[[#This Row],[sem 03]])</f>
        <v/>
      </c>
      <c r="BE932" s="235" t="str">
        <f>IF(TRIM(F932)="","",$B$1&amp;"-"&amp;SUBSTITUTE(Tabla1[[#This Row],[Mes Inscrito]]," ","")&amp;"-"&amp;SUBSTITUTE(Tabla1[[#This Row],[Dia de clases Inscrito]]," ","")&amp;"-"&amp;SUBSTITUTE(Tabla1[[#This Row],[Horario Inscrito]]," ","")&amp;"-"&amp;Tabla1[[#This Row],[Fecha Inicio grupo]])</f>
        <v/>
      </c>
      <c r="BF932" s="252" t="str">
        <f>IF(F932="","",Tabla1[[#This Row],[Curso]])</f>
        <v/>
      </c>
      <c r="BG932" s="253" t="str">
        <f>+IF(TRIM(F932)="","",$B$1&amp;"-"&amp;TRIM(Tabla1[[#This Row],[Mes Inscrito]])&amp;"-"&amp;TRIM(Tabla1[[#This Row],[Dia de clases Inscrito]])&amp;"-"&amp;TRIM(Tabla1[[#This Row],[Horario Inscrito]])&amp;"-"&amp;TRIM(Tabla1[[#This Row],[Fecha Inicio grupo]])&amp;"-"&amp;TRIM(Tabla1[[#This Row],[Tipo Incrito]]))</f>
        <v/>
      </c>
      <c r="BH932" s="308" t="str">
        <f>IF(F932="","",OR(IFERROR(SEARCH("CG",Tabla1[[#This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2" s="309" t="str">
        <f>IF(F932&lt;&gt;"",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2" s="309" t="str">
        <f>IF(F932&lt;&gt;"",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2" s="309" t="str">
        <f>IF(Tabla1[[#This Row],[Fecha Inicio grupo]]="","",IFERROR(VLOOKUP(Tabla1[[#This Row],[Mes de Alta como miembro]],Parámetros!$AM$2:$AN$16,2,0),"01/01/1900"))</f>
        <v/>
      </c>
    </row>
    <row r="933" spans="1:63" ht="14.45">
      <c r="A933" s="69">
        <v>930</v>
      </c>
      <c r="B933" s="30"/>
      <c r="C933" s="35"/>
      <c r="D933" s="43"/>
      <c r="E933" s="65"/>
      <c r="F933" s="46"/>
      <c r="G933" s="46"/>
      <c r="H933" s="164"/>
      <c r="I933" s="43"/>
      <c r="J933" s="29"/>
      <c r="K933" s="70"/>
      <c r="L933" s="69"/>
      <c r="M933" s="47"/>
      <c r="N933" s="239" t="str">
        <f ca="1">IF(Tabla1[[#This Row],[Fecha de nac]]="","",IF(Tabla1[[#This Row],[Fecha Finalización]] &gt;=TODAY(), DATEDIF(Tabla1[[#This Row],[Fecha de nac]],TODAY(),"y"), ROUNDDOWN((Tabla1[[#This Row],[Fecha Finalización]] -Tabla1[[#This Row],[Fecha de nac]])/365,0)))</f>
        <v/>
      </c>
      <c r="O933" s="170"/>
      <c r="P933" s="35"/>
      <c r="Q933" s="68"/>
      <c r="R933" s="68"/>
      <c r="S933" s="68"/>
      <c r="T933" s="68"/>
      <c r="U933" s="244" t="str">
        <f>IF(F933="","",Tabla1[[#This Row],[Fecha Inicio grupo]]+3*7-7)</f>
        <v/>
      </c>
      <c r="V933" s="245" t="str">
        <f>IF(F933="","",EDATE(Tabla1[[#This Row],[Fecha Inicio grupo]],3))</f>
        <v/>
      </c>
      <c r="W933" s="30"/>
      <c r="X933" s="30"/>
      <c r="Y933" s="77"/>
      <c r="Z933" s="77"/>
      <c r="AA933" s="77"/>
      <c r="AB933" s="77"/>
      <c r="AC933" s="77"/>
      <c r="AD933" s="77"/>
      <c r="AE933" s="77"/>
      <c r="AF933" s="77"/>
      <c r="AG933" s="77"/>
      <c r="AH933" s="77"/>
      <c r="AI933" s="77"/>
      <c r="AJ933" s="77"/>
      <c r="AK933" s="77"/>
      <c r="AL933" s="77"/>
      <c r="AM933" s="77"/>
      <c r="AN933" s="77"/>
      <c r="AO933" s="145"/>
      <c r="AP933" s="247" t="str">
        <f>IF(F933="","",IFERROR(VLOOKUP(SUBSTITUTE(SUBSTITUTE(Tabla1[[#This Row],[Uso Sistemas]],"T","P"),"N","F"),Parámetros!$M$2:$N$17,2,0),"Completar hasta 3ra sem. para evaluar a Probacionista"))</f>
        <v/>
      </c>
      <c r="AQ933" s="40"/>
      <c r="AR933" s="40"/>
      <c r="AS933" s="40"/>
      <c r="AT933" s="29"/>
      <c r="AU933" s="56"/>
      <c r="AV933" s="56"/>
      <c r="AW933" s="56"/>
      <c r="AX933" s="249" t="str">
        <f>IF(V933="","",EOMONTH(EDATE(Tabla1[[#This Row],[Fecha Finalización]],2),0))</f>
        <v/>
      </c>
      <c r="AY933" s="40"/>
      <c r="AZ933" s="250" t="str">
        <f>IF(V933="","",EOMONTH(EDATE(Tabla1[[#This Row],[Fecha Finalización]],3),0))</f>
        <v/>
      </c>
      <c r="BA933" s="40"/>
      <c r="BB933" s="40"/>
      <c r="BC933" s="236"/>
      <c r="BD933" s="234" t="str">
        <f>IF(F933="","",Tabla1[[#This Row],[sem 01]]&amp;Tabla1[[#This Row],[sem 02]]&amp;Tabla1[[#This Row],[sem 03]])</f>
        <v/>
      </c>
      <c r="BE933" s="235" t="str">
        <f>IF(TRIM(F933)="","",$B$1&amp;"-"&amp;SUBSTITUTE(Tabla1[[#This Row],[Mes Inscrito]]," ","")&amp;"-"&amp;SUBSTITUTE(Tabla1[[#This Row],[Dia de clases Inscrito]]," ","")&amp;"-"&amp;SUBSTITUTE(Tabla1[[#This Row],[Horario Inscrito]]," ","")&amp;"-"&amp;Tabla1[[#This Row],[Fecha Inicio grupo]])</f>
        <v/>
      </c>
      <c r="BF933" s="252" t="str">
        <f>IF(F933="","",Tabla1[[#This Row],[Curso]])</f>
        <v/>
      </c>
      <c r="BG933" s="253" t="str">
        <f>+IF(TRIM(F933)="","",$B$1&amp;"-"&amp;TRIM(Tabla1[[#This Row],[Mes Inscrito]])&amp;"-"&amp;TRIM(Tabla1[[#This Row],[Dia de clases Inscrito]])&amp;"-"&amp;TRIM(Tabla1[[#This Row],[Horario Inscrito]])&amp;"-"&amp;TRIM(Tabla1[[#This Row],[Fecha Inicio grupo]])&amp;"-"&amp;TRIM(Tabla1[[#This Row],[Tipo Incrito]]))</f>
        <v/>
      </c>
      <c r="BH933" s="308" t="str">
        <f>IF(F933="","",OR(IFERROR(SEARCH("CG",Tabla1[[#This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3" s="309" t="str">
        <f>IF(F933&lt;&gt;"",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3" s="309" t="str">
        <f>IF(F933&lt;&gt;"",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3" s="309" t="str">
        <f>IF(Tabla1[[#This Row],[Fecha Inicio grupo]]="","",IFERROR(VLOOKUP(Tabla1[[#This Row],[Mes de Alta como miembro]],Parámetros!$AM$2:$AN$16,2,0),"01/01/1900"))</f>
        <v/>
      </c>
    </row>
    <row r="934" spans="1:63" ht="14.45">
      <c r="A934" s="69">
        <v>931</v>
      </c>
      <c r="B934" s="30"/>
      <c r="C934" s="35"/>
      <c r="D934" s="43"/>
      <c r="E934" s="65"/>
      <c r="F934" s="46"/>
      <c r="G934" s="46"/>
      <c r="H934" s="164"/>
      <c r="I934" s="43"/>
      <c r="J934" s="29"/>
      <c r="K934" s="70"/>
      <c r="L934" s="69"/>
      <c r="M934" s="47"/>
      <c r="N934" s="239" t="str">
        <f ca="1">IF(Tabla1[[#This Row],[Fecha de nac]]="","",IF(Tabla1[[#This Row],[Fecha Finalización]] &gt;=TODAY(), DATEDIF(Tabla1[[#This Row],[Fecha de nac]],TODAY(),"y"), ROUNDDOWN((Tabla1[[#This Row],[Fecha Finalización]] -Tabla1[[#This Row],[Fecha de nac]])/365,0)))</f>
        <v/>
      </c>
      <c r="O934" s="170"/>
      <c r="P934" s="35"/>
      <c r="Q934" s="68"/>
      <c r="R934" s="68"/>
      <c r="S934" s="68"/>
      <c r="T934" s="68"/>
      <c r="U934" s="244" t="str">
        <f>IF(F934="","",Tabla1[[#This Row],[Fecha Inicio grupo]]+3*7-7)</f>
        <v/>
      </c>
      <c r="V934" s="245" t="str">
        <f>IF(F934="","",EDATE(Tabla1[[#This Row],[Fecha Inicio grupo]],3))</f>
        <v/>
      </c>
      <c r="W934" s="30"/>
      <c r="X934" s="30"/>
      <c r="Y934" s="77"/>
      <c r="Z934" s="77"/>
      <c r="AA934" s="77"/>
      <c r="AB934" s="77"/>
      <c r="AC934" s="77"/>
      <c r="AD934" s="77"/>
      <c r="AE934" s="77"/>
      <c r="AF934" s="77"/>
      <c r="AG934" s="77"/>
      <c r="AH934" s="77"/>
      <c r="AI934" s="77"/>
      <c r="AJ934" s="77"/>
      <c r="AK934" s="77"/>
      <c r="AL934" s="77"/>
      <c r="AM934" s="77"/>
      <c r="AN934" s="77"/>
      <c r="AO934" s="145"/>
      <c r="AP934" s="247" t="str">
        <f>IF(F934="","",IFERROR(VLOOKUP(SUBSTITUTE(SUBSTITUTE(Tabla1[[#This Row],[Uso Sistemas]],"T","P"),"N","F"),Parámetros!$M$2:$N$17,2,0),"Completar hasta 3ra sem. para evaluar a Probacionista"))</f>
        <v/>
      </c>
      <c r="AQ934" s="40"/>
      <c r="AR934" s="40"/>
      <c r="AS934" s="40"/>
      <c r="AT934" s="29"/>
      <c r="AU934" s="56"/>
      <c r="AV934" s="56"/>
      <c r="AW934" s="56"/>
      <c r="AX934" s="249" t="str">
        <f>IF(V934="","",EOMONTH(EDATE(Tabla1[[#This Row],[Fecha Finalización]],2),0))</f>
        <v/>
      </c>
      <c r="AY934" s="40"/>
      <c r="AZ934" s="250" t="str">
        <f>IF(V934="","",EOMONTH(EDATE(Tabla1[[#This Row],[Fecha Finalización]],3),0))</f>
        <v/>
      </c>
      <c r="BA934" s="40"/>
      <c r="BB934" s="40"/>
      <c r="BC934" s="236"/>
      <c r="BD934" s="234" t="str">
        <f>IF(F934="","",Tabla1[[#This Row],[sem 01]]&amp;Tabla1[[#This Row],[sem 02]]&amp;Tabla1[[#This Row],[sem 03]])</f>
        <v/>
      </c>
      <c r="BE934" s="235" t="str">
        <f>IF(TRIM(F934)="","",$B$1&amp;"-"&amp;SUBSTITUTE(Tabla1[[#This Row],[Mes Inscrito]]," ","")&amp;"-"&amp;SUBSTITUTE(Tabla1[[#This Row],[Dia de clases Inscrito]]," ","")&amp;"-"&amp;SUBSTITUTE(Tabla1[[#This Row],[Horario Inscrito]]," ","")&amp;"-"&amp;Tabla1[[#This Row],[Fecha Inicio grupo]])</f>
        <v/>
      </c>
      <c r="BF934" s="252" t="str">
        <f>IF(F934="","",Tabla1[[#This Row],[Curso]])</f>
        <v/>
      </c>
      <c r="BG934" s="253" t="str">
        <f>+IF(TRIM(F934)="","",$B$1&amp;"-"&amp;TRIM(Tabla1[[#This Row],[Mes Inscrito]])&amp;"-"&amp;TRIM(Tabla1[[#This Row],[Dia de clases Inscrito]])&amp;"-"&amp;TRIM(Tabla1[[#This Row],[Horario Inscrito]])&amp;"-"&amp;TRIM(Tabla1[[#This Row],[Fecha Inicio grupo]])&amp;"-"&amp;TRIM(Tabla1[[#This Row],[Tipo Incrito]]))</f>
        <v/>
      </c>
      <c r="BH934" s="308" t="str">
        <f>IF(F934="","",OR(IFERROR(SEARCH("CG",Tabla1[[#This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4" s="309" t="str">
        <f>IF(F934&lt;&gt;"",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4" s="309" t="str">
        <f>IF(F934&lt;&gt;"",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4" s="309" t="str">
        <f>IF(Tabla1[[#This Row],[Fecha Inicio grupo]]="","",IFERROR(VLOOKUP(Tabla1[[#This Row],[Mes de Alta como miembro]],Parámetros!$AM$2:$AN$16,2,0),"01/01/1900"))</f>
        <v/>
      </c>
    </row>
    <row r="935" spans="1:63" ht="14.45">
      <c r="A935" s="69">
        <v>932</v>
      </c>
      <c r="B935" s="30"/>
      <c r="C935" s="35"/>
      <c r="D935" s="43"/>
      <c r="E935" s="65"/>
      <c r="F935" s="46"/>
      <c r="G935" s="46"/>
      <c r="H935" s="164"/>
      <c r="I935" s="43"/>
      <c r="J935" s="29"/>
      <c r="K935" s="70"/>
      <c r="L935" s="69"/>
      <c r="M935" s="47"/>
      <c r="N935" s="239" t="str">
        <f ca="1">IF(Tabla1[[#This Row],[Fecha de nac]]="","",IF(Tabla1[[#This Row],[Fecha Finalización]] &gt;=TODAY(), DATEDIF(Tabla1[[#This Row],[Fecha de nac]],TODAY(),"y"), ROUNDDOWN((Tabla1[[#This Row],[Fecha Finalización]] -Tabla1[[#This Row],[Fecha de nac]])/365,0)))</f>
        <v/>
      </c>
      <c r="O935" s="170"/>
      <c r="P935" s="35"/>
      <c r="Q935" s="68"/>
      <c r="R935" s="68"/>
      <c r="S935" s="68"/>
      <c r="T935" s="68"/>
      <c r="U935" s="244" t="str">
        <f>IF(F935="","",Tabla1[[#This Row],[Fecha Inicio grupo]]+3*7-7)</f>
        <v/>
      </c>
      <c r="V935" s="245" t="str">
        <f>IF(F935="","",EDATE(Tabla1[[#This Row],[Fecha Inicio grupo]],3))</f>
        <v/>
      </c>
      <c r="W935" s="30"/>
      <c r="X935" s="30"/>
      <c r="Y935" s="77"/>
      <c r="Z935" s="77"/>
      <c r="AA935" s="77"/>
      <c r="AB935" s="77"/>
      <c r="AC935" s="77"/>
      <c r="AD935" s="77"/>
      <c r="AE935" s="77"/>
      <c r="AF935" s="77"/>
      <c r="AG935" s="77"/>
      <c r="AH935" s="77"/>
      <c r="AI935" s="77"/>
      <c r="AJ935" s="77"/>
      <c r="AK935" s="77"/>
      <c r="AL935" s="77"/>
      <c r="AM935" s="77"/>
      <c r="AN935" s="77"/>
      <c r="AO935" s="145"/>
      <c r="AP935" s="247" t="str">
        <f>IF(F935="","",IFERROR(VLOOKUP(SUBSTITUTE(SUBSTITUTE(Tabla1[[#This Row],[Uso Sistemas]],"T","P"),"N","F"),Parámetros!$M$2:$N$17,2,0),"Completar hasta 3ra sem. para evaluar a Probacionista"))</f>
        <v/>
      </c>
      <c r="AQ935" s="40"/>
      <c r="AR935" s="40"/>
      <c r="AS935" s="40"/>
      <c r="AT935" s="29"/>
      <c r="AU935" s="56"/>
      <c r="AV935" s="56"/>
      <c r="AW935" s="56"/>
      <c r="AX935" s="249" t="str">
        <f>IF(V935="","",EOMONTH(EDATE(Tabla1[[#This Row],[Fecha Finalización]],2),0))</f>
        <v/>
      </c>
      <c r="AY935" s="40"/>
      <c r="AZ935" s="250" t="str">
        <f>IF(V935="","",EOMONTH(EDATE(Tabla1[[#This Row],[Fecha Finalización]],3),0))</f>
        <v/>
      </c>
      <c r="BA935" s="40"/>
      <c r="BB935" s="40"/>
      <c r="BC935" s="236"/>
      <c r="BD935" s="234" t="str">
        <f>IF(F935="","",Tabla1[[#This Row],[sem 01]]&amp;Tabla1[[#This Row],[sem 02]]&amp;Tabla1[[#This Row],[sem 03]])</f>
        <v/>
      </c>
      <c r="BE935" s="235" t="str">
        <f>IF(TRIM(F935)="","",$B$1&amp;"-"&amp;SUBSTITUTE(Tabla1[[#This Row],[Mes Inscrito]]," ","")&amp;"-"&amp;SUBSTITUTE(Tabla1[[#This Row],[Dia de clases Inscrito]]," ","")&amp;"-"&amp;SUBSTITUTE(Tabla1[[#This Row],[Horario Inscrito]]," ","")&amp;"-"&amp;Tabla1[[#This Row],[Fecha Inicio grupo]])</f>
        <v/>
      </c>
      <c r="BF935" s="252" t="str">
        <f>IF(F935="","",Tabla1[[#This Row],[Curso]])</f>
        <v/>
      </c>
      <c r="BG935" s="253" t="str">
        <f>+IF(TRIM(F935)="","",$B$1&amp;"-"&amp;TRIM(Tabla1[[#This Row],[Mes Inscrito]])&amp;"-"&amp;TRIM(Tabla1[[#This Row],[Dia de clases Inscrito]])&amp;"-"&amp;TRIM(Tabla1[[#This Row],[Horario Inscrito]])&amp;"-"&amp;TRIM(Tabla1[[#This Row],[Fecha Inicio grupo]])&amp;"-"&amp;TRIM(Tabla1[[#This Row],[Tipo Incrito]]))</f>
        <v/>
      </c>
      <c r="BH935" s="308" t="str">
        <f>IF(F935="","",OR(IFERROR(SEARCH("CG",Tabla1[[#This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5" s="309" t="str">
        <f>IF(F935&lt;&gt;"",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5" s="309" t="str">
        <f>IF(F935&lt;&gt;"",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5" s="309" t="str">
        <f>IF(Tabla1[[#This Row],[Fecha Inicio grupo]]="","",IFERROR(VLOOKUP(Tabla1[[#This Row],[Mes de Alta como miembro]],Parámetros!$AM$2:$AN$16,2,0),"01/01/1900"))</f>
        <v/>
      </c>
    </row>
    <row r="936" spans="1:63" ht="14.45">
      <c r="A936" s="69">
        <v>933</v>
      </c>
      <c r="B936" s="30"/>
      <c r="C936" s="35"/>
      <c r="D936" s="43"/>
      <c r="E936" s="65"/>
      <c r="F936" s="46"/>
      <c r="G936" s="46"/>
      <c r="H936" s="164"/>
      <c r="I936" s="43"/>
      <c r="J936" s="29"/>
      <c r="K936" s="70"/>
      <c r="L936" s="69"/>
      <c r="M936" s="47"/>
      <c r="N936" s="239" t="str">
        <f ca="1">IF(Tabla1[[#This Row],[Fecha de nac]]="","",IF(Tabla1[[#This Row],[Fecha Finalización]] &gt;=TODAY(), DATEDIF(Tabla1[[#This Row],[Fecha de nac]],TODAY(),"y"), ROUNDDOWN((Tabla1[[#This Row],[Fecha Finalización]] -Tabla1[[#This Row],[Fecha de nac]])/365,0)))</f>
        <v/>
      </c>
      <c r="O936" s="170"/>
      <c r="P936" s="35"/>
      <c r="Q936" s="68"/>
      <c r="R936" s="68"/>
      <c r="S936" s="68"/>
      <c r="T936" s="68"/>
      <c r="U936" s="244" t="str">
        <f>IF(F936="","",Tabla1[[#This Row],[Fecha Inicio grupo]]+3*7-7)</f>
        <v/>
      </c>
      <c r="V936" s="245" t="str">
        <f>IF(F936="","",EDATE(Tabla1[[#This Row],[Fecha Inicio grupo]],3))</f>
        <v/>
      </c>
      <c r="W936" s="30"/>
      <c r="X936" s="30"/>
      <c r="Y936" s="77"/>
      <c r="Z936" s="77"/>
      <c r="AA936" s="77"/>
      <c r="AB936" s="77"/>
      <c r="AC936" s="77"/>
      <c r="AD936" s="77"/>
      <c r="AE936" s="77"/>
      <c r="AF936" s="77"/>
      <c r="AG936" s="77"/>
      <c r="AH936" s="77"/>
      <c r="AI936" s="77"/>
      <c r="AJ936" s="77"/>
      <c r="AK936" s="77"/>
      <c r="AL936" s="77"/>
      <c r="AM936" s="77"/>
      <c r="AN936" s="77"/>
      <c r="AO936" s="145"/>
      <c r="AP936" s="247" t="str">
        <f>IF(F936="","",IFERROR(VLOOKUP(SUBSTITUTE(SUBSTITUTE(Tabla1[[#This Row],[Uso Sistemas]],"T","P"),"N","F"),Parámetros!$M$2:$N$17,2,0),"Completar hasta 3ra sem. para evaluar a Probacionista"))</f>
        <v/>
      </c>
      <c r="AQ936" s="40"/>
      <c r="AR936" s="40"/>
      <c r="AS936" s="40"/>
      <c r="AT936" s="29"/>
      <c r="AU936" s="56"/>
      <c r="AV936" s="56"/>
      <c r="AW936" s="56"/>
      <c r="AX936" s="249" t="str">
        <f>IF(V936="","",EOMONTH(EDATE(Tabla1[[#This Row],[Fecha Finalización]],2),0))</f>
        <v/>
      </c>
      <c r="AY936" s="40"/>
      <c r="AZ936" s="250" t="str">
        <f>IF(V936="","",EOMONTH(EDATE(Tabla1[[#This Row],[Fecha Finalización]],3),0))</f>
        <v/>
      </c>
      <c r="BA936" s="40"/>
      <c r="BB936" s="40"/>
      <c r="BC936" s="236"/>
      <c r="BD936" s="234" t="str">
        <f>IF(F936="","",Tabla1[[#This Row],[sem 01]]&amp;Tabla1[[#This Row],[sem 02]]&amp;Tabla1[[#This Row],[sem 03]])</f>
        <v/>
      </c>
      <c r="BE936" s="235" t="str">
        <f>IF(TRIM(F936)="","",$B$1&amp;"-"&amp;SUBSTITUTE(Tabla1[[#This Row],[Mes Inscrito]]," ","")&amp;"-"&amp;SUBSTITUTE(Tabla1[[#This Row],[Dia de clases Inscrito]]," ","")&amp;"-"&amp;SUBSTITUTE(Tabla1[[#This Row],[Horario Inscrito]]," ","")&amp;"-"&amp;Tabla1[[#This Row],[Fecha Inicio grupo]])</f>
        <v/>
      </c>
      <c r="BF936" s="252" t="str">
        <f>IF(F936="","",Tabla1[[#This Row],[Curso]])</f>
        <v/>
      </c>
      <c r="BG936" s="253" t="str">
        <f>+IF(TRIM(F936)="","",$B$1&amp;"-"&amp;TRIM(Tabla1[[#This Row],[Mes Inscrito]])&amp;"-"&amp;TRIM(Tabla1[[#This Row],[Dia de clases Inscrito]])&amp;"-"&amp;TRIM(Tabla1[[#This Row],[Horario Inscrito]])&amp;"-"&amp;TRIM(Tabla1[[#This Row],[Fecha Inicio grupo]])&amp;"-"&amp;TRIM(Tabla1[[#This Row],[Tipo Incrito]]))</f>
        <v/>
      </c>
      <c r="BH936" s="308" t="str">
        <f>IF(F936="","",OR(IFERROR(SEARCH("CG",Tabla1[[#This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6" s="309" t="str">
        <f>IF(F936&lt;&gt;"",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6" s="309" t="str">
        <f>IF(F936&lt;&gt;"",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6" s="309" t="str">
        <f>IF(Tabla1[[#This Row],[Fecha Inicio grupo]]="","",IFERROR(VLOOKUP(Tabla1[[#This Row],[Mes de Alta como miembro]],Parámetros!$AM$2:$AN$16,2,0),"01/01/1900"))</f>
        <v/>
      </c>
    </row>
    <row r="937" spans="1:63" ht="14.45">
      <c r="A937" s="69">
        <v>934</v>
      </c>
      <c r="B937" s="30"/>
      <c r="C937" s="35"/>
      <c r="D937" s="43"/>
      <c r="E937" s="65"/>
      <c r="F937" s="46"/>
      <c r="G937" s="46"/>
      <c r="H937" s="164"/>
      <c r="I937" s="43"/>
      <c r="J937" s="29"/>
      <c r="K937" s="70"/>
      <c r="L937" s="69"/>
      <c r="M937" s="47"/>
      <c r="N937" s="239" t="str">
        <f ca="1">IF(Tabla1[[#This Row],[Fecha de nac]]="","",IF(Tabla1[[#This Row],[Fecha Finalización]] &gt;=TODAY(), DATEDIF(Tabla1[[#This Row],[Fecha de nac]],TODAY(),"y"), ROUNDDOWN((Tabla1[[#This Row],[Fecha Finalización]] -Tabla1[[#This Row],[Fecha de nac]])/365,0)))</f>
        <v/>
      </c>
      <c r="O937" s="170"/>
      <c r="P937" s="35"/>
      <c r="Q937" s="68"/>
      <c r="R937" s="68"/>
      <c r="S937" s="68"/>
      <c r="T937" s="68"/>
      <c r="U937" s="244" t="str">
        <f>IF(F937="","",Tabla1[[#This Row],[Fecha Inicio grupo]]+3*7-7)</f>
        <v/>
      </c>
      <c r="V937" s="245" t="str">
        <f>IF(F937="","",EDATE(Tabla1[[#This Row],[Fecha Inicio grupo]],3))</f>
        <v/>
      </c>
      <c r="W937" s="30"/>
      <c r="X937" s="30"/>
      <c r="Y937" s="77"/>
      <c r="Z937" s="77"/>
      <c r="AA937" s="77"/>
      <c r="AB937" s="77"/>
      <c r="AC937" s="77"/>
      <c r="AD937" s="77"/>
      <c r="AE937" s="77"/>
      <c r="AF937" s="77"/>
      <c r="AG937" s="77"/>
      <c r="AH937" s="77"/>
      <c r="AI937" s="77"/>
      <c r="AJ937" s="77"/>
      <c r="AK937" s="77"/>
      <c r="AL937" s="77"/>
      <c r="AM937" s="77"/>
      <c r="AN937" s="77"/>
      <c r="AO937" s="145"/>
      <c r="AP937" s="247" t="str">
        <f>IF(F937="","",IFERROR(VLOOKUP(SUBSTITUTE(SUBSTITUTE(Tabla1[[#This Row],[Uso Sistemas]],"T","P"),"N","F"),Parámetros!$M$2:$N$17,2,0),"Completar hasta 3ra sem. para evaluar a Probacionista"))</f>
        <v/>
      </c>
      <c r="AQ937" s="40"/>
      <c r="AR937" s="40"/>
      <c r="AS937" s="40"/>
      <c r="AT937" s="29"/>
      <c r="AU937" s="56"/>
      <c r="AV937" s="56"/>
      <c r="AW937" s="56"/>
      <c r="AX937" s="249" t="str">
        <f>IF(V937="","",EOMONTH(EDATE(Tabla1[[#This Row],[Fecha Finalización]],2),0))</f>
        <v/>
      </c>
      <c r="AY937" s="40"/>
      <c r="AZ937" s="250" t="str">
        <f>IF(V937="","",EOMONTH(EDATE(Tabla1[[#This Row],[Fecha Finalización]],3),0))</f>
        <v/>
      </c>
      <c r="BA937" s="40"/>
      <c r="BB937" s="40"/>
      <c r="BC937" s="236"/>
      <c r="BD937" s="234" t="str">
        <f>IF(F937="","",Tabla1[[#This Row],[sem 01]]&amp;Tabla1[[#This Row],[sem 02]]&amp;Tabla1[[#This Row],[sem 03]])</f>
        <v/>
      </c>
      <c r="BE937" s="235" t="str">
        <f>IF(TRIM(F937)="","",$B$1&amp;"-"&amp;SUBSTITUTE(Tabla1[[#This Row],[Mes Inscrito]]," ","")&amp;"-"&amp;SUBSTITUTE(Tabla1[[#This Row],[Dia de clases Inscrito]]," ","")&amp;"-"&amp;SUBSTITUTE(Tabla1[[#This Row],[Horario Inscrito]]," ","")&amp;"-"&amp;Tabla1[[#This Row],[Fecha Inicio grupo]])</f>
        <v/>
      </c>
      <c r="BF937" s="252" t="str">
        <f>IF(F937="","",Tabla1[[#This Row],[Curso]])</f>
        <v/>
      </c>
      <c r="BG937" s="253" t="str">
        <f>+IF(TRIM(F937)="","",$B$1&amp;"-"&amp;TRIM(Tabla1[[#This Row],[Mes Inscrito]])&amp;"-"&amp;TRIM(Tabla1[[#This Row],[Dia de clases Inscrito]])&amp;"-"&amp;TRIM(Tabla1[[#This Row],[Horario Inscrito]])&amp;"-"&amp;TRIM(Tabla1[[#This Row],[Fecha Inicio grupo]])&amp;"-"&amp;TRIM(Tabla1[[#This Row],[Tipo Incrito]]))</f>
        <v/>
      </c>
      <c r="BH937" s="308" t="str">
        <f>IF(F937="","",OR(IFERROR(SEARCH("CG",Tabla1[[#This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7" s="309" t="str">
        <f>IF(F937&lt;&gt;"",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7" s="309" t="str">
        <f>IF(F937&lt;&gt;"",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7" s="309" t="str">
        <f>IF(Tabla1[[#This Row],[Fecha Inicio grupo]]="","",IFERROR(VLOOKUP(Tabla1[[#This Row],[Mes de Alta como miembro]],Parámetros!$AM$2:$AN$16,2,0),"01/01/1900"))</f>
        <v/>
      </c>
    </row>
    <row r="938" spans="1:63" ht="14.45">
      <c r="A938" s="69">
        <v>935</v>
      </c>
      <c r="B938" s="30"/>
      <c r="C938" s="35"/>
      <c r="D938" s="43"/>
      <c r="E938" s="65"/>
      <c r="F938" s="46"/>
      <c r="G938" s="46"/>
      <c r="H938" s="164"/>
      <c r="I938" s="43"/>
      <c r="J938" s="29"/>
      <c r="K938" s="70"/>
      <c r="L938" s="69"/>
      <c r="M938" s="47"/>
      <c r="N938" s="239" t="str">
        <f ca="1">IF(Tabla1[[#This Row],[Fecha de nac]]="","",IF(Tabla1[[#This Row],[Fecha Finalización]] &gt;=TODAY(), DATEDIF(Tabla1[[#This Row],[Fecha de nac]],TODAY(),"y"), ROUNDDOWN((Tabla1[[#This Row],[Fecha Finalización]] -Tabla1[[#This Row],[Fecha de nac]])/365,0)))</f>
        <v/>
      </c>
      <c r="O938" s="170"/>
      <c r="P938" s="35"/>
      <c r="Q938" s="68"/>
      <c r="R938" s="68"/>
      <c r="S938" s="68"/>
      <c r="T938" s="68"/>
      <c r="U938" s="244" t="str">
        <f>IF(F938="","",Tabla1[[#This Row],[Fecha Inicio grupo]]+3*7-7)</f>
        <v/>
      </c>
      <c r="V938" s="245" t="str">
        <f>IF(F938="","",EDATE(Tabla1[[#This Row],[Fecha Inicio grupo]],3))</f>
        <v/>
      </c>
      <c r="W938" s="30"/>
      <c r="X938" s="30"/>
      <c r="Y938" s="77"/>
      <c r="Z938" s="77"/>
      <c r="AA938" s="77"/>
      <c r="AB938" s="77"/>
      <c r="AC938" s="77"/>
      <c r="AD938" s="77"/>
      <c r="AE938" s="77"/>
      <c r="AF938" s="77"/>
      <c r="AG938" s="77"/>
      <c r="AH938" s="77"/>
      <c r="AI938" s="77"/>
      <c r="AJ938" s="77"/>
      <c r="AK938" s="77"/>
      <c r="AL938" s="77"/>
      <c r="AM938" s="77"/>
      <c r="AN938" s="77"/>
      <c r="AO938" s="145"/>
      <c r="AP938" s="247" t="str">
        <f>IF(F938="","",IFERROR(VLOOKUP(SUBSTITUTE(SUBSTITUTE(Tabla1[[#This Row],[Uso Sistemas]],"T","P"),"N","F"),Parámetros!$M$2:$N$17,2,0),"Completar hasta 3ra sem. para evaluar a Probacionista"))</f>
        <v/>
      </c>
      <c r="AQ938" s="40"/>
      <c r="AR938" s="40"/>
      <c r="AS938" s="40"/>
      <c r="AT938" s="29"/>
      <c r="AU938" s="56"/>
      <c r="AV938" s="56"/>
      <c r="AW938" s="56"/>
      <c r="AX938" s="249" t="str">
        <f>IF(V938="","",EOMONTH(EDATE(Tabla1[[#This Row],[Fecha Finalización]],2),0))</f>
        <v/>
      </c>
      <c r="AY938" s="40"/>
      <c r="AZ938" s="250" t="str">
        <f>IF(V938="","",EOMONTH(EDATE(Tabla1[[#This Row],[Fecha Finalización]],3),0))</f>
        <v/>
      </c>
      <c r="BA938" s="40"/>
      <c r="BB938" s="40"/>
      <c r="BC938" s="236"/>
      <c r="BD938" s="234" t="str">
        <f>IF(F938="","",Tabla1[[#This Row],[sem 01]]&amp;Tabla1[[#This Row],[sem 02]]&amp;Tabla1[[#This Row],[sem 03]])</f>
        <v/>
      </c>
      <c r="BE938" s="235" t="str">
        <f>IF(TRIM(F938)="","",$B$1&amp;"-"&amp;SUBSTITUTE(Tabla1[[#This Row],[Mes Inscrito]]," ","")&amp;"-"&amp;SUBSTITUTE(Tabla1[[#This Row],[Dia de clases Inscrito]]," ","")&amp;"-"&amp;SUBSTITUTE(Tabla1[[#This Row],[Horario Inscrito]]," ","")&amp;"-"&amp;Tabla1[[#This Row],[Fecha Inicio grupo]])</f>
        <v/>
      </c>
      <c r="BF938" s="252" t="str">
        <f>IF(F938="","",Tabla1[[#This Row],[Curso]])</f>
        <v/>
      </c>
      <c r="BG938" s="253" t="str">
        <f>+IF(TRIM(F938)="","",$B$1&amp;"-"&amp;TRIM(Tabla1[[#This Row],[Mes Inscrito]])&amp;"-"&amp;TRIM(Tabla1[[#This Row],[Dia de clases Inscrito]])&amp;"-"&amp;TRIM(Tabla1[[#This Row],[Horario Inscrito]])&amp;"-"&amp;TRIM(Tabla1[[#This Row],[Fecha Inicio grupo]])&amp;"-"&amp;TRIM(Tabla1[[#This Row],[Tipo Incrito]]))</f>
        <v/>
      </c>
      <c r="BH938" s="308" t="str">
        <f>IF(F938="","",OR(IFERROR(SEARCH("CG",Tabla1[[#This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8" s="309" t="str">
        <f>IF(F938&lt;&gt;"",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8" s="309" t="str">
        <f>IF(F938&lt;&gt;"",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8" s="309" t="str">
        <f>IF(Tabla1[[#This Row],[Fecha Inicio grupo]]="","",IFERROR(VLOOKUP(Tabla1[[#This Row],[Mes de Alta como miembro]],Parámetros!$AM$2:$AN$16,2,0),"01/01/1900"))</f>
        <v/>
      </c>
    </row>
    <row r="939" spans="1:63" ht="14.45">
      <c r="A939" s="69">
        <v>936</v>
      </c>
      <c r="B939" s="30"/>
      <c r="C939" s="35"/>
      <c r="D939" s="43"/>
      <c r="E939" s="65"/>
      <c r="F939" s="46"/>
      <c r="G939" s="46"/>
      <c r="H939" s="164"/>
      <c r="I939" s="43"/>
      <c r="J939" s="29"/>
      <c r="K939" s="70"/>
      <c r="L939" s="69"/>
      <c r="M939" s="47"/>
      <c r="N939" s="239" t="str">
        <f ca="1">IF(Tabla1[[#This Row],[Fecha de nac]]="","",IF(Tabla1[[#This Row],[Fecha Finalización]] &gt;=TODAY(), DATEDIF(Tabla1[[#This Row],[Fecha de nac]],TODAY(),"y"), ROUNDDOWN((Tabla1[[#This Row],[Fecha Finalización]] -Tabla1[[#This Row],[Fecha de nac]])/365,0)))</f>
        <v/>
      </c>
      <c r="O939" s="170"/>
      <c r="P939" s="35"/>
      <c r="Q939" s="68"/>
      <c r="R939" s="68"/>
      <c r="S939" s="68"/>
      <c r="T939" s="68"/>
      <c r="U939" s="244" t="str">
        <f>IF(F939="","",Tabla1[[#This Row],[Fecha Inicio grupo]]+3*7-7)</f>
        <v/>
      </c>
      <c r="V939" s="245" t="str">
        <f>IF(F939="","",EDATE(Tabla1[[#This Row],[Fecha Inicio grupo]],3))</f>
        <v/>
      </c>
      <c r="W939" s="30"/>
      <c r="X939" s="30"/>
      <c r="Y939" s="77"/>
      <c r="Z939" s="77"/>
      <c r="AA939" s="77"/>
      <c r="AB939" s="77"/>
      <c r="AC939" s="77"/>
      <c r="AD939" s="77"/>
      <c r="AE939" s="77"/>
      <c r="AF939" s="77"/>
      <c r="AG939" s="77"/>
      <c r="AH939" s="77"/>
      <c r="AI939" s="77"/>
      <c r="AJ939" s="77"/>
      <c r="AK939" s="77"/>
      <c r="AL939" s="77"/>
      <c r="AM939" s="77"/>
      <c r="AN939" s="77"/>
      <c r="AO939" s="145"/>
      <c r="AP939" s="247" t="str">
        <f>IF(F939="","",IFERROR(VLOOKUP(SUBSTITUTE(SUBSTITUTE(Tabla1[[#This Row],[Uso Sistemas]],"T","P"),"N","F"),Parámetros!$M$2:$N$17,2,0),"Completar hasta 3ra sem. para evaluar a Probacionista"))</f>
        <v/>
      </c>
      <c r="AQ939" s="40"/>
      <c r="AR939" s="40"/>
      <c r="AS939" s="40"/>
      <c r="AT939" s="29"/>
      <c r="AU939" s="56"/>
      <c r="AV939" s="56"/>
      <c r="AW939" s="56"/>
      <c r="AX939" s="249" t="str">
        <f>IF(V939="","",EOMONTH(EDATE(Tabla1[[#This Row],[Fecha Finalización]],2),0))</f>
        <v/>
      </c>
      <c r="AY939" s="40"/>
      <c r="AZ939" s="250" t="str">
        <f>IF(V939="","",EOMONTH(EDATE(Tabla1[[#This Row],[Fecha Finalización]],3),0))</f>
        <v/>
      </c>
      <c r="BA939" s="40"/>
      <c r="BB939" s="40"/>
      <c r="BC939" s="236"/>
      <c r="BD939" s="234" t="str">
        <f>IF(F939="","",Tabla1[[#This Row],[sem 01]]&amp;Tabla1[[#This Row],[sem 02]]&amp;Tabla1[[#This Row],[sem 03]])</f>
        <v/>
      </c>
      <c r="BE939" s="235" t="str">
        <f>IF(TRIM(F939)="","",$B$1&amp;"-"&amp;SUBSTITUTE(Tabla1[[#This Row],[Mes Inscrito]]," ","")&amp;"-"&amp;SUBSTITUTE(Tabla1[[#This Row],[Dia de clases Inscrito]]," ","")&amp;"-"&amp;SUBSTITUTE(Tabla1[[#This Row],[Horario Inscrito]]," ","")&amp;"-"&amp;Tabla1[[#This Row],[Fecha Inicio grupo]])</f>
        <v/>
      </c>
      <c r="BF939" s="252" t="str">
        <f>IF(F939="","",Tabla1[[#This Row],[Curso]])</f>
        <v/>
      </c>
      <c r="BG939" s="253" t="str">
        <f>+IF(TRIM(F939)="","",$B$1&amp;"-"&amp;TRIM(Tabla1[[#This Row],[Mes Inscrito]])&amp;"-"&amp;TRIM(Tabla1[[#This Row],[Dia de clases Inscrito]])&amp;"-"&amp;TRIM(Tabla1[[#This Row],[Horario Inscrito]])&amp;"-"&amp;TRIM(Tabla1[[#This Row],[Fecha Inicio grupo]])&amp;"-"&amp;TRIM(Tabla1[[#This Row],[Tipo Incrito]]))</f>
        <v/>
      </c>
      <c r="BH939" s="308" t="str">
        <f>IF(F939="","",OR(IFERROR(SEARCH("CG",Tabla1[[#This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9" s="309" t="str">
        <f>IF(F939&lt;&gt;"",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9" s="309" t="str">
        <f>IF(F939&lt;&gt;"",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9" s="309" t="str">
        <f>IF(Tabla1[[#This Row],[Fecha Inicio grupo]]="","",IFERROR(VLOOKUP(Tabla1[[#This Row],[Mes de Alta como miembro]],Parámetros!$AM$2:$AN$16,2,0),"01/01/1900"))</f>
        <v/>
      </c>
    </row>
    <row r="940" spans="1:63" ht="14.45">
      <c r="A940" s="69">
        <v>937</v>
      </c>
      <c r="B940" s="30"/>
      <c r="C940" s="35"/>
      <c r="D940" s="43"/>
      <c r="E940" s="65"/>
      <c r="F940" s="46"/>
      <c r="G940" s="46"/>
      <c r="H940" s="164"/>
      <c r="I940" s="43"/>
      <c r="J940" s="29"/>
      <c r="K940" s="70"/>
      <c r="L940" s="69"/>
      <c r="M940" s="47"/>
      <c r="N940" s="239" t="str">
        <f ca="1">IF(Tabla1[[#This Row],[Fecha de nac]]="","",IF(Tabla1[[#This Row],[Fecha Finalización]] &gt;=TODAY(), DATEDIF(Tabla1[[#This Row],[Fecha de nac]],TODAY(),"y"), ROUNDDOWN((Tabla1[[#This Row],[Fecha Finalización]] -Tabla1[[#This Row],[Fecha de nac]])/365,0)))</f>
        <v/>
      </c>
      <c r="O940" s="170"/>
      <c r="P940" s="35"/>
      <c r="Q940" s="68"/>
      <c r="R940" s="68"/>
      <c r="S940" s="68"/>
      <c r="T940" s="68"/>
      <c r="U940" s="244" t="str">
        <f>IF(F940="","",Tabla1[[#This Row],[Fecha Inicio grupo]]+3*7-7)</f>
        <v/>
      </c>
      <c r="V940" s="245" t="str">
        <f>IF(F940="","",EDATE(Tabla1[[#This Row],[Fecha Inicio grupo]],3))</f>
        <v/>
      </c>
      <c r="W940" s="30"/>
      <c r="X940" s="30"/>
      <c r="Y940" s="77"/>
      <c r="Z940" s="77"/>
      <c r="AA940" s="77"/>
      <c r="AB940" s="77"/>
      <c r="AC940" s="77"/>
      <c r="AD940" s="77"/>
      <c r="AE940" s="77"/>
      <c r="AF940" s="77"/>
      <c r="AG940" s="77"/>
      <c r="AH940" s="77"/>
      <c r="AI940" s="77"/>
      <c r="AJ940" s="77"/>
      <c r="AK940" s="77"/>
      <c r="AL940" s="77"/>
      <c r="AM940" s="77"/>
      <c r="AN940" s="77"/>
      <c r="AO940" s="145"/>
      <c r="AP940" s="247" t="str">
        <f>IF(F940="","",IFERROR(VLOOKUP(SUBSTITUTE(SUBSTITUTE(Tabla1[[#This Row],[Uso Sistemas]],"T","P"),"N","F"),Parámetros!$M$2:$N$17,2,0),"Completar hasta 3ra sem. para evaluar a Probacionista"))</f>
        <v/>
      </c>
      <c r="AQ940" s="40"/>
      <c r="AR940" s="40"/>
      <c r="AS940" s="40"/>
      <c r="AT940" s="29"/>
      <c r="AU940" s="56"/>
      <c r="AV940" s="56"/>
      <c r="AW940" s="56"/>
      <c r="AX940" s="249" t="str">
        <f>IF(V940="","",EOMONTH(EDATE(Tabla1[[#This Row],[Fecha Finalización]],2),0))</f>
        <v/>
      </c>
      <c r="AY940" s="40"/>
      <c r="AZ940" s="250" t="str">
        <f>IF(V940="","",EOMONTH(EDATE(Tabla1[[#This Row],[Fecha Finalización]],3),0))</f>
        <v/>
      </c>
      <c r="BA940" s="40"/>
      <c r="BB940" s="40"/>
      <c r="BC940" s="236"/>
      <c r="BD940" s="234" t="str">
        <f>IF(F940="","",Tabla1[[#This Row],[sem 01]]&amp;Tabla1[[#This Row],[sem 02]]&amp;Tabla1[[#This Row],[sem 03]])</f>
        <v/>
      </c>
      <c r="BE940" s="235" t="str">
        <f>IF(TRIM(F940)="","",$B$1&amp;"-"&amp;SUBSTITUTE(Tabla1[[#This Row],[Mes Inscrito]]," ","")&amp;"-"&amp;SUBSTITUTE(Tabla1[[#This Row],[Dia de clases Inscrito]]," ","")&amp;"-"&amp;SUBSTITUTE(Tabla1[[#This Row],[Horario Inscrito]]," ","")&amp;"-"&amp;Tabla1[[#This Row],[Fecha Inicio grupo]])</f>
        <v/>
      </c>
      <c r="BF940" s="252" t="str">
        <f>IF(F940="","",Tabla1[[#This Row],[Curso]])</f>
        <v/>
      </c>
      <c r="BG940" s="253" t="str">
        <f>+IF(TRIM(F940)="","",$B$1&amp;"-"&amp;TRIM(Tabla1[[#This Row],[Mes Inscrito]])&amp;"-"&amp;TRIM(Tabla1[[#This Row],[Dia de clases Inscrito]])&amp;"-"&amp;TRIM(Tabla1[[#This Row],[Horario Inscrito]])&amp;"-"&amp;TRIM(Tabla1[[#This Row],[Fecha Inicio grupo]])&amp;"-"&amp;TRIM(Tabla1[[#This Row],[Tipo Incrito]]))</f>
        <v/>
      </c>
      <c r="BH940" s="308" t="str">
        <f>IF(F940="","",OR(IFERROR(SEARCH("CG",Tabla1[[#This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0" s="309" t="str">
        <f>IF(F940&lt;&gt;"",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0" s="309" t="str">
        <f>IF(F940&lt;&gt;"",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0" s="309" t="str">
        <f>IF(Tabla1[[#This Row],[Fecha Inicio grupo]]="","",IFERROR(VLOOKUP(Tabla1[[#This Row],[Mes de Alta como miembro]],Parámetros!$AM$2:$AN$16,2,0),"01/01/1900"))</f>
        <v/>
      </c>
    </row>
    <row r="941" spans="1:63" ht="14.45">
      <c r="A941" s="69">
        <v>938</v>
      </c>
      <c r="B941" s="30"/>
      <c r="C941" s="35"/>
      <c r="D941" s="43"/>
      <c r="E941" s="65"/>
      <c r="F941" s="46"/>
      <c r="G941" s="46"/>
      <c r="H941" s="164"/>
      <c r="I941" s="43"/>
      <c r="J941" s="29"/>
      <c r="K941" s="70"/>
      <c r="L941" s="69"/>
      <c r="M941" s="47"/>
      <c r="N941" s="239" t="str">
        <f ca="1">IF(Tabla1[[#This Row],[Fecha de nac]]="","",IF(Tabla1[[#This Row],[Fecha Finalización]] &gt;=TODAY(), DATEDIF(Tabla1[[#This Row],[Fecha de nac]],TODAY(),"y"), ROUNDDOWN((Tabla1[[#This Row],[Fecha Finalización]] -Tabla1[[#This Row],[Fecha de nac]])/365,0)))</f>
        <v/>
      </c>
      <c r="O941" s="170"/>
      <c r="P941" s="35"/>
      <c r="Q941" s="68"/>
      <c r="R941" s="68"/>
      <c r="S941" s="68"/>
      <c r="T941" s="68"/>
      <c r="U941" s="244" t="str">
        <f>IF(F941="","",Tabla1[[#This Row],[Fecha Inicio grupo]]+3*7-7)</f>
        <v/>
      </c>
      <c r="V941" s="245" t="str">
        <f>IF(F941="","",EDATE(Tabla1[[#This Row],[Fecha Inicio grupo]],3))</f>
        <v/>
      </c>
      <c r="W941" s="30"/>
      <c r="X941" s="30"/>
      <c r="Y941" s="77"/>
      <c r="Z941" s="77"/>
      <c r="AA941" s="77"/>
      <c r="AB941" s="77"/>
      <c r="AC941" s="77"/>
      <c r="AD941" s="77"/>
      <c r="AE941" s="77"/>
      <c r="AF941" s="77"/>
      <c r="AG941" s="77"/>
      <c r="AH941" s="77"/>
      <c r="AI941" s="77"/>
      <c r="AJ941" s="77"/>
      <c r="AK941" s="77"/>
      <c r="AL941" s="77"/>
      <c r="AM941" s="77"/>
      <c r="AN941" s="77"/>
      <c r="AO941" s="145"/>
      <c r="AP941" s="247" t="str">
        <f>IF(F941="","",IFERROR(VLOOKUP(SUBSTITUTE(SUBSTITUTE(Tabla1[[#This Row],[Uso Sistemas]],"T","P"),"N","F"),Parámetros!$M$2:$N$17,2,0),"Completar hasta 3ra sem. para evaluar a Probacionista"))</f>
        <v/>
      </c>
      <c r="AQ941" s="40"/>
      <c r="AR941" s="40"/>
      <c r="AS941" s="40"/>
      <c r="AT941" s="29"/>
      <c r="AU941" s="56"/>
      <c r="AV941" s="56"/>
      <c r="AW941" s="56"/>
      <c r="AX941" s="249" t="str">
        <f>IF(V941="","",EOMONTH(EDATE(Tabla1[[#This Row],[Fecha Finalización]],2),0))</f>
        <v/>
      </c>
      <c r="AY941" s="40"/>
      <c r="AZ941" s="250" t="str">
        <f>IF(V941="","",EOMONTH(EDATE(Tabla1[[#This Row],[Fecha Finalización]],3),0))</f>
        <v/>
      </c>
      <c r="BA941" s="40"/>
      <c r="BB941" s="40"/>
      <c r="BC941" s="236"/>
      <c r="BD941" s="234" t="str">
        <f>IF(F941="","",Tabla1[[#This Row],[sem 01]]&amp;Tabla1[[#This Row],[sem 02]]&amp;Tabla1[[#This Row],[sem 03]])</f>
        <v/>
      </c>
      <c r="BE941" s="235" t="str">
        <f>IF(TRIM(F941)="","",$B$1&amp;"-"&amp;SUBSTITUTE(Tabla1[[#This Row],[Mes Inscrito]]," ","")&amp;"-"&amp;SUBSTITUTE(Tabla1[[#This Row],[Dia de clases Inscrito]]," ","")&amp;"-"&amp;SUBSTITUTE(Tabla1[[#This Row],[Horario Inscrito]]," ","")&amp;"-"&amp;Tabla1[[#This Row],[Fecha Inicio grupo]])</f>
        <v/>
      </c>
      <c r="BF941" s="252" t="str">
        <f>IF(F941="","",Tabla1[[#This Row],[Curso]])</f>
        <v/>
      </c>
      <c r="BG941" s="253" t="str">
        <f>+IF(TRIM(F941)="","",$B$1&amp;"-"&amp;TRIM(Tabla1[[#This Row],[Mes Inscrito]])&amp;"-"&amp;TRIM(Tabla1[[#This Row],[Dia de clases Inscrito]])&amp;"-"&amp;TRIM(Tabla1[[#This Row],[Horario Inscrito]])&amp;"-"&amp;TRIM(Tabla1[[#This Row],[Fecha Inicio grupo]])&amp;"-"&amp;TRIM(Tabla1[[#This Row],[Tipo Incrito]]))</f>
        <v/>
      </c>
      <c r="BH941" s="308" t="str">
        <f>IF(F941="","",OR(IFERROR(SEARCH("CG",Tabla1[[#This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1" s="309" t="str">
        <f>IF(F941&lt;&gt;"",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1" s="309" t="str">
        <f>IF(F941&lt;&gt;"",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1" s="309" t="str">
        <f>IF(Tabla1[[#This Row],[Fecha Inicio grupo]]="","",IFERROR(VLOOKUP(Tabla1[[#This Row],[Mes de Alta como miembro]],Parámetros!$AM$2:$AN$16,2,0),"01/01/1900"))</f>
        <v/>
      </c>
    </row>
    <row r="942" spans="1:63" ht="14.45">
      <c r="A942" s="69">
        <v>939</v>
      </c>
      <c r="B942" s="30"/>
      <c r="C942" s="35"/>
      <c r="D942" s="43"/>
      <c r="E942" s="65"/>
      <c r="F942" s="46"/>
      <c r="G942" s="46"/>
      <c r="H942" s="164"/>
      <c r="I942" s="43"/>
      <c r="J942" s="29"/>
      <c r="K942" s="70"/>
      <c r="L942" s="69"/>
      <c r="M942" s="47"/>
      <c r="N942" s="239" t="str">
        <f ca="1">IF(Tabla1[[#This Row],[Fecha de nac]]="","",IF(Tabla1[[#This Row],[Fecha Finalización]] &gt;=TODAY(), DATEDIF(Tabla1[[#This Row],[Fecha de nac]],TODAY(),"y"), ROUNDDOWN((Tabla1[[#This Row],[Fecha Finalización]] -Tabla1[[#This Row],[Fecha de nac]])/365,0)))</f>
        <v/>
      </c>
      <c r="O942" s="170"/>
      <c r="P942" s="35"/>
      <c r="Q942" s="68"/>
      <c r="R942" s="68"/>
      <c r="S942" s="68"/>
      <c r="T942" s="68"/>
      <c r="U942" s="244" t="str">
        <f>IF(F942="","",Tabla1[[#This Row],[Fecha Inicio grupo]]+3*7-7)</f>
        <v/>
      </c>
      <c r="V942" s="245" t="str">
        <f>IF(F942="","",EDATE(Tabla1[[#This Row],[Fecha Inicio grupo]],3))</f>
        <v/>
      </c>
      <c r="W942" s="30"/>
      <c r="X942" s="30"/>
      <c r="Y942" s="77"/>
      <c r="Z942" s="77"/>
      <c r="AA942" s="77"/>
      <c r="AB942" s="77"/>
      <c r="AC942" s="77"/>
      <c r="AD942" s="77"/>
      <c r="AE942" s="77"/>
      <c r="AF942" s="77"/>
      <c r="AG942" s="77"/>
      <c r="AH942" s="77"/>
      <c r="AI942" s="77"/>
      <c r="AJ942" s="77"/>
      <c r="AK942" s="77"/>
      <c r="AL942" s="77"/>
      <c r="AM942" s="77"/>
      <c r="AN942" s="77"/>
      <c r="AO942" s="145"/>
      <c r="AP942" s="247" t="str">
        <f>IF(F942="","",IFERROR(VLOOKUP(SUBSTITUTE(SUBSTITUTE(Tabla1[[#This Row],[Uso Sistemas]],"T","P"),"N","F"),Parámetros!$M$2:$N$17,2,0),"Completar hasta 3ra sem. para evaluar a Probacionista"))</f>
        <v/>
      </c>
      <c r="AQ942" s="40"/>
      <c r="AR942" s="40"/>
      <c r="AS942" s="40"/>
      <c r="AT942" s="29"/>
      <c r="AU942" s="56"/>
      <c r="AV942" s="56"/>
      <c r="AW942" s="56"/>
      <c r="AX942" s="249" t="str">
        <f>IF(V942="","",EOMONTH(EDATE(Tabla1[[#This Row],[Fecha Finalización]],2),0))</f>
        <v/>
      </c>
      <c r="AY942" s="40"/>
      <c r="AZ942" s="250" t="str">
        <f>IF(V942="","",EOMONTH(EDATE(Tabla1[[#This Row],[Fecha Finalización]],3),0))</f>
        <v/>
      </c>
      <c r="BA942" s="40"/>
      <c r="BB942" s="40"/>
      <c r="BC942" s="236"/>
      <c r="BD942" s="234" t="str">
        <f>IF(F942="","",Tabla1[[#This Row],[sem 01]]&amp;Tabla1[[#This Row],[sem 02]]&amp;Tabla1[[#This Row],[sem 03]])</f>
        <v/>
      </c>
      <c r="BE942" s="235" t="str">
        <f>IF(TRIM(F942)="","",$B$1&amp;"-"&amp;SUBSTITUTE(Tabla1[[#This Row],[Mes Inscrito]]," ","")&amp;"-"&amp;SUBSTITUTE(Tabla1[[#This Row],[Dia de clases Inscrito]]," ","")&amp;"-"&amp;SUBSTITUTE(Tabla1[[#This Row],[Horario Inscrito]]," ","")&amp;"-"&amp;Tabla1[[#This Row],[Fecha Inicio grupo]])</f>
        <v/>
      </c>
      <c r="BF942" s="252" t="str">
        <f>IF(F942="","",Tabla1[[#This Row],[Curso]])</f>
        <v/>
      </c>
      <c r="BG942" s="253" t="str">
        <f>+IF(TRIM(F942)="","",$B$1&amp;"-"&amp;TRIM(Tabla1[[#This Row],[Mes Inscrito]])&amp;"-"&amp;TRIM(Tabla1[[#This Row],[Dia de clases Inscrito]])&amp;"-"&amp;TRIM(Tabla1[[#This Row],[Horario Inscrito]])&amp;"-"&amp;TRIM(Tabla1[[#This Row],[Fecha Inicio grupo]])&amp;"-"&amp;TRIM(Tabla1[[#This Row],[Tipo Incrito]]))</f>
        <v/>
      </c>
      <c r="BH942" s="308" t="str">
        <f>IF(F942="","",OR(IFERROR(SEARCH("CG",Tabla1[[#This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2" s="309" t="str">
        <f>IF(F942&lt;&gt;"",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2" s="309" t="str">
        <f>IF(F942&lt;&gt;"",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2" s="309" t="str">
        <f>IF(Tabla1[[#This Row],[Fecha Inicio grupo]]="","",IFERROR(VLOOKUP(Tabla1[[#This Row],[Mes de Alta como miembro]],Parámetros!$AM$2:$AN$16,2,0),"01/01/1900"))</f>
        <v/>
      </c>
    </row>
    <row r="943" spans="1:63" ht="14.45">
      <c r="A943" s="69">
        <v>940</v>
      </c>
      <c r="B943" s="30"/>
      <c r="C943" s="35"/>
      <c r="D943" s="43"/>
      <c r="E943" s="65"/>
      <c r="F943" s="46"/>
      <c r="G943" s="46"/>
      <c r="H943" s="164"/>
      <c r="I943" s="43"/>
      <c r="J943" s="29"/>
      <c r="K943" s="70"/>
      <c r="L943" s="69"/>
      <c r="M943" s="47"/>
      <c r="N943" s="239" t="str">
        <f ca="1">IF(Tabla1[[#This Row],[Fecha de nac]]="","",IF(Tabla1[[#This Row],[Fecha Finalización]] &gt;=TODAY(), DATEDIF(Tabla1[[#This Row],[Fecha de nac]],TODAY(),"y"), ROUNDDOWN((Tabla1[[#This Row],[Fecha Finalización]] -Tabla1[[#This Row],[Fecha de nac]])/365,0)))</f>
        <v/>
      </c>
      <c r="O943" s="170"/>
      <c r="P943" s="35"/>
      <c r="Q943" s="68"/>
      <c r="R943" s="68"/>
      <c r="S943" s="68"/>
      <c r="T943" s="68"/>
      <c r="U943" s="244" t="str">
        <f>IF(F943="","",Tabla1[[#This Row],[Fecha Inicio grupo]]+3*7-7)</f>
        <v/>
      </c>
      <c r="V943" s="245" t="str">
        <f>IF(F943="","",EDATE(Tabla1[[#This Row],[Fecha Inicio grupo]],3))</f>
        <v/>
      </c>
      <c r="W943" s="30"/>
      <c r="X943" s="30"/>
      <c r="Y943" s="77"/>
      <c r="Z943" s="77"/>
      <c r="AA943" s="77"/>
      <c r="AB943" s="77"/>
      <c r="AC943" s="77"/>
      <c r="AD943" s="77"/>
      <c r="AE943" s="77"/>
      <c r="AF943" s="77"/>
      <c r="AG943" s="77"/>
      <c r="AH943" s="77"/>
      <c r="AI943" s="77"/>
      <c r="AJ943" s="77"/>
      <c r="AK943" s="77"/>
      <c r="AL943" s="77"/>
      <c r="AM943" s="77"/>
      <c r="AN943" s="77"/>
      <c r="AO943" s="145"/>
      <c r="AP943" s="247" t="str">
        <f>IF(F943="","",IFERROR(VLOOKUP(SUBSTITUTE(SUBSTITUTE(Tabla1[[#This Row],[Uso Sistemas]],"T","P"),"N","F"),Parámetros!$M$2:$N$17,2,0),"Completar hasta 3ra sem. para evaluar a Probacionista"))</f>
        <v/>
      </c>
      <c r="AQ943" s="40"/>
      <c r="AR943" s="40"/>
      <c r="AS943" s="40"/>
      <c r="AT943" s="29"/>
      <c r="AU943" s="56"/>
      <c r="AV943" s="56"/>
      <c r="AW943" s="56"/>
      <c r="AX943" s="249" t="str">
        <f>IF(V943="","",EOMONTH(EDATE(Tabla1[[#This Row],[Fecha Finalización]],2),0))</f>
        <v/>
      </c>
      <c r="AY943" s="40"/>
      <c r="AZ943" s="250" t="str">
        <f>IF(V943="","",EOMONTH(EDATE(Tabla1[[#This Row],[Fecha Finalización]],3),0))</f>
        <v/>
      </c>
      <c r="BA943" s="40"/>
      <c r="BB943" s="40"/>
      <c r="BC943" s="236"/>
      <c r="BD943" s="234" t="str">
        <f>IF(F943="","",Tabla1[[#This Row],[sem 01]]&amp;Tabla1[[#This Row],[sem 02]]&amp;Tabla1[[#This Row],[sem 03]])</f>
        <v/>
      </c>
      <c r="BE943" s="235" t="str">
        <f>IF(TRIM(F943)="","",$B$1&amp;"-"&amp;SUBSTITUTE(Tabla1[[#This Row],[Mes Inscrito]]," ","")&amp;"-"&amp;SUBSTITUTE(Tabla1[[#This Row],[Dia de clases Inscrito]]," ","")&amp;"-"&amp;SUBSTITUTE(Tabla1[[#This Row],[Horario Inscrito]]," ","")&amp;"-"&amp;Tabla1[[#This Row],[Fecha Inicio grupo]])</f>
        <v/>
      </c>
      <c r="BF943" s="252" t="str">
        <f>IF(F943="","",Tabla1[[#This Row],[Curso]])</f>
        <v/>
      </c>
      <c r="BG943" s="253" t="str">
        <f>+IF(TRIM(F943)="","",$B$1&amp;"-"&amp;TRIM(Tabla1[[#This Row],[Mes Inscrito]])&amp;"-"&amp;TRIM(Tabla1[[#This Row],[Dia de clases Inscrito]])&amp;"-"&amp;TRIM(Tabla1[[#This Row],[Horario Inscrito]])&amp;"-"&amp;TRIM(Tabla1[[#This Row],[Fecha Inicio grupo]])&amp;"-"&amp;TRIM(Tabla1[[#This Row],[Tipo Incrito]]))</f>
        <v/>
      </c>
      <c r="BH943" s="308" t="str">
        <f>IF(F943="","",OR(IFERROR(SEARCH("CG",Tabla1[[#This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3" s="309" t="str">
        <f>IF(F943&lt;&gt;"",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3" s="309" t="str">
        <f>IF(F943&lt;&gt;"",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3" s="309" t="str">
        <f>IF(Tabla1[[#This Row],[Fecha Inicio grupo]]="","",IFERROR(VLOOKUP(Tabla1[[#This Row],[Mes de Alta como miembro]],Parámetros!$AM$2:$AN$16,2,0),"01/01/1900"))</f>
        <v/>
      </c>
    </row>
    <row r="944" spans="1:63" ht="14.45">
      <c r="A944" s="69">
        <v>941</v>
      </c>
      <c r="B944" s="30"/>
      <c r="C944" s="35"/>
      <c r="D944" s="43"/>
      <c r="E944" s="65"/>
      <c r="F944" s="46"/>
      <c r="G944" s="46"/>
      <c r="H944" s="164"/>
      <c r="I944" s="43"/>
      <c r="J944" s="29"/>
      <c r="K944" s="70"/>
      <c r="L944" s="69"/>
      <c r="M944" s="47"/>
      <c r="N944" s="239" t="str">
        <f ca="1">IF(Tabla1[[#This Row],[Fecha de nac]]="","",IF(Tabla1[[#This Row],[Fecha Finalización]] &gt;=TODAY(), DATEDIF(Tabla1[[#This Row],[Fecha de nac]],TODAY(),"y"), ROUNDDOWN((Tabla1[[#This Row],[Fecha Finalización]] -Tabla1[[#This Row],[Fecha de nac]])/365,0)))</f>
        <v/>
      </c>
      <c r="O944" s="170"/>
      <c r="P944" s="35"/>
      <c r="Q944" s="68"/>
      <c r="R944" s="68"/>
      <c r="S944" s="68"/>
      <c r="T944" s="68"/>
      <c r="U944" s="244" t="str">
        <f>IF(F944="","",Tabla1[[#This Row],[Fecha Inicio grupo]]+3*7-7)</f>
        <v/>
      </c>
      <c r="V944" s="245" t="str">
        <f>IF(F944="","",EDATE(Tabla1[[#This Row],[Fecha Inicio grupo]],3))</f>
        <v/>
      </c>
      <c r="W944" s="30"/>
      <c r="X944" s="30"/>
      <c r="Y944" s="77"/>
      <c r="Z944" s="77"/>
      <c r="AA944" s="77"/>
      <c r="AB944" s="77"/>
      <c r="AC944" s="77"/>
      <c r="AD944" s="77"/>
      <c r="AE944" s="77"/>
      <c r="AF944" s="77"/>
      <c r="AG944" s="77"/>
      <c r="AH944" s="77"/>
      <c r="AI944" s="77"/>
      <c r="AJ944" s="77"/>
      <c r="AK944" s="77"/>
      <c r="AL944" s="77"/>
      <c r="AM944" s="77"/>
      <c r="AN944" s="77"/>
      <c r="AO944" s="145"/>
      <c r="AP944" s="247" t="str">
        <f>IF(F944="","",IFERROR(VLOOKUP(SUBSTITUTE(SUBSTITUTE(Tabla1[[#This Row],[Uso Sistemas]],"T","P"),"N","F"),Parámetros!$M$2:$N$17,2,0),"Completar hasta 3ra sem. para evaluar a Probacionista"))</f>
        <v/>
      </c>
      <c r="AQ944" s="40"/>
      <c r="AR944" s="40"/>
      <c r="AS944" s="40"/>
      <c r="AT944" s="29"/>
      <c r="AU944" s="56"/>
      <c r="AV944" s="56"/>
      <c r="AW944" s="56"/>
      <c r="AX944" s="249" t="str">
        <f>IF(V944="","",EOMONTH(EDATE(Tabla1[[#This Row],[Fecha Finalización]],2),0))</f>
        <v/>
      </c>
      <c r="AY944" s="40"/>
      <c r="AZ944" s="250" t="str">
        <f>IF(V944="","",EOMONTH(EDATE(Tabla1[[#This Row],[Fecha Finalización]],3),0))</f>
        <v/>
      </c>
      <c r="BA944" s="40"/>
      <c r="BB944" s="40"/>
      <c r="BC944" s="236"/>
      <c r="BD944" s="234" t="str">
        <f>IF(F944="","",Tabla1[[#This Row],[sem 01]]&amp;Tabla1[[#This Row],[sem 02]]&amp;Tabla1[[#This Row],[sem 03]])</f>
        <v/>
      </c>
      <c r="BE944" s="235" t="str">
        <f>IF(TRIM(F944)="","",$B$1&amp;"-"&amp;SUBSTITUTE(Tabla1[[#This Row],[Mes Inscrito]]," ","")&amp;"-"&amp;SUBSTITUTE(Tabla1[[#This Row],[Dia de clases Inscrito]]," ","")&amp;"-"&amp;SUBSTITUTE(Tabla1[[#This Row],[Horario Inscrito]]," ","")&amp;"-"&amp;Tabla1[[#This Row],[Fecha Inicio grupo]])</f>
        <v/>
      </c>
      <c r="BF944" s="252" t="str">
        <f>IF(F944="","",Tabla1[[#This Row],[Curso]])</f>
        <v/>
      </c>
      <c r="BG944" s="253" t="str">
        <f>+IF(TRIM(F944)="","",$B$1&amp;"-"&amp;TRIM(Tabla1[[#This Row],[Mes Inscrito]])&amp;"-"&amp;TRIM(Tabla1[[#This Row],[Dia de clases Inscrito]])&amp;"-"&amp;TRIM(Tabla1[[#This Row],[Horario Inscrito]])&amp;"-"&amp;TRIM(Tabla1[[#This Row],[Fecha Inicio grupo]])&amp;"-"&amp;TRIM(Tabla1[[#This Row],[Tipo Incrito]]))</f>
        <v/>
      </c>
      <c r="BH944" s="308" t="str">
        <f>IF(F944="","",OR(IFERROR(SEARCH("CG",Tabla1[[#This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4" s="309" t="str">
        <f>IF(F944&lt;&gt;"",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4" s="309" t="str">
        <f>IF(F944&lt;&gt;"",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4" s="309" t="str">
        <f>IF(Tabla1[[#This Row],[Fecha Inicio grupo]]="","",IFERROR(VLOOKUP(Tabla1[[#This Row],[Mes de Alta como miembro]],Parámetros!$AM$2:$AN$16,2,0),"01/01/1900"))</f>
        <v/>
      </c>
    </row>
    <row r="945" spans="1:63" ht="14.45">
      <c r="A945" s="69">
        <v>942</v>
      </c>
      <c r="B945" s="30"/>
      <c r="C945" s="35"/>
      <c r="D945" s="43"/>
      <c r="E945" s="65"/>
      <c r="F945" s="46"/>
      <c r="G945" s="46"/>
      <c r="H945" s="164"/>
      <c r="I945" s="43"/>
      <c r="J945" s="29"/>
      <c r="K945" s="70"/>
      <c r="L945" s="69"/>
      <c r="M945" s="47"/>
      <c r="N945" s="239" t="str">
        <f ca="1">IF(Tabla1[[#This Row],[Fecha de nac]]="","",IF(Tabla1[[#This Row],[Fecha Finalización]] &gt;=TODAY(), DATEDIF(Tabla1[[#This Row],[Fecha de nac]],TODAY(),"y"), ROUNDDOWN((Tabla1[[#This Row],[Fecha Finalización]] -Tabla1[[#This Row],[Fecha de nac]])/365,0)))</f>
        <v/>
      </c>
      <c r="O945" s="170"/>
      <c r="P945" s="35"/>
      <c r="Q945" s="68"/>
      <c r="R945" s="68"/>
      <c r="S945" s="68"/>
      <c r="T945" s="68"/>
      <c r="U945" s="244" t="str">
        <f>IF(F945="","",Tabla1[[#This Row],[Fecha Inicio grupo]]+3*7-7)</f>
        <v/>
      </c>
      <c r="V945" s="245" t="str">
        <f>IF(F945="","",EDATE(Tabla1[[#This Row],[Fecha Inicio grupo]],3))</f>
        <v/>
      </c>
      <c r="W945" s="30"/>
      <c r="X945" s="30"/>
      <c r="Y945" s="77"/>
      <c r="Z945" s="77"/>
      <c r="AA945" s="77"/>
      <c r="AB945" s="77"/>
      <c r="AC945" s="77"/>
      <c r="AD945" s="77"/>
      <c r="AE945" s="77"/>
      <c r="AF945" s="77"/>
      <c r="AG945" s="77"/>
      <c r="AH945" s="77"/>
      <c r="AI945" s="77"/>
      <c r="AJ945" s="77"/>
      <c r="AK945" s="77"/>
      <c r="AL945" s="77"/>
      <c r="AM945" s="77"/>
      <c r="AN945" s="77"/>
      <c r="AO945" s="145"/>
      <c r="AP945" s="247" t="str">
        <f>IF(F945="","",IFERROR(VLOOKUP(SUBSTITUTE(SUBSTITUTE(Tabla1[[#This Row],[Uso Sistemas]],"T","P"),"N","F"),Parámetros!$M$2:$N$17,2,0),"Completar hasta 3ra sem. para evaluar a Probacionista"))</f>
        <v/>
      </c>
      <c r="AQ945" s="40"/>
      <c r="AR945" s="40"/>
      <c r="AS945" s="40"/>
      <c r="AT945" s="29"/>
      <c r="AU945" s="56"/>
      <c r="AV945" s="56"/>
      <c r="AW945" s="56"/>
      <c r="AX945" s="249" t="str">
        <f>IF(V945="","",EOMONTH(EDATE(Tabla1[[#This Row],[Fecha Finalización]],2),0))</f>
        <v/>
      </c>
      <c r="AY945" s="40"/>
      <c r="AZ945" s="250" t="str">
        <f>IF(V945="","",EOMONTH(EDATE(Tabla1[[#This Row],[Fecha Finalización]],3),0))</f>
        <v/>
      </c>
      <c r="BA945" s="40"/>
      <c r="BB945" s="40"/>
      <c r="BC945" s="236"/>
      <c r="BD945" s="234" t="str">
        <f>IF(F945="","",Tabla1[[#This Row],[sem 01]]&amp;Tabla1[[#This Row],[sem 02]]&amp;Tabla1[[#This Row],[sem 03]])</f>
        <v/>
      </c>
      <c r="BE945" s="235" t="str">
        <f>IF(TRIM(F945)="","",$B$1&amp;"-"&amp;SUBSTITUTE(Tabla1[[#This Row],[Mes Inscrito]]," ","")&amp;"-"&amp;SUBSTITUTE(Tabla1[[#This Row],[Dia de clases Inscrito]]," ","")&amp;"-"&amp;SUBSTITUTE(Tabla1[[#This Row],[Horario Inscrito]]," ","")&amp;"-"&amp;Tabla1[[#This Row],[Fecha Inicio grupo]])</f>
        <v/>
      </c>
      <c r="BF945" s="252" t="str">
        <f>IF(F945="","",Tabla1[[#This Row],[Curso]])</f>
        <v/>
      </c>
      <c r="BG945" s="253" t="str">
        <f>+IF(TRIM(F945)="","",$B$1&amp;"-"&amp;TRIM(Tabla1[[#This Row],[Mes Inscrito]])&amp;"-"&amp;TRIM(Tabla1[[#This Row],[Dia de clases Inscrito]])&amp;"-"&amp;TRIM(Tabla1[[#This Row],[Horario Inscrito]])&amp;"-"&amp;TRIM(Tabla1[[#This Row],[Fecha Inicio grupo]])&amp;"-"&amp;TRIM(Tabla1[[#This Row],[Tipo Incrito]]))</f>
        <v/>
      </c>
      <c r="BH945" s="308" t="str">
        <f>IF(F945="","",OR(IFERROR(SEARCH("CG",Tabla1[[#This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5" s="309" t="str">
        <f>IF(F945&lt;&gt;"",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5" s="309" t="str">
        <f>IF(F945&lt;&gt;"",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5" s="309" t="str">
        <f>IF(Tabla1[[#This Row],[Fecha Inicio grupo]]="","",IFERROR(VLOOKUP(Tabla1[[#This Row],[Mes de Alta como miembro]],Parámetros!$AM$2:$AN$16,2,0),"01/01/1900"))</f>
        <v/>
      </c>
    </row>
    <row r="946" spans="1:63" ht="14.45">
      <c r="A946" s="69">
        <v>943</v>
      </c>
      <c r="B946" s="30"/>
      <c r="C946" s="35"/>
      <c r="D946" s="43"/>
      <c r="E946" s="65"/>
      <c r="F946" s="46"/>
      <c r="G946" s="46"/>
      <c r="H946" s="164"/>
      <c r="I946" s="43"/>
      <c r="J946" s="29"/>
      <c r="K946" s="70"/>
      <c r="L946" s="69"/>
      <c r="M946" s="47"/>
      <c r="N946" s="239" t="str">
        <f ca="1">IF(Tabla1[[#This Row],[Fecha de nac]]="","",IF(Tabla1[[#This Row],[Fecha Finalización]] &gt;=TODAY(), DATEDIF(Tabla1[[#This Row],[Fecha de nac]],TODAY(),"y"), ROUNDDOWN((Tabla1[[#This Row],[Fecha Finalización]] -Tabla1[[#This Row],[Fecha de nac]])/365,0)))</f>
        <v/>
      </c>
      <c r="O946" s="170"/>
      <c r="P946" s="35"/>
      <c r="Q946" s="68"/>
      <c r="R946" s="68"/>
      <c r="S946" s="68"/>
      <c r="T946" s="68"/>
      <c r="U946" s="244" t="str">
        <f>IF(F946="","",Tabla1[[#This Row],[Fecha Inicio grupo]]+3*7-7)</f>
        <v/>
      </c>
      <c r="V946" s="245" t="str">
        <f>IF(F946="","",EDATE(Tabla1[[#This Row],[Fecha Inicio grupo]],3))</f>
        <v/>
      </c>
      <c r="W946" s="30"/>
      <c r="X946" s="30"/>
      <c r="Y946" s="77"/>
      <c r="Z946" s="77"/>
      <c r="AA946" s="77"/>
      <c r="AB946" s="77"/>
      <c r="AC946" s="77"/>
      <c r="AD946" s="77"/>
      <c r="AE946" s="77"/>
      <c r="AF946" s="77"/>
      <c r="AG946" s="77"/>
      <c r="AH946" s="77"/>
      <c r="AI946" s="77"/>
      <c r="AJ946" s="77"/>
      <c r="AK946" s="77"/>
      <c r="AL946" s="77"/>
      <c r="AM946" s="77"/>
      <c r="AN946" s="77"/>
      <c r="AO946" s="145"/>
      <c r="AP946" s="247" t="str">
        <f>IF(F946="","",IFERROR(VLOOKUP(SUBSTITUTE(SUBSTITUTE(Tabla1[[#This Row],[Uso Sistemas]],"T","P"),"N","F"),Parámetros!$M$2:$N$17,2,0),"Completar hasta 3ra sem. para evaluar a Probacionista"))</f>
        <v/>
      </c>
      <c r="AQ946" s="40"/>
      <c r="AR946" s="40"/>
      <c r="AS946" s="40"/>
      <c r="AT946" s="29"/>
      <c r="AU946" s="56"/>
      <c r="AV946" s="56"/>
      <c r="AW946" s="56"/>
      <c r="AX946" s="249" t="str">
        <f>IF(V946="","",EOMONTH(EDATE(Tabla1[[#This Row],[Fecha Finalización]],2),0))</f>
        <v/>
      </c>
      <c r="AY946" s="40"/>
      <c r="AZ946" s="250" t="str">
        <f>IF(V946="","",EOMONTH(EDATE(Tabla1[[#This Row],[Fecha Finalización]],3),0))</f>
        <v/>
      </c>
      <c r="BA946" s="40"/>
      <c r="BB946" s="40"/>
      <c r="BC946" s="236"/>
      <c r="BD946" s="234" t="str">
        <f>IF(F946="","",Tabla1[[#This Row],[sem 01]]&amp;Tabla1[[#This Row],[sem 02]]&amp;Tabla1[[#This Row],[sem 03]])</f>
        <v/>
      </c>
      <c r="BE946" s="235" t="str">
        <f>IF(TRIM(F946)="","",$B$1&amp;"-"&amp;SUBSTITUTE(Tabla1[[#This Row],[Mes Inscrito]]," ","")&amp;"-"&amp;SUBSTITUTE(Tabla1[[#This Row],[Dia de clases Inscrito]]," ","")&amp;"-"&amp;SUBSTITUTE(Tabla1[[#This Row],[Horario Inscrito]]," ","")&amp;"-"&amp;Tabla1[[#This Row],[Fecha Inicio grupo]])</f>
        <v/>
      </c>
      <c r="BF946" s="252" t="str">
        <f>IF(F946="","",Tabla1[[#This Row],[Curso]])</f>
        <v/>
      </c>
      <c r="BG946" s="253" t="str">
        <f>+IF(TRIM(F946)="","",$B$1&amp;"-"&amp;TRIM(Tabla1[[#This Row],[Mes Inscrito]])&amp;"-"&amp;TRIM(Tabla1[[#This Row],[Dia de clases Inscrito]])&amp;"-"&amp;TRIM(Tabla1[[#This Row],[Horario Inscrito]])&amp;"-"&amp;TRIM(Tabla1[[#This Row],[Fecha Inicio grupo]])&amp;"-"&amp;TRIM(Tabla1[[#This Row],[Tipo Incrito]]))</f>
        <v/>
      </c>
      <c r="BH946" s="308" t="str">
        <f>IF(F946="","",OR(IFERROR(SEARCH("CG",Tabla1[[#This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6" s="309" t="str">
        <f>IF(F946&lt;&gt;"",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6" s="309" t="str">
        <f>IF(F946&lt;&gt;"",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6" s="309" t="str">
        <f>IF(Tabla1[[#This Row],[Fecha Inicio grupo]]="","",IFERROR(VLOOKUP(Tabla1[[#This Row],[Mes de Alta como miembro]],Parámetros!$AM$2:$AN$16,2,0),"01/01/1900"))</f>
        <v/>
      </c>
    </row>
    <row r="947" spans="1:63" ht="14.45">
      <c r="A947" s="69">
        <v>944</v>
      </c>
      <c r="B947" s="30"/>
      <c r="C947" s="35"/>
      <c r="D947" s="43"/>
      <c r="E947" s="65"/>
      <c r="F947" s="46"/>
      <c r="G947" s="46"/>
      <c r="H947" s="164"/>
      <c r="I947" s="43"/>
      <c r="J947" s="29"/>
      <c r="K947" s="70"/>
      <c r="L947" s="69"/>
      <c r="M947" s="47"/>
      <c r="N947" s="239" t="str">
        <f ca="1">IF(Tabla1[[#This Row],[Fecha de nac]]="","",IF(Tabla1[[#This Row],[Fecha Finalización]] &gt;=TODAY(), DATEDIF(Tabla1[[#This Row],[Fecha de nac]],TODAY(),"y"), ROUNDDOWN((Tabla1[[#This Row],[Fecha Finalización]] -Tabla1[[#This Row],[Fecha de nac]])/365,0)))</f>
        <v/>
      </c>
      <c r="O947" s="170"/>
      <c r="P947" s="35"/>
      <c r="Q947" s="68"/>
      <c r="R947" s="68"/>
      <c r="S947" s="68"/>
      <c r="T947" s="68"/>
      <c r="U947" s="244" t="str">
        <f>IF(F947="","",Tabla1[[#This Row],[Fecha Inicio grupo]]+3*7-7)</f>
        <v/>
      </c>
      <c r="V947" s="245" t="str">
        <f>IF(F947="","",EDATE(Tabla1[[#This Row],[Fecha Inicio grupo]],3))</f>
        <v/>
      </c>
      <c r="W947" s="30"/>
      <c r="X947" s="30"/>
      <c r="Y947" s="77"/>
      <c r="Z947" s="77"/>
      <c r="AA947" s="77"/>
      <c r="AB947" s="77"/>
      <c r="AC947" s="77"/>
      <c r="AD947" s="77"/>
      <c r="AE947" s="77"/>
      <c r="AF947" s="77"/>
      <c r="AG947" s="77"/>
      <c r="AH947" s="77"/>
      <c r="AI947" s="77"/>
      <c r="AJ947" s="77"/>
      <c r="AK947" s="77"/>
      <c r="AL947" s="77"/>
      <c r="AM947" s="77"/>
      <c r="AN947" s="77"/>
      <c r="AO947" s="145"/>
      <c r="AP947" s="247" t="str">
        <f>IF(F947="","",IFERROR(VLOOKUP(SUBSTITUTE(SUBSTITUTE(Tabla1[[#This Row],[Uso Sistemas]],"T","P"),"N","F"),Parámetros!$M$2:$N$17,2,0),"Completar hasta 3ra sem. para evaluar a Probacionista"))</f>
        <v/>
      </c>
      <c r="AQ947" s="40"/>
      <c r="AR947" s="40"/>
      <c r="AS947" s="40"/>
      <c r="AT947" s="29"/>
      <c r="AU947" s="56"/>
      <c r="AV947" s="56"/>
      <c r="AW947" s="56"/>
      <c r="AX947" s="249" t="str">
        <f>IF(V947="","",EOMONTH(EDATE(Tabla1[[#This Row],[Fecha Finalización]],2),0))</f>
        <v/>
      </c>
      <c r="AY947" s="40"/>
      <c r="AZ947" s="250" t="str">
        <f>IF(V947="","",EOMONTH(EDATE(Tabla1[[#This Row],[Fecha Finalización]],3),0))</f>
        <v/>
      </c>
      <c r="BA947" s="40"/>
      <c r="BB947" s="40"/>
      <c r="BC947" s="236"/>
      <c r="BD947" s="234" t="str">
        <f>IF(F947="","",Tabla1[[#This Row],[sem 01]]&amp;Tabla1[[#This Row],[sem 02]]&amp;Tabla1[[#This Row],[sem 03]])</f>
        <v/>
      </c>
      <c r="BE947" s="235" t="str">
        <f>IF(TRIM(F947)="","",$B$1&amp;"-"&amp;SUBSTITUTE(Tabla1[[#This Row],[Mes Inscrito]]," ","")&amp;"-"&amp;SUBSTITUTE(Tabla1[[#This Row],[Dia de clases Inscrito]]," ","")&amp;"-"&amp;SUBSTITUTE(Tabla1[[#This Row],[Horario Inscrito]]," ","")&amp;"-"&amp;Tabla1[[#This Row],[Fecha Inicio grupo]])</f>
        <v/>
      </c>
      <c r="BF947" s="252" t="str">
        <f>IF(F947="","",Tabla1[[#This Row],[Curso]])</f>
        <v/>
      </c>
      <c r="BG947" s="253" t="str">
        <f>+IF(TRIM(F947)="","",$B$1&amp;"-"&amp;TRIM(Tabla1[[#This Row],[Mes Inscrito]])&amp;"-"&amp;TRIM(Tabla1[[#This Row],[Dia de clases Inscrito]])&amp;"-"&amp;TRIM(Tabla1[[#This Row],[Horario Inscrito]])&amp;"-"&amp;TRIM(Tabla1[[#This Row],[Fecha Inicio grupo]])&amp;"-"&amp;TRIM(Tabla1[[#This Row],[Tipo Incrito]]))</f>
        <v/>
      </c>
      <c r="BH947" s="308" t="str">
        <f>IF(F947="","",OR(IFERROR(SEARCH("CG",Tabla1[[#This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7" s="309" t="str">
        <f>IF(F947&lt;&gt;"",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7" s="309" t="str">
        <f>IF(F947&lt;&gt;"",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7" s="309" t="str">
        <f>IF(Tabla1[[#This Row],[Fecha Inicio grupo]]="","",IFERROR(VLOOKUP(Tabla1[[#This Row],[Mes de Alta como miembro]],Parámetros!$AM$2:$AN$16,2,0),"01/01/1900"))</f>
        <v/>
      </c>
    </row>
    <row r="948" spans="1:63" ht="14.45">
      <c r="A948" s="69">
        <v>945</v>
      </c>
      <c r="B948" s="30"/>
      <c r="C948" s="35"/>
      <c r="D948" s="43"/>
      <c r="E948" s="65"/>
      <c r="F948" s="46"/>
      <c r="G948" s="46"/>
      <c r="H948" s="164"/>
      <c r="I948" s="43"/>
      <c r="J948" s="29"/>
      <c r="K948" s="70"/>
      <c r="L948" s="69"/>
      <c r="M948" s="47"/>
      <c r="N948" s="239" t="str">
        <f ca="1">IF(Tabla1[[#This Row],[Fecha de nac]]="","",IF(Tabla1[[#This Row],[Fecha Finalización]] &gt;=TODAY(), DATEDIF(Tabla1[[#This Row],[Fecha de nac]],TODAY(),"y"), ROUNDDOWN((Tabla1[[#This Row],[Fecha Finalización]] -Tabla1[[#This Row],[Fecha de nac]])/365,0)))</f>
        <v/>
      </c>
      <c r="O948" s="170"/>
      <c r="P948" s="35"/>
      <c r="Q948" s="68"/>
      <c r="R948" s="68"/>
      <c r="S948" s="68"/>
      <c r="T948" s="68"/>
      <c r="U948" s="244" t="str">
        <f>IF(F948="","",Tabla1[[#This Row],[Fecha Inicio grupo]]+3*7-7)</f>
        <v/>
      </c>
      <c r="V948" s="245" t="str">
        <f>IF(F948="","",EDATE(Tabla1[[#This Row],[Fecha Inicio grupo]],3))</f>
        <v/>
      </c>
      <c r="W948" s="30"/>
      <c r="X948" s="30"/>
      <c r="Y948" s="77"/>
      <c r="Z948" s="77"/>
      <c r="AA948" s="77"/>
      <c r="AB948" s="77"/>
      <c r="AC948" s="77"/>
      <c r="AD948" s="77"/>
      <c r="AE948" s="77"/>
      <c r="AF948" s="77"/>
      <c r="AG948" s="77"/>
      <c r="AH948" s="77"/>
      <c r="AI948" s="77"/>
      <c r="AJ948" s="77"/>
      <c r="AK948" s="77"/>
      <c r="AL948" s="77"/>
      <c r="AM948" s="77"/>
      <c r="AN948" s="77"/>
      <c r="AO948" s="145"/>
      <c r="AP948" s="247" t="str">
        <f>IF(F948="","",IFERROR(VLOOKUP(SUBSTITUTE(SUBSTITUTE(Tabla1[[#This Row],[Uso Sistemas]],"T","P"),"N","F"),Parámetros!$M$2:$N$17,2,0),"Completar hasta 3ra sem. para evaluar a Probacionista"))</f>
        <v/>
      </c>
      <c r="AQ948" s="40"/>
      <c r="AR948" s="40"/>
      <c r="AS948" s="40"/>
      <c r="AT948" s="29"/>
      <c r="AU948" s="56"/>
      <c r="AV948" s="56"/>
      <c r="AW948" s="56"/>
      <c r="AX948" s="249" t="str">
        <f>IF(V948="","",EOMONTH(EDATE(Tabla1[[#This Row],[Fecha Finalización]],2),0))</f>
        <v/>
      </c>
      <c r="AY948" s="40"/>
      <c r="AZ948" s="250" t="str">
        <f>IF(V948="","",EOMONTH(EDATE(Tabla1[[#This Row],[Fecha Finalización]],3),0))</f>
        <v/>
      </c>
      <c r="BA948" s="40"/>
      <c r="BB948" s="40"/>
      <c r="BC948" s="236"/>
      <c r="BD948" s="234" t="str">
        <f>IF(F948="","",Tabla1[[#This Row],[sem 01]]&amp;Tabla1[[#This Row],[sem 02]]&amp;Tabla1[[#This Row],[sem 03]])</f>
        <v/>
      </c>
      <c r="BE948" s="235" t="str">
        <f>IF(TRIM(F948)="","",$B$1&amp;"-"&amp;SUBSTITUTE(Tabla1[[#This Row],[Mes Inscrito]]," ","")&amp;"-"&amp;SUBSTITUTE(Tabla1[[#This Row],[Dia de clases Inscrito]]," ","")&amp;"-"&amp;SUBSTITUTE(Tabla1[[#This Row],[Horario Inscrito]]," ","")&amp;"-"&amp;Tabla1[[#This Row],[Fecha Inicio grupo]])</f>
        <v/>
      </c>
      <c r="BF948" s="252" t="str">
        <f>IF(F948="","",Tabla1[[#This Row],[Curso]])</f>
        <v/>
      </c>
      <c r="BG948" s="253" t="str">
        <f>+IF(TRIM(F948)="","",$B$1&amp;"-"&amp;TRIM(Tabla1[[#This Row],[Mes Inscrito]])&amp;"-"&amp;TRIM(Tabla1[[#This Row],[Dia de clases Inscrito]])&amp;"-"&amp;TRIM(Tabla1[[#This Row],[Horario Inscrito]])&amp;"-"&amp;TRIM(Tabla1[[#This Row],[Fecha Inicio grupo]])&amp;"-"&amp;TRIM(Tabla1[[#This Row],[Tipo Incrito]]))</f>
        <v/>
      </c>
      <c r="BH948" s="308" t="str">
        <f>IF(F948="","",OR(IFERROR(SEARCH("CG",Tabla1[[#This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8" s="309" t="str">
        <f>IF(F948&lt;&gt;"",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8" s="309" t="str">
        <f>IF(F948&lt;&gt;"",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8" s="309" t="str">
        <f>IF(Tabla1[[#This Row],[Fecha Inicio grupo]]="","",IFERROR(VLOOKUP(Tabla1[[#This Row],[Mes de Alta como miembro]],Parámetros!$AM$2:$AN$16,2,0),"01/01/1900"))</f>
        <v/>
      </c>
    </row>
    <row r="949" spans="1:63" ht="14.45">
      <c r="A949" s="69">
        <v>946</v>
      </c>
      <c r="B949" s="30"/>
      <c r="C949" s="35"/>
      <c r="D949" s="43"/>
      <c r="E949" s="65"/>
      <c r="F949" s="46"/>
      <c r="G949" s="46"/>
      <c r="H949" s="164"/>
      <c r="I949" s="43"/>
      <c r="J949" s="29"/>
      <c r="K949" s="70"/>
      <c r="L949" s="69"/>
      <c r="M949" s="47"/>
      <c r="N949" s="239" t="str">
        <f ca="1">IF(Tabla1[[#This Row],[Fecha de nac]]="","",IF(Tabla1[[#This Row],[Fecha Finalización]] &gt;=TODAY(), DATEDIF(Tabla1[[#This Row],[Fecha de nac]],TODAY(),"y"), ROUNDDOWN((Tabla1[[#This Row],[Fecha Finalización]] -Tabla1[[#This Row],[Fecha de nac]])/365,0)))</f>
        <v/>
      </c>
      <c r="O949" s="170"/>
      <c r="P949" s="35"/>
      <c r="Q949" s="68"/>
      <c r="R949" s="68"/>
      <c r="S949" s="68"/>
      <c r="T949" s="68"/>
      <c r="U949" s="244" t="str">
        <f>IF(F949="","",Tabla1[[#This Row],[Fecha Inicio grupo]]+3*7-7)</f>
        <v/>
      </c>
      <c r="V949" s="245" t="str">
        <f>IF(F949="","",EDATE(Tabla1[[#This Row],[Fecha Inicio grupo]],3))</f>
        <v/>
      </c>
      <c r="W949" s="30"/>
      <c r="X949" s="30"/>
      <c r="Y949" s="77"/>
      <c r="Z949" s="77"/>
      <c r="AA949" s="77"/>
      <c r="AB949" s="77"/>
      <c r="AC949" s="77"/>
      <c r="AD949" s="77"/>
      <c r="AE949" s="77"/>
      <c r="AF949" s="77"/>
      <c r="AG949" s="77"/>
      <c r="AH949" s="77"/>
      <c r="AI949" s="77"/>
      <c r="AJ949" s="77"/>
      <c r="AK949" s="77"/>
      <c r="AL949" s="77"/>
      <c r="AM949" s="77"/>
      <c r="AN949" s="77"/>
      <c r="AO949" s="145"/>
      <c r="AP949" s="247" t="str">
        <f>IF(F949="","",IFERROR(VLOOKUP(SUBSTITUTE(SUBSTITUTE(Tabla1[[#This Row],[Uso Sistemas]],"T","P"),"N","F"),Parámetros!$M$2:$N$17,2,0),"Completar hasta 3ra sem. para evaluar a Probacionista"))</f>
        <v/>
      </c>
      <c r="AQ949" s="40"/>
      <c r="AR949" s="40"/>
      <c r="AS949" s="40"/>
      <c r="AT949" s="29"/>
      <c r="AU949" s="56"/>
      <c r="AV949" s="56"/>
      <c r="AW949" s="56"/>
      <c r="AX949" s="249" t="str">
        <f>IF(V949="","",EOMONTH(EDATE(Tabla1[[#This Row],[Fecha Finalización]],2),0))</f>
        <v/>
      </c>
      <c r="AY949" s="40"/>
      <c r="AZ949" s="250" t="str">
        <f>IF(V949="","",EOMONTH(EDATE(Tabla1[[#This Row],[Fecha Finalización]],3),0))</f>
        <v/>
      </c>
      <c r="BA949" s="40"/>
      <c r="BB949" s="40"/>
      <c r="BC949" s="236"/>
      <c r="BD949" s="234" t="str">
        <f>IF(F949="","",Tabla1[[#This Row],[sem 01]]&amp;Tabla1[[#This Row],[sem 02]]&amp;Tabla1[[#This Row],[sem 03]])</f>
        <v/>
      </c>
      <c r="BE949" s="235" t="str">
        <f>IF(TRIM(F949)="","",$B$1&amp;"-"&amp;SUBSTITUTE(Tabla1[[#This Row],[Mes Inscrito]]," ","")&amp;"-"&amp;SUBSTITUTE(Tabla1[[#This Row],[Dia de clases Inscrito]]," ","")&amp;"-"&amp;SUBSTITUTE(Tabla1[[#This Row],[Horario Inscrito]]," ","")&amp;"-"&amp;Tabla1[[#This Row],[Fecha Inicio grupo]])</f>
        <v/>
      </c>
      <c r="BF949" s="252" t="str">
        <f>IF(F949="","",Tabla1[[#This Row],[Curso]])</f>
        <v/>
      </c>
      <c r="BG949" s="253" t="str">
        <f>+IF(TRIM(F949)="","",$B$1&amp;"-"&amp;TRIM(Tabla1[[#This Row],[Mes Inscrito]])&amp;"-"&amp;TRIM(Tabla1[[#This Row],[Dia de clases Inscrito]])&amp;"-"&amp;TRIM(Tabla1[[#This Row],[Horario Inscrito]])&amp;"-"&amp;TRIM(Tabla1[[#This Row],[Fecha Inicio grupo]])&amp;"-"&amp;TRIM(Tabla1[[#This Row],[Tipo Incrito]]))</f>
        <v/>
      </c>
      <c r="BH949" s="308" t="str">
        <f>IF(F949="","",OR(IFERROR(SEARCH("CG",Tabla1[[#This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9" s="309" t="str">
        <f>IF(F949&lt;&gt;"",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9" s="309" t="str">
        <f>IF(F949&lt;&gt;"",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9" s="309" t="str">
        <f>IF(Tabla1[[#This Row],[Fecha Inicio grupo]]="","",IFERROR(VLOOKUP(Tabla1[[#This Row],[Mes de Alta como miembro]],Parámetros!$AM$2:$AN$16,2,0),"01/01/1900"))</f>
        <v/>
      </c>
    </row>
    <row r="950" spans="1:63" ht="14.45">
      <c r="A950" s="69">
        <v>947</v>
      </c>
      <c r="B950" s="30"/>
      <c r="C950" s="35"/>
      <c r="D950" s="43"/>
      <c r="E950" s="65"/>
      <c r="F950" s="46"/>
      <c r="G950" s="46"/>
      <c r="H950" s="164"/>
      <c r="I950" s="43"/>
      <c r="J950" s="29"/>
      <c r="K950" s="70"/>
      <c r="L950" s="69"/>
      <c r="M950" s="47"/>
      <c r="N950" s="239" t="str">
        <f ca="1">IF(Tabla1[[#This Row],[Fecha de nac]]="","",IF(Tabla1[[#This Row],[Fecha Finalización]] &gt;=TODAY(), DATEDIF(Tabla1[[#This Row],[Fecha de nac]],TODAY(),"y"), ROUNDDOWN((Tabla1[[#This Row],[Fecha Finalización]] -Tabla1[[#This Row],[Fecha de nac]])/365,0)))</f>
        <v/>
      </c>
      <c r="O950" s="170"/>
      <c r="P950" s="35"/>
      <c r="Q950" s="68"/>
      <c r="R950" s="68"/>
      <c r="S950" s="68"/>
      <c r="T950" s="68"/>
      <c r="U950" s="244" t="str">
        <f>IF(F950="","",Tabla1[[#This Row],[Fecha Inicio grupo]]+3*7-7)</f>
        <v/>
      </c>
      <c r="V950" s="245" t="str">
        <f>IF(F950="","",EDATE(Tabla1[[#This Row],[Fecha Inicio grupo]],3))</f>
        <v/>
      </c>
      <c r="W950" s="30"/>
      <c r="X950" s="30"/>
      <c r="Y950" s="77"/>
      <c r="Z950" s="77"/>
      <c r="AA950" s="77"/>
      <c r="AB950" s="77"/>
      <c r="AC950" s="77"/>
      <c r="AD950" s="77"/>
      <c r="AE950" s="77"/>
      <c r="AF950" s="77"/>
      <c r="AG950" s="77"/>
      <c r="AH950" s="77"/>
      <c r="AI950" s="77"/>
      <c r="AJ950" s="77"/>
      <c r="AK950" s="77"/>
      <c r="AL950" s="77"/>
      <c r="AM950" s="77"/>
      <c r="AN950" s="77"/>
      <c r="AO950" s="145"/>
      <c r="AP950" s="247" t="str">
        <f>IF(F950="","",IFERROR(VLOOKUP(SUBSTITUTE(SUBSTITUTE(Tabla1[[#This Row],[Uso Sistemas]],"T","P"),"N","F"),Parámetros!$M$2:$N$17,2,0),"Completar hasta 3ra sem. para evaluar a Probacionista"))</f>
        <v/>
      </c>
      <c r="AQ950" s="40"/>
      <c r="AR950" s="40"/>
      <c r="AS950" s="40"/>
      <c r="AT950" s="29"/>
      <c r="AU950" s="56"/>
      <c r="AV950" s="56"/>
      <c r="AW950" s="56"/>
      <c r="AX950" s="249" t="str">
        <f>IF(V950="","",EOMONTH(EDATE(Tabla1[[#This Row],[Fecha Finalización]],2),0))</f>
        <v/>
      </c>
      <c r="AY950" s="40"/>
      <c r="AZ950" s="250" t="str">
        <f>IF(V950="","",EOMONTH(EDATE(Tabla1[[#This Row],[Fecha Finalización]],3),0))</f>
        <v/>
      </c>
      <c r="BA950" s="40"/>
      <c r="BB950" s="40"/>
      <c r="BC950" s="236"/>
      <c r="BD950" s="234" t="str">
        <f>IF(F950="","",Tabla1[[#This Row],[sem 01]]&amp;Tabla1[[#This Row],[sem 02]]&amp;Tabla1[[#This Row],[sem 03]])</f>
        <v/>
      </c>
      <c r="BE950" s="235" t="str">
        <f>IF(TRIM(F950)="","",$B$1&amp;"-"&amp;SUBSTITUTE(Tabla1[[#This Row],[Mes Inscrito]]," ","")&amp;"-"&amp;SUBSTITUTE(Tabla1[[#This Row],[Dia de clases Inscrito]]," ","")&amp;"-"&amp;SUBSTITUTE(Tabla1[[#This Row],[Horario Inscrito]]," ","")&amp;"-"&amp;Tabla1[[#This Row],[Fecha Inicio grupo]])</f>
        <v/>
      </c>
      <c r="BF950" s="252" t="str">
        <f>IF(F950="","",Tabla1[[#This Row],[Curso]])</f>
        <v/>
      </c>
      <c r="BG950" s="253" t="str">
        <f>+IF(TRIM(F950)="","",$B$1&amp;"-"&amp;TRIM(Tabla1[[#This Row],[Mes Inscrito]])&amp;"-"&amp;TRIM(Tabla1[[#This Row],[Dia de clases Inscrito]])&amp;"-"&amp;TRIM(Tabla1[[#This Row],[Horario Inscrito]])&amp;"-"&amp;TRIM(Tabla1[[#This Row],[Fecha Inicio grupo]])&amp;"-"&amp;TRIM(Tabla1[[#This Row],[Tipo Incrito]]))</f>
        <v/>
      </c>
      <c r="BH950" s="308" t="str">
        <f>IF(F950="","",OR(IFERROR(SEARCH("CG",Tabla1[[#This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0" s="309" t="str">
        <f>IF(F950&lt;&gt;"",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0" s="309" t="str">
        <f>IF(F950&lt;&gt;"",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0" s="309" t="str">
        <f>IF(Tabla1[[#This Row],[Fecha Inicio grupo]]="","",IFERROR(VLOOKUP(Tabla1[[#This Row],[Mes de Alta como miembro]],Parámetros!$AM$2:$AN$16,2,0),"01/01/1900"))</f>
        <v/>
      </c>
    </row>
    <row r="951" spans="1:63" ht="14.45">
      <c r="A951" s="69">
        <v>948</v>
      </c>
      <c r="B951" s="30"/>
      <c r="C951" s="35"/>
      <c r="D951" s="43"/>
      <c r="E951" s="65"/>
      <c r="F951" s="46"/>
      <c r="G951" s="46"/>
      <c r="H951" s="164"/>
      <c r="I951" s="43"/>
      <c r="J951" s="29"/>
      <c r="K951" s="70"/>
      <c r="L951" s="69"/>
      <c r="M951" s="47"/>
      <c r="N951" s="239" t="str">
        <f ca="1">IF(Tabla1[[#This Row],[Fecha de nac]]="","",IF(Tabla1[[#This Row],[Fecha Finalización]] &gt;=TODAY(), DATEDIF(Tabla1[[#This Row],[Fecha de nac]],TODAY(),"y"), ROUNDDOWN((Tabla1[[#This Row],[Fecha Finalización]] -Tabla1[[#This Row],[Fecha de nac]])/365,0)))</f>
        <v/>
      </c>
      <c r="O951" s="170"/>
      <c r="P951" s="35"/>
      <c r="Q951" s="68"/>
      <c r="R951" s="68"/>
      <c r="S951" s="68"/>
      <c r="T951" s="68"/>
      <c r="U951" s="244" t="str">
        <f>IF(F951="","",Tabla1[[#This Row],[Fecha Inicio grupo]]+3*7-7)</f>
        <v/>
      </c>
      <c r="V951" s="245" t="str">
        <f>IF(F951="","",EDATE(Tabla1[[#This Row],[Fecha Inicio grupo]],3))</f>
        <v/>
      </c>
      <c r="W951" s="30"/>
      <c r="X951" s="30"/>
      <c r="Y951" s="77"/>
      <c r="Z951" s="77"/>
      <c r="AA951" s="77"/>
      <c r="AB951" s="77"/>
      <c r="AC951" s="77"/>
      <c r="AD951" s="77"/>
      <c r="AE951" s="77"/>
      <c r="AF951" s="77"/>
      <c r="AG951" s="77"/>
      <c r="AH951" s="77"/>
      <c r="AI951" s="77"/>
      <c r="AJ951" s="77"/>
      <c r="AK951" s="77"/>
      <c r="AL951" s="77"/>
      <c r="AM951" s="77"/>
      <c r="AN951" s="77"/>
      <c r="AO951" s="145"/>
      <c r="AP951" s="247" t="str">
        <f>IF(F951="","",IFERROR(VLOOKUP(SUBSTITUTE(SUBSTITUTE(Tabla1[[#This Row],[Uso Sistemas]],"T","P"),"N","F"),Parámetros!$M$2:$N$17,2,0),"Completar hasta 3ra sem. para evaluar a Probacionista"))</f>
        <v/>
      </c>
      <c r="AQ951" s="40"/>
      <c r="AR951" s="40"/>
      <c r="AS951" s="40"/>
      <c r="AT951" s="29"/>
      <c r="AU951" s="56"/>
      <c r="AV951" s="56"/>
      <c r="AW951" s="56"/>
      <c r="AX951" s="249" t="str">
        <f>IF(V951="","",EOMONTH(EDATE(Tabla1[[#This Row],[Fecha Finalización]],2),0))</f>
        <v/>
      </c>
      <c r="AY951" s="40"/>
      <c r="AZ951" s="250" t="str">
        <f>IF(V951="","",EOMONTH(EDATE(Tabla1[[#This Row],[Fecha Finalización]],3),0))</f>
        <v/>
      </c>
      <c r="BA951" s="40"/>
      <c r="BB951" s="40"/>
      <c r="BC951" s="236"/>
      <c r="BD951" s="234" t="str">
        <f>IF(F951="","",Tabla1[[#This Row],[sem 01]]&amp;Tabla1[[#This Row],[sem 02]]&amp;Tabla1[[#This Row],[sem 03]])</f>
        <v/>
      </c>
      <c r="BE951" s="235" t="str">
        <f>IF(TRIM(F951)="","",$B$1&amp;"-"&amp;SUBSTITUTE(Tabla1[[#This Row],[Mes Inscrito]]," ","")&amp;"-"&amp;SUBSTITUTE(Tabla1[[#This Row],[Dia de clases Inscrito]]," ","")&amp;"-"&amp;SUBSTITUTE(Tabla1[[#This Row],[Horario Inscrito]]," ","")&amp;"-"&amp;Tabla1[[#This Row],[Fecha Inicio grupo]])</f>
        <v/>
      </c>
      <c r="BF951" s="252" t="str">
        <f>IF(F951="","",Tabla1[[#This Row],[Curso]])</f>
        <v/>
      </c>
      <c r="BG951" s="253" t="str">
        <f>+IF(TRIM(F951)="","",$B$1&amp;"-"&amp;TRIM(Tabla1[[#This Row],[Mes Inscrito]])&amp;"-"&amp;TRIM(Tabla1[[#This Row],[Dia de clases Inscrito]])&amp;"-"&amp;TRIM(Tabla1[[#This Row],[Horario Inscrito]])&amp;"-"&amp;TRIM(Tabla1[[#This Row],[Fecha Inicio grupo]])&amp;"-"&amp;TRIM(Tabla1[[#This Row],[Tipo Incrito]]))</f>
        <v/>
      </c>
      <c r="BH951" s="308" t="str">
        <f>IF(F951="","",OR(IFERROR(SEARCH("CG",Tabla1[[#This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1" s="309" t="str">
        <f>IF(F951&lt;&gt;"",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1" s="309" t="str">
        <f>IF(F951&lt;&gt;"",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1" s="309" t="str">
        <f>IF(Tabla1[[#This Row],[Fecha Inicio grupo]]="","",IFERROR(VLOOKUP(Tabla1[[#This Row],[Mes de Alta como miembro]],Parámetros!$AM$2:$AN$16,2,0),"01/01/1900"))</f>
        <v/>
      </c>
    </row>
    <row r="952" spans="1:63" ht="14.45">
      <c r="A952" s="69">
        <v>949</v>
      </c>
      <c r="B952" s="30"/>
      <c r="C952" s="35"/>
      <c r="D952" s="43"/>
      <c r="E952" s="65"/>
      <c r="F952" s="46"/>
      <c r="G952" s="46"/>
      <c r="H952" s="164"/>
      <c r="I952" s="43"/>
      <c r="J952" s="29"/>
      <c r="K952" s="70"/>
      <c r="L952" s="69"/>
      <c r="M952" s="47"/>
      <c r="N952" s="239" t="str">
        <f ca="1">IF(Tabla1[[#This Row],[Fecha de nac]]="","",IF(Tabla1[[#This Row],[Fecha Finalización]] &gt;=TODAY(), DATEDIF(Tabla1[[#This Row],[Fecha de nac]],TODAY(),"y"), ROUNDDOWN((Tabla1[[#This Row],[Fecha Finalización]] -Tabla1[[#This Row],[Fecha de nac]])/365,0)))</f>
        <v/>
      </c>
      <c r="O952" s="170"/>
      <c r="P952" s="35"/>
      <c r="Q952" s="68"/>
      <c r="R952" s="68"/>
      <c r="S952" s="68"/>
      <c r="T952" s="68"/>
      <c r="U952" s="244" t="str">
        <f>IF(F952="","",Tabla1[[#This Row],[Fecha Inicio grupo]]+3*7-7)</f>
        <v/>
      </c>
      <c r="V952" s="245" t="str">
        <f>IF(F952="","",EDATE(Tabla1[[#This Row],[Fecha Inicio grupo]],3))</f>
        <v/>
      </c>
      <c r="W952" s="30"/>
      <c r="X952" s="30"/>
      <c r="Y952" s="77"/>
      <c r="Z952" s="77"/>
      <c r="AA952" s="77"/>
      <c r="AB952" s="77"/>
      <c r="AC952" s="77"/>
      <c r="AD952" s="77"/>
      <c r="AE952" s="77"/>
      <c r="AF952" s="77"/>
      <c r="AG952" s="77"/>
      <c r="AH952" s="77"/>
      <c r="AI952" s="77"/>
      <c r="AJ952" s="77"/>
      <c r="AK952" s="77"/>
      <c r="AL952" s="77"/>
      <c r="AM952" s="77"/>
      <c r="AN952" s="77"/>
      <c r="AO952" s="145"/>
      <c r="AP952" s="247" t="str">
        <f>IF(F952="","",IFERROR(VLOOKUP(SUBSTITUTE(SUBSTITUTE(Tabla1[[#This Row],[Uso Sistemas]],"T","P"),"N","F"),Parámetros!$M$2:$N$17,2,0),"Completar hasta 3ra sem. para evaluar a Probacionista"))</f>
        <v/>
      </c>
      <c r="AQ952" s="40"/>
      <c r="AR952" s="40"/>
      <c r="AS952" s="40"/>
      <c r="AT952" s="29"/>
      <c r="AU952" s="56"/>
      <c r="AV952" s="56"/>
      <c r="AW952" s="56"/>
      <c r="AX952" s="249" t="str">
        <f>IF(V952="","",EOMONTH(EDATE(Tabla1[[#This Row],[Fecha Finalización]],2),0))</f>
        <v/>
      </c>
      <c r="AY952" s="40"/>
      <c r="AZ952" s="250" t="str">
        <f>IF(V952="","",EOMONTH(EDATE(Tabla1[[#This Row],[Fecha Finalización]],3),0))</f>
        <v/>
      </c>
      <c r="BA952" s="40"/>
      <c r="BB952" s="40"/>
      <c r="BC952" s="236"/>
      <c r="BD952" s="234" t="str">
        <f>IF(F952="","",Tabla1[[#This Row],[sem 01]]&amp;Tabla1[[#This Row],[sem 02]]&amp;Tabla1[[#This Row],[sem 03]])</f>
        <v/>
      </c>
      <c r="BE952" s="235" t="str">
        <f>IF(TRIM(F952)="","",$B$1&amp;"-"&amp;SUBSTITUTE(Tabla1[[#This Row],[Mes Inscrito]]," ","")&amp;"-"&amp;SUBSTITUTE(Tabla1[[#This Row],[Dia de clases Inscrito]]," ","")&amp;"-"&amp;SUBSTITUTE(Tabla1[[#This Row],[Horario Inscrito]]," ","")&amp;"-"&amp;Tabla1[[#This Row],[Fecha Inicio grupo]])</f>
        <v/>
      </c>
      <c r="BF952" s="252" t="str">
        <f>IF(F952="","",Tabla1[[#This Row],[Curso]])</f>
        <v/>
      </c>
      <c r="BG952" s="253" t="str">
        <f>+IF(TRIM(F952)="","",$B$1&amp;"-"&amp;TRIM(Tabla1[[#This Row],[Mes Inscrito]])&amp;"-"&amp;TRIM(Tabla1[[#This Row],[Dia de clases Inscrito]])&amp;"-"&amp;TRIM(Tabla1[[#This Row],[Horario Inscrito]])&amp;"-"&amp;TRIM(Tabla1[[#This Row],[Fecha Inicio grupo]])&amp;"-"&amp;TRIM(Tabla1[[#This Row],[Tipo Incrito]]))</f>
        <v/>
      </c>
      <c r="BH952" s="308" t="str">
        <f>IF(F952="","",OR(IFERROR(SEARCH("CG",Tabla1[[#This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2" s="309" t="str">
        <f>IF(F952&lt;&gt;"",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2" s="309" t="str">
        <f>IF(F952&lt;&gt;"",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2" s="309" t="str">
        <f>IF(Tabla1[[#This Row],[Fecha Inicio grupo]]="","",IFERROR(VLOOKUP(Tabla1[[#This Row],[Mes de Alta como miembro]],Parámetros!$AM$2:$AN$16,2,0),"01/01/1900"))</f>
        <v/>
      </c>
    </row>
    <row r="953" spans="1:63" ht="14.45">
      <c r="A953" s="69">
        <v>950</v>
      </c>
      <c r="B953" s="30"/>
      <c r="C953" s="35"/>
      <c r="D953" s="43"/>
      <c r="E953" s="65"/>
      <c r="F953" s="46"/>
      <c r="G953" s="46"/>
      <c r="H953" s="164"/>
      <c r="I953" s="43"/>
      <c r="J953" s="29"/>
      <c r="K953" s="70"/>
      <c r="L953" s="69"/>
      <c r="M953" s="47"/>
      <c r="N953" s="239" t="str">
        <f ca="1">IF(Tabla1[[#This Row],[Fecha de nac]]="","",IF(Tabla1[[#This Row],[Fecha Finalización]] &gt;=TODAY(), DATEDIF(Tabla1[[#This Row],[Fecha de nac]],TODAY(),"y"), ROUNDDOWN((Tabla1[[#This Row],[Fecha Finalización]] -Tabla1[[#This Row],[Fecha de nac]])/365,0)))</f>
        <v/>
      </c>
      <c r="O953" s="170"/>
      <c r="P953" s="35"/>
      <c r="Q953" s="68"/>
      <c r="R953" s="68"/>
      <c r="S953" s="68"/>
      <c r="T953" s="68"/>
      <c r="U953" s="244" t="str">
        <f>IF(F953="","",Tabla1[[#This Row],[Fecha Inicio grupo]]+3*7-7)</f>
        <v/>
      </c>
      <c r="V953" s="245" t="str">
        <f>IF(F953="","",EDATE(Tabla1[[#This Row],[Fecha Inicio grupo]],3))</f>
        <v/>
      </c>
      <c r="W953" s="30"/>
      <c r="X953" s="30"/>
      <c r="Y953" s="77"/>
      <c r="Z953" s="77"/>
      <c r="AA953" s="77"/>
      <c r="AB953" s="77"/>
      <c r="AC953" s="77"/>
      <c r="AD953" s="77"/>
      <c r="AE953" s="77"/>
      <c r="AF953" s="77"/>
      <c r="AG953" s="77"/>
      <c r="AH953" s="77"/>
      <c r="AI953" s="77"/>
      <c r="AJ953" s="77"/>
      <c r="AK953" s="77"/>
      <c r="AL953" s="77"/>
      <c r="AM953" s="77"/>
      <c r="AN953" s="77"/>
      <c r="AO953" s="145"/>
      <c r="AP953" s="247" t="str">
        <f>IF(F953="","",IFERROR(VLOOKUP(SUBSTITUTE(SUBSTITUTE(Tabla1[[#This Row],[Uso Sistemas]],"T","P"),"N","F"),Parámetros!$M$2:$N$17,2,0),"Completar hasta 3ra sem. para evaluar a Probacionista"))</f>
        <v/>
      </c>
      <c r="AQ953" s="40"/>
      <c r="AR953" s="40"/>
      <c r="AS953" s="40"/>
      <c r="AT953" s="29"/>
      <c r="AU953" s="56"/>
      <c r="AV953" s="56"/>
      <c r="AW953" s="56"/>
      <c r="AX953" s="249" t="str">
        <f>IF(V953="","",EOMONTH(EDATE(Tabla1[[#This Row],[Fecha Finalización]],2),0))</f>
        <v/>
      </c>
      <c r="AY953" s="40"/>
      <c r="AZ953" s="250" t="str">
        <f>IF(V953="","",EOMONTH(EDATE(Tabla1[[#This Row],[Fecha Finalización]],3),0))</f>
        <v/>
      </c>
      <c r="BA953" s="40"/>
      <c r="BB953" s="40"/>
      <c r="BC953" s="236"/>
      <c r="BD953" s="234" t="str">
        <f>IF(F953="","",Tabla1[[#This Row],[sem 01]]&amp;Tabla1[[#This Row],[sem 02]]&amp;Tabla1[[#This Row],[sem 03]])</f>
        <v/>
      </c>
      <c r="BE953" s="235" t="str">
        <f>IF(TRIM(F953)="","",$B$1&amp;"-"&amp;SUBSTITUTE(Tabla1[[#This Row],[Mes Inscrito]]," ","")&amp;"-"&amp;SUBSTITUTE(Tabla1[[#This Row],[Dia de clases Inscrito]]," ","")&amp;"-"&amp;SUBSTITUTE(Tabla1[[#This Row],[Horario Inscrito]]," ","")&amp;"-"&amp;Tabla1[[#This Row],[Fecha Inicio grupo]])</f>
        <v/>
      </c>
      <c r="BF953" s="252" t="str">
        <f>IF(F953="","",Tabla1[[#This Row],[Curso]])</f>
        <v/>
      </c>
      <c r="BG953" s="253" t="str">
        <f>+IF(TRIM(F953)="","",$B$1&amp;"-"&amp;TRIM(Tabla1[[#This Row],[Mes Inscrito]])&amp;"-"&amp;TRIM(Tabla1[[#This Row],[Dia de clases Inscrito]])&amp;"-"&amp;TRIM(Tabla1[[#This Row],[Horario Inscrito]])&amp;"-"&amp;TRIM(Tabla1[[#This Row],[Fecha Inicio grupo]])&amp;"-"&amp;TRIM(Tabla1[[#This Row],[Tipo Incrito]]))</f>
        <v/>
      </c>
      <c r="BH953" s="308" t="str">
        <f>IF(F953="","",OR(IFERROR(SEARCH("CG",Tabla1[[#This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3" s="309" t="str">
        <f>IF(F953&lt;&gt;"",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3" s="309" t="str">
        <f>IF(F953&lt;&gt;"",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3" s="309" t="str">
        <f>IF(Tabla1[[#This Row],[Fecha Inicio grupo]]="","",IFERROR(VLOOKUP(Tabla1[[#This Row],[Mes de Alta como miembro]],Parámetros!$AM$2:$AN$16,2,0),"01/01/1900"))</f>
        <v/>
      </c>
    </row>
    <row r="954" spans="1:63" ht="14.45">
      <c r="A954" s="69">
        <v>951</v>
      </c>
      <c r="B954" s="30"/>
      <c r="C954" s="35"/>
      <c r="D954" s="43"/>
      <c r="E954" s="65"/>
      <c r="F954" s="46"/>
      <c r="G954" s="46"/>
      <c r="H954" s="164"/>
      <c r="I954" s="43"/>
      <c r="J954" s="29"/>
      <c r="K954" s="70"/>
      <c r="L954" s="69"/>
      <c r="M954" s="47"/>
      <c r="N954" s="239" t="str">
        <f ca="1">IF(Tabla1[[#This Row],[Fecha de nac]]="","",IF(Tabla1[[#This Row],[Fecha Finalización]] &gt;=TODAY(), DATEDIF(Tabla1[[#This Row],[Fecha de nac]],TODAY(),"y"), ROUNDDOWN((Tabla1[[#This Row],[Fecha Finalización]] -Tabla1[[#This Row],[Fecha de nac]])/365,0)))</f>
        <v/>
      </c>
      <c r="O954" s="170"/>
      <c r="P954" s="35"/>
      <c r="Q954" s="68"/>
      <c r="R954" s="68"/>
      <c r="S954" s="68"/>
      <c r="T954" s="68"/>
      <c r="U954" s="244" t="str">
        <f>IF(F954="","",Tabla1[[#This Row],[Fecha Inicio grupo]]+3*7-7)</f>
        <v/>
      </c>
      <c r="V954" s="245" t="str">
        <f>IF(F954="","",EDATE(Tabla1[[#This Row],[Fecha Inicio grupo]],3))</f>
        <v/>
      </c>
      <c r="W954" s="30"/>
      <c r="X954" s="30"/>
      <c r="Y954" s="77"/>
      <c r="Z954" s="77"/>
      <c r="AA954" s="77"/>
      <c r="AB954" s="77"/>
      <c r="AC954" s="77"/>
      <c r="AD954" s="77"/>
      <c r="AE954" s="77"/>
      <c r="AF954" s="77"/>
      <c r="AG954" s="77"/>
      <c r="AH954" s="77"/>
      <c r="AI954" s="77"/>
      <c r="AJ954" s="77"/>
      <c r="AK954" s="77"/>
      <c r="AL954" s="77"/>
      <c r="AM954" s="77"/>
      <c r="AN954" s="77"/>
      <c r="AO954" s="145"/>
      <c r="AP954" s="247" t="str">
        <f>IF(F954="","",IFERROR(VLOOKUP(SUBSTITUTE(SUBSTITUTE(Tabla1[[#This Row],[Uso Sistemas]],"T","P"),"N","F"),Parámetros!$M$2:$N$17,2,0),"Completar hasta 3ra sem. para evaluar a Probacionista"))</f>
        <v/>
      </c>
      <c r="AQ954" s="40"/>
      <c r="AR954" s="40"/>
      <c r="AS954" s="40"/>
      <c r="AT954" s="29"/>
      <c r="AU954" s="56"/>
      <c r="AV954" s="56"/>
      <c r="AW954" s="56"/>
      <c r="AX954" s="249" t="str">
        <f>IF(V954="","",EOMONTH(EDATE(Tabla1[[#This Row],[Fecha Finalización]],2),0))</f>
        <v/>
      </c>
      <c r="AY954" s="40"/>
      <c r="AZ954" s="250" t="str">
        <f>IF(V954="","",EOMONTH(EDATE(Tabla1[[#This Row],[Fecha Finalización]],3),0))</f>
        <v/>
      </c>
      <c r="BA954" s="40"/>
      <c r="BB954" s="40"/>
      <c r="BC954" s="236"/>
      <c r="BD954" s="234" t="str">
        <f>IF(F954="","",Tabla1[[#This Row],[sem 01]]&amp;Tabla1[[#This Row],[sem 02]]&amp;Tabla1[[#This Row],[sem 03]])</f>
        <v/>
      </c>
      <c r="BE954" s="235" t="str">
        <f>IF(TRIM(F954)="","",$B$1&amp;"-"&amp;SUBSTITUTE(Tabla1[[#This Row],[Mes Inscrito]]," ","")&amp;"-"&amp;SUBSTITUTE(Tabla1[[#This Row],[Dia de clases Inscrito]]," ","")&amp;"-"&amp;SUBSTITUTE(Tabla1[[#This Row],[Horario Inscrito]]," ","")&amp;"-"&amp;Tabla1[[#This Row],[Fecha Inicio grupo]])</f>
        <v/>
      </c>
      <c r="BF954" s="252" t="str">
        <f>IF(F954="","",Tabla1[[#This Row],[Curso]])</f>
        <v/>
      </c>
      <c r="BG954" s="253" t="str">
        <f>+IF(TRIM(F954)="","",$B$1&amp;"-"&amp;TRIM(Tabla1[[#This Row],[Mes Inscrito]])&amp;"-"&amp;TRIM(Tabla1[[#This Row],[Dia de clases Inscrito]])&amp;"-"&amp;TRIM(Tabla1[[#This Row],[Horario Inscrito]])&amp;"-"&amp;TRIM(Tabla1[[#This Row],[Fecha Inicio grupo]])&amp;"-"&amp;TRIM(Tabla1[[#This Row],[Tipo Incrito]]))</f>
        <v/>
      </c>
      <c r="BH954" s="308" t="str">
        <f>IF(F954="","",OR(IFERROR(SEARCH("CG",Tabla1[[#This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4" s="309" t="str">
        <f>IF(F954&lt;&gt;"",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4" s="309" t="str">
        <f>IF(F954&lt;&gt;"",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4" s="309" t="str">
        <f>IF(Tabla1[[#This Row],[Fecha Inicio grupo]]="","",IFERROR(VLOOKUP(Tabla1[[#This Row],[Mes de Alta como miembro]],Parámetros!$AM$2:$AN$16,2,0),"01/01/1900"))</f>
        <v/>
      </c>
    </row>
    <row r="955" spans="1:63" ht="14.45">
      <c r="A955" s="69">
        <v>952</v>
      </c>
      <c r="B955" s="30"/>
      <c r="C955" s="35"/>
      <c r="D955" s="43"/>
      <c r="E955" s="65"/>
      <c r="F955" s="46"/>
      <c r="G955" s="46"/>
      <c r="H955" s="164"/>
      <c r="I955" s="43"/>
      <c r="J955" s="29"/>
      <c r="K955" s="70"/>
      <c r="L955" s="69"/>
      <c r="M955" s="47"/>
      <c r="N955" s="239" t="str">
        <f ca="1">IF(Tabla1[[#This Row],[Fecha de nac]]="","",IF(Tabla1[[#This Row],[Fecha Finalización]] &gt;=TODAY(), DATEDIF(Tabla1[[#This Row],[Fecha de nac]],TODAY(),"y"), ROUNDDOWN((Tabla1[[#This Row],[Fecha Finalización]] -Tabla1[[#This Row],[Fecha de nac]])/365,0)))</f>
        <v/>
      </c>
      <c r="O955" s="170"/>
      <c r="P955" s="35"/>
      <c r="Q955" s="68"/>
      <c r="R955" s="68"/>
      <c r="S955" s="68"/>
      <c r="T955" s="68"/>
      <c r="U955" s="244" t="str">
        <f>IF(F955="","",Tabla1[[#This Row],[Fecha Inicio grupo]]+3*7-7)</f>
        <v/>
      </c>
      <c r="V955" s="245" t="str">
        <f>IF(F955="","",EDATE(Tabla1[[#This Row],[Fecha Inicio grupo]],3))</f>
        <v/>
      </c>
      <c r="W955" s="30"/>
      <c r="X955" s="30"/>
      <c r="Y955" s="77"/>
      <c r="Z955" s="77"/>
      <c r="AA955" s="77"/>
      <c r="AB955" s="77"/>
      <c r="AC955" s="77"/>
      <c r="AD955" s="77"/>
      <c r="AE955" s="77"/>
      <c r="AF955" s="77"/>
      <c r="AG955" s="77"/>
      <c r="AH955" s="77"/>
      <c r="AI955" s="77"/>
      <c r="AJ955" s="77"/>
      <c r="AK955" s="77"/>
      <c r="AL955" s="77"/>
      <c r="AM955" s="77"/>
      <c r="AN955" s="77"/>
      <c r="AO955" s="145"/>
      <c r="AP955" s="247" t="str">
        <f>IF(F955="","",IFERROR(VLOOKUP(SUBSTITUTE(SUBSTITUTE(Tabla1[[#This Row],[Uso Sistemas]],"T","P"),"N","F"),Parámetros!$M$2:$N$17,2,0),"Completar hasta 3ra sem. para evaluar a Probacionista"))</f>
        <v/>
      </c>
      <c r="AQ955" s="40"/>
      <c r="AR955" s="40"/>
      <c r="AS955" s="40"/>
      <c r="AT955" s="29"/>
      <c r="AU955" s="56"/>
      <c r="AV955" s="56"/>
      <c r="AW955" s="56"/>
      <c r="AX955" s="249" t="str">
        <f>IF(V955="","",EOMONTH(EDATE(Tabla1[[#This Row],[Fecha Finalización]],2),0))</f>
        <v/>
      </c>
      <c r="AY955" s="40"/>
      <c r="AZ955" s="250" t="str">
        <f>IF(V955="","",EOMONTH(EDATE(Tabla1[[#This Row],[Fecha Finalización]],3),0))</f>
        <v/>
      </c>
      <c r="BA955" s="40"/>
      <c r="BB955" s="40"/>
      <c r="BC955" s="236"/>
      <c r="BD955" s="234" t="str">
        <f>IF(F955="","",Tabla1[[#This Row],[sem 01]]&amp;Tabla1[[#This Row],[sem 02]]&amp;Tabla1[[#This Row],[sem 03]])</f>
        <v/>
      </c>
      <c r="BE955" s="235" t="str">
        <f>IF(TRIM(F955)="","",$B$1&amp;"-"&amp;SUBSTITUTE(Tabla1[[#This Row],[Mes Inscrito]]," ","")&amp;"-"&amp;SUBSTITUTE(Tabla1[[#This Row],[Dia de clases Inscrito]]," ","")&amp;"-"&amp;SUBSTITUTE(Tabla1[[#This Row],[Horario Inscrito]]," ","")&amp;"-"&amp;Tabla1[[#This Row],[Fecha Inicio grupo]])</f>
        <v/>
      </c>
      <c r="BF955" s="252" t="str">
        <f>IF(F955="","",Tabla1[[#This Row],[Curso]])</f>
        <v/>
      </c>
      <c r="BG955" s="253" t="str">
        <f>+IF(TRIM(F955)="","",$B$1&amp;"-"&amp;TRIM(Tabla1[[#This Row],[Mes Inscrito]])&amp;"-"&amp;TRIM(Tabla1[[#This Row],[Dia de clases Inscrito]])&amp;"-"&amp;TRIM(Tabla1[[#This Row],[Horario Inscrito]])&amp;"-"&amp;TRIM(Tabla1[[#This Row],[Fecha Inicio grupo]])&amp;"-"&amp;TRIM(Tabla1[[#This Row],[Tipo Incrito]]))</f>
        <v/>
      </c>
      <c r="BH955" s="308" t="str">
        <f>IF(F955="","",OR(IFERROR(SEARCH("CG",Tabla1[[#This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5" s="309" t="str">
        <f>IF(F955&lt;&gt;"",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5" s="309" t="str">
        <f>IF(F955&lt;&gt;"",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5" s="309" t="str">
        <f>IF(Tabla1[[#This Row],[Fecha Inicio grupo]]="","",IFERROR(VLOOKUP(Tabla1[[#This Row],[Mes de Alta como miembro]],Parámetros!$AM$2:$AN$16,2,0),"01/01/1900"))</f>
        <v/>
      </c>
    </row>
    <row r="956" spans="1:63" ht="14.45">
      <c r="A956" s="69">
        <v>953</v>
      </c>
      <c r="B956" s="30"/>
      <c r="C956" s="35"/>
      <c r="D956" s="43"/>
      <c r="E956" s="65"/>
      <c r="F956" s="46"/>
      <c r="G956" s="46"/>
      <c r="H956" s="164"/>
      <c r="I956" s="43"/>
      <c r="J956" s="29"/>
      <c r="K956" s="70"/>
      <c r="L956" s="69"/>
      <c r="M956" s="47"/>
      <c r="N956" s="239" t="str">
        <f ca="1">IF(Tabla1[[#This Row],[Fecha de nac]]="","",IF(Tabla1[[#This Row],[Fecha Finalización]] &gt;=TODAY(), DATEDIF(Tabla1[[#This Row],[Fecha de nac]],TODAY(),"y"), ROUNDDOWN((Tabla1[[#This Row],[Fecha Finalización]] -Tabla1[[#This Row],[Fecha de nac]])/365,0)))</f>
        <v/>
      </c>
      <c r="O956" s="170"/>
      <c r="P956" s="35"/>
      <c r="Q956" s="68"/>
      <c r="R956" s="68"/>
      <c r="S956" s="68"/>
      <c r="T956" s="68"/>
      <c r="U956" s="244" t="str">
        <f>IF(F956="","",Tabla1[[#This Row],[Fecha Inicio grupo]]+3*7-7)</f>
        <v/>
      </c>
      <c r="V956" s="245" t="str">
        <f>IF(F956="","",EDATE(Tabla1[[#This Row],[Fecha Inicio grupo]],3))</f>
        <v/>
      </c>
      <c r="W956" s="30"/>
      <c r="X956" s="30"/>
      <c r="Y956" s="77"/>
      <c r="Z956" s="77"/>
      <c r="AA956" s="77"/>
      <c r="AB956" s="77"/>
      <c r="AC956" s="77"/>
      <c r="AD956" s="77"/>
      <c r="AE956" s="77"/>
      <c r="AF956" s="77"/>
      <c r="AG956" s="77"/>
      <c r="AH956" s="77"/>
      <c r="AI956" s="77"/>
      <c r="AJ956" s="77"/>
      <c r="AK956" s="77"/>
      <c r="AL956" s="77"/>
      <c r="AM956" s="77"/>
      <c r="AN956" s="77"/>
      <c r="AO956" s="145"/>
      <c r="AP956" s="247" t="str">
        <f>IF(F956="","",IFERROR(VLOOKUP(SUBSTITUTE(SUBSTITUTE(Tabla1[[#This Row],[Uso Sistemas]],"T","P"),"N","F"),Parámetros!$M$2:$N$17,2,0),"Completar hasta 3ra sem. para evaluar a Probacionista"))</f>
        <v/>
      </c>
      <c r="AQ956" s="40"/>
      <c r="AR956" s="40"/>
      <c r="AS956" s="40"/>
      <c r="AT956" s="29"/>
      <c r="AU956" s="56"/>
      <c r="AV956" s="56"/>
      <c r="AW956" s="56"/>
      <c r="AX956" s="249" t="str">
        <f>IF(V956="","",EOMONTH(EDATE(Tabla1[[#This Row],[Fecha Finalización]],2),0))</f>
        <v/>
      </c>
      <c r="AY956" s="40"/>
      <c r="AZ956" s="250" t="str">
        <f>IF(V956="","",EOMONTH(EDATE(Tabla1[[#This Row],[Fecha Finalización]],3),0))</f>
        <v/>
      </c>
      <c r="BA956" s="40"/>
      <c r="BB956" s="40"/>
      <c r="BC956" s="236"/>
      <c r="BD956" s="234" t="str">
        <f>IF(F956="","",Tabla1[[#This Row],[sem 01]]&amp;Tabla1[[#This Row],[sem 02]]&amp;Tabla1[[#This Row],[sem 03]])</f>
        <v/>
      </c>
      <c r="BE956" s="235" t="str">
        <f>IF(TRIM(F956)="","",$B$1&amp;"-"&amp;SUBSTITUTE(Tabla1[[#This Row],[Mes Inscrito]]," ","")&amp;"-"&amp;SUBSTITUTE(Tabla1[[#This Row],[Dia de clases Inscrito]]," ","")&amp;"-"&amp;SUBSTITUTE(Tabla1[[#This Row],[Horario Inscrito]]," ","")&amp;"-"&amp;Tabla1[[#This Row],[Fecha Inicio grupo]])</f>
        <v/>
      </c>
      <c r="BF956" s="252" t="str">
        <f>IF(F956="","",Tabla1[[#This Row],[Curso]])</f>
        <v/>
      </c>
      <c r="BG956" s="253" t="str">
        <f>+IF(TRIM(F956)="","",$B$1&amp;"-"&amp;TRIM(Tabla1[[#This Row],[Mes Inscrito]])&amp;"-"&amp;TRIM(Tabla1[[#This Row],[Dia de clases Inscrito]])&amp;"-"&amp;TRIM(Tabla1[[#This Row],[Horario Inscrito]])&amp;"-"&amp;TRIM(Tabla1[[#This Row],[Fecha Inicio grupo]])&amp;"-"&amp;TRIM(Tabla1[[#This Row],[Tipo Incrito]]))</f>
        <v/>
      </c>
      <c r="BH956" s="308" t="str">
        <f>IF(F956="","",OR(IFERROR(SEARCH("CG",Tabla1[[#This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6" s="309" t="str">
        <f>IF(F956&lt;&gt;"",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6" s="309" t="str">
        <f>IF(F956&lt;&gt;"",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6" s="309" t="str">
        <f>IF(Tabla1[[#This Row],[Fecha Inicio grupo]]="","",IFERROR(VLOOKUP(Tabla1[[#This Row],[Mes de Alta como miembro]],Parámetros!$AM$2:$AN$16,2,0),"01/01/1900"))</f>
        <v/>
      </c>
    </row>
    <row r="957" spans="1:63" ht="14.45">
      <c r="A957" s="69">
        <v>954</v>
      </c>
      <c r="B957" s="30"/>
      <c r="C957" s="35"/>
      <c r="D957" s="43"/>
      <c r="E957" s="65"/>
      <c r="F957" s="46"/>
      <c r="G957" s="46"/>
      <c r="H957" s="164"/>
      <c r="I957" s="43"/>
      <c r="J957" s="29"/>
      <c r="K957" s="70"/>
      <c r="L957" s="69"/>
      <c r="M957" s="47"/>
      <c r="N957" s="239" t="str">
        <f ca="1">IF(Tabla1[[#This Row],[Fecha de nac]]="","",IF(Tabla1[[#This Row],[Fecha Finalización]] &gt;=TODAY(), DATEDIF(Tabla1[[#This Row],[Fecha de nac]],TODAY(),"y"), ROUNDDOWN((Tabla1[[#This Row],[Fecha Finalización]] -Tabla1[[#This Row],[Fecha de nac]])/365,0)))</f>
        <v/>
      </c>
      <c r="O957" s="170"/>
      <c r="P957" s="35"/>
      <c r="Q957" s="68"/>
      <c r="R957" s="68"/>
      <c r="S957" s="68"/>
      <c r="T957" s="68"/>
      <c r="U957" s="244" t="str">
        <f>IF(F957="","",Tabla1[[#This Row],[Fecha Inicio grupo]]+3*7-7)</f>
        <v/>
      </c>
      <c r="V957" s="245" t="str">
        <f>IF(F957="","",EDATE(Tabla1[[#This Row],[Fecha Inicio grupo]],3))</f>
        <v/>
      </c>
      <c r="W957" s="30"/>
      <c r="X957" s="30"/>
      <c r="Y957" s="77"/>
      <c r="Z957" s="77"/>
      <c r="AA957" s="77"/>
      <c r="AB957" s="77"/>
      <c r="AC957" s="77"/>
      <c r="AD957" s="77"/>
      <c r="AE957" s="77"/>
      <c r="AF957" s="77"/>
      <c r="AG957" s="77"/>
      <c r="AH957" s="77"/>
      <c r="AI957" s="77"/>
      <c r="AJ957" s="77"/>
      <c r="AK957" s="77"/>
      <c r="AL957" s="77"/>
      <c r="AM957" s="77"/>
      <c r="AN957" s="77"/>
      <c r="AO957" s="145"/>
      <c r="AP957" s="247" t="str">
        <f>IF(F957="","",IFERROR(VLOOKUP(SUBSTITUTE(SUBSTITUTE(Tabla1[[#This Row],[Uso Sistemas]],"T","P"),"N","F"),Parámetros!$M$2:$N$17,2,0),"Completar hasta 3ra sem. para evaluar a Probacionista"))</f>
        <v/>
      </c>
      <c r="AQ957" s="40"/>
      <c r="AR957" s="40"/>
      <c r="AS957" s="40"/>
      <c r="AT957" s="29"/>
      <c r="AU957" s="56"/>
      <c r="AV957" s="56"/>
      <c r="AW957" s="56"/>
      <c r="AX957" s="249" t="str">
        <f>IF(V957="","",EOMONTH(EDATE(Tabla1[[#This Row],[Fecha Finalización]],2),0))</f>
        <v/>
      </c>
      <c r="AY957" s="40"/>
      <c r="AZ957" s="250" t="str">
        <f>IF(V957="","",EOMONTH(EDATE(Tabla1[[#This Row],[Fecha Finalización]],3),0))</f>
        <v/>
      </c>
      <c r="BA957" s="40"/>
      <c r="BB957" s="40"/>
      <c r="BC957" s="236"/>
      <c r="BD957" s="234" t="str">
        <f>IF(F957="","",Tabla1[[#This Row],[sem 01]]&amp;Tabla1[[#This Row],[sem 02]]&amp;Tabla1[[#This Row],[sem 03]])</f>
        <v/>
      </c>
      <c r="BE957" s="235" t="str">
        <f>IF(TRIM(F957)="","",$B$1&amp;"-"&amp;SUBSTITUTE(Tabla1[[#This Row],[Mes Inscrito]]," ","")&amp;"-"&amp;SUBSTITUTE(Tabla1[[#This Row],[Dia de clases Inscrito]]," ","")&amp;"-"&amp;SUBSTITUTE(Tabla1[[#This Row],[Horario Inscrito]]," ","")&amp;"-"&amp;Tabla1[[#This Row],[Fecha Inicio grupo]])</f>
        <v/>
      </c>
      <c r="BF957" s="252" t="str">
        <f>IF(F957="","",Tabla1[[#This Row],[Curso]])</f>
        <v/>
      </c>
      <c r="BG957" s="253" t="str">
        <f>+IF(TRIM(F957)="","",$B$1&amp;"-"&amp;TRIM(Tabla1[[#This Row],[Mes Inscrito]])&amp;"-"&amp;TRIM(Tabla1[[#This Row],[Dia de clases Inscrito]])&amp;"-"&amp;TRIM(Tabla1[[#This Row],[Horario Inscrito]])&amp;"-"&amp;TRIM(Tabla1[[#This Row],[Fecha Inicio grupo]])&amp;"-"&amp;TRIM(Tabla1[[#This Row],[Tipo Incrito]]))</f>
        <v/>
      </c>
      <c r="BH957" s="308" t="str">
        <f>IF(F957="","",OR(IFERROR(SEARCH("CG",Tabla1[[#This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7" s="309" t="str">
        <f>IF(F957&lt;&gt;"",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7" s="309" t="str">
        <f>IF(F957&lt;&gt;"",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7" s="309" t="str">
        <f>IF(Tabla1[[#This Row],[Fecha Inicio grupo]]="","",IFERROR(VLOOKUP(Tabla1[[#This Row],[Mes de Alta como miembro]],Parámetros!$AM$2:$AN$16,2,0),"01/01/1900"))</f>
        <v/>
      </c>
    </row>
    <row r="958" spans="1:63" ht="14.45">
      <c r="A958" s="69">
        <v>955</v>
      </c>
      <c r="B958" s="30"/>
      <c r="C958" s="35"/>
      <c r="D958" s="43"/>
      <c r="E958" s="65"/>
      <c r="F958" s="46"/>
      <c r="G958" s="46"/>
      <c r="H958" s="164"/>
      <c r="I958" s="43"/>
      <c r="J958" s="29"/>
      <c r="K958" s="70"/>
      <c r="L958" s="69"/>
      <c r="M958" s="47"/>
      <c r="N958" s="239" t="str">
        <f ca="1">IF(Tabla1[[#This Row],[Fecha de nac]]="","",IF(Tabla1[[#This Row],[Fecha Finalización]] &gt;=TODAY(), DATEDIF(Tabla1[[#This Row],[Fecha de nac]],TODAY(),"y"), ROUNDDOWN((Tabla1[[#This Row],[Fecha Finalización]] -Tabla1[[#This Row],[Fecha de nac]])/365,0)))</f>
        <v/>
      </c>
      <c r="O958" s="170"/>
      <c r="P958" s="35"/>
      <c r="Q958" s="68"/>
      <c r="R958" s="68"/>
      <c r="S958" s="68"/>
      <c r="T958" s="68"/>
      <c r="U958" s="244" t="str">
        <f>IF(F958="","",Tabla1[[#This Row],[Fecha Inicio grupo]]+3*7-7)</f>
        <v/>
      </c>
      <c r="V958" s="245" t="str">
        <f>IF(F958="","",EDATE(Tabla1[[#This Row],[Fecha Inicio grupo]],3))</f>
        <v/>
      </c>
      <c r="W958" s="30"/>
      <c r="X958" s="30"/>
      <c r="Y958" s="77"/>
      <c r="Z958" s="77"/>
      <c r="AA958" s="77"/>
      <c r="AB958" s="77"/>
      <c r="AC958" s="77"/>
      <c r="AD958" s="77"/>
      <c r="AE958" s="77"/>
      <c r="AF958" s="77"/>
      <c r="AG958" s="77"/>
      <c r="AH958" s="77"/>
      <c r="AI958" s="77"/>
      <c r="AJ958" s="77"/>
      <c r="AK958" s="77"/>
      <c r="AL958" s="77"/>
      <c r="AM958" s="77"/>
      <c r="AN958" s="77"/>
      <c r="AO958" s="145"/>
      <c r="AP958" s="247" t="str">
        <f>IF(F958="","",IFERROR(VLOOKUP(SUBSTITUTE(SUBSTITUTE(Tabla1[[#This Row],[Uso Sistemas]],"T","P"),"N","F"),Parámetros!$M$2:$N$17,2,0),"Completar hasta 3ra sem. para evaluar a Probacionista"))</f>
        <v/>
      </c>
      <c r="AQ958" s="40"/>
      <c r="AR958" s="40"/>
      <c r="AS958" s="40"/>
      <c r="AT958" s="29"/>
      <c r="AU958" s="56"/>
      <c r="AV958" s="56"/>
      <c r="AW958" s="56"/>
      <c r="AX958" s="249" t="str">
        <f>IF(V958="","",EOMONTH(EDATE(Tabla1[[#This Row],[Fecha Finalización]],2),0))</f>
        <v/>
      </c>
      <c r="AY958" s="40"/>
      <c r="AZ958" s="250" t="str">
        <f>IF(V958="","",EOMONTH(EDATE(Tabla1[[#This Row],[Fecha Finalización]],3),0))</f>
        <v/>
      </c>
      <c r="BA958" s="40"/>
      <c r="BB958" s="40"/>
      <c r="BC958" s="236"/>
      <c r="BD958" s="234" t="str">
        <f>IF(F958="","",Tabla1[[#This Row],[sem 01]]&amp;Tabla1[[#This Row],[sem 02]]&amp;Tabla1[[#This Row],[sem 03]])</f>
        <v/>
      </c>
      <c r="BE958" s="235" t="str">
        <f>IF(TRIM(F958)="","",$B$1&amp;"-"&amp;SUBSTITUTE(Tabla1[[#This Row],[Mes Inscrito]]," ","")&amp;"-"&amp;SUBSTITUTE(Tabla1[[#This Row],[Dia de clases Inscrito]]," ","")&amp;"-"&amp;SUBSTITUTE(Tabla1[[#This Row],[Horario Inscrito]]," ","")&amp;"-"&amp;Tabla1[[#This Row],[Fecha Inicio grupo]])</f>
        <v/>
      </c>
      <c r="BF958" s="252" t="str">
        <f>IF(F958="","",Tabla1[[#This Row],[Curso]])</f>
        <v/>
      </c>
      <c r="BG958" s="253" t="str">
        <f>+IF(TRIM(F958)="","",$B$1&amp;"-"&amp;TRIM(Tabla1[[#This Row],[Mes Inscrito]])&amp;"-"&amp;TRIM(Tabla1[[#This Row],[Dia de clases Inscrito]])&amp;"-"&amp;TRIM(Tabla1[[#This Row],[Horario Inscrito]])&amp;"-"&amp;TRIM(Tabla1[[#This Row],[Fecha Inicio grupo]])&amp;"-"&amp;TRIM(Tabla1[[#This Row],[Tipo Incrito]]))</f>
        <v/>
      </c>
      <c r="BH958" s="308" t="str">
        <f>IF(F958="","",OR(IFERROR(SEARCH("CG",Tabla1[[#This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8" s="309" t="str">
        <f>IF(F958&lt;&gt;"",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8" s="309" t="str">
        <f>IF(F958&lt;&gt;"",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8" s="309" t="str">
        <f>IF(Tabla1[[#This Row],[Fecha Inicio grupo]]="","",IFERROR(VLOOKUP(Tabla1[[#This Row],[Mes de Alta como miembro]],Parámetros!$AM$2:$AN$16,2,0),"01/01/1900"))</f>
        <v/>
      </c>
    </row>
    <row r="959" spans="1:63" ht="14.45">
      <c r="A959" s="69">
        <v>956</v>
      </c>
      <c r="B959" s="30"/>
      <c r="C959" s="35"/>
      <c r="D959" s="43"/>
      <c r="E959" s="65"/>
      <c r="F959" s="46"/>
      <c r="G959" s="46"/>
      <c r="H959" s="164"/>
      <c r="I959" s="43"/>
      <c r="J959" s="29"/>
      <c r="K959" s="70"/>
      <c r="L959" s="69"/>
      <c r="M959" s="47"/>
      <c r="N959" s="239" t="str">
        <f ca="1">IF(Tabla1[[#This Row],[Fecha de nac]]="","",IF(Tabla1[[#This Row],[Fecha Finalización]] &gt;=TODAY(), DATEDIF(Tabla1[[#This Row],[Fecha de nac]],TODAY(),"y"), ROUNDDOWN((Tabla1[[#This Row],[Fecha Finalización]] -Tabla1[[#This Row],[Fecha de nac]])/365,0)))</f>
        <v/>
      </c>
      <c r="O959" s="170"/>
      <c r="P959" s="35"/>
      <c r="Q959" s="68"/>
      <c r="R959" s="68"/>
      <c r="S959" s="68"/>
      <c r="T959" s="68"/>
      <c r="U959" s="244" t="str">
        <f>IF(F959="","",Tabla1[[#This Row],[Fecha Inicio grupo]]+3*7-7)</f>
        <v/>
      </c>
      <c r="V959" s="245" t="str">
        <f>IF(F959="","",EDATE(Tabla1[[#This Row],[Fecha Inicio grupo]],3))</f>
        <v/>
      </c>
      <c r="W959" s="30"/>
      <c r="X959" s="30"/>
      <c r="Y959" s="77"/>
      <c r="Z959" s="77"/>
      <c r="AA959" s="77"/>
      <c r="AB959" s="77"/>
      <c r="AC959" s="77"/>
      <c r="AD959" s="77"/>
      <c r="AE959" s="77"/>
      <c r="AF959" s="77"/>
      <c r="AG959" s="77"/>
      <c r="AH959" s="77"/>
      <c r="AI959" s="77"/>
      <c r="AJ959" s="77"/>
      <c r="AK959" s="77"/>
      <c r="AL959" s="77"/>
      <c r="AM959" s="77"/>
      <c r="AN959" s="77"/>
      <c r="AO959" s="145"/>
      <c r="AP959" s="247" t="str">
        <f>IF(F959="","",IFERROR(VLOOKUP(SUBSTITUTE(SUBSTITUTE(Tabla1[[#This Row],[Uso Sistemas]],"T","P"),"N","F"),Parámetros!$M$2:$N$17,2,0),"Completar hasta 3ra sem. para evaluar a Probacionista"))</f>
        <v/>
      </c>
      <c r="AQ959" s="40"/>
      <c r="AR959" s="40"/>
      <c r="AS959" s="40"/>
      <c r="AT959" s="29"/>
      <c r="AU959" s="56"/>
      <c r="AV959" s="56"/>
      <c r="AW959" s="56"/>
      <c r="AX959" s="249" t="str">
        <f>IF(V959="","",EOMONTH(EDATE(Tabla1[[#This Row],[Fecha Finalización]],2),0))</f>
        <v/>
      </c>
      <c r="AY959" s="40"/>
      <c r="AZ959" s="250" t="str">
        <f>IF(V959="","",EOMONTH(EDATE(Tabla1[[#This Row],[Fecha Finalización]],3),0))</f>
        <v/>
      </c>
      <c r="BA959" s="40"/>
      <c r="BB959" s="40"/>
      <c r="BC959" s="236"/>
      <c r="BD959" s="234" t="str">
        <f>IF(F959="","",Tabla1[[#This Row],[sem 01]]&amp;Tabla1[[#This Row],[sem 02]]&amp;Tabla1[[#This Row],[sem 03]])</f>
        <v/>
      </c>
      <c r="BE959" s="235" t="str">
        <f>IF(TRIM(F959)="","",$B$1&amp;"-"&amp;SUBSTITUTE(Tabla1[[#This Row],[Mes Inscrito]]," ","")&amp;"-"&amp;SUBSTITUTE(Tabla1[[#This Row],[Dia de clases Inscrito]]," ","")&amp;"-"&amp;SUBSTITUTE(Tabla1[[#This Row],[Horario Inscrito]]," ","")&amp;"-"&amp;Tabla1[[#This Row],[Fecha Inicio grupo]])</f>
        <v/>
      </c>
      <c r="BF959" s="252" t="str">
        <f>IF(F959="","",Tabla1[[#This Row],[Curso]])</f>
        <v/>
      </c>
      <c r="BG959" s="253" t="str">
        <f>+IF(TRIM(F959)="","",$B$1&amp;"-"&amp;TRIM(Tabla1[[#This Row],[Mes Inscrito]])&amp;"-"&amp;TRIM(Tabla1[[#This Row],[Dia de clases Inscrito]])&amp;"-"&amp;TRIM(Tabla1[[#This Row],[Horario Inscrito]])&amp;"-"&amp;TRIM(Tabla1[[#This Row],[Fecha Inicio grupo]])&amp;"-"&amp;TRIM(Tabla1[[#This Row],[Tipo Incrito]]))</f>
        <v/>
      </c>
      <c r="BH959" s="308" t="str">
        <f>IF(F959="","",OR(IFERROR(SEARCH("CG",Tabla1[[#This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9" s="309" t="str">
        <f>IF(F959&lt;&gt;"",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9" s="309" t="str">
        <f>IF(F959&lt;&gt;"",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9" s="309" t="str">
        <f>IF(Tabla1[[#This Row],[Fecha Inicio grupo]]="","",IFERROR(VLOOKUP(Tabla1[[#This Row],[Mes de Alta como miembro]],Parámetros!$AM$2:$AN$16,2,0),"01/01/1900"))</f>
        <v/>
      </c>
    </row>
    <row r="960" spans="1:63" ht="14.45">
      <c r="A960" s="69">
        <v>957</v>
      </c>
      <c r="B960" s="30"/>
      <c r="C960" s="35"/>
      <c r="D960" s="43"/>
      <c r="E960" s="65"/>
      <c r="F960" s="46"/>
      <c r="G960" s="46"/>
      <c r="H960" s="164"/>
      <c r="I960" s="43"/>
      <c r="J960" s="29"/>
      <c r="K960" s="70"/>
      <c r="L960" s="69"/>
      <c r="M960" s="47"/>
      <c r="N960" s="239" t="str">
        <f ca="1">IF(Tabla1[[#This Row],[Fecha de nac]]="","",IF(Tabla1[[#This Row],[Fecha Finalización]] &gt;=TODAY(), DATEDIF(Tabla1[[#This Row],[Fecha de nac]],TODAY(),"y"), ROUNDDOWN((Tabla1[[#This Row],[Fecha Finalización]] -Tabla1[[#This Row],[Fecha de nac]])/365,0)))</f>
        <v/>
      </c>
      <c r="O960" s="170"/>
      <c r="P960" s="35"/>
      <c r="Q960" s="68"/>
      <c r="R960" s="68"/>
      <c r="S960" s="68"/>
      <c r="T960" s="68"/>
      <c r="U960" s="244" t="str">
        <f>IF(F960="","",Tabla1[[#This Row],[Fecha Inicio grupo]]+3*7-7)</f>
        <v/>
      </c>
      <c r="V960" s="245" t="str">
        <f>IF(F960="","",EDATE(Tabla1[[#This Row],[Fecha Inicio grupo]],3))</f>
        <v/>
      </c>
      <c r="W960" s="30"/>
      <c r="X960" s="30"/>
      <c r="Y960" s="77"/>
      <c r="Z960" s="77"/>
      <c r="AA960" s="77"/>
      <c r="AB960" s="77"/>
      <c r="AC960" s="77"/>
      <c r="AD960" s="77"/>
      <c r="AE960" s="77"/>
      <c r="AF960" s="77"/>
      <c r="AG960" s="77"/>
      <c r="AH960" s="77"/>
      <c r="AI960" s="77"/>
      <c r="AJ960" s="77"/>
      <c r="AK960" s="77"/>
      <c r="AL960" s="77"/>
      <c r="AM960" s="77"/>
      <c r="AN960" s="77"/>
      <c r="AO960" s="145"/>
      <c r="AP960" s="247" t="str">
        <f>IF(F960="","",IFERROR(VLOOKUP(SUBSTITUTE(SUBSTITUTE(Tabla1[[#This Row],[Uso Sistemas]],"T","P"),"N","F"),Parámetros!$M$2:$N$17,2,0),"Completar hasta 3ra sem. para evaluar a Probacionista"))</f>
        <v/>
      </c>
      <c r="AQ960" s="40"/>
      <c r="AR960" s="40"/>
      <c r="AS960" s="40"/>
      <c r="AT960" s="29"/>
      <c r="AU960" s="56"/>
      <c r="AV960" s="56"/>
      <c r="AW960" s="56"/>
      <c r="AX960" s="249" t="str">
        <f>IF(V960="","",EOMONTH(EDATE(Tabla1[[#This Row],[Fecha Finalización]],2),0))</f>
        <v/>
      </c>
      <c r="AY960" s="40"/>
      <c r="AZ960" s="250" t="str">
        <f>IF(V960="","",EOMONTH(EDATE(Tabla1[[#This Row],[Fecha Finalización]],3),0))</f>
        <v/>
      </c>
      <c r="BA960" s="40"/>
      <c r="BB960" s="40"/>
      <c r="BC960" s="236"/>
      <c r="BD960" s="234" t="str">
        <f>IF(F960="","",Tabla1[[#This Row],[sem 01]]&amp;Tabla1[[#This Row],[sem 02]]&amp;Tabla1[[#This Row],[sem 03]])</f>
        <v/>
      </c>
      <c r="BE960" s="235" t="str">
        <f>IF(TRIM(F960)="","",$B$1&amp;"-"&amp;SUBSTITUTE(Tabla1[[#This Row],[Mes Inscrito]]," ","")&amp;"-"&amp;SUBSTITUTE(Tabla1[[#This Row],[Dia de clases Inscrito]]," ","")&amp;"-"&amp;SUBSTITUTE(Tabla1[[#This Row],[Horario Inscrito]]," ","")&amp;"-"&amp;Tabla1[[#This Row],[Fecha Inicio grupo]])</f>
        <v/>
      </c>
      <c r="BF960" s="252" t="str">
        <f>IF(F960="","",Tabla1[[#This Row],[Curso]])</f>
        <v/>
      </c>
      <c r="BG960" s="253" t="str">
        <f>+IF(TRIM(F960)="","",$B$1&amp;"-"&amp;TRIM(Tabla1[[#This Row],[Mes Inscrito]])&amp;"-"&amp;TRIM(Tabla1[[#This Row],[Dia de clases Inscrito]])&amp;"-"&amp;TRIM(Tabla1[[#This Row],[Horario Inscrito]])&amp;"-"&amp;TRIM(Tabla1[[#This Row],[Fecha Inicio grupo]])&amp;"-"&amp;TRIM(Tabla1[[#This Row],[Tipo Incrito]]))</f>
        <v/>
      </c>
      <c r="BH960" s="308" t="str">
        <f>IF(F960="","",OR(IFERROR(SEARCH("CG",Tabla1[[#This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0" s="309" t="str">
        <f>IF(F960&lt;&gt;"",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0" s="309" t="str">
        <f>IF(F960&lt;&gt;"",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0" s="309" t="str">
        <f>IF(Tabla1[[#This Row],[Fecha Inicio grupo]]="","",IFERROR(VLOOKUP(Tabla1[[#This Row],[Mes de Alta como miembro]],Parámetros!$AM$2:$AN$16,2,0),"01/01/1900"))</f>
        <v/>
      </c>
    </row>
    <row r="961" spans="1:63" ht="14.45">
      <c r="A961" s="69">
        <v>958</v>
      </c>
      <c r="B961" s="30"/>
      <c r="C961" s="35"/>
      <c r="D961" s="43"/>
      <c r="E961" s="65"/>
      <c r="F961" s="46"/>
      <c r="G961" s="46"/>
      <c r="H961" s="164"/>
      <c r="I961" s="43"/>
      <c r="J961" s="29"/>
      <c r="K961" s="70"/>
      <c r="L961" s="69"/>
      <c r="M961" s="47"/>
      <c r="N961" s="239" t="str">
        <f ca="1">IF(Tabla1[[#This Row],[Fecha de nac]]="","",IF(Tabla1[[#This Row],[Fecha Finalización]] &gt;=TODAY(), DATEDIF(Tabla1[[#This Row],[Fecha de nac]],TODAY(),"y"), ROUNDDOWN((Tabla1[[#This Row],[Fecha Finalización]] -Tabla1[[#This Row],[Fecha de nac]])/365,0)))</f>
        <v/>
      </c>
      <c r="O961" s="170"/>
      <c r="P961" s="35"/>
      <c r="Q961" s="68"/>
      <c r="R961" s="68"/>
      <c r="S961" s="68"/>
      <c r="T961" s="68"/>
      <c r="U961" s="244" t="str">
        <f>IF(F961="","",Tabla1[[#This Row],[Fecha Inicio grupo]]+3*7-7)</f>
        <v/>
      </c>
      <c r="V961" s="245" t="str">
        <f>IF(F961="","",EDATE(Tabla1[[#This Row],[Fecha Inicio grupo]],3))</f>
        <v/>
      </c>
      <c r="W961" s="30"/>
      <c r="X961" s="30"/>
      <c r="Y961" s="77"/>
      <c r="Z961" s="77"/>
      <c r="AA961" s="77"/>
      <c r="AB961" s="77"/>
      <c r="AC961" s="77"/>
      <c r="AD961" s="77"/>
      <c r="AE961" s="77"/>
      <c r="AF961" s="77"/>
      <c r="AG961" s="77"/>
      <c r="AH961" s="77"/>
      <c r="AI961" s="77"/>
      <c r="AJ961" s="77"/>
      <c r="AK961" s="77"/>
      <c r="AL961" s="77"/>
      <c r="AM961" s="77"/>
      <c r="AN961" s="77"/>
      <c r="AO961" s="145"/>
      <c r="AP961" s="247" t="str">
        <f>IF(F961="","",IFERROR(VLOOKUP(SUBSTITUTE(SUBSTITUTE(Tabla1[[#This Row],[Uso Sistemas]],"T","P"),"N","F"),Parámetros!$M$2:$N$17,2,0),"Completar hasta 3ra sem. para evaluar a Probacionista"))</f>
        <v/>
      </c>
      <c r="AQ961" s="40"/>
      <c r="AR961" s="40"/>
      <c r="AS961" s="40"/>
      <c r="AT961" s="29"/>
      <c r="AU961" s="56"/>
      <c r="AV961" s="56"/>
      <c r="AW961" s="56"/>
      <c r="AX961" s="249" t="str">
        <f>IF(V961="","",EOMONTH(EDATE(Tabla1[[#This Row],[Fecha Finalización]],2),0))</f>
        <v/>
      </c>
      <c r="AY961" s="40"/>
      <c r="AZ961" s="250" t="str">
        <f>IF(V961="","",EOMONTH(EDATE(Tabla1[[#This Row],[Fecha Finalización]],3),0))</f>
        <v/>
      </c>
      <c r="BA961" s="40"/>
      <c r="BB961" s="40"/>
      <c r="BC961" s="236"/>
      <c r="BD961" s="234" t="str">
        <f>IF(F961="","",Tabla1[[#This Row],[sem 01]]&amp;Tabla1[[#This Row],[sem 02]]&amp;Tabla1[[#This Row],[sem 03]])</f>
        <v/>
      </c>
      <c r="BE961" s="235" t="str">
        <f>IF(TRIM(F961)="","",$B$1&amp;"-"&amp;SUBSTITUTE(Tabla1[[#This Row],[Mes Inscrito]]," ","")&amp;"-"&amp;SUBSTITUTE(Tabla1[[#This Row],[Dia de clases Inscrito]]," ","")&amp;"-"&amp;SUBSTITUTE(Tabla1[[#This Row],[Horario Inscrito]]," ","")&amp;"-"&amp;Tabla1[[#This Row],[Fecha Inicio grupo]])</f>
        <v/>
      </c>
      <c r="BF961" s="252" t="str">
        <f>IF(F961="","",Tabla1[[#This Row],[Curso]])</f>
        <v/>
      </c>
      <c r="BG961" s="253" t="str">
        <f>+IF(TRIM(F961)="","",$B$1&amp;"-"&amp;TRIM(Tabla1[[#This Row],[Mes Inscrito]])&amp;"-"&amp;TRIM(Tabla1[[#This Row],[Dia de clases Inscrito]])&amp;"-"&amp;TRIM(Tabla1[[#This Row],[Horario Inscrito]])&amp;"-"&amp;TRIM(Tabla1[[#This Row],[Fecha Inicio grupo]])&amp;"-"&amp;TRIM(Tabla1[[#This Row],[Tipo Incrito]]))</f>
        <v/>
      </c>
      <c r="BH961" s="308" t="str">
        <f>IF(F961="","",OR(IFERROR(SEARCH("CG",Tabla1[[#This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1" s="309" t="str">
        <f>IF(F961&lt;&gt;"",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1" s="309" t="str">
        <f>IF(F961&lt;&gt;"",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1" s="309" t="str">
        <f>IF(Tabla1[[#This Row],[Fecha Inicio grupo]]="","",IFERROR(VLOOKUP(Tabla1[[#This Row],[Mes de Alta como miembro]],Parámetros!$AM$2:$AN$16,2,0),"01/01/1900"))</f>
        <v/>
      </c>
    </row>
    <row r="962" spans="1:63" ht="14.45">
      <c r="A962" s="69">
        <v>959</v>
      </c>
      <c r="B962" s="30"/>
      <c r="C962" s="35"/>
      <c r="D962" s="43"/>
      <c r="E962" s="65"/>
      <c r="F962" s="46"/>
      <c r="G962" s="46"/>
      <c r="H962" s="164"/>
      <c r="I962" s="43"/>
      <c r="J962" s="29"/>
      <c r="K962" s="70"/>
      <c r="L962" s="69"/>
      <c r="M962" s="47"/>
      <c r="N962" s="239" t="str">
        <f ca="1">IF(Tabla1[[#This Row],[Fecha de nac]]="","",IF(Tabla1[[#This Row],[Fecha Finalización]] &gt;=TODAY(), DATEDIF(Tabla1[[#This Row],[Fecha de nac]],TODAY(),"y"), ROUNDDOWN((Tabla1[[#This Row],[Fecha Finalización]] -Tabla1[[#This Row],[Fecha de nac]])/365,0)))</f>
        <v/>
      </c>
      <c r="O962" s="170"/>
      <c r="P962" s="35"/>
      <c r="Q962" s="68"/>
      <c r="R962" s="68"/>
      <c r="S962" s="68"/>
      <c r="T962" s="68"/>
      <c r="U962" s="244" t="str">
        <f>IF(F962="","",Tabla1[[#This Row],[Fecha Inicio grupo]]+3*7-7)</f>
        <v/>
      </c>
      <c r="V962" s="245" t="str">
        <f>IF(F962="","",EDATE(Tabla1[[#This Row],[Fecha Inicio grupo]],3))</f>
        <v/>
      </c>
      <c r="W962" s="30"/>
      <c r="X962" s="30"/>
      <c r="Y962" s="77"/>
      <c r="Z962" s="77"/>
      <c r="AA962" s="77"/>
      <c r="AB962" s="77"/>
      <c r="AC962" s="77"/>
      <c r="AD962" s="77"/>
      <c r="AE962" s="77"/>
      <c r="AF962" s="77"/>
      <c r="AG962" s="77"/>
      <c r="AH962" s="77"/>
      <c r="AI962" s="77"/>
      <c r="AJ962" s="77"/>
      <c r="AK962" s="77"/>
      <c r="AL962" s="77"/>
      <c r="AM962" s="77"/>
      <c r="AN962" s="77"/>
      <c r="AO962" s="145"/>
      <c r="AP962" s="247" t="str">
        <f>IF(F962="","",IFERROR(VLOOKUP(SUBSTITUTE(SUBSTITUTE(Tabla1[[#This Row],[Uso Sistemas]],"T","P"),"N","F"),Parámetros!$M$2:$N$17,2,0),"Completar hasta 3ra sem. para evaluar a Probacionista"))</f>
        <v/>
      </c>
      <c r="AQ962" s="40"/>
      <c r="AR962" s="40"/>
      <c r="AS962" s="40"/>
      <c r="AT962" s="29"/>
      <c r="AU962" s="56"/>
      <c r="AV962" s="56"/>
      <c r="AW962" s="56"/>
      <c r="AX962" s="249" t="str">
        <f>IF(V962="","",EOMONTH(EDATE(Tabla1[[#This Row],[Fecha Finalización]],2),0))</f>
        <v/>
      </c>
      <c r="AY962" s="40"/>
      <c r="AZ962" s="250" t="str">
        <f>IF(V962="","",EOMONTH(EDATE(Tabla1[[#This Row],[Fecha Finalización]],3),0))</f>
        <v/>
      </c>
      <c r="BA962" s="40"/>
      <c r="BB962" s="40"/>
      <c r="BC962" s="236"/>
      <c r="BD962" s="234" t="str">
        <f>IF(F962="","",Tabla1[[#This Row],[sem 01]]&amp;Tabla1[[#This Row],[sem 02]]&amp;Tabla1[[#This Row],[sem 03]])</f>
        <v/>
      </c>
      <c r="BE962" s="235" t="str">
        <f>IF(TRIM(F962)="","",$B$1&amp;"-"&amp;SUBSTITUTE(Tabla1[[#This Row],[Mes Inscrito]]," ","")&amp;"-"&amp;SUBSTITUTE(Tabla1[[#This Row],[Dia de clases Inscrito]]," ","")&amp;"-"&amp;SUBSTITUTE(Tabla1[[#This Row],[Horario Inscrito]]," ","")&amp;"-"&amp;Tabla1[[#This Row],[Fecha Inicio grupo]])</f>
        <v/>
      </c>
      <c r="BF962" s="252" t="str">
        <f>IF(F962="","",Tabla1[[#This Row],[Curso]])</f>
        <v/>
      </c>
      <c r="BG962" s="253" t="str">
        <f>+IF(TRIM(F962)="","",$B$1&amp;"-"&amp;TRIM(Tabla1[[#This Row],[Mes Inscrito]])&amp;"-"&amp;TRIM(Tabla1[[#This Row],[Dia de clases Inscrito]])&amp;"-"&amp;TRIM(Tabla1[[#This Row],[Horario Inscrito]])&amp;"-"&amp;TRIM(Tabla1[[#This Row],[Fecha Inicio grupo]])&amp;"-"&amp;TRIM(Tabla1[[#This Row],[Tipo Incrito]]))</f>
        <v/>
      </c>
      <c r="BH962" s="308" t="str">
        <f>IF(F962="","",OR(IFERROR(SEARCH("CG",Tabla1[[#This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2" s="309" t="str">
        <f>IF(F962&lt;&gt;"",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2" s="309" t="str">
        <f>IF(F962&lt;&gt;"",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2" s="309" t="str">
        <f>IF(Tabla1[[#This Row],[Fecha Inicio grupo]]="","",IFERROR(VLOOKUP(Tabla1[[#This Row],[Mes de Alta como miembro]],Parámetros!$AM$2:$AN$16,2,0),"01/01/1900"))</f>
        <v/>
      </c>
    </row>
    <row r="963" spans="1:63" ht="14.45">
      <c r="A963" s="69">
        <v>960</v>
      </c>
      <c r="B963" s="30"/>
      <c r="C963" s="35"/>
      <c r="D963" s="43"/>
      <c r="E963" s="65"/>
      <c r="F963" s="46"/>
      <c r="G963" s="46"/>
      <c r="H963" s="164"/>
      <c r="I963" s="43"/>
      <c r="J963" s="29"/>
      <c r="K963" s="70"/>
      <c r="L963" s="69"/>
      <c r="M963" s="47"/>
      <c r="N963" s="239" t="str">
        <f ca="1">IF(Tabla1[[#This Row],[Fecha de nac]]="","",IF(Tabla1[[#This Row],[Fecha Finalización]] &gt;=TODAY(), DATEDIF(Tabla1[[#This Row],[Fecha de nac]],TODAY(),"y"), ROUNDDOWN((Tabla1[[#This Row],[Fecha Finalización]] -Tabla1[[#This Row],[Fecha de nac]])/365,0)))</f>
        <v/>
      </c>
      <c r="O963" s="170"/>
      <c r="P963" s="35"/>
      <c r="Q963" s="68"/>
      <c r="R963" s="68"/>
      <c r="S963" s="68"/>
      <c r="T963" s="68"/>
      <c r="U963" s="244" t="str">
        <f>IF(F963="","",Tabla1[[#This Row],[Fecha Inicio grupo]]+3*7-7)</f>
        <v/>
      </c>
      <c r="V963" s="245" t="str">
        <f>IF(F963="","",EDATE(Tabla1[[#This Row],[Fecha Inicio grupo]],3))</f>
        <v/>
      </c>
      <c r="W963" s="30"/>
      <c r="X963" s="30"/>
      <c r="Y963" s="77"/>
      <c r="Z963" s="77"/>
      <c r="AA963" s="77"/>
      <c r="AB963" s="77"/>
      <c r="AC963" s="77"/>
      <c r="AD963" s="77"/>
      <c r="AE963" s="77"/>
      <c r="AF963" s="77"/>
      <c r="AG963" s="77"/>
      <c r="AH963" s="77"/>
      <c r="AI963" s="77"/>
      <c r="AJ963" s="77"/>
      <c r="AK963" s="77"/>
      <c r="AL963" s="77"/>
      <c r="AM963" s="77"/>
      <c r="AN963" s="77"/>
      <c r="AO963" s="145"/>
      <c r="AP963" s="247" t="str">
        <f>IF(F963="","",IFERROR(VLOOKUP(SUBSTITUTE(SUBSTITUTE(Tabla1[[#This Row],[Uso Sistemas]],"T","P"),"N","F"),Parámetros!$M$2:$N$17,2,0),"Completar hasta 3ra sem. para evaluar a Probacionista"))</f>
        <v/>
      </c>
      <c r="AQ963" s="40"/>
      <c r="AR963" s="40"/>
      <c r="AS963" s="40"/>
      <c r="AT963" s="29"/>
      <c r="AU963" s="56"/>
      <c r="AV963" s="56"/>
      <c r="AW963" s="56"/>
      <c r="AX963" s="249" t="str">
        <f>IF(V963="","",EOMONTH(EDATE(Tabla1[[#This Row],[Fecha Finalización]],2),0))</f>
        <v/>
      </c>
      <c r="AY963" s="40"/>
      <c r="AZ963" s="250" t="str">
        <f>IF(V963="","",EOMONTH(EDATE(Tabla1[[#This Row],[Fecha Finalización]],3),0))</f>
        <v/>
      </c>
      <c r="BA963" s="40"/>
      <c r="BB963" s="40"/>
      <c r="BC963" s="236"/>
      <c r="BD963" s="234" t="str">
        <f>IF(F963="","",Tabla1[[#This Row],[sem 01]]&amp;Tabla1[[#This Row],[sem 02]]&amp;Tabla1[[#This Row],[sem 03]])</f>
        <v/>
      </c>
      <c r="BE963" s="235" t="str">
        <f>IF(TRIM(F963)="","",$B$1&amp;"-"&amp;SUBSTITUTE(Tabla1[[#This Row],[Mes Inscrito]]," ","")&amp;"-"&amp;SUBSTITUTE(Tabla1[[#This Row],[Dia de clases Inscrito]]," ","")&amp;"-"&amp;SUBSTITUTE(Tabla1[[#This Row],[Horario Inscrito]]," ","")&amp;"-"&amp;Tabla1[[#This Row],[Fecha Inicio grupo]])</f>
        <v/>
      </c>
      <c r="BF963" s="252" t="str">
        <f>IF(F963="","",Tabla1[[#This Row],[Curso]])</f>
        <v/>
      </c>
      <c r="BG963" s="253" t="str">
        <f>+IF(TRIM(F963)="","",$B$1&amp;"-"&amp;TRIM(Tabla1[[#This Row],[Mes Inscrito]])&amp;"-"&amp;TRIM(Tabla1[[#This Row],[Dia de clases Inscrito]])&amp;"-"&amp;TRIM(Tabla1[[#This Row],[Horario Inscrito]])&amp;"-"&amp;TRIM(Tabla1[[#This Row],[Fecha Inicio grupo]])&amp;"-"&amp;TRIM(Tabla1[[#This Row],[Tipo Incrito]]))</f>
        <v/>
      </c>
      <c r="BH963" s="308" t="str">
        <f>IF(F963="","",OR(IFERROR(SEARCH("CG",Tabla1[[#This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3" s="309" t="str">
        <f>IF(F963&lt;&gt;"",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3" s="309" t="str">
        <f>IF(F963&lt;&gt;"",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3" s="309" t="str">
        <f>IF(Tabla1[[#This Row],[Fecha Inicio grupo]]="","",IFERROR(VLOOKUP(Tabla1[[#This Row],[Mes de Alta como miembro]],Parámetros!$AM$2:$AN$16,2,0),"01/01/1900"))</f>
        <v/>
      </c>
    </row>
    <row r="964" spans="1:63" ht="14.45">
      <c r="A964" s="69">
        <v>961</v>
      </c>
      <c r="B964" s="30"/>
      <c r="C964" s="35"/>
      <c r="D964" s="43"/>
      <c r="E964" s="65"/>
      <c r="F964" s="46"/>
      <c r="G964" s="46"/>
      <c r="H964" s="164"/>
      <c r="I964" s="43"/>
      <c r="J964" s="29"/>
      <c r="K964" s="70"/>
      <c r="L964" s="69"/>
      <c r="M964" s="47"/>
      <c r="N964" s="239" t="str">
        <f ca="1">IF(Tabla1[[#This Row],[Fecha de nac]]="","",IF(Tabla1[[#This Row],[Fecha Finalización]] &gt;=TODAY(), DATEDIF(Tabla1[[#This Row],[Fecha de nac]],TODAY(),"y"), ROUNDDOWN((Tabla1[[#This Row],[Fecha Finalización]] -Tabla1[[#This Row],[Fecha de nac]])/365,0)))</f>
        <v/>
      </c>
      <c r="O964" s="170"/>
      <c r="P964" s="35"/>
      <c r="Q964" s="68"/>
      <c r="R964" s="68"/>
      <c r="S964" s="68"/>
      <c r="T964" s="68"/>
      <c r="U964" s="244" t="str">
        <f>IF(F964="","",Tabla1[[#This Row],[Fecha Inicio grupo]]+3*7-7)</f>
        <v/>
      </c>
      <c r="V964" s="245" t="str">
        <f>IF(F964="","",EDATE(Tabla1[[#This Row],[Fecha Inicio grupo]],3))</f>
        <v/>
      </c>
      <c r="W964" s="30"/>
      <c r="X964" s="30"/>
      <c r="Y964" s="77"/>
      <c r="Z964" s="77"/>
      <c r="AA964" s="77"/>
      <c r="AB964" s="77"/>
      <c r="AC964" s="77"/>
      <c r="AD964" s="77"/>
      <c r="AE964" s="77"/>
      <c r="AF964" s="77"/>
      <c r="AG964" s="77"/>
      <c r="AH964" s="77"/>
      <c r="AI964" s="77"/>
      <c r="AJ964" s="77"/>
      <c r="AK964" s="77"/>
      <c r="AL964" s="77"/>
      <c r="AM964" s="77"/>
      <c r="AN964" s="77"/>
      <c r="AO964" s="145"/>
      <c r="AP964" s="247" t="str">
        <f>IF(F964="","",IFERROR(VLOOKUP(SUBSTITUTE(SUBSTITUTE(Tabla1[[#This Row],[Uso Sistemas]],"T","P"),"N","F"),Parámetros!$M$2:$N$17,2,0),"Completar hasta 3ra sem. para evaluar a Probacionista"))</f>
        <v/>
      </c>
      <c r="AQ964" s="40"/>
      <c r="AR964" s="40"/>
      <c r="AS964" s="40"/>
      <c r="AT964" s="29"/>
      <c r="AU964" s="56"/>
      <c r="AV964" s="56"/>
      <c r="AW964" s="56"/>
      <c r="AX964" s="249" t="str">
        <f>IF(V964="","",EOMONTH(EDATE(Tabla1[[#This Row],[Fecha Finalización]],2),0))</f>
        <v/>
      </c>
      <c r="AY964" s="40"/>
      <c r="AZ964" s="250" t="str">
        <f>IF(V964="","",EOMONTH(EDATE(Tabla1[[#This Row],[Fecha Finalización]],3),0))</f>
        <v/>
      </c>
      <c r="BA964" s="40"/>
      <c r="BB964" s="40"/>
      <c r="BC964" s="236"/>
      <c r="BD964" s="234" t="str">
        <f>IF(F964="","",Tabla1[[#This Row],[sem 01]]&amp;Tabla1[[#This Row],[sem 02]]&amp;Tabla1[[#This Row],[sem 03]])</f>
        <v/>
      </c>
      <c r="BE964" s="235" t="str">
        <f>IF(TRIM(F964)="","",$B$1&amp;"-"&amp;SUBSTITUTE(Tabla1[[#This Row],[Mes Inscrito]]," ","")&amp;"-"&amp;SUBSTITUTE(Tabla1[[#This Row],[Dia de clases Inscrito]]," ","")&amp;"-"&amp;SUBSTITUTE(Tabla1[[#This Row],[Horario Inscrito]]," ","")&amp;"-"&amp;Tabla1[[#This Row],[Fecha Inicio grupo]])</f>
        <v/>
      </c>
      <c r="BF964" s="252" t="str">
        <f>IF(F964="","",Tabla1[[#This Row],[Curso]])</f>
        <v/>
      </c>
      <c r="BG964" s="253" t="str">
        <f>+IF(TRIM(F964)="","",$B$1&amp;"-"&amp;TRIM(Tabla1[[#This Row],[Mes Inscrito]])&amp;"-"&amp;TRIM(Tabla1[[#This Row],[Dia de clases Inscrito]])&amp;"-"&amp;TRIM(Tabla1[[#This Row],[Horario Inscrito]])&amp;"-"&amp;TRIM(Tabla1[[#This Row],[Fecha Inicio grupo]])&amp;"-"&amp;TRIM(Tabla1[[#This Row],[Tipo Incrito]]))</f>
        <v/>
      </c>
      <c r="BH964" s="308" t="str">
        <f>IF(F964="","",OR(IFERROR(SEARCH("CG",Tabla1[[#This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4" s="309" t="str">
        <f>IF(F964&lt;&gt;"",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4" s="309" t="str">
        <f>IF(F964&lt;&gt;"",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4" s="309" t="str">
        <f>IF(Tabla1[[#This Row],[Fecha Inicio grupo]]="","",IFERROR(VLOOKUP(Tabla1[[#This Row],[Mes de Alta como miembro]],Parámetros!$AM$2:$AN$16,2,0),"01/01/1900"))</f>
        <v/>
      </c>
    </row>
    <row r="965" spans="1:63" ht="14.45">
      <c r="A965" s="69">
        <v>962</v>
      </c>
      <c r="B965" s="30"/>
      <c r="C965" s="35"/>
      <c r="D965" s="43"/>
      <c r="E965" s="65"/>
      <c r="F965" s="46"/>
      <c r="G965" s="46"/>
      <c r="H965" s="164"/>
      <c r="I965" s="43"/>
      <c r="J965" s="29"/>
      <c r="K965" s="70"/>
      <c r="L965" s="69"/>
      <c r="M965" s="47"/>
      <c r="N965" s="239" t="str">
        <f ca="1">IF(Tabla1[[#This Row],[Fecha de nac]]="","",IF(Tabla1[[#This Row],[Fecha Finalización]] &gt;=TODAY(), DATEDIF(Tabla1[[#This Row],[Fecha de nac]],TODAY(),"y"), ROUNDDOWN((Tabla1[[#This Row],[Fecha Finalización]] -Tabla1[[#This Row],[Fecha de nac]])/365,0)))</f>
        <v/>
      </c>
      <c r="O965" s="170"/>
      <c r="P965" s="35"/>
      <c r="Q965" s="68"/>
      <c r="R965" s="68"/>
      <c r="S965" s="68"/>
      <c r="T965" s="68"/>
      <c r="U965" s="244" t="str">
        <f>IF(F965="","",Tabla1[[#This Row],[Fecha Inicio grupo]]+3*7-7)</f>
        <v/>
      </c>
      <c r="V965" s="245" t="str">
        <f>IF(F965="","",EDATE(Tabla1[[#This Row],[Fecha Inicio grupo]],3))</f>
        <v/>
      </c>
      <c r="W965" s="30"/>
      <c r="X965" s="30"/>
      <c r="Y965" s="77"/>
      <c r="Z965" s="77"/>
      <c r="AA965" s="77"/>
      <c r="AB965" s="77"/>
      <c r="AC965" s="77"/>
      <c r="AD965" s="77"/>
      <c r="AE965" s="77"/>
      <c r="AF965" s="77"/>
      <c r="AG965" s="77"/>
      <c r="AH965" s="77"/>
      <c r="AI965" s="77"/>
      <c r="AJ965" s="77"/>
      <c r="AK965" s="77"/>
      <c r="AL965" s="77"/>
      <c r="AM965" s="77"/>
      <c r="AN965" s="77"/>
      <c r="AO965" s="145"/>
      <c r="AP965" s="247" t="str">
        <f>IF(F965="","",IFERROR(VLOOKUP(SUBSTITUTE(SUBSTITUTE(Tabla1[[#This Row],[Uso Sistemas]],"T","P"),"N","F"),Parámetros!$M$2:$N$17,2,0),"Completar hasta 3ra sem. para evaluar a Probacionista"))</f>
        <v/>
      </c>
      <c r="AQ965" s="40"/>
      <c r="AR965" s="40"/>
      <c r="AS965" s="40"/>
      <c r="AT965" s="29"/>
      <c r="AU965" s="56"/>
      <c r="AV965" s="56"/>
      <c r="AW965" s="56"/>
      <c r="AX965" s="249" t="str">
        <f>IF(V965="","",EOMONTH(EDATE(Tabla1[[#This Row],[Fecha Finalización]],2),0))</f>
        <v/>
      </c>
      <c r="AY965" s="40"/>
      <c r="AZ965" s="250" t="str">
        <f>IF(V965="","",EOMONTH(EDATE(Tabla1[[#This Row],[Fecha Finalización]],3),0))</f>
        <v/>
      </c>
      <c r="BA965" s="40"/>
      <c r="BB965" s="40"/>
      <c r="BC965" s="236"/>
      <c r="BD965" s="234" t="str">
        <f>IF(F965="","",Tabla1[[#This Row],[sem 01]]&amp;Tabla1[[#This Row],[sem 02]]&amp;Tabla1[[#This Row],[sem 03]])</f>
        <v/>
      </c>
      <c r="BE965" s="235" t="str">
        <f>IF(TRIM(F965)="","",$B$1&amp;"-"&amp;SUBSTITUTE(Tabla1[[#This Row],[Mes Inscrito]]," ","")&amp;"-"&amp;SUBSTITUTE(Tabla1[[#This Row],[Dia de clases Inscrito]]," ","")&amp;"-"&amp;SUBSTITUTE(Tabla1[[#This Row],[Horario Inscrito]]," ","")&amp;"-"&amp;Tabla1[[#This Row],[Fecha Inicio grupo]])</f>
        <v/>
      </c>
      <c r="BF965" s="252" t="str">
        <f>IF(F965="","",Tabla1[[#This Row],[Curso]])</f>
        <v/>
      </c>
      <c r="BG965" s="253" t="str">
        <f>+IF(TRIM(F965)="","",$B$1&amp;"-"&amp;TRIM(Tabla1[[#This Row],[Mes Inscrito]])&amp;"-"&amp;TRIM(Tabla1[[#This Row],[Dia de clases Inscrito]])&amp;"-"&amp;TRIM(Tabla1[[#This Row],[Horario Inscrito]])&amp;"-"&amp;TRIM(Tabla1[[#This Row],[Fecha Inicio grupo]])&amp;"-"&amp;TRIM(Tabla1[[#This Row],[Tipo Incrito]]))</f>
        <v/>
      </c>
      <c r="BH965" s="308" t="str">
        <f>IF(F965="","",OR(IFERROR(SEARCH("CG",Tabla1[[#This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5" s="309" t="str">
        <f>IF(F965&lt;&gt;"",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5" s="309" t="str">
        <f>IF(F965&lt;&gt;"",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5" s="309" t="str">
        <f>IF(Tabla1[[#This Row],[Fecha Inicio grupo]]="","",IFERROR(VLOOKUP(Tabla1[[#This Row],[Mes de Alta como miembro]],Parámetros!$AM$2:$AN$16,2,0),"01/01/1900"))</f>
        <v/>
      </c>
    </row>
    <row r="966" spans="1:63" ht="14.45">
      <c r="A966" s="69">
        <v>963</v>
      </c>
      <c r="B966" s="30"/>
      <c r="C966" s="35"/>
      <c r="D966" s="43"/>
      <c r="E966" s="65"/>
      <c r="F966" s="46"/>
      <c r="G966" s="46"/>
      <c r="H966" s="164"/>
      <c r="I966" s="43"/>
      <c r="J966" s="29"/>
      <c r="K966" s="70"/>
      <c r="L966" s="69"/>
      <c r="M966" s="47"/>
      <c r="N966" s="239" t="str">
        <f ca="1">IF(Tabla1[[#This Row],[Fecha de nac]]="","",IF(Tabla1[[#This Row],[Fecha Finalización]] &gt;=TODAY(), DATEDIF(Tabla1[[#This Row],[Fecha de nac]],TODAY(),"y"), ROUNDDOWN((Tabla1[[#This Row],[Fecha Finalización]] -Tabla1[[#This Row],[Fecha de nac]])/365,0)))</f>
        <v/>
      </c>
      <c r="O966" s="170"/>
      <c r="P966" s="35"/>
      <c r="Q966" s="68"/>
      <c r="R966" s="68"/>
      <c r="S966" s="68"/>
      <c r="T966" s="68"/>
      <c r="U966" s="244" t="str">
        <f>IF(F966="","",Tabla1[[#This Row],[Fecha Inicio grupo]]+3*7-7)</f>
        <v/>
      </c>
      <c r="V966" s="245" t="str">
        <f>IF(F966="","",EDATE(Tabla1[[#This Row],[Fecha Inicio grupo]],3))</f>
        <v/>
      </c>
      <c r="W966" s="30"/>
      <c r="X966" s="30"/>
      <c r="Y966" s="77"/>
      <c r="Z966" s="77"/>
      <c r="AA966" s="77"/>
      <c r="AB966" s="77"/>
      <c r="AC966" s="77"/>
      <c r="AD966" s="77"/>
      <c r="AE966" s="77"/>
      <c r="AF966" s="77"/>
      <c r="AG966" s="77"/>
      <c r="AH966" s="77"/>
      <c r="AI966" s="77"/>
      <c r="AJ966" s="77"/>
      <c r="AK966" s="77"/>
      <c r="AL966" s="77"/>
      <c r="AM966" s="77"/>
      <c r="AN966" s="77"/>
      <c r="AO966" s="145"/>
      <c r="AP966" s="247" t="str">
        <f>IF(F966="","",IFERROR(VLOOKUP(SUBSTITUTE(SUBSTITUTE(Tabla1[[#This Row],[Uso Sistemas]],"T","P"),"N","F"),Parámetros!$M$2:$N$17,2,0),"Completar hasta 3ra sem. para evaluar a Probacionista"))</f>
        <v/>
      </c>
      <c r="AQ966" s="40"/>
      <c r="AR966" s="40"/>
      <c r="AS966" s="40"/>
      <c r="AT966" s="29"/>
      <c r="AU966" s="56"/>
      <c r="AV966" s="56"/>
      <c r="AW966" s="56"/>
      <c r="AX966" s="249" t="str">
        <f>IF(V966="","",EOMONTH(EDATE(Tabla1[[#This Row],[Fecha Finalización]],2),0))</f>
        <v/>
      </c>
      <c r="AY966" s="40"/>
      <c r="AZ966" s="250" t="str">
        <f>IF(V966="","",EOMONTH(EDATE(Tabla1[[#This Row],[Fecha Finalización]],3),0))</f>
        <v/>
      </c>
      <c r="BA966" s="40"/>
      <c r="BB966" s="40"/>
      <c r="BC966" s="236"/>
      <c r="BD966" s="234" t="str">
        <f>IF(F966="","",Tabla1[[#This Row],[sem 01]]&amp;Tabla1[[#This Row],[sem 02]]&amp;Tabla1[[#This Row],[sem 03]])</f>
        <v/>
      </c>
      <c r="BE966" s="235" t="str">
        <f>IF(TRIM(F966)="","",$B$1&amp;"-"&amp;SUBSTITUTE(Tabla1[[#This Row],[Mes Inscrito]]," ","")&amp;"-"&amp;SUBSTITUTE(Tabla1[[#This Row],[Dia de clases Inscrito]]," ","")&amp;"-"&amp;SUBSTITUTE(Tabla1[[#This Row],[Horario Inscrito]]," ","")&amp;"-"&amp;Tabla1[[#This Row],[Fecha Inicio grupo]])</f>
        <v/>
      </c>
      <c r="BF966" s="252" t="str">
        <f>IF(F966="","",Tabla1[[#This Row],[Curso]])</f>
        <v/>
      </c>
      <c r="BG966" s="253" t="str">
        <f>+IF(TRIM(F966)="","",$B$1&amp;"-"&amp;TRIM(Tabla1[[#This Row],[Mes Inscrito]])&amp;"-"&amp;TRIM(Tabla1[[#This Row],[Dia de clases Inscrito]])&amp;"-"&amp;TRIM(Tabla1[[#This Row],[Horario Inscrito]])&amp;"-"&amp;TRIM(Tabla1[[#This Row],[Fecha Inicio grupo]])&amp;"-"&amp;TRIM(Tabla1[[#This Row],[Tipo Incrito]]))</f>
        <v/>
      </c>
      <c r="BH966" s="308" t="str">
        <f>IF(F966="","",OR(IFERROR(SEARCH("CG",Tabla1[[#This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6" s="309" t="str">
        <f>IF(F966&lt;&gt;"",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6" s="309" t="str">
        <f>IF(F966&lt;&gt;"",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6" s="309" t="str">
        <f>IF(Tabla1[[#This Row],[Fecha Inicio grupo]]="","",IFERROR(VLOOKUP(Tabla1[[#This Row],[Mes de Alta como miembro]],Parámetros!$AM$2:$AN$16,2,0),"01/01/1900"))</f>
        <v/>
      </c>
    </row>
    <row r="967" spans="1:63" ht="14.45">
      <c r="A967" s="69">
        <v>964</v>
      </c>
      <c r="B967" s="30"/>
      <c r="C967" s="35"/>
      <c r="D967" s="43"/>
      <c r="E967" s="65"/>
      <c r="F967" s="46"/>
      <c r="G967" s="46"/>
      <c r="H967" s="164"/>
      <c r="I967" s="43"/>
      <c r="J967" s="29"/>
      <c r="K967" s="70"/>
      <c r="L967" s="69"/>
      <c r="M967" s="47"/>
      <c r="N967" s="239" t="str">
        <f ca="1">IF(Tabla1[[#This Row],[Fecha de nac]]="","",IF(Tabla1[[#This Row],[Fecha Finalización]] &gt;=TODAY(), DATEDIF(Tabla1[[#This Row],[Fecha de nac]],TODAY(),"y"), ROUNDDOWN((Tabla1[[#This Row],[Fecha Finalización]] -Tabla1[[#This Row],[Fecha de nac]])/365,0)))</f>
        <v/>
      </c>
      <c r="O967" s="170"/>
      <c r="P967" s="35"/>
      <c r="Q967" s="68"/>
      <c r="R967" s="68"/>
      <c r="S967" s="68"/>
      <c r="T967" s="68"/>
      <c r="U967" s="244" t="str">
        <f>IF(F967="","",Tabla1[[#This Row],[Fecha Inicio grupo]]+3*7-7)</f>
        <v/>
      </c>
      <c r="V967" s="245" t="str">
        <f>IF(F967="","",EDATE(Tabla1[[#This Row],[Fecha Inicio grupo]],3))</f>
        <v/>
      </c>
      <c r="W967" s="30"/>
      <c r="X967" s="30"/>
      <c r="Y967" s="77"/>
      <c r="Z967" s="77"/>
      <c r="AA967" s="77"/>
      <c r="AB967" s="77"/>
      <c r="AC967" s="77"/>
      <c r="AD967" s="77"/>
      <c r="AE967" s="77"/>
      <c r="AF967" s="77"/>
      <c r="AG967" s="77"/>
      <c r="AH967" s="77"/>
      <c r="AI967" s="77"/>
      <c r="AJ967" s="77"/>
      <c r="AK967" s="77"/>
      <c r="AL967" s="77"/>
      <c r="AM967" s="77"/>
      <c r="AN967" s="77"/>
      <c r="AO967" s="145"/>
      <c r="AP967" s="247" t="str">
        <f>IF(F967="","",IFERROR(VLOOKUP(SUBSTITUTE(SUBSTITUTE(Tabla1[[#This Row],[Uso Sistemas]],"T","P"),"N","F"),Parámetros!$M$2:$N$17,2,0),"Completar hasta 3ra sem. para evaluar a Probacionista"))</f>
        <v/>
      </c>
      <c r="AQ967" s="40"/>
      <c r="AR967" s="40"/>
      <c r="AS967" s="40"/>
      <c r="AT967" s="29"/>
      <c r="AU967" s="56"/>
      <c r="AV967" s="56"/>
      <c r="AW967" s="56"/>
      <c r="AX967" s="249" t="str">
        <f>IF(V967="","",EOMONTH(EDATE(Tabla1[[#This Row],[Fecha Finalización]],2),0))</f>
        <v/>
      </c>
      <c r="AY967" s="40"/>
      <c r="AZ967" s="250" t="str">
        <f>IF(V967="","",EOMONTH(EDATE(Tabla1[[#This Row],[Fecha Finalización]],3),0))</f>
        <v/>
      </c>
      <c r="BA967" s="40"/>
      <c r="BB967" s="40"/>
      <c r="BC967" s="236"/>
      <c r="BD967" s="234" t="str">
        <f>IF(F967="","",Tabla1[[#This Row],[sem 01]]&amp;Tabla1[[#This Row],[sem 02]]&amp;Tabla1[[#This Row],[sem 03]])</f>
        <v/>
      </c>
      <c r="BE967" s="235" t="str">
        <f>IF(TRIM(F967)="","",$B$1&amp;"-"&amp;SUBSTITUTE(Tabla1[[#This Row],[Mes Inscrito]]," ","")&amp;"-"&amp;SUBSTITUTE(Tabla1[[#This Row],[Dia de clases Inscrito]]," ","")&amp;"-"&amp;SUBSTITUTE(Tabla1[[#This Row],[Horario Inscrito]]," ","")&amp;"-"&amp;Tabla1[[#This Row],[Fecha Inicio grupo]])</f>
        <v/>
      </c>
      <c r="BF967" s="252" t="str">
        <f>IF(F967="","",Tabla1[[#This Row],[Curso]])</f>
        <v/>
      </c>
      <c r="BG967" s="253" t="str">
        <f>+IF(TRIM(F967)="","",$B$1&amp;"-"&amp;TRIM(Tabla1[[#This Row],[Mes Inscrito]])&amp;"-"&amp;TRIM(Tabla1[[#This Row],[Dia de clases Inscrito]])&amp;"-"&amp;TRIM(Tabla1[[#This Row],[Horario Inscrito]])&amp;"-"&amp;TRIM(Tabla1[[#This Row],[Fecha Inicio grupo]])&amp;"-"&amp;TRIM(Tabla1[[#This Row],[Tipo Incrito]]))</f>
        <v/>
      </c>
      <c r="BH967" s="308" t="str">
        <f>IF(F967="","",OR(IFERROR(SEARCH("CG",Tabla1[[#This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7" s="309" t="str">
        <f>IF(F967&lt;&gt;"",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7" s="309" t="str">
        <f>IF(F967&lt;&gt;"",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7" s="309" t="str">
        <f>IF(Tabla1[[#This Row],[Fecha Inicio grupo]]="","",IFERROR(VLOOKUP(Tabla1[[#This Row],[Mes de Alta como miembro]],Parámetros!$AM$2:$AN$16,2,0),"01/01/1900"))</f>
        <v/>
      </c>
    </row>
    <row r="968" spans="1:63" ht="14.45">
      <c r="A968" s="69">
        <v>965</v>
      </c>
      <c r="B968" s="30"/>
      <c r="C968" s="35"/>
      <c r="D968" s="43"/>
      <c r="E968" s="65"/>
      <c r="F968" s="46"/>
      <c r="G968" s="46"/>
      <c r="H968" s="164"/>
      <c r="I968" s="43"/>
      <c r="J968" s="29"/>
      <c r="K968" s="70"/>
      <c r="L968" s="69"/>
      <c r="M968" s="47"/>
      <c r="N968" s="239" t="str">
        <f ca="1">IF(Tabla1[[#This Row],[Fecha de nac]]="","",IF(Tabla1[[#This Row],[Fecha Finalización]] &gt;=TODAY(), DATEDIF(Tabla1[[#This Row],[Fecha de nac]],TODAY(),"y"), ROUNDDOWN((Tabla1[[#This Row],[Fecha Finalización]] -Tabla1[[#This Row],[Fecha de nac]])/365,0)))</f>
        <v/>
      </c>
      <c r="O968" s="170"/>
      <c r="P968" s="35"/>
      <c r="Q968" s="68"/>
      <c r="R968" s="68"/>
      <c r="S968" s="68"/>
      <c r="T968" s="68"/>
      <c r="U968" s="244" t="str">
        <f>IF(F968="","",Tabla1[[#This Row],[Fecha Inicio grupo]]+3*7-7)</f>
        <v/>
      </c>
      <c r="V968" s="245" t="str">
        <f>IF(F968="","",EDATE(Tabla1[[#This Row],[Fecha Inicio grupo]],3))</f>
        <v/>
      </c>
      <c r="W968" s="30"/>
      <c r="X968" s="30"/>
      <c r="Y968" s="77"/>
      <c r="Z968" s="77"/>
      <c r="AA968" s="77"/>
      <c r="AB968" s="77"/>
      <c r="AC968" s="77"/>
      <c r="AD968" s="77"/>
      <c r="AE968" s="77"/>
      <c r="AF968" s="77"/>
      <c r="AG968" s="77"/>
      <c r="AH968" s="77"/>
      <c r="AI968" s="77"/>
      <c r="AJ968" s="77"/>
      <c r="AK968" s="77"/>
      <c r="AL968" s="77"/>
      <c r="AM968" s="77"/>
      <c r="AN968" s="77"/>
      <c r="AO968" s="145"/>
      <c r="AP968" s="247" t="str">
        <f>IF(F968="","",IFERROR(VLOOKUP(SUBSTITUTE(SUBSTITUTE(Tabla1[[#This Row],[Uso Sistemas]],"T","P"),"N","F"),Parámetros!$M$2:$N$17,2,0),"Completar hasta 3ra sem. para evaluar a Probacionista"))</f>
        <v/>
      </c>
      <c r="AQ968" s="40"/>
      <c r="AR968" s="40"/>
      <c r="AS968" s="40"/>
      <c r="AT968" s="29"/>
      <c r="AU968" s="56"/>
      <c r="AV968" s="56"/>
      <c r="AW968" s="56"/>
      <c r="AX968" s="249" t="str">
        <f>IF(V968="","",EOMONTH(EDATE(Tabla1[[#This Row],[Fecha Finalización]],2),0))</f>
        <v/>
      </c>
      <c r="AY968" s="40"/>
      <c r="AZ968" s="250" t="str">
        <f>IF(V968="","",EOMONTH(EDATE(Tabla1[[#This Row],[Fecha Finalización]],3),0))</f>
        <v/>
      </c>
      <c r="BA968" s="40"/>
      <c r="BB968" s="40"/>
      <c r="BC968" s="236"/>
      <c r="BD968" s="234" t="str">
        <f>IF(F968="","",Tabla1[[#This Row],[sem 01]]&amp;Tabla1[[#This Row],[sem 02]]&amp;Tabla1[[#This Row],[sem 03]])</f>
        <v/>
      </c>
      <c r="BE968" s="235" t="str">
        <f>IF(TRIM(F968)="","",$B$1&amp;"-"&amp;SUBSTITUTE(Tabla1[[#This Row],[Mes Inscrito]]," ","")&amp;"-"&amp;SUBSTITUTE(Tabla1[[#This Row],[Dia de clases Inscrito]]," ","")&amp;"-"&amp;SUBSTITUTE(Tabla1[[#This Row],[Horario Inscrito]]," ","")&amp;"-"&amp;Tabla1[[#This Row],[Fecha Inicio grupo]])</f>
        <v/>
      </c>
      <c r="BF968" s="252" t="str">
        <f>IF(F968="","",Tabla1[[#This Row],[Curso]])</f>
        <v/>
      </c>
      <c r="BG968" s="253" t="str">
        <f>+IF(TRIM(F968)="","",$B$1&amp;"-"&amp;TRIM(Tabla1[[#This Row],[Mes Inscrito]])&amp;"-"&amp;TRIM(Tabla1[[#This Row],[Dia de clases Inscrito]])&amp;"-"&amp;TRIM(Tabla1[[#This Row],[Horario Inscrito]])&amp;"-"&amp;TRIM(Tabla1[[#This Row],[Fecha Inicio grupo]])&amp;"-"&amp;TRIM(Tabla1[[#This Row],[Tipo Incrito]]))</f>
        <v/>
      </c>
      <c r="BH968" s="308" t="str">
        <f>IF(F968="","",OR(IFERROR(SEARCH("CG",Tabla1[[#This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8" s="309" t="str">
        <f>IF(F968&lt;&gt;"",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8" s="309" t="str">
        <f>IF(F968&lt;&gt;"",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8" s="309" t="str">
        <f>IF(Tabla1[[#This Row],[Fecha Inicio grupo]]="","",IFERROR(VLOOKUP(Tabla1[[#This Row],[Mes de Alta como miembro]],Parámetros!$AM$2:$AN$16,2,0),"01/01/1900"))</f>
        <v/>
      </c>
    </row>
    <row r="969" spans="1:63" ht="14.45">
      <c r="A969" s="69">
        <v>966</v>
      </c>
      <c r="B969" s="30"/>
      <c r="C969" s="35"/>
      <c r="D969" s="43"/>
      <c r="E969" s="65"/>
      <c r="F969" s="46"/>
      <c r="G969" s="46"/>
      <c r="H969" s="164"/>
      <c r="I969" s="43"/>
      <c r="J969" s="29"/>
      <c r="K969" s="70"/>
      <c r="L969" s="69"/>
      <c r="M969" s="47"/>
      <c r="N969" s="239" t="str">
        <f ca="1">IF(Tabla1[[#This Row],[Fecha de nac]]="","",IF(Tabla1[[#This Row],[Fecha Finalización]] &gt;=TODAY(), DATEDIF(Tabla1[[#This Row],[Fecha de nac]],TODAY(),"y"), ROUNDDOWN((Tabla1[[#This Row],[Fecha Finalización]] -Tabla1[[#This Row],[Fecha de nac]])/365,0)))</f>
        <v/>
      </c>
      <c r="O969" s="170"/>
      <c r="P969" s="35"/>
      <c r="Q969" s="68"/>
      <c r="R969" s="68"/>
      <c r="S969" s="68"/>
      <c r="T969" s="68"/>
      <c r="U969" s="244" t="str">
        <f>IF(F969="","",Tabla1[[#This Row],[Fecha Inicio grupo]]+3*7-7)</f>
        <v/>
      </c>
      <c r="V969" s="245" t="str">
        <f>IF(F969="","",EDATE(Tabla1[[#This Row],[Fecha Inicio grupo]],3))</f>
        <v/>
      </c>
      <c r="W969" s="30"/>
      <c r="X969" s="30"/>
      <c r="Y969" s="77"/>
      <c r="Z969" s="77"/>
      <c r="AA969" s="77"/>
      <c r="AB969" s="77"/>
      <c r="AC969" s="77"/>
      <c r="AD969" s="77"/>
      <c r="AE969" s="77"/>
      <c r="AF969" s="77"/>
      <c r="AG969" s="77"/>
      <c r="AH969" s="77"/>
      <c r="AI969" s="77"/>
      <c r="AJ969" s="77"/>
      <c r="AK969" s="77"/>
      <c r="AL969" s="77"/>
      <c r="AM969" s="77"/>
      <c r="AN969" s="77"/>
      <c r="AO969" s="145"/>
      <c r="AP969" s="247" t="str">
        <f>IF(F969="","",IFERROR(VLOOKUP(SUBSTITUTE(SUBSTITUTE(Tabla1[[#This Row],[Uso Sistemas]],"T","P"),"N","F"),Parámetros!$M$2:$N$17,2,0),"Completar hasta 3ra sem. para evaluar a Probacionista"))</f>
        <v/>
      </c>
      <c r="AQ969" s="40"/>
      <c r="AR969" s="40"/>
      <c r="AS969" s="40"/>
      <c r="AT969" s="29"/>
      <c r="AU969" s="56"/>
      <c r="AV969" s="56"/>
      <c r="AW969" s="56"/>
      <c r="AX969" s="249" t="str">
        <f>IF(V969="","",EOMONTH(EDATE(Tabla1[[#This Row],[Fecha Finalización]],2),0))</f>
        <v/>
      </c>
      <c r="AY969" s="40"/>
      <c r="AZ969" s="250" t="str">
        <f>IF(V969="","",EOMONTH(EDATE(Tabla1[[#This Row],[Fecha Finalización]],3),0))</f>
        <v/>
      </c>
      <c r="BA969" s="40"/>
      <c r="BB969" s="40"/>
      <c r="BC969" s="236"/>
      <c r="BD969" s="234" t="str">
        <f>IF(F969="","",Tabla1[[#This Row],[sem 01]]&amp;Tabla1[[#This Row],[sem 02]]&amp;Tabla1[[#This Row],[sem 03]])</f>
        <v/>
      </c>
      <c r="BE969" s="235" t="str">
        <f>IF(TRIM(F969)="","",$B$1&amp;"-"&amp;SUBSTITUTE(Tabla1[[#This Row],[Mes Inscrito]]," ","")&amp;"-"&amp;SUBSTITUTE(Tabla1[[#This Row],[Dia de clases Inscrito]]," ","")&amp;"-"&amp;SUBSTITUTE(Tabla1[[#This Row],[Horario Inscrito]]," ","")&amp;"-"&amp;Tabla1[[#This Row],[Fecha Inicio grupo]])</f>
        <v/>
      </c>
      <c r="BF969" s="252" t="str">
        <f>IF(F969="","",Tabla1[[#This Row],[Curso]])</f>
        <v/>
      </c>
      <c r="BG969" s="253" t="str">
        <f>+IF(TRIM(F969)="","",$B$1&amp;"-"&amp;TRIM(Tabla1[[#This Row],[Mes Inscrito]])&amp;"-"&amp;TRIM(Tabla1[[#This Row],[Dia de clases Inscrito]])&amp;"-"&amp;TRIM(Tabla1[[#This Row],[Horario Inscrito]])&amp;"-"&amp;TRIM(Tabla1[[#This Row],[Fecha Inicio grupo]])&amp;"-"&amp;TRIM(Tabla1[[#This Row],[Tipo Incrito]]))</f>
        <v/>
      </c>
      <c r="BH969" s="308" t="str">
        <f>IF(F969="","",OR(IFERROR(SEARCH("CG",Tabla1[[#This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9" s="309" t="str">
        <f>IF(F969&lt;&gt;"",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9" s="309" t="str">
        <f>IF(F969&lt;&gt;"",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9" s="309" t="str">
        <f>IF(Tabla1[[#This Row],[Fecha Inicio grupo]]="","",IFERROR(VLOOKUP(Tabla1[[#This Row],[Mes de Alta como miembro]],Parámetros!$AM$2:$AN$16,2,0),"01/01/1900"))</f>
        <v/>
      </c>
    </row>
    <row r="970" spans="1:63" ht="14.45">
      <c r="A970" s="69">
        <v>967</v>
      </c>
      <c r="B970" s="30"/>
      <c r="C970" s="35"/>
      <c r="D970" s="43"/>
      <c r="E970" s="65"/>
      <c r="F970" s="46"/>
      <c r="G970" s="46"/>
      <c r="H970" s="164"/>
      <c r="I970" s="43"/>
      <c r="J970" s="29"/>
      <c r="K970" s="70"/>
      <c r="L970" s="69"/>
      <c r="M970" s="47"/>
      <c r="N970" s="239" t="str">
        <f ca="1">IF(Tabla1[[#This Row],[Fecha de nac]]="","",IF(Tabla1[[#This Row],[Fecha Finalización]] &gt;=TODAY(), DATEDIF(Tabla1[[#This Row],[Fecha de nac]],TODAY(),"y"), ROUNDDOWN((Tabla1[[#This Row],[Fecha Finalización]] -Tabla1[[#This Row],[Fecha de nac]])/365,0)))</f>
        <v/>
      </c>
      <c r="O970" s="170"/>
      <c r="P970" s="35"/>
      <c r="Q970" s="68"/>
      <c r="R970" s="68"/>
      <c r="S970" s="68"/>
      <c r="T970" s="68"/>
      <c r="U970" s="244" t="str">
        <f>IF(F970="","",Tabla1[[#This Row],[Fecha Inicio grupo]]+3*7-7)</f>
        <v/>
      </c>
      <c r="V970" s="245" t="str">
        <f>IF(F970="","",EDATE(Tabla1[[#This Row],[Fecha Inicio grupo]],3))</f>
        <v/>
      </c>
      <c r="W970" s="30"/>
      <c r="X970" s="30"/>
      <c r="Y970" s="77"/>
      <c r="Z970" s="77"/>
      <c r="AA970" s="77"/>
      <c r="AB970" s="77"/>
      <c r="AC970" s="77"/>
      <c r="AD970" s="77"/>
      <c r="AE970" s="77"/>
      <c r="AF970" s="77"/>
      <c r="AG970" s="77"/>
      <c r="AH970" s="77"/>
      <c r="AI970" s="77"/>
      <c r="AJ970" s="77"/>
      <c r="AK970" s="77"/>
      <c r="AL970" s="77"/>
      <c r="AM970" s="77"/>
      <c r="AN970" s="77"/>
      <c r="AO970" s="145"/>
      <c r="AP970" s="247" t="str">
        <f>IF(F970="","",IFERROR(VLOOKUP(SUBSTITUTE(SUBSTITUTE(Tabla1[[#This Row],[Uso Sistemas]],"T","P"),"N","F"),Parámetros!$M$2:$N$17,2,0),"Completar hasta 3ra sem. para evaluar a Probacionista"))</f>
        <v/>
      </c>
      <c r="AQ970" s="40"/>
      <c r="AR970" s="40"/>
      <c r="AS970" s="40"/>
      <c r="AT970" s="29"/>
      <c r="AU970" s="56"/>
      <c r="AV970" s="56"/>
      <c r="AW970" s="56"/>
      <c r="AX970" s="249" t="str">
        <f>IF(V970="","",EOMONTH(EDATE(Tabla1[[#This Row],[Fecha Finalización]],2),0))</f>
        <v/>
      </c>
      <c r="AY970" s="40"/>
      <c r="AZ970" s="250" t="str">
        <f>IF(V970="","",EOMONTH(EDATE(Tabla1[[#This Row],[Fecha Finalización]],3),0))</f>
        <v/>
      </c>
      <c r="BA970" s="40"/>
      <c r="BB970" s="40"/>
      <c r="BC970" s="236"/>
      <c r="BD970" s="234" t="str">
        <f>IF(F970="","",Tabla1[[#This Row],[sem 01]]&amp;Tabla1[[#This Row],[sem 02]]&amp;Tabla1[[#This Row],[sem 03]])</f>
        <v/>
      </c>
      <c r="BE970" s="235" t="str">
        <f>IF(TRIM(F970)="","",$B$1&amp;"-"&amp;SUBSTITUTE(Tabla1[[#This Row],[Mes Inscrito]]," ","")&amp;"-"&amp;SUBSTITUTE(Tabla1[[#This Row],[Dia de clases Inscrito]]," ","")&amp;"-"&amp;SUBSTITUTE(Tabla1[[#This Row],[Horario Inscrito]]," ","")&amp;"-"&amp;Tabla1[[#This Row],[Fecha Inicio grupo]])</f>
        <v/>
      </c>
      <c r="BF970" s="252" t="str">
        <f>IF(F970="","",Tabla1[[#This Row],[Curso]])</f>
        <v/>
      </c>
      <c r="BG970" s="253" t="str">
        <f>+IF(TRIM(F970)="","",$B$1&amp;"-"&amp;TRIM(Tabla1[[#This Row],[Mes Inscrito]])&amp;"-"&amp;TRIM(Tabla1[[#This Row],[Dia de clases Inscrito]])&amp;"-"&amp;TRIM(Tabla1[[#This Row],[Horario Inscrito]])&amp;"-"&amp;TRIM(Tabla1[[#This Row],[Fecha Inicio grupo]])&amp;"-"&amp;TRIM(Tabla1[[#This Row],[Tipo Incrito]]))</f>
        <v/>
      </c>
      <c r="BH970" s="308" t="str">
        <f>IF(F970="","",OR(IFERROR(SEARCH("CG",Tabla1[[#This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0" s="309" t="str">
        <f>IF(F970&lt;&gt;"",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0" s="309" t="str">
        <f>IF(F970&lt;&gt;"",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0" s="309" t="str">
        <f>IF(Tabla1[[#This Row],[Fecha Inicio grupo]]="","",IFERROR(VLOOKUP(Tabla1[[#This Row],[Mes de Alta como miembro]],Parámetros!$AM$2:$AN$16,2,0),"01/01/1900"))</f>
        <v/>
      </c>
    </row>
    <row r="971" spans="1:63" ht="14.45">
      <c r="A971" s="69">
        <v>968</v>
      </c>
      <c r="B971" s="30"/>
      <c r="C971" s="35"/>
      <c r="D971" s="43"/>
      <c r="E971" s="65"/>
      <c r="F971" s="46"/>
      <c r="G971" s="46"/>
      <c r="H971" s="164"/>
      <c r="I971" s="43"/>
      <c r="J971" s="29"/>
      <c r="K971" s="70"/>
      <c r="L971" s="69"/>
      <c r="M971" s="47"/>
      <c r="N971" s="239" t="str">
        <f ca="1">IF(Tabla1[[#This Row],[Fecha de nac]]="","",IF(Tabla1[[#This Row],[Fecha Finalización]] &gt;=TODAY(), DATEDIF(Tabla1[[#This Row],[Fecha de nac]],TODAY(),"y"), ROUNDDOWN((Tabla1[[#This Row],[Fecha Finalización]] -Tabla1[[#This Row],[Fecha de nac]])/365,0)))</f>
        <v/>
      </c>
      <c r="O971" s="170"/>
      <c r="P971" s="35"/>
      <c r="Q971" s="68"/>
      <c r="R971" s="68"/>
      <c r="S971" s="68"/>
      <c r="T971" s="68"/>
      <c r="U971" s="244" t="str">
        <f>IF(F971="","",Tabla1[[#This Row],[Fecha Inicio grupo]]+3*7-7)</f>
        <v/>
      </c>
      <c r="V971" s="245" t="str">
        <f>IF(F971="","",EDATE(Tabla1[[#This Row],[Fecha Inicio grupo]],3))</f>
        <v/>
      </c>
      <c r="W971" s="30"/>
      <c r="X971" s="30"/>
      <c r="Y971" s="77"/>
      <c r="Z971" s="77"/>
      <c r="AA971" s="77"/>
      <c r="AB971" s="77"/>
      <c r="AC971" s="77"/>
      <c r="AD971" s="77"/>
      <c r="AE971" s="77"/>
      <c r="AF971" s="77"/>
      <c r="AG971" s="77"/>
      <c r="AH971" s="77"/>
      <c r="AI971" s="77"/>
      <c r="AJ971" s="77"/>
      <c r="AK971" s="77"/>
      <c r="AL971" s="77"/>
      <c r="AM971" s="77"/>
      <c r="AN971" s="77"/>
      <c r="AO971" s="145"/>
      <c r="AP971" s="247" t="str">
        <f>IF(F971="","",IFERROR(VLOOKUP(SUBSTITUTE(SUBSTITUTE(Tabla1[[#This Row],[Uso Sistemas]],"T","P"),"N","F"),Parámetros!$M$2:$N$17,2,0),"Completar hasta 3ra sem. para evaluar a Probacionista"))</f>
        <v/>
      </c>
      <c r="AQ971" s="40"/>
      <c r="AR971" s="40"/>
      <c r="AS971" s="40"/>
      <c r="AT971" s="29"/>
      <c r="AU971" s="56"/>
      <c r="AV971" s="56"/>
      <c r="AW971" s="56"/>
      <c r="AX971" s="249" t="str">
        <f>IF(V971="","",EOMONTH(EDATE(Tabla1[[#This Row],[Fecha Finalización]],2),0))</f>
        <v/>
      </c>
      <c r="AY971" s="40"/>
      <c r="AZ971" s="250" t="str">
        <f>IF(V971="","",EOMONTH(EDATE(Tabla1[[#This Row],[Fecha Finalización]],3),0))</f>
        <v/>
      </c>
      <c r="BA971" s="40"/>
      <c r="BB971" s="40"/>
      <c r="BC971" s="236"/>
      <c r="BD971" s="234" t="str">
        <f>IF(F971="","",Tabla1[[#This Row],[sem 01]]&amp;Tabla1[[#This Row],[sem 02]]&amp;Tabla1[[#This Row],[sem 03]])</f>
        <v/>
      </c>
      <c r="BE971" s="235" t="str">
        <f>IF(TRIM(F971)="","",$B$1&amp;"-"&amp;SUBSTITUTE(Tabla1[[#This Row],[Mes Inscrito]]," ","")&amp;"-"&amp;SUBSTITUTE(Tabla1[[#This Row],[Dia de clases Inscrito]]," ","")&amp;"-"&amp;SUBSTITUTE(Tabla1[[#This Row],[Horario Inscrito]]," ","")&amp;"-"&amp;Tabla1[[#This Row],[Fecha Inicio grupo]])</f>
        <v/>
      </c>
      <c r="BF971" s="252" t="str">
        <f>IF(F971="","",Tabla1[[#This Row],[Curso]])</f>
        <v/>
      </c>
      <c r="BG971" s="253" t="str">
        <f>+IF(TRIM(F971)="","",$B$1&amp;"-"&amp;TRIM(Tabla1[[#This Row],[Mes Inscrito]])&amp;"-"&amp;TRIM(Tabla1[[#This Row],[Dia de clases Inscrito]])&amp;"-"&amp;TRIM(Tabla1[[#This Row],[Horario Inscrito]])&amp;"-"&amp;TRIM(Tabla1[[#This Row],[Fecha Inicio grupo]])&amp;"-"&amp;TRIM(Tabla1[[#This Row],[Tipo Incrito]]))</f>
        <v/>
      </c>
      <c r="BH971" s="308" t="str">
        <f>IF(F971="","",OR(IFERROR(SEARCH("CG",Tabla1[[#This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1" s="309" t="str">
        <f>IF(F971&lt;&gt;"",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1" s="309" t="str">
        <f>IF(F971&lt;&gt;"",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1" s="309" t="str">
        <f>IF(Tabla1[[#This Row],[Fecha Inicio grupo]]="","",IFERROR(VLOOKUP(Tabla1[[#This Row],[Mes de Alta como miembro]],Parámetros!$AM$2:$AN$16,2,0),"01/01/1900"))</f>
        <v/>
      </c>
    </row>
    <row r="972" spans="1:63" ht="14.45">
      <c r="A972" s="69">
        <v>969</v>
      </c>
      <c r="B972" s="30"/>
      <c r="C972" s="35"/>
      <c r="D972" s="43"/>
      <c r="E972" s="65"/>
      <c r="F972" s="46"/>
      <c r="G972" s="46"/>
      <c r="H972" s="164"/>
      <c r="I972" s="43"/>
      <c r="J972" s="29"/>
      <c r="K972" s="70"/>
      <c r="L972" s="69"/>
      <c r="M972" s="47"/>
      <c r="N972" s="239" t="str">
        <f ca="1">IF(Tabla1[[#This Row],[Fecha de nac]]="","",IF(Tabla1[[#This Row],[Fecha Finalización]] &gt;=TODAY(), DATEDIF(Tabla1[[#This Row],[Fecha de nac]],TODAY(),"y"), ROUNDDOWN((Tabla1[[#This Row],[Fecha Finalización]] -Tabla1[[#This Row],[Fecha de nac]])/365,0)))</f>
        <v/>
      </c>
      <c r="O972" s="170"/>
      <c r="P972" s="35"/>
      <c r="Q972" s="68"/>
      <c r="R972" s="68"/>
      <c r="S972" s="68"/>
      <c r="T972" s="68"/>
      <c r="U972" s="244" t="str">
        <f>IF(F972="","",Tabla1[[#This Row],[Fecha Inicio grupo]]+3*7-7)</f>
        <v/>
      </c>
      <c r="V972" s="245" t="str">
        <f>IF(F972="","",EDATE(Tabla1[[#This Row],[Fecha Inicio grupo]],3))</f>
        <v/>
      </c>
      <c r="W972" s="30"/>
      <c r="X972" s="30"/>
      <c r="Y972" s="77"/>
      <c r="Z972" s="77"/>
      <c r="AA972" s="77"/>
      <c r="AB972" s="77"/>
      <c r="AC972" s="77"/>
      <c r="AD972" s="77"/>
      <c r="AE972" s="77"/>
      <c r="AF972" s="77"/>
      <c r="AG972" s="77"/>
      <c r="AH972" s="77"/>
      <c r="AI972" s="77"/>
      <c r="AJ972" s="77"/>
      <c r="AK972" s="77"/>
      <c r="AL972" s="77"/>
      <c r="AM972" s="77"/>
      <c r="AN972" s="77"/>
      <c r="AO972" s="145"/>
      <c r="AP972" s="247" t="str">
        <f>IF(F972="","",IFERROR(VLOOKUP(SUBSTITUTE(SUBSTITUTE(Tabla1[[#This Row],[Uso Sistemas]],"T","P"),"N","F"),Parámetros!$M$2:$N$17,2,0),"Completar hasta 3ra sem. para evaluar a Probacionista"))</f>
        <v/>
      </c>
      <c r="AQ972" s="40"/>
      <c r="AR972" s="40"/>
      <c r="AS972" s="40"/>
      <c r="AT972" s="29"/>
      <c r="AU972" s="56"/>
      <c r="AV972" s="56"/>
      <c r="AW972" s="56"/>
      <c r="AX972" s="249" t="str">
        <f>IF(V972="","",EOMONTH(EDATE(Tabla1[[#This Row],[Fecha Finalización]],2),0))</f>
        <v/>
      </c>
      <c r="AY972" s="40"/>
      <c r="AZ972" s="250" t="str">
        <f>IF(V972="","",EOMONTH(EDATE(Tabla1[[#This Row],[Fecha Finalización]],3),0))</f>
        <v/>
      </c>
      <c r="BA972" s="40"/>
      <c r="BB972" s="40"/>
      <c r="BC972" s="236"/>
      <c r="BD972" s="234" t="str">
        <f>IF(F972="","",Tabla1[[#This Row],[sem 01]]&amp;Tabla1[[#This Row],[sem 02]]&amp;Tabla1[[#This Row],[sem 03]])</f>
        <v/>
      </c>
      <c r="BE972" s="235" t="str">
        <f>IF(TRIM(F972)="","",$B$1&amp;"-"&amp;SUBSTITUTE(Tabla1[[#This Row],[Mes Inscrito]]," ","")&amp;"-"&amp;SUBSTITUTE(Tabla1[[#This Row],[Dia de clases Inscrito]]," ","")&amp;"-"&amp;SUBSTITUTE(Tabla1[[#This Row],[Horario Inscrito]]," ","")&amp;"-"&amp;Tabla1[[#This Row],[Fecha Inicio grupo]])</f>
        <v/>
      </c>
      <c r="BF972" s="252" t="str">
        <f>IF(F972="","",Tabla1[[#This Row],[Curso]])</f>
        <v/>
      </c>
      <c r="BG972" s="253" t="str">
        <f>+IF(TRIM(F972)="","",$B$1&amp;"-"&amp;TRIM(Tabla1[[#This Row],[Mes Inscrito]])&amp;"-"&amp;TRIM(Tabla1[[#This Row],[Dia de clases Inscrito]])&amp;"-"&amp;TRIM(Tabla1[[#This Row],[Horario Inscrito]])&amp;"-"&amp;TRIM(Tabla1[[#This Row],[Fecha Inicio grupo]])&amp;"-"&amp;TRIM(Tabla1[[#This Row],[Tipo Incrito]]))</f>
        <v/>
      </c>
      <c r="BH972" s="308" t="str">
        <f>IF(F972="","",OR(IFERROR(SEARCH("CG",Tabla1[[#This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2" s="309" t="str">
        <f>IF(F972&lt;&gt;"",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2" s="309" t="str">
        <f>IF(F972&lt;&gt;"",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2" s="309" t="str">
        <f>IF(Tabla1[[#This Row],[Fecha Inicio grupo]]="","",IFERROR(VLOOKUP(Tabla1[[#This Row],[Mes de Alta como miembro]],Parámetros!$AM$2:$AN$16,2,0),"01/01/1900"))</f>
        <v/>
      </c>
    </row>
    <row r="973" spans="1:63" ht="14.45">
      <c r="A973" s="69">
        <v>970</v>
      </c>
      <c r="B973" s="30"/>
      <c r="C973" s="35"/>
      <c r="D973" s="43"/>
      <c r="E973" s="65"/>
      <c r="F973" s="46"/>
      <c r="G973" s="46"/>
      <c r="H973" s="164"/>
      <c r="I973" s="43"/>
      <c r="J973" s="29"/>
      <c r="K973" s="70"/>
      <c r="L973" s="69"/>
      <c r="M973" s="47"/>
      <c r="N973" s="239" t="str">
        <f ca="1">IF(Tabla1[[#This Row],[Fecha de nac]]="","",IF(Tabla1[[#This Row],[Fecha Finalización]] &gt;=TODAY(), DATEDIF(Tabla1[[#This Row],[Fecha de nac]],TODAY(),"y"), ROUNDDOWN((Tabla1[[#This Row],[Fecha Finalización]] -Tabla1[[#This Row],[Fecha de nac]])/365,0)))</f>
        <v/>
      </c>
      <c r="O973" s="170"/>
      <c r="P973" s="35"/>
      <c r="Q973" s="68"/>
      <c r="R973" s="68"/>
      <c r="S973" s="68"/>
      <c r="T973" s="68"/>
      <c r="U973" s="244" t="str">
        <f>IF(F973="","",Tabla1[[#This Row],[Fecha Inicio grupo]]+3*7-7)</f>
        <v/>
      </c>
      <c r="V973" s="245" t="str">
        <f>IF(F973="","",EDATE(Tabla1[[#This Row],[Fecha Inicio grupo]],3))</f>
        <v/>
      </c>
      <c r="W973" s="30"/>
      <c r="X973" s="30"/>
      <c r="Y973" s="77"/>
      <c r="Z973" s="77"/>
      <c r="AA973" s="77"/>
      <c r="AB973" s="77"/>
      <c r="AC973" s="77"/>
      <c r="AD973" s="77"/>
      <c r="AE973" s="77"/>
      <c r="AF973" s="77"/>
      <c r="AG973" s="77"/>
      <c r="AH973" s="77"/>
      <c r="AI973" s="77"/>
      <c r="AJ973" s="77"/>
      <c r="AK973" s="77"/>
      <c r="AL973" s="77"/>
      <c r="AM973" s="77"/>
      <c r="AN973" s="77"/>
      <c r="AO973" s="145"/>
      <c r="AP973" s="247" t="str">
        <f>IF(F973="","",IFERROR(VLOOKUP(SUBSTITUTE(SUBSTITUTE(Tabla1[[#This Row],[Uso Sistemas]],"T","P"),"N","F"),Parámetros!$M$2:$N$17,2,0),"Completar hasta 3ra sem. para evaluar a Probacionista"))</f>
        <v/>
      </c>
      <c r="AQ973" s="40"/>
      <c r="AR973" s="40"/>
      <c r="AS973" s="40"/>
      <c r="AT973" s="29"/>
      <c r="AU973" s="56"/>
      <c r="AV973" s="56"/>
      <c r="AW973" s="56"/>
      <c r="AX973" s="249" t="str">
        <f>IF(V973="","",EOMONTH(EDATE(Tabla1[[#This Row],[Fecha Finalización]],2),0))</f>
        <v/>
      </c>
      <c r="AY973" s="40"/>
      <c r="AZ973" s="250" t="str">
        <f>IF(V973="","",EOMONTH(EDATE(Tabla1[[#This Row],[Fecha Finalización]],3),0))</f>
        <v/>
      </c>
      <c r="BA973" s="40"/>
      <c r="BB973" s="40"/>
      <c r="BC973" s="236"/>
      <c r="BD973" s="234" t="str">
        <f>IF(F973="","",Tabla1[[#This Row],[sem 01]]&amp;Tabla1[[#This Row],[sem 02]]&amp;Tabla1[[#This Row],[sem 03]])</f>
        <v/>
      </c>
      <c r="BE973" s="235" t="str">
        <f>IF(TRIM(F973)="","",$B$1&amp;"-"&amp;SUBSTITUTE(Tabla1[[#This Row],[Mes Inscrito]]," ","")&amp;"-"&amp;SUBSTITUTE(Tabla1[[#This Row],[Dia de clases Inscrito]]," ","")&amp;"-"&amp;SUBSTITUTE(Tabla1[[#This Row],[Horario Inscrito]]," ","")&amp;"-"&amp;Tabla1[[#This Row],[Fecha Inicio grupo]])</f>
        <v/>
      </c>
      <c r="BF973" s="252" t="str">
        <f>IF(F973="","",Tabla1[[#This Row],[Curso]])</f>
        <v/>
      </c>
      <c r="BG973" s="253" t="str">
        <f>+IF(TRIM(F973)="","",$B$1&amp;"-"&amp;TRIM(Tabla1[[#This Row],[Mes Inscrito]])&amp;"-"&amp;TRIM(Tabla1[[#This Row],[Dia de clases Inscrito]])&amp;"-"&amp;TRIM(Tabla1[[#This Row],[Horario Inscrito]])&amp;"-"&amp;TRIM(Tabla1[[#This Row],[Fecha Inicio grupo]])&amp;"-"&amp;TRIM(Tabla1[[#This Row],[Tipo Incrito]]))</f>
        <v/>
      </c>
      <c r="BH973" s="308" t="str">
        <f>IF(F973="","",OR(IFERROR(SEARCH("CG",Tabla1[[#This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3" s="309" t="str">
        <f>IF(F973&lt;&gt;"",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3" s="309" t="str">
        <f>IF(F973&lt;&gt;"",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3" s="309" t="str">
        <f>IF(Tabla1[[#This Row],[Fecha Inicio grupo]]="","",IFERROR(VLOOKUP(Tabla1[[#This Row],[Mes de Alta como miembro]],Parámetros!$AM$2:$AN$16,2,0),"01/01/1900"))</f>
        <v/>
      </c>
    </row>
    <row r="974" spans="1:63" ht="14.45">
      <c r="A974" s="69">
        <v>971</v>
      </c>
      <c r="B974" s="30"/>
      <c r="C974" s="35"/>
      <c r="D974" s="43"/>
      <c r="E974" s="65"/>
      <c r="F974" s="46"/>
      <c r="G974" s="46"/>
      <c r="H974" s="164"/>
      <c r="I974" s="43"/>
      <c r="J974" s="29"/>
      <c r="K974" s="70"/>
      <c r="L974" s="69"/>
      <c r="M974" s="47"/>
      <c r="N974" s="239" t="str">
        <f ca="1">IF(Tabla1[[#This Row],[Fecha de nac]]="","",IF(Tabla1[[#This Row],[Fecha Finalización]] &gt;=TODAY(), DATEDIF(Tabla1[[#This Row],[Fecha de nac]],TODAY(),"y"), ROUNDDOWN((Tabla1[[#This Row],[Fecha Finalización]] -Tabla1[[#This Row],[Fecha de nac]])/365,0)))</f>
        <v/>
      </c>
      <c r="O974" s="170"/>
      <c r="P974" s="35"/>
      <c r="Q974" s="68"/>
      <c r="R974" s="68"/>
      <c r="S974" s="68"/>
      <c r="T974" s="68"/>
      <c r="U974" s="244" t="str">
        <f>IF(F974="","",Tabla1[[#This Row],[Fecha Inicio grupo]]+3*7-7)</f>
        <v/>
      </c>
      <c r="V974" s="245" t="str">
        <f>IF(F974="","",EDATE(Tabla1[[#This Row],[Fecha Inicio grupo]],3))</f>
        <v/>
      </c>
      <c r="W974" s="30"/>
      <c r="X974" s="30"/>
      <c r="Y974" s="77"/>
      <c r="Z974" s="77"/>
      <c r="AA974" s="77"/>
      <c r="AB974" s="77"/>
      <c r="AC974" s="77"/>
      <c r="AD974" s="77"/>
      <c r="AE974" s="77"/>
      <c r="AF974" s="77"/>
      <c r="AG974" s="77"/>
      <c r="AH974" s="77"/>
      <c r="AI974" s="77"/>
      <c r="AJ974" s="77"/>
      <c r="AK974" s="77"/>
      <c r="AL974" s="77"/>
      <c r="AM974" s="77"/>
      <c r="AN974" s="77"/>
      <c r="AO974" s="145"/>
      <c r="AP974" s="247" t="str">
        <f>IF(F974="","",IFERROR(VLOOKUP(SUBSTITUTE(SUBSTITUTE(Tabla1[[#This Row],[Uso Sistemas]],"T","P"),"N","F"),Parámetros!$M$2:$N$17,2,0),"Completar hasta 3ra sem. para evaluar a Probacionista"))</f>
        <v/>
      </c>
      <c r="AQ974" s="40"/>
      <c r="AR974" s="40"/>
      <c r="AS974" s="40"/>
      <c r="AT974" s="29"/>
      <c r="AU974" s="56"/>
      <c r="AV974" s="56"/>
      <c r="AW974" s="56"/>
      <c r="AX974" s="249" t="str">
        <f>IF(V974="","",EOMONTH(EDATE(Tabla1[[#This Row],[Fecha Finalización]],2),0))</f>
        <v/>
      </c>
      <c r="AY974" s="40"/>
      <c r="AZ974" s="250" t="str">
        <f>IF(V974="","",EOMONTH(EDATE(Tabla1[[#This Row],[Fecha Finalización]],3),0))</f>
        <v/>
      </c>
      <c r="BA974" s="40"/>
      <c r="BB974" s="40"/>
      <c r="BC974" s="236"/>
      <c r="BD974" s="234" t="str">
        <f>IF(F974="","",Tabla1[[#This Row],[sem 01]]&amp;Tabla1[[#This Row],[sem 02]]&amp;Tabla1[[#This Row],[sem 03]])</f>
        <v/>
      </c>
      <c r="BE974" s="235" t="str">
        <f>IF(TRIM(F974)="","",$B$1&amp;"-"&amp;SUBSTITUTE(Tabla1[[#This Row],[Mes Inscrito]]," ","")&amp;"-"&amp;SUBSTITUTE(Tabla1[[#This Row],[Dia de clases Inscrito]]," ","")&amp;"-"&amp;SUBSTITUTE(Tabla1[[#This Row],[Horario Inscrito]]," ","")&amp;"-"&amp;Tabla1[[#This Row],[Fecha Inicio grupo]])</f>
        <v/>
      </c>
      <c r="BF974" s="252" t="str">
        <f>IF(F974="","",Tabla1[[#This Row],[Curso]])</f>
        <v/>
      </c>
      <c r="BG974" s="253" t="str">
        <f>+IF(TRIM(F974)="","",$B$1&amp;"-"&amp;TRIM(Tabla1[[#This Row],[Mes Inscrito]])&amp;"-"&amp;TRIM(Tabla1[[#This Row],[Dia de clases Inscrito]])&amp;"-"&amp;TRIM(Tabla1[[#This Row],[Horario Inscrito]])&amp;"-"&amp;TRIM(Tabla1[[#This Row],[Fecha Inicio grupo]])&amp;"-"&amp;TRIM(Tabla1[[#This Row],[Tipo Incrito]]))</f>
        <v/>
      </c>
      <c r="BH974" s="308" t="str">
        <f>IF(F974="","",OR(IFERROR(SEARCH("CG",Tabla1[[#This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4" s="309" t="str">
        <f>IF(F974&lt;&gt;"",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4" s="309" t="str">
        <f>IF(F974&lt;&gt;"",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4" s="309" t="str">
        <f>IF(Tabla1[[#This Row],[Fecha Inicio grupo]]="","",IFERROR(VLOOKUP(Tabla1[[#This Row],[Mes de Alta como miembro]],Parámetros!$AM$2:$AN$16,2,0),"01/01/1900"))</f>
        <v/>
      </c>
    </row>
    <row r="975" spans="1:63" ht="14.45">
      <c r="A975" s="69">
        <v>972</v>
      </c>
      <c r="B975" s="30"/>
      <c r="C975" s="35"/>
      <c r="D975" s="43"/>
      <c r="E975" s="65"/>
      <c r="F975" s="46"/>
      <c r="G975" s="46"/>
      <c r="H975" s="164"/>
      <c r="I975" s="43"/>
      <c r="J975" s="29"/>
      <c r="K975" s="70"/>
      <c r="L975" s="69"/>
      <c r="M975" s="47"/>
      <c r="N975" s="239" t="str">
        <f ca="1">IF(Tabla1[[#This Row],[Fecha de nac]]="","",IF(Tabla1[[#This Row],[Fecha Finalización]] &gt;=TODAY(), DATEDIF(Tabla1[[#This Row],[Fecha de nac]],TODAY(),"y"), ROUNDDOWN((Tabla1[[#This Row],[Fecha Finalización]] -Tabla1[[#This Row],[Fecha de nac]])/365,0)))</f>
        <v/>
      </c>
      <c r="O975" s="170"/>
      <c r="P975" s="35"/>
      <c r="Q975" s="68"/>
      <c r="R975" s="68"/>
      <c r="S975" s="68"/>
      <c r="T975" s="68"/>
      <c r="U975" s="244" t="str">
        <f>IF(F975="","",Tabla1[[#This Row],[Fecha Inicio grupo]]+3*7-7)</f>
        <v/>
      </c>
      <c r="V975" s="245" t="str">
        <f>IF(F975="","",EDATE(Tabla1[[#This Row],[Fecha Inicio grupo]],3))</f>
        <v/>
      </c>
      <c r="W975" s="30"/>
      <c r="X975" s="30"/>
      <c r="Y975" s="77"/>
      <c r="Z975" s="77"/>
      <c r="AA975" s="77"/>
      <c r="AB975" s="77"/>
      <c r="AC975" s="77"/>
      <c r="AD975" s="77"/>
      <c r="AE975" s="77"/>
      <c r="AF975" s="77"/>
      <c r="AG975" s="77"/>
      <c r="AH975" s="77"/>
      <c r="AI975" s="77"/>
      <c r="AJ975" s="77"/>
      <c r="AK975" s="77"/>
      <c r="AL975" s="77"/>
      <c r="AM975" s="77"/>
      <c r="AN975" s="77"/>
      <c r="AO975" s="145"/>
      <c r="AP975" s="247" t="str">
        <f>IF(F975="","",IFERROR(VLOOKUP(SUBSTITUTE(SUBSTITUTE(Tabla1[[#This Row],[Uso Sistemas]],"T","P"),"N","F"),Parámetros!$M$2:$N$17,2,0),"Completar hasta 3ra sem. para evaluar a Probacionista"))</f>
        <v/>
      </c>
      <c r="AQ975" s="40"/>
      <c r="AR975" s="40"/>
      <c r="AS975" s="40"/>
      <c r="AT975" s="29"/>
      <c r="AU975" s="56"/>
      <c r="AV975" s="56"/>
      <c r="AW975" s="56"/>
      <c r="AX975" s="249" t="str">
        <f>IF(V975="","",EOMONTH(EDATE(Tabla1[[#This Row],[Fecha Finalización]],2),0))</f>
        <v/>
      </c>
      <c r="AY975" s="40"/>
      <c r="AZ975" s="250" t="str">
        <f>IF(V975="","",EOMONTH(EDATE(Tabla1[[#This Row],[Fecha Finalización]],3),0))</f>
        <v/>
      </c>
      <c r="BA975" s="40"/>
      <c r="BB975" s="40"/>
      <c r="BC975" s="236"/>
      <c r="BD975" s="234" t="str">
        <f>IF(F975="","",Tabla1[[#This Row],[sem 01]]&amp;Tabla1[[#This Row],[sem 02]]&amp;Tabla1[[#This Row],[sem 03]])</f>
        <v/>
      </c>
      <c r="BE975" s="235" t="str">
        <f>IF(TRIM(F975)="","",$B$1&amp;"-"&amp;SUBSTITUTE(Tabla1[[#This Row],[Mes Inscrito]]," ","")&amp;"-"&amp;SUBSTITUTE(Tabla1[[#This Row],[Dia de clases Inscrito]]," ","")&amp;"-"&amp;SUBSTITUTE(Tabla1[[#This Row],[Horario Inscrito]]," ","")&amp;"-"&amp;Tabla1[[#This Row],[Fecha Inicio grupo]])</f>
        <v/>
      </c>
      <c r="BF975" s="252" t="str">
        <f>IF(F975="","",Tabla1[[#This Row],[Curso]])</f>
        <v/>
      </c>
      <c r="BG975" s="253" t="str">
        <f>+IF(TRIM(F975)="","",$B$1&amp;"-"&amp;TRIM(Tabla1[[#This Row],[Mes Inscrito]])&amp;"-"&amp;TRIM(Tabla1[[#This Row],[Dia de clases Inscrito]])&amp;"-"&amp;TRIM(Tabla1[[#This Row],[Horario Inscrito]])&amp;"-"&amp;TRIM(Tabla1[[#This Row],[Fecha Inicio grupo]])&amp;"-"&amp;TRIM(Tabla1[[#This Row],[Tipo Incrito]]))</f>
        <v/>
      </c>
      <c r="BH975" s="308" t="str">
        <f>IF(F975="","",OR(IFERROR(SEARCH("CG",Tabla1[[#This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5" s="309" t="str">
        <f>IF(F975&lt;&gt;"",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5" s="309" t="str">
        <f>IF(F975&lt;&gt;"",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5" s="309" t="str">
        <f>IF(Tabla1[[#This Row],[Fecha Inicio grupo]]="","",IFERROR(VLOOKUP(Tabla1[[#This Row],[Mes de Alta como miembro]],Parámetros!$AM$2:$AN$16,2,0),"01/01/1900"))</f>
        <v/>
      </c>
    </row>
    <row r="976" spans="1:63" ht="14.45">
      <c r="A976" s="69">
        <v>973</v>
      </c>
      <c r="B976" s="30"/>
      <c r="C976" s="35"/>
      <c r="D976" s="43"/>
      <c r="E976" s="65"/>
      <c r="F976" s="46"/>
      <c r="G976" s="46"/>
      <c r="H976" s="164"/>
      <c r="I976" s="43"/>
      <c r="J976" s="29"/>
      <c r="K976" s="70"/>
      <c r="L976" s="69"/>
      <c r="M976" s="47"/>
      <c r="N976" s="239" t="str">
        <f ca="1">IF(Tabla1[[#This Row],[Fecha de nac]]="","",IF(Tabla1[[#This Row],[Fecha Finalización]] &gt;=TODAY(), DATEDIF(Tabla1[[#This Row],[Fecha de nac]],TODAY(),"y"), ROUNDDOWN((Tabla1[[#This Row],[Fecha Finalización]] -Tabla1[[#This Row],[Fecha de nac]])/365,0)))</f>
        <v/>
      </c>
      <c r="O976" s="170"/>
      <c r="P976" s="35"/>
      <c r="Q976" s="68"/>
      <c r="R976" s="68"/>
      <c r="S976" s="68"/>
      <c r="T976" s="68"/>
      <c r="U976" s="244" t="str">
        <f>IF(F976="","",Tabla1[[#This Row],[Fecha Inicio grupo]]+3*7-7)</f>
        <v/>
      </c>
      <c r="V976" s="245" t="str">
        <f>IF(F976="","",EDATE(Tabla1[[#This Row],[Fecha Inicio grupo]],3))</f>
        <v/>
      </c>
      <c r="W976" s="30"/>
      <c r="X976" s="30"/>
      <c r="Y976" s="77"/>
      <c r="Z976" s="77"/>
      <c r="AA976" s="77"/>
      <c r="AB976" s="77"/>
      <c r="AC976" s="77"/>
      <c r="AD976" s="77"/>
      <c r="AE976" s="77"/>
      <c r="AF976" s="77"/>
      <c r="AG976" s="77"/>
      <c r="AH976" s="77"/>
      <c r="AI976" s="77"/>
      <c r="AJ976" s="77"/>
      <c r="AK976" s="77"/>
      <c r="AL976" s="77"/>
      <c r="AM976" s="77"/>
      <c r="AN976" s="77"/>
      <c r="AO976" s="145"/>
      <c r="AP976" s="247" t="str">
        <f>IF(F976="","",IFERROR(VLOOKUP(SUBSTITUTE(SUBSTITUTE(Tabla1[[#This Row],[Uso Sistemas]],"T","P"),"N","F"),Parámetros!$M$2:$N$17,2,0),"Completar hasta 3ra sem. para evaluar a Probacionista"))</f>
        <v/>
      </c>
      <c r="AQ976" s="40"/>
      <c r="AR976" s="40"/>
      <c r="AS976" s="40"/>
      <c r="AT976" s="29"/>
      <c r="AU976" s="56"/>
      <c r="AV976" s="56"/>
      <c r="AW976" s="56"/>
      <c r="AX976" s="249" t="str">
        <f>IF(V976="","",EOMONTH(EDATE(Tabla1[[#This Row],[Fecha Finalización]],2),0))</f>
        <v/>
      </c>
      <c r="AY976" s="40"/>
      <c r="AZ976" s="250" t="str">
        <f>IF(V976="","",EOMONTH(EDATE(Tabla1[[#This Row],[Fecha Finalización]],3),0))</f>
        <v/>
      </c>
      <c r="BA976" s="40"/>
      <c r="BB976" s="40"/>
      <c r="BC976" s="236"/>
      <c r="BD976" s="234" t="str">
        <f>IF(F976="","",Tabla1[[#This Row],[sem 01]]&amp;Tabla1[[#This Row],[sem 02]]&amp;Tabla1[[#This Row],[sem 03]])</f>
        <v/>
      </c>
      <c r="BE976" s="235" t="str">
        <f>IF(TRIM(F976)="","",$B$1&amp;"-"&amp;SUBSTITUTE(Tabla1[[#This Row],[Mes Inscrito]]," ","")&amp;"-"&amp;SUBSTITUTE(Tabla1[[#This Row],[Dia de clases Inscrito]]," ","")&amp;"-"&amp;SUBSTITUTE(Tabla1[[#This Row],[Horario Inscrito]]," ","")&amp;"-"&amp;Tabla1[[#This Row],[Fecha Inicio grupo]])</f>
        <v/>
      </c>
      <c r="BF976" s="252" t="str">
        <f>IF(F976="","",Tabla1[[#This Row],[Curso]])</f>
        <v/>
      </c>
      <c r="BG976" s="253" t="str">
        <f>+IF(TRIM(F976)="","",$B$1&amp;"-"&amp;TRIM(Tabla1[[#This Row],[Mes Inscrito]])&amp;"-"&amp;TRIM(Tabla1[[#This Row],[Dia de clases Inscrito]])&amp;"-"&amp;TRIM(Tabla1[[#This Row],[Horario Inscrito]])&amp;"-"&amp;TRIM(Tabla1[[#This Row],[Fecha Inicio grupo]])&amp;"-"&amp;TRIM(Tabla1[[#This Row],[Tipo Incrito]]))</f>
        <v/>
      </c>
      <c r="BH976" s="308" t="str">
        <f>IF(F976="","",OR(IFERROR(SEARCH("CG",Tabla1[[#This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6" s="309" t="str">
        <f>IF(F976&lt;&gt;"",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6" s="309" t="str">
        <f>IF(F976&lt;&gt;"",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6" s="309" t="str">
        <f>IF(Tabla1[[#This Row],[Fecha Inicio grupo]]="","",IFERROR(VLOOKUP(Tabla1[[#This Row],[Mes de Alta como miembro]],Parámetros!$AM$2:$AN$16,2,0),"01/01/1900"))</f>
        <v/>
      </c>
    </row>
    <row r="977" spans="1:63" ht="14.45">
      <c r="A977" s="69">
        <v>974</v>
      </c>
      <c r="B977" s="30"/>
      <c r="C977" s="35"/>
      <c r="D977" s="43"/>
      <c r="E977" s="65"/>
      <c r="F977" s="46"/>
      <c r="G977" s="46"/>
      <c r="H977" s="164"/>
      <c r="I977" s="43"/>
      <c r="J977" s="29"/>
      <c r="K977" s="70"/>
      <c r="L977" s="69"/>
      <c r="M977" s="47"/>
      <c r="N977" s="239" t="str">
        <f ca="1">IF(Tabla1[[#This Row],[Fecha de nac]]="","",IF(Tabla1[[#This Row],[Fecha Finalización]] &gt;=TODAY(), DATEDIF(Tabla1[[#This Row],[Fecha de nac]],TODAY(),"y"), ROUNDDOWN((Tabla1[[#This Row],[Fecha Finalización]] -Tabla1[[#This Row],[Fecha de nac]])/365,0)))</f>
        <v/>
      </c>
      <c r="O977" s="170"/>
      <c r="P977" s="35"/>
      <c r="Q977" s="68"/>
      <c r="R977" s="68"/>
      <c r="S977" s="68"/>
      <c r="T977" s="68"/>
      <c r="U977" s="244" t="str">
        <f>IF(F977="","",Tabla1[[#This Row],[Fecha Inicio grupo]]+3*7-7)</f>
        <v/>
      </c>
      <c r="V977" s="245" t="str">
        <f>IF(F977="","",EDATE(Tabla1[[#This Row],[Fecha Inicio grupo]],3))</f>
        <v/>
      </c>
      <c r="W977" s="30"/>
      <c r="X977" s="30"/>
      <c r="Y977" s="77"/>
      <c r="Z977" s="77"/>
      <c r="AA977" s="77"/>
      <c r="AB977" s="77"/>
      <c r="AC977" s="77"/>
      <c r="AD977" s="77"/>
      <c r="AE977" s="77"/>
      <c r="AF977" s="77"/>
      <c r="AG977" s="77"/>
      <c r="AH977" s="77"/>
      <c r="AI977" s="77"/>
      <c r="AJ977" s="77"/>
      <c r="AK977" s="77"/>
      <c r="AL977" s="77"/>
      <c r="AM977" s="77"/>
      <c r="AN977" s="77"/>
      <c r="AO977" s="145"/>
      <c r="AP977" s="247" t="str">
        <f>IF(F977="","",IFERROR(VLOOKUP(SUBSTITUTE(SUBSTITUTE(Tabla1[[#This Row],[Uso Sistemas]],"T","P"),"N","F"),Parámetros!$M$2:$N$17,2,0),"Completar hasta 3ra sem. para evaluar a Probacionista"))</f>
        <v/>
      </c>
      <c r="AQ977" s="40"/>
      <c r="AR977" s="40"/>
      <c r="AS977" s="40"/>
      <c r="AT977" s="29"/>
      <c r="AU977" s="56"/>
      <c r="AV977" s="56"/>
      <c r="AW977" s="56"/>
      <c r="AX977" s="249" t="str">
        <f>IF(V977="","",EOMONTH(EDATE(Tabla1[[#This Row],[Fecha Finalización]],2),0))</f>
        <v/>
      </c>
      <c r="AY977" s="40"/>
      <c r="AZ977" s="250" t="str">
        <f>IF(V977="","",EOMONTH(EDATE(Tabla1[[#This Row],[Fecha Finalización]],3),0))</f>
        <v/>
      </c>
      <c r="BA977" s="40"/>
      <c r="BB977" s="40"/>
      <c r="BC977" s="236"/>
      <c r="BD977" s="234" t="str">
        <f>IF(F977="","",Tabla1[[#This Row],[sem 01]]&amp;Tabla1[[#This Row],[sem 02]]&amp;Tabla1[[#This Row],[sem 03]])</f>
        <v/>
      </c>
      <c r="BE977" s="235" t="str">
        <f>IF(TRIM(F977)="","",$B$1&amp;"-"&amp;SUBSTITUTE(Tabla1[[#This Row],[Mes Inscrito]]," ","")&amp;"-"&amp;SUBSTITUTE(Tabla1[[#This Row],[Dia de clases Inscrito]]," ","")&amp;"-"&amp;SUBSTITUTE(Tabla1[[#This Row],[Horario Inscrito]]," ","")&amp;"-"&amp;Tabla1[[#This Row],[Fecha Inicio grupo]])</f>
        <v/>
      </c>
      <c r="BF977" s="252" t="str">
        <f>IF(F977="","",Tabla1[[#This Row],[Curso]])</f>
        <v/>
      </c>
      <c r="BG977" s="253" t="str">
        <f>+IF(TRIM(F977)="","",$B$1&amp;"-"&amp;TRIM(Tabla1[[#This Row],[Mes Inscrito]])&amp;"-"&amp;TRIM(Tabla1[[#This Row],[Dia de clases Inscrito]])&amp;"-"&amp;TRIM(Tabla1[[#This Row],[Horario Inscrito]])&amp;"-"&amp;TRIM(Tabla1[[#This Row],[Fecha Inicio grupo]])&amp;"-"&amp;TRIM(Tabla1[[#This Row],[Tipo Incrito]]))</f>
        <v/>
      </c>
      <c r="BH977" s="308" t="str">
        <f>IF(F977="","",OR(IFERROR(SEARCH("CG",Tabla1[[#This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7" s="309" t="str">
        <f>IF(F977&lt;&gt;"",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7" s="309" t="str">
        <f>IF(F977&lt;&gt;"",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7" s="309" t="str">
        <f>IF(Tabla1[[#This Row],[Fecha Inicio grupo]]="","",IFERROR(VLOOKUP(Tabla1[[#This Row],[Mes de Alta como miembro]],Parámetros!$AM$2:$AN$16,2,0),"01/01/1900"))</f>
        <v/>
      </c>
    </row>
    <row r="978" spans="1:63" ht="14.45">
      <c r="A978" s="69">
        <v>975</v>
      </c>
      <c r="B978" s="30"/>
      <c r="C978" s="35"/>
      <c r="D978" s="43"/>
      <c r="E978" s="65"/>
      <c r="F978" s="46"/>
      <c r="G978" s="46"/>
      <c r="H978" s="164"/>
      <c r="I978" s="43"/>
      <c r="J978" s="29"/>
      <c r="K978" s="70"/>
      <c r="L978" s="69"/>
      <c r="M978" s="47"/>
      <c r="N978" s="239" t="str">
        <f ca="1">IF(Tabla1[[#This Row],[Fecha de nac]]="","",IF(Tabla1[[#This Row],[Fecha Finalización]] &gt;=TODAY(), DATEDIF(Tabla1[[#This Row],[Fecha de nac]],TODAY(),"y"), ROUNDDOWN((Tabla1[[#This Row],[Fecha Finalización]] -Tabla1[[#This Row],[Fecha de nac]])/365,0)))</f>
        <v/>
      </c>
      <c r="O978" s="170"/>
      <c r="P978" s="35"/>
      <c r="Q978" s="68"/>
      <c r="R978" s="68"/>
      <c r="S978" s="68"/>
      <c r="T978" s="68"/>
      <c r="U978" s="244" t="str">
        <f>IF(F978="","",Tabla1[[#This Row],[Fecha Inicio grupo]]+3*7-7)</f>
        <v/>
      </c>
      <c r="V978" s="245" t="str">
        <f>IF(F978="","",EDATE(Tabla1[[#This Row],[Fecha Inicio grupo]],3))</f>
        <v/>
      </c>
      <c r="W978" s="30"/>
      <c r="X978" s="30"/>
      <c r="Y978" s="77"/>
      <c r="Z978" s="77"/>
      <c r="AA978" s="77"/>
      <c r="AB978" s="77"/>
      <c r="AC978" s="77"/>
      <c r="AD978" s="77"/>
      <c r="AE978" s="77"/>
      <c r="AF978" s="77"/>
      <c r="AG978" s="77"/>
      <c r="AH978" s="77"/>
      <c r="AI978" s="77"/>
      <c r="AJ978" s="77"/>
      <c r="AK978" s="77"/>
      <c r="AL978" s="77"/>
      <c r="AM978" s="77"/>
      <c r="AN978" s="77"/>
      <c r="AO978" s="145"/>
      <c r="AP978" s="247" t="str">
        <f>IF(F978="","",IFERROR(VLOOKUP(SUBSTITUTE(SUBSTITUTE(Tabla1[[#This Row],[Uso Sistemas]],"T","P"),"N","F"),Parámetros!$M$2:$N$17,2,0),"Completar hasta 3ra sem. para evaluar a Probacionista"))</f>
        <v/>
      </c>
      <c r="AQ978" s="40"/>
      <c r="AR978" s="40"/>
      <c r="AS978" s="40"/>
      <c r="AT978" s="29"/>
      <c r="AU978" s="56"/>
      <c r="AV978" s="56"/>
      <c r="AW978" s="56"/>
      <c r="AX978" s="249" t="str">
        <f>IF(V978="","",EOMONTH(EDATE(Tabla1[[#This Row],[Fecha Finalización]],2),0))</f>
        <v/>
      </c>
      <c r="AY978" s="40"/>
      <c r="AZ978" s="250" t="str">
        <f>IF(V978="","",EOMONTH(EDATE(Tabla1[[#This Row],[Fecha Finalización]],3),0))</f>
        <v/>
      </c>
      <c r="BA978" s="40"/>
      <c r="BB978" s="40"/>
      <c r="BC978" s="236"/>
      <c r="BD978" s="234" t="str">
        <f>IF(F978="","",Tabla1[[#This Row],[sem 01]]&amp;Tabla1[[#This Row],[sem 02]]&amp;Tabla1[[#This Row],[sem 03]])</f>
        <v/>
      </c>
      <c r="BE978" s="235" t="str">
        <f>IF(TRIM(F978)="","",$B$1&amp;"-"&amp;SUBSTITUTE(Tabla1[[#This Row],[Mes Inscrito]]," ","")&amp;"-"&amp;SUBSTITUTE(Tabla1[[#This Row],[Dia de clases Inscrito]]," ","")&amp;"-"&amp;SUBSTITUTE(Tabla1[[#This Row],[Horario Inscrito]]," ","")&amp;"-"&amp;Tabla1[[#This Row],[Fecha Inicio grupo]])</f>
        <v/>
      </c>
      <c r="BF978" s="252" t="str">
        <f>IF(F978="","",Tabla1[[#This Row],[Curso]])</f>
        <v/>
      </c>
      <c r="BG978" s="253" t="str">
        <f>+IF(TRIM(F978)="","",$B$1&amp;"-"&amp;TRIM(Tabla1[[#This Row],[Mes Inscrito]])&amp;"-"&amp;TRIM(Tabla1[[#This Row],[Dia de clases Inscrito]])&amp;"-"&amp;TRIM(Tabla1[[#This Row],[Horario Inscrito]])&amp;"-"&amp;TRIM(Tabla1[[#This Row],[Fecha Inicio grupo]])&amp;"-"&amp;TRIM(Tabla1[[#This Row],[Tipo Incrito]]))</f>
        <v/>
      </c>
      <c r="BH978" s="308" t="str">
        <f>IF(F978="","",OR(IFERROR(SEARCH("CG",Tabla1[[#This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8" s="309" t="str">
        <f>IF(F978&lt;&gt;"",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8" s="309" t="str">
        <f>IF(F978&lt;&gt;"",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8" s="309" t="str">
        <f>IF(Tabla1[[#This Row],[Fecha Inicio grupo]]="","",IFERROR(VLOOKUP(Tabla1[[#This Row],[Mes de Alta como miembro]],Parámetros!$AM$2:$AN$16,2,0),"01/01/1900"))</f>
        <v/>
      </c>
    </row>
    <row r="979" spans="1:63" ht="14.45">
      <c r="A979" s="69">
        <v>976</v>
      </c>
      <c r="B979" s="30"/>
      <c r="C979" s="35"/>
      <c r="D979" s="43"/>
      <c r="E979" s="65"/>
      <c r="F979" s="46"/>
      <c r="G979" s="46"/>
      <c r="H979" s="164"/>
      <c r="I979" s="43"/>
      <c r="J979" s="29"/>
      <c r="K979" s="70"/>
      <c r="L979" s="69"/>
      <c r="M979" s="47"/>
      <c r="N979" s="239" t="str">
        <f ca="1">IF(Tabla1[[#This Row],[Fecha de nac]]="","",IF(Tabla1[[#This Row],[Fecha Finalización]] &gt;=TODAY(), DATEDIF(Tabla1[[#This Row],[Fecha de nac]],TODAY(),"y"), ROUNDDOWN((Tabla1[[#This Row],[Fecha Finalización]] -Tabla1[[#This Row],[Fecha de nac]])/365,0)))</f>
        <v/>
      </c>
      <c r="O979" s="170"/>
      <c r="P979" s="35"/>
      <c r="Q979" s="68"/>
      <c r="R979" s="68"/>
      <c r="S979" s="68"/>
      <c r="T979" s="68"/>
      <c r="U979" s="244" t="str">
        <f>IF(F979="","",Tabla1[[#This Row],[Fecha Inicio grupo]]+3*7-7)</f>
        <v/>
      </c>
      <c r="V979" s="245" t="str">
        <f>IF(F979="","",EDATE(Tabla1[[#This Row],[Fecha Inicio grupo]],3))</f>
        <v/>
      </c>
      <c r="W979" s="30"/>
      <c r="X979" s="30"/>
      <c r="Y979" s="77"/>
      <c r="Z979" s="77"/>
      <c r="AA979" s="77"/>
      <c r="AB979" s="77"/>
      <c r="AC979" s="77"/>
      <c r="AD979" s="77"/>
      <c r="AE979" s="77"/>
      <c r="AF979" s="77"/>
      <c r="AG979" s="77"/>
      <c r="AH979" s="77"/>
      <c r="AI979" s="77"/>
      <c r="AJ979" s="77"/>
      <c r="AK979" s="77"/>
      <c r="AL979" s="77"/>
      <c r="AM979" s="77"/>
      <c r="AN979" s="77"/>
      <c r="AO979" s="145"/>
      <c r="AP979" s="247" t="str">
        <f>IF(F979="","",IFERROR(VLOOKUP(SUBSTITUTE(SUBSTITUTE(Tabla1[[#This Row],[Uso Sistemas]],"T","P"),"N","F"),Parámetros!$M$2:$N$17,2,0),"Completar hasta 3ra sem. para evaluar a Probacionista"))</f>
        <v/>
      </c>
      <c r="AQ979" s="40"/>
      <c r="AR979" s="40"/>
      <c r="AS979" s="40"/>
      <c r="AT979" s="29"/>
      <c r="AU979" s="56"/>
      <c r="AV979" s="56"/>
      <c r="AW979" s="56"/>
      <c r="AX979" s="249" t="str">
        <f>IF(V979="","",EOMONTH(EDATE(Tabla1[[#This Row],[Fecha Finalización]],2),0))</f>
        <v/>
      </c>
      <c r="AY979" s="40"/>
      <c r="AZ979" s="250" t="str">
        <f>IF(V979="","",EOMONTH(EDATE(Tabla1[[#This Row],[Fecha Finalización]],3),0))</f>
        <v/>
      </c>
      <c r="BA979" s="40"/>
      <c r="BB979" s="40"/>
      <c r="BC979" s="236"/>
      <c r="BD979" s="234" t="str">
        <f>IF(F979="","",Tabla1[[#This Row],[sem 01]]&amp;Tabla1[[#This Row],[sem 02]]&amp;Tabla1[[#This Row],[sem 03]])</f>
        <v/>
      </c>
      <c r="BE979" s="235" t="str">
        <f>IF(TRIM(F979)="","",$B$1&amp;"-"&amp;SUBSTITUTE(Tabla1[[#This Row],[Mes Inscrito]]," ","")&amp;"-"&amp;SUBSTITUTE(Tabla1[[#This Row],[Dia de clases Inscrito]]," ","")&amp;"-"&amp;SUBSTITUTE(Tabla1[[#This Row],[Horario Inscrito]]," ","")&amp;"-"&amp;Tabla1[[#This Row],[Fecha Inicio grupo]])</f>
        <v/>
      </c>
      <c r="BF979" s="252" t="str">
        <f>IF(F979="","",Tabla1[[#This Row],[Curso]])</f>
        <v/>
      </c>
      <c r="BG979" s="253" t="str">
        <f>+IF(TRIM(F979)="","",$B$1&amp;"-"&amp;TRIM(Tabla1[[#This Row],[Mes Inscrito]])&amp;"-"&amp;TRIM(Tabla1[[#This Row],[Dia de clases Inscrito]])&amp;"-"&amp;TRIM(Tabla1[[#This Row],[Horario Inscrito]])&amp;"-"&amp;TRIM(Tabla1[[#This Row],[Fecha Inicio grupo]])&amp;"-"&amp;TRIM(Tabla1[[#This Row],[Tipo Incrito]]))</f>
        <v/>
      </c>
      <c r="BH979" s="308" t="str">
        <f>IF(F979="","",OR(IFERROR(SEARCH("CG",Tabla1[[#This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9" s="309" t="str">
        <f>IF(F979&lt;&gt;"",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9" s="309" t="str">
        <f>IF(F979&lt;&gt;"",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9" s="309" t="str">
        <f>IF(Tabla1[[#This Row],[Fecha Inicio grupo]]="","",IFERROR(VLOOKUP(Tabla1[[#This Row],[Mes de Alta como miembro]],Parámetros!$AM$2:$AN$16,2,0),"01/01/1900"))</f>
        <v/>
      </c>
    </row>
    <row r="980" spans="1:63" ht="14.45">
      <c r="A980" s="69">
        <v>977</v>
      </c>
      <c r="B980" s="30"/>
      <c r="C980" s="35"/>
      <c r="D980" s="43"/>
      <c r="E980" s="65"/>
      <c r="F980" s="46"/>
      <c r="G980" s="46"/>
      <c r="H980" s="164"/>
      <c r="I980" s="43"/>
      <c r="J980" s="29"/>
      <c r="K980" s="70"/>
      <c r="L980" s="69"/>
      <c r="M980" s="47"/>
      <c r="N980" s="239" t="str">
        <f ca="1">IF(Tabla1[[#This Row],[Fecha de nac]]="","",IF(Tabla1[[#This Row],[Fecha Finalización]] &gt;=TODAY(), DATEDIF(Tabla1[[#This Row],[Fecha de nac]],TODAY(),"y"), ROUNDDOWN((Tabla1[[#This Row],[Fecha Finalización]] -Tabla1[[#This Row],[Fecha de nac]])/365,0)))</f>
        <v/>
      </c>
      <c r="O980" s="170"/>
      <c r="P980" s="35"/>
      <c r="Q980" s="68"/>
      <c r="R980" s="68"/>
      <c r="S980" s="68"/>
      <c r="T980" s="68"/>
      <c r="U980" s="244" t="str">
        <f>IF(F980="","",Tabla1[[#This Row],[Fecha Inicio grupo]]+3*7-7)</f>
        <v/>
      </c>
      <c r="V980" s="245" t="str">
        <f>IF(F980="","",EDATE(Tabla1[[#This Row],[Fecha Inicio grupo]],3))</f>
        <v/>
      </c>
      <c r="W980" s="30"/>
      <c r="X980" s="30"/>
      <c r="Y980" s="77"/>
      <c r="Z980" s="77"/>
      <c r="AA980" s="77"/>
      <c r="AB980" s="77"/>
      <c r="AC980" s="77"/>
      <c r="AD980" s="77"/>
      <c r="AE980" s="77"/>
      <c r="AF980" s="77"/>
      <c r="AG980" s="77"/>
      <c r="AH980" s="77"/>
      <c r="AI980" s="77"/>
      <c r="AJ980" s="77"/>
      <c r="AK980" s="77"/>
      <c r="AL980" s="77"/>
      <c r="AM980" s="77"/>
      <c r="AN980" s="77"/>
      <c r="AO980" s="145"/>
      <c r="AP980" s="247" t="str">
        <f>IF(F980="","",IFERROR(VLOOKUP(SUBSTITUTE(SUBSTITUTE(Tabla1[[#This Row],[Uso Sistemas]],"T","P"),"N","F"),Parámetros!$M$2:$N$17,2,0),"Completar hasta 3ra sem. para evaluar a Probacionista"))</f>
        <v/>
      </c>
      <c r="AQ980" s="40"/>
      <c r="AR980" s="40"/>
      <c r="AS980" s="40"/>
      <c r="AT980" s="29"/>
      <c r="AU980" s="56"/>
      <c r="AV980" s="56"/>
      <c r="AW980" s="56"/>
      <c r="AX980" s="249" t="str">
        <f>IF(V980="","",EOMONTH(EDATE(Tabla1[[#This Row],[Fecha Finalización]],2),0))</f>
        <v/>
      </c>
      <c r="AY980" s="40"/>
      <c r="AZ980" s="250" t="str">
        <f>IF(V980="","",EOMONTH(EDATE(Tabla1[[#This Row],[Fecha Finalización]],3),0))</f>
        <v/>
      </c>
      <c r="BA980" s="40"/>
      <c r="BB980" s="40"/>
      <c r="BC980" s="236"/>
      <c r="BD980" s="234" t="str">
        <f>IF(F980="","",Tabla1[[#This Row],[sem 01]]&amp;Tabla1[[#This Row],[sem 02]]&amp;Tabla1[[#This Row],[sem 03]])</f>
        <v/>
      </c>
      <c r="BE980" s="235" t="str">
        <f>IF(TRIM(F980)="","",$B$1&amp;"-"&amp;SUBSTITUTE(Tabla1[[#This Row],[Mes Inscrito]]," ","")&amp;"-"&amp;SUBSTITUTE(Tabla1[[#This Row],[Dia de clases Inscrito]]," ","")&amp;"-"&amp;SUBSTITUTE(Tabla1[[#This Row],[Horario Inscrito]]," ","")&amp;"-"&amp;Tabla1[[#This Row],[Fecha Inicio grupo]])</f>
        <v/>
      </c>
      <c r="BF980" s="252" t="str">
        <f>IF(F980="","",Tabla1[[#This Row],[Curso]])</f>
        <v/>
      </c>
      <c r="BG980" s="253" t="str">
        <f>+IF(TRIM(F980)="","",$B$1&amp;"-"&amp;TRIM(Tabla1[[#This Row],[Mes Inscrito]])&amp;"-"&amp;TRIM(Tabla1[[#This Row],[Dia de clases Inscrito]])&amp;"-"&amp;TRIM(Tabla1[[#This Row],[Horario Inscrito]])&amp;"-"&amp;TRIM(Tabla1[[#This Row],[Fecha Inicio grupo]])&amp;"-"&amp;TRIM(Tabla1[[#This Row],[Tipo Incrito]]))</f>
        <v/>
      </c>
      <c r="BH980" s="308" t="str">
        <f>IF(F980="","",OR(IFERROR(SEARCH("CG",Tabla1[[#This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0" s="309" t="str">
        <f>IF(F980&lt;&gt;"",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0" s="309" t="str">
        <f>IF(F980&lt;&gt;"",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0" s="309" t="str">
        <f>IF(Tabla1[[#This Row],[Fecha Inicio grupo]]="","",IFERROR(VLOOKUP(Tabla1[[#This Row],[Mes de Alta como miembro]],Parámetros!$AM$2:$AN$16,2,0),"01/01/1900"))</f>
        <v/>
      </c>
    </row>
    <row r="981" spans="1:63" ht="14.45">
      <c r="A981" s="69">
        <v>978</v>
      </c>
      <c r="B981" s="30"/>
      <c r="C981" s="35"/>
      <c r="D981" s="43"/>
      <c r="E981" s="65"/>
      <c r="F981" s="46"/>
      <c r="G981" s="46"/>
      <c r="H981" s="164"/>
      <c r="I981" s="43"/>
      <c r="J981" s="29"/>
      <c r="K981" s="70"/>
      <c r="L981" s="69"/>
      <c r="M981" s="47"/>
      <c r="N981" s="239" t="str">
        <f ca="1">IF(Tabla1[[#This Row],[Fecha de nac]]="","",IF(Tabla1[[#This Row],[Fecha Finalización]] &gt;=TODAY(), DATEDIF(Tabla1[[#This Row],[Fecha de nac]],TODAY(),"y"), ROUNDDOWN((Tabla1[[#This Row],[Fecha Finalización]] -Tabla1[[#This Row],[Fecha de nac]])/365,0)))</f>
        <v/>
      </c>
      <c r="O981" s="170"/>
      <c r="P981" s="35"/>
      <c r="Q981" s="68"/>
      <c r="R981" s="68"/>
      <c r="S981" s="68"/>
      <c r="T981" s="68"/>
      <c r="U981" s="244" t="str">
        <f>IF(F981="","",Tabla1[[#This Row],[Fecha Inicio grupo]]+3*7-7)</f>
        <v/>
      </c>
      <c r="V981" s="245" t="str">
        <f>IF(F981="","",EDATE(Tabla1[[#This Row],[Fecha Inicio grupo]],3))</f>
        <v/>
      </c>
      <c r="W981" s="30"/>
      <c r="X981" s="30"/>
      <c r="Y981" s="77"/>
      <c r="Z981" s="77"/>
      <c r="AA981" s="77"/>
      <c r="AB981" s="77"/>
      <c r="AC981" s="77"/>
      <c r="AD981" s="77"/>
      <c r="AE981" s="77"/>
      <c r="AF981" s="77"/>
      <c r="AG981" s="77"/>
      <c r="AH981" s="77"/>
      <c r="AI981" s="77"/>
      <c r="AJ981" s="77"/>
      <c r="AK981" s="77"/>
      <c r="AL981" s="77"/>
      <c r="AM981" s="77"/>
      <c r="AN981" s="77"/>
      <c r="AO981" s="145"/>
      <c r="AP981" s="247" t="str">
        <f>IF(F981="","",IFERROR(VLOOKUP(SUBSTITUTE(SUBSTITUTE(Tabla1[[#This Row],[Uso Sistemas]],"T","P"),"N","F"),Parámetros!$M$2:$N$17,2,0),"Completar hasta 3ra sem. para evaluar a Probacionista"))</f>
        <v/>
      </c>
      <c r="AQ981" s="40"/>
      <c r="AR981" s="40"/>
      <c r="AS981" s="40"/>
      <c r="AT981" s="29"/>
      <c r="AU981" s="56"/>
      <c r="AV981" s="56"/>
      <c r="AW981" s="56"/>
      <c r="AX981" s="249" t="str">
        <f>IF(V981="","",EOMONTH(EDATE(Tabla1[[#This Row],[Fecha Finalización]],2),0))</f>
        <v/>
      </c>
      <c r="AY981" s="40"/>
      <c r="AZ981" s="250" t="str">
        <f>IF(V981="","",EOMONTH(EDATE(Tabla1[[#This Row],[Fecha Finalización]],3),0))</f>
        <v/>
      </c>
      <c r="BA981" s="40"/>
      <c r="BB981" s="40"/>
      <c r="BC981" s="236"/>
      <c r="BD981" s="234" t="str">
        <f>IF(F981="","",Tabla1[[#This Row],[sem 01]]&amp;Tabla1[[#This Row],[sem 02]]&amp;Tabla1[[#This Row],[sem 03]])</f>
        <v/>
      </c>
      <c r="BE981" s="235" t="str">
        <f>IF(TRIM(F981)="","",$B$1&amp;"-"&amp;SUBSTITUTE(Tabla1[[#This Row],[Mes Inscrito]]," ","")&amp;"-"&amp;SUBSTITUTE(Tabla1[[#This Row],[Dia de clases Inscrito]]," ","")&amp;"-"&amp;SUBSTITUTE(Tabla1[[#This Row],[Horario Inscrito]]," ","")&amp;"-"&amp;Tabla1[[#This Row],[Fecha Inicio grupo]])</f>
        <v/>
      </c>
      <c r="BF981" s="252" t="str">
        <f>IF(F981="","",Tabla1[[#This Row],[Curso]])</f>
        <v/>
      </c>
      <c r="BG981" s="253" t="str">
        <f>+IF(TRIM(F981)="","",$B$1&amp;"-"&amp;TRIM(Tabla1[[#This Row],[Mes Inscrito]])&amp;"-"&amp;TRIM(Tabla1[[#This Row],[Dia de clases Inscrito]])&amp;"-"&amp;TRIM(Tabla1[[#This Row],[Horario Inscrito]])&amp;"-"&amp;TRIM(Tabla1[[#This Row],[Fecha Inicio grupo]])&amp;"-"&amp;TRIM(Tabla1[[#This Row],[Tipo Incrito]]))</f>
        <v/>
      </c>
      <c r="BH981" s="308" t="str">
        <f>IF(F981="","",OR(IFERROR(SEARCH("CG",Tabla1[[#This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1" s="309" t="str">
        <f>IF(F981&lt;&gt;"",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1" s="309" t="str">
        <f>IF(F981&lt;&gt;"",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1" s="309" t="str">
        <f>IF(Tabla1[[#This Row],[Fecha Inicio grupo]]="","",IFERROR(VLOOKUP(Tabla1[[#This Row],[Mes de Alta como miembro]],Parámetros!$AM$2:$AN$16,2,0),"01/01/1900"))</f>
        <v/>
      </c>
    </row>
    <row r="982" spans="1:63" ht="14.45">
      <c r="A982" s="69">
        <v>979</v>
      </c>
      <c r="B982" s="30"/>
      <c r="C982" s="35"/>
      <c r="D982" s="43"/>
      <c r="E982" s="65"/>
      <c r="F982" s="46"/>
      <c r="G982" s="46"/>
      <c r="H982" s="164"/>
      <c r="I982" s="43"/>
      <c r="J982" s="29"/>
      <c r="K982" s="70"/>
      <c r="L982" s="69"/>
      <c r="M982" s="47"/>
      <c r="N982" s="239" t="str">
        <f ca="1">IF(Tabla1[[#This Row],[Fecha de nac]]="","",IF(Tabla1[[#This Row],[Fecha Finalización]] &gt;=TODAY(), DATEDIF(Tabla1[[#This Row],[Fecha de nac]],TODAY(),"y"), ROUNDDOWN((Tabla1[[#This Row],[Fecha Finalización]] -Tabla1[[#This Row],[Fecha de nac]])/365,0)))</f>
        <v/>
      </c>
      <c r="O982" s="170"/>
      <c r="P982" s="35"/>
      <c r="Q982" s="68"/>
      <c r="R982" s="68"/>
      <c r="S982" s="68"/>
      <c r="T982" s="68"/>
      <c r="U982" s="244" t="str">
        <f>IF(F982="","",Tabla1[[#This Row],[Fecha Inicio grupo]]+3*7-7)</f>
        <v/>
      </c>
      <c r="V982" s="245" t="str">
        <f>IF(F982="","",EDATE(Tabla1[[#This Row],[Fecha Inicio grupo]],3))</f>
        <v/>
      </c>
      <c r="W982" s="30"/>
      <c r="X982" s="30"/>
      <c r="Y982" s="77"/>
      <c r="Z982" s="77"/>
      <c r="AA982" s="77"/>
      <c r="AB982" s="77"/>
      <c r="AC982" s="77"/>
      <c r="AD982" s="77"/>
      <c r="AE982" s="77"/>
      <c r="AF982" s="77"/>
      <c r="AG982" s="77"/>
      <c r="AH982" s="77"/>
      <c r="AI982" s="77"/>
      <c r="AJ982" s="77"/>
      <c r="AK982" s="77"/>
      <c r="AL982" s="77"/>
      <c r="AM982" s="77"/>
      <c r="AN982" s="77"/>
      <c r="AO982" s="145"/>
      <c r="AP982" s="247" t="str">
        <f>IF(F982="","",IFERROR(VLOOKUP(SUBSTITUTE(SUBSTITUTE(Tabla1[[#This Row],[Uso Sistemas]],"T","P"),"N","F"),Parámetros!$M$2:$N$17,2,0),"Completar hasta 3ra sem. para evaluar a Probacionista"))</f>
        <v/>
      </c>
      <c r="AQ982" s="40"/>
      <c r="AR982" s="40"/>
      <c r="AS982" s="40"/>
      <c r="AT982" s="29"/>
      <c r="AU982" s="56"/>
      <c r="AV982" s="56"/>
      <c r="AW982" s="56"/>
      <c r="AX982" s="249" t="str">
        <f>IF(V982="","",EOMONTH(EDATE(Tabla1[[#This Row],[Fecha Finalización]],2),0))</f>
        <v/>
      </c>
      <c r="AY982" s="40"/>
      <c r="AZ982" s="250" t="str">
        <f>IF(V982="","",EOMONTH(EDATE(Tabla1[[#This Row],[Fecha Finalización]],3),0))</f>
        <v/>
      </c>
      <c r="BA982" s="40"/>
      <c r="BB982" s="40"/>
      <c r="BC982" s="236"/>
      <c r="BD982" s="234" t="str">
        <f>IF(F982="","",Tabla1[[#This Row],[sem 01]]&amp;Tabla1[[#This Row],[sem 02]]&amp;Tabla1[[#This Row],[sem 03]])</f>
        <v/>
      </c>
      <c r="BE982" s="235" t="str">
        <f>IF(TRIM(F982)="","",$B$1&amp;"-"&amp;SUBSTITUTE(Tabla1[[#This Row],[Mes Inscrito]]," ","")&amp;"-"&amp;SUBSTITUTE(Tabla1[[#This Row],[Dia de clases Inscrito]]," ","")&amp;"-"&amp;SUBSTITUTE(Tabla1[[#This Row],[Horario Inscrito]]," ","")&amp;"-"&amp;Tabla1[[#This Row],[Fecha Inicio grupo]])</f>
        <v/>
      </c>
      <c r="BF982" s="252" t="str">
        <f>IF(F982="","",Tabla1[[#This Row],[Curso]])</f>
        <v/>
      </c>
      <c r="BG982" s="253" t="str">
        <f>+IF(TRIM(F982)="","",$B$1&amp;"-"&amp;TRIM(Tabla1[[#This Row],[Mes Inscrito]])&amp;"-"&amp;TRIM(Tabla1[[#This Row],[Dia de clases Inscrito]])&amp;"-"&amp;TRIM(Tabla1[[#This Row],[Horario Inscrito]])&amp;"-"&amp;TRIM(Tabla1[[#This Row],[Fecha Inicio grupo]])&amp;"-"&amp;TRIM(Tabla1[[#This Row],[Tipo Incrito]]))</f>
        <v/>
      </c>
      <c r="BH982" s="308" t="str">
        <f>IF(F982="","",OR(IFERROR(SEARCH("CG",Tabla1[[#This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2" s="309" t="str">
        <f>IF(F982&lt;&gt;"",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2" s="309" t="str">
        <f>IF(F982&lt;&gt;"",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2" s="309" t="str">
        <f>IF(Tabla1[[#This Row],[Fecha Inicio grupo]]="","",IFERROR(VLOOKUP(Tabla1[[#This Row],[Mes de Alta como miembro]],Parámetros!$AM$2:$AN$16,2,0),"01/01/1900"))</f>
        <v/>
      </c>
    </row>
    <row r="983" spans="1:63" ht="14.45">
      <c r="A983" s="69">
        <v>980</v>
      </c>
      <c r="B983" s="30"/>
      <c r="C983" s="35"/>
      <c r="D983" s="43"/>
      <c r="E983" s="65"/>
      <c r="F983" s="46"/>
      <c r="G983" s="46"/>
      <c r="H983" s="164"/>
      <c r="I983" s="43"/>
      <c r="J983" s="29"/>
      <c r="K983" s="70"/>
      <c r="L983" s="69"/>
      <c r="M983" s="47"/>
      <c r="N983" s="239" t="str">
        <f ca="1">IF(Tabla1[[#This Row],[Fecha de nac]]="","",IF(Tabla1[[#This Row],[Fecha Finalización]] &gt;=TODAY(), DATEDIF(Tabla1[[#This Row],[Fecha de nac]],TODAY(),"y"), ROUNDDOWN((Tabla1[[#This Row],[Fecha Finalización]] -Tabla1[[#This Row],[Fecha de nac]])/365,0)))</f>
        <v/>
      </c>
      <c r="O983" s="170"/>
      <c r="P983" s="35"/>
      <c r="Q983" s="68"/>
      <c r="R983" s="68"/>
      <c r="S983" s="68"/>
      <c r="T983" s="68"/>
      <c r="U983" s="244" t="str">
        <f>IF(F983="","",Tabla1[[#This Row],[Fecha Inicio grupo]]+3*7-7)</f>
        <v/>
      </c>
      <c r="V983" s="245" t="str">
        <f>IF(F983="","",EDATE(Tabla1[[#This Row],[Fecha Inicio grupo]],3))</f>
        <v/>
      </c>
      <c r="W983" s="30"/>
      <c r="X983" s="30"/>
      <c r="Y983" s="77"/>
      <c r="Z983" s="77"/>
      <c r="AA983" s="77"/>
      <c r="AB983" s="77"/>
      <c r="AC983" s="77"/>
      <c r="AD983" s="77"/>
      <c r="AE983" s="77"/>
      <c r="AF983" s="77"/>
      <c r="AG983" s="77"/>
      <c r="AH983" s="77"/>
      <c r="AI983" s="77"/>
      <c r="AJ983" s="77"/>
      <c r="AK983" s="77"/>
      <c r="AL983" s="77"/>
      <c r="AM983" s="77"/>
      <c r="AN983" s="77"/>
      <c r="AO983" s="145"/>
      <c r="AP983" s="247" t="str">
        <f>IF(F983="","",IFERROR(VLOOKUP(SUBSTITUTE(SUBSTITUTE(Tabla1[[#This Row],[Uso Sistemas]],"T","P"),"N","F"),Parámetros!$M$2:$N$17,2,0),"Completar hasta 3ra sem. para evaluar a Probacionista"))</f>
        <v/>
      </c>
      <c r="AQ983" s="40"/>
      <c r="AR983" s="40"/>
      <c r="AS983" s="40"/>
      <c r="AT983" s="29"/>
      <c r="AU983" s="56"/>
      <c r="AV983" s="56"/>
      <c r="AW983" s="56"/>
      <c r="AX983" s="249" t="str">
        <f>IF(V983="","",EOMONTH(EDATE(Tabla1[[#This Row],[Fecha Finalización]],2),0))</f>
        <v/>
      </c>
      <c r="AY983" s="40"/>
      <c r="AZ983" s="250" t="str">
        <f>IF(V983="","",EOMONTH(EDATE(Tabla1[[#This Row],[Fecha Finalización]],3),0))</f>
        <v/>
      </c>
      <c r="BA983" s="40"/>
      <c r="BB983" s="40"/>
      <c r="BC983" s="236"/>
      <c r="BD983" s="234" t="str">
        <f>IF(F983="","",Tabla1[[#This Row],[sem 01]]&amp;Tabla1[[#This Row],[sem 02]]&amp;Tabla1[[#This Row],[sem 03]])</f>
        <v/>
      </c>
      <c r="BE983" s="235" t="str">
        <f>IF(TRIM(F983)="","",$B$1&amp;"-"&amp;SUBSTITUTE(Tabla1[[#This Row],[Mes Inscrito]]," ","")&amp;"-"&amp;SUBSTITUTE(Tabla1[[#This Row],[Dia de clases Inscrito]]," ","")&amp;"-"&amp;SUBSTITUTE(Tabla1[[#This Row],[Horario Inscrito]]," ","")&amp;"-"&amp;Tabla1[[#This Row],[Fecha Inicio grupo]])</f>
        <v/>
      </c>
      <c r="BF983" s="252" t="str">
        <f>IF(F983="","",Tabla1[[#This Row],[Curso]])</f>
        <v/>
      </c>
      <c r="BG983" s="253" t="str">
        <f>+IF(TRIM(F983)="","",$B$1&amp;"-"&amp;TRIM(Tabla1[[#This Row],[Mes Inscrito]])&amp;"-"&amp;TRIM(Tabla1[[#This Row],[Dia de clases Inscrito]])&amp;"-"&amp;TRIM(Tabla1[[#This Row],[Horario Inscrito]])&amp;"-"&amp;TRIM(Tabla1[[#This Row],[Fecha Inicio grupo]])&amp;"-"&amp;TRIM(Tabla1[[#This Row],[Tipo Incrito]]))</f>
        <v/>
      </c>
      <c r="BH983" s="308" t="str">
        <f>IF(F983="","",OR(IFERROR(SEARCH("CG",Tabla1[[#This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3" s="309" t="str">
        <f>IF(F983&lt;&gt;"",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3" s="309" t="str">
        <f>IF(F983&lt;&gt;"",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3" s="309" t="str">
        <f>IF(Tabla1[[#This Row],[Fecha Inicio grupo]]="","",IFERROR(VLOOKUP(Tabla1[[#This Row],[Mes de Alta como miembro]],Parámetros!$AM$2:$AN$16,2,0),"01/01/1900"))</f>
        <v/>
      </c>
    </row>
    <row r="984" spans="1:63" ht="14.45">
      <c r="A984" s="69">
        <v>981</v>
      </c>
      <c r="B984" s="30"/>
      <c r="C984" s="35"/>
      <c r="D984" s="43"/>
      <c r="E984" s="65"/>
      <c r="F984" s="46"/>
      <c r="G984" s="46"/>
      <c r="H984" s="164"/>
      <c r="I984" s="43"/>
      <c r="J984" s="29"/>
      <c r="K984" s="70"/>
      <c r="L984" s="69"/>
      <c r="M984" s="47"/>
      <c r="N984" s="239" t="str">
        <f ca="1">IF(Tabla1[[#This Row],[Fecha de nac]]="","",IF(Tabla1[[#This Row],[Fecha Finalización]] &gt;=TODAY(), DATEDIF(Tabla1[[#This Row],[Fecha de nac]],TODAY(),"y"), ROUNDDOWN((Tabla1[[#This Row],[Fecha Finalización]] -Tabla1[[#This Row],[Fecha de nac]])/365,0)))</f>
        <v/>
      </c>
      <c r="O984" s="170"/>
      <c r="P984" s="35"/>
      <c r="Q984" s="68"/>
      <c r="R984" s="68"/>
      <c r="S984" s="68"/>
      <c r="T984" s="68"/>
      <c r="U984" s="244" t="str">
        <f>IF(F984="","",Tabla1[[#This Row],[Fecha Inicio grupo]]+3*7-7)</f>
        <v/>
      </c>
      <c r="V984" s="245" t="str">
        <f>IF(F984="","",EDATE(Tabla1[[#This Row],[Fecha Inicio grupo]],3))</f>
        <v/>
      </c>
      <c r="W984" s="30"/>
      <c r="X984" s="30"/>
      <c r="Y984" s="77"/>
      <c r="Z984" s="77"/>
      <c r="AA984" s="77"/>
      <c r="AB984" s="77"/>
      <c r="AC984" s="77"/>
      <c r="AD984" s="77"/>
      <c r="AE984" s="77"/>
      <c r="AF984" s="77"/>
      <c r="AG984" s="77"/>
      <c r="AH984" s="77"/>
      <c r="AI984" s="77"/>
      <c r="AJ984" s="77"/>
      <c r="AK984" s="77"/>
      <c r="AL984" s="77"/>
      <c r="AM984" s="77"/>
      <c r="AN984" s="77"/>
      <c r="AO984" s="145"/>
      <c r="AP984" s="247" t="str">
        <f>IF(F984="","",IFERROR(VLOOKUP(SUBSTITUTE(SUBSTITUTE(Tabla1[[#This Row],[Uso Sistemas]],"T","P"),"N","F"),Parámetros!$M$2:$N$17,2,0),"Completar hasta 3ra sem. para evaluar a Probacionista"))</f>
        <v/>
      </c>
      <c r="AQ984" s="40"/>
      <c r="AR984" s="40"/>
      <c r="AS984" s="40"/>
      <c r="AT984" s="29"/>
      <c r="AU984" s="56"/>
      <c r="AV984" s="56"/>
      <c r="AW984" s="56"/>
      <c r="AX984" s="249" t="str">
        <f>IF(V984="","",EOMONTH(EDATE(Tabla1[[#This Row],[Fecha Finalización]],2),0))</f>
        <v/>
      </c>
      <c r="AY984" s="40"/>
      <c r="AZ984" s="250" t="str">
        <f>IF(V984="","",EOMONTH(EDATE(Tabla1[[#This Row],[Fecha Finalización]],3),0))</f>
        <v/>
      </c>
      <c r="BA984" s="40"/>
      <c r="BB984" s="40"/>
      <c r="BC984" s="236"/>
      <c r="BD984" s="234" t="str">
        <f>IF(F984="","",Tabla1[[#This Row],[sem 01]]&amp;Tabla1[[#This Row],[sem 02]]&amp;Tabla1[[#This Row],[sem 03]])</f>
        <v/>
      </c>
      <c r="BE984" s="235" t="str">
        <f>IF(TRIM(F984)="","",$B$1&amp;"-"&amp;SUBSTITUTE(Tabla1[[#This Row],[Mes Inscrito]]," ","")&amp;"-"&amp;SUBSTITUTE(Tabla1[[#This Row],[Dia de clases Inscrito]]," ","")&amp;"-"&amp;SUBSTITUTE(Tabla1[[#This Row],[Horario Inscrito]]," ","")&amp;"-"&amp;Tabla1[[#This Row],[Fecha Inicio grupo]])</f>
        <v/>
      </c>
      <c r="BF984" s="252" t="str">
        <f>IF(F984="","",Tabla1[[#This Row],[Curso]])</f>
        <v/>
      </c>
      <c r="BG984" s="253" t="str">
        <f>+IF(TRIM(F984)="","",$B$1&amp;"-"&amp;TRIM(Tabla1[[#This Row],[Mes Inscrito]])&amp;"-"&amp;TRIM(Tabla1[[#This Row],[Dia de clases Inscrito]])&amp;"-"&amp;TRIM(Tabla1[[#This Row],[Horario Inscrito]])&amp;"-"&amp;TRIM(Tabla1[[#This Row],[Fecha Inicio grupo]])&amp;"-"&amp;TRIM(Tabla1[[#This Row],[Tipo Incrito]]))</f>
        <v/>
      </c>
      <c r="BH984" s="308" t="str">
        <f>IF(F984="","",OR(IFERROR(SEARCH("CG",Tabla1[[#This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4" s="309" t="str">
        <f>IF(F984&lt;&gt;"",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4" s="309" t="str">
        <f>IF(F984&lt;&gt;"",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4" s="309" t="str">
        <f>IF(Tabla1[[#This Row],[Fecha Inicio grupo]]="","",IFERROR(VLOOKUP(Tabla1[[#This Row],[Mes de Alta como miembro]],Parámetros!$AM$2:$AN$16,2,0),"01/01/1900"))</f>
        <v/>
      </c>
    </row>
    <row r="985" spans="1:63" ht="14.45">
      <c r="A985" s="69">
        <v>982</v>
      </c>
      <c r="B985" s="30"/>
      <c r="C985" s="35"/>
      <c r="D985" s="43"/>
      <c r="E985" s="65"/>
      <c r="F985" s="46"/>
      <c r="G985" s="46"/>
      <c r="H985" s="164"/>
      <c r="I985" s="43"/>
      <c r="J985" s="29"/>
      <c r="K985" s="70"/>
      <c r="L985" s="69"/>
      <c r="M985" s="47"/>
      <c r="N985" s="239" t="str">
        <f ca="1">IF(Tabla1[[#This Row],[Fecha de nac]]="","",IF(Tabla1[[#This Row],[Fecha Finalización]] &gt;=TODAY(), DATEDIF(Tabla1[[#This Row],[Fecha de nac]],TODAY(),"y"), ROUNDDOWN((Tabla1[[#This Row],[Fecha Finalización]] -Tabla1[[#This Row],[Fecha de nac]])/365,0)))</f>
        <v/>
      </c>
      <c r="O985" s="170"/>
      <c r="P985" s="35"/>
      <c r="Q985" s="68"/>
      <c r="R985" s="68"/>
      <c r="S985" s="68"/>
      <c r="T985" s="68"/>
      <c r="U985" s="244" t="str">
        <f>IF(F985="","",Tabla1[[#This Row],[Fecha Inicio grupo]]+3*7-7)</f>
        <v/>
      </c>
      <c r="V985" s="245" t="str">
        <f>IF(F985="","",EDATE(Tabla1[[#This Row],[Fecha Inicio grupo]],3))</f>
        <v/>
      </c>
      <c r="W985" s="30"/>
      <c r="X985" s="30"/>
      <c r="Y985" s="77"/>
      <c r="Z985" s="77"/>
      <c r="AA985" s="77"/>
      <c r="AB985" s="77"/>
      <c r="AC985" s="77"/>
      <c r="AD985" s="77"/>
      <c r="AE985" s="77"/>
      <c r="AF985" s="77"/>
      <c r="AG985" s="77"/>
      <c r="AH985" s="77"/>
      <c r="AI985" s="77"/>
      <c r="AJ985" s="77"/>
      <c r="AK985" s="77"/>
      <c r="AL985" s="77"/>
      <c r="AM985" s="77"/>
      <c r="AN985" s="77"/>
      <c r="AO985" s="145"/>
      <c r="AP985" s="247" t="str">
        <f>IF(F985="","",IFERROR(VLOOKUP(SUBSTITUTE(SUBSTITUTE(Tabla1[[#This Row],[Uso Sistemas]],"T","P"),"N","F"),Parámetros!$M$2:$N$17,2,0),"Completar hasta 3ra sem. para evaluar a Probacionista"))</f>
        <v/>
      </c>
      <c r="AQ985" s="40"/>
      <c r="AR985" s="40"/>
      <c r="AS985" s="40"/>
      <c r="AT985" s="29"/>
      <c r="AU985" s="56"/>
      <c r="AV985" s="56"/>
      <c r="AW985" s="56"/>
      <c r="AX985" s="249" t="str">
        <f>IF(V985="","",EOMONTH(EDATE(Tabla1[[#This Row],[Fecha Finalización]],2),0))</f>
        <v/>
      </c>
      <c r="AY985" s="40"/>
      <c r="AZ985" s="250" t="str">
        <f>IF(V985="","",EOMONTH(EDATE(Tabla1[[#This Row],[Fecha Finalización]],3),0))</f>
        <v/>
      </c>
      <c r="BA985" s="40"/>
      <c r="BB985" s="40"/>
      <c r="BC985" s="236"/>
      <c r="BD985" s="234" t="str">
        <f>IF(F985="","",Tabla1[[#This Row],[sem 01]]&amp;Tabla1[[#This Row],[sem 02]]&amp;Tabla1[[#This Row],[sem 03]])</f>
        <v/>
      </c>
      <c r="BE985" s="235" t="str">
        <f>IF(TRIM(F985)="","",$B$1&amp;"-"&amp;SUBSTITUTE(Tabla1[[#This Row],[Mes Inscrito]]," ","")&amp;"-"&amp;SUBSTITUTE(Tabla1[[#This Row],[Dia de clases Inscrito]]," ","")&amp;"-"&amp;SUBSTITUTE(Tabla1[[#This Row],[Horario Inscrito]]," ","")&amp;"-"&amp;Tabla1[[#This Row],[Fecha Inicio grupo]])</f>
        <v/>
      </c>
      <c r="BF985" s="252" t="str">
        <f>IF(F985="","",Tabla1[[#This Row],[Curso]])</f>
        <v/>
      </c>
      <c r="BG985" s="253" t="str">
        <f>+IF(TRIM(F985)="","",$B$1&amp;"-"&amp;TRIM(Tabla1[[#This Row],[Mes Inscrito]])&amp;"-"&amp;TRIM(Tabla1[[#This Row],[Dia de clases Inscrito]])&amp;"-"&amp;TRIM(Tabla1[[#This Row],[Horario Inscrito]])&amp;"-"&amp;TRIM(Tabla1[[#This Row],[Fecha Inicio grupo]])&amp;"-"&amp;TRIM(Tabla1[[#This Row],[Tipo Incrito]]))</f>
        <v/>
      </c>
      <c r="BH985" s="308" t="str">
        <f>IF(F985="","",OR(IFERROR(SEARCH("CG",Tabla1[[#This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5" s="309" t="str">
        <f>IF(F985&lt;&gt;"",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5" s="309" t="str">
        <f>IF(F985&lt;&gt;"",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5" s="309" t="str">
        <f>IF(Tabla1[[#This Row],[Fecha Inicio grupo]]="","",IFERROR(VLOOKUP(Tabla1[[#This Row],[Mes de Alta como miembro]],Parámetros!$AM$2:$AN$16,2,0),"01/01/1900"))</f>
        <v/>
      </c>
    </row>
    <row r="986" spans="1:63" ht="14.45">
      <c r="A986" s="69">
        <v>983</v>
      </c>
      <c r="B986" s="30"/>
      <c r="C986" s="35"/>
      <c r="D986" s="43"/>
      <c r="E986" s="65"/>
      <c r="F986" s="46"/>
      <c r="G986" s="46"/>
      <c r="H986" s="164"/>
      <c r="I986" s="43"/>
      <c r="J986" s="29"/>
      <c r="K986" s="70"/>
      <c r="L986" s="69"/>
      <c r="M986" s="47"/>
      <c r="N986" s="239" t="str">
        <f ca="1">IF(Tabla1[[#This Row],[Fecha de nac]]="","",IF(Tabla1[[#This Row],[Fecha Finalización]] &gt;=TODAY(), DATEDIF(Tabla1[[#This Row],[Fecha de nac]],TODAY(),"y"), ROUNDDOWN((Tabla1[[#This Row],[Fecha Finalización]] -Tabla1[[#This Row],[Fecha de nac]])/365,0)))</f>
        <v/>
      </c>
      <c r="O986" s="170"/>
      <c r="P986" s="35"/>
      <c r="Q986" s="68"/>
      <c r="R986" s="68"/>
      <c r="S986" s="68"/>
      <c r="T986" s="68"/>
      <c r="U986" s="244" t="str">
        <f>IF(F986="","",Tabla1[[#This Row],[Fecha Inicio grupo]]+3*7-7)</f>
        <v/>
      </c>
      <c r="V986" s="245" t="str">
        <f>IF(F986="","",EDATE(Tabla1[[#This Row],[Fecha Inicio grupo]],3))</f>
        <v/>
      </c>
      <c r="W986" s="30"/>
      <c r="X986" s="30"/>
      <c r="Y986" s="77"/>
      <c r="Z986" s="77"/>
      <c r="AA986" s="77"/>
      <c r="AB986" s="77"/>
      <c r="AC986" s="77"/>
      <c r="AD986" s="77"/>
      <c r="AE986" s="77"/>
      <c r="AF986" s="77"/>
      <c r="AG986" s="77"/>
      <c r="AH986" s="77"/>
      <c r="AI986" s="77"/>
      <c r="AJ986" s="77"/>
      <c r="AK986" s="77"/>
      <c r="AL986" s="77"/>
      <c r="AM986" s="77"/>
      <c r="AN986" s="77"/>
      <c r="AO986" s="145"/>
      <c r="AP986" s="247" t="str">
        <f>IF(F986="","",IFERROR(VLOOKUP(SUBSTITUTE(SUBSTITUTE(Tabla1[[#This Row],[Uso Sistemas]],"T","P"),"N","F"),Parámetros!$M$2:$N$17,2,0),"Completar hasta 3ra sem. para evaluar a Probacionista"))</f>
        <v/>
      </c>
      <c r="AQ986" s="40"/>
      <c r="AR986" s="40"/>
      <c r="AS986" s="40"/>
      <c r="AT986" s="29"/>
      <c r="AU986" s="56"/>
      <c r="AV986" s="56"/>
      <c r="AW986" s="56"/>
      <c r="AX986" s="249" t="str">
        <f>IF(V986="","",EOMONTH(EDATE(Tabla1[[#This Row],[Fecha Finalización]],2),0))</f>
        <v/>
      </c>
      <c r="AY986" s="40"/>
      <c r="AZ986" s="250" t="str">
        <f>IF(V986="","",EOMONTH(EDATE(Tabla1[[#This Row],[Fecha Finalización]],3),0))</f>
        <v/>
      </c>
      <c r="BA986" s="40"/>
      <c r="BB986" s="40"/>
      <c r="BC986" s="236"/>
      <c r="BD986" s="234" t="str">
        <f>IF(F986="","",Tabla1[[#This Row],[sem 01]]&amp;Tabla1[[#This Row],[sem 02]]&amp;Tabla1[[#This Row],[sem 03]])</f>
        <v/>
      </c>
      <c r="BE986" s="235" t="str">
        <f>IF(TRIM(F986)="","",$B$1&amp;"-"&amp;SUBSTITUTE(Tabla1[[#This Row],[Mes Inscrito]]," ","")&amp;"-"&amp;SUBSTITUTE(Tabla1[[#This Row],[Dia de clases Inscrito]]," ","")&amp;"-"&amp;SUBSTITUTE(Tabla1[[#This Row],[Horario Inscrito]]," ","")&amp;"-"&amp;Tabla1[[#This Row],[Fecha Inicio grupo]])</f>
        <v/>
      </c>
      <c r="BF986" s="252" t="str">
        <f>IF(F986="","",Tabla1[[#This Row],[Curso]])</f>
        <v/>
      </c>
      <c r="BG986" s="253" t="str">
        <f>+IF(TRIM(F986)="","",$B$1&amp;"-"&amp;TRIM(Tabla1[[#This Row],[Mes Inscrito]])&amp;"-"&amp;TRIM(Tabla1[[#This Row],[Dia de clases Inscrito]])&amp;"-"&amp;TRIM(Tabla1[[#This Row],[Horario Inscrito]])&amp;"-"&amp;TRIM(Tabla1[[#This Row],[Fecha Inicio grupo]])&amp;"-"&amp;TRIM(Tabla1[[#This Row],[Tipo Incrito]]))</f>
        <v/>
      </c>
      <c r="BH986" s="308" t="str">
        <f>IF(F986="","",OR(IFERROR(SEARCH("CG",Tabla1[[#This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6" s="309" t="str">
        <f>IF(F986&lt;&gt;"",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6" s="309" t="str">
        <f>IF(F986&lt;&gt;"",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6" s="309" t="str">
        <f>IF(Tabla1[[#This Row],[Fecha Inicio grupo]]="","",IFERROR(VLOOKUP(Tabla1[[#This Row],[Mes de Alta como miembro]],Parámetros!$AM$2:$AN$16,2,0),"01/01/1900"))</f>
        <v/>
      </c>
    </row>
    <row r="987" spans="1:63" ht="14.45">
      <c r="A987" s="69">
        <v>984</v>
      </c>
      <c r="B987" s="30"/>
      <c r="C987" s="35"/>
      <c r="D987" s="43"/>
      <c r="E987" s="65"/>
      <c r="F987" s="46"/>
      <c r="G987" s="46"/>
      <c r="H987" s="164"/>
      <c r="I987" s="43"/>
      <c r="J987" s="29"/>
      <c r="K987" s="70"/>
      <c r="L987" s="69"/>
      <c r="M987" s="47"/>
      <c r="N987" s="239" t="str">
        <f ca="1">IF(Tabla1[[#This Row],[Fecha de nac]]="","",IF(Tabla1[[#This Row],[Fecha Finalización]] &gt;=TODAY(), DATEDIF(Tabla1[[#This Row],[Fecha de nac]],TODAY(),"y"), ROUNDDOWN((Tabla1[[#This Row],[Fecha Finalización]] -Tabla1[[#This Row],[Fecha de nac]])/365,0)))</f>
        <v/>
      </c>
      <c r="O987" s="170"/>
      <c r="P987" s="35"/>
      <c r="Q987" s="68"/>
      <c r="R987" s="68"/>
      <c r="S987" s="68"/>
      <c r="T987" s="68"/>
      <c r="U987" s="244" t="str">
        <f>IF(F987="","",Tabla1[[#This Row],[Fecha Inicio grupo]]+3*7-7)</f>
        <v/>
      </c>
      <c r="V987" s="245" t="str">
        <f>IF(F987="","",EDATE(Tabla1[[#This Row],[Fecha Inicio grupo]],3))</f>
        <v/>
      </c>
      <c r="W987" s="30"/>
      <c r="X987" s="30"/>
      <c r="Y987" s="77"/>
      <c r="Z987" s="77"/>
      <c r="AA987" s="77"/>
      <c r="AB987" s="77"/>
      <c r="AC987" s="77"/>
      <c r="AD987" s="77"/>
      <c r="AE987" s="77"/>
      <c r="AF987" s="77"/>
      <c r="AG987" s="77"/>
      <c r="AH987" s="77"/>
      <c r="AI987" s="77"/>
      <c r="AJ987" s="77"/>
      <c r="AK987" s="77"/>
      <c r="AL987" s="77"/>
      <c r="AM987" s="77"/>
      <c r="AN987" s="77"/>
      <c r="AO987" s="145"/>
      <c r="AP987" s="247" t="str">
        <f>IF(F987="","",IFERROR(VLOOKUP(SUBSTITUTE(SUBSTITUTE(Tabla1[[#This Row],[Uso Sistemas]],"T","P"),"N","F"),Parámetros!$M$2:$N$17,2,0),"Completar hasta 3ra sem. para evaluar a Probacionista"))</f>
        <v/>
      </c>
      <c r="AQ987" s="40"/>
      <c r="AR987" s="40"/>
      <c r="AS987" s="40"/>
      <c r="AT987" s="29"/>
      <c r="AU987" s="56"/>
      <c r="AV987" s="56"/>
      <c r="AW987" s="56"/>
      <c r="AX987" s="249" t="str">
        <f>IF(V987="","",EOMONTH(EDATE(Tabla1[[#This Row],[Fecha Finalización]],2),0))</f>
        <v/>
      </c>
      <c r="AY987" s="40"/>
      <c r="AZ987" s="250" t="str">
        <f>IF(V987="","",EOMONTH(EDATE(Tabla1[[#This Row],[Fecha Finalización]],3),0))</f>
        <v/>
      </c>
      <c r="BA987" s="40"/>
      <c r="BB987" s="40"/>
      <c r="BC987" s="236"/>
      <c r="BD987" s="234" t="str">
        <f>IF(F987="","",Tabla1[[#This Row],[sem 01]]&amp;Tabla1[[#This Row],[sem 02]]&amp;Tabla1[[#This Row],[sem 03]])</f>
        <v/>
      </c>
      <c r="BE987" s="235" t="str">
        <f>IF(TRIM(F987)="","",$B$1&amp;"-"&amp;SUBSTITUTE(Tabla1[[#This Row],[Mes Inscrito]]," ","")&amp;"-"&amp;SUBSTITUTE(Tabla1[[#This Row],[Dia de clases Inscrito]]," ","")&amp;"-"&amp;SUBSTITUTE(Tabla1[[#This Row],[Horario Inscrito]]," ","")&amp;"-"&amp;Tabla1[[#This Row],[Fecha Inicio grupo]])</f>
        <v/>
      </c>
      <c r="BF987" s="252" t="str">
        <f>IF(F987="","",Tabla1[[#This Row],[Curso]])</f>
        <v/>
      </c>
      <c r="BG987" s="253" t="str">
        <f>+IF(TRIM(F987)="","",$B$1&amp;"-"&amp;TRIM(Tabla1[[#This Row],[Mes Inscrito]])&amp;"-"&amp;TRIM(Tabla1[[#This Row],[Dia de clases Inscrito]])&amp;"-"&amp;TRIM(Tabla1[[#This Row],[Horario Inscrito]])&amp;"-"&amp;TRIM(Tabla1[[#This Row],[Fecha Inicio grupo]])&amp;"-"&amp;TRIM(Tabla1[[#This Row],[Tipo Incrito]]))</f>
        <v/>
      </c>
      <c r="BH987" s="308" t="str">
        <f>IF(F987="","",OR(IFERROR(SEARCH("CG",Tabla1[[#This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7" s="309" t="str">
        <f>IF(F987&lt;&gt;"",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7" s="309" t="str">
        <f>IF(F987&lt;&gt;"",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7" s="309" t="str">
        <f>IF(Tabla1[[#This Row],[Fecha Inicio grupo]]="","",IFERROR(VLOOKUP(Tabla1[[#This Row],[Mes de Alta como miembro]],Parámetros!$AM$2:$AN$16,2,0),"01/01/1900"))</f>
        <v/>
      </c>
    </row>
    <row r="988" spans="1:63" ht="14.45">
      <c r="A988" s="69">
        <v>985</v>
      </c>
      <c r="B988" s="30"/>
      <c r="C988" s="35"/>
      <c r="D988" s="43"/>
      <c r="E988" s="65"/>
      <c r="F988" s="46"/>
      <c r="G988" s="46"/>
      <c r="H988" s="164"/>
      <c r="I988" s="43"/>
      <c r="J988" s="29"/>
      <c r="K988" s="70"/>
      <c r="L988" s="69"/>
      <c r="M988" s="47"/>
      <c r="N988" s="239" t="str">
        <f ca="1">IF(Tabla1[[#This Row],[Fecha de nac]]="","",IF(Tabla1[[#This Row],[Fecha Finalización]] &gt;=TODAY(), DATEDIF(Tabla1[[#This Row],[Fecha de nac]],TODAY(),"y"), ROUNDDOWN((Tabla1[[#This Row],[Fecha Finalización]] -Tabla1[[#This Row],[Fecha de nac]])/365,0)))</f>
        <v/>
      </c>
      <c r="O988" s="170"/>
      <c r="P988" s="35"/>
      <c r="Q988" s="68"/>
      <c r="R988" s="68"/>
      <c r="S988" s="68"/>
      <c r="T988" s="68"/>
      <c r="U988" s="244" t="str">
        <f>IF(F988="","",Tabla1[[#This Row],[Fecha Inicio grupo]]+3*7-7)</f>
        <v/>
      </c>
      <c r="V988" s="245" t="str">
        <f>IF(F988="","",EDATE(Tabla1[[#This Row],[Fecha Inicio grupo]],3))</f>
        <v/>
      </c>
      <c r="W988" s="30"/>
      <c r="X988" s="30"/>
      <c r="Y988" s="77"/>
      <c r="Z988" s="77"/>
      <c r="AA988" s="77"/>
      <c r="AB988" s="77"/>
      <c r="AC988" s="77"/>
      <c r="AD988" s="77"/>
      <c r="AE988" s="77"/>
      <c r="AF988" s="77"/>
      <c r="AG988" s="77"/>
      <c r="AH988" s="77"/>
      <c r="AI988" s="77"/>
      <c r="AJ988" s="77"/>
      <c r="AK988" s="77"/>
      <c r="AL988" s="77"/>
      <c r="AM988" s="77"/>
      <c r="AN988" s="77"/>
      <c r="AO988" s="145"/>
      <c r="AP988" s="247" t="str">
        <f>IF(F988="","",IFERROR(VLOOKUP(SUBSTITUTE(SUBSTITUTE(Tabla1[[#This Row],[Uso Sistemas]],"T","P"),"N","F"),Parámetros!$M$2:$N$17,2,0),"Completar hasta 3ra sem. para evaluar a Probacionista"))</f>
        <v/>
      </c>
      <c r="AQ988" s="40"/>
      <c r="AR988" s="40"/>
      <c r="AS988" s="40"/>
      <c r="AT988" s="29"/>
      <c r="AU988" s="56"/>
      <c r="AV988" s="56"/>
      <c r="AW988" s="56"/>
      <c r="AX988" s="249" t="str">
        <f>IF(V988="","",EOMONTH(EDATE(Tabla1[[#This Row],[Fecha Finalización]],2),0))</f>
        <v/>
      </c>
      <c r="AY988" s="40"/>
      <c r="AZ988" s="250" t="str">
        <f>IF(V988="","",EOMONTH(EDATE(Tabla1[[#This Row],[Fecha Finalización]],3),0))</f>
        <v/>
      </c>
      <c r="BA988" s="40"/>
      <c r="BB988" s="40"/>
      <c r="BC988" s="236"/>
      <c r="BD988" s="234" t="str">
        <f>IF(F988="","",Tabla1[[#This Row],[sem 01]]&amp;Tabla1[[#This Row],[sem 02]]&amp;Tabla1[[#This Row],[sem 03]])</f>
        <v/>
      </c>
      <c r="BE988" s="235" t="str">
        <f>IF(TRIM(F988)="","",$B$1&amp;"-"&amp;SUBSTITUTE(Tabla1[[#This Row],[Mes Inscrito]]," ","")&amp;"-"&amp;SUBSTITUTE(Tabla1[[#This Row],[Dia de clases Inscrito]]," ","")&amp;"-"&amp;SUBSTITUTE(Tabla1[[#This Row],[Horario Inscrito]]," ","")&amp;"-"&amp;Tabla1[[#This Row],[Fecha Inicio grupo]])</f>
        <v/>
      </c>
      <c r="BF988" s="252" t="str">
        <f>IF(F988="","",Tabla1[[#This Row],[Curso]])</f>
        <v/>
      </c>
      <c r="BG988" s="253" t="str">
        <f>+IF(TRIM(F988)="","",$B$1&amp;"-"&amp;TRIM(Tabla1[[#This Row],[Mes Inscrito]])&amp;"-"&amp;TRIM(Tabla1[[#This Row],[Dia de clases Inscrito]])&amp;"-"&amp;TRIM(Tabla1[[#This Row],[Horario Inscrito]])&amp;"-"&amp;TRIM(Tabla1[[#This Row],[Fecha Inicio grupo]])&amp;"-"&amp;TRIM(Tabla1[[#This Row],[Tipo Incrito]]))</f>
        <v/>
      </c>
      <c r="BH988" s="308" t="str">
        <f>IF(F988="","",OR(IFERROR(SEARCH("CG",Tabla1[[#This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8" s="309" t="str">
        <f>IF(F988&lt;&gt;"",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8" s="309" t="str">
        <f>IF(F988&lt;&gt;"",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8" s="309" t="str">
        <f>IF(Tabla1[[#This Row],[Fecha Inicio grupo]]="","",IFERROR(VLOOKUP(Tabla1[[#This Row],[Mes de Alta como miembro]],Parámetros!$AM$2:$AN$16,2,0),"01/01/1900"))</f>
        <v/>
      </c>
    </row>
    <row r="989" spans="1:63" ht="14.45">
      <c r="A989" s="69">
        <v>986</v>
      </c>
      <c r="B989" s="30"/>
      <c r="C989" s="35"/>
      <c r="D989" s="43"/>
      <c r="E989" s="65"/>
      <c r="F989" s="46"/>
      <c r="G989" s="46"/>
      <c r="H989" s="164"/>
      <c r="I989" s="43"/>
      <c r="J989" s="29"/>
      <c r="K989" s="70"/>
      <c r="L989" s="69"/>
      <c r="M989" s="47"/>
      <c r="N989" s="239" t="str">
        <f ca="1">IF(Tabla1[[#This Row],[Fecha de nac]]="","",IF(Tabla1[[#This Row],[Fecha Finalización]] &gt;=TODAY(), DATEDIF(Tabla1[[#This Row],[Fecha de nac]],TODAY(),"y"), ROUNDDOWN((Tabla1[[#This Row],[Fecha Finalización]] -Tabla1[[#This Row],[Fecha de nac]])/365,0)))</f>
        <v/>
      </c>
      <c r="O989" s="170"/>
      <c r="P989" s="35"/>
      <c r="Q989" s="68"/>
      <c r="R989" s="68"/>
      <c r="S989" s="68"/>
      <c r="T989" s="68"/>
      <c r="U989" s="244" t="str">
        <f>IF(F989="","",Tabla1[[#This Row],[Fecha Inicio grupo]]+3*7-7)</f>
        <v/>
      </c>
      <c r="V989" s="245" t="str">
        <f>IF(F989="","",EDATE(Tabla1[[#This Row],[Fecha Inicio grupo]],3))</f>
        <v/>
      </c>
      <c r="W989" s="30"/>
      <c r="X989" s="30"/>
      <c r="Y989" s="77"/>
      <c r="Z989" s="77"/>
      <c r="AA989" s="77"/>
      <c r="AB989" s="77"/>
      <c r="AC989" s="77"/>
      <c r="AD989" s="77"/>
      <c r="AE989" s="77"/>
      <c r="AF989" s="77"/>
      <c r="AG989" s="77"/>
      <c r="AH989" s="77"/>
      <c r="AI989" s="77"/>
      <c r="AJ989" s="77"/>
      <c r="AK989" s="77"/>
      <c r="AL989" s="77"/>
      <c r="AM989" s="77"/>
      <c r="AN989" s="77"/>
      <c r="AO989" s="145"/>
      <c r="AP989" s="247" t="str">
        <f>IF(F989="","",IFERROR(VLOOKUP(SUBSTITUTE(SUBSTITUTE(Tabla1[[#This Row],[Uso Sistemas]],"T","P"),"N","F"),Parámetros!$M$2:$N$17,2,0),"Completar hasta 3ra sem. para evaluar a Probacionista"))</f>
        <v/>
      </c>
      <c r="AQ989" s="40"/>
      <c r="AR989" s="40"/>
      <c r="AS989" s="40"/>
      <c r="AT989" s="29"/>
      <c r="AU989" s="56"/>
      <c r="AV989" s="56"/>
      <c r="AW989" s="56"/>
      <c r="AX989" s="249" t="str">
        <f>IF(V989="","",EOMONTH(EDATE(Tabla1[[#This Row],[Fecha Finalización]],2),0))</f>
        <v/>
      </c>
      <c r="AY989" s="40"/>
      <c r="AZ989" s="250" t="str">
        <f>IF(V989="","",EOMONTH(EDATE(Tabla1[[#This Row],[Fecha Finalización]],3),0))</f>
        <v/>
      </c>
      <c r="BA989" s="40"/>
      <c r="BB989" s="40"/>
      <c r="BC989" s="236"/>
      <c r="BD989" s="234" t="str">
        <f>IF(F989="","",Tabla1[[#This Row],[sem 01]]&amp;Tabla1[[#This Row],[sem 02]]&amp;Tabla1[[#This Row],[sem 03]])</f>
        <v/>
      </c>
      <c r="BE989" s="235" t="str">
        <f>IF(TRIM(F989)="","",$B$1&amp;"-"&amp;SUBSTITUTE(Tabla1[[#This Row],[Mes Inscrito]]," ","")&amp;"-"&amp;SUBSTITUTE(Tabla1[[#This Row],[Dia de clases Inscrito]]," ","")&amp;"-"&amp;SUBSTITUTE(Tabla1[[#This Row],[Horario Inscrito]]," ","")&amp;"-"&amp;Tabla1[[#This Row],[Fecha Inicio grupo]])</f>
        <v/>
      </c>
      <c r="BF989" s="252" t="str">
        <f>IF(F989="","",Tabla1[[#This Row],[Curso]])</f>
        <v/>
      </c>
      <c r="BG989" s="253" t="str">
        <f>+IF(TRIM(F989)="","",$B$1&amp;"-"&amp;TRIM(Tabla1[[#This Row],[Mes Inscrito]])&amp;"-"&amp;TRIM(Tabla1[[#This Row],[Dia de clases Inscrito]])&amp;"-"&amp;TRIM(Tabla1[[#This Row],[Horario Inscrito]])&amp;"-"&amp;TRIM(Tabla1[[#This Row],[Fecha Inicio grupo]])&amp;"-"&amp;TRIM(Tabla1[[#This Row],[Tipo Incrito]]))</f>
        <v/>
      </c>
      <c r="BH989" s="308" t="str">
        <f>IF(F989="","",OR(IFERROR(SEARCH("CG",Tabla1[[#This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9" s="309" t="str">
        <f>IF(F989&lt;&gt;"",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9" s="309" t="str">
        <f>IF(F989&lt;&gt;"",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9" s="309" t="str">
        <f>IF(Tabla1[[#This Row],[Fecha Inicio grupo]]="","",IFERROR(VLOOKUP(Tabla1[[#This Row],[Mes de Alta como miembro]],Parámetros!$AM$2:$AN$16,2,0),"01/01/1900"))</f>
        <v/>
      </c>
    </row>
    <row r="990" spans="1:63" ht="14.45">
      <c r="A990" s="69">
        <v>987</v>
      </c>
      <c r="B990" s="30"/>
      <c r="C990" s="35"/>
      <c r="D990" s="43"/>
      <c r="E990" s="65"/>
      <c r="F990" s="46"/>
      <c r="G990" s="46"/>
      <c r="H990" s="164"/>
      <c r="I990" s="43"/>
      <c r="J990" s="29"/>
      <c r="K990" s="70"/>
      <c r="L990" s="69"/>
      <c r="M990" s="47"/>
      <c r="N990" s="239" t="str">
        <f ca="1">IF(Tabla1[[#This Row],[Fecha de nac]]="","",IF(Tabla1[[#This Row],[Fecha Finalización]] &gt;=TODAY(), DATEDIF(Tabla1[[#This Row],[Fecha de nac]],TODAY(),"y"), ROUNDDOWN((Tabla1[[#This Row],[Fecha Finalización]] -Tabla1[[#This Row],[Fecha de nac]])/365,0)))</f>
        <v/>
      </c>
      <c r="O990" s="170"/>
      <c r="P990" s="35"/>
      <c r="Q990" s="68"/>
      <c r="R990" s="68"/>
      <c r="S990" s="68"/>
      <c r="T990" s="68"/>
      <c r="U990" s="244" t="str">
        <f>IF(F990="","",Tabla1[[#This Row],[Fecha Inicio grupo]]+3*7-7)</f>
        <v/>
      </c>
      <c r="V990" s="245" t="str">
        <f>IF(F990="","",EDATE(Tabla1[[#This Row],[Fecha Inicio grupo]],3))</f>
        <v/>
      </c>
      <c r="W990" s="30"/>
      <c r="X990" s="30"/>
      <c r="Y990" s="77"/>
      <c r="Z990" s="77"/>
      <c r="AA990" s="77"/>
      <c r="AB990" s="77"/>
      <c r="AC990" s="77"/>
      <c r="AD990" s="77"/>
      <c r="AE990" s="77"/>
      <c r="AF990" s="77"/>
      <c r="AG990" s="77"/>
      <c r="AH990" s="77"/>
      <c r="AI990" s="77"/>
      <c r="AJ990" s="77"/>
      <c r="AK990" s="77"/>
      <c r="AL990" s="77"/>
      <c r="AM990" s="77"/>
      <c r="AN990" s="77"/>
      <c r="AO990" s="145"/>
      <c r="AP990" s="247" t="str">
        <f>IF(F990="","",IFERROR(VLOOKUP(SUBSTITUTE(SUBSTITUTE(Tabla1[[#This Row],[Uso Sistemas]],"T","P"),"N","F"),Parámetros!$M$2:$N$17,2,0),"Completar hasta 3ra sem. para evaluar a Probacionista"))</f>
        <v/>
      </c>
      <c r="AQ990" s="40"/>
      <c r="AR990" s="40"/>
      <c r="AS990" s="40"/>
      <c r="AT990" s="29"/>
      <c r="AU990" s="56"/>
      <c r="AV990" s="56"/>
      <c r="AW990" s="56"/>
      <c r="AX990" s="249" t="str">
        <f>IF(V990="","",EOMONTH(EDATE(Tabla1[[#This Row],[Fecha Finalización]],2),0))</f>
        <v/>
      </c>
      <c r="AY990" s="40"/>
      <c r="AZ990" s="250" t="str">
        <f>IF(V990="","",EOMONTH(EDATE(Tabla1[[#This Row],[Fecha Finalización]],3),0))</f>
        <v/>
      </c>
      <c r="BA990" s="40"/>
      <c r="BB990" s="40"/>
      <c r="BC990" s="236"/>
      <c r="BD990" s="234" t="str">
        <f>IF(F990="","",Tabla1[[#This Row],[sem 01]]&amp;Tabla1[[#This Row],[sem 02]]&amp;Tabla1[[#This Row],[sem 03]])</f>
        <v/>
      </c>
      <c r="BE990" s="235" t="str">
        <f>IF(TRIM(F990)="","",$B$1&amp;"-"&amp;SUBSTITUTE(Tabla1[[#This Row],[Mes Inscrito]]," ","")&amp;"-"&amp;SUBSTITUTE(Tabla1[[#This Row],[Dia de clases Inscrito]]," ","")&amp;"-"&amp;SUBSTITUTE(Tabla1[[#This Row],[Horario Inscrito]]," ","")&amp;"-"&amp;Tabla1[[#This Row],[Fecha Inicio grupo]])</f>
        <v/>
      </c>
      <c r="BF990" s="252" t="str">
        <f>IF(F990="","",Tabla1[[#This Row],[Curso]])</f>
        <v/>
      </c>
      <c r="BG990" s="253" t="str">
        <f>+IF(TRIM(F990)="","",$B$1&amp;"-"&amp;TRIM(Tabla1[[#This Row],[Mes Inscrito]])&amp;"-"&amp;TRIM(Tabla1[[#This Row],[Dia de clases Inscrito]])&amp;"-"&amp;TRIM(Tabla1[[#This Row],[Horario Inscrito]])&amp;"-"&amp;TRIM(Tabla1[[#This Row],[Fecha Inicio grupo]])&amp;"-"&amp;TRIM(Tabla1[[#This Row],[Tipo Incrito]]))</f>
        <v/>
      </c>
      <c r="BH990" s="308" t="str">
        <f>IF(F990="","",OR(IFERROR(SEARCH("CG",Tabla1[[#This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0" s="309" t="str">
        <f>IF(F990&lt;&gt;"",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0" s="309" t="str">
        <f>IF(F990&lt;&gt;"",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0" s="309" t="str">
        <f>IF(Tabla1[[#This Row],[Fecha Inicio grupo]]="","",IFERROR(VLOOKUP(Tabla1[[#This Row],[Mes de Alta como miembro]],Parámetros!$AM$2:$AN$16,2,0),"01/01/1900"))</f>
        <v/>
      </c>
    </row>
    <row r="991" spans="1:63" ht="14.45">
      <c r="A991" s="69">
        <v>988</v>
      </c>
      <c r="B991" s="30"/>
      <c r="C991" s="35"/>
      <c r="D991" s="43"/>
      <c r="E991" s="65"/>
      <c r="F991" s="46"/>
      <c r="G991" s="46"/>
      <c r="H991" s="164"/>
      <c r="I991" s="43"/>
      <c r="J991" s="29"/>
      <c r="K991" s="70"/>
      <c r="L991" s="69"/>
      <c r="M991" s="47"/>
      <c r="N991" s="239" t="str">
        <f ca="1">IF(Tabla1[[#This Row],[Fecha de nac]]="","",IF(Tabla1[[#This Row],[Fecha Finalización]] &gt;=TODAY(), DATEDIF(Tabla1[[#This Row],[Fecha de nac]],TODAY(),"y"), ROUNDDOWN((Tabla1[[#This Row],[Fecha Finalización]] -Tabla1[[#This Row],[Fecha de nac]])/365,0)))</f>
        <v/>
      </c>
      <c r="O991" s="170"/>
      <c r="P991" s="35"/>
      <c r="Q991" s="68"/>
      <c r="R991" s="68"/>
      <c r="S991" s="68"/>
      <c r="T991" s="68"/>
      <c r="U991" s="244" t="str">
        <f>IF(F991="","",Tabla1[[#This Row],[Fecha Inicio grupo]]+3*7-7)</f>
        <v/>
      </c>
      <c r="V991" s="245" t="str">
        <f>IF(F991="","",EDATE(Tabla1[[#This Row],[Fecha Inicio grupo]],3))</f>
        <v/>
      </c>
      <c r="W991" s="30"/>
      <c r="X991" s="30"/>
      <c r="Y991" s="77"/>
      <c r="Z991" s="77"/>
      <c r="AA991" s="77"/>
      <c r="AB991" s="77"/>
      <c r="AC991" s="77"/>
      <c r="AD991" s="77"/>
      <c r="AE991" s="77"/>
      <c r="AF991" s="77"/>
      <c r="AG991" s="77"/>
      <c r="AH991" s="77"/>
      <c r="AI991" s="77"/>
      <c r="AJ991" s="77"/>
      <c r="AK991" s="77"/>
      <c r="AL991" s="77"/>
      <c r="AM991" s="77"/>
      <c r="AN991" s="77"/>
      <c r="AO991" s="145"/>
      <c r="AP991" s="247" t="str">
        <f>IF(F991="","",IFERROR(VLOOKUP(SUBSTITUTE(SUBSTITUTE(Tabla1[[#This Row],[Uso Sistemas]],"T","P"),"N","F"),Parámetros!$M$2:$N$17,2,0),"Completar hasta 3ra sem. para evaluar a Probacionista"))</f>
        <v/>
      </c>
      <c r="AQ991" s="40"/>
      <c r="AR991" s="40"/>
      <c r="AS991" s="40"/>
      <c r="AT991" s="29"/>
      <c r="AU991" s="56"/>
      <c r="AV991" s="56"/>
      <c r="AW991" s="56"/>
      <c r="AX991" s="249" t="str">
        <f>IF(V991="","",EOMONTH(EDATE(Tabla1[[#This Row],[Fecha Finalización]],2),0))</f>
        <v/>
      </c>
      <c r="AY991" s="40"/>
      <c r="AZ991" s="250" t="str">
        <f>IF(V991="","",EOMONTH(EDATE(Tabla1[[#This Row],[Fecha Finalización]],3),0))</f>
        <v/>
      </c>
      <c r="BA991" s="40"/>
      <c r="BB991" s="40"/>
      <c r="BC991" s="236"/>
      <c r="BD991" s="234" t="str">
        <f>IF(F991="","",Tabla1[[#This Row],[sem 01]]&amp;Tabla1[[#This Row],[sem 02]]&amp;Tabla1[[#This Row],[sem 03]])</f>
        <v/>
      </c>
      <c r="BE991" s="235" t="str">
        <f>IF(TRIM(F991)="","",$B$1&amp;"-"&amp;SUBSTITUTE(Tabla1[[#This Row],[Mes Inscrito]]," ","")&amp;"-"&amp;SUBSTITUTE(Tabla1[[#This Row],[Dia de clases Inscrito]]," ","")&amp;"-"&amp;SUBSTITUTE(Tabla1[[#This Row],[Horario Inscrito]]," ","")&amp;"-"&amp;Tabla1[[#This Row],[Fecha Inicio grupo]])</f>
        <v/>
      </c>
      <c r="BF991" s="252" t="str">
        <f>IF(F991="","",Tabla1[[#This Row],[Curso]])</f>
        <v/>
      </c>
      <c r="BG991" s="253" t="str">
        <f>+IF(TRIM(F991)="","",$B$1&amp;"-"&amp;TRIM(Tabla1[[#This Row],[Mes Inscrito]])&amp;"-"&amp;TRIM(Tabla1[[#This Row],[Dia de clases Inscrito]])&amp;"-"&amp;TRIM(Tabla1[[#This Row],[Horario Inscrito]])&amp;"-"&amp;TRIM(Tabla1[[#This Row],[Fecha Inicio grupo]])&amp;"-"&amp;TRIM(Tabla1[[#This Row],[Tipo Incrito]]))</f>
        <v/>
      </c>
      <c r="BH991" s="308" t="str">
        <f>IF(F991="","",OR(IFERROR(SEARCH("CG",Tabla1[[#This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1" s="309" t="str">
        <f>IF(F991&lt;&gt;"",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1" s="309" t="str">
        <f>IF(F991&lt;&gt;"",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1" s="309" t="str">
        <f>IF(Tabla1[[#This Row],[Fecha Inicio grupo]]="","",IFERROR(VLOOKUP(Tabla1[[#This Row],[Mes de Alta como miembro]],Parámetros!$AM$2:$AN$16,2,0),"01/01/1900"))</f>
        <v/>
      </c>
    </row>
    <row r="992" spans="1:63" ht="14.45">
      <c r="A992" s="69">
        <v>989</v>
      </c>
      <c r="B992" s="30"/>
      <c r="C992" s="35"/>
      <c r="D992" s="43"/>
      <c r="E992" s="65"/>
      <c r="F992" s="46"/>
      <c r="G992" s="46"/>
      <c r="H992" s="164"/>
      <c r="I992" s="43"/>
      <c r="J992" s="29"/>
      <c r="K992" s="70"/>
      <c r="L992" s="69"/>
      <c r="M992" s="47"/>
      <c r="N992" s="239" t="str">
        <f ca="1">IF(Tabla1[[#This Row],[Fecha de nac]]="","",IF(Tabla1[[#This Row],[Fecha Finalización]] &gt;=TODAY(), DATEDIF(Tabla1[[#This Row],[Fecha de nac]],TODAY(),"y"), ROUNDDOWN((Tabla1[[#This Row],[Fecha Finalización]] -Tabla1[[#This Row],[Fecha de nac]])/365,0)))</f>
        <v/>
      </c>
      <c r="O992" s="170"/>
      <c r="P992" s="35"/>
      <c r="Q992" s="68"/>
      <c r="R992" s="68"/>
      <c r="S992" s="68"/>
      <c r="T992" s="68"/>
      <c r="U992" s="244" t="str">
        <f>IF(F992="","",Tabla1[[#This Row],[Fecha Inicio grupo]]+3*7-7)</f>
        <v/>
      </c>
      <c r="V992" s="245" t="str">
        <f>IF(F992="","",EDATE(Tabla1[[#This Row],[Fecha Inicio grupo]],3))</f>
        <v/>
      </c>
      <c r="W992" s="30"/>
      <c r="X992" s="30"/>
      <c r="Y992" s="77"/>
      <c r="Z992" s="77"/>
      <c r="AA992" s="77"/>
      <c r="AB992" s="77"/>
      <c r="AC992" s="77"/>
      <c r="AD992" s="77"/>
      <c r="AE992" s="77"/>
      <c r="AF992" s="77"/>
      <c r="AG992" s="77"/>
      <c r="AH992" s="77"/>
      <c r="AI992" s="77"/>
      <c r="AJ992" s="77"/>
      <c r="AK992" s="77"/>
      <c r="AL992" s="77"/>
      <c r="AM992" s="77"/>
      <c r="AN992" s="77"/>
      <c r="AO992" s="145"/>
      <c r="AP992" s="247" t="str">
        <f>IF(F992="","",IFERROR(VLOOKUP(SUBSTITUTE(SUBSTITUTE(Tabla1[[#This Row],[Uso Sistemas]],"T","P"),"N","F"),Parámetros!$M$2:$N$17,2,0),"Completar hasta 3ra sem. para evaluar a Probacionista"))</f>
        <v/>
      </c>
      <c r="AQ992" s="40"/>
      <c r="AR992" s="40"/>
      <c r="AS992" s="40"/>
      <c r="AT992" s="29"/>
      <c r="AU992" s="56"/>
      <c r="AV992" s="56"/>
      <c r="AW992" s="56"/>
      <c r="AX992" s="249" t="str">
        <f>IF(V992="","",EOMONTH(EDATE(Tabla1[[#This Row],[Fecha Finalización]],2),0))</f>
        <v/>
      </c>
      <c r="AY992" s="40"/>
      <c r="AZ992" s="250" t="str">
        <f>IF(V992="","",EOMONTH(EDATE(Tabla1[[#This Row],[Fecha Finalización]],3),0))</f>
        <v/>
      </c>
      <c r="BA992" s="40"/>
      <c r="BB992" s="40"/>
      <c r="BC992" s="236"/>
      <c r="BD992" s="234" t="str">
        <f>IF(F992="","",Tabla1[[#This Row],[sem 01]]&amp;Tabla1[[#This Row],[sem 02]]&amp;Tabla1[[#This Row],[sem 03]])</f>
        <v/>
      </c>
      <c r="BE992" s="235" t="str">
        <f>IF(TRIM(F992)="","",$B$1&amp;"-"&amp;SUBSTITUTE(Tabla1[[#This Row],[Mes Inscrito]]," ","")&amp;"-"&amp;SUBSTITUTE(Tabla1[[#This Row],[Dia de clases Inscrito]]," ","")&amp;"-"&amp;SUBSTITUTE(Tabla1[[#This Row],[Horario Inscrito]]," ","")&amp;"-"&amp;Tabla1[[#This Row],[Fecha Inicio grupo]])</f>
        <v/>
      </c>
      <c r="BF992" s="252" t="str">
        <f>IF(F992="","",Tabla1[[#This Row],[Curso]])</f>
        <v/>
      </c>
      <c r="BG992" s="253" t="str">
        <f>+IF(TRIM(F992)="","",$B$1&amp;"-"&amp;TRIM(Tabla1[[#This Row],[Mes Inscrito]])&amp;"-"&amp;TRIM(Tabla1[[#This Row],[Dia de clases Inscrito]])&amp;"-"&amp;TRIM(Tabla1[[#This Row],[Horario Inscrito]])&amp;"-"&amp;TRIM(Tabla1[[#This Row],[Fecha Inicio grupo]])&amp;"-"&amp;TRIM(Tabla1[[#This Row],[Tipo Incrito]]))</f>
        <v/>
      </c>
      <c r="BH992" s="308" t="str">
        <f>IF(F992="","",OR(IFERROR(SEARCH("CG",Tabla1[[#This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2" s="309" t="str">
        <f>IF(F992&lt;&gt;"",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2" s="309" t="str">
        <f>IF(F992&lt;&gt;"",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2" s="309" t="str">
        <f>IF(Tabla1[[#This Row],[Fecha Inicio grupo]]="","",IFERROR(VLOOKUP(Tabla1[[#This Row],[Mes de Alta como miembro]],Parámetros!$AM$2:$AN$16,2,0),"01/01/1900"))</f>
        <v/>
      </c>
    </row>
    <row r="993" spans="1:63" ht="14.45">
      <c r="A993" s="69">
        <v>990</v>
      </c>
      <c r="B993" s="30"/>
      <c r="C993" s="35"/>
      <c r="D993" s="43"/>
      <c r="E993" s="65"/>
      <c r="F993" s="46"/>
      <c r="G993" s="46"/>
      <c r="H993" s="164"/>
      <c r="I993" s="43"/>
      <c r="J993" s="29"/>
      <c r="K993" s="70"/>
      <c r="L993" s="69"/>
      <c r="M993" s="47"/>
      <c r="N993" s="239" t="str">
        <f ca="1">IF(Tabla1[[#This Row],[Fecha de nac]]="","",IF(Tabla1[[#This Row],[Fecha Finalización]] &gt;=TODAY(), DATEDIF(Tabla1[[#This Row],[Fecha de nac]],TODAY(),"y"), ROUNDDOWN((Tabla1[[#This Row],[Fecha Finalización]] -Tabla1[[#This Row],[Fecha de nac]])/365,0)))</f>
        <v/>
      </c>
      <c r="O993" s="170"/>
      <c r="P993" s="35"/>
      <c r="Q993" s="68"/>
      <c r="R993" s="68"/>
      <c r="S993" s="68"/>
      <c r="T993" s="68"/>
      <c r="U993" s="244" t="str">
        <f>IF(F993="","",Tabla1[[#This Row],[Fecha Inicio grupo]]+3*7-7)</f>
        <v/>
      </c>
      <c r="V993" s="245" t="str">
        <f>IF(F993="","",EDATE(Tabla1[[#This Row],[Fecha Inicio grupo]],3))</f>
        <v/>
      </c>
      <c r="W993" s="30"/>
      <c r="X993" s="30"/>
      <c r="Y993" s="77"/>
      <c r="Z993" s="77"/>
      <c r="AA993" s="77"/>
      <c r="AB993" s="77"/>
      <c r="AC993" s="77"/>
      <c r="AD993" s="77"/>
      <c r="AE993" s="77"/>
      <c r="AF993" s="77"/>
      <c r="AG993" s="77"/>
      <c r="AH993" s="77"/>
      <c r="AI993" s="77"/>
      <c r="AJ993" s="77"/>
      <c r="AK993" s="77"/>
      <c r="AL993" s="77"/>
      <c r="AM993" s="77"/>
      <c r="AN993" s="77"/>
      <c r="AO993" s="145"/>
      <c r="AP993" s="247" t="str">
        <f>IF(F993="","",IFERROR(VLOOKUP(SUBSTITUTE(SUBSTITUTE(Tabla1[[#This Row],[Uso Sistemas]],"T","P"),"N","F"),Parámetros!$M$2:$N$17,2,0),"Completar hasta 3ra sem. para evaluar a Probacionista"))</f>
        <v/>
      </c>
      <c r="AQ993" s="40"/>
      <c r="AR993" s="40"/>
      <c r="AS993" s="40"/>
      <c r="AT993" s="29"/>
      <c r="AU993" s="56"/>
      <c r="AV993" s="56"/>
      <c r="AW993" s="56"/>
      <c r="AX993" s="249" t="str">
        <f>IF(V993="","",EOMONTH(EDATE(Tabla1[[#This Row],[Fecha Finalización]],2),0))</f>
        <v/>
      </c>
      <c r="AY993" s="40"/>
      <c r="AZ993" s="250" t="str">
        <f>IF(V993="","",EOMONTH(EDATE(Tabla1[[#This Row],[Fecha Finalización]],3),0))</f>
        <v/>
      </c>
      <c r="BA993" s="40"/>
      <c r="BB993" s="40"/>
      <c r="BC993" s="236"/>
      <c r="BD993" s="234" t="str">
        <f>IF(F993="","",Tabla1[[#This Row],[sem 01]]&amp;Tabla1[[#This Row],[sem 02]]&amp;Tabla1[[#This Row],[sem 03]])</f>
        <v/>
      </c>
      <c r="BE993" s="235" t="str">
        <f>IF(TRIM(F993)="","",$B$1&amp;"-"&amp;SUBSTITUTE(Tabla1[[#This Row],[Mes Inscrito]]," ","")&amp;"-"&amp;SUBSTITUTE(Tabla1[[#This Row],[Dia de clases Inscrito]]," ","")&amp;"-"&amp;SUBSTITUTE(Tabla1[[#This Row],[Horario Inscrito]]," ","")&amp;"-"&amp;Tabla1[[#This Row],[Fecha Inicio grupo]])</f>
        <v/>
      </c>
      <c r="BF993" s="252" t="str">
        <f>IF(F993="","",Tabla1[[#This Row],[Curso]])</f>
        <v/>
      </c>
      <c r="BG993" s="253" t="str">
        <f>+IF(TRIM(F993)="","",$B$1&amp;"-"&amp;TRIM(Tabla1[[#This Row],[Mes Inscrito]])&amp;"-"&amp;TRIM(Tabla1[[#This Row],[Dia de clases Inscrito]])&amp;"-"&amp;TRIM(Tabla1[[#This Row],[Horario Inscrito]])&amp;"-"&amp;TRIM(Tabla1[[#This Row],[Fecha Inicio grupo]])&amp;"-"&amp;TRIM(Tabla1[[#This Row],[Tipo Incrito]]))</f>
        <v/>
      </c>
      <c r="BH993" s="308" t="str">
        <f>IF(F993="","",OR(IFERROR(SEARCH("CG",Tabla1[[#This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3" s="309" t="str">
        <f>IF(F993&lt;&gt;"",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3" s="309" t="str">
        <f>IF(F993&lt;&gt;"",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3" s="309" t="str">
        <f>IF(Tabla1[[#This Row],[Fecha Inicio grupo]]="","",IFERROR(VLOOKUP(Tabla1[[#This Row],[Mes de Alta como miembro]],Parámetros!$AM$2:$AN$16,2,0),"01/01/1900"))</f>
        <v/>
      </c>
    </row>
    <row r="994" spans="1:63" ht="14.45">
      <c r="A994" s="69">
        <v>991</v>
      </c>
      <c r="B994" s="30"/>
      <c r="C994" s="35"/>
      <c r="D994" s="43"/>
      <c r="E994" s="65"/>
      <c r="F994" s="46"/>
      <c r="G994" s="46"/>
      <c r="H994" s="164"/>
      <c r="I994" s="43"/>
      <c r="J994" s="29"/>
      <c r="K994" s="70"/>
      <c r="L994" s="69"/>
      <c r="M994" s="47"/>
      <c r="N994" s="239" t="str">
        <f ca="1">IF(Tabla1[[#This Row],[Fecha de nac]]="","",IF(Tabla1[[#This Row],[Fecha Finalización]] &gt;=TODAY(), DATEDIF(Tabla1[[#This Row],[Fecha de nac]],TODAY(),"y"), ROUNDDOWN((Tabla1[[#This Row],[Fecha Finalización]] -Tabla1[[#This Row],[Fecha de nac]])/365,0)))</f>
        <v/>
      </c>
      <c r="O994" s="170"/>
      <c r="P994" s="35"/>
      <c r="Q994" s="68"/>
      <c r="R994" s="68"/>
      <c r="S994" s="68"/>
      <c r="T994" s="68"/>
      <c r="U994" s="244" t="str">
        <f>IF(F994="","",Tabla1[[#This Row],[Fecha Inicio grupo]]+3*7-7)</f>
        <v/>
      </c>
      <c r="V994" s="245" t="str">
        <f>IF(F994="","",EDATE(Tabla1[[#This Row],[Fecha Inicio grupo]],3))</f>
        <v/>
      </c>
      <c r="W994" s="30"/>
      <c r="X994" s="30"/>
      <c r="Y994" s="77"/>
      <c r="Z994" s="77"/>
      <c r="AA994" s="77"/>
      <c r="AB994" s="77"/>
      <c r="AC994" s="77"/>
      <c r="AD994" s="77"/>
      <c r="AE994" s="77"/>
      <c r="AF994" s="77"/>
      <c r="AG994" s="77"/>
      <c r="AH994" s="77"/>
      <c r="AI994" s="77"/>
      <c r="AJ994" s="77"/>
      <c r="AK994" s="77"/>
      <c r="AL994" s="77"/>
      <c r="AM994" s="77"/>
      <c r="AN994" s="77"/>
      <c r="AO994" s="145"/>
      <c r="AP994" s="247" t="str">
        <f>IF(F994="","",IFERROR(VLOOKUP(SUBSTITUTE(SUBSTITUTE(Tabla1[[#This Row],[Uso Sistemas]],"T","P"),"N","F"),Parámetros!$M$2:$N$17,2,0),"Completar hasta 3ra sem. para evaluar a Probacionista"))</f>
        <v/>
      </c>
      <c r="AQ994" s="40"/>
      <c r="AR994" s="40"/>
      <c r="AS994" s="40"/>
      <c r="AT994" s="29"/>
      <c r="AU994" s="56"/>
      <c r="AV994" s="56"/>
      <c r="AW994" s="56"/>
      <c r="AX994" s="249" t="str">
        <f>IF(V994="","",EOMONTH(EDATE(Tabla1[[#This Row],[Fecha Finalización]],2),0))</f>
        <v/>
      </c>
      <c r="AY994" s="40"/>
      <c r="AZ994" s="250" t="str">
        <f>IF(V994="","",EOMONTH(EDATE(Tabla1[[#This Row],[Fecha Finalización]],3),0))</f>
        <v/>
      </c>
      <c r="BA994" s="40"/>
      <c r="BB994" s="40"/>
      <c r="BC994" s="236"/>
      <c r="BD994" s="234" t="str">
        <f>IF(F994="","",Tabla1[[#This Row],[sem 01]]&amp;Tabla1[[#This Row],[sem 02]]&amp;Tabla1[[#This Row],[sem 03]])</f>
        <v/>
      </c>
      <c r="BE994" s="235" t="str">
        <f>IF(TRIM(F994)="","",$B$1&amp;"-"&amp;SUBSTITUTE(Tabla1[[#This Row],[Mes Inscrito]]," ","")&amp;"-"&amp;SUBSTITUTE(Tabla1[[#This Row],[Dia de clases Inscrito]]," ","")&amp;"-"&amp;SUBSTITUTE(Tabla1[[#This Row],[Horario Inscrito]]," ","")&amp;"-"&amp;Tabla1[[#This Row],[Fecha Inicio grupo]])</f>
        <v/>
      </c>
      <c r="BF994" s="252" t="str">
        <f>IF(F994="","",Tabla1[[#This Row],[Curso]])</f>
        <v/>
      </c>
      <c r="BG994" s="253" t="str">
        <f>+IF(TRIM(F994)="","",$B$1&amp;"-"&amp;TRIM(Tabla1[[#This Row],[Mes Inscrito]])&amp;"-"&amp;TRIM(Tabla1[[#This Row],[Dia de clases Inscrito]])&amp;"-"&amp;TRIM(Tabla1[[#This Row],[Horario Inscrito]])&amp;"-"&amp;TRIM(Tabla1[[#This Row],[Fecha Inicio grupo]])&amp;"-"&amp;TRIM(Tabla1[[#This Row],[Tipo Incrito]]))</f>
        <v/>
      </c>
      <c r="BH994" s="308" t="str">
        <f>IF(F994="","",OR(IFERROR(SEARCH("CG",Tabla1[[#This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4" s="309" t="str">
        <f>IF(F994&lt;&gt;"",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4" s="309" t="str">
        <f>IF(F994&lt;&gt;"",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4" s="309" t="str">
        <f>IF(Tabla1[[#This Row],[Fecha Inicio grupo]]="","",IFERROR(VLOOKUP(Tabla1[[#This Row],[Mes de Alta como miembro]],Parámetros!$AM$2:$AN$16,2,0),"01/01/1900"))</f>
        <v/>
      </c>
    </row>
    <row r="995" spans="1:63" ht="15" customHeight="1">
      <c r="A995" s="69">
        <v>992</v>
      </c>
      <c r="B995" s="146"/>
      <c r="C995" s="147"/>
      <c r="D995" s="43"/>
      <c r="E995" s="148"/>
      <c r="F995" s="207"/>
      <c r="G995" s="46"/>
      <c r="H995" s="165"/>
      <c r="I995" s="149"/>
      <c r="J995" s="147"/>
      <c r="K995" s="168"/>
      <c r="L995" s="151"/>
      <c r="M995" s="150"/>
      <c r="N995" s="240" t="str">
        <f ca="1">IF(Tabla1[[#This Row],[Fecha de nac]]="","",IF(Tabla1[[#This Row],[Fecha Finalización]] &gt;=TODAY(), DATEDIF(Tabla1[[#This Row],[Fecha de nac]],TODAY(),"y"), ROUNDDOWN((Tabla1[[#This Row],[Fecha Finalización]] -Tabla1[[#This Row],[Fecha de nac]])/365,0)))</f>
        <v/>
      </c>
      <c r="O995" s="171"/>
      <c r="P995" s="152"/>
      <c r="Q995" s="153"/>
      <c r="R995" s="154"/>
      <c r="S995" s="154"/>
      <c r="T995" s="154"/>
      <c r="U995" s="244" t="str">
        <f>IF(F995="","",Tabla1[[#This Row],[Fecha Inicio grupo]]+3*7-7)</f>
        <v/>
      </c>
      <c r="V995" s="245" t="str">
        <f>IF(F995="","",EDATE(Tabla1[[#This Row],[Fecha Inicio grupo]],3))</f>
        <v/>
      </c>
      <c r="W995" s="30"/>
      <c r="X995" s="30"/>
      <c r="Y995" s="155"/>
      <c r="Z995" s="155"/>
      <c r="AA995" s="155"/>
      <c r="AB995" s="155"/>
      <c r="AC995" s="155"/>
      <c r="AD995" s="155"/>
      <c r="AE995" s="155"/>
      <c r="AF995" s="155"/>
      <c r="AG995" s="155"/>
      <c r="AH995" s="232"/>
      <c r="AI995" s="232"/>
      <c r="AJ995" s="233"/>
      <c r="AK995" s="232"/>
      <c r="AL995" s="232"/>
      <c r="AM995" s="232"/>
      <c r="AN995" s="232"/>
      <c r="AO995" s="145"/>
      <c r="AP995" s="247" t="str">
        <f>IF(F995="","",IFERROR(VLOOKUP(SUBSTITUTE(SUBSTITUTE(Tabla1[[#This Row],[Uso Sistemas]],"T","P"),"N","F"),Parámetros!$M$2:$N$17,2,0),"Completar hasta 3ra sem. para evaluar a Probacionista"))</f>
        <v/>
      </c>
      <c r="AQ995" s="156"/>
      <c r="AR995" s="156"/>
      <c r="AS995" s="156"/>
      <c r="AT995" s="30"/>
      <c r="AU995" s="56" t="str">
        <f>CONCATENATE(Tabla1[[#This Row],[sem 01]],Tabla1[[#This Row],[sem 02]],Tabla1[[#This Row],[sem 03]])</f>
        <v/>
      </c>
      <c r="AV995" s="56"/>
      <c r="AW995" s="56"/>
      <c r="AX995" s="249" t="str">
        <f>IF(V995="","",EOMONTH(EDATE(Tabla1[[#This Row],[Fecha Finalización]],2),0))</f>
        <v/>
      </c>
      <c r="AY995" s="156"/>
      <c r="AZ995" s="250" t="str">
        <f>IF(V995="","",EOMONTH(EDATE(Tabla1[[#This Row],[Fecha Finalización]],3),0))</f>
        <v/>
      </c>
      <c r="BA995" s="40"/>
      <c r="BB995" s="40"/>
      <c r="BC995" s="238"/>
      <c r="BD995" s="234" t="str">
        <f>IF(F995="","",Tabla1[[#This Row],[sem 01]]&amp;Tabla1[[#This Row],[sem 02]]&amp;Tabla1[[#This Row],[sem 03]])</f>
        <v/>
      </c>
      <c r="BE995" s="235" t="str">
        <f>IF(TRIM(F995)="","",$B$1&amp;"-"&amp;SUBSTITUTE(Tabla1[[#This Row],[Mes Inscrito]]," ","")&amp;"-"&amp;SUBSTITUTE(Tabla1[[#This Row],[Dia de clases Inscrito]]," ","")&amp;"-"&amp;SUBSTITUTE(Tabla1[[#This Row],[Horario Inscrito]]," ","")&amp;"-"&amp;Tabla1[[#This Row],[Fecha Inicio grupo]])</f>
        <v/>
      </c>
      <c r="BF995" s="252" t="str">
        <f>IF(F995="","",Tabla1[[#This Row],[Curso]])</f>
        <v/>
      </c>
      <c r="BG995" s="253" t="str">
        <f>+IF(TRIM(F995)="","",$B$1&amp;"-"&amp;TRIM(Tabla1[[#This Row],[Mes Inscrito]])&amp;"-"&amp;TRIM(Tabla1[[#This Row],[Dia de clases Inscrito]])&amp;"-"&amp;TRIM(Tabla1[[#This Row],[Horario Inscrito]])&amp;"-"&amp;TRIM(Tabla1[[#This Row],[Fecha Inicio grupo]])&amp;"-"&amp;TRIM(Tabla1[[#This Row],[Tipo Incrito]]))</f>
        <v/>
      </c>
      <c r="BH995" s="308" t="str">
        <f>IF(F995="","",OR(IFERROR(SEARCH("CG",Tabla1[[#This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5" s="309" t="str">
        <f>IF(F995&lt;&gt;"",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5" s="309" t="str">
        <f>IF(F995&lt;&gt;"",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5" s="309" t="str">
        <f>IF(Tabla1[[#This Row],[Fecha Inicio grupo]]="","",IFERROR(VLOOKUP(Tabla1[[#This Row],[Mes de Alta como miembro]],Parámetros!$AM$2:$AN$16,2,0),"01/01/1900"))</f>
        <v/>
      </c>
    </row>
    <row r="996" spans="1:63" ht="15" customHeight="1">
      <c r="A996" s="69">
        <v>993</v>
      </c>
      <c r="B996" s="146"/>
      <c r="C996" s="147"/>
      <c r="D996" s="43"/>
      <c r="E996" s="148"/>
      <c r="F996" s="207"/>
      <c r="G996" s="46"/>
      <c r="H996" s="165"/>
      <c r="I996" s="149"/>
      <c r="J996" s="147"/>
      <c r="K996" s="168"/>
      <c r="L996" s="151"/>
      <c r="M996" s="150"/>
      <c r="N996" s="240" t="str">
        <f ca="1">IF(Tabla1[[#This Row],[Fecha de nac]]="","",IF(Tabla1[[#This Row],[Fecha Finalización]] &gt;=TODAY(), DATEDIF(Tabla1[[#This Row],[Fecha de nac]],TODAY(),"y"), ROUNDDOWN((Tabla1[[#This Row],[Fecha Finalización]] -Tabla1[[#This Row],[Fecha de nac]])/365,0)))</f>
        <v/>
      </c>
      <c r="O996" s="171"/>
      <c r="P996" s="152"/>
      <c r="Q996" s="153"/>
      <c r="R996" s="154"/>
      <c r="S996" s="154"/>
      <c r="T996" s="154"/>
      <c r="U996" s="244" t="str">
        <f>IF(F996="","",Tabla1[[#This Row],[Fecha Inicio grupo]]+3*7-7)</f>
        <v/>
      </c>
      <c r="V996" s="245" t="str">
        <f>IF(F996="","",EDATE(Tabla1[[#This Row],[Fecha Inicio grupo]],3))</f>
        <v/>
      </c>
      <c r="W996" s="30"/>
      <c r="X996" s="30"/>
      <c r="Y996" s="155"/>
      <c r="Z996" s="155"/>
      <c r="AA996" s="155"/>
      <c r="AB996" s="155"/>
      <c r="AC996" s="155"/>
      <c r="AD996" s="155"/>
      <c r="AE996" s="155"/>
      <c r="AF996" s="155"/>
      <c r="AG996" s="155"/>
      <c r="AH996" s="232"/>
      <c r="AI996" s="232"/>
      <c r="AJ996" s="233"/>
      <c r="AK996" s="232"/>
      <c r="AL996" s="232"/>
      <c r="AM996" s="232"/>
      <c r="AN996" s="232"/>
      <c r="AO996" s="145"/>
      <c r="AP996" s="247" t="str">
        <f>IF(F996="","",IFERROR(VLOOKUP(SUBSTITUTE(SUBSTITUTE(Tabla1[[#This Row],[Uso Sistemas]],"T","P"),"N","F"),Parámetros!$M$2:$N$17,2,0),"Completar hasta 3ra sem. para evaluar a Probacionista"))</f>
        <v/>
      </c>
      <c r="AQ996" s="156"/>
      <c r="AR996" s="156"/>
      <c r="AS996" s="156"/>
      <c r="AT996" s="30"/>
      <c r="AU996" s="56" t="str">
        <f>CONCATENATE(Tabla1[[#This Row],[sem 01]],Tabla1[[#This Row],[sem 02]],Tabla1[[#This Row],[sem 03]])</f>
        <v/>
      </c>
      <c r="AV996" s="56"/>
      <c r="AW996" s="56"/>
      <c r="AX996" s="249" t="str">
        <f>IF(V996="","",EOMONTH(EDATE(Tabla1[[#This Row],[Fecha Finalización]],2),0))</f>
        <v/>
      </c>
      <c r="AY996" s="156"/>
      <c r="AZ996" s="250" t="str">
        <f>IF(V996="","",EOMONTH(EDATE(Tabla1[[#This Row],[Fecha Finalización]],3),0))</f>
        <v/>
      </c>
      <c r="BA996" s="40"/>
      <c r="BB996" s="40"/>
      <c r="BC996" s="238"/>
      <c r="BD996" s="234" t="str">
        <f>IF(F996="","",Tabla1[[#This Row],[sem 01]]&amp;Tabla1[[#This Row],[sem 02]]&amp;Tabla1[[#This Row],[sem 03]])</f>
        <v/>
      </c>
      <c r="BE996" s="235" t="str">
        <f>IF(TRIM(F996)="","",$B$1&amp;"-"&amp;SUBSTITUTE(Tabla1[[#This Row],[Mes Inscrito]]," ","")&amp;"-"&amp;SUBSTITUTE(Tabla1[[#This Row],[Dia de clases Inscrito]]," ","")&amp;"-"&amp;SUBSTITUTE(Tabla1[[#This Row],[Horario Inscrito]]," ","")&amp;"-"&amp;Tabla1[[#This Row],[Fecha Inicio grupo]])</f>
        <v/>
      </c>
      <c r="BF996" s="252" t="str">
        <f>IF(F996="","",Tabla1[[#This Row],[Curso]])</f>
        <v/>
      </c>
      <c r="BG996" s="253" t="str">
        <f>+IF(TRIM(F996)="","",$B$1&amp;"-"&amp;TRIM(Tabla1[[#This Row],[Mes Inscrito]])&amp;"-"&amp;TRIM(Tabla1[[#This Row],[Dia de clases Inscrito]])&amp;"-"&amp;TRIM(Tabla1[[#This Row],[Horario Inscrito]])&amp;"-"&amp;TRIM(Tabla1[[#This Row],[Fecha Inicio grupo]])&amp;"-"&amp;TRIM(Tabla1[[#This Row],[Tipo Incrito]]))</f>
        <v/>
      </c>
      <c r="BH996" s="308" t="str">
        <f>IF(F996="","",OR(IFERROR(SEARCH("CG",Tabla1[[#This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6" s="309" t="str">
        <f>IF(F996&lt;&gt;"",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6" s="309" t="str">
        <f>IF(F996&lt;&gt;"",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6" s="309" t="str">
        <f>IF(Tabla1[[#This Row],[Fecha Inicio grupo]]="","",IFERROR(VLOOKUP(Tabla1[[#This Row],[Mes de Alta como miembro]],Parámetros!$AM$2:$AN$16,2,0),"01/01/1900"))</f>
        <v/>
      </c>
    </row>
    <row r="997" spans="1:63" ht="15" customHeight="1">
      <c r="A997" s="69">
        <v>994</v>
      </c>
      <c r="B997" s="146"/>
      <c r="C997" s="147"/>
      <c r="D997" s="43"/>
      <c r="E997" s="148"/>
      <c r="F997" s="207"/>
      <c r="G997" s="46"/>
      <c r="H997" s="165"/>
      <c r="I997" s="149"/>
      <c r="J997" s="147"/>
      <c r="K997" s="168"/>
      <c r="L997" s="151"/>
      <c r="M997" s="150"/>
      <c r="N997" s="240" t="str">
        <f ca="1">IF(Tabla1[[#This Row],[Fecha de nac]]="","",IF(Tabla1[[#This Row],[Fecha Finalización]] &gt;=TODAY(), DATEDIF(Tabla1[[#This Row],[Fecha de nac]],TODAY(),"y"), ROUNDDOWN((Tabla1[[#This Row],[Fecha Finalización]] -Tabla1[[#This Row],[Fecha de nac]])/365,0)))</f>
        <v/>
      </c>
      <c r="O997" s="171"/>
      <c r="P997" s="152"/>
      <c r="Q997" s="153"/>
      <c r="R997" s="154"/>
      <c r="S997" s="154"/>
      <c r="T997" s="154"/>
      <c r="U997" s="244" t="str">
        <f>IF(F997="","",Tabla1[[#This Row],[Fecha Inicio grupo]]+3*7-7)</f>
        <v/>
      </c>
      <c r="V997" s="245" t="str">
        <f>IF(F997="","",EDATE(Tabla1[[#This Row],[Fecha Inicio grupo]],3))</f>
        <v/>
      </c>
      <c r="W997" s="30"/>
      <c r="X997" s="30"/>
      <c r="Y997" s="155"/>
      <c r="Z997" s="155"/>
      <c r="AA997" s="155"/>
      <c r="AB997" s="155"/>
      <c r="AC997" s="155"/>
      <c r="AD997" s="155"/>
      <c r="AE997" s="155"/>
      <c r="AF997" s="155"/>
      <c r="AG997" s="155"/>
      <c r="AH997" s="232"/>
      <c r="AI997" s="232"/>
      <c r="AJ997" s="233"/>
      <c r="AK997" s="232"/>
      <c r="AL997" s="232"/>
      <c r="AM997" s="232"/>
      <c r="AN997" s="232"/>
      <c r="AO997" s="145"/>
      <c r="AP997" s="247" t="str">
        <f>IF(F997="","",IFERROR(VLOOKUP(SUBSTITUTE(SUBSTITUTE(Tabla1[[#This Row],[Uso Sistemas]],"T","P"),"N","F"),Parámetros!$M$2:$N$17,2,0),"Completar hasta 3ra sem. para evaluar a Probacionista"))</f>
        <v/>
      </c>
      <c r="AQ997" s="156"/>
      <c r="AR997" s="156"/>
      <c r="AS997" s="156"/>
      <c r="AT997" s="30"/>
      <c r="AU997" s="56" t="str">
        <f>CONCATENATE(Tabla1[[#This Row],[sem 01]],Tabla1[[#This Row],[sem 02]],Tabla1[[#This Row],[sem 03]])</f>
        <v/>
      </c>
      <c r="AV997" s="56"/>
      <c r="AW997" s="56"/>
      <c r="AX997" s="249" t="str">
        <f>IF(V997="","",EOMONTH(EDATE(Tabla1[[#This Row],[Fecha Finalización]],2),0))</f>
        <v/>
      </c>
      <c r="AY997" s="156"/>
      <c r="AZ997" s="250" t="str">
        <f>IF(V997="","",EOMONTH(EDATE(Tabla1[[#This Row],[Fecha Finalización]],3),0))</f>
        <v/>
      </c>
      <c r="BA997" s="40"/>
      <c r="BB997" s="40"/>
      <c r="BC997" s="238"/>
      <c r="BD997" s="234" t="str">
        <f>IF(F997="","",Tabla1[[#This Row],[sem 01]]&amp;Tabla1[[#This Row],[sem 02]]&amp;Tabla1[[#This Row],[sem 03]])</f>
        <v/>
      </c>
      <c r="BE997" s="235" t="str">
        <f>IF(TRIM(F997)="","",$B$1&amp;"-"&amp;SUBSTITUTE(Tabla1[[#This Row],[Mes Inscrito]]," ","")&amp;"-"&amp;SUBSTITUTE(Tabla1[[#This Row],[Dia de clases Inscrito]]," ","")&amp;"-"&amp;SUBSTITUTE(Tabla1[[#This Row],[Horario Inscrito]]," ","")&amp;"-"&amp;Tabla1[[#This Row],[Fecha Inicio grupo]])</f>
        <v/>
      </c>
      <c r="BF997" s="252" t="str">
        <f>IF(F997="","",Tabla1[[#This Row],[Curso]])</f>
        <v/>
      </c>
      <c r="BG997" s="253" t="str">
        <f>+IF(TRIM(F997)="","",$B$1&amp;"-"&amp;TRIM(Tabla1[[#This Row],[Mes Inscrito]])&amp;"-"&amp;TRIM(Tabla1[[#This Row],[Dia de clases Inscrito]])&amp;"-"&amp;TRIM(Tabla1[[#This Row],[Horario Inscrito]])&amp;"-"&amp;TRIM(Tabla1[[#This Row],[Fecha Inicio grupo]])&amp;"-"&amp;TRIM(Tabla1[[#This Row],[Tipo Incrito]]))</f>
        <v/>
      </c>
      <c r="BH997" s="308" t="str">
        <f>IF(F997="","",OR(IFERROR(SEARCH("CG",Tabla1[[#This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7" s="309" t="str">
        <f>IF(F997&lt;&gt;"",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7" s="309" t="str">
        <f>IF(F997&lt;&gt;"",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7" s="309" t="str">
        <f>IF(Tabla1[[#This Row],[Fecha Inicio grupo]]="","",IFERROR(VLOOKUP(Tabla1[[#This Row],[Mes de Alta como miembro]],Parámetros!$AM$2:$AN$16,2,0),"01/01/1900"))</f>
        <v/>
      </c>
    </row>
    <row r="998" spans="1:63" ht="15" customHeight="1">
      <c r="A998" s="69">
        <v>995</v>
      </c>
      <c r="B998" s="146"/>
      <c r="C998" s="147"/>
      <c r="D998" s="43"/>
      <c r="E998" s="148"/>
      <c r="F998" s="207"/>
      <c r="G998" s="46"/>
      <c r="H998" s="165"/>
      <c r="I998" s="149"/>
      <c r="J998" s="147"/>
      <c r="K998" s="168"/>
      <c r="L998" s="151"/>
      <c r="M998" s="150"/>
      <c r="N998" s="240" t="str">
        <f ca="1">IF(Tabla1[[#This Row],[Fecha de nac]]="","",IF(Tabla1[[#This Row],[Fecha Finalización]] &gt;=TODAY(), DATEDIF(Tabla1[[#This Row],[Fecha de nac]],TODAY(),"y"), ROUNDDOWN((Tabla1[[#This Row],[Fecha Finalización]] -Tabla1[[#This Row],[Fecha de nac]])/365,0)))</f>
        <v/>
      </c>
      <c r="O998" s="171"/>
      <c r="P998" s="152"/>
      <c r="Q998" s="153"/>
      <c r="R998" s="154"/>
      <c r="S998" s="154"/>
      <c r="T998" s="154"/>
      <c r="U998" s="244" t="str">
        <f>IF(F998="","",Tabla1[[#This Row],[Fecha Inicio grupo]]+3*7-7)</f>
        <v/>
      </c>
      <c r="V998" s="245" t="str">
        <f>IF(F998="","",EDATE(Tabla1[[#This Row],[Fecha Inicio grupo]],3))</f>
        <v/>
      </c>
      <c r="W998" s="30"/>
      <c r="X998" s="30"/>
      <c r="Y998" s="155"/>
      <c r="Z998" s="155"/>
      <c r="AA998" s="155"/>
      <c r="AB998" s="155"/>
      <c r="AC998" s="155"/>
      <c r="AD998" s="155"/>
      <c r="AE998" s="155"/>
      <c r="AF998" s="155"/>
      <c r="AG998" s="155"/>
      <c r="AH998" s="232"/>
      <c r="AI998" s="232"/>
      <c r="AJ998" s="233"/>
      <c r="AK998" s="232"/>
      <c r="AL998" s="232"/>
      <c r="AM998" s="232"/>
      <c r="AN998" s="232"/>
      <c r="AO998" s="145"/>
      <c r="AP998" s="247" t="str">
        <f>IF(F998="","",IFERROR(VLOOKUP(SUBSTITUTE(SUBSTITUTE(Tabla1[[#This Row],[Uso Sistemas]],"T","P"),"N","F"),Parámetros!$M$2:$N$17,2,0),"Completar hasta 3ra sem. para evaluar a Probacionista"))</f>
        <v/>
      </c>
      <c r="AQ998" s="156"/>
      <c r="AR998" s="156"/>
      <c r="AS998" s="156"/>
      <c r="AT998" s="30"/>
      <c r="AU998" s="56" t="str">
        <f>CONCATENATE(Tabla1[[#This Row],[sem 01]],Tabla1[[#This Row],[sem 02]],Tabla1[[#This Row],[sem 03]])</f>
        <v/>
      </c>
      <c r="AV998" s="56"/>
      <c r="AW998" s="56"/>
      <c r="AX998" s="249" t="str">
        <f>IF(V998="","",EOMONTH(EDATE(Tabla1[[#This Row],[Fecha Finalización]],2),0))</f>
        <v/>
      </c>
      <c r="AY998" s="156"/>
      <c r="AZ998" s="250" t="str">
        <f>IF(V998="","",EOMONTH(EDATE(Tabla1[[#This Row],[Fecha Finalización]],3),0))</f>
        <v/>
      </c>
      <c r="BA998" s="40"/>
      <c r="BB998" s="40"/>
      <c r="BC998" s="238"/>
      <c r="BD998" s="234" t="str">
        <f>IF(F998="","",Tabla1[[#This Row],[sem 01]]&amp;Tabla1[[#This Row],[sem 02]]&amp;Tabla1[[#This Row],[sem 03]])</f>
        <v/>
      </c>
      <c r="BE998" s="235" t="str">
        <f>IF(TRIM(F998)="","",$B$1&amp;"-"&amp;SUBSTITUTE(Tabla1[[#This Row],[Mes Inscrito]]," ","")&amp;"-"&amp;SUBSTITUTE(Tabla1[[#This Row],[Dia de clases Inscrito]]," ","")&amp;"-"&amp;SUBSTITUTE(Tabla1[[#This Row],[Horario Inscrito]]," ","")&amp;"-"&amp;Tabla1[[#This Row],[Fecha Inicio grupo]])</f>
        <v/>
      </c>
      <c r="BF998" s="252" t="str">
        <f>IF(F998="","",Tabla1[[#This Row],[Curso]])</f>
        <v/>
      </c>
      <c r="BG998" s="253" t="str">
        <f>+IF(TRIM(F998)="","",$B$1&amp;"-"&amp;TRIM(Tabla1[[#This Row],[Mes Inscrito]])&amp;"-"&amp;TRIM(Tabla1[[#This Row],[Dia de clases Inscrito]])&amp;"-"&amp;TRIM(Tabla1[[#This Row],[Horario Inscrito]])&amp;"-"&amp;TRIM(Tabla1[[#This Row],[Fecha Inicio grupo]])&amp;"-"&amp;TRIM(Tabla1[[#This Row],[Tipo Incrito]]))</f>
        <v/>
      </c>
      <c r="BH998" s="308" t="str">
        <f>IF(F998="","",OR(IFERROR(SEARCH("CG",Tabla1[[#This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8" s="309" t="str">
        <f>IF(F998&lt;&gt;"",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8" s="309" t="str">
        <f>IF(F998&lt;&gt;"",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8" s="309" t="str">
        <f>IF(Tabla1[[#This Row],[Fecha Inicio grupo]]="","",IFERROR(VLOOKUP(Tabla1[[#This Row],[Mes de Alta como miembro]],Parámetros!$AM$2:$AN$16,2,0),"01/01/1900"))</f>
        <v/>
      </c>
    </row>
    <row r="999" spans="1:63" ht="15" customHeight="1">
      <c r="A999" s="69">
        <v>996</v>
      </c>
      <c r="B999" s="146"/>
      <c r="C999" s="147"/>
      <c r="D999" s="43"/>
      <c r="E999" s="148"/>
      <c r="F999" s="207"/>
      <c r="G999" s="46"/>
      <c r="H999" s="165"/>
      <c r="I999" s="149"/>
      <c r="J999" s="147"/>
      <c r="K999" s="168"/>
      <c r="L999" s="151"/>
      <c r="M999" s="150"/>
      <c r="N999" s="240" t="str">
        <f ca="1">IF(Tabla1[[#This Row],[Fecha de nac]]="","",IF(Tabla1[[#This Row],[Fecha Finalización]] &gt;=TODAY(), DATEDIF(Tabla1[[#This Row],[Fecha de nac]],TODAY(),"y"), ROUNDDOWN((Tabla1[[#This Row],[Fecha Finalización]] -Tabla1[[#This Row],[Fecha de nac]])/365,0)))</f>
        <v/>
      </c>
      <c r="O999" s="171"/>
      <c r="P999" s="152"/>
      <c r="Q999" s="153"/>
      <c r="R999" s="154"/>
      <c r="S999" s="154"/>
      <c r="T999" s="154"/>
      <c r="U999" s="244" t="str">
        <f>IF(F999="","",Tabla1[[#This Row],[Fecha Inicio grupo]]+3*7-7)</f>
        <v/>
      </c>
      <c r="V999" s="245" t="str">
        <f>IF(F999="","",EDATE(Tabla1[[#This Row],[Fecha Inicio grupo]],3))</f>
        <v/>
      </c>
      <c r="W999" s="30"/>
      <c r="X999" s="30"/>
      <c r="Y999" s="155"/>
      <c r="Z999" s="155"/>
      <c r="AA999" s="155"/>
      <c r="AB999" s="155"/>
      <c r="AC999" s="155"/>
      <c r="AD999" s="155"/>
      <c r="AE999" s="155"/>
      <c r="AF999" s="155"/>
      <c r="AG999" s="155"/>
      <c r="AH999" s="232"/>
      <c r="AI999" s="232"/>
      <c r="AJ999" s="233"/>
      <c r="AK999" s="232"/>
      <c r="AL999" s="232"/>
      <c r="AM999" s="232"/>
      <c r="AN999" s="232"/>
      <c r="AO999" s="145"/>
      <c r="AP999" s="247" t="str">
        <f>IF(F999="","",IFERROR(VLOOKUP(SUBSTITUTE(SUBSTITUTE(Tabla1[[#This Row],[Uso Sistemas]],"T","P"),"N","F"),Parámetros!$M$2:$N$17,2,0),"Completar hasta 3ra sem. para evaluar a Probacionista"))</f>
        <v/>
      </c>
      <c r="AQ999" s="156"/>
      <c r="AR999" s="156"/>
      <c r="AS999" s="156"/>
      <c r="AT999" s="30"/>
      <c r="AU999" s="56" t="str">
        <f>CONCATENATE(Tabla1[[#This Row],[sem 01]],Tabla1[[#This Row],[sem 02]],Tabla1[[#This Row],[sem 03]])</f>
        <v/>
      </c>
      <c r="AV999" s="56"/>
      <c r="AW999" s="56"/>
      <c r="AX999" s="249" t="str">
        <f>IF(V999="","",EOMONTH(EDATE(Tabla1[[#This Row],[Fecha Finalización]],2),0))</f>
        <v/>
      </c>
      <c r="AY999" s="156"/>
      <c r="AZ999" s="250" t="str">
        <f>IF(V999="","",EOMONTH(EDATE(Tabla1[[#This Row],[Fecha Finalización]],3),0))</f>
        <v/>
      </c>
      <c r="BA999" s="40"/>
      <c r="BB999" s="40"/>
      <c r="BC999" s="238"/>
      <c r="BD999" s="234" t="str">
        <f>IF(F999="","",Tabla1[[#This Row],[sem 01]]&amp;Tabla1[[#This Row],[sem 02]]&amp;Tabla1[[#This Row],[sem 03]])</f>
        <v/>
      </c>
      <c r="BE999" s="235" t="str">
        <f>IF(TRIM(F999)="","",$B$1&amp;"-"&amp;SUBSTITUTE(Tabla1[[#This Row],[Mes Inscrito]]," ","")&amp;"-"&amp;SUBSTITUTE(Tabla1[[#This Row],[Dia de clases Inscrito]]," ","")&amp;"-"&amp;SUBSTITUTE(Tabla1[[#This Row],[Horario Inscrito]]," ","")&amp;"-"&amp;Tabla1[[#This Row],[Fecha Inicio grupo]])</f>
        <v/>
      </c>
      <c r="BF999" s="252" t="str">
        <f>IF(F999="","",Tabla1[[#This Row],[Curso]])</f>
        <v/>
      </c>
      <c r="BG999" s="253" t="str">
        <f>+IF(TRIM(F999)="","",$B$1&amp;"-"&amp;TRIM(Tabla1[[#This Row],[Mes Inscrito]])&amp;"-"&amp;TRIM(Tabla1[[#This Row],[Dia de clases Inscrito]])&amp;"-"&amp;TRIM(Tabla1[[#This Row],[Horario Inscrito]])&amp;"-"&amp;TRIM(Tabla1[[#This Row],[Fecha Inicio grupo]])&amp;"-"&amp;TRIM(Tabla1[[#This Row],[Tipo Incrito]]))</f>
        <v/>
      </c>
      <c r="BH999" s="308" t="str">
        <f>IF(F999="","",OR(IFERROR(SEARCH("CG",Tabla1[[#This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9" s="309" t="str">
        <f>IF(F999&lt;&gt;"",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9" s="309" t="str">
        <f>IF(F999&lt;&gt;"",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9" s="309" t="str">
        <f>IF(Tabla1[[#This Row],[Fecha Inicio grupo]]="","",IFERROR(VLOOKUP(Tabla1[[#This Row],[Mes de Alta como miembro]],Parámetros!$AM$2:$AN$16,2,0),"01/01/1900"))</f>
        <v/>
      </c>
    </row>
    <row r="1000" spans="1:63" ht="15" customHeight="1">
      <c r="A1000" s="69">
        <v>997</v>
      </c>
      <c r="B1000" s="146"/>
      <c r="C1000" s="147"/>
      <c r="D1000" s="43"/>
      <c r="E1000" s="148"/>
      <c r="F1000" s="207"/>
      <c r="G1000" s="46"/>
      <c r="H1000" s="165"/>
      <c r="I1000" s="149"/>
      <c r="J1000" s="147"/>
      <c r="K1000" s="168"/>
      <c r="L1000" s="151"/>
      <c r="M1000" s="150"/>
      <c r="N1000" s="240" t="str">
        <f ca="1">IF(Tabla1[[#This Row],[Fecha de nac]]="","",IF(Tabla1[[#This Row],[Fecha Finalización]] &gt;=TODAY(), DATEDIF(Tabla1[[#This Row],[Fecha de nac]],TODAY(),"y"), ROUNDDOWN((Tabla1[[#This Row],[Fecha Finalización]] -Tabla1[[#This Row],[Fecha de nac]])/365,0)))</f>
        <v/>
      </c>
      <c r="O1000" s="171"/>
      <c r="P1000" s="152"/>
      <c r="Q1000" s="153"/>
      <c r="R1000" s="154"/>
      <c r="S1000" s="154"/>
      <c r="T1000" s="154"/>
      <c r="U1000" s="244" t="str">
        <f>IF(F1000="","",Tabla1[[#This Row],[Fecha Inicio grupo]]+3*7-7)</f>
        <v/>
      </c>
      <c r="V1000" s="245" t="str">
        <f>IF(F1000="","",EDATE(Tabla1[[#This Row],[Fecha Inicio grupo]],3))</f>
        <v/>
      </c>
      <c r="W1000" s="30"/>
      <c r="X1000" s="30"/>
      <c r="Y1000" s="155"/>
      <c r="Z1000" s="155"/>
      <c r="AA1000" s="155"/>
      <c r="AB1000" s="155"/>
      <c r="AC1000" s="155"/>
      <c r="AD1000" s="155"/>
      <c r="AE1000" s="155"/>
      <c r="AF1000" s="155"/>
      <c r="AG1000" s="155"/>
      <c r="AH1000" s="232"/>
      <c r="AI1000" s="232"/>
      <c r="AJ1000" s="233"/>
      <c r="AK1000" s="232"/>
      <c r="AL1000" s="232"/>
      <c r="AM1000" s="232"/>
      <c r="AN1000" s="232"/>
      <c r="AO1000" s="145"/>
      <c r="AP1000" s="247" t="str">
        <f>IF(F1000="","",IFERROR(VLOOKUP(SUBSTITUTE(SUBSTITUTE(Tabla1[[#This Row],[Uso Sistemas]],"T","P"),"N","F"),Parámetros!$M$2:$N$17,2,0),"Completar hasta 3ra sem. para evaluar a Probacionista"))</f>
        <v/>
      </c>
      <c r="AQ1000" s="156"/>
      <c r="AR1000" s="156"/>
      <c r="AS1000" s="156"/>
      <c r="AT1000" s="30"/>
      <c r="AU1000" s="56" t="str">
        <f>CONCATENATE(Tabla1[[#This Row],[sem 01]],Tabla1[[#This Row],[sem 02]],Tabla1[[#This Row],[sem 03]])</f>
        <v/>
      </c>
      <c r="AV1000" s="56"/>
      <c r="AW1000" s="56"/>
      <c r="AX1000" s="249" t="str">
        <f>IF(V1000="","",EOMONTH(EDATE(Tabla1[[#This Row],[Fecha Finalización]],2),0))</f>
        <v/>
      </c>
      <c r="AY1000" s="156"/>
      <c r="AZ1000" s="250" t="str">
        <f>IF(V1000="","",EOMONTH(EDATE(Tabla1[[#This Row],[Fecha Finalización]],3),0))</f>
        <v/>
      </c>
      <c r="BA1000" s="40"/>
      <c r="BB1000" s="40"/>
      <c r="BC1000" s="238"/>
      <c r="BD1000" s="234" t="str">
        <f>IF(F1000="","",Tabla1[[#This Row],[sem 01]]&amp;Tabla1[[#This Row],[sem 02]]&amp;Tabla1[[#This Row],[sem 03]])</f>
        <v/>
      </c>
      <c r="BE1000" s="235" t="str">
        <f>IF(TRIM(F1000)="","",$B$1&amp;"-"&amp;SUBSTITUTE(Tabla1[[#This Row],[Mes Inscrito]]," ","")&amp;"-"&amp;SUBSTITUTE(Tabla1[[#This Row],[Dia de clases Inscrito]]," ","")&amp;"-"&amp;SUBSTITUTE(Tabla1[[#This Row],[Horario Inscrito]]," ","")&amp;"-"&amp;Tabla1[[#This Row],[Fecha Inicio grupo]])</f>
        <v/>
      </c>
      <c r="BF1000" s="252" t="str">
        <f>IF(F1000="","",Tabla1[[#This Row],[Curso]])</f>
        <v/>
      </c>
      <c r="BG1000" s="253" t="str">
        <f>+IF(TRIM(F1000)="","",$B$1&amp;"-"&amp;TRIM(Tabla1[[#This Row],[Mes Inscrito]])&amp;"-"&amp;TRIM(Tabla1[[#This Row],[Dia de clases Inscrito]])&amp;"-"&amp;TRIM(Tabla1[[#This Row],[Horario Inscrito]])&amp;"-"&amp;TRIM(Tabla1[[#This Row],[Fecha Inicio grupo]])&amp;"-"&amp;TRIM(Tabla1[[#This Row],[Tipo Incrito]]))</f>
        <v/>
      </c>
      <c r="BH1000" s="308" t="str">
        <f>IF(F1000="","",OR(IFERROR(SEARCH("CG",Tabla1[[#This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0" s="309" t="str">
        <f>IF(F1000&lt;&gt;"",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0" s="309" t="str">
        <f>IF(F1000&lt;&gt;"",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0" s="309" t="str">
        <f>IF(Tabla1[[#This Row],[Fecha Inicio grupo]]="","",IFERROR(VLOOKUP(Tabla1[[#This Row],[Mes de Alta como miembro]],Parámetros!$AM$2:$AN$16,2,0),"01/01/1900"))</f>
        <v/>
      </c>
    </row>
    <row r="1001" spans="1:63" ht="15" customHeight="1">
      <c r="A1001" s="69">
        <v>998</v>
      </c>
      <c r="B1001" s="146"/>
      <c r="C1001" s="147"/>
      <c r="D1001" s="43"/>
      <c r="E1001" s="148"/>
      <c r="F1001" s="207"/>
      <c r="G1001" s="46"/>
      <c r="H1001" s="165"/>
      <c r="I1001" s="149"/>
      <c r="J1001" s="147"/>
      <c r="K1001" s="168"/>
      <c r="L1001" s="151"/>
      <c r="M1001" s="150"/>
      <c r="N1001" s="240" t="str">
        <f ca="1">IF(Tabla1[[#This Row],[Fecha de nac]]="","",IF(Tabla1[[#This Row],[Fecha Finalización]] &gt;=TODAY(), DATEDIF(Tabla1[[#This Row],[Fecha de nac]],TODAY(),"y"), ROUNDDOWN((Tabla1[[#This Row],[Fecha Finalización]] -Tabla1[[#This Row],[Fecha de nac]])/365,0)))</f>
        <v/>
      </c>
      <c r="O1001" s="171"/>
      <c r="P1001" s="152"/>
      <c r="Q1001" s="153"/>
      <c r="R1001" s="154"/>
      <c r="S1001" s="154"/>
      <c r="T1001" s="154"/>
      <c r="U1001" s="244" t="str">
        <f>IF(F1001="","",Tabla1[[#This Row],[Fecha Inicio grupo]]+3*7-7)</f>
        <v/>
      </c>
      <c r="V1001" s="245" t="str">
        <f>IF(F1001="","",EDATE(Tabla1[[#This Row],[Fecha Inicio grupo]],3))</f>
        <v/>
      </c>
      <c r="W1001" s="30"/>
      <c r="X1001" s="30"/>
      <c r="Y1001" s="155"/>
      <c r="Z1001" s="155"/>
      <c r="AA1001" s="155"/>
      <c r="AB1001" s="155"/>
      <c r="AC1001" s="155"/>
      <c r="AD1001" s="155"/>
      <c r="AE1001" s="155"/>
      <c r="AF1001" s="155"/>
      <c r="AG1001" s="155"/>
      <c r="AH1001" s="232"/>
      <c r="AI1001" s="232"/>
      <c r="AJ1001" s="233"/>
      <c r="AK1001" s="232"/>
      <c r="AL1001" s="232"/>
      <c r="AM1001" s="232"/>
      <c r="AN1001" s="232"/>
      <c r="AO1001" s="145"/>
      <c r="AP1001" s="247" t="str">
        <f>IF(F1001="","",IFERROR(VLOOKUP(SUBSTITUTE(SUBSTITUTE(Tabla1[[#This Row],[Uso Sistemas]],"T","P"),"N","F"),Parámetros!$M$2:$N$17,2,0),"Completar hasta 3ra sem. para evaluar a Probacionista"))</f>
        <v/>
      </c>
      <c r="AQ1001" s="156"/>
      <c r="AR1001" s="156"/>
      <c r="AS1001" s="156"/>
      <c r="AT1001" s="30"/>
      <c r="AU1001" s="56" t="str">
        <f>CONCATENATE(Tabla1[[#This Row],[sem 01]],Tabla1[[#This Row],[sem 02]],Tabla1[[#This Row],[sem 03]])</f>
        <v/>
      </c>
      <c r="AV1001" s="56"/>
      <c r="AW1001" s="56"/>
      <c r="AX1001" s="249" t="str">
        <f>IF(V1001="","",EOMONTH(EDATE(Tabla1[[#This Row],[Fecha Finalización]],2),0))</f>
        <v/>
      </c>
      <c r="AY1001" s="156"/>
      <c r="AZ1001" s="250" t="str">
        <f>IF(V1001="","",EOMONTH(EDATE(Tabla1[[#This Row],[Fecha Finalización]],3),0))</f>
        <v/>
      </c>
      <c r="BA1001" s="40"/>
      <c r="BB1001" s="40"/>
      <c r="BC1001" s="238"/>
      <c r="BD1001" s="234" t="str">
        <f>IF(F1001="","",Tabla1[[#This Row],[sem 01]]&amp;Tabla1[[#This Row],[sem 02]]&amp;Tabla1[[#This Row],[sem 03]])</f>
        <v/>
      </c>
      <c r="BE1001" s="235" t="str">
        <f>+IF(TRIM(F1001)="","",$B$1&amp;"-"&amp;Tabla1[[#This Row],[Mes Inscrito]]&amp;"-"&amp;Tabla1[[#This Row],[Dia de clases Inscrito]]&amp;"-"&amp;Tabla1[[#This Row],[Horario Inscrito]]&amp;"-"&amp;Tabla1[[#This Row],[Fecha Inicio grupo]])</f>
        <v/>
      </c>
      <c r="BF1001" s="252" t="str">
        <f>IF(F1001="","",Tabla1[[#This Row],[Curso]])</f>
        <v/>
      </c>
      <c r="BG1001" s="253" t="str">
        <f>+IF(TRIM(F1001)="","",$B$1&amp;"-"&amp;TRIM(Tabla1[[#This Row],[Mes Inscrito]])&amp;"-"&amp;TRIM(Tabla1[[#This Row],[Dia de clases Inscrito]])&amp;"-"&amp;TRIM(Tabla1[[#This Row],[Horario Inscrito]])&amp;"-"&amp;TRIM(Tabla1[[#This Row],[Fecha Inicio grupo]])&amp;"-"&amp;TRIM(Tabla1[[#This Row],[Tipo Incrito]]))</f>
        <v/>
      </c>
      <c r="BH1001" s="254" t="str">
        <f>IF(F1001="","",OR(IFERROR(SEARCH("CG",Tabla1[[#This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1" s="311" t="str">
        <f>IF(F1001&lt;&gt;"",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1" s="311" t="str">
        <f>IF(F1001&lt;&gt;"",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1" s="311" t="str">
        <f>IF(Tabla1[[#This Row],[Fecha Inicio grupo]]="","",IFERROR(VLOOKUP(Tabla1[[#This Row],[Mes de Alta como miembro]],Parámetros!$AM$2:$AN$16,2,0),"01/01/1900"))</f>
        <v/>
      </c>
    </row>
    <row r="1002" spans="1:63" ht="15" customHeight="1">
      <c r="A1002" s="69">
        <v>999</v>
      </c>
      <c r="B1002" s="146"/>
      <c r="C1002" s="147"/>
      <c r="D1002" s="43"/>
      <c r="E1002" s="148"/>
      <c r="F1002" s="207"/>
      <c r="G1002" s="46"/>
      <c r="H1002" s="165"/>
      <c r="I1002" s="149"/>
      <c r="J1002" s="147"/>
      <c r="K1002" s="168"/>
      <c r="L1002" s="151"/>
      <c r="M1002" s="150"/>
      <c r="N1002" s="240" t="str">
        <f ca="1">IF(Tabla1[[#This Row],[Fecha de nac]]="","",IF(Tabla1[[#This Row],[Fecha Finalización]] &gt;=TODAY(), DATEDIF(Tabla1[[#This Row],[Fecha de nac]],TODAY(),"y"), ROUNDDOWN((Tabla1[[#This Row],[Fecha Finalización]] -Tabla1[[#This Row],[Fecha de nac]])/365,0)))</f>
        <v/>
      </c>
      <c r="O1002" s="171"/>
      <c r="P1002" s="152"/>
      <c r="Q1002" s="153"/>
      <c r="R1002" s="154"/>
      <c r="S1002" s="154"/>
      <c r="T1002" s="154"/>
      <c r="U1002" s="244" t="str">
        <f>IF(F1002="","",Tabla1[[#This Row],[Fecha Inicio grupo]]+3*7-7)</f>
        <v/>
      </c>
      <c r="V1002" s="245" t="str">
        <f>IF(F1002="","",EDATE(Tabla1[[#This Row],[Fecha Inicio grupo]],3))</f>
        <v/>
      </c>
      <c r="W1002" s="30"/>
      <c r="X1002" s="30"/>
      <c r="Y1002" s="155"/>
      <c r="Z1002" s="155"/>
      <c r="AA1002" s="155"/>
      <c r="AB1002" s="155"/>
      <c r="AC1002" s="155"/>
      <c r="AD1002" s="155"/>
      <c r="AE1002" s="155"/>
      <c r="AF1002" s="155"/>
      <c r="AG1002" s="155"/>
      <c r="AH1002" s="232"/>
      <c r="AI1002" s="232"/>
      <c r="AJ1002" s="233"/>
      <c r="AK1002" s="232"/>
      <c r="AL1002" s="232"/>
      <c r="AM1002" s="232"/>
      <c r="AN1002" s="232"/>
      <c r="AO1002" s="145"/>
      <c r="AP1002" s="247" t="str">
        <f>IF(F1002="","",IFERROR(VLOOKUP(SUBSTITUTE(SUBSTITUTE(Tabla1[[#This Row],[Uso Sistemas]],"T","P"),"N","F"),Parámetros!$M$2:$N$17,2,0),"Completar hasta 3ra sem. para evaluar a Probacionista"))</f>
        <v/>
      </c>
      <c r="AQ1002" s="156"/>
      <c r="AR1002" s="156"/>
      <c r="AS1002" s="156"/>
      <c r="AT1002" s="30"/>
      <c r="AU1002" s="56" t="str">
        <f>CONCATENATE(Tabla1[[#This Row],[sem 01]],Tabla1[[#This Row],[sem 02]],Tabla1[[#This Row],[sem 03]])</f>
        <v/>
      </c>
      <c r="AV1002" s="56"/>
      <c r="AW1002" s="56"/>
      <c r="AX1002" s="249" t="str">
        <f>IF(V1002="","",EOMONTH(EDATE(Tabla1[[#This Row],[Fecha Finalización]],2),0))</f>
        <v/>
      </c>
      <c r="AY1002" s="156"/>
      <c r="AZ1002" s="250" t="str">
        <f>IF(V1002="","",EOMONTH(EDATE(Tabla1[[#This Row],[Fecha Finalización]],3),0))</f>
        <v/>
      </c>
      <c r="BA1002" s="40"/>
      <c r="BB1002" s="40"/>
      <c r="BC1002" s="238"/>
      <c r="BD1002" s="234" t="str">
        <f>IF(F1002="","",Tabla1[[#This Row],[sem 01]]&amp;Tabla1[[#This Row],[sem 02]]&amp;Tabla1[[#This Row],[sem 03]])</f>
        <v/>
      </c>
      <c r="BE1002" s="235" t="str">
        <f>+IF(TRIM(F1002)="","",$B$1&amp;"-"&amp;Tabla1[[#This Row],[Mes Inscrito]]&amp;"-"&amp;Tabla1[[#This Row],[Dia de clases Inscrito]]&amp;"-"&amp;Tabla1[[#This Row],[Horario Inscrito]]&amp;"-"&amp;Tabla1[[#This Row],[Fecha Inicio grupo]])</f>
        <v/>
      </c>
      <c r="BF1002" s="252" t="str">
        <f>IF(F1002="","",Tabla1[[#This Row],[Curso]])</f>
        <v/>
      </c>
      <c r="BG1002" s="253" t="str">
        <f>+IF(TRIM(F1002)="","",$B$1&amp;"-"&amp;TRIM(Tabla1[[#This Row],[Mes Inscrito]])&amp;"-"&amp;TRIM(Tabla1[[#This Row],[Dia de clases Inscrito]])&amp;"-"&amp;TRIM(Tabla1[[#This Row],[Horario Inscrito]])&amp;"-"&amp;TRIM(Tabla1[[#This Row],[Fecha Inicio grupo]])&amp;"-"&amp;TRIM(Tabla1[[#This Row],[Tipo Incrito]]))</f>
        <v/>
      </c>
      <c r="BH1002" s="254" t="str">
        <f>IF(F1002="","",OR(IFERROR(SEARCH("CG",Tabla1[[#This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2" s="311" t="str">
        <f>IF(F1002&lt;&gt;"",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2" s="311" t="str">
        <f>IF(F1002&lt;&gt;"",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2" s="311" t="str">
        <f>IF(Tabla1[[#This Row],[Fecha Inicio grupo]]="","",IFERROR(VLOOKUP(Tabla1[[#This Row],[Mes de Alta como miembro]],Parámetros!$AM$2:$AN$16,2,0),"01/01/1900"))</f>
        <v/>
      </c>
    </row>
    <row r="1003" spans="1:63" ht="15" customHeight="1">
      <c r="A1003" s="69">
        <v>1000</v>
      </c>
      <c r="B1003" s="146"/>
      <c r="C1003" s="147"/>
      <c r="D1003" s="43"/>
      <c r="E1003" s="148"/>
      <c r="F1003" s="207"/>
      <c r="G1003" s="46"/>
      <c r="H1003" s="165"/>
      <c r="I1003" s="149"/>
      <c r="J1003" s="147"/>
      <c r="K1003" s="168"/>
      <c r="L1003" s="151"/>
      <c r="M1003" s="150"/>
      <c r="N1003" s="240" t="str">
        <f ca="1">IF(Tabla1[[#This Row],[Fecha de nac]]="","",IF(Tabla1[[#This Row],[Fecha Finalización]] &gt;=TODAY(), DATEDIF(Tabla1[[#This Row],[Fecha de nac]],TODAY(),"y"), ROUNDDOWN((Tabla1[[#This Row],[Fecha Finalización]] -Tabla1[[#This Row],[Fecha de nac]])/365,0)))</f>
        <v/>
      </c>
      <c r="O1003" s="171"/>
      <c r="P1003" s="152"/>
      <c r="Q1003" s="153"/>
      <c r="R1003" s="154"/>
      <c r="S1003" s="154"/>
      <c r="T1003" s="154"/>
      <c r="U1003" s="244" t="str">
        <f>IF(F1003="","",Tabla1[[#This Row],[Fecha Inicio grupo]]+3*7-7)</f>
        <v/>
      </c>
      <c r="V1003" s="245" t="str">
        <f>IF(F1003="","",EDATE(Tabla1[[#This Row],[Fecha Inicio grupo]],3))</f>
        <v/>
      </c>
      <c r="W1003" s="30"/>
      <c r="X1003" s="30"/>
      <c r="Y1003" s="155"/>
      <c r="Z1003" s="155"/>
      <c r="AA1003" s="155"/>
      <c r="AB1003" s="155"/>
      <c r="AC1003" s="155"/>
      <c r="AD1003" s="155"/>
      <c r="AE1003" s="155"/>
      <c r="AF1003" s="155"/>
      <c r="AG1003" s="155"/>
      <c r="AH1003" s="232"/>
      <c r="AI1003" s="232"/>
      <c r="AJ1003" s="233"/>
      <c r="AK1003" s="232"/>
      <c r="AL1003" s="232"/>
      <c r="AM1003" s="232"/>
      <c r="AN1003" s="232"/>
      <c r="AO1003" s="145"/>
      <c r="AP1003" s="247" t="str">
        <f>IF(F1003="","",IFERROR(VLOOKUP(SUBSTITUTE(SUBSTITUTE(Tabla1[[#This Row],[Uso Sistemas]],"T","P"),"N","F"),Parámetros!$M$2:$N$17,2,0),"Completar hasta 3ra sem. para evaluar a Probacionista"))</f>
        <v/>
      </c>
      <c r="AQ1003" s="156"/>
      <c r="AR1003" s="156"/>
      <c r="AS1003" s="156"/>
      <c r="AT1003" s="30"/>
      <c r="AU1003" s="56" t="str">
        <f>CONCATENATE(Tabla1[[#This Row],[sem 01]],Tabla1[[#This Row],[sem 02]],Tabla1[[#This Row],[sem 03]])</f>
        <v/>
      </c>
      <c r="AV1003" s="56"/>
      <c r="AW1003" s="56"/>
      <c r="AX1003" s="249" t="str">
        <f>IF(V1003="","",EOMONTH(EDATE(Tabla1[[#This Row],[Fecha Finalización]],2),0))</f>
        <v/>
      </c>
      <c r="AY1003" s="156"/>
      <c r="AZ1003" s="250" t="str">
        <f>IF(V1003="","",EOMONTH(EDATE(Tabla1[[#This Row],[Fecha Finalización]],3),0))</f>
        <v/>
      </c>
      <c r="BA1003" s="40"/>
      <c r="BB1003" s="40"/>
      <c r="BC1003" s="238"/>
      <c r="BD1003" s="234" t="str">
        <f>IF(F1003="","",Tabla1[[#This Row],[sem 01]]&amp;Tabla1[[#This Row],[sem 02]]&amp;Tabla1[[#This Row],[sem 03]])</f>
        <v/>
      </c>
      <c r="BE1003" s="235" t="str">
        <f>+IF(TRIM(F1003)="","",$B$1&amp;"-"&amp;Tabla1[[#This Row],[Mes Inscrito]]&amp;"-"&amp;Tabla1[[#This Row],[Dia de clases Inscrito]]&amp;"-"&amp;Tabla1[[#This Row],[Horario Inscrito]]&amp;"-"&amp;Tabla1[[#This Row],[Fecha Inicio grupo]])</f>
        <v/>
      </c>
      <c r="BF1003" s="252" t="str">
        <f>IF(F1003="","",Tabla1[[#This Row],[Curso]])</f>
        <v/>
      </c>
      <c r="BG1003" s="253" t="str">
        <f>+IF(TRIM(F1003)="","",$B$1&amp;"-"&amp;TRIM(Tabla1[[#This Row],[Mes Inscrito]])&amp;"-"&amp;TRIM(Tabla1[[#This Row],[Dia de clases Inscrito]])&amp;"-"&amp;TRIM(Tabla1[[#This Row],[Horario Inscrito]])&amp;"-"&amp;TRIM(Tabla1[[#This Row],[Fecha Inicio grupo]])&amp;"-"&amp;TRIM(Tabla1[[#This Row],[Tipo Incrito]]))</f>
        <v/>
      </c>
      <c r="BH1003" s="254" t="str">
        <f>IF(F1003="","",OR(IFERROR(SEARCH("CG",Tabla1[[#This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3" s="311" t="str">
        <f>IF(F1003&lt;&gt;"",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3" s="311" t="str">
        <f>IF(F1003&lt;&gt;"",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3" s="311" t="str">
        <f>IF(Tabla1[[#This Row],[Fecha Inicio grupo]]="","",IFERROR(VLOOKUP(Tabla1[[#This Row],[Mes de Alta como miembro]],Parámetros!$AM$2:$AN$16,2,0),"01/01/1900"))</f>
        <v/>
      </c>
    </row>
    <row r="1004" spans="1:63" ht="15" customHeight="1">
      <c r="A1004" s="69">
        <v>1001</v>
      </c>
      <c r="B1004" s="146"/>
      <c r="C1004" s="147"/>
      <c r="D1004" s="43"/>
      <c r="E1004" s="148"/>
      <c r="F1004" s="207"/>
      <c r="G1004" s="46"/>
      <c r="H1004" s="165"/>
      <c r="I1004" s="149"/>
      <c r="J1004" s="147"/>
      <c r="K1004" s="168"/>
      <c r="L1004" s="151"/>
      <c r="M1004" s="150"/>
      <c r="N1004" s="240" t="str">
        <f ca="1">IF(Tabla1[[#This Row],[Fecha de nac]]="","",IF(Tabla1[[#This Row],[Fecha Finalización]] &gt;=TODAY(), DATEDIF(Tabla1[[#This Row],[Fecha de nac]],TODAY(),"y"), ROUNDDOWN((Tabla1[[#This Row],[Fecha Finalización]] -Tabla1[[#This Row],[Fecha de nac]])/365,0)))</f>
        <v/>
      </c>
      <c r="O1004" s="171"/>
      <c r="P1004" s="152"/>
      <c r="Q1004" s="153"/>
      <c r="R1004" s="154"/>
      <c r="S1004" s="154"/>
      <c r="T1004" s="154"/>
      <c r="U1004" s="244" t="str">
        <f>IF(F1004="","",Tabla1[[#This Row],[Fecha Inicio grupo]]+3*7-7)</f>
        <v/>
      </c>
      <c r="V1004" s="245" t="str">
        <f>IF(F1004="","",EDATE(Tabla1[[#This Row],[Fecha Inicio grupo]],3))</f>
        <v/>
      </c>
      <c r="W1004" s="30"/>
      <c r="X1004" s="30"/>
      <c r="Y1004" s="155"/>
      <c r="Z1004" s="155"/>
      <c r="AA1004" s="155"/>
      <c r="AB1004" s="155"/>
      <c r="AC1004" s="155"/>
      <c r="AD1004" s="155"/>
      <c r="AE1004" s="155"/>
      <c r="AF1004" s="155"/>
      <c r="AG1004" s="155"/>
      <c r="AH1004" s="232"/>
      <c r="AI1004" s="232"/>
      <c r="AJ1004" s="233"/>
      <c r="AK1004" s="232"/>
      <c r="AL1004" s="232"/>
      <c r="AM1004" s="232"/>
      <c r="AN1004" s="232"/>
      <c r="AO1004" s="145"/>
      <c r="AP1004" s="247" t="str">
        <f>IF(F1004="","",IFERROR(VLOOKUP(SUBSTITUTE(SUBSTITUTE(Tabla1[[#This Row],[Uso Sistemas]],"T","P"),"N","F"),Parámetros!$M$2:$N$17,2,0),"Completar hasta 3ra sem. para evaluar a Probacionista"))</f>
        <v/>
      </c>
      <c r="AQ1004" s="156"/>
      <c r="AR1004" s="156"/>
      <c r="AS1004" s="156"/>
      <c r="AT1004" s="30"/>
      <c r="AU1004" s="56" t="str">
        <f>CONCATENATE(Tabla1[[#This Row],[sem 01]],Tabla1[[#This Row],[sem 02]],Tabla1[[#This Row],[sem 03]])</f>
        <v/>
      </c>
      <c r="AV1004" s="56"/>
      <c r="AW1004" s="56"/>
      <c r="AX1004" s="249" t="str">
        <f>IF(V1004="","",EOMONTH(EDATE(Tabla1[[#This Row],[Fecha Finalización]],2),0))</f>
        <v/>
      </c>
      <c r="AY1004" s="156"/>
      <c r="AZ1004" s="250" t="str">
        <f>IF(V1004="","",EOMONTH(EDATE(Tabla1[[#This Row],[Fecha Finalización]],3),0))</f>
        <v/>
      </c>
      <c r="BA1004" s="40"/>
      <c r="BB1004" s="40"/>
      <c r="BC1004" s="238"/>
      <c r="BD1004" s="234" t="str">
        <f>IF(F1004="","",Tabla1[[#This Row],[sem 01]]&amp;Tabla1[[#This Row],[sem 02]]&amp;Tabla1[[#This Row],[sem 03]])</f>
        <v/>
      </c>
      <c r="BE1004" s="235" t="str">
        <f>+IF(TRIM(F1004)="","",$B$1&amp;"-"&amp;Tabla1[[#This Row],[Mes Inscrito]]&amp;"-"&amp;Tabla1[[#This Row],[Dia de clases Inscrito]]&amp;"-"&amp;Tabla1[[#This Row],[Horario Inscrito]]&amp;"-"&amp;Tabla1[[#This Row],[Fecha Inicio grupo]])</f>
        <v/>
      </c>
      <c r="BF1004" s="252" t="str">
        <f>IF(F1004="","",Tabla1[[#This Row],[Curso]])</f>
        <v/>
      </c>
      <c r="BG1004" s="253" t="str">
        <f>+IF(TRIM(F1004)="","",$B$1&amp;"-"&amp;TRIM(Tabla1[[#This Row],[Mes Inscrito]])&amp;"-"&amp;TRIM(Tabla1[[#This Row],[Dia de clases Inscrito]])&amp;"-"&amp;TRIM(Tabla1[[#This Row],[Horario Inscrito]])&amp;"-"&amp;TRIM(Tabla1[[#This Row],[Fecha Inicio grupo]])&amp;"-"&amp;TRIM(Tabla1[[#This Row],[Tipo Incrito]]))</f>
        <v/>
      </c>
      <c r="BH1004" s="254" t="str">
        <f>IF(F1004="","",OR(IFERROR(SEARCH("CG",Tabla1[[#This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4" s="311" t="str">
        <f>IF(F1004&lt;&gt;"",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4" s="311" t="str">
        <f>IF(F1004&lt;&gt;"",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4" s="311" t="str">
        <f>IF(Tabla1[[#This Row],[Fecha Inicio grupo]]="","",IFERROR(VLOOKUP(Tabla1[[#This Row],[Mes de Alta como miembro]],Parámetros!$AM$2:$AN$16,2,0),"01/01/1900"))</f>
        <v/>
      </c>
    </row>
    <row r="1005" spans="1:63" ht="15" customHeight="1">
      <c r="A1005" s="69">
        <v>1002</v>
      </c>
      <c r="B1005" s="146"/>
      <c r="C1005" s="147"/>
      <c r="D1005" s="43"/>
      <c r="E1005" s="148"/>
      <c r="F1005" s="207"/>
      <c r="G1005" s="46"/>
      <c r="H1005" s="165"/>
      <c r="I1005" s="149"/>
      <c r="J1005" s="147"/>
      <c r="K1005" s="168"/>
      <c r="L1005" s="151"/>
      <c r="M1005" s="150"/>
      <c r="N1005" s="240" t="str">
        <f ca="1">IF(Tabla1[[#This Row],[Fecha de nac]]="","",IF(Tabla1[[#This Row],[Fecha Finalización]] &gt;=TODAY(), DATEDIF(Tabla1[[#This Row],[Fecha de nac]],TODAY(),"y"), ROUNDDOWN((Tabla1[[#This Row],[Fecha Finalización]] -Tabla1[[#This Row],[Fecha de nac]])/365,0)))</f>
        <v/>
      </c>
      <c r="O1005" s="171"/>
      <c r="P1005" s="152"/>
      <c r="Q1005" s="153"/>
      <c r="R1005" s="154"/>
      <c r="S1005" s="154"/>
      <c r="T1005" s="154"/>
      <c r="U1005" s="244" t="str">
        <f>IF(F1005="","",Tabla1[[#This Row],[Fecha Inicio grupo]]+3*7-7)</f>
        <v/>
      </c>
      <c r="V1005" s="245" t="str">
        <f>IF(F1005="","",EDATE(Tabla1[[#This Row],[Fecha Inicio grupo]],3))</f>
        <v/>
      </c>
      <c r="W1005" s="30"/>
      <c r="X1005" s="30"/>
      <c r="Y1005" s="155"/>
      <c r="Z1005" s="155"/>
      <c r="AA1005" s="155"/>
      <c r="AB1005" s="155"/>
      <c r="AC1005" s="155"/>
      <c r="AD1005" s="155"/>
      <c r="AE1005" s="155"/>
      <c r="AF1005" s="155"/>
      <c r="AG1005" s="155"/>
      <c r="AH1005" s="232"/>
      <c r="AI1005" s="232"/>
      <c r="AJ1005" s="233"/>
      <c r="AK1005" s="232"/>
      <c r="AL1005" s="232"/>
      <c r="AM1005" s="232"/>
      <c r="AN1005" s="232"/>
      <c r="AO1005" s="145"/>
      <c r="AP1005" s="247" t="str">
        <f>IF(F1005="","",IFERROR(VLOOKUP(SUBSTITUTE(SUBSTITUTE(Tabla1[[#This Row],[Uso Sistemas]],"T","P"),"N","F"),Parámetros!$M$2:$N$17,2,0),"Completar hasta 3ra sem. para evaluar a Probacionista"))</f>
        <v/>
      </c>
      <c r="AQ1005" s="156"/>
      <c r="AR1005" s="156"/>
      <c r="AS1005" s="156"/>
      <c r="AT1005" s="30"/>
      <c r="AU1005" s="56" t="str">
        <f>CONCATENATE(Tabla1[[#This Row],[sem 01]],Tabla1[[#This Row],[sem 02]],Tabla1[[#This Row],[sem 03]])</f>
        <v/>
      </c>
      <c r="AV1005" s="56"/>
      <c r="AW1005" s="56"/>
      <c r="AX1005" s="249" t="str">
        <f>IF(V1005="","",EOMONTH(EDATE(Tabla1[[#This Row],[Fecha Finalización]],2),0))</f>
        <v/>
      </c>
      <c r="AY1005" s="156"/>
      <c r="AZ1005" s="250" t="str">
        <f>IF(V1005="","",EOMONTH(EDATE(Tabla1[[#This Row],[Fecha Finalización]],3),0))</f>
        <v/>
      </c>
      <c r="BA1005" s="40"/>
      <c r="BB1005" s="40"/>
      <c r="BC1005" s="238"/>
      <c r="BD1005" s="234" t="str">
        <f>IF(F1005="","",Tabla1[[#This Row],[sem 01]]&amp;Tabla1[[#This Row],[sem 02]]&amp;Tabla1[[#This Row],[sem 03]])</f>
        <v/>
      </c>
      <c r="BE1005" s="235" t="str">
        <f>+IF(TRIM(F1005)="","",$B$1&amp;"-"&amp;Tabla1[[#This Row],[Mes Inscrito]]&amp;"-"&amp;Tabla1[[#This Row],[Dia de clases Inscrito]]&amp;"-"&amp;Tabla1[[#This Row],[Horario Inscrito]]&amp;"-"&amp;Tabla1[[#This Row],[Fecha Inicio grupo]])</f>
        <v/>
      </c>
      <c r="BF1005" s="252" t="str">
        <f>IF(F1005="","",Tabla1[[#This Row],[Curso]])</f>
        <v/>
      </c>
      <c r="BG1005" s="253" t="str">
        <f>+IF(TRIM(F1005)="","",$B$1&amp;"-"&amp;TRIM(Tabla1[[#This Row],[Mes Inscrito]])&amp;"-"&amp;TRIM(Tabla1[[#This Row],[Dia de clases Inscrito]])&amp;"-"&amp;TRIM(Tabla1[[#This Row],[Horario Inscrito]])&amp;"-"&amp;TRIM(Tabla1[[#This Row],[Fecha Inicio grupo]])&amp;"-"&amp;TRIM(Tabla1[[#This Row],[Tipo Incrito]]))</f>
        <v/>
      </c>
      <c r="BH1005" s="254" t="str">
        <f>IF(F1005="","",OR(IFERROR(SEARCH("CG",Tabla1[[#This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5" s="311" t="str">
        <f>IF(F1005&lt;&gt;"",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5" s="311" t="str">
        <f>IF(F1005&lt;&gt;"",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5" s="311" t="str">
        <f>IF(Tabla1[[#This Row],[Fecha Inicio grupo]]="","",IFERROR(VLOOKUP(Tabla1[[#This Row],[Mes de Alta como miembro]],Parámetros!$AM$2:$AN$16,2,0),"01/01/1900"))</f>
        <v/>
      </c>
    </row>
    <row r="1006" spans="1:63" ht="15" customHeight="1">
      <c r="A1006" s="69">
        <v>1003</v>
      </c>
      <c r="B1006" s="146"/>
      <c r="C1006" s="147"/>
      <c r="D1006" s="43"/>
      <c r="E1006" s="148"/>
      <c r="F1006" s="207"/>
      <c r="G1006" s="46"/>
      <c r="H1006" s="165"/>
      <c r="I1006" s="149"/>
      <c r="J1006" s="147"/>
      <c r="K1006" s="168"/>
      <c r="L1006" s="151"/>
      <c r="M1006" s="150"/>
      <c r="N1006" s="240" t="str">
        <f ca="1">IF(Tabla1[[#This Row],[Fecha de nac]]="","",IF(Tabla1[[#This Row],[Fecha Finalización]] &gt;=TODAY(), DATEDIF(Tabla1[[#This Row],[Fecha de nac]],TODAY(),"y"), ROUNDDOWN((Tabla1[[#This Row],[Fecha Finalización]] -Tabla1[[#This Row],[Fecha de nac]])/365,0)))</f>
        <v/>
      </c>
      <c r="O1006" s="171"/>
      <c r="P1006" s="152"/>
      <c r="Q1006" s="153"/>
      <c r="R1006" s="154"/>
      <c r="S1006" s="154"/>
      <c r="T1006" s="154"/>
      <c r="U1006" s="244" t="str">
        <f>IF(F1006="","",Tabla1[[#This Row],[Fecha Inicio grupo]]+3*7-7)</f>
        <v/>
      </c>
      <c r="V1006" s="245" t="str">
        <f>IF(F1006="","",EDATE(Tabla1[[#This Row],[Fecha Inicio grupo]],3))</f>
        <v/>
      </c>
      <c r="W1006" s="30"/>
      <c r="X1006" s="30"/>
      <c r="Y1006" s="155"/>
      <c r="Z1006" s="155"/>
      <c r="AA1006" s="155"/>
      <c r="AB1006" s="155"/>
      <c r="AC1006" s="155"/>
      <c r="AD1006" s="155"/>
      <c r="AE1006" s="155"/>
      <c r="AF1006" s="155"/>
      <c r="AG1006" s="155"/>
      <c r="AH1006" s="232"/>
      <c r="AI1006" s="232"/>
      <c r="AJ1006" s="233"/>
      <c r="AK1006" s="232"/>
      <c r="AL1006" s="232"/>
      <c r="AM1006" s="232"/>
      <c r="AN1006" s="232"/>
      <c r="AO1006" s="145"/>
      <c r="AP1006" s="247" t="str">
        <f>IF(F1006="","",IFERROR(VLOOKUP(SUBSTITUTE(SUBSTITUTE(Tabla1[[#This Row],[Uso Sistemas]],"T","P"),"N","F"),Parámetros!$M$2:$N$17,2,0),"Completar hasta 3ra sem. para evaluar a Probacionista"))</f>
        <v/>
      </c>
      <c r="AQ1006" s="156"/>
      <c r="AR1006" s="156"/>
      <c r="AS1006" s="156"/>
      <c r="AT1006" s="30"/>
      <c r="AU1006" s="56" t="str">
        <f>CONCATENATE(Tabla1[[#This Row],[sem 01]],Tabla1[[#This Row],[sem 02]],Tabla1[[#This Row],[sem 03]])</f>
        <v/>
      </c>
      <c r="AV1006" s="56"/>
      <c r="AW1006" s="56"/>
      <c r="AX1006" s="249" t="str">
        <f>IF(V1006="","",EOMONTH(EDATE(Tabla1[[#This Row],[Fecha Finalización]],2),0))</f>
        <v/>
      </c>
      <c r="AY1006" s="156"/>
      <c r="AZ1006" s="250" t="str">
        <f>IF(V1006="","",EOMONTH(EDATE(Tabla1[[#This Row],[Fecha Finalización]],3),0))</f>
        <v/>
      </c>
      <c r="BA1006" s="40"/>
      <c r="BB1006" s="40"/>
      <c r="BC1006" s="238"/>
      <c r="BD1006" s="234" t="str">
        <f>IF(F1006="","",Tabla1[[#This Row],[sem 01]]&amp;Tabla1[[#This Row],[sem 02]]&amp;Tabla1[[#This Row],[sem 03]])</f>
        <v/>
      </c>
      <c r="BE1006" s="235" t="str">
        <f>+IF(TRIM(F1006)="","",$B$1&amp;"-"&amp;Tabla1[[#This Row],[Mes Inscrito]]&amp;"-"&amp;Tabla1[[#This Row],[Dia de clases Inscrito]]&amp;"-"&amp;Tabla1[[#This Row],[Horario Inscrito]]&amp;"-"&amp;Tabla1[[#This Row],[Fecha Inicio grupo]])</f>
        <v/>
      </c>
      <c r="BF1006" s="252" t="str">
        <f>IF(F1006="","",Tabla1[[#This Row],[Curso]])</f>
        <v/>
      </c>
      <c r="BG1006" s="253" t="str">
        <f>+IF(TRIM(F1006)="","",$B$1&amp;"-"&amp;TRIM(Tabla1[[#This Row],[Mes Inscrito]])&amp;"-"&amp;TRIM(Tabla1[[#This Row],[Dia de clases Inscrito]])&amp;"-"&amp;TRIM(Tabla1[[#This Row],[Horario Inscrito]])&amp;"-"&amp;TRIM(Tabla1[[#This Row],[Fecha Inicio grupo]])&amp;"-"&amp;TRIM(Tabla1[[#This Row],[Tipo Incrito]]))</f>
        <v/>
      </c>
      <c r="BH1006" s="254" t="str">
        <f>IF(F1006="","",OR(IFERROR(SEARCH("CG",Tabla1[[#This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6" s="311" t="str">
        <f>IF(F1006&lt;&gt;"",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6" s="311" t="str">
        <f>IF(F1006&lt;&gt;"",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6" s="311" t="str">
        <f>IF(Tabla1[[#This Row],[Fecha Inicio grupo]]="","",IFERROR(VLOOKUP(Tabla1[[#This Row],[Mes de Alta como miembro]],Parámetros!$AM$2:$AN$16,2,0),"01/01/1900"))</f>
        <v/>
      </c>
    </row>
    <row r="1007" spans="1:63" ht="15" customHeight="1">
      <c r="A1007" s="69">
        <v>1004</v>
      </c>
      <c r="B1007" s="146"/>
      <c r="C1007" s="147"/>
      <c r="D1007" s="43"/>
      <c r="E1007" s="148"/>
      <c r="F1007" s="207"/>
      <c r="G1007" s="46"/>
      <c r="H1007" s="165"/>
      <c r="I1007" s="149"/>
      <c r="J1007" s="147"/>
      <c r="K1007" s="168"/>
      <c r="L1007" s="151"/>
      <c r="M1007" s="150"/>
      <c r="N1007" s="240" t="str">
        <f ca="1">IF(Tabla1[[#This Row],[Fecha de nac]]="","",IF(Tabla1[[#This Row],[Fecha Finalización]] &gt;=TODAY(), DATEDIF(Tabla1[[#This Row],[Fecha de nac]],TODAY(),"y"), ROUNDDOWN((Tabla1[[#This Row],[Fecha Finalización]] -Tabla1[[#This Row],[Fecha de nac]])/365,0)))</f>
        <v/>
      </c>
      <c r="O1007" s="171"/>
      <c r="P1007" s="152"/>
      <c r="Q1007" s="153"/>
      <c r="R1007" s="154"/>
      <c r="S1007" s="154"/>
      <c r="T1007" s="154"/>
      <c r="U1007" s="244" t="str">
        <f>IF(F1007="","",Tabla1[[#This Row],[Fecha Inicio grupo]]+3*7-7)</f>
        <v/>
      </c>
      <c r="V1007" s="245" t="str">
        <f>IF(F1007="","",EDATE(Tabla1[[#This Row],[Fecha Inicio grupo]],3))</f>
        <v/>
      </c>
      <c r="W1007" s="30"/>
      <c r="X1007" s="30"/>
      <c r="Y1007" s="155"/>
      <c r="Z1007" s="155"/>
      <c r="AA1007" s="155"/>
      <c r="AB1007" s="155"/>
      <c r="AC1007" s="155"/>
      <c r="AD1007" s="155"/>
      <c r="AE1007" s="155"/>
      <c r="AF1007" s="155"/>
      <c r="AG1007" s="155"/>
      <c r="AH1007" s="232"/>
      <c r="AI1007" s="232"/>
      <c r="AJ1007" s="233"/>
      <c r="AK1007" s="232"/>
      <c r="AL1007" s="232"/>
      <c r="AM1007" s="232"/>
      <c r="AN1007" s="232"/>
      <c r="AO1007" s="145"/>
      <c r="AP1007" s="247" t="str">
        <f>IF(F1007="","",IFERROR(VLOOKUP(SUBSTITUTE(SUBSTITUTE(Tabla1[[#This Row],[Uso Sistemas]],"T","P"),"N","F"),Parámetros!$M$2:$N$17,2,0),"Completar hasta 3ra sem. para evaluar a Probacionista"))</f>
        <v/>
      </c>
      <c r="AQ1007" s="156"/>
      <c r="AR1007" s="156"/>
      <c r="AS1007" s="156"/>
      <c r="AT1007" s="30"/>
      <c r="AU1007" s="56" t="str">
        <f>CONCATENATE(Tabla1[[#This Row],[sem 01]],Tabla1[[#This Row],[sem 02]],Tabla1[[#This Row],[sem 03]])</f>
        <v/>
      </c>
      <c r="AV1007" s="56"/>
      <c r="AW1007" s="56"/>
      <c r="AX1007" s="249" t="str">
        <f>IF(V1007="","",EOMONTH(EDATE(Tabla1[[#This Row],[Fecha Finalización]],2),0))</f>
        <v/>
      </c>
      <c r="AY1007" s="156"/>
      <c r="AZ1007" s="250" t="str">
        <f>IF(V1007="","",EOMONTH(EDATE(Tabla1[[#This Row],[Fecha Finalización]],3),0))</f>
        <v/>
      </c>
      <c r="BA1007" s="40"/>
      <c r="BB1007" s="40"/>
      <c r="BC1007" s="238"/>
      <c r="BD1007" s="234" t="str">
        <f>IF(F1007="","",Tabla1[[#This Row],[sem 01]]&amp;Tabla1[[#This Row],[sem 02]]&amp;Tabla1[[#This Row],[sem 03]])</f>
        <v/>
      </c>
      <c r="BE1007" s="235" t="str">
        <f>+IF(TRIM(F1007)="","",$B$1&amp;"-"&amp;Tabla1[[#This Row],[Mes Inscrito]]&amp;"-"&amp;Tabla1[[#This Row],[Dia de clases Inscrito]]&amp;"-"&amp;Tabla1[[#This Row],[Horario Inscrito]]&amp;"-"&amp;Tabla1[[#This Row],[Fecha Inicio grupo]])</f>
        <v/>
      </c>
      <c r="BF1007" s="252" t="str">
        <f>IF(F1007="","",Tabla1[[#This Row],[Curso]])</f>
        <v/>
      </c>
      <c r="BG1007" s="253" t="str">
        <f>+IF(TRIM(F1007)="","",$B$1&amp;"-"&amp;TRIM(Tabla1[[#This Row],[Mes Inscrito]])&amp;"-"&amp;TRIM(Tabla1[[#This Row],[Dia de clases Inscrito]])&amp;"-"&amp;TRIM(Tabla1[[#This Row],[Horario Inscrito]])&amp;"-"&amp;TRIM(Tabla1[[#This Row],[Fecha Inicio grupo]])&amp;"-"&amp;TRIM(Tabla1[[#This Row],[Tipo Incrito]]))</f>
        <v/>
      </c>
      <c r="BH1007" s="254" t="str">
        <f>IF(F1007="","",OR(IFERROR(SEARCH("CG",Tabla1[[#This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7" s="311" t="str">
        <f>IF(F1007&lt;&gt;"",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7" s="311" t="str">
        <f>IF(F1007&lt;&gt;"",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7" s="311" t="str">
        <f>IF(Tabla1[[#This Row],[Fecha Inicio grupo]]="","",IFERROR(VLOOKUP(Tabla1[[#This Row],[Mes de Alta como miembro]],Parámetros!$AM$2:$AN$16,2,0),"01/01/1900"))</f>
        <v/>
      </c>
    </row>
    <row r="1008" spans="1:63" ht="15" customHeight="1">
      <c r="A1008" s="69">
        <v>1005</v>
      </c>
      <c r="B1008" s="146"/>
      <c r="C1008" s="147"/>
      <c r="D1008" s="43"/>
      <c r="E1008" s="148"/>
      <c r="F1008" s="207"/>
      <c r="G1008" s="46"/>
      <c r="H1008" s="165"/>
      <c r="I1008" s="149"/>
      <c r="J1008" s="147"/>
      <c r="K1008" s="168"/>
      <c r="L1008" s="151"/>
      <c r="M1008" s="150"/>
      <c r="N1008" s="240" t="str">
        <f ca="1">IF(Tabla1[[#This Row],[Fecha de nac]]="","",IF(Tabla1[[#This Row],[Fecha Finalización]] &gt;=TODAY(), DATEDIF(Tabla1[[#This Row],[Fecha de nac]],TODAY(),"y"), ROUNDDOWN((Tabla1[[#This Row],[Fecha Finalización]] -Tabla1[[#This Row],[Fecha de nac]])/365,0)))</f>
        <v/>
      </c>
      <c r="O1008" s="171"/>
      <c r="P1008" s="152"/>
      <c r="Q1008" s="153"/>
      <c r="R1008" s="154"/>
      <c r="S1008" s="154"/>
      <c r="T1008" s="154"/>
      <c r="U1008" s="244" t="str">
        <f>IF(F1008="","",Tabla1[[#This Row],[Fecha Inicio grupo]]+3*7-7)</f>
        <v/>
      </c>
      <c r="V1008" s="245" t="str">
        <f>IF(F1008="","",EDATE(Tabla1[[#This Row],[Fecha Inicio grupo]],3))</f>
        <v/>
      </c>
      <c r="W1008" s="30"/>
      <c r="X1008" s="30"/>
      <c r="Y1008" s="155"/>
      <c r="Z1008" s="155"/>
      <c r="AA1008" s="155"/>
      <c r="AB1008" s="155"/>
      <c r="AC1008" s="155"/>
      <c r="AD1008" s="155"/>
      <c r="AE1008" s="155"/>
      <c r="AF1008" s="155"/>
      <c r="AG1008" s="155"/>
      <c r="AH1008" s="232"/>
      <c r="AI1008" s="232"/>
      <c r="AJ1008" s="233"/>
      <c r="AK1008" s="232"/>
      <c r="AL1008" s="232"/>
      <c r="AM1008" s="232"/>
      <c r="AN1008" s="232"/>
      <c r="AO1008" s="145"/>
      <c r="AP1008" s="247" t="str">
        <f>IF(F1008="","",IFERROR(VLOOKUP(SUBSTITUTE(SUBSTITUTE(Tabla1[[#This Row],[Uso Sistemas]],"T","P"),"N","F"),Parámetros!$M$2:$N$17,2,0),"Completar hasta 3ra sem. para evaluar a Probacionista"))</f>
        <v/>
      </c>
      <c r="AQ1008" s="156"/>
      <c r="AR1008" s="156"/>
      <c r="AS1008" s="156"/>
      <c r="AT1008" s="30"/>
      <c r="AU1008" s="56" t="str">
        <f>CONCATENATE(Tabla1[[#This Row],[sem 01]],Tabla1[[#This Row],[sem 02]],Tabla1[[#This Row],[sem 03]])</f>
        <v/>
      </c>
      <c r="AV1008" s="56"/>
      <c r="AW1008" s="56"/>
      <c r="AX1008" s="249" t="str">
        <f>IF(V1008="","",EOMONTH(EDATE(Tabla1[[#This Row],[Fecha Finalización]],2),0))</f>
        <v/>
      </c>
      <c r="AY1008" s="156"/>
      <c r="AZ1008" s="250" t="str">
        <f>IF(V1008="","",EOMONTH(EDATE(Tabla1[[#This Row],[Fecha Finalización]],3),0))</f>
        <v/>
      </c>
      <c r="BA1008" s="40"/>
      <c r="BB1008" s="40"/>
      <c r="BC1008" s="238"/>
      <c r="BD1008" s="234" t="str">
        <f>IF(F1008="","",Tabla1[[#This Row],[sem 01]]&amp;Tabla1[[#This Row],[sem 02]]&amp;Tabla1[[#This Row],[sem 03]])</f>
        <v/>
      </c>
      <c r="BE1008" s="235" t="str">
        <f>+IF(TRIM(F1008)="","",$B$1&amp;"-"&amp;Tabla1[[#This Row],[Mes Inscrito]]&amp;"-"&amp;Tabla1[[#This Row],[Dia de clases Inscrito]]&amp;"-"&amp;Tabla1[[#This Row],[Horario Inscrito]]&amp;"-"&amp;Tabla1[[#This Row],[Fecha Inicio grupo]])</f>
        <v/>
      </c>
      <c r="BF1008" s="252" t="str">
        <f>IF(F1008="","",Tabla1[[#This Row],[Curso]])</f>
        <v/>
      </c>
      <c r="BG1008" s="253" t="str">
        <f>+IF(TRIM(F1008)="","",$B$1&amp;"-"&amp;TRIM(Tabla1[[#This Row],[Mes Inscrito]])&amp;"-"&amp;TRIM(Tabla1[[#This Row],[Dia de clases Inscrito]])&amp;"-"&amp;TRIM(Tabla1[[#This Row],[Horario Inscrito]])&amp;"-"&amp;TRIM(Tabla1[[#This Row],[Fecha Inicio grupo]])&amp;"-"&amp;TRIM(Tabla1[[#This Row],[Tipo Incrito]]))</f>
        <v/>
      </c>
      <c r="BH1008" s="254" t="str">
        <f>IF(F1008="","",OR(IFERROR(SEARCH("CG",Tabla1[[#This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8" s="311" t="str">
        <f>IF(F1008&lt;&gt;"",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8" s="311" t="str">
        <f>IF(F1008&lt;&gt;"",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8" s="311" t="str">
        <f>IF(Tabla1[[#This Row],[Fecha Inicio grupo]]="","",IFERROR(VLOOKUP(Tabla1[[#This Row],[Mes de Alta como miembro]],Parámetros!$AM$2:$AN$16,2,0),"01/01/1900"))</f>
        <v/>
      </c>
    </row>
    <row r="1009" spans="1:63" ht="15" customHeight="1">
      <c r="A1009" s="69">
        <v>1006</v>
      </c>
      <c r="B1009" s="146"/>
      <c r="C1009" s="147"/>
      <c r="D1009" s="43"/>
      <c r="E1009" s="148"/>
      <c r="F1009" s="207"/>
      <c r="G1009" s="46"/>
      <c r="H1009" s="165"/>
      <c r="I1009" s="149"/>
      <c r="J1009" s="147"/>
      <c r="K1009" s="168"/>
      <c r="L1009" s="151"/>
      <c r="M1009" s="150"/>
      <c r="N1009" s="240" t="str">
        <f ca="1">IF(Tabla1[[#This Row],[Fecha de nac]]="","",IF(Tabla1[[#This Row],[Fecha Finalización]] &gt;=TODAY(), DATEDIF(Tabla1[[#This Row],[Fecha de nac]],TODAY(),"y"), ROUNDDOWN((Tabla1[[#This Row],[Fecha Finalización]] -Tabla1[[#This Row],[Fecha de nac]])/365,0)))</f>
        <v/>
      </c>
      <c r="O1009" s="171"/>
      <c r="P1009" s="152"/>
      <c r="Q1009" s="153"/>
      <c r="R1009" s="154"/>
      <c r="S1009" s="154"/>
      <c r="T1009" s="154"/>
      <c r="U1009" s="244" t="str">
        <f>IF(F1009="","",Tabla1[[#This Row],[Fecha Inicio grupo]]+3*7-7)</f>
        <v/>
      </c>
      <c r="V1009" s="245" t="str">
        <f>IF(F1009="","",EDATE(Tabla1[[#This Row],[Fecha Inicio grupo]],3))</f>
        <v/>
      </c>
      <c r="W1009" s="30"/>
      <c r="X1009" s="30"/>
      <c r="Y1009" s="155"/>
      <c r="Z1009" s="155"/>
      <c r="AA1009" s="155"/>
      <c r="AB1009" s="155"/>
      <c r="AC1009" s="155"/>
      <c r="AD1009" s="155"/>
      <c r="AE1009" s="155"/>
      <c r="AF1009" s="155"/>
      <c r="AG1009" s="155"/>
      <c r="AH1009" s="232"/>
      <c r="AI1009" s="232"/>
      <c r="AJ1009" s="233"/>
      <c r="AK1009" s="232"/>
      <c r="AL1009" s="232"/>
      <c r="AM1009" s="232"/>
      <c r="AN1009" s="232"/>
      <c r="AO1009" s="145"/>
      <c r="AP1009" s="247" t="str">
        <f>IF(F1009="","",IFERROR(VLOOKUP(SUBSTITUTE(SUBSTITUTE(Tabla1[[#This Row],[Uso Sistemas]],"T","P"),"N","F"),Parámetros!$M$2:$N$17,2,0),"Completar hasta 3ra sem. para evaluar a Probacionista"))</f>
        <v/>
      </c>
      <c r="AQ1009" s="156"/>
      <c r="AR1009" s="156"/>
      <c r="AS1009" s="156"/>
      <c r="AT1009" s="30"/>
      <c r="AU1009" s="56" t="str">
        <f>CONCATENATE(Tabla1[[#This Row],[sem 01]],Tabla1[[#This Row],[sem 02]],Tabla1[[#This Row],[sem 03]])</f>
        <v/>
      </c>
      <c r="AV1009" s="56"/>
      <c r="AW1009" s="56"/>
      <c r="AX1009" s="249" t="str">
        <f>IF(V1009="","",EOMONTH(EDATE(Tabla1[[#This Row],[Fecha Finalización]],2),0))</f>
        <v/>
      </c>
      <c r="AY1009" s="156"/>
      <c r="AZ1009" s="250" t="str">
        <f>IF(V1009="","",EOMONTH(EDATE(Tabla1[[#This Row],[Fecha Finalización]],3),0))</f>
        <v/>
      </c>
      <c r="BA1009" s="40"/>
      <c r="BB1009" s="40"/>
      <c r="BC1009" s="238"/>
      <c r="BD1009" s="234" t="str">
        <f>IF(F1009="","",Tabla1[[#This Row],[sem 01]]&amp;Tabla1[[#This Row],[sem 02]]&amp;Tabla1[[#This Row],[sem 03]])</f>
        <v/>
      </c>
      <c r="BE1009" s="235" t="str">
        <f>+IF(TRIM(F1009)="","",$B$1&amp;"-"&amp;Tabla1[[#This Row],[Mes Inscrito]]&amp;"-"&amp;Tabla1[[#This Row],[Dia de clases Inscrito]]&amp;"-"&amp;Tabla1[[#This Row],[Horario Inscrito]]&amp;"-"&amp;Tabla1[[#This Row],[Fecha Inicio grupo]])</f>
        <v/>
      </c>
      <c r="BF1009" s="252" t="str">
        <f>IF(F1009="","",Tabla1[[#This Row],[Curso]])</f>
        <v/>
      </c>
      <c r="BG1009" s="253" t="str">
        <f>+IF(TRIM(F1009)="","",$B$1&amp;"-"&amp;TRIM(Tabla1[[#This Row],[Mes Inscrito]])&amp;"-"&amp;TRIM(Tabla1[[#This Row],[Dia de clases Inscrito]])&amp;"-"&amp;TRIM(Tabla1[[#This Row],[Horario Inscrito]])&amp;"-"&amp;TRIM(Tabla1[[#This Row],[Fecha Inicio grupo]])&amp;"-"&amp;TRIM(Tabla1[[#This Row],[Tipo Incrito]]))</f>
        <v/>
      </c>
      <c r="BH1009" s="254" t="str">
        <f>IF(F1009="","",OR(IFERROR(SEARCH("CG",Tabla1[[#This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9" s="311" t="str">
        <f>IF(F1009&lt;&gt;"",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9" s="311" t="str">
        <f>IF(F1009&lt;&gt;"",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9" s="311" t="str">
        <f>IF(Tabla1[[#This Row],[Fecha Inicio grupo]]="","",IFERROR(VLOOKUP(Tabla1[[#This Row],[Mes de Alta como miembro]],Parámetros!$AM$2:$AN$16,2,0),"01/01/1900"))</f>
        <v/>
      </c>
    </row>
    <row r="1010" spans="1:63" ht="15" customHeight="1">
      <c r="A1010" s="69">
        <v>1007</v>
      </c>
      <c r="B1010" s="146"/>
      <c r="C1010" s="147"/>
      <c r="D1010" s="43"/>
      <c r="E1010" s="148"/>
      <c r="F1010" s="207"/>
      <c r="G1010" s="46"/>
      <c r="H1010" s="165"/>
      <c r="I1010" s="149"/>
      <c r="J1010" s="147"/>
      <c r="K1010" s="168"/>
      <c r="L1010" s="151"/>
      <c r="M1010" s="150"/>
      <c r="N1010" s="240" t="str">
        <f ca="1">IF(Tabla1[[#This Row],[Fecha de nac]]="","",IF(Tabla1[[#This Row],[Fecha Finalización]] &gt;=TODAY(), DATEDIF(Tabla1[[#This Row],[Fecha de nac]],TODAY(),"y"), ROUNDDOWN((Tabla1[[#This Row],[Fecha Finalización]] -Tabla1[[#This Row],[Fecha de nac]])/365,0)))</f>
        <v/>
      </c>
      <c r="O1010" s="171"/>
      <c r="P1010" s="152"/>
      <c r="Q1010" s="153"/>
      <c r="R1010" s="154"/>
      <c r="S1010" s="154"/>
      <c r="T1010" s="154"/>
      <c r="U1010" s="244" t="str">
        <f>IF(F1010="","",Tabla1[[#This Row],[Fecha Inicio grupo]]+3*7-7)</f>
        <v/>
      </c>
      <c r="V1010" s="245" t="str">
        <f>IF(F1010="","",EDATE(Tabla1[[#This Row],[Fecha Inicio grupo]],3))</f>
        <v/>
      </c>
      <c r="W1010" s="30"/>
      <c r="X1010" s="30"/>
      <c r="Y1010" s="155"/>
      <c r="Z1010" s="155"/>
      <c r="AA1010" s="155"/>
      <c r="AB1010" s="155"/>
      <c r="AC1010" s="155"/>
      <c r="AD1010" s="155"/>
      <c r="AE1010" s="155"/>
      <c r="AF1010" s="155"/>
      <c r="AG1010" s="155"/>
      <c r="AH1010" s="232"/>
      <c r="AI1010" s="232"/>
      <c r="AJ1010" s="233"/>
      <c r="AK1010" s="232"/>
      <c r="AL1010" s="232"/>
      <c r="AM1010" s="232"/>
      <c r="AN1010" s="232"/>
      <c r="AO1010" s="145"/>
      <c r="AP1010" s="247" t="str">
        <f>IF(F1010="","",IFERROR(VLOOKUP(SUBSTITUTE(SUBSTITUTE(Tabla1[[#This Row],[Uso Sistemas]],"T","P"),"N","F"),Parámetros!$M$2:$N$17,2,0),"Completar hasta 3ra sem. para evaluar a Probacionista"))</f>
        <v/>
      </c>
      <c r="AQ1010" s="156"/>
      <c r="AR1010" s="156"/>
      <c r="AS1010" s="156"/>
      <c r="AT1010" s="30"/>
      <c r="AU1010" s="56" t="str">
        <f>CONCATENATE(Tabla1[[#This Row],[sem 01]],Tabla1[[#This Row],[sem 02]],Tabla1[[#This Row],[sem 03]])</f>
        <v/>
      </c>
      <c r="AV1010" s="56"/>
      <c r="AW1010" s="56"/>
      <c r="AX1010" s="249" t="str">
        <f>IF(V1010="","",EOMONTH(EDATE(Tabla1[[#This Row],[Fecha Finalización]],2),0))</f>
        <v/>
      </c>
      <c r="AY1010" s="156"/>
      <c r="AZ1010" s="250" t="str">
        <f>IF(V1010="","",EOMONTH(EDATE(Tabla1[[#This Row],[Fecha Finalización]],3),0))</f>
        <v/>
      </c>
      <c r="BA1010" s="40"/>
      <c r="BB1010" s="40"/>
      <c r="BC1010" s="238"/>
      <c r="BD1010" s="234" t="str">
        <f>IF(F1010="","",Tabla1[[#This Row],[sem 01]]&amp;Tabla1[[#This Row],[sem 02]]&amp;Tabla1[[#This Row],[sem 03]])</f>
        <v/>
      </c>
      <c r="BE1010" s="235" t="str">
        <f>+IF(TRIM(F1010)="","",$B$1&amp;"-"&amp;Tabla1[[#This Row],[Mes Inscrito]]&amp;"-"&amp;Tabla1[[#This Row],[Dia de clases Inscrito]]&amp;"-"&amp;Tabla1[[#This Row],[Horario Inscrito]]&amp;"-"&amp;Tabla1[[#This Row],[Fecha Inicio grupo]])</f>
        <v/>
      </c>
      <c r="BF1010" s="252" t="str">
        <f>IF(F1010="","",Tabla1[[#This Row],[Curso]])</f>
        <v/>
      </c>
      <c r="BG1010" s="253" t="str">
        <f>+IF(TRIM(F1010)="","",$B$1&amp;"-"&amp;TRIM(Tabla1[[#This Row],[Mes Inscrito]])&amp;"-"&amp;TRIM(Tabla1[[#This Row],[Dia de clases Inscrito]])&amp;"-"&amp;TRIM(Tabla1[[#This Row],[Horario Inscrito]])&amp;"-"&amp;TRIM(Tabla1[[#This Row],[Fecha Inicio grupo]])&amp;"-"&amp;TRIM(Tabla1[[#This Row],[Tipo Incrito]]))</f>
        <v/>
      </c>
      <c r="BH1010" s="254" t="str">
        <f>IF(F1010="","",OR(IFERROR(SEARCH("CG",Tabla1[[#This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0" s="311" t="str">
        <f>IF(F1010&lt;&gt;"",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0" s="311" t="str">
        <f>IF(F1010&lt;&gt;"",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0" s="311" t="str">
        <f>IF(Tabla1[[#This Row],[Fecha Inicio grupo]]="","",IFERROR(VLOOKUP(Tabla1[[#This Row],[Mes de Alta como miembro]],Parámetros!$AM$2:$AN$16,2,0),"01/01/1900"))</f>
        <v/>
      </c>
    </row>
    <row r="1011" spans="1:63" ht="15" customHeight="1">
      <c r="A1011" s="69">
        <v>1008</v>
      </c>
      <c r="B1011" s="146"/>
      <c r="C1011" s="147"/>
      <c r="D1011" s="43"/>
      <c r="E1011" s="148"/>
      <c r="F1011" s="207"/>
      <c r="G1011" s="46"/>
      <c r="H1011" s="165"/>
      <c r="I1011" s="149"/>
      <c r="J1011" s="147"/>
      <c r="K1011" s="168"/>
      <c r="L1011" s="151"/>
      <c r="M1011" s="150"/>
      <c r="N1011" s="240" t="str">
        <f ca="1">IF(Tabla1[[#This Row],[Fecha de nac]]="","",IF(Tabla1[[#This Row],[Fecha Finalización]] &gt;=TODAY(), DATEDIF(Tabla1[[#This Row],[Fecha de nac]],TODAY(),"y"), ROUNDDOWN((Tabla1[[#This Row],[Fecha Finalización]] -Tabla1[[#This Row],[Fecha de nac]])/365,0)))</f>
        <v/>
      </c>
      <c r="O1011" s="171"/>
      <c r="P1011" s="152"/>
      <c r="Q1011" s="153"/>
      <c r="R1011" s="154"/>
      <c r="S1011" s="154"/>
      <c r="T1011" s="154"/>
      <c r="U1011" s="244" t="str">
        <f>IF(F1011="","",Tabla1[[#This Row],[Fecha Inicio grupo]]+3*7-7)</f>
        <v/>
      </c>
      <c r="V1011" s="245" t="str">
        <f>IF(F1011="","",EDATE(Tabla1[[#This Row],[Fecha Inicio grupo]],3))</f>
        <v/>
      </c>
      <c r="W1011" s="30"/>
      <c r="X1011" s="30"/>
      <c r="Y1011" s="155"/>
      <c r="Z1011" s="155"/>
      <c r="AA1011" s="155"/>
      <c r="AB1011" s="155"/>
      <c r="AC1011" s="155"/>
      <c r="AD1011" s="155"/>
      <c r="AE1011" s="155"/>
      <c r="AF1011" s="155"/>
      <c r="AG1011" s="155"/>
      <c r="AH1011" s="232"/>
      <c r="AI1011" s="232"/>
      <c r="AJ1011" s="233"/>
      <c r="AK1011" s="232"/>
      <c r="AL1011" s="232"/>
      <c r="AM1011" s="232"/>
      <c r="AN1011" s="232"/>
      <c r="AO1011" s="145"/>
      <c r="AP1011" s="247" t="str">
        <f>IF(F1011="","",IFERROR(VLOOKUP(SUBSTITUTE(SUBSTITUTE(Tabla1[[#This Row],[Uso Sistemas]],"T","P"),"N","F"),Parámetros!$M$2:$N$17,2,0),"Completar hasta 3ra sem. para evaluar a Probacionista"))</f>
        <v/>
      </c>
      <c r="AQ1011" s="156"/>
      <c r="AR1011" s="156"/>
      <c r="AS1011" s="156"/>
      <c r="AT1011" s="30"/>
      <c r="AU1011" s="56" t="str">
        <f>CONCATENATE(Tabla1[[#This Row],[sem 01]],Tabla1[[#This Row],[sem 02]],Tabla1[[#This Row],[sem 03]])</f>
        <v/>
      </c>
      <c r="AV1011" s="56"/>
      <c r="AW1011" s="56"/>
      <c r="AX1011" s="249" t="str">
        <f>IF(V1011="","",EOMONTH(EDATE(Tabla1[[#This Row],[Fecha Finalización]],2),0))</f>
        <v/>
      </c>
      <c r="AY1011" s="156"/>
      <c r="AZ1011" s="250" t="str">
        <f>IF(V1011="","",EOMONTH(EDATE(Tabla1[[#This Row],[Fecha Finalización]],3),0))</f>
        <v/>
      </c>
      <c r="BA1011" s="40"/>
      <c r="BB1011" s="40"/>
      <c r="BC1011" s="238"/>
      <c r="BD1011" s="234" t="str">
        <f>IF(F1011="","",Tabla1[[#This Row],[sem 01]]&amp;Tabla1[[#This Row],[sem 02]]&amp;Tabla1[[#This Row],[sem 03]])</f>
        <v/>
      </c>
      <c r="BE1011" s="235" t="str">
        <f>+IF(TRIM(F1011)="","",$B$1&amp;"-"&amp;Tabla1[[#This Row],[Mes Inscrito]]&amp;"-"&amp;Tabla1[[#This Row],[Dia de clases Inscrito]]&amp;"-"&amp;Tabla1[[#This Row],[Horario Inscrito]]&amp;"-"&amp;Tabla1[[#This Row],[Fecha Inicio grupo]])</f>
        <v/>
      </c>
      <c r="BF1011" s="252" t="str">
        <f>IF(F1011="","",Tabla1[[#This Row],[Curso]])</f>
        <v/>
      </c>
      <c r="BG1011" s="253" t="str">
        <f>+IF(TRIM(F1011)="","",$B$1&amp;"-"&amp;TRIM(Tabla1[[#This Row],[Mes Inscrito]])&amp;"-"&amp;TRIM(Tabla1[[#This Row],[Dia de clases Inscrito]])&amp;"-"&amp;TRIM(Tabla1[[#This Row],[Horario Inscrito]])&amp;"-"&amp;TRIM(Tabla1[[#This Row],[Fecha Inicio grupo]])&amp;"-"&amp;TRIM(Tabla1[[#This Row],[Tipo Incrito]]))</f>
        <v/>
      </c>
      <c r="BH1011" s="254" t="str">
        <f>IF(F1011="","",OR(IFERROR(SEARCH("CG",Tabla1[[#This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1" s="311" t="str">
        <f>IF(F1011&lt;&gt;"",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1" s="311" t="str">
        <f>IF(F1011&lt;&gt;"",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1" s="311" t="str">
        <f>IF(Tabla1[[#This Row],[Fecha Inicio grupo]]="","",IFERROR(VLOOKUP(Tabla1[[#This Row],[Mes de Alta como miembro]],Parámetros!$AM$2:$AN$16,2,0),"01/01/1900"))</f>
        <v/>
      </c>
    </row>
    <row r="1012" spans="1:63" ht="15" customHeight="1">
      <c r="A1012" s="69">
        <v>1009</v>
      </c>
      <c r="B1012" s="146"/>
      <c r="C1012" s="147"/>
      <c r="D1012" s="43"/>
      <c r="E1012" s="148"/>
      <c r="F1012" s="207"/>
      <c r="G1012" s="46"/>
      <c r="H1012" s="165"/>
      <c r="I1012" s="149"/>
      <c r="J1012" s="147"/>
      <c r="K1012" s="168"/>
      <c r="L1012" s="151"/>
      <c r="M1012" s="150"/>
      <c r="N1012" s="240" t="str">
        <f ca="1">IF(Tabla1[[#This Row],[Fecha de nac]]="","",IF(Tabla1[[#This Row],[Fecha Finalización]] &gt;=TODAY(), DATEDIF(Tabla1[[#This Row],[Fecha de nac]],TODAY(),"y"), ROUNDDOWN((Tabla1[[#This Row],[Fecha Finalización]] -Tabla1[[#This Row],[Fecha de nac]])/365,0)))</f>
        <v/>
      </c>
      <c r="O1012" s="171"/>
      <c r="P1012" s="152"/>
      <c r="Q1012" s="153"/>
      <c r="R1012" s="154"/>
      <c r="S1012" s="154"/>
      <c r="T1012" s="154"/>
      <c r="U1012" s="244" t="str">
        <f>IF(F1012="","",Tabla1[[#This Row],[Fecha Inicio grupo]]+3*7-7)</f>
        <v/>
      </c>
      <c r="V1012" s="245" t="str">
        <f>IF(F1012="","",EDATE(Tabla1[[#This Row],[Fecha Inicio grupo]],3))</f>
        <v/>
      </c>
      <c r="W1012" s="30"/>
      <c r="X1012" s="30"/>
      <c r="Y1012" s="155"/>
      <c r="Z1012" s="155"/>
      <c r="AA1012" s="155"/>
      <c r="AB1012" s="155"/>
      <c r="AC1012" s="155"/>
      <c r="AD1012" s="155"/>
      <c r="AE1012" s="155"/>
      <c r="AF1012" s="155"/>
      <c r="AG1012" s="155"/>
      <c r="AH1012" s="232"/>
      <c r="AI1012" s="232"/>
      <c r="AJ1012" s="233"/>
      <c r="AK1012" s="232"/>
      <c r="AL1012" s="232"/>
      <c r="AM1012" s="232"/>
      <c r="AN1012" s="232"/>
      <c r="AO1012" s="145"/>
      <c r="AP1012" s="247" t="str">
        <f>IF(F1012="","",IFERROR(VLOOKUP(SUBSTITUTE(SUBSTITUTE(Tabla1[[#This Row],[Uso Sistemas]],"T","P"),"N","F"),Parámetros!$M$2:$N$17,2,0),"Completar hasta 3ra sem. para evaluar a Probacionista"))</f>
        <v/>
      </c>
      <c r="AQ1012" s="156"/>
      <c r="AR1012" s="156"/>
      <c r="AS1012" s="156"/>
      <c r="AT1012" s="30"/>
      <c r="AU1012" s="56" t="str">
        <f>CONCATENATE(Tabla1[[#This Row],[sem 01]],Tabla1[[#This Row],[sem 02]],Tabla1[[#This Row],[sem 03]])</f>
        <v/>
      </c>
      <c r="AV1012" s="56"/>
      <c r="AW1012" s="56"/>
      <c r="AX1012" s="249" t="str">
        <f>IF(V1012="","",EOMONTH(EDATE(Tabla1[[#This Row],[Fecha Finalización]],2),0))</f>
        <v/>
      </c>
      <c r="AY1012" s="156"/>
      <c r="AZ1012" s="250" t="str">
        <f>IF(V1012="","",EOMONTH(EDATE(Tabla1[[#This Row],[Fecha Finalización]],3),0))</f>
        <v/>
      </c>
      <c r="BA1012" s="40"/>
      <c r="BB1012" s="40"/>
      <c r="BC1012" s="238"/>
      <c r="BD1012" s="234" t="str">
        <f>IF(F1012="","",Tabla1[[#This Row],[sem 01]]&amp;Tabla1[[#This Row],[sem 02]]&amp;Tabla1[[#This Row],[sem 03]])</f>
        <v/>
      </c>
      <c r="BE1012" s="235" t="str">
        <f>+IF(TRIM(F1012)="","",$B$1&amp;"-"&amp;Tabla1[[#This Row],[Mes Inscrito]]&amp;"-"&amp;Tabla1[[#This Row],[Dia de clases Inscrito]]&amp;"-"&amp;Tabla1[[#This Row],[Horario Inscrito]]&amp;"-"&amp;Tabla1[[#This Row],[Fecha Inicio grupo]])</f>
        <v/>
      </c>
      <c r="BF1012" s="252" t="str">
        <f>IF(F1012="","",Tabla1[[#This Row],[Curso]])</f>
        <v/>
      </c>
      <c r="BG1012" s="253" t="str">
        <f>+IF(TRIM(F1012)="","",$B$1&amp;"-"&amp;TRIM(Tabla1[[#This Row],[Mes Inscrito]])&amp;"-"&amp;TRIM(Tabla1[[#This Row],[Dia de clases Inscrito]])&amp;"-"&amp;TRIM(Tabla1[[#This Row],[Horario Inscrito]])&amp;"-"&amp;TRIM(Tabla1[[#This Row],[Fecha Inicio grupo]])&amp;"-"&amp;TRIM(Tabla1[[#This Row],[Tipo Incrito]]))</f>
        <v/>
      </c>
      <c r="BH1012" s="254" t="str">
        <f>IF(F1012="","",OR(IFERROR(SEARCH("CG",Tabla1[[#This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2" s="311" t="str">
        <f>IF(F1012&lt;&gt;"",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2" s="311" t="str">
        <f>IF(F1012&lt;&gt;"",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2" s="311" t="str">
        <f>IF(Tabla1[[#This Row],[Fecha Inicio grupo]]="","",IFERROR(VLOOKUP(Tabla1[[#This Row],[Mes de Alta como miembro]],Parámetros!$AM$2:$AN$16,2,0),"01/01/1900"))</f>
        <v/>
      </c>
    </row>
    <row r="1013" spans="1:63" ht="15" customHeight="1">
      <c r="A1013" s="69">
        <v>1010</v>
      </c>
      <c r="B1013" s="146"/>
      <c r="C1013" s="147"/>
      <c r="D1013" s="43"/>
      <c r="E1013" s="148"/>
      <c r="F1013" s="207"/>
      <c r="G1013" s="46"/>
      <c r="H1013" s="165"/>
      <c r="I1013" s="149"/>
      <c r="J1013" s="147"/>
      <c r="K1013" s="168"/>
      <c r="L1013" s="151"/>
      <c r="M1013" s="150"/>
      <c r="N1013" s="240" t="str">
        <f ca="1">IF(Tabla1[[#This Row],[Fecha de nac]]="","",IF(Tabla1[[#This Row],[Fecha Finalización]] &gt;=TODAY(), DATEDIF(Tabla1[[#This Row],[Fecha de nac]],TODAY(),"y"), ROUNDDOWN((Tabla1[[#This Row],[Fecha Finalización]] -Tabla1[[#This Row],[Fecha de nac]])/365,0)))</f>
        <v/>
      </c>
      <c r="O1013" s="171"/>
      <c r="P1013" s="152"/>
      <c r="Q1013" s="153"/>
      <c r="R1013" s="154"/>
      <c r="S1013" s="154"/>
      <c r="T1013" s="154"/>
      <c r="U1013" s="244" t="str">
        <f>IF(F1013="","",Tabla1[[#This Row],[Fecha Inicio grupo]]+3*7-7)</f>
        <v/>
      </c>
      <c r="V1013" s="245" t="str">
        <f>IF(F1013="","",EDATE(Tabla1[[#This Row],[Fecha Inicio grupo]],3))</f>
        <v/>
      </c>
      <c r="W1013" s="30"/>
      <c r="X1013" s="30"/>
      <c r="Y1013" s="155"/>
      <c r="Z1013" s="155"/>
      <c r="AA1013" s="155"/>
      <c r="AB1013" s="155"/>
      <c r="AC1013" s="155"/>
      <c r="AD1013" s="155"/>
      <c r="AE1013" s="155"/>
      <c r="AF1013" s="155"/>
      <c r="AG1013" s="155"/>
      <c r="AH1013" s="232"/>
      <c r="AI1013" s="232"/>
      <c r="AJ1013" s="233"/>
      <c r="AK1013" s="232"/>
      <c r="AL1013" s="232"/>
      <c r="AM1013" s="232"/>
      <c r="AN1013" s="232"/>
      <c r="AO1013" s="145"/>
      <c r="AP1013" s="247" t="str">
        <f>IF(F1013="","",IFERROR(VLOOKUP(SUBSTITUTE(SUBSTITUTE(Tabla1[[#This Row],[Uso Sistemas]],"T","P"),"N","F"),Parámetros!$M$2:$N$17,2,0),"Completar hasta 3ra sem. para evaluar a Probacionista"))</f>
        <v/>
      </c>
      <c r="AQ1013" s="156"/>
      <c r="AR1013" s="156"/>
      <c r="AS1013" s="156"/>
      <c r="AT1013" s="30"/>
      <c r="AU1013" s="56" t="str">
        <f>CONCATENATE(Tabla1[[#This Row],[sem 01]],Tabla1[[#This Row],[sem 02]],Tabla1[[#This Row],[sem 03]])</f>
        <v/>
      </c>
      <c r="AV1013" s="56"/>
      <c r="AW1013" s="56"/>
      <c r="AX1013" s="249" t="str">
        <f>IF(V1013="","",EOMONTH(EDATE(Tabla1[[#This Row],[Fecha Finalización]],2),0))</f>
        <v/>
      </c>
      <c r="AY1013" s="156"/>
      <c r="AZ1013" s="250" t="str">
        <f>IF(V1013="","",EOMONTH(EDATE(Tabla1[[#This Row],[Fecha Finalización]],3),0))</f>
        <v/>
      </c>
      <c r="BA1013" s="40"/>
      <c r="BB1013" s="40"/>
      <c r="BC1013" s="238"/>
      <c r="BD1013" s="234" t="str">
        <f>IF(F1013="","",Tabla1[[#This Row],[sem 01]]&amp;Tabla1[[#This Row],[sem 02]]&amp;Tabla1[[#This Row],[sem 03]])</f>
        <v/>
      </c>
      <c r="BE1013" s="235" t="str">
        <f>+IF(TRIM(F1013)="","",$B$1&amp;"-"&amp;Tabla1[[#This Row],[Mes Inscrito]]&amp;"-"&amp;Tabla1[[#This Row],[Dia de clases Inscrito]]&amp;"-"&amp;Tabla1[[#This Row],[Horario Inscrito]]&amp;"-"&amp;Tabla1[[#This Row],[Fecha Inicio grupo]])</f>
        <v/>
      </c>
      <c r="BF1013" s="252" t="str">
        <f>IF(F1013="","",Tabla1[[#This Row],[Curso]])</f>
        <v/>
      </c>
      <c r="BG1013" s="253" t="str">
        <f>+IF(TRIM(F1013)="","",$B$1&amp;"-"&amp;TRIM(Tabla1[[#This Row],[Mes Inscrito]])&amp;"-"&amp;TRIM(Tabla1[[#This Row],[Dia de clases Inscrito]])&amp;"-"&amp;TRIM(Tabla1[[#This Row],[Horario Inscrito]])&amp;"-"&amp;TRIM(Tabla1[[#This Row],[Fecha Inicio grupo]])&amp;"-"&amp;TRIM(Tabla1[[#This Row],[Tipo Incrito]]))</f>
        <v/>
      </c>
      <c r="BH1013" s="254" t="str">
        <f>IF(F1013="","",OR(IFERROR(SEARCH("CG",Tabla1[[#This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3" s="311" t="str">
        <f>IF(F1013&lt;&gt;"",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3" s="311" t="str">
        <f>IF(F1013&lt;&gt;"",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3" s="311" t="str">
        <f>IF(Tabla1[[#This Row],[Fecha Inicio grupo]]="","",IFERROR(VLOOKUP(Tabla1[[#This Row],[Mes de Alta como miembro]],Parámetros!$AM$2:$AN$16,2,0),"01/01/1900"))</f>
        <v/>
      </c>
    </row>
    <row r="1014" spans="1:63" ht="15" customHeight="1">
      <c r="A1014" s="69">
        <v>1011</v>
      </c>
      <c r="B1014" s="146"/>
      <c r="C1014" s="147"/>
      <c r="D1014" s="43"/>
      <c r="E1014" s="148"/>
      <c r="F1014" s="207"/>
      <c r="G1014" s="46"/>
      <c r="H1014" s="165"/>
      <c r="I1014" s="149"/>
      <c r="J1014" s="147"/>
      <c r="K1014" s="168"/>
      <c r="L1014" s="151"/>
      <c r="M1014" s="150"/>
      <c r="N1014" s="240" t="str">
        <f ca="1">IF(Tabla1[[#This Row],[Fecha de nac]]="","",IF(Tabla1[[#This Row],[Fecha Finalización]] &gt;=TODAY(), DATEDIF(Tabla1[[#This Row],[Fecha de nac]],TODAY(),"y"), ROUNDDOWN((Tabla1[[#This Row],[Fecha Finalización]] -Tabla1[[#This Row],[Fecha de nac]])/365,0)))</f>
        <v/>
      </c>
      <c r="O1014" s="171"/>
      <c r="P1014" s="152"/>
      <c r="Q1014" s="153"/>
      <c r="R1014" s="154"/>
      <c r="S1014" s="154"/>
      <c r="T1014" s="154"/>
      <c r="U1014" s="244" t="str">
        <f>IF(F1014="","",Tabla1[[#This Row],[Fecha Inicio grupo]]+3*7-7)</f>
        <v/>
      </c>
      <c r="V1014" s="245" t="str">
        <f>IF(F1014="","",EDATE(Tabla1[[#This Row],[Fecha Inicio grupo]],3))</f>
        <v/>
      </c>
      <c r="W1014" s="30"/>
      <c r="X1014" s="30"/>
      <c r="Y1014" s="155"/>
      <c r="Z1014" s="155"/>
      <c r="AA1014" s="155"/>
      <c r="AB1014" s="155"/>
      <c r="AC1014" s="155"/>
      <c r="AD1014" s="155"/>
      <c r="AE1014" s="155"/>
      <c r="AF1014" s="155"/>
      <c r="AG1014" s="155"/>
      <c r="AH1014" s="232"/>
      <c r="AI1014" s="232"/>
      <c r="AJ1014" s="233"/>
      <c r="AK1014" s="232"/>
      <c r="AL1014" s="232"/>
      <c r="AM1014" s="232"/>
      <c r="AN1014" s="232"/>
      <c r="AO1014" s="145"/>
      <c r="AP1014" s="247" t="str">
        <f>IF(F1014="","",IFERROR(VLOOKUP(SUBSTITUTE(SUBSTITUTE(Tabla1[[#This Row],[Uso Sistemas]],"T","P"),"N","F"),Parámetros!$M$2:$N$17,2,0),"Completar hasta 3ra sem. para evaluar a Probacionista"))</f>
        <v/>
      </c>
      <c r="AQ1014" s="156"/>
      <c r="AR1014" s="156"/>
      <c r="AS1014" s="156"/>
      <c r="AT1014" s="30"/>
      <c r="AU1014" s="56" t="str">
        <f>CONCATENATE(Tabla1[[#This Row],[sem 01]],Tabla1[[#This Row],[sem 02]],Tabla1[[#This Row],[sem 03]])</f>
        <v/>
      </c>
      <c r="AV1014" s="56"/>
      <c r="AW1014" s="56"/>
      <c r="AX1014" s="249" t="str">
        <f>IF(V1014="","",EOMONTH(EDATE(Tabla1[[#This Row],[Fecha Finalización]],2),0))</f>
        <v/>
      </c>
      <c r="AY1014" s="156"/>
      <c r="AZ1014" s="250" t="str">
        <f>IF(V1014="","",EOMONTH(EDATE(Tabla1[[#This Row],[Fecha Finalización]],3),0))</f>
        <v/>
      </c>
      <c r="BA1014" s="40"/>
      <c r="BB1014" s="40"/>
      <c r="BC1014" s="238"/>
      <c r="BD1014" s="234" t="str">
        <f>IF(F1014="","",Tabla1[[#This Row],[sem 01]]&amp;Tabla1[[#This Row],[sem 02]]&amp;Tabla1[[#This Row],[sem 03]])</f>
        <v/>
      </c>
      <c r="BE1014" s="235" t="str">
        <f>+IF(TRIM(F1014)="","",$B$1&amp;"-"&amp;Tabla1[[#This Row],[Mes Inscrito]]&amp;"-"&amp;Tabla1[[#This Row],[Dia de clases Inscrito]]&amp;"-"&amp;Tabla1[[#This Row],[Horario Inscrito]]&amp;"-"&amp;Tabla1[[#This Row],[Fecha Inicio grupo]])</f>
        <v/>
      </c>
      <c r="BF1014" s="252" t="str">
        <f>IF(F1014="","",Tabla1[[#This Row],[Curso]])</f>
        <v/>
      </c>
      <c r="BG1014" s="253" t="str">
        <f>+IF(TRIM(F1014)="","",$B$1&amp;"-"&amp;TRIM(Tabla1[[#This Row],[Mes Inscrito]])&amp;"-"&amp;TRIM(Tabla1[[#This Row],[Dia de clases Inscrito]])&amp;"-"&amp;TRIM(Tabla1[[#This Row],[Horario Inscrito]])&amp;"-"&amp;TRIM(Tabla1[[#This Row],[Fecha Inicio grupo]])&amp;"-"&amp;TRIM(Tabla1[[#This Row],[Tipo Incrito]]))</f>
        <v/>
      </c>
      <c r="BH1014" s="254" t="str">
        <f>IF(F1014="","",OR(IFERROR(SEARCH("CG",Tabla1[[#This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4" s="311" t="str">
        <f>IF(F1014&lt;&gt;"",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4" s="311" t="str">
        <f>IF(F1014&lt;&gt;"",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4" s="311" t="str">
        <f>IF(Tabla1[[#This Row],[Fecha Inicio grupo]]="","",IFERROR(VLOOKUP(Tabla1[[#This Row],[Mes de Alta como miembro]],Parámetros!$AM$2:$AN$16,2,0),"01/01/1900"))</f>
        <v/>
      </c>
    </row>
    <row r="1015" spans="1:63" ht="15" customHeight="1">
      <c r="A1015" s="69">
        <v>1012</v>
      </c>
      <c r="B1015" s="146"/>
      <c r="C1015" s="147"/>
      <c r="D1015" s="43"/>
      <c r="E1015" s="148"/>
      <c r="F1015" s="207"/>
      <c r="G1015" s="46"/>
      <c r="H1015" s="165"/>
      <c r="I1015" s="149"/>
      <c r="J1015" s="147"/>
      <c r="K1015" s="168"/>
      <c r="L1015" s="151"/>
      <c r="M1015" s="150"/>
      <c r="N1015" s="240" t="str">
        <f ca="1">IF(Tabla1[[#This Row],[Fecha de nac]]="","",IF(Tabla1[[#This Row],[Fecha Finalización]] &gt;=TODAY(), DATEDIF(Tabla1[[#This Row],[Fecha de nac]],TODAY(),"y"), ROUNDDOWN((Tabla1[[#This Row],[Fecha Finalización]] -Tabla1[[#This Row],[Fecha de nac]])/365,0)))</f>
        <v/>
      </c>
      <c r="O1015" s="171"/>
      <c r="P1015" s="152"/>
      <c r="Q1015" s="153"/>
      <c r="R1015" s="154"/>
      <c r="S1015" s="154"/>
      <c r="T1015" s="154"/>
      <c r="U1015" s="244" t="str">
        <f>IF(F1015="","",Tabla1[[#This Row],[Fecha Inicio grupo]]+3*7-7)</f>
        <v/>
      </c>
      <c r="V1015" s="245" t="str">
        <f>IF(F1015="","",EDATE(Tabla1[[#This Row],[Fecha Inicio grupo]],3))</f>
        <v/>
      </c>
      <c r="W1015" s="30"/>
      <c r="X1015" s="30"/>
      <c r="Y1015" s="155"/>
      <c r="Z1015" s="155"/>
      <c r="AA1015" s="155"/>
      <c r="AB1015" s="155"/>
      <c r="AC1015" s="155"/>
      <c r="AD1015" s="155"/>
      <c r="AE1015" s="155"/>
      <c r="AF1015" s="155"/>
      <c r="AG1015" s="155"/>
      <c r="AH1015" s="232"/>
      <c r="AI1015" s="232"/>
      <c r="AJ1015" s="233"/>
      <c r="AK1015" s="232"/>
      <c r="AL1015" s="232"/>
      <c r="AM1015" s="232"/>
      <c r="AN1015" s="232"/>
      <c r="AO1015" s="145"/>
      <c r="AP1015" s="247" t="str">
        <f>IF(F1015="","",IFERROR(VLOOKUP(SUBSTITUTE(SUBSTITUTE(Tabla1[[#This Row],[Uso Sistemas]],"T","P"),"N","F"),Parámetros!$M$2:$N$17,2,0),"Completar hasta 3ra sem. para evaluar a Probacionista"))</f>
        <v/>
      </c>
      <c r="AQ1015" s="156"/>
      <c r="AR1015" s="156"/>
      <c r="AS1015" s="156"/>
      <c r="AT1015" s="30"/>
      <c r="AU1015" s="56" t="str">
        <f>CONCATENATE(Tabla1[[#This Row],[sem 01]],Tabla1[[#This Row],[sem 02]],Tabla1[[#This Row],[sem 03]])</f>
        <v/>
      </c>
      <c r="AV1015" s="56"/>
      <c r="AW1015" s="56"/>
      <c r="AX1015" s="249" t="str">
        <f>IF(V1015="","",EOMONTH(EDATE(Tabla1[[#This Row],[Fecha Finalización]],2),0))</f>
        <v/>
      </c>
      <c r="AY1015" s="156"/>
      <c r="AZ1015" s="250" t="str">
        <f>IF(V1015="","",EOMONTH(EDATE(Tabla1[[#This Row],[Fecha Finalización]],3),0))</f>
        <v/>
      </c>
      <c r="BA1015" s="40"/>
      <c r="BB1015" s="40"/>
      <c r="BC1015" s="238"/>
      <c r="BD1015" s="234" t="str">
        <f>IF(F1015="","",Tabla1[[#This Row],[sem 01]]&amp;Tabla1[[#This Row],[sem 02]]&amp;Tabla1[[#This Row],[sem 03]])</f>
        <v/>
      </c>
      <c r="BE1015" s="235" t="str">
        <f>+IF(TRIM(F1015)="","",$B$1&amp;"-"&amp;Tabla1[[#This Row],[Mes Inscrito]]&amp;"-"&amp;Tabla1[[#This Row],[Dia de clases Inscrito]]&amp;"-"&amp;Tabla1[[#This Row],[Horario Inscrito]]&amp;"-"&amp;Tabla1[[#This Row],[Fecha Inicio grupo]])</f>
        <v/>
      </c>
      <c r="BF1015" s="252" t="str">
        <f>IF(F1015="","",Tabla1[[#This Row],[Curso]])</f>
        <v/>
      </c>
      <c r="BG1015" s="253" t="str">
        <f>+IF(TRIM(F1015)="","",$B$1&amp;"-"&amp;TRIM(Tabla1[[#This Row],[Mes Inscrito]])&amp;"-"&amp;TRIM(Tabla1[[#This Row],[Dia de clases Inscrito]])&amp;"-"&amp;TRIM(Tabla1[[#This Row],[Horario Inscrito]])&amp;"-"&amp;TRIM(Tabla1[[#This Row],[Fecha Inicio grupo]])&amp;"-"&amp;TRIM(Tabla1[[#This Row],[Tipo Incrito]]))</f>
        <v/>
      </c>
      <c r="BH1015" s="254" t="str">
        <f>IF(F1015="","",OR(IFERROR(SEARCH("CG",Tabla1[[#This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5" s="311" t="str">
        <f>IF(F1015&lt;&gt;"",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5" s="311" t="str">
        <f>IF(F1015&lt;&gt;"",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5" s="311" t="str">
        <f>IF(Tabla1[[#This Row],[Fecha Inicio grupo]]="","",IFERROR(VLOOKUP(Tabla1[[#This Row],[Mes de Alta como miembro]],Parámetros!$AM$2:$AN$16,2,0),"01/01/1900"))</f>
        <v/>
      </c>
    </row>
    <row r="1016" spans="1:63" ht="15" customHeight="1">
      <c r="A1016" s="69">
        <v>1013</v>
      </c>
      <c r="B1016" s="146"/>
      <c r="C1016" s="147"/>
      <c r="D1016" s="43"/>
      <c r="E1016" s="148"/>
      <c r="F1016" s="207"/>
      <c r="G1016" s="46"/>
      <c r="H1016" s="165"/>
      <c r="I1016" s="149"/>
      <c r="J1016" s="147"/>
      <c r="K1016" s="168"/>
      <c r="L1016" s="151"/>
      <c r="M1016" s="150"/>
      <c r="N1016" s="240" t="str">
        <f ca="1">IF(Tabla1[[#This Row],[Fecha de nac]]="","",IF(Tabla1[[#This Row],[Fecha Finalización]] &gt;=TODAY(), DATEDIF(Tabla1[[#This Row],[Fecha de nac]],TODAY(),"y"), ROUNDDOWN((Tabla1[[#This Row],[Fecha Finalización]] -Tabla1[[#This Row],[Fecha de nac]])/365,0)))</f>
        <v/>
      </c>
      <c r="O1016" s="171"/>
      <c r="P1016" s="152"/>
      <c r="Q1016" s="153"/>
      <c r="R1016" s="154"/>
      <c r="S1016" s="154"/>
      <c r="T1016" s="154"/>
      <c r="U1016" s="244" t="str">
        <f>IF(F1016="","",Tabla1[[#This Row],[Fecha Inicio grupo]]+3*7-7)</f>
        <v/>
      </c>
      <c r="V1016" s="245" t="str">
        <f>IF(F1016="","",EDATE(Tabla1[[#This Row],[Fecha Inicio grupo]],3))</f>
        <v/>
      </c>
      <c r="W1016" s="30"/>
      <c r="X1016" s="30"/>
      <c r="Y1016" s="155"/>
      <c r="Z1016" s="155"/>
      <c r="AA1016" s="155"/>
      <c r="AB1016" s="155"/>
      <c r="AC1016" s="155"/>
      <c r="AD1016" s="155"/>
      <c r="AE1016" s="155"/>
      <c r="AF1016" s="155"/>
      <c r="AG1016" s="155"/>
      <c r="AH1016" s="232"/>
      <c r="AI1016" s="232"/>
      <c r="AJ1016" s="233"/>
      <c r="AK1016" s="232"/>
      <c r="AL1016" s="232"/>
      <c r="AM1016" s="232"/>
      <c r="AN1016" s="232"/>
      <c r="AO1016" s="145"/>
      <c r="AP1016" s="247" t="str">
        <f>IF(F1016="","",IFERROR(VLOOKUP(SUBSTITUTE(SUBSTITUTE(Tabla1[[#This Row],[Uso Sistemas]],"T","P"),"N","F"),Parámetros!$M$2:$N$17,2,0),"Completar hasta 3ra sem. para evaluar a Probacionista"))</f>
        <v/>
      </c>
      <c r="AQ1016" s="156"/>
      <c r="AR1016" s="156"/>
      <c r="AS1016" s="156"/>
      <c r="AT1016" s="30"/>
      <c r="AU1016" s="56" t="str">
        <f>CONCATENATE(Tabla1[[#This Row],[sem 01]],Tabla1[[#This Row],[sem 02]],Tabla1[[#This Row],[sem 03]])</f>
        <v/>
      </c>
      <c r="AV1016" s="56"/>
      <c r="AW1016" s="56"/>
      <c r="AX1016" s="249" t="str">
        <f>IF(V1016="","",EOMONTH(EDATE(Tabla1[[#This Row],[Fecha Finalización]],2),0))</f>
        <v/>
      </c>
      <c r="AY1016" s="156"/>
      <c r="AZ1016" s="250" t="str">
        <f>IF(V1016="","",EOMONTH(EDATE(Tabla1[[#This Row],[Fecha Finalización]],3),0))</f>
        <v/>
      </c>
      <c r="BA1016" s="40"/>
      <c r="BB1016" s="40"/>
      <c r="BC1016" s="238"/>
      <c r="BD1016" s="234" t="str">
        <f>IF(F1016="","",Tabla1[[#This Row],[sem 01]]&amp;Tabla1[[#This Row],[sem 02]]&amp;Tabla1[[#This Row],[sem 03]])</f>
        <v/>
      </c>
      <c r="BE1016" s="235" t="str">
        <f>+IF(TRIM(F1016)="","",$B$1&amp;"-"&amp;Tabla1[[#This Row],[Mes Inscrito]]&amp;"-"&amp;Tabla1[[#This Row],[Dia de clases Inscrito]]&amp;"-"&amp;Tabla1[[#This Row],[Horario Inscrito]]&amp;"-"&amp;Tabla1[[#This Row],[Fecha Inicio grupo]])</f>
        <v/>
      </c>
      <c r="BF1016" s="252" t="str">
        <f>IF(F1016="","",Tabla1[[#This Row],[Curso]])</f>
        <v/>
      </c>
      <c r="BG1016" s="253" t="str">
        <f>+IF(TRIM(F1016)="","",$B$1&amp;"-"&amp;TRIM(Tabla1[[#This Row],[Mes Inscrito]])&amp;"-"&amp;TRIM(Tabla1[[#This Row],[Dia de clases Inscrito]])&amp;"-"&amp;TRIM(Tabla1[[#This Row],[Horario Inscrito]])&amp;"-"&amp;TRIM(Tabla1[[#This Row],[Fecha Inicio grupo]])&amp;"-"&amp;TRIM(Tabla1[[#This Row],[Tipo Incrito]]))</f>
        <v/>
      </c>
      <c r="BH1016" s="254" t="str">
        <f>IF(F1016="","",OR(IFERROR(SEARCH("CG",Tabla1[[#This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6" s="311" t="str">
        <f>IF(F1016&lt;&gt;"",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6" s="311" t="str">
        <f>IF(F1016&lt;&gt;"",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6" s="311" t="str">
        <f>IF(Tabla1[[#This Row],[Fecha Inicio grupo]]="","",IFERROR(VLOOKUP(Tabla1[[#This Row],[Mes de Alta como miembro]],Parámetros!$AM$2:$AN$16,2,0),"01/01/1900"))</f>
        <v/>
      </c>
    </row>
    <row r="1017" spans="1:63" ht="15" customHeight="1">
      <c r="A1017" s="69">
        <v>1014</v>
      </c>
      <c r="B1017" s="146"/>
      <c r="C1017" s="147"/>
      <c r="D1017" s="43"/>
      <c r="E1017" s="148"/>
      <c r="F1017" s="207"/>
      <c r="G1017" s="46"/>
      <c r="H1017" s="165"/>
      <c r="I1017" s="149"/>
      <c r="J1017" s="147"/>
      <c r="K1017" s="168"/>
      <c r="L1017" s="151"/>
      <c r="M1017" s="150"/>
      <c r="N1017" s="240" t="str">
        <f ca="1">IF(Tabla1[[#This Row],[Fecha de nac]]="","",IF(Tabla1[[#This Row],[Fecha Finalización]] &gt;=TODAY(), DATEDIF(Tabla1[[#This Row],[Fecha de nac]],TODAY(),"y"), ROUNDDOWN((Tabla1[[#This Row],[Fecha Finalización]] -Tabla1[[#This Row],[Fecha de nac]])/365,0)))</f>
        <v/>
      </c>
      <c r="O1017" s="171"/>
      <c r="P1017" s="152"/>
      <c r="Q1017" s="153"/>
      <c r="R1017" s="154"/>
      <c r="S1017" s="154"/>
      <c r="T1017" s="154"/>
      <c r="U1017" s="244" t="str">
        <f>IF(F1017="","",Tabla1[[#This Row],[Fecha Inicio grupo]]+3*7-7)</f>
        <v/>
      </c>
      <c r="V1017" s="245" t="str">
        <f>IF(F1017="","",EDATE(Tabla1[[#This Row],[Fecha Inicio grupo]],3))</f>
        <v/>
      </c>
      <c r="W1017" s="30"/>
      <c r="X1017" s="30"/>
      <c r="Y1017" s="155"/>
      <c r="Z1017" s="155"/>
      <c r="AA1017" s="155"/>
      <c r="AB1017" s="155"/>
      <c r="AC1017" s="155"/>
      <c r="AD1017" s="155"/>
      <c r="AE1017" s="155"/>
      <c r="AF1017" s="155"/>
      <c r="AG1017" s="155"/>
      <c r="AH1017" s="232"/>
      <c r="AI1017" s="232"/>
      <c r="AJ1017" s="233"/>
      <c r="AK1017" s="232"/>
      <c r="AL1017" s="232"/>
      <c r="AM1017" s="232"/>
      <c r="AN1017" s="232"/>
      <c r="AO1017" s="145"/>
      <c r="AP1017" s="247" t="str">
        <f>IF(F1017="","",IFERROR(VLOOKUP(SUBSTITUTE(SUBSTITUTE(Tabla1[[#This Row],[Uso Sistemas]],"T","P"),"N","F"),Parámetros!$M$2:$N$17,2,0),"Completar hasta 3ra sem. para evaluar a Probacionista"))</f>
        <v/>
      </c>
      <c r="AQ1017" s="156"/>
      <c r="AR1017" s="156"/>
      <c r="AS1017" s="156"/>
      <c r="AT1017" s="30"/>
      <c r="AU1017" s="56" t="str">
        <f>CONCATENATE(Tabla1[[#This Row],[sem 01]],Tabla1[[#This Row],[sem 02]],Tabla1[[#This Row],[sem 03]])</f>
        <v/>
      </c>
      <c r="AV1017" s="56"/>
      <c r="AW1017" s="56"/>
      <c r="AX1017" s="249" t="str">
        <f>IF(V1017="","",EOMONTH(EDATE(Tabla1[[#This Row],[Fecha Finalización]],2),0))</f>
        <v/>
      </c>
      <c r="AY1017" s="156"/>
      <c r="AZ1017" s="250" t="str">
        <f>IF(V1017="","",EOMONTH(EDATE(Tabla1[[#This Row],[Fecha Finalización]],3),0))</f>
        <v/>
      </c>
      <c r="BA1017" s="40"/>
      <c r="BB1017" s="40"/>
      <c r="BC1017" s="238"/>
      <c r="BD1017" s="234" t="str">
        <f>IF(F1017="","",Tabla1[[#This Row],[sem 01]]&amp;Tabla1[[#This Row],[sem 02]]&amp;Tabla1[[#This Row],[sem 03]])</f>
        <v/>
      </c>
      <c r="BE1017" s="235" t="str">
        <f>+IF(TRIM(F1017)="","",$B$1&amp;"-"&amp;Tabla1[[#This Row],[Mes Inscrito]]&amp;"-"&amp;Tabla1[[#This Row],[Dia de clases Inscrito]]&amp;"-"&amp;Tabla1[[#This Row],[Horario Inscrito]]&amp;"-"&amp;Tabla1[[#This Row],[Fecha Inicio grupo]])</f>
        <v/>
      </c>
      <c r="BF1017" s="252" t="str">
        <f>IF(F1017="","",Tabla1[[#This Row],[Curso]])</f>
        <v/>
      </c>
      <c r="BG1017" s="253" t="str">
        <f>+IF(TRIM(F1017)="","",$B$1&amp;"-"&amp;TRIM(Tabla1[[#This Row],[Mes Inscrito]])&amp;"-"&amp;TRIM(Tabla1[[#This Row],[Dia de clases Inscrito]])&amp;"-"&amp;TRIM(Tabla1[[#This Row],[Horario Inscrito]])&amp;"-"&amp;TRIM(Tabla1[[#This Row],[Fecha Inicio grupo]])&amp;"-"&amp;TRIM(Tabla1[[#This Row],[Tipo Incrito]]))</f>
        <v/>
      </c>
      <c r="BH1017" s="254" t="str">
        <f>IF(F1017="","",OR(IFERROR(SEARCH("CG",Tabla1[[#This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7" s="311" t="str">
        <f>IF(F1017&lt;&gt;"",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7" s="311" t="str">
        <f>IF(F1017&lt;&gt;"",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7" s="311" t="str">
        <f>IF(Tabla1[[#This Row],[Fecha Inicio grupo]]="","",IFERROR(VLOOKUP(Tabla1[[#This Row],[Mes de Alta como miembro]],Parámetros!$AM$2:$AN$16,2,0),"01/01/1900"))</f>
        <v/>
      </c>
    </row>
    <row r="1018" spans="1:63" ht="15" customHeight="1">
      <c r="A1018" s="69">
        <v>1015</v>
      </c>
      <c r="B1018" s="146"/>
      <c r="C1018" s="147"/>
      <c r="D1018" s="43"/>
      <c r="E1018" s="148"/>
      <c r="F1018" s="207"/>
      <c r="G1018" s="46"/>
      <c r="H1018" s="165"/>
      <c r="I1018" s="149"/>
      <c r="J1018" s="147"/>
      <c r="K1018" s="168"/>
      <c r="L1018" s="151"/>
      <c r="M1018" s="150"/>
      <c r="N1018" s="240" t="str">
        <f ca="1">IF(Tabla1[[#This Row],[Fecha de nac]]="","",IF(Tabla1[[#This Row],[Fecha Finalización]] &gt;=TODAY(), DATEDIF(Tabla1[[#This Row],[Fecha de nac]],TODAY(),"y"), ROUNDDOWN((Tabla1[[#This Row],[Fecha Finalización]] -Tabla1[[#This Row],[Fecha de nac]])/365,0)))</f>
        <v/>
      </c>
      <c r="O1018" s="171"/>
      <c r="P1018" s="152"/>
      <c r="Q1018" s="153"/>
      <c r="R1018" s="154"/>
      <c r="S1018" s="154"/>
      <c r="T1018" s="154"/>
      <c r="U1018" s="244" t="str">
        <f>IF(F1018="","",Tabla1[[#This Row],[Fecha Inicio grupo]]+3*7-7)</f>
        <v/>
      </c>
      <c r="V1018" s="245" t="str">
        <f>IF(F1018="","",EDATE(Tabla1[[#This Row],[Fecha Inicio grupo]],3))</f>
        <v/>
      </c>
      <c r="W1018" s="30"/>
      <c r="X1018" s="30"/>
      <c r="Y1018" s="155"/>
      <c r="Z1018" s="155"/>
      <c r="AA1018" s="155"/>
      <c r="AB1018" s="155"/>
      <c r="AC1018" s="155"/>
      <c r="AD1018" s="155"/>
      <c r="AE1018" s="155"/>
      <c r="AF1018" s="155"/>
      <c r="AG1018" s="155"/>
      <c r="AH1018" s="232"/>
      <c r="AI1018" s="232"/>
      <c r="AJ1018" s="233"/>
      <c r="AK1018" s="232"/>
      <c r="AL1018" s="232"/>
      <c r="AM1018" s="232"/>
      <c r="AN1018" s="232"/>
      <c r="AO1018" s="145"/>
      <c r="AP1018" s="247" t="str">
        <f>IF(F1018="","",IFERROR(VLOOKUP(SUBSTITUTE(SUBSTITUTE(Tabla1[[#This Row],[Uso Sistemas]],"T","P"),"N","F"),Parámetros!$M$2:$N$17,2,0),"Completar hasta 3ra sem. para evaluar a Probacionista"))</f>
        <v/>
      </c>
      <c r="AQ1018" s="156"/>
      <c r="AR1018" s="156"/>
      <c r="AS1018" s="156"/>
      <c r="AT1018" s="30"/>
      <c r="AU1018" s="56" t="str">
        <f>CONCATENATE(Tabla1[[#This Row],[sem 01]],Tabla1[[#This Row],[sem 02]],Tabla1[[#This Row],[sem 03]])</f>
        <v/>
      </c>
      <c r="AV1018" s="56"/>
      <c r="AW1018" s="56"/>
      <c r="AX1018" s="249" t="str">
        <f>IF(V1018="","",EOMONTH(EDATE(Tabla1[[#This Row],[Fecha Finalización]],2),0))</f>
        <v/>
      </c>
      <c r="AY1018" s="156"/>
      <c r="AZ1018" s="250" t="str">
        <f>IF(V1018="","",EOMONTH(EDATE(Tabla1[[#This Row],[Fecha Finalización]],3),0))</f>
        <v/>
      </c>
      <c r="BA1018" s="40"/>
      <c r="BB1018" s="40"/>
      <c r="BC1018" s="238"/>
      <c r="BD1018" s="234" t="str">
        <f>IF(F1018="","",Tabla1[[#This Row],[sem 01]]&amp;Tabla1[[#This Row],[sem 02]]&amp;Tabla1[[#This Row],[sem 03]])</f>
        <v/>
      </c>
      <c r="BE1018" s="235" t="str">
        <f>+IF(TRIM(F1018)="","",$B$1&amp;"-"&amp;Tabla1[[#This Row],[Mes Inscrito]]&amp;"-"&amp;Tabla1[[#This Row],[Dia de clases Inscrito]]&amp;"-"&amp;Tabla1[[#This Row],[Horario Inscrito]]&amp;"-"&amp;Tabla1[[#This Row],[Fecha Inicio grupo]])</f>
        <v/>
      </c>
      <c r="BF1018" s="252" t="str">
        <f>IF(F1018="","",Tabla1[[#This Row],[Curso]])</f>
        <v/>
      </c>
      <c r="BG1018" s="253" t="str">
        <f>+IF(TRIM(F1018)="","",$B$1&amp;"-"&amp;TRIM(Tabla1[[#This Row],[Mes Inscrito]])&amp;"-"&amp;TRIM(Tabla1[[#This Row],[Dia de clases Inscrito]])&amp;"-"&amp;TRIM(Tabla1[[#This Row],[Horario Inscrito]])&amp;"-"&amp;TRIM(Tabla1[[#This Row],[Fecha Inicio grupo]])&amp;"-"&amp;TRIM(Tabla1[[#This Row],[Tipo Incrito]]))</f>
        <v/>
      </c>
      <c r="BH1018" s="254" t="str">
        <f>IF(F1018="","",OR(IFERROR(SEARCH("CG",Tabla1[[#This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8" s="311" t="str">
        <f>IF(F1018&lt;&gt;"",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8" s="311" t="str">
        <f>IF(F1018&lt;&gt;"",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8" s="311" t="str">
        <f>IF(Tabla1[[#This Row],[Fecha Inicio grupo]]="","",IFERROR(VLOOKUP(Tabla1[[#This Row],[Mes de Alta como miembro]],Parámetros!$AM$2:$AN$16,2,0),"01/01/1900"))</f>
        <v/>
      </c>
    </row>
    <row r="1019" spans="1:63" ht="15" customHeight="1">
      <c r="A1019" s="69">
        <v>1016</v>
      </c>
      <c r="B1019" s="146"/>
      <c r="C1019" s="147"/>
      <c r="D1019" s="43"/>
      <c r="E1019" s="148"/>
      <c r="F1019" s="207"/>
      <c r="G1019" s="46"/>
      <c r="H1019" s="165"/>
      <c r="I1019" s="149"/>
      <c r="J1019" s="147"/>
      <c r="K1019" s="168"/>
      <c r="L1019" s="151"/>
      <c r="M1019" s="150"/>
      <c r="N1019" s="240" t="str">
        <f ca="1">IF(Tabla1[[#This Row],[Fecha de nac]]="","",IF(Tabla1[[#This Row],[Fecha Finalización]] &gt;=TODAY(), DATEDIF(Tabla1[[#This Row],[Fecha de nac]],TODAY(),"y"), ROUNDDOWN((Tabla1[[#This Row],[Fecha Finalización]] -Tabla1[[#This Row],[Fecha de nac]])/365,0)))</f>
        <v/>
      </c>
      <c r="O1019" s="171"/>
      <c r="P1019" s="152"/>
      <c r="Q1019" s="153"/>
      <c r="R1019" s="154"/>
      <c r="S1019" s="154"/>
      <c r="T1019" s="154"/>
      <c r="U1019" s="244" t="str">
        <f>IF(F1019="","",Tabla1[[#This Row],[Fecha Inicio grupo]]+3*7-7)</f>
        <v/>
      </c>
      <c r="V1019" s="245" t="str">
        <f>IF(F1019="","",EDATE(Tabla1[[#This Row],[Fecha Inicio grupo]],3))</f>
        <v/>
      </c>
      <c r="W1019" s="30"/>
      <c r="X1019" s="30"/>
      <c r="Y1019" s="155"/>
      <c r="Z1019" s="155"/>
      <c r="AA1019" s="155"/>
      <c r="AB1019" s="155"/>
      <c r="AC1019" s="155"/>
      <c r="AD1019" s="155"/>
      <c r="AE1019" s="155"/>
      <c r="AF1019" s="155"/>
      <c r="AG1019" s="155"/>
      <c r="AH1019" s="232"/>
      <c r="AI1019" s="232"/>
      <c r="AJ1019" s="233"/>
      <c r="AK1019" s="232"/>
      <c r="AL1019" s="232"/>
      <c r="AM1019" s="232"/>
      <c r="AN1019" s="232"/>
      <c r="AO1019" s="145"/>
      <c r="AP1019" s="247" t="str">
        <f>IF(F1019="","",IFERROR(VLOOKUP(SUBSTITUTE(SUBSTITUTE(Tabla1[[#This Row],[Uso Sistemas]],"T","P"),"N","F"),Parámetros!$M$2:$N$17,2,0),"Completar hasta 3ra sem. para evaluar a Probacionista"))</f>
        <v/>
      </c>
      <c r="AQ1019" s="156"/>
      <c r="AR1019" s="156"/>
      <c r="AS1019" s="156"/>
      <c r="AT1019" s="30"/>
      <c r="AU1019" s="56" t="str">
        <f>CONCATENATE(Tabla1[[#This Row],[sem 01]],Tabla1[[#This Row],[sem 02]],Tabla1[[#This Row],[sem 03]])</f>
        <v/>
      </c>
      <c r="AV1019" s="56"/>
      <c r="AW1019" s="56"/>
      <c r="AX1019" s="249" t="str">
        <f>IF(V1019="","",EOMONTH(EDATE(Tabla1[[#This Row],[Fecha Finalización]],2),0))</f>
        <v/>
      </c>
      <c r="AY1019" s="156"/>
      <c r="AZ1019" s="250" t="str">
        <f>IF(V1019="","",EOMONTH(EDATE(Tabla1[[#This Row],[Fecha Finalización]],3),0))</f>
        <v/>
      </c>
      <c r="BA1019" s="40"/>
      <c r="BB1019" s="40"/>
      <c r="BC1019" s="238"/>
      <c r="BD1019" s="234" t="str">
        <f>IF(F1019="","",Tabla1[[#This Row],[sem 01]]&amp;Tabla1[[#This Row],[sem 02]]&amp;Tabla1[[#This Row],[sem 03]])</f>
        <v/>
      </c>
      <c r="BE1019" s="235" t="str">
        <f>+IF(TRIM(F1019)="","",$B$1&amp;"-"&amp;Tabla1[[#This Row],[Mes Inscrito]]&amp;"-"&amp;Tabla1[[#This Row],[Dia de clases Inscrito]]&amp;"-"&amp;Tabla1[[#This Row],[Horario Inscrito]]&amp;"-"&amp;Tabla1[[#This Row],[Fecha Inicio grupo]])</f>
        <v/>
      </c>
      <c r="BF1019" s="252" t="str">
        <f>IF(F1019="","",Tabla1[[#This Row],[Curso]])</f>
        <v/>
      </c>
      <c r="BG1019" s="253" t="str">
        <f>+IF(TRIM(F1019)="","",$B$1&amp;"-"&amp;TRIM(Tabla1[[#This Row],[Mes Inscrito]])&amp;"-"&amp;TRIM(Tabla1[[#This Row],[Dia de clases Inscrito]])&amp;"-"&amp;TRIM(Tabla1[[#This Row],[Horario Inscrito]])&amp;"-"&amp;TRIM(Tabla1[[#This Row],[Fecha Inicio grupo]])&amp;"-"&amp;TRIM(Tabla1[[#This Row],[Tipo Incrito]]))</f>
        <v/>
      </c>
      <c r="BH1019" s="254" t="str">
        <f>IF(F1019="","",OR(IFERROR(SEARCH("CG",Tabla1[[#This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9" s="311" t="str">
        <f>IF(F1019&lt;&gt;"",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9" s="311" t="str">
        <f>IF(F1019&lt;&gt;"",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9" s="311" t="str">
        <f>IF(Tabla1[[#This Row],[Fecha Inicio grupo]]="","",IFERROR(VLOOKUP(Tabla1[[#This Row],[Mes de Alta como miembro]],Parámetros!$AM$2:$AN$16,2,0),"01/01/1900"))</f>
        <v/>
      </c>
    </row>
    <row r="1020" spans="1:63" ht="15" customHeight="1">
      <c r="A1020" s="69">
        <v>1017</v>
      </c>
      <c r="B1020" s="146"/>
      <c r="C1020" s="147"/>
      <c r="D1020" s="43"/>
      <c r="E1020" s="148"/>
      <c r="F1020" s="207"/>
      <c r="G1020" s="46"/>
      <c r="H1020" s="165"/>
      <c r="I1020" s="149"/>
      <c r="J1020" s="147"/>
      <c r="K1020" s="168"/>
      <c r="L1020" s="151"/>
      <c r="M1020" s="150"/>
      <c r="N1020" s="240" t="str">
        <f ca="1">IF(Tabla1[[#This Row],[Fecha de nac]]="","",IF(Tabla1[[#This Row],[Fecha Finalización]] &gt;=TODAY(), DATEDIF(Tabla1[[#This Row],[Fecha de nac]],TODAY(),"y"), ROUNDDOWN((Tabla1[[#This Row],[Fecha Finalización]] -Tabla1[[#This Row],[Fecha de nac]])/365,0)))</f>
        <v/>
      </c>
      <c r="O1020" s="171"/>
      <c r="P1020" s="152"/>
      <c r="Q1020" s="153"/>
      <c r="R1020" s="154"/>
      <c r="S1020" s="154"/>
      <c r="T1020" s="154"/>
      <c r="U1020" s="244" t="str">
        <f>IF(F1020="","",Tabla1[[#This Row],[Fecha Inicio grupo]]+3*7-7)</f>
        <v/>
      </c>
      <c r="V1020" s="245" t="str">
        <f>IF(F1020="","",EDATE(Tabla1[[#This Row],[Fecha Inicio grupo]],3))</f>
        <v/>
      </c>
      <c r="W1020" s="30"/>
      <c r="X1020" s="30"/>
      <c r="Y1020" s="155"/>
      <c r="Z1020" s="155"/>
      <c r="AA1020" s="155"/>
      <c r="AB1020" s="155"/>
      <c r="AC1020" s="155"/>
      <c r="AD1020" s="155"/>
      <c r="AE1020" s="155"/>
      <c r="AF1020" s="155"/>
      <c r="AG1020" s="155"/>
      <c r="AH1020" s="232"/>
      <c r="AI1020" s="232"/>
      <c r="AJ1020" s="233"/>
      <c r="AK1020" s="232"/>
      <c r="AL1020" s="232"/>
      <c r="AM1020" s="232"/>
      <c r="AN1020" s="232"/>
      <c r="AO1020" s="145"/>
      <c r="AP1020" s="247" t="str">
        <f>IF(F1020="","",IFERROR(VLOOKUP(SUBSTITUTE(SUBSTITUTE(Tabla1[[#This Row],[Uso Sistemas]],"T","P"),"N","F"),Parámetros!$M$2:$N$17,2,0),"Completar hasta 3ra sem. para evaluar a Probacionista"))</f>
        <v/>
      </c>
      <c r="AQ1020" s="156"/>
      <c r="AR1020" s="156"/>
      <c r="AS1020" s="156"/>
      <c r="AT1020" s="30"/>
      <c r="AU1020" s="56" t="str">
        <f>CONCATENATE(Tabla1[[#This Row],[sem 01]],Tabla1[[#This Row],[sem 02]],Tabla1[[#This Row],[sem 03]])</f>
        <v/>
      </c>
      <c r="AV1020" s="56"/>
      <c r="AW1020" s="56"/>
      <c r="AX1020" s="249" t="str">
        <f>IF(V1020="","",EOMONTH(EDATE(Tabla1[[#This Row],[Fecha Finalización]],2),0))</f>
        <v/>
      </c>
      <c r="AY1020" s="156"/>
      <c r="AZ1020" s="250" t="str">
        <f>IF(V1020="","",EOMONTH(EDATE(Tabla1[[#This Row],[Fecha Finalización]],3),0))</f>
        <v/>
      </c>
      <c r="BA1020" s="40"/>
      <c r="BB1020" s="40"/>
      <c r="BC1020" s="238"/>
      <c r="BD1020" s="234" t="str">
        <f>IF(F1020="","",Tabla1[[#This Row],[sem 01]]&amp;Tabla1[[#This Row],[sem 02]]&amp;Tabla1[[#This Row],[sem 03]])</f>
        <v/>
      </c>
      <c r="BE1020" s="235" t="str">
        <f>+IF(TRIM(F1020)="","",$B$1&amp;"-"&amp;Tabla1[[#This Row],[Mes Inscrito]]&amp;"-"&amp;Tabla1[[#This Row],[Dia de clases Inscrito]]&amp;"-"&amp;Tabla1[[#This Row],[Horario Inscrito]]&amp;"-"&amp;Tabla1[[#This Row],[Fecha Inicio grupo]])</f>
        <v/>
      </c>
      <c r="BF1020" s="252" t="str">
        <f>IF(F1020="","",Tabla1[[#This Row],[Curso]])</f>
        <v/>
      </c>
      <c r="BG1020" s="253" t="str">
        <f>+IF(TRIM(F1020)="","",$B$1&amp;"-"&amp;TRIM(Tabla1[[#This Row],[Mes Inscrito]])&amp;"-"&amp;TRIM(Tabla1[[#This Row],[Dia de clases Inscrito]])&amp;"-"&amp;TRIM(Tabla1[[#This Row],[Horario Inscrito]])&amp;"-"&amp;TRIM(Tabla1[[#This Row],[Fecha Inicio grupo]])&amp;"-"&amp;TRIM(Tabla1[[#This Row],[Tipo Incrito]]))</f>
        <v/>
      </c>
      <c r="BH1020" s="254" t="str">
        <f>IF(F1020="","",OR(IFERROR(SEARCH("CG",Tabla1[[#This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0" s="311" t="str">
        <f>IF(F1020&lt;&gt;"",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0" s="311" t="str">
        <f>IF(F1020&lt;&gt;"",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0" s="311" t="str">
        <f>IF(Tabla1[[#This Row],[Fecha Inicio grupo]]="","",IFERROR(VLOOKUP(Tabla1[[#This Row],[Mes de Alta como miembro]],Parámetros!$AM$2:$AN$16,2,0),"01/01/1900"))</f>
        <v/>
      </c>
    </row>
    <row r="1021" spans="1:63" ht="15" customHeight="1">
      <c r="A1021" s="69">
        <v>1018</v>
      </c>
      <c r="B1021" s="146"/>
      <c r="C1021" s="147"/>
      <c r="D1021" s="43"/>
      <c r="E1021" s="148"/>
      <c r="F1021" s="207"/>
      <c r="G1021" s="46"/>
      <c r="H1021" s="165"/>
      <c r="I1021" s="149"/>
      <c r="J1021" s="147"/>
      <c r="K1021" s="168"/>
      <c r="L1021" s="151"/>
      <c r="M1021" s="150"/>
      <c r="N1021" s="240" t="str">
        <f ca="1">IF(Tabla1[[#This Row],[Fecha de nac]]="","",IF(Tabla1[[#This Row],[Fecha Finalización]] &gt;=TODAY(), DATEDIF(Tabla1[[#This Row],[Fecha de nac]],TODAY(),"y"), ROUNDDOWN((Tabla1[[#This Row],[Fecha Finalización]] -Tabla1[[#This Row],[Fecha de nac]])/365,0)))</f>
        <v/>
      </c>
      <c r="O1021" s="171"/>
      <c r="P1021" s="152"/>
      <c r="Q1021" s="153"/>
      <c r="R1021" s="154"/>
      <c r="S1021" s="154"/>
      <c r="T1021" s="154"/>
      <c r="U1021" s="244" t="str">
        <f>IF(F1021="","",Tabla1[[#This Row],[Fecha Inicio grupo]]+3*7-7)</f>
        <v/>
      </c>
      <c r="V1021" s="245" t="str">
        <f>IF(F1021="","",EDATE(Tabla1[[#This Row],[Fecha Inicio grupo]],3))</f>
        <v/>
      </c>
      <c r="W1021" s="30"/>
      <c r="X1021" s="30"/>
      <c r="Y1021" s="155"/>
      <c r="Z1021" s="155"/>
      <c r="AA1021" s="155"/>
      <c r="AB1021" s="155"/>
      <c r="AC1021" s="155"/>
      <c r="AD1021" s="155"/>
      <c r="AE1021" s="155"/>
      <c r="AF1021" s="155"/>
      <c r="AG1021" s="155"/>
      <c r="AH1021" s="232"/>
      <c r="AI1021" s="232"/>
      <c r="AJ1021" s="233"/>
      <c r="AK1021" s="232"/>
      <c r="AL1021" s="232"/>
      <c r="AM1021" s="232"/>
      <c r="AN1021" s="232"/>
      <c r="AO1021" s="145"/>
      <c r="AP1021" s="247" t="str">
        <f>IF(F1021="","",IFERROR(VLOOKUP(SUBSTITUTE(SUBSTITUTE(Tabla1[[#This Row],[Uso Sistemas]],"T","P"),"N","F"),Parámetros!$M$2:$N$17,2,0),"Completar hasta 3ra sem. para evaluar a Probacionista"))</f>
        <v/>
      </c>
      <c r="AQ1021" s="156"/>
      <c r="AR1021" s="156"/>
      <c r="AS1021" s="156"/>
      <c r="AT1021" s="30"/>
      <c r="AU1021" s="56" t="str">
        <f>CONCATENATE(Tabla1[[#This Row],[sem 01]],Tabla1[[#This Row],[sem 02]],Tabla1[[#This Row],[sem 03]])</f>
        <v/>
      </c>
      <c r="AV1021" s="56"/>
      <c r="AW1021" s="56"/>
      <c r="AX1021" s="249" t="str">
        <f>IF(V1021="","",EOMONTH(EDATE(Tabla1[[#This Row],[Fecha Finalización]],2),0))</f>
        <v/>
      </c>
      <c r="AY1021" s="156"/>
      <c r="AZ1021" s="250" t="str">
        <f>IF(V1021="","",EOMONTH(EDATE(Tabla1[[#This Row],[Fecha Finalización]],3),0))</f>
        <v/>
      </c>
      <c r="BA1021" s="40"/>
      <c r="BB1021" s="40"/>
      <c r="BC1021" s="238"/>
      <c r="BD1021" s="234" t="str">
        <f>IF(F1021="","",Tabla1[[#This Row],[sem 01]]&amp;Tabla1[[#This Row],[sem 02]]&amp;Tabla1[[#This Row],[sem 03]])</f>
        <v/>
      </c>
      <c r="BE1021" s="235" t="str">
        <f>+IF(TRIM(F1021)="","",$B$1&amp;"-"&amp;Tabla1[[#This Row],[Mes Inscrito]]&amp;"-"&amp;Tabla1[[#This Row],[Dia de clases Inscrito]]&amp;"-"&amp;Tabla1[[#This Row],[Horario Inscrito]]&amp;"-"&amp;Tabla1[[#This Row],[Fecha Inicio grupo]])</f>
        <v/>
      </c>
      <c r="BF1021" s="252" t="str">
        <f>IF(F1021="","",Tabla1[[#This Row],[Curso]])</f>
        <v/>
      </c>
      <c r="BG1021" s="253" t="str">
        <f>+IF(TRIM(F1021)="","",$B$1&amp;"-"&amp;TRIM(Tabla1[[#This Row],[Mes Inscrito]])&amp;"-"&amp;TRIM(Tabla1[[#This Row],[Dia de clases Inscrito]])&amp;"-"&amp;TRIM(Tabla1[[#This Row],[Horario Inscrito]])&amp;"-"&amp;TRIM(Tabla1[[#This Row],[Fecha Inicio grupo]])&amp;"-"&amp;TRIM(Tabla1[[#This Row],[Tipo Incrito]]))</f>
        <v/>
      </c>
      <c r="BH1021" s="254" t="str">
        <f>IF(F1021="","",OR(IFERROR(SEARCH("CG",Tabla1[[#This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1" s="311" t="str">
        <f>IF(F1021&lt;&gt;"",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1" s="311" t="str">
        <f>IF(F1021&lt;&gt;"",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1" s="311" t="str">
        <f>IF(Tabla1[[#This Row],[Fecha Inicio grupo]]="","",IFERROR(VLOOKUP(Tabla1[[#This Row],[Mes de Alta como miembro]],Parámetros!$AM$2:$AN$16,2,0),"01/01/1900"))</f>
        <v/>
      </c>
    </row>
    <row r="1022" spans="1:63" ht="15" customHeight="1">
      <c r="A1022" s="69">
        <v>1019</v>
      </c>
      <c r="B1022" s="146"/>
      <c r="C1022" s="147"/>
      <c r="D1022" s="43"/>
      <c r="E1022" s="148"/>
      <c r="F1022" s="207"/>
      <c r="G1022" s="46"/>
      <c r="H1022" s="165"/>
      <c r="I1022" s="149"/>
      <c r="J1022" s="147"/>
      <c r="K1022" s="168"/>
      <c r="L1022" s="151"/>
      <c r="M1022" s="150"/>
      <c r="N1022" s="240" t="str">
        <f ca="1">IF(Tabla1[[#This Row],[Fecha de nac]]="","",IF(Tabla1[[#This Row],[Fecha Finalización]] &gt;=TODAY(), DATEDIF(Tabla1[[#This Row],[Fecha de nac]],TODAY(),"y"), ROUNDDOWN((Tabla1[[#This Row],[Fecha Finalización]] -Tabla1[[#This Row],[Fecha de nac]])/365,0)))</f>
        <v/>
      </c>
      <c r="O1022" s="171"/>
      <c r="P1022" s="152"/>
      <c r="Q1022" s="153"/>
      <c r="R1022" s="154"/>
      <c r="S1022" s="154"/>
      <c r="T1022" s="154"/>
      <c r="U1022" s="244" t="str">
        <f>IF(F1022="","",Tabla1[[#This Row],[Fecha Inicio grupo]]+3*7-7)</f>
        <v/>
      </c>
      <c r="V1022" s="245" t="str">
        <f>IF(F1022="","",EDATE(Tabla1[[#This Row],[Fecha Inicio grupo]],3))</f>
        <v/>
      </c>
      <c r="W1022" s="30"/>
      <c r="X1022" s="30"/>
      <c r="Y1022" s="155"/>
      <c r="Z1022" s="155"/>
      <c r="AA1022" s="155"/>
      <c r="AB1022" s="155"/>
      <c r="AC1022" s="155"/>
      <c r="AD1022" s="155"/>
      <c r="AE1022" s="155"/>
      <c r="AF1022" s="155"/>
      <c r="AG1022" s="155"/>
      <c r="AH1022" s="232"/>
      <c r="AI1022" s="232"/>
      <c r="AJ1022" s="233"/>
      <c r="AK1022" s="232"/>
      <c r="AL1022" s="232"/>
      <c r="AM1022" s="232"/>
      <c r="AN1022" s="232"/>
      <c r="AO1022" s="145"/>
      <c r="AP1022" s="247" t="str">
        <f>IF(F1022="","",IFERROR(VLOOKUP(SUBSTITUTE(SUBSTITUTE(Tabla1[[#This Row],[Uso Sistemas]],"T","P"),"N","F"),Parámetros!$M$2:$N$17,2,0),"Completar hasta 3ra sem. para evaluar a Probacionista"))</f>
        <v/>
      </c>
      <c r="AQ1022" s="156"/>
      <c r="AR1022" s="156"/>
      <c r="AS1022" s="156"/>
      <c r="AT1022" s="30"/>
      <c r="AU1022" s="56" t="str">
        <f>CONCATENATE(Tabla1[[#This Row],[sem 01]],Tabla1[[#This Row],[sem 02]],Tabla1[[#This Row],[sem 03]])</f>
        <v/>
      </c>
      <c r="AV1022" s="56"/>
      <c r="AW1022" s="56"/>
      <c r="AX1022" s="249" t="str">
        <f>IF(V1022="","",EOMONTH(EDATE(Tabla1[[#This Row],[Fecha Finalización]],2),0))</f>
        <v/>
      </c>
      <c r="AY1022" s="156"/>
      <c r="AZ1022" s="250" t="str">
        <f>IF(V1022="","",EOMONTH(EDATE(Tabla1[[#This Row],[Fecha Finalización]],3),0))</f>
        <v/>
      </c>
      <c r="BA1022" s="40"/>
      <c r="BB1022" s="40"/>
      <c r="BC1022" s="238"/>
      <c r="BD1022" s="234" t="str">
        <f>IF(F1022="","",Tabla1[[#This Row],[sem 01]]&amp;Tabla1[[#This Row],[sem 02]]&amp;Tabla1[[#This Row],[sem 03]])</f>
        <v/>
      </c>
      <c r="BE1022" s="235" t="str">
        <f>+IF(TRIM(F1022)="","",$B$1&amp;"-"&amp;Tabla1[[#This Row],[Mes Inscrito]]&amp;"-"&amp;Tabla1[[#This Row],[Dia de clases Inscrito]]&amp;"-"&amp;Tabla1[[#This Row],[Horario Inscrito]]&amp;"-"&amp;Tabla1[[#This Row],[Fecha Inicio grupo]])</f>
        <v/>
      </c>
      <c r="BF1022" s="252" t="str">
        <f>IF(F1022="","",Tabla1[[#This Row],[Curso]])</f>
        <v/>
      </c>
      <c r="BG1022" s="253" t="str">
        <f>+IF(TRIM(F1022)="","",$B$1&amp;"-"&amp;TRIM(Tabla1[[#This Row],[Mes Inscrito]])&amp;"-"&amp;TRIM(Tabla1[[#This Row],[Dia de clases Inscrito]])&amp;"-"&amp;TRIM(Tabla1[[#This Row],[Horario Inscrito]])&amp;"-"&amp;TRIM(Tabla1[[#This Row],[Fecha Inicio grupo]])&amp;"-"&amp;TRIM(Tabla1[[#This Row],[Tipo Incrito]]))</f>
        <v/>
      </c>
      <c r="BH1022" s="254" t="str">
        <f>IF(F1022="","",OR(IFERROR(SEARCH("CG",Tabla1[[#This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2" s="311" t="str">
        <f>IF(F1022&lt;&gt;"",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2" s="311" t="str">
        <f>IF(F1022&lt;&gt;"",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2" s="311" t="str">
        <f>IF(Tabla1[[#This Row],[Fecha Inicio grupo]]="","",IFERROR(VLOOKUP(Tabla1[[#This Row],[Mes de Alta como miembro]],Parámetros!$AM$2:$AN$16,2,0),"01/01/1900"))</f>
        <v/>
      </c>
    </row>
    <row r="1023" spans="1:63" ht="15" customHeight="1">
      <c r="A1023" s="69">
        <v>1020</v>
      </c>
      <c r="B1023" s="146"/>
      <c r="C1023" s="147"/>
      <c r="D1023" s="43"/>
      <c r="E1023" s="148"/>
      <c r="F1023" s="207"/>
      <c r="G1023" s="46"/>
      <c r="H1023" s="165"/>
      <c r="I1023" s="149"/>
      <c r="J1023" s="147"/>
      <c r="K1023" s="168"/>
      <c r="L1023" s="151"/>
      <c r="M1023" s="150"/>
      <c r="N1023" s="240" t="str">
        <f ca="1">IF(Tabla1[[#This Row],[Fecha de nac]]="","",IF(Tabla1[[#This Row],[Fecha Finalización]] &gt;=TODAY(), DATEDIF(Tabla1[[#This Row],[Fecha de nac]],TODAY(),"y"), ROUNDDOWN((Tabla1[[#This Row],[Fecha Finalización]] -Tabla1[[#This Row],[Fecha de nac]])/365,0)))</f>
        <v/>
      </c>
      <c r="O1023" s="171"/>
      <c r="P1023" s="152"/>
      <c r="Q1023" s="153"/>
      <c r="R1023" s="154"/>
      <c r="S1023" s="154"/>
      <c r="T1023" s="154"/>
      <c r="U1023" s="244" t="str">
        <f>IF(F1023="","",Tabla1[[#This Row],[Fecha Inicio grupo]]+3*7-7)</f>
        <v/>
      </c>
      <c r="V1023" s="245" t="str">
        <f>IF(F1023="","",EDATE(Tabla1[[#This Row],[Fecha Inicio grupo]],3))</f>
        <v/>
      </c>
      <c r="W1023" s="30"/>
      <c r="X1023" s="30"/>
      <c r="Y1023" s="155"/>
      <c r="Z1023" s="155"/>
      <c r="AA1023" s="155"/>
      <c r="AB1023" s="155"/>
      <c r="AC1023" s="155"/>
      <c r="AD1023" s="155"/>
      <c r="AE1023" s="155"/>
      <c r="AF1023" s="155"/>
      <c r="AG1023" s="155"/>
      <c r="AH1023" s="232"/>
      <c r="AI1023" s="232"/>
      <c r="AJ1023" s="233"/>
      <c r="AK1023" s="232"/>
      <c r="AL1023" s="232"/>
      <c r="AM1023" s="232"/>
      <c r="AN1023" s="232"/>
      <c r="AO1023" s="145"/>
      <c r="AP1023" s="247" t="str">
        <f>IF(F1023="","",IFERROR(VLOOKUP(SUBSTITUTE(SUBSTITUTE(Tabla1[[#This Row],[Uso Sistemas]],"T","P"),"N","F"),Parámetros!$M$2:$N$17,2,0),"Completar hasta 3ra sem. para evaluar a Probacionista"))</f>
        <v/>
      </c>
      <c r="AQ1023" s="156"/>
      <c r="AR1023" s="156"/>
      <c r="AS1023" s="156"/>
      <c r="AT1023" s="30"/>
      <c r="AU1023" s="56" t="str">
        <f>CONCATENATE(Tabla1[[#This Row],[sem 01]],Tabla1[[#This Row],[sem 02]],Tabla1[[#This Row],[sem 03]])</f>
        <v/>
      </c>
      <c r="AV1023" s="56"/>
      <c r="AW1023" s="56"/>
      <c r="AX1023" s="249" t="str">
        <f>IF(V1023="","",EOMONTH(EDATE(Tabla1[[#This Row],[Fecha Finalización]],2),0))</f>
        <v/>
      </c>
      <c r="AY1023" s="156"/>
      <c r="AZ1023" s="250" t="str">
        <f>IF(V1023="","",EOMONTH(EDATE(Tabla1[[#This Row],[Fecha Finalización]],3),0))</f>
        <v/>
      </c>
      <c r="BA1023" s="40"/>
      <c r="BB1023" s="40"/>
      <c r="BC1023" s="238"/>
      <c r="BD1023" s="234" t="str">
        <f>IF(F1023="","",Tabla1[[#This Row],[sem 01]]&amp;Tabla1[[#This Row],[sem 02]]&amp;Tabla1[[#This Row],[sem 03]])</f>
        <v/>
      </c>
      <c r="BE1023" s="235" t="str">
        <f>+IF(TRIM(F1023)="","",$B$1&amp;"-"&amp;Tabla1[[#This Row],[Mes Inscrito]]&amp;"-"&amp;Tabla1[[#This Row],[Dia de clases Inscrito]]&amp;"-"&amp;Tabla1[[#This Row],[Horario Inscrito]]&amp;"-"&amp;Tabla1[[#This Row],[Fecha Inicio grupo]])</f>
        <v/>
      </c>
      <c r="BF1023" s="252" t="str">
        <f>IF(F1023="","",Tabla1[[#This Row],[Curso]])</f>
        <v/>
      </c>
      <c r="BG1023" s="253" t="str">
        <f>+IF(TRIM(F1023)="","",$B$1&amp;"-"&amp;TRIM(Tabla1[[#This Row],[Mes Inscrito]])&amp;"-"&amp;TRIM(Tabla1[[#This Row],[Dia de clases Inscrito]])&amp;"-"&amp;TRIM(Tabla1[[#This Row],[Horario Inscrito]])&amp;"-"&amp;TRIM(Tabla1[[#This Row],[Fecha Inicio grupo]])&amp;"-"&amp;TRIM(Tabla1[[#This Row],[Tipo Incrito]]))</f>
        <v/>
      </c>
      <c r="BH1023" s="254" t="str">
        <f>IF(F1023="","",OR(IFERROR(SEARCH("CG",Tabla1[[#This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3" s="311" t="str">
        <f>IF(F1023&lt;&gt;"",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3" s="311" t="str">
        <f>IF(F1023&lt;&gt;"",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3" s="311" t="str">
        <f>IF(Tabla1[[#This Row],[Fecha Inicio grupo]]="","",IFERROR(VLOOKUP(Tabla1[[#This Row],[Mes de Alta como miembro]],Parámetros!$AM$2:$AN$16,2,0),"01/01/1900"))</f>
        <v/>
      </c>
    </row>
    <row r="1024" spans="1:63" ht="15" customHeight="1">
      <c r="A1024" s="69">
        <v>1021</v>
      </c>
      <c r="B1024" s="146"/>
      <c r="C1024" s="147"/>
      <c r="D1024" s="43"/>
      <c r="E1024" s="148"/>
      <c r="F1024" s="207"/>
      <c r="G1024" s="46"/>
      <c r="H1024" s="165"/>
      <c r="I1024" s="149"/>
      <c r="J1024" s="147"/>
      <c r="K1024" s="168"/>
      <c r="L1024" s="151"/>
      <c r="M1024" s="150"/>
      <c r="N1024" s="240" t="str">
        <f ca="1">IF(Tabla1[[#This Row],[Fecha de nac]]="","",IF(Tabla1[[#This Row],[Fecha Finalización]] &gt;=TODAY(), DATEDIF(Tabla1[[#This Row],[Fecha de nac]],TODAY(),"y"), ROUNDDOWN((Tabla1[[#This Row],[Fecha Finalización]] -Tabla1[[#This Row],[Fecha de nac]])/365,0)))</f>
        <v/>
      </c>
      <c r="O1024" s="171"/>
      <c r="P1024" s="152"/>
      <c r="Q1024" s="153"/>
      <c r="R1024" s="154"/>
      <c r="S1024" s="154"/>
      <c r="T1024" s="154"/>
      <c r="U1024" s="244" t="str">
        <f>IF(F1024="","",Tabla1[[#This Row],[Fecha Inicio grupo]]+3*7-7)</f>
        <v/>
      </c>
      <c r="V1024" s="245" t="str">
        <f>IF(F1024="","",EDATE(Tabla1[[#This Row],[Fecha Inicio grupo]],3))</f>
        <v/>
      </c>
      <c r="W1024" s="30"/>
      <c r="X1024" s="30"/>
      <c r="Y1024" s="155"/>
      <c r="Z1024" s="155"/>
      <c r="AA1024" s="155"/>
      <c r="AB1024" s="155"/>
      <c r="AC1024" s="155"/>
      <c r="AD1024" s="155"/>
      <c r="AE1024" s="155"/>
      <c r="AF1024" s="155"/>
      <c r="AG1024" s="155"/>
      <c r="AH1024" s="232"/>
      <c r="AI1024" s="232"/>
      <c r="AJ1024" s="233"/>
      <c r="AK1024" s="232"/>
      <c r="AL1024" s="232"/>
      <c r="AM1024" s="232"/>
      <c r="AN1024" s="232"/>
      <c r="AO1024" s="145"/>
      <c r="AP1024" s="247" t="str">
        <f>IF(F1024="","",IFERROR(VLOOKUP(SUBSTITUTE(SUBSTITUTE(Tabla1[[#This Row],[Uso Sistemas]],"T","P"),"N","F"),Parámetros!$M$2:$N$17,2,0),"Completar hasta 3ra sem. para evaluar a Probacionista"))</f>
        <v/>
      </c>
      <c r="AQ1024" s="156"/>
      <c r="AR1024" s="156"/>
      <c r="AS1024" s="156"/>
      <c r="AT1024" s="30"/>
      <c r="AU1024" s="56" t="str">
        <f>CONCATENATE(Tabla1[[#This Row],[sem 01]],Tabla1[[#This Row],[sem 02]],Tabla1[[#This Row],[sem 03]])</f>
        <v/>
      </c>
      <c r="AV1024" s="56"/>
      <c r="AW1024" s="56"/>
      <c r="AX1024" s="249" t="str">
        <f>IF(V1024="","",EOMONTH(EDATE(Tabla1[[#This Row],[Fecha Finalización]],2),0))</f>
        <v/>
      </c>
      <c r="AY1024" s="156"/>
      <c r="AZ1024" s="250" t="str">
        <f>IF(V1024="","",EOMONTH(EDATE(Tabla1[[#This Row],[Fecha Finalización]],3),0))</f>
        <v/>
      </c>
      <c r="BA1024" s="40"/>
      <c r="BB1024" s="40"/>
      <c r="BC1024" s="238"/>
      <c r="BD1024" s="234" t="str">
        <f>IF(F1024="","",Tabla1[[#This Row],[sem 01]]&amp;Tabla1[[#This Row],[sem 02]]&amp;Tabla1[[#This Row],[sem 03]])</f>
        <v/>
      </c>
      <c r="BE1024" s="235" t="str">
        <f>+IF(TRIM(F1024)="","",$B$1&amp;"-"&amp;Tabla1[[#This Row],[Mes Inscrito]]&amp;"-"&amp;Tabla1[[#This Row],[Dia de clases Inscrito]]&amp;"-"&amp;Tabla1[[#This Row],[Horario Inscrito]]&amp;"-"&amp;Tabla1[[#This Row],[Fecha Inicio grupo]])</f>
        <v/>
      </c>
      <c r="BF1024" s="252" t="str">
        <f>IF(F1024="","",Tabla1[[#This Row],[Curso]])</f>
        <v/>
      </c>
      <c r="BG1024" s="253" t="str">
        <f>+IF(TRIM(F1024)="","",$B$1&amp;"-"&amp;TRIM(Tabla1[[#This Row],[Mes Inscrito]])&amp;"-"&amp;TRIM(Tabla1[[#This Row],[Dia de clases Inscrito]])&amp;"-"&amp;TRIM(Tabla1[[#This Row],[Horario Inscrito]])&amp;"-"&amp;TRIM(Tabla1[[#This Row],[Fecha Inicio grupo]])&amp;"-"&amp;TRIM(Tabla1[[#This Row],[Tipo Incrito]]))</f>
        <v/>
      </c>
      <c r="BH1024" s="254" t="str">
        <f>IF(F1024="","",OR(IFERROR(SEARCH("CG",Tabla1[[#This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4" s="311" t="str">
        <f>IF(F1024&lt;&gt;"",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4" s="311" t="str">
        <f>IF(F1024&lt;&gt;"",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4" s="311" t="str">
        <f>IF(Tabla1[[#This Row],[Fecha Inicio grupo]]="","",IFERROR(VLOOKUP(Tabla1[[#This Row],[Mes de Alta como miembro]],Parámetros!$AM$2:$AN$16,2,0),"01/01/1900"))</f>
        <v/>
      </c>
    </row>
    <row r="1025" spans="1:63" ht="15" customHeight="1">
      <c r="A1025" s="69">
        <v>1022</v>
      </c>
      <c r="B1025" s="146"/>
      <c r="C1025" s="147"/>
      <c r="D1025" s="43"/>
      <c r="E1025" s="148"/>
      <c r="F1025" s="207"/>
      <c r="G1025" s="46"/>
      <c r="H1025" s="165"/>
      <c r="I1025" s="149"/>
      <c r="J1025" s="147"/>
      <c r="K1025" s="168"/>
      <c r="L1025" s="151"/>
      <c r="M1025" s="150"/>
      <c r="N1025" s="240" t="str">
        <f ca="1">IF(Tabla1[[#This Row],[Fecha de nac]]="","",IF(Tabla1[[#This Row],[Fecha Finalización]] &gt;=TODAY(), DATEDIF(Tabla1[[#This Row],[Fecha de nac]],TODAY(),"y"), ROUNDDOWN((Tabla1[[#This Row],[Fecha Finalización]] -Tabla1[[#This Row],[Fecha de nac]])/365,0)))</f>
        <v/>
      </c>
      <c r="O1025" s="171"/>
      <c r="P1025" s="152"/>
      <c r="Q1025" s="153"/>
      <c r="R1025" s="154"/>
      <c r="S1025" s="154"/>
      <c r="T1025" s="154"/>
      <c r="U1025" s="244" t="str">
        <f>IF(F1025="","",Tabla1[[#This Row],[Fecha Inicio grupo]]+3*7-7)</f>
        <v/>
      </c>
      <c r="V1025" s="245" t="str">
        <f>IF(F1025="","",EDATE(Tabla1[[#This Row],[Fecha Inicio grupo]],3))</f>
        <v/>
      </c>
      <c r="W1025" s="30"/>
      <c r="X1025" s="30"/>
      <c r="Y1025" s="155"/>
      <c r="Z1025" s="155"/>
      <c r="AA1025" s="155"/>
      <c r="AB1025" s="155"/>
      <c r="AC1025" s="155"/>
      <c r="AD1025" s="155"/>
      <c r="AE1025" s="155"/>
      <c r="AF1025" s="155"/>
      <c r="AG1025" s="155"/>
      <c r="AH1025" s="232"/>
      <c r="AI1025" s="232"/>
      <c r="AJ1025" s="233"/>
      <c r="AK1025" s="232"/>
      <c r="AL1025" s="232"/>
      <c r="AM1025" s="232"/>
      <c r="AN1025" s="232"/>
      <c r="AO1025" s="145"/>
      <c r="AP1025" s="247" t="str">
        <f>IF(F1025="","",IFERROR(VLOOKUP(SUBSTITUTE(SUBSTITUTE(Tabla1[[#This Row],[Uso Sistemas]],"T","P"),"N","F"),Parámetros!$M$2:$N$17,2,0),"Completar hasta 3ra sem. para evaluar a Probacionista"))</f>
        <v/>
      </c>
      <c r="AQ1025" s="156"/>
      <c r="AR1025" s="156"/>
      <c r="AS1025" s="156"/>
      <c r="AT1025" s="30"/>
      <c r="AU1025" s="56" t="str">
        <f>CONCATENATE(Tabla1[[#This Row],[sem 01]],Tabla1[[#This Row],[sem 02]],Tabla1[[#This Row],[sem 03]])</f>
        <v/>
      </c>
      <c r="AV1025" s="56"/>
      <c r="AW1025" s="56"/>
      <c r="AX1025" s="249" t="str">
        <f>IF(V1025="","",EOMONTH(EDATE(Tabla1[[#This Row],[Fecha Finalización]],2),0))</f>
        <v/>
      </c>
      <c r="AY1025" s="156"/>
      <c r="AZ1025" s="250" t="str">
        <f>IF(V1025="","",EOMONTH(EDATE(Tabla1[[#This Row],[Fecha Finalización]],3),0))</f>
        <v/>
      </c>
      <c r="BA1025" s="40"/>
      <c r="BB1025" s="40"/>
      <c r="BC1025" s="238"/>
      <c r="BD1025" s="234" t="str">
        <f>IF(F1025="","",Tabla1[[#This Row],[sem 01]]&amp;Tabla1[[#This Row],[sem 02]]&amp;Tabla1[[#This Row],[sem 03]])</f>
        <v/>
      </c>
      <c r="BE1025" s="235" t="str">
        <f>+IF(TRIM(F1025)="","",$B$1&amp;"-"&amp;Tabla1[[#This Row],[Mes Inscrito]]&amp;"-"&amp;Tabla1[[#This Row],[Dia de clases Inscrito]]&amp;"-"&amp;Tabla1[[#This Row],[Horario Inscrito]]&amp;"-"&amp;Tabla1[[#This Row],[Fecha Inicio grupo]])</f>
        <v/>
      </c>
      <c r="BF1025" s="252" t="str">
        <f>IF(F1025="","",Tabla1[[#This Row],[Curso]])</f>
        <v/>
      </c>
      <c r="BG1025" s="253" t="str">
        <f>+IF(TRIM(F1025)="","",$B$1&amp;"-"&amp;TRIM(Tabla1[[#This Row],[Mes Inscrito]])&amp;"-"&amp;TRIM(Tabla1[[#This Row],[Dia de clases Inscrito]])&amp;"-"&amp;TRIM(Tabla1[[#This Row],[Horario Inscrito]])&amp;"-"&amp;TRIM(Tabla1[[#This Row],[Fecha Inicio grupo]])&amp;"-"&amp;TRIM(Tabla1[[#This Row],[Tipo Incrito]]))</f>
        <v/>
      </c>
      <c r="BH1025" s="254" t="str">
        <f>IF(F1025="","",OR(IFERROR(SEARCH("CG",Tabla1[[#This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5" s="311" t="str">
        <f>IF(F1025&lt;&gt;"",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5" s="311" t="str">
        <f>IF(F1025&lt;&gt;"",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5" s="311" t="str">
        <f>IF(Tabla1[[#This Row],[Fecha Inicio grupo]]="","",IFERROR(VLOOKUP(Tabla1[[#This Row],[Mes de Alta como miembro]],Parámetros!$AM$2:$AN$16,2,0),"01/01/1900"))</f>
        <v/>
      </c>
    </row>
    <row r="1026" spans="1:63" ht="15" customHeight="1">
      <c r="A1026" s="69">
        <v>1023</v>
      </c>
      <c r="B1026" s="146"/>
      <c r="C1026" s="147"/>
      <c r="D1026" s="43"/>
      <c r="E1026" s="148"/>
      <c r="F1026" s="207"/>
      <c r="G1026" s="46"/>
      <c r="H1026" s="165"/>
      <c r="I1026" s="149"/>
      <c r="J1026" s="147"/>
      <c r="K1026" s="168"/>
      <c r="L1026" s="151"/>
      <c r="M1026" s="150"/>
      <c r="N1026" s="240" t="str">
        <f ca="1">IF(Tabla1[[#This Row],[Fecha de nac]]="","",IF(Tabla1[[#This Row],[Fecha Finalización]] &gt;=TODAY(), DATEDIF(Tabla1[[#This Row],[Fecha de nac]],TODAY(),"y"), ROUNDDOWN((Tabla1[[#This Row],[Fecha Finalización]] -Tabla1[[#This Row],[Fecha de nac]])/365,0)))</f>
        <v/>
      </c>
      <c r="O1026" s="171"/>
      <c r="P1026" s="152"/>
      <c r="Q1026" s="153"/>
      <c r="R1026" s="154"/>
      <c r="S1026" s="154"/>
      <c r="T1026" s="154"/>
      <c r="U1026" s="244" t="str">
        <f>IF(F1026="","",Tabla1[[#This Row],[Fecha Inicio grupo]]+3*7-7)</f>
        <v/>
      </c>
      <c r="V1026" s="245" t="str">
        <f>IF(F1026="","",EDATE(Tabla1[[#This Row],[Fecha Inicio grupo]],3))</f>
        <v/>
      </c>
      <c r="W1026" s="30"/>
      <c r="X1026" s="30"/>
      <c r="Y1026" s="155"/>
      <c r="Z1026" s="155"/>
      <c r="AA1026" s="155"/>
      <c r="AB1026" s="155"/>
      <c r="AC1026" s="155"/>
      <c r="AD1026" s="155"/>
      <c r="AE1026" s="155"/>
      <c r="AF1026" s="155"/>
      <c r="AG1026" s="155"/>
      <c r="AH1026" s="232"/>
      <c r="AI1026" s="232"/>
      <c r="AJ1026" s="233"/>
      <c r="AK1026" s="232"/>
      <c r="AL1026" s="232"/>
      <c r="AM1026" s="232"/>
      <c r="AN1026" s="232"/>
      <c r="AO1026" s="145"/>
      <c r="AP1026" s="247" t="str">
        <f>IF(F1026="","",IFERROR(VLOOKUP(SUBSTITUTE(SUBSTITUTE(Tabla1[[#This Row],[Uso Sistemas]],"T","P"),"N","F"),Parámetros!$M$2:$N$17,2,0),"Completar hasta 3ra sem. para evaluar a Probacionista"))</f>
        <v/>
      </c>
      <c r="AQ1026" s="156"/>
      <c r="AR1026" s="156"/>
      <c r="AS1026" s="156"/>
      <c r="AT1026" s="30"/>
      <c r="AU1026" s="56" t="str">
        <f>CONCATENATE(Tabla1[[#This Row],[sem 01]],Tabla1[[#This Row],[sem 02]],Tabla1[[#This Row],[sem 03]])</f>
        <v/>
      </c>
      <c r="AV1026" s="56"/>
      <c r="AW1026" s="56"/>
      <c r="AX1026" s="249" t="str">
        <f>IF(V1026="","",EOMONTH(EDATE(Tabla1[[#This Row],[Fecha Finalización]],2),0))</f>
        <v/>
      </c>
      <c r="AY1026" s="156"/>
      <c r="AZ1026" s="250" t="str">
        <f>IF(V1026="","",EOMONTH(EDATE(Tabla1[[#This Row],[Fecha Finalización]],3),0))</f>
        <v/>
      </c>
      <c r="BA1026" s="40"/>
      <c r="BB1026" s="40"/>
      <c r="BC1026" s="238"/>
      <c r="BD1026" s="234" t="str">
        <f>IF(F1026="","",Tabla1[[#This Row],[sem 01]]&amp;Tabla1[[#This Row],[sem 02]]&amp;Tabla1[[#This Row],[sem 03]])</f>
        <v/>
      </c>
      <c r="BE1026" s="235" t="str">
        <f>+IF(TRIM(F1026)="","",$B$1&amp;"-"&amp;Tabla1[[#This Row],[Mes Inscrito]]&amp;"-"&amp;Tabla1[[#This Row],[Dia de clases Inscrito]]&amp;"-"&amp;Tabla1[[#This Row],[Horario Inscrito]]&amp;"-"&amp;Tabla1[[#This Row],[Fecha Inicio grupo]])</f>
        <v/>
      </c>
      <c r="BF1026" s="252" t="str">
        <f>IF(F1026="","",Tabla1[[#This Row],[Curso]])</f>
        <v/>
      </c>
      <c r="BG1026" s="253" t="str">
        <f>+IF(TRIM(F1026)="","",$B$1&amp;"-"&amp;TRIM(Tabla1[[#This Row],[Mes Inscrito]])&amp;"-"&amp;TRIM(Tabla1[[#This Row],[Dia de clases Inscrito]])&amp;"-"&amp;TRIM(Tabla1[[#This Row],[Horario Inscrito]])&amp;"-"&amp;TRIM(Tabla1[[#This Row],[Fecha Inicio grupo]])&amp;"-"&amp;TRIM(Tabla1[[#This Row],[Tipo Incrito]]))</f>
        <v/>
      </c>
      <c r="BH1026" s="254" t="str">
        <f>IF(F1026="","",OR(IFERROR(SEARCH("CG",Tabla1[[#This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6" s="311" t="str">
        <f>IF(F1026&lt;&gt;"",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6" s="311" t="str">
        <f>IF(F1026&lt;&gt;"",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6" s="311" t="str">
        <f>IF(Tabla1[[#This Row],[Fecha Inicio grupo]]="","",IFERROR(VLOOKUP(Tabla1[[#This Row],[Mes de Alta como miembro]],Parámetros!$AM$2:$AN$16,2,0),"01/01/1900"))</f>
        <v/>
      </c>
    </row>
    <row r="1027" spans="1:63" ht="15" customHeight="1">
      <c r="A1027" s="69">
        <v>1024</v>
      </c>
      <c r="B1027" s="146"/>
      <c r="C1027" s="147"/>
      <c r="D1027" s="43"/>
      <c r="E1027" s="148"/>
      <c r="F1027" s="207"/>
      <c r="G1027" s="46"/>
      <c r="H1027" s="165"/>
      <c r="I1027" s="149"/>
      <c r="J1027" s="147"/>
      <c r="K1027" s="168"/>
      <c r="L1027" s="151"/>
      <c r="M1027" s="150"/>
      <c r="N1027" s="240" t="str">
        <f ca="1">IF(Tabla1[[#This Row],[Fecha de nac]]="","",IF(Tabla1[[#This Row],[Fecha Finalización]] &gt;=TODAY(), DATEDIF(Tabla1[[#This Row],[Fecha de nac]],TODAY(),"y"), ROUNDDOWN((Tabla1[[#This Row],[Fecha Finalización]] -Tabla1[[#This Row],[Fecha de nac]])/365,0)))</f>
        <v/>
      </c>
      <c r="O1027" s="171"/>
      <c r="P1027" s="152"/>
      <c r="Q1027" s="153"/>
      <c r="R1027" s="154"/>
      <c r="S1027" s="154"/>
      <c r="T1027" s="154"/>
      <c r="U1027" s="244" t="str">
        <f>IF(F1027="","",Tabla1[[#This Row],[Fecha Inicio grupo]]+3*7-7)</f>
        <v/>
      </c>
      <c r="V1027" s="245" t="str">
        <f>IF(F1027="","",EDATE(Tabla1[[#This Row],[Fecha Inicio grupo]],3))</f>
        <v/>
      </c>
      <c r="W1027" s="30"/>
      <c r="X1027" s="30"/>
      <c r="Y1027" s="155"/>
      <c r="Z1027" s="155"/>
      <c r="AA1027" s="155"/>
      <c r="AB1027" s="155"/>
      <c r="AC1027" s="155"/>
      <c r="AD1027" s="155"/>
      <c r="AE1027" s="155"/>
      <c r="AF1027" s="155"/>
      <c r="AG1027" s="155"/>
      <c r="AH1027" s="232"/>
      <c r="AI1027" s="232"/>
      <c r="AJ1027" s="233"/>
      <c r="AK1027" s="232"/>
      <c r="AL1027" s="232"/>
      <c r="AM1027" s="232"/>
      <c r="AN1027" s="232"/>
      <c r="AO1027" s="145"/>
      <c r="AP1027" s="247" t="str">
        <f>IF(F1027="","",IFERROR(VLOOKUP(SUBSTITUTE(SUBSTITUTE(Tabla1[[#This Row],[Uso Sistemas]],"T","P"),"N","F"),Parámetros!$M$2:$N$17,2,0),"Completar hasta 3ra sem. para evaluar a Probacionista"))</f>
        <v/>
      </c>
      <c r="AQ1027" s="156"/>
      <c r="AR1027" s="156"/>
      <c r="AS1027" s="156"/>
      <c r="AT1027" s="30"/>
      <c r="AU1027" s="56" t="str">
        <f>CONCATENATE(Tabla1[[#This Row],[sem 01]],Tabla1[[#This Row],[sem 02]],Tabla1[[#This Row],[sem 03]])</f>
        <v/>
      </c>
      <c r="AV1027" s="56"/>
      <c r="AW1027" s="56"/>
      <c r="AX1027" s="249" t="str">
        <f>IF(V1027="","",EOMONTH(EDATE(Tabla1[[#This Row],[Fecha Finalización]],2),0))</f>
        <v/>
      </c>
      <c r="AY1027" s="156"/>
      <c r="AZ1027" s="250" t="str">
        <f>IF(V1027="","",EOMONTH(EDATE(Tabla1[[#This Row],[Fecha Finalización]],3),0))</f>
        <v/>
      </c>
      <c r="BA1027" s="40"/>
      <c r="BB1027" s="40"/>
      <c r="BC1027" s="238"/>
      <c r="BD1027" s="234" t="str">
        <f>IF(F1027="","",Tabla1[[#This Row],[sem 01]]&amp;Tabla1[[#This Row],[sem 02]]&amp;Tabla1[[#This Row],[sem 03]])</f>
        <v/>
      </c>
      <c r="BE1027" s="235" t="str">
        <f>+IF(TRIM(F1027)="","",$B$1&amp;"-"&amp;Tabla1[[#This Row],[Mes Inscrito]]&amp;"-"&amp;Tabla1[[#This Row],[Dia de clases Inscrito]]&amp;"-"&amp;Tabla1[[#This Row],[Horario Inscrito]]&amp;"-"&amp;Tabla1[[#This Row],[Fecha Inicio grupo]])</f>
        <v/>
      </c>
      <c r="BF1027" s="252" t="str">
        <f>IF(F1027="","",Tabla1[[#This Row],[Curso]])</f>
        <v/>
      </c>
      <c r="BG1027" s="253" t="str">
        <f>+IF(TRIM(F1027)="","",$B$1&amp;"-"&amp;TRIM(Tabla1[[#This Row],[Mes Inscrito]])&amp;"-"&amp;TRIM(Tabla1[[#This Row],[Dia de clases Inscrito]])&amp;"-"&amp;TRIM(Tabla1[[#This Row],[Horario Inscrito]])&amp;"-"&amp;TRIM(Tabla1[[#This Row],[Fecha Inicio grupo]])&amp;"-"&amp;TRIM(Tabla1[[#This Row],[Tipo Incrito]]))</f>
        <v/>
      </c>
      <c r="BH1027" s="254" t="str">
        <f>IF(F1027="","",OR(IFERROR(SEARCH("CG",Tabla1[[#This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7" s="311" t="str">
        <f>IF(F1027&lt;&gt;"",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7" s="311" t="str">
        <f>IF(F1027&lt;&gt;"",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7" s="311" t="str">
        <f>IF(Tabla1[[#This Row],[Fecha Inicio grupo]]="","",IFERROR(VLOOKUP(Tabla1[[#This Row],[Mes de Alta como miembro]],Parámetros!$AM$2:$AN$16,2,0),"01/01/1900"))</f>
        <v/>
      </c>
    </row>
    <row r="1028" spans="1:63" ht="15" customHeight="1">
      <c r="A1028" s="69">
        <v>1025</v>
      </c>
      <c r="B1028" s="146"/>
      <c r="C1028" s="147"/>
      <c r="D1028" s="43"/>
      <c r="E1028" s="148"/>
      <c r="F1028" s="207"/>
      <c r="G1028" s="46"/>
      <c r="H1028" s="165"/>
      <c r="I1028" s="149"/>
      <c r="J1028" s="147"/>
      <c r="K1028" s="168"/>
      <c r="L1028" s="151"/>
      <c r="M1028" s="150"/>
      <c r="N1028" s="240" t="str">
        <f ca="1">IF(Tabla1[[#This Row],[Fecha de nac]]="","",IF(Tabla1[[#This Row],[Fecha Finalización]] &gt;=TODAY(), DATEDIF(Tabla1[[#This Row],[Fecha de nac]],TODAY(),"y"), ROUNDDOWN((Tabla1[[#This Row],[Fecha Finalización]] -Tabla1[[#This Row],[Fecha de nac]])/365,0)))</f>
        <v/>
      </c>
      <c r="O1028" s="171"/>
      <c r="P1028" s="152"/>
      <c r="Q1028" s="153"/>
      <c r="R1028" s="154"/>
      <c r="S1028" s="154"/>
      <c r="T1028" s="154"/>
      <c r="U1028" s="244" t="str">
        <f>IF(F1028="","",Tabla1[[#This Row],[Fecha Inicio grupo]]+3*7-7)</f>
        <v/>
      </c>
      <c r="V1028" s="245" t="str">
        <f>IF(F1028="","",EDATE(Tabla1[[#This Row],[Fecha Inicio grupo]],3))</f>
        <v/>
      </c>
      <c r="W1028" s="30"/>
      <c r="X1028" s="30"/>
      <c r="Y1028" s="155"/>
      <c r="Z1028" s="155"/>
      <c r="AA1028" s="155"/>
      <c r="AB1028" s="155"/>
      <c r="AC1028" s="155"/>
      <c r="AD1028" s="155"/>
      <c r="AE1028" s="155"/>
      <c r="AF1028" s="155"/>
      <c r="AG1028" s="155"/>
      <c r="AH1028" s="232"/>
      <c r="AI1028" s="232"/>
      <c r="AJ1028" s="233"/>
      <c r="AK1028" s="232"/>
      <c r="AL1028" s="232"/>
      <c r="AM1028" s="232"/>
      <c r="AN1028" s="232"/>
      <c r="AO1028" s="145"/>
      <c r="AP1028" s="247" t="str">
        <f>IF(F1028="","",IFERROR(VLOOKUP(SUBSTITUTE(SUBSTITUTE(Tabla1[[#This Row],[Uso Sistemas]],"T","P"),"N","F"),Parámetros!$M$2:$N$17,2,0),"Completar hasta 3ra sem. para evaluar a Probacionista"))</f>
        <v/>
      </c>
      <c r="AQ1028" s="156"/>
      <c r="AR1028" s="156"/>
      <c r="AS1028" s="156"/>
      <c r="AT1028" s="30"/>
      <c r="AU1028" s="56" t="str">
        <f>CONCATENATE(Tabla1[[#This Row],[sem 01]],Tabla1[[#This Row],[sem 02]],Tabla1[[#This Row],[sem 03]])</f>
        <v/>
      </c>
      <c r="AV1028" s="56"/>
      <c r="AW1028" s="56"/>
      <c r="AX1028" s="249" t="str">
        <f>IF(V1028="","",EOMONTH(EDATE(Tabla1[[#This Row],[Fecha Finalización]],2),0))</f>
        <v/>
      </c>
      <c r="AY1028" s="156"/>
      <c r="AZ1028" s="250" t="str">
        <f>IF(V1028="","",EOMONTH(EDATE(Tabla1[[#This Row],[Fecha Finalización]],3),0))</f>
        <v/>
      </c>
      <c r="BA1028" s="40"/>
      <c r="BB1028" s="40"/>
      <c r="BC1028" s="238"/>
      <c r="BD1028" s="234" t="str">
        <f>IF(F1028="","",Tabla1[[#This Row],[sem 01]]&amp;Tabla1[[#This Row],[sem 02]]&amp;Tabla1[[#This Row],[sem 03]])</f>
        <v/>
      </c>
      <c r="BE1028" s="235" t="str">
        <f>+IF(TRIM(F1028)="","",$B$1&amp;"-"&amp;Tabla1[[#This Row],[Mes Inscrito]]&amp;"-"&amp;Tabla1[[#This Row],[Dia de clases Inscrito]]&amp;"-"&amp;Tabla1[[#This Row],[Horario Inscrito]]&amp;"-"&amp;Tabla1[[#This Row],[Fecha Inicio grupo]])</f>
        <v/>
      </c>
      <c r="BF1028" s="252" t="str">
        <f>IF(F1028="","",Tabla1[[#This Row],[Curso]])</f>
        <v/>
      </c>
      <c r="BG1028" s="253" t="str">
        <f>+IF(TRIM(F1028)="","",$B$1&amp;"-"&amp;TRIM(Tabla1[[#This Row],[Mes Inscrito]])&amp;"-"&amp;TRIM(Tabla1[[#This Row],[Dia de clases Inscrito]])&amp;"-"&amp;TRIM(Tabla1[[#This Row],[Horario Inscrito]])&amp;"-"&amp;TRIM(Tabla1[[#This Row],[Fecha Inicio grupo]])&amp;"-"&amp;TRIM(Tabla1[[#This Row],[Tipo Incrito]]))</f>
        <v/>
      </c>
      <c r="BH1028" s="254" t="str">
        <f>IF(F1028="","",OR(IFERROR(SEARCH("CG",Tabla1[[#This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8" s="311" t="str">
        <f>IF(F1028&lt;&gt;"",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8" s="311" t="str">
        <f>IF(F1028&lt;&gt;"",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8" s="311" t="str">
        <f>IF(Tabla1[[#This Row],[Fecha Inicio grupo]]="","",IFERROR(VLOOKUP(Tabla1[[#This Row],[Mes de Alta como miembro]],Parámetros!$AM$2:$AN$16,2,0),"01/01/1900"))</f>
        <v/>
      </c>
    </row>
    <row r="1029" spans="1:63" ht="15" customHeight="1">
      <c r="A1029" s="69">
        <v>1026</v>
      </c>
      <c r="B1029" s="146"/>
      <c r="C1029" s="147"/>
      <c r="D1029" s="43"/>
      <c r="E1029" s="148"/>
      <c r="F1029" s="207"/>
      <c r="G1029" s="46"/>
      <c r="H1029" s="165"/>
      <c r="I1029" s="149"/>
      <c r="J1029" s="147"/>
      <c r="K1029" s="168"/>
      <c r="L1029" s="151"/>
      <c r="M1029" s="150"/>
      <c r="N1029" s="240" t="str">
        <f ca="1">IF(Tabla1[[#This Row],[Fecha de nac]]="","",IF(Tabla1[[#This Row],[Fecha Finalización]] &gt;=TODAY(), DATEDIF(Tabla1[[#This Row],[Fecha de nac]],TODAY(),"y"), ROUNDDOWN((Tabla1[[#This Row],[Fecha Finalización]] -Tabla1[[#This Row],[Fecha de nac]])/365,0)))</f>
        <v/>
      </c>
      <c r="O1029" s="171"/>
      <c r="P1029" s="152"/>
      <c r="Q1029" s="153"/>
      <c r="R1029" s="154"/>
      <c r="S1029" s="154"/>
      <c r="T1029" s="154"/>
      <c r="U1029" s="244" t="str">
        <f>IF(F1029="","",Tabla1[[#This Row],[Fecha Inicio grupo]]+3*7-7)</f>
        <v/>
      </c>
      <c r="V1029" s="245" t="str">
        <f>IF(F1029="","",EDATE(Tabla1[[#This Row],[Fecha Inicio grupo]],3))</f>
        <v/>
      </c>
      <c r="W1029" s="30"/>
      <c r="X1029" s="30"/>
      <c r="Y1029" s="155"/>
      <c r="Z1029" s="155"/>
      <c r="AA1029" s="155"/>
      <c r="AB1029" s="155"/>
      <c r="AC1029" s="155"/>
      <c r="AD1029" s="155"/>
      <c r="AE1029" s="155"/>
      <c r="AF1029" s="155"/>
      <c r="AG1029" s="155"/>
      <c r="AH1029" s="232"/>
      <c r="AI1029" s="232"/>
      <c r="AJ1029" s="233"/>
      <c r="AK1029" s="232"/>
      <c r="AL1029" s="232"/>
      <c r="AM1029" s="232"/>
      <c r="AN1029" s="232"/>
      <c r="AO1029" s="145"/>
      <c r="AP1029" s="247" t="str">
        <f>IF(F1029="","",IFERROR(VLOOKUP(SUBSTITUTE(SUBSTITUTE(Tabla1[[#This Row],[Uso Sistemas]],"T","P"),"N","F"),Parámetros!$M$2:$N$17,2,0),"Completar hasta 3ra sem. para evaluar a Probacionista"))</f>
        <v/>
      </c>
      <c r="AQ1029" s="156"/>
      <c r="AR1029" s="156"/>
      <c r="AS1029" s="156"/>
      <c r="AT1029" s="30"/>
      <c r="AU1029" s="56" t="str">
        <f>CONCATENATE(Tabla1[[#This Row],[sem 01]],Tabla1[[#This Row],[sem 02]],Tabla1[[#This Row],[sem 03]])</f>
        <v/>
      </c>
      <c r="AV1029" s="56"/>
      <c r="AW1029" s="56"/>
      <c r="AX1029" s="249" t="str">
        <f>IF(V1029="","",EOMONTH(EDATE(Tabla1[[#This Row],[Fecha Finalización]],2),0))</f>
        <v/>
      </c>
      <c r="AY1029" s="156"/>
      <c r="AZ1029" s="250" t="str">
        <f>IF(V1029="","",EOMONTH(EDATE(Tabla1[[#This Row],[Fecha Finalización]],3),0))</f>
        <v/>
      </c>
      <c r="BA1029" s="40"/>
      <c r="BB1029" s="40"/>
      <c r="BC1029" s="238"/>
      <c r="BD1029" s="234" t="str">
        <f>IF(F1029="","",Tabla1[[#This Row],[sem 01]]&amp;Tabla1[[#This Row],[sem 02]]&amp;Tabla1[[#This Row],[sem 03]])</f>
        <v/>
      </c>
      <c r="BE1029" s="235" t="str">
        <f>+IF(TRIM(F1029)="","",$B$1&amp;"-"&amp;Tabla1[[#This Row],[Mes Inscrito]]&amp;"-"&amp;Tabla1[[#This Row],[Dia de clases Inscrito]]&amp;"-"&amp;Tabla1[[#This Row],[Horario Inscrito]]&amp;"-"&amp;Tabla1[[#This Row],[Fecha Inicio grupo]])</f>
        <v/>
      </c>
      <c r="BF1029" s="252" t="str">
        <f>IF(F1029="","",Tabla1[[#This Row],[Curso]])</f>
        <v/>
      </c>
      <c r="BG1029" s="253" t="str">
        <f>+IF(TRIM(F1029)="","",$B$1&amp;"-"&amp;TRIM(Tabla1[[#This Row],[Mes Inscrito]])&amp;"-"&amp;TRIM(Tabla1[[#This Row],[Dia de clases Inscrito]])&amp;"-"&amp;TRIM(Tabla1[[#This Row],[Horario Inscrito]])&amp;"-"&amp;TRIM(Tabla1[[#This Row],[Fecha Inicio grupo]])&amp;"-"&amp;TRIM(Tabla1[[#This Row],[Tipo Incrito]]))</f>
        <v/>
      </c>
      <c r="BH1029" s="254" t="str">
        <f>IF(F1029="","",OR(IFERROR(SEARCH("CG",Tabla1[[#This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9" s="311" t="str">
        <f>IF(F1029&lt;&gt;"",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9" s="311" t="str">
        <f>IF(F1029&lt;&gt;"",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9" s="311" t="str">
        <f>IF(Tabla1[[#This Row],[Fecha Inicio grupo]]="","",IFERROR(VLOOKUP(Tabla1[[#This Row],[Mes de Alta como miembro]],Parámetros!$AM$2:$AN$16,2,0),"01/01/1900"))</f>
        <v/>
      </c>
    </row>
    <row r="1030" spans="1:63" ht="15" customHeight="1">
      <c r="A1030" s="69">
        <v>1027</v>
      </c>
      <c r="B1030" s="146"/>
      <c r="C1030" s="147"/>
      <c r="D1030" s="43"/>
      <c r="E1030" s="148"/>
      <c r="F1030" s="207"/>
      <c r="G1030" s="46"/>
      <c r="H1030" s="165"/>
      <c r="I1030" s="149"/>
      <c r="J1030" s="147"/>
      <c r="K1030" s="168"/>
      <c r="L1030" s="151"/>
      <c r="M1030" s="150"/>
      <c r="N1030" s="240" t="str">
        <f ca="1">IF(Tabla1[[#This Row],[Fecha de nac]]="","",IF(Tabla1[[#This Row],[Fecha Finalización]] &gt;=TODAY(), DATEDIF(Tabla1[[#This Row],[Fecha de nac]],TODAY(),"y"), ROUNDDOWN((Tabla1[[#This Row],[Fecha Finalización]] -Tabla1[[#This Row],[Fecha de nac]])/365,0)))</f>
        <v/>
      </c>
      <c r="O1030" s="171"/>
      <c r="P1030" s="152"/>
      <c r="Q1030" s="153"/>
      <c r="R1030" s="154"/>
      <c r="S1030" s="154"/>
      <c r="T1030" s="154"/>
      <c r="U1030" s="244" t="str">
        <f>IF(F1030="","",Tabla1[[#This Row],[Fecha Inicio grupo]]+3*7-7)</f>
        <v/>
      </c>
      <c r="V1030" s="245" t="str">
        <f>IF(F1030="","",EDATE(Tabla1[[#This Row],[Fecha Inicio grupo]],3))</f>
        <v/>
      </c>
      <c r="W1030" s="30"/>
      <c r="X1030" s="30"/>
      <c r="Y1030" s="155"/>
      <c r="Z1030" s="155"/>
      <c r="AA1030" s="155"/>
      <c r="AB1030" s="155"/>
      <c r="AC1030" s="155"/>
      <c r="AD1030" s="155"/>
      <c r="AE1030" s="155"/>
      <c r="AF1030" s="155"/>
      <c r="AG1030" s="155"/>
      <c r="AH1030" s="232"/>
      <c r="AI1030" s="232"/>
      <c r="AJ1030" s="233"/>
      <c r="AK1030" s="232"/>
      <c r="AL1030" s="232"/>
      <c r="AM1030" s="232"/>
      <c r="AN1030" s="232"/>
      <c r="AO1030" s="145"/>
      <c r="AP1030" s="247" t="str">
        <f>IF(F1030="","",IFERROR(VLOOKUP(SUBSTITUTE(SUBSTITUTE(Tabla1[[#This Row],[Uso Sistemas]],"T","P"),"N","F"),Parámetros!$M$2:$N$17,2,0),"Completar hasta 3ra sem. para evaluar a Probacionista"))</f>
        <v/>
      </c>
      <c r="AQ1030" s="156"/>
      <c r="AR1030" s="156"/>
      <c r="AS1030" s="156"/>
      <c r="AT1030" s="30"/>
      <c r="AU1030" s="56" t="str">
        <f>CONCATENATE(Tabla1[[#This Row],[sem 01]],Tabla1[[#This Row],[sem 02]],Tabla1[[#This Row],[sem 03]])</f>
        <v/>
      </c>
      <c r="AV1030" s="56"/>
      <c r="AW1030" s="56"/>
      <c r="AX1030" s="249" t="str">
        <f>IF(V1030="","",EOMONTH(EDATE(Tabla1[[#This Row],[Fecha Finalización]],2),0))</f>
        <v/>
      </c>
      <c r="AY1030" s="156"/>
      <c r="AZ1030" s="250" t="str">
        <f>IF(V1030="","",EOMONTH(EDATE(Tabla1[[#This Row],[Fecha Finalización]],3),0))</f>
        <v/>
      </c>
      <c r="BA1030" s="40"/>
      <c r="BB1030" s="40"/>
      <c r="BC1030" s="238"/>
      <c r="BD1030" s="234" t="str">
        <f>IF(F1030="","",Tabla1[[#This Row],[sem 01]]&amp;Tabla1[[#This Row],[sem 02]]&amp;Tabla1[[#This Row],[sem 03]])</f>
        <v/>
      </c>
      <c r="BE1030" s="235" t="str">
        <f>+IF(TRIM(F1030)="","",$B$1&amp;"-"&amp;Tabla1[[#This Row],[Mes Inscrito]]&amp;"-"&amp;Tabla1[[#This Row],[Dia de clases Inscrito]]&amp;"-"&amp;Tabla1[[#This Row],[Horario Inscrito]]&amp;"-"&amp;Tabla1[[#This Row],[Fecha Inicio grupo]])</f>
        <v/>
      </c>
      <c r="BF1030" s="252" t="str">
        <f>IF(F1030="","",Tabla1[[#This Row],[Curso]])</f>
        <v/>
      </c>
      <c r="BG1030" s="253" t="str">
        <f>+IF(TRIM(F1030)="","",$B$1&amp;"-"&amp;TRIM(Tabla1[[#This Row],[Mes Inscrito]])&amp;"-"&amp;TRIM(Tabla1[[#This Row],[Dia de clases Inscrito]])&amp;"-"&amp;TRIM(Tabla1[[#This Row],[Horario Inscrito]])&amp;"-"&amp;TRIM(Tabla1[[#This Row],[Fecha Inicio grupo]])&amp;"-"&amp;TRIM(Tabla1[[#This Row],[Tipo Incrito]]))</f>
        <v/>
      </c>
      <c r="BH1030" s="254" t="str">
        <f>IF(F1030="","",OR(IFERROR(SEARCH("CG",Tabla1[[#This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0" s="311" t="str">
        <f>IF(F1030&lt;&gt;"",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0" s="311" t="str">
        <f>IF(F1030&lt;&gt;"",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0" s="311" t="str">
        <f>IF(Tabla1[[#This Row],[Fecha Inicio grupo]]="","",IFERROR(VLOOKUP(Tabla1[[#This Row],[Mes de Alta como miembro]],Parámetros!$AM$2:$AN$16,2,0),"01/01/1900"))</f>
        <v/>
      </c>
    </row>
    <row r="1031" spans="1:63" ht="15" customHeight="1">
      <c r="A1031" s="69">
        <v>1028</v>
      </c>
      <c r="B1031" s="146"/>
      <c r="C1031" s="147"/>
      <c r="D1031" s="43"/>
      <c r="E1031" s="148"/>
      <c r="F1031" s="207"/>
      <c r="G1031" s="46"/>
      <c r="H1031" s="165"/>
      <c r="I1031" s="149"/>
      <c r="J1031" s="147"/>
      <c r="K1031" s="168"/>
      <c r="L1031" s="151"/>
      <c r="M1031" s="150"/>
      <c r="N1031" s="240" t="str">
        <f ca="1">IF(Tabla1[[#This Row],[Fecha de nac]]="","",IF(Tabla1[[#This Row],[Fecha Finalización]] &gt;=TODAY(), DATEDIF(Tabla1[[#This Row],[Fecha de nac]],TODAY(),"y"), ROUNDDOWN((Tabla1[[#This Row],[Fecha Finalización]] -Tabla1[[#This Row],[Fecha de nac]])/365,0)))</f>
        <v/>
      </c>
      <c r="O1031" s="171"/>
      <c r="P1031" s="152"/>
      <c r="Q1031" s="153"/>
      <c r="R1031" s="154"/>
      <c r="S1031" s="154"/>
      <c r="T1031" s="154"/>
      <c r="U1031" s="244" t="str">
        <f>IF(F1031="","",Tabla1[[#This Row],[Fecha Inicio grupo]]+3*7-7)</f>
        <v/>
      </c>
      <c r="V1031" s="245" t="str">
        <f>IF(F1031="","",EDATE(Tabla1[[#This Row],[Fecha Inicio grupo]],3))</f>
        <v/>
      </c>
      <c r="W1031" s="30"/>
      <c r="X1031" s="30"/>
      <c r="Y1031" s="155"/>
      <c r="Z1031" s="155"/>
      <c r="AA1031" s="155"/>
      <c r="AB1031" s="155"/>
      <c r="AC1031" s="155"/>
      <c r="AD1031" s="155"/>
      <c r="AE1031" s="155"/>
      <c r="AF1031" s="155"/>
      <c r="AG1031" s="155"/>
      <c r="AH1031" s="232"/>
      <c r="AI1031" s="232"/>
      <c r="AJ1031" s="233"/>
      <c r="AK1031" s="232"/>
      <c r="AL1031" s="232"/>
      <c r="AM1031" s="232"/>
      <c r="AN1031" s="232"/>
      <c r="AO1031" s="145"/>
      <c r="AP1031" s="247" t="str">
        <f>IF(F1031="","",IFERROR(VLOOKUP(SUBSTITUTE(SUBSTITUTE(Tabla1[[#This Row],[Uso Sistemas]],"T","P"),"N","F"),Parámetros!$M$2:$N$17,2,0),"Completar hasta 3ra sem. para evaluar a Probacionista"))</f>
        <v/>
      </c>
      <c r="AQ1031" s="156"/>
      <c r="AR1031" s="156"/>
      <c r="AS1031" s="156"/>
      <c r="AT1031" s="30"/>
      <c r="AU1031" s="56" t="str">
        <f>CONCATENATE(Tabla1[[#This Row],[sem 01]],Tabla1[[#This Row],[sem 02]],Tabla1[[#This Row],[sem 03]])</f>
        <v/>
      </c>
      <c r="AV1031" s="56"/>
      <c r="AW1031" s="56"/>
      <c r="AX1031" s="249" t="str">
        <f>IF(V1031="","",EOMONTH(EDATE(Tabla1[[#This Row],[Fecha Finalización]],2),0))</f>
        <v/>
      </c>
      <c r="AY1031" s="156"/>
      <c r="AZ1031" s="250" t="str">
        <f>IF(V1031="","",EOMONTH(EDATE(Tabla1[[#This Row],[Fecha Finalización]],3),0))</f>
        <v/>
      </c>
      <c r="BA1031" s="40"/>
      <c r="BB1031" s="40"/>
      <c r="BC1031" s="238"/>
      <c r="BD1031" s="234" t="str">
        <f>IF(F1031="","",Tabla1[[#This Row],[sem 01]]&amp;Tabla1[[#This Row],[sem 02]]&amp;Tabla1[[#This Row],[sem 03]])</f>
        <v/>
      </c>
      <c r="BE1031" s="235" t="str">
        <f>+IF(TRIM(F1031)="","",$B$1&amp;"-"&amp;Tabla1[[#This Row],[Mes Inscrito]]&amp;"-"&amp;Tabla1[[#This Row],[Dia de clases Inscrito]]&amp;"-"&amp;Tabla1[[#This Row],[Horario Inscrito]]&amp;"-"&amp;Tabla1[[#This Row],[Fecha Inicio grupo]])</f>
        <v/>
      </c>
      <c r="BF1031" s="252" t="str">
        <f>IF(F1031="","",Tabla1[[#This Row],[Curso]])</f>
        <v/>
      </c>
      <c r="BG1031" s="253" t="str">
        <f>+IF(TRIM(F1031)="","",$B$1&amp;"-"&amp;TRIM(Tabla1[[#This Row],[Mes Inscrito]])&amp;"-"&amp;TRIM(Tabla1[[#This Row],[Dia de clases Inscrito]])&amp;"-"&amp;TRIM(Tabla1[[#This Row],[Horario Inscrito]])&amp;"-"&amp;TRIM(Tabla1[[#This Row],[Fecha Inicio grupo]])&amp;"-"&amp;TRIM(Tabla1[[#This Row],[Tipo Incrito]]))</f>
        <v/>
      </c>
      <c r="BH1031" s="254" t="str">
        <f>IF(F1031="","",OR(IFERROR(SEARCH("CG",Tabla1[[#This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1" s="311" t="str">
        <f>IF(F1031&lt;&gt;"",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1" s="311" t="str">
        <f>IF(F1031&lt;&gt;"",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1" s="311" t="str">
        <f>IF(Tabla1[[#This Row],[Fecha Inicio grupo]]="","",IFERROR(VLOOKUP(Tabla1[[#This Row],[Mes de Alta como miembro]],Parámetros!$AM$2:$AN$16,2,0),"01/01/1900"))</f>
        <v/>
      </c>
    </row>
    <row r="1032" spans="1:63" ht="15" customHeight="1">
      <c r="A1032" s="69">
        <v>1029</v>
      </c>
      <c r="B1032" s="146"/>
      <c r="C1032" s="147"/>
      <c r="D1032" s="43"/>
      <c r="E1032" s="148"/>
      <c r="F1032" s="207"/>
      <c r="G1032" s="46"/>
      <c r="H1032" s="165"/>
      <c r="I1032" s="149"/>
      <c r="J1032" s="147"/>
      <c r="K1032" s="168"/>
      <c r="L1032" s="151"/>
      <c r="M1032" s="150"/>
      <c r="N1032" s="240" t="str">
        <f ca="1">IF(Tabla1[[#This Row],[Fecha de nac]]="","",IF(Tabla1[[#This Row],[Fecha Finalización]] &gt;=TODAY(), DATEDIF(Tabla1[[#This Row],[Fecha de nac]],TODAY(),"y"), ROUNDDOWN((Tabla1[[#This Row],[Fecha Finalización]] -Tabla1[[#This Row],[Fecha de nac]])/365,0)))</f>
        <v/>
      </c>
      <c r="O1032" s="171"/>
      <c r="P1032" s="152"/>
      <c r="Q1032" s="153"/>
      <c r="R1032" s="154"/>
      <c r="S1032" s="154"/>
      <c r="T1032" s="154"/>
      <c r="U1032" s="244" t="str">
        <f>IF(F1032="","",Tabla1[[#This Row],[Fecha Inicio grupo]]+3*7-7)</f>
        <v/>
      </c>
      <c r="V1032" s="245" t="str">
        <f>IF(F1032="","",EDATE(Tabla1[[#This Row],[Fecha Inicio grupo]],3))</f>
        <v/>
      </c>
      <c r="W1032" s="30"/>
      <c r="X1032" s="30"/>
      <c r="Y1032" s="155"/>
      <c r="Z1032" s="155"/>
      <c r="AA1032" s="155"/>
      <c r="AB1032" s="155"/>
      <c r="AC1032" s="155"/>
      <c r="AD1032" s="155"/>
      <c r="AE1032" s="155"/>
      <c r="AF1032" s="155"/>
      <c r="AG1032" s="155"/>
      <c r="AH1032" s="232"/>
      <c r="AI1032" s="232"/>
      <c r="AJ1032" s="233"/>
      <c r="AK1032" s="232"/>
      <c r="AL1032" s="232"/>
      <c r="AM1032" s="232"/>
      <c r="AN1032" s="232"/>
      <c r="AO1032" s="145"/>
      <c r="AP1032" s="247" t="str">
        <f>IF(F1032="","",IFERROR(VLOOKUP(SUBSTITUTE(SUBSTITUTE(Tabla1[[#This Row],[Uso Sistemas]],"T","P"),"N","F"),Parámetros!$M$2:$N$17,2,0),"Completar hasta 3ra sem. para evaluar a Probacionista"))</f>
        <v/>
      </c>
      <c r="AQ1032" s="156"/>
      <c r="AR1032" s="156"/>
      <c r="AS1032" s="156"/>
      <c r="AT1032" s="30"/>
      <c r="AU1032" s="56" t="str">
        <f>CONCATENATE(Tabla1[[#This Row],[sem 01]],Tabla1[[#This Row],[sem 02]],Tabla1[[#This Row],[sem 03]])</f>
        <v/>
      </c>
      <c r="AV1032" s="56"/>
      <c r="AW1032" s="56"/>
      <c r="AX1032" s="249" t="str">
        <f>IF(V1032="","",EOMONTH(EDATE(Tabla1[[#This Row],[Fecha Finalización]],2),0))</f>
        <v/>
      </c>
      <c r="AY1032" s="156"/>
      <c r="AZ1032" s="250" t="str">
        <f>IF(V1032="","",EOMONTH(EDATE(Tabla1[[#This Row],[Fecha Finalización]],3),0))</f>
        <v/>
      </c>
      <c r="BA1032" s="40"/>
      <c r="BB1032" s="40"/>
      <c r="BC1032" s="238"/>
      <c r="BD1032" s="234" t="str">
        <f>IF(F1032="","",Tabla1[[#This Row],[sem 01]]&amp;Tabla1[[#This Row],[sem 02]]&amp;Tabla1[[#This Row],[sem 03]])</f>
        <v/>
      </c>
      <c r="BE1032" s="235" t="str">
        <f>+IF(TRIM(F1032)="","",$B$1&amp;"-"&amp;Tabla1[[#This Row],[Mes Inscrito]]&amp;"-"&amp;Tabla1[[#This Row],[Dia de clases Inscrito]]&amp;"-"&amp;Tabla1[[#This Row],[Horario Inscrito]]&amp;"-"&amp;Tabla1[[#This Row],[Fecha Inicio grupo]])</f>
        <v/>
      </c>
      <c r="BF1032" s="252" t="str">
        <f>IF(F1032="","",Tabla1[[#This Row],[Curso]])</f>
        <v/>
      </c>
      <c r="BG1032" s="253" t="str">
        <f>+IF(TRIM(F1032)="","",$B$1&amp;"-"&amp;TRIM(Tabla1[[#This Row],[Mes Inscrito]])&amp;"-"&amp;TRIM(Tabla1[[#This Row],[Dia de clases Inscrito]])&amp;"-"&amp;TRIM(Tabla1[[#This Row],[Horario Inscrito]])&amp;"-"&amp;TRIM(Tabla1[[#This Row],[Fecha Inicio grupo]])&amp;"-"&amp;TRIM(Tabla1[[#This Row],[Tipo Incrito]]))</f>
        <v/>
      </c>
      <c r="BH1032" s="254" t="str">
        <f>IF(F1032="","",OR(IFERROR(SEARCH("CG",Tabla1[[#This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2" s="311" t="str">
        <f>IF(F1032&lt;&gt;"",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2" s="311" t="str">
        <f>IF(F1032&lt;&gt;"",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2" s="311" t="str">
        <f>IF(Tabla1[[#This Row],[Fecha Inicio grupo]]="","",IFERROR(VLOOKUP(Tabla1[[#This Row],[Mes de Alta como miembro]],Parámetros!$AM$2:$AN$16,2,0),"01/01/1900"))</f>
        <v/>
      </c>
    </row>
    <row r="1033" spans="1:63" ht="15" customHeight="1">
      <c r="A1033" s="69">
        <v>1030</v>
      </c>
      <c r="B1033" s="146"/>
      <c r="C1033" s="147"/>
      <c r="D1033" s="43"/>
      <c r="E1033" s="148"/>
      <c r="F1033" s="207"/>
      <c r="G1033" s="46"/>
      <c r="H1033" s="165"/>
      <c r="I1033" s="149"/>
      <c r="J1033" s="147"/>
      <c r="K1033" s="168"/>
      <c r="L1033" s="151"/>
      <c r="M1033" s="150"/>
      <c r="N1033" s="240" t="str">
        <f ca="1">IF(Tabla1[[#This Row],[Fecha de nac]]="","",IF(Tabla1[[#This Row],[Fecha Finalización]] &gt;=TODAY(), DATEDIF(Tabla1[[#This Row],[Fecha de nac]],TODAY(),"y"), ROUNDDOWN((Tabla1[[#This Row],[Fecha Finalización]] -Tabla1[[#This Row],[Fecha de nac]])/365,0)))</f>
        <v/>
      </c>
      <c r="O1033" s="171"/>
      <c r="P1033" s="152"/>
      <c r="Q1033" s="153"/>
      <c r="R1033" s="154"/>
      <c r="S1033" s="154"/>
      <c r="T1033" s="154"/>
      <c r="U1033" s="244" t="str">
        <f>IF(F1033="","",Tabla1[[#This Row],[Fecha Inicio grupo]]+3*7-7)</f>
        <v/>
      </c>
      <c r="V1033" s="245" t="str">
        <f>IF(F1033="","",EDATE(Tabla1[[#This Row],[Fecha Inicio grupo]],3))</f>
        <v/>
      </c>
      <c r="W1033" s="30"/>
      <c r="X1033" s="30"/>
      <c r="Y1033" s="155"/>
      <c r="Z1033" s="155"/>
      <c r="AA1033" s="155"/>
      <c r="AB1033" s="155"/>
      <c r="AC1033" s="155"/>
      <c r="AD1033" s="155"/>
      <c r="AE1033" s="155"/>
      <c r="AF1033" s="155"/>
      <c r="AG1033" s="155"/>
      <c r="AH1033" s="232"/>
      <c r="AI1033" s="232"/>
      <c r="AJ1033" s="233"/>
      <c r="AK1033" s="232"/>
      <c r="AL1033" s="232"/>
      <c r="AM1033" s="232"/>
      <c r="AN1033" s="232"/>
      <c r="AO1033" s="145"/>
      <c r="AP1033" s="247" t="str">
        <f>IF(F1033="","",IFERROR(VLOOKUP(SUBSTITUTE(SUBSTITUTE(Tabla1[[#This Row],[Uso Sistemas]],"T","P"),"N","F"),Parámetros!$M$2:$N$17,2,0),"Completar hasta 3ra sem. para evaluar a Probacionista"))</f>
        <v/>
      </c>
      <c r="AQ1033" s="156"/>
      <c r="AR1033" s="156"/>
      <c r="AS1033" s="156"/>
      <c r="AT1033" s="30"/>
      <c r="AU1033" s="56" t="str">
        <f>CONCATENATE(Tabla1[[#This Row],[sem 01]],Tabla1[[#This Row],[sem 02]],Tabla1[[#This Row],[sem 03]])</f>
        <v/>
      </c>
      <c r="AV1033" s="56"/>
      <c r="AW1033" s="56"/>
      <c r="AX1033" s="249" t="str">
        <f>IF(V1033="","",EOMONTH(EDATE(Tabla1[[#This Row],[Fecha Finalización]],2),0))</f>
        <v/>
      </c>
      <c r="AY1033" s="156"/>
      <c r="AZ1033" s="250" t="str">
        <f>IF(V1033="","",EOMONTH(EDATE(Tabla1[[#This Row],[Fecha Finalización]],3),0))</f>
        <v/>
      </c>
      <c r="BA1033" s="40"/>
      <c r="BB1033" s="40"/>
      <c r="BC1033" s="238"/>
      <c r="BD1033" s="234" t="str">
        <f>IF(F1033="","",Tabla1[[#This Row],[sem 01]]&amp;Tabla1[[#This Row],[sem 02]]&amp;Tabla1[[#This Row],[sem 03]])</f>
        <v/>
      </c>
      <c r="BE1033" s="235" t="str">
        <f>+IF(TRIM(F1033)="","",$B$1&amp;"-"&amp;Tabla1[[#This Row],[Mes Inscrito]]&amp;"-"&amp;Tabla1[[#This Row],[Dia de clases Inscrito]]&amp;"-"&amp;Tabla1[[#This Row],[Horario Inscrito]]&amp;"-"&amp;Tabla1[[#This Row],[Fecha Inicio grupo]])</f>
        <v/>
      </c>
      <c r="BF1033" s="252" t="str">
        <f>IF(F1033="","",Tabla1[[#This Row],[Curso]])</f>
        <v/>
      </c>
      <c r="BG1033" s="253" t="str">
        <f>+IF(TRIM(F1033)="","",$B$1&amp;"-"&amp;TRIM(Tabla1[[#This Row],[Mes Inscrito]])&amp;"-"&amp;TRIM(Tabla1[[#This Row],[Dia de clases Inscrito]])&amp;"-"&amp;TRIM(Tabla1[[#This Row],[Horario Inscrito]])&amp;"-"&amp;TRIM(Tabla1[[#This Row],[Fecha Inicio grupo]])&amp;"-"&amp;TRIM(Tabla1[[#This Row],[Tipo Incrito]]))</f>
        <v/>
      </c>
      <c r="BH1033" s="254" t="str">
        <f>IF(F1033="","",OR(IFERROR(SEARCH("CG",Tabla1[[#This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3" s="311" t="str">
        <f>IF(F1033&lt;&gt;"",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3" s="311" t="str">
        <f>IF(F1033&lt;&gt;"",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3" s="311" t="str">
        <f>IF(Tabla1[[#This Row],[Fecha Inicio grupo]]="","",IFERROR(VLOOKUP(Tabla1[[#This Row],[Mes de Alta como miembro]],Parámetros!$AM$2:$AN$16,2,0),"01/01/1900"))</f>
        <v/>
      </c>
    </row>
    <row r="1034" spans="1:63" ht="15" customHeight="1">
      <c r="A1034" s="69">
        <v>1031</v>
      </c>
      <c r="B1034" s="146"/>
      <c r="C1034" s="147"/>
      <c r="D1034" s="43"/>
      <c r="E1034" s="148"/>
      <c r="F1034" s="207"/>
      <c r="G1034" s="46"/>
      <c r="H1034" s="165"/>
      <c r="I1034" s="149"/>
      <c r="J1034" s="147"/>
      <c r="K1034" s="168"/>
      <c r="L1034" s="151"/>
      <c r="M1034" s="150"/>
      <c r="N1034" s="240" t="str">
        <f ca="1">IF(Tabla1[[#This Row],[Fecha de nac]]="","",IF(Tabla1[[#This Row],[Fecha Finalización]] &gt;=TODAY(), DATEDIF(Tabla1[[#This Row],[Fecha de nac]],TODAY(),"y"), ROUNDDOWN((Tabla1[[#This Row],[Fecha Finalización]] -Tabla1[[#This Row],[Fecha de nac]])/365,0)))</f>
        <v/>
      </c>
      <c r="O1034" s="171"/>
      <c r="P1034" s="152"/>
      <c r="Q1034" s="153"/>
      <c r="R1034" s="154"/>
      <c r="S1034" s="154"/>
      <c r="T1034" s="154"/>
      <c r="U1034" s="244" t="str">
        <f>IF(F1034="","",Tabla1[[#This Row],[Fecha Inicio grupo]]+3*7-7)</f>
        <v/>
      </c>
      <c r="V1034" s="245" t="str">
        <f>IF(F1034="","",EDATE(Tabla1[[#This Row],[Fecha Inicio grupo]],3))</f>
        <v/>
      </c>
      <c r="W1034" s="30"/>
      <c r="X1034" s="30"/>
      <c r="Y1034" s="155"/>
      <c r="Z1034" s="155"/>
      <c r="AA1034" s="155"/>
      <c r="AB1034" s="155"/>
      <c r="AC1034" s="155"/>
      <c r="AD1034" s="155"/>
      <c r="AE1034" s="155"/>
      <c r="AF1034" s="155"/>
      <c r="AG1034" s="155"/>
      <c r="AH1034" s="232"/>
      <c r="AI1034" s="232"/>
      <c r="AJ1034" s="233"/>
      <c r="AK1034" s="232"/>
      <c r="AL1034" s="232"/>
      <c r="AM1034" s="232"/>
      <c r="AN1034" s="232"/>
      <c r="AO1034" s="145"/>
      <c r="AP1034" s="247" t="str">
        <f>IF(F1034="","",IFERROR(VLOOKUP(SUBSTITUTE(SUBSTITUTE(Tabla1[[#This Row],[Uso Sistemas]],"T","P"),"N","F"),Parámetros!$M$2:$N$17,2,0),"Completar hasta 3ra sem. para evaluar a Probacionista"))</f>
        <v/>
      </c>
      <c r="AQ1034" s="156"/>
      <c r="AR1034" s="156"/>
      <c r="AS1034" s="156"/>
      <c r="AT1034" s="30"/>
      <c r="AU1034" s="56" t="str">
        <f>CONCATENATE(Tabla1[[#This Row],[sem 01]],Tabla1[[#This Row],[sem 02]],Tabla1[[#This Row],[sem 03]])</f>
        <v/>
      </c>
      <c r="AV1034" s="56"/>
      <c r="AW1034" s="56"/>
      <c r="AX1034" s="249" t="str">
        <f>IF(V1034="","",EOMONTH(EDATE(Tabla1[[#This Row],[Fecha Finalización]],2),0))</f>
        <v/>
      </c>
      <c r="AY1034" s="156"/>
      <c r="AZ1034" s="250" t="str">
        <f>IF(V1034="","",EOMONTH(EDATE(Tabla1[[#This Row],[Fecha Finalización]],3),0))</f>
        <v/>
      </c>
      <c r="BA1034" s="40"/>
      <c r="BB1034" s="40"/>
      <c r="BC1034" s="238"/>
      <c r="BD1034" s="234" t="str">
        <f>IF(F1034="","",Tabla1[[#This Row],[sem 01]]&amp;Tabla1[[#This Row],[sem 02]]&amp;Tabla1[[#This Row],[sem 03]])</f>
        <v/>
      </c>
      <c r="BE1034" s="235" t="str">
        <f>+IF(TRIM(F1034)="","",$B$1&amp;"-"&amp;Tabla1[[#This Row],[Mes Inscrito]]&amp;"-"&amp;Tabla1[[#This Row],[Dia de clases Inscrito]]&amp;"-"&amp;Tabla1[[#This Row],[Horario Inscrito]]&amp;"-"&amp;Tabla1[[#This Row],[Fecha Inicio grupo]])</f>
        <v/>
      </c>
      <c r="BF1034" s="252" t="str">
        <f>IF(F1034="","",Tabla1[[#This Row],[Curso]])</f>
        <v/>
      </c>
      <c r="BG1034" s="253" t="str">
        <f>+IF(TRIM(F1034)="","",$B$1&amp;"-"&amp;TRIM(Tabla1[[#This Row],[Mes Inscrito]])&amp;"-"&amp;TRIM(Tabla1[[#This Row],[Dia de clases Inscrito]])&amp;"-"&amp;TRIM(Tabla1[[#This Row],[Horario Inscrito]])&amp;"-"&amp;TRIM(Tabla1[[#This Row],[Fecha Inicio grupo]])&amp;"-"&amp;TRIM(Tabla1[[#This Row],[Tipo Incrito]]))</f>
        <v/>
      </c>
      <c r="BH1034" s="254" t="str">
        <f>IF(F1034="","",OR(IFERROR(SEARCH("CG",Tabla1[[#This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4" s="311" t="str">
        <f>IF(F1034&lt;&gt;"",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4" s="311" t="str">
        <f>IF(F1034&lt;&gt;"",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4" s="311" t="str">
        <f>IF(Tabla1[[#This Row],[Fecha Inicio grupo]]="","",IFERROR(VLOOKUP(Tabla1[[#This Row],[Mes de Alta como miembro]],Parámetros!$AM$2:$AN$16,2,0),"01/01/1900"))</f>
        <v/>
      </c>
    </row>
    <row r="1035" spans="1:63" ht="15" customHeight="1">
      <c r="A1035" s="69">
        <v>1032</v>
      </c>
      <c r="B1035" s="146"/>
      <c r="C1035" s="147"/>
      <c r="D1035" s="43"/>
      <c r="E1035" s="148"/>
      <c r="F1035" s="207"/>
      <c r="G1035" s="46"/>
      <c r="H1035" s="165"/>
      <c r="I1035" s="149"/>
      <c r="J1035" s="147"/>
      <c r="K1035" s="168"/>
      <c r="L1035" s="151"/>
      <c r="M1035" s="150"/>
      <c r="N1035" s="240" t="str">
        <f ca="1">IF(Tabla1[[#This Row],[Fecha de nac]]="","",IF(Tabla1[[#This Row],[Fecha Finalización]] &gt;=TODAY(), DATEDIF(Tabla1[[#This Row],[Fecha de nac]],TODAY(),"y"), ROUNDDOWN((Tabla1[[#This Row],[Fecha Finalización]] -Tabla1[[#This Row],[Fecha de nac]])/365,0)))</f>
        <v/>
      </c>
      <c r="O1035" s="171"/>
      <c r="P1035" s="152"/>
      <c r="Q1035" s="153"/>
      <c r="R1035" s="154"/>
      <c r="S1035" s="154"/>
      <c r="T1035" s="154"/>
      <c r="U1035" s="244" t="str">
        <f>IF(F1035="","",Tabla1[[#This Row],[Fecha Inicio grupo]]+3*7-7)</f>
        <v/>
      </c>
      <c r="V1035" s="245" t="str">
        <f>IF(F1035="","",EDATE(Tabla1[[#This Row],[Fecha Inicio grupo]],3))</f>
        <v/>
      </c>
      <c r="W1035" s="30"/>
      <c r="X1035" s="30"/>
      <c r="Y1035" s="155"/>
      <c r="Z1035" s="155"/>
      <c r="AA1035" s="155"/>
      <c r="AB1035" s="155"/>
      <c r="AC1035" s="155"/>
      <c r="AD1035" s="155"/>
      <c r="AE1035" s="155"/>
      <c r="AF1035" s="155"/>
      <c r="AG1035" s="155"/>
      <c r="AH1035" s="232"/>
      <c r="AI1035" s="232"/>
      <c r="AJ1035" s="233"/>
      <c r="AK1035" s="232"/>
      <c r="AL1035" s="232"/>
      <c r="AM1035" s="232"/>
      <c r="AN1035" s="232"/>
      <c r="AO1035" s="145"/>
      <c r="AP1035" s="247" t="str">
        <f>IF(F1035="","",IFERROR(VLOOKUP(SUBSTITUTE(SUBSTITUTE(Tabla1[[#This Row],[Uso Sistemas]],"T","P"),"N","F"),Parámetros!$M$2:$N$17,2,0),"Completar hasta 3ra sem. para evaluar a Probacionista"))</f>
        <v/>
      </c>
      <c r="AQ1035" s="156"/>
      <c r="AR1035" s="156"/>
      <c r="AS1035" s="156"/>
      <c r="AT1035" s="30"/>
      <c r="AU1035" s="56" t="str">
        <f>CONCATENATE(Tabla1[[#This Row],[sem 01]],Tabla1[[#This Row],[sem 02]],Tabla1[[#This Row],[sem 03]])</f>
        <v/>
      </c>
      <c r="AV1035" s="56"/>
      <c r="AW1035" s="56"/>
      <c r="AX1035" s="249" t="str">
        <f>IF(V1035="","",EOMONTH(EDATE(Tabla1[[#This Row],[Fecha Finalización]],2),0))</f>
        <v/>
      </c>
      <c r="AY1035" s="156"/>
      <c r="AZ1035" s="250" t="str">
        <f>IF(V1035="","",EOMONTH(EDATE(Tabla1[[#This Row],[Fecha Finalización]],3),0))</f>
        <v/>
      </c>
      <c r="BA1035" s="40"/>
      <c r="BB1035" s="40"/>
      <c r="BC1035" s="238"/>
      <c r="BD1035" s="234" t="str">
        <f>IF(F1035="","",Tabla1[[#This Row],[sem 01]]&amp;Tabla1[[#This Row],[sem 02]]&amp;Tabla1[[#This Row],[sem 03]])</f>
        <v/>
      </c>
      <c r="BE1035" s="235" t="str">
        <f>+IF(TRIM(F1035)="","",$B$1&amp;"-"&amp;Tabla1[[#This Row],[Mes Inscrito]]&amp;"-"&amp;Tabla1[[#This Row],[Dia de clases Inscrito]]&amp;"-"&amp;Tabla1[[#This Row],[Horario Inscrito]]&amp;"-"&amp;Tabla1[[#This Row],[Fecha Inicio grupo]])</f>
        <v/>
      </c>
      <c r="BF1035" s="252" t="str">
        <f>IF(F1035="","",Tabla1[[#This Row],[Curso]])</f>
        <v/>
      </c>
      <c r="BG1035" s="253" t="str">
        <f>+IF(TRIM(F1035)="","",$B$1&amp;"-"&amp;TRIM(Tabla1[[#This Row],[Mes Inscrito]])&amp;"-"&amp;TRIM(Tabla1[[#This Row],[Dia de clases Inscrito]])&amp;"-"&amp;TRIM(Tabla1[[#This Row],[Horario Inscrito]])&amp;"-"&amp;TRIM(Tabla1[[#This Row],[Fecha Inicio grupo]])&amp;"-"&amp;TRIM(Tabla1[[#This Row],[Tipo Incrito]]))</f>
        <v/>
      </c>
      <c r="BH1035" s="254" t="str">
        <f>IF(F1035="","",OR(IFERROR(SEARCH("CG",Tabla1[[#This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5" s="311" t="str">
        <f>IF(F1035&lt;&gt;"",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5" s="311" t="str">
        <f>IF(F1035&lt;&gt;"",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5" s="311" t="str">
        <f>IF(Tabla1[[#This Row],[Fecha Inicio grupo]]="","",IFERROR(VLOOKUP(Tabla1[[#This Row],[Mes de Alta como miembro]],Parámetros!$AM$2:$AN$16,2,0),"01/01/1900"))</f>
        <v/>
      </c>
    </row>
    <row r="1036" spans="1:63" ht="15" customHeight="1">
      <c r="A1036" s="69">
        <v>1033</v>
      </c>
      <c r="B1036" s="146"/>
      <c r="C1036" s="147"/>
      <c r="D1036" s="43"/>
      <c r="E1036" s="148"/>
      <c r="F1036" s="207"/>
      <c r="G1036" s="46"/>
      <c r="H1036" s="165"/>
      <c r="I1036" s="149"/>
      <c r="J1036" s="147"/>
      <c r="K1036" s="168"/>
      <c r="L1036" s="151"/>
      <c r="M1036" s="150"/>
      <c r="N1036" s="240" t="str">
        <f ca="1">IF(Tabla1[[#This Row],[Fecha de nac]]="","",IF(Tabla1[[#This Row],[Fecha Finalización]] &gt;=TODAY(), DATEDIF(Tabla1[[#This Row],[Fecha de nac]],TODAY(),"y"), ROUNDDOWN((Tabla1[[#This Row],[Fecha Finalización]] -Tabla1[[#This Row],[Fecha de nac]])/365,0)))</f>
        <v/>
      </c>
      <c r="O1036" s="171"/>
      <c r="P1036" s="152"/>
      <c r="Q1036" s="153"/>
      <c r="R1036" s="154"/>
      <c r="S1036" s="154"/>
      <c r="T1036" s="154"/>
      <c r="U1036" s="244" t="str">
        <f>IF(F1036="","",Tabla1[[#This Row],[Fecha Inicio grupo]]+3*7-7)</f>
        <v/>
      </c>
      <c r="V1036" s="245" t="str">
        <f>IF(F1036="","",EDATE(Tabla1[[#This Row],[Fecha Inicio grupo]],3))</f>
        <v/>
      </c>
      <c r="W1036" s="30"/>
      <c r="X1036" s="30"/>
      <c r="Y1036" s="155"/>
      <c r="Z1036" s="155"/>
      <c r="AA1036" s="155"/>
      <c r="AB1036" s="155"/>
      <c r="AC1036" s="155"/>
      <c r="AD1036" s="155"/>
      <c r="AE1036" s="155"/>
      <c r="AF1036" s="155"/>
      <c r="AG1036" s="155"/>
      <c r="AH1036" s="232"/>
      <c r="AI1036" s="232"/>
      <c r="AJ1036" s="233"/>
      <c r="AK1036" s="232"/>
      <c r="AL1036" s="232"/>
      <c r="AM1036" s="232"/>
      <c r="AN1036" s="232"/>
      <c r="AO1036" s="145"/>
      <c r="AP1036" s="247" t="str">
        <f>IF(F1036="","",IFERROR(VLOOKUP(SUBSTITUTE(SUBSTITUTE(Tabla1[[#This Row],[Uso Sistemas]],"T","P"),"N","F"),Parámetros!$M$2:$N$17,2,0),"Completar hasta 3ra sem. para evaluar a Probacionista"))</f>
        <v/>
      </c>
      <c r="AQ1036" s="156"/>
      <c r="AR1036" s="156"/>
      <c r="AS1036" s="156"/>
      <c r="AT1036" s="30"/>
      <c r="AU1036" s="56" t="str">
        <f>CONCATENATE(Tabla1[[#This Row],[sem 01]],Tabla1[[#This Row],[sem 02]],Tabla1[[#This Row],[sem 03]])</f>
        <v/>
      </c>
      <c r="AV1036" s="56"/>
      <c r="AW1036" s="56"/>
      <c r="AX1036" s="249" t="str">
        <f>IF(V1036="","",EOMONTH(EDATE(Tabla1[[#This Row],[Fecha Finalización]],2),0))</f>
        <v/>
      </c>
      <c r="AY1036" s="156"/>
      <c r="AZ1036" s="250" t="str">
        <f>IF(V1036="","",EOMONTH(EDATE(Tabla1[[#This Row],[Fecha Finalización]],3),0))</f>
        <v/>
      </c>
      <c r="BA1036" s="40"/>
      <c r="BB1036" s="40"/>
      <c r="BC1036" s="238"/>
      <c r="BD1036" s="234" t="str">
        <f>IF(F1036="","",Tabla1[[#This Row],[sem 01]]&amp;Tabla1[[#This Row],[sem 02]]&amp;Tabla1[[#This Row],[sem 03]])</f>
        <v/>
      </c>
      <c r="BE1036" s="235" t="str">
        <f>+IF(TRIM(F1036)="","",$B$1&amp;"-"&amp;Tabla1[[#This Row],[Mes Inscrito]]&amp;"-"&amp;Tabla1[[#This Row],[Dia de clases Inscrito]]&amp;"-"&amp;Tabla1[[#This Row],[Horario Inscrito]]&amp;"-"&amp;Tabla1[[#This Row],[Fecha Inicio grupo]])</f>
        <v/>
      </c>
      <c r="BF1036" s="252" t="str">
        <f>IF(F1036="","",Tabla1[[#This Row],[Curso]])</f>
        <v/>
      </c>
      <c r="BG1036" s="253" t="str">
        <f>+IF(TRIM(F1036)="","",$B$1&amp;"-"&amp;TRIM(Tabla1[[#This Row],[Mes Inscrito]])&amp;"-"&amp;TRIM(Tabla1[[#This Row],[Dia de clases Inscrito]])&amp;"-"&amp;TRIM(Tabla1[[#This Row],[Horario Inscrito]])&amp;"-"&amp;TRIM(Tabla1[[#This Row],[Fecha Inicio grupo]])&amp;"-"&amp;TRIM(Tabla1[[#This Row],[Tipo Incrito]]))</f>
        <v/>
      </c>
      <c r="BH1036" s="254" t="str">
        <f>IF(F1036="","",OR(IFERROR(SEARCH("CG",Tabla1[[#This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6" s="311" t="str">
        <f>IF(F1036&lt;&gt;"",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6" s="311" t="str">
        <f>IF(F1036&lt;&gt;"",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6" s="311" t="str">
        <f>IF(Tabla1[[#This Row],[Fecha Inicio grupo]]="","",IFERROR(VLOOKUP(Tabla1[[#This Row],[Mes de Alta como miembro]],Parámetros!$AM$2:$AN$16,2,0),"01/01/1900"))</f>
        <v/>
      </c>
    </row>
    <row r="1037" spans="1:63" ht="15" customHeight="1">
      <c r="A1037" s="69">
        <v>1034</v>
      </c>
      <c r="B1037" s="146"/>
      <c r="C1037" s="147"/>
      <c r="D1037" s="43"/>
      <c r="E1037" s="148"/>
      <c r="F1037" s="207"/>
      <c r="G1037" s="46"/>
      <c r="H1037" s="165"/>
      <c r="I1037" s="149"/>
      <c r="J1037" s="147"/>
      <c r="K1037" s="168"/>
      <c r="L1037" s="151"/>
      <c r="M1037" s="150"/>
      <c r="N1037" s="240" t="str">
        <f ca="1">IF(Tabla1[[#This Row],[Fecha de nac]]="","",IF(Tabla1[[#This Row],[Fecha Finalización]] &gt;=TODAY(), DATEDIF(Tabla1[[#This Row],[Fecha de nac]],TODAY(),"y"), ROUNDDOWN((Tabla1[[#This Row],[Fecha Finalización]] -Tabla1[[#This Row],[Fecha de nac]])/365,0)))</f>
        <v/>
      </c>
      <c r="O1037" s="171"/>
      <c r="P1037" s="152"/>
      <c r="Q1037" s="153"/>
      <c r="R1037" s="154"/>
      <c r="S1037" s="154"/>
      <c r="T1037" s="154"/>
      <c r="U1037" s="244" t="str">
        <f>IF(F1037="","",Tabla1[[#This Row],[Fecha Inicio grupo]]+3*7-7)</f>
        <v/>
      </c>
      <c r="V1037" s="245" t="str">
        <f>IF(F1037="","",EDATE(Tabla1[[#This Row],[Fecha Inicio grupo]],3))</f>
        <v/>
      </c>
      <c r="W1037" s="30"/>
      <c r="X1037" s="30"/>
      <c r="Y1037" s="155"/>
      <c r="Z1037" s="155"/>
      <c r="AA1037" s="155"/>
      <c r="AB1037" s="155"/>
      <c r="AC1037" s="155"/>
      <c r="AD1037" s="155"/>
      <c r="AE1037" s="155"/>
      <c r="AF1037" s="155"/>
      <c r="AG1037" s="155"/>
      <c r="AH1037" s="232"/>
      <c r="AI1037" s="232"/>
      <c r="AJ1037" s="233"/>
      <c r="AK1037" s="232"/>
      <c r="AL1037" s="232"/>
      <c r="AM1037" s="232"/>
      <c r="AN1037" s="232"/>
      <c r="AO1037" s="145"/>
      <c r="AP1037" s="247" t="str">
        <f>IF(F1037="","",IFERROR(VLOOKUP(SUBSTITUTE(SUBSTITUTE(Tabla1[[#This Row],[Uso Sistemas]],"T","P"),"N","F"),Parámetros!$M$2:$N$17,2,0),"Completar hasta 3ra sem. para evaluar a Probacionista"))</f>
        <v/>
      </c>
      <c r="AQ1037" s="156"/>
      <c r="AR1037" s="156"/>
      <c r="AS1037" s="156"/>
      <c r="AT1037" s="30"/>
      <c r="AU1037" s="56" t="str">
        <f>CONCATENATE(Tabla1[[#This Row],[sem 01]],Tabla1[[#This Row],[sem 02]],Tabla1[[#This Row],[sem 03]])</f>
        <v/>
      </c>
      <c r="AV1037" s="56"/>
      <c r="AW1037" s="56"/>
      <c r="AX1037" s="249" t="str">
        <f>IF(V1037="","",EOMONTH(EDATE(Tabla1[[#This Row],[Fecha Finalización]],2),0))</f>
        <v/>
      </c>
      <c r="AY1037" s="156"/>
      <c r="AZ1037" s="250" t="str">
        <f>IF(V1037="","",EOMONTH(EDATE(Tabla1[[#This Row],[Fecha Finalización]],3),0))</f>
        <v/>
      </c>
      <c r="BA1037" s="40"/>
      <c r="BB1037" s="40"/>
      <c r="BC1037" s="238"/>
      <c r="BD1037" s="234" t="str">
        <f>IF(F1037="","",Tabla1[[#This Row],[sem 01]]&amp;Tabla1[[#This Row],[sem 02]]&amp;Tabla1[[#This Row],[sem 03]])</f>
        <v/>
      </c>
      <c r="BE1037" s="235" t="str">
        <f>+IF(TRIM(F1037)="","",$B$1&amp;"-"&amp;Tabla1[[#This Row],[Mes Inscrito]]&amp;"-"&amp;Tabla1[[#This Row],[Dia de clases Inscrito]]&amp;"-"&amp;Tabla1[[#This Row],[Horario Inscrito]]&amp;"-"&amp;Tabla1[[#This Row],[Fecha Inicio grupo]])</f>
        <v/>
      </c>
      <c r="BF1037" s="252" t="str">
        <f>IF(F1037="","",Tabla1[[#This Row],[Curso]])</f>
        <v/>
      </c>
      <c r="BG1037" s="253" t="str">
        <f>+IF(TRIM(F1037)="","",$B$1&amp;"-"&amp;TRIM(Tabla1[[#This Row],[Mes Inscrito]])&amp;"-"&amp;TRIM(Tabla1[[#This Row],[Dia de clases Inscrito]])&amp;"-"&amp;TRIM(Tabla1[[#This Row],[Horario Inscrito]])&amp;"-"&amp;TRIM(Tabla1[[#This Row],[Fecha Inicio grupo]])&amp;"-"&amp;TRIM(Tabla1[[#This Row],[Tipo Incrito]]))</f>
        <v/>
      </c>
      <c r="BH1037" s="254" t="str">
        <f>IF(F1037="","",OR(IFERROR(SEARCH("CG",Tabla1[[#This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7" s="311" t="str">
        <f>IF(F1037&lt;&gt;"",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7" s="311" t="str">
        <f>IF(F1037&lt;&gt;"",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7" s="311" t="str">
        <f>IF(Tabla1[[#This Row],[Fecha Inicio grupo]]="","",IFERROR(VLOOKUP(Tabla1[[#This Row],[Mes de Alta como miembro]],Parámetros!$AM$2:$AN$16,2,0),"01/01/1900"))</f>
        <v/>
      </c>
    </row>
    <row r="1038" spans="1:63" ht="15" customHeight="1">
      <c r="A1038" s="69">
        <v>1035</v>
      </c>
      <c r="B1038" s="146"/>
      <c r="C1038" s="147"/>
      <c r="D1038" s="43"/>
      <c r="E1038" s="148"/>
      <c r="F1038" s="207"/>
      <c r="G1038" s="46"/>
      <c r="H1038" s="165"/>
      <c r="I1038" s="149"/>
      <c r="J1038" s="147"/>
      <c r="K1038" s="168"/>
      <c r="L1038" s="151"/>
      <c r="M1038" s="150"/>
      <c r="N1038" s="240" t="str">
        <f ca="1">IF(Tabla1[[#This Row],[Fecha de nac]]="","",IF(Tabla1[[#This Row],[Fecha Finalización]] &gt;=TODAY(), DATEDIF(Tabla1[[#This Row],[Fecha de nac]],TODAY(),"y"), ROUNDDOWN((Tabla1[[#This Row],[Fecha Finalización]] -Tabla1[[#This Row],[Fecha de nac]])/365,0)))</f>
        <v/>
      </c>
      <c r="O1038" s="171"/>
      <c r="P1038" s="152"/>
      <c r="Q1038" s="153"/>
      <c r="R1038" s="154"/>
      <c r="S1038" s="154"/>
      <c r="T1038" s="154"/>
      <c r="U1038" s="244" t="str">
        <f>IF(F1038="","",Tabla1[[#This Row],[Fecha Inicio grupo]]+3*7-7)</f>
        <v/>
      </c>
      <c r="V1038" s="245" t="str">
        <f>IF(F1038="","",EDATE(Tabla1[[#This Row],[Fecha Inicio grupo]],3))</f>
        <v/>
      </c>
      <c r="W1038" s="30"/>
      <c r="X1038" s="30"/>
      <c r="Y1038" s="155"/>
      <c r="Z1038" s="155"/>
      <c r="AA1038" s="155"/>
      <c r="AB1038" s="155"/>
      <c r="AC1038" s="155"/>
      <c r="AD1038" s="155"/>
      <c r="AE1038" s="155"/>
      <c r="AF1038" s="155"/>
      <c r="AG1038" s="155"/>
      <c r="AH1038" s="232"/>
      <c r="AI1038" s="232"/>
      <c r="AJ1038" s="233"/>
      <c r="AK1038" s="232"/>
      <c r="AL1038" s="232"/>
      <c r="AM1038" s="232"/>
      <c r="AN1038" s="232"/>
      <c r="AO1038" s="145"/>
      <c r="AP1038" s="247" t="str">
        <f>IF(F1038="","",IFERROR(VLOOKUP(SUBSTITUTE(SUBSTITUTE(Tabla1[[#This Row],[Uso Sistemas]],"T","P"),"N","F"),Parámetros!$M$2:$N$17,2,0),"Completar hasta 3ra sem. para evaluar a Probacionista"))</f>
        <v/>
      </c>
      <c r="AQ1038" s="156"/>
      <c r="AR1038" s="156"/>
      <c r="AS1038" s="156"/>
      <c r="AT1038" s="30"/>
      <c r="AU1038" s="56" t="str">
        <f>CONCATENATE(Tabla1[[#This Row],[sem 01]],Tabla1[[#This Row],[sem 02]],Tabla1[[#This Row],[sem 03]])</f>
        <v/>
      </c>
      <c r="AV1038" s="56"/>
      <c r="AW1038" s="56"/>
      <c r="AX1038" s="249" t="str">
        <f>IF(V1038="","",EOMONTH(EDATE(Tabla1[[#This Row],[Fecha Finalización]],2),0))</f>
        <v/>
      </c>
      <c r="AY1038" s="156"/>
      <c r="AZ1038" s="250" t="str">
        <f>IF(V1038="","",EOMONTH(EDATE(Tabla1[[#This Row],[Fecha Finalización]],3),0))</f>
        <v/>
      </c>
      <c r="BA1038" s="40"/>
      <c r="BB1038" s="40"/>
      <c r="BC1038" s="238"/>
      <c r="BD1038" s="234" t="str">
        <f>IF(F1038="","",Tabla1[[#This Row],[sem 01]]&amp;Tabla1[[#This Row],[sem 02]]&amp;Tabla1[[#This Row],[sem 03]])</f>
        <v/>
      </c>
      <c r="BE1038" s="235" t="str">
        <f>+IF(TRIM(F1038)="","",$B$1&amp;"-"&amp;Tabla1[[#This Row],[Mes Inscrito]]&amp;"-"&amp;Tabla1[[#This Row],[Dia de clases Inscrito]]&amp;"-"&amp;Tabla1[[#This Row],[Horario Inscrito]]&amp;"-"&amp;Tabla1[[#This Row],[Fecha Inicio grupo]])</f>
        <v/>
      </c>
      <c r="BF1038" s="252" t="str">
        <f>IF(F1038="","",Tabla1[[#This Row],[Curso]])</f>
        <v/>
      </c>
      <c r="BG1038" s="253" t="str">
        <f>+IF(TRIM(F1038)="","",$B$1&amp;"-"&amp;TRIM(Tabla1[[#This Row],[Mes Inscrito]])&amp;"-"&amp;TRIM(Tabla1[[#This Row],[Dia de clases Inscrito]])&amp;"-"&amp;TRIM(Tabla1[[#This Row],[Horario Inscrito]])&amp;"-"&amp;TRIM(Tabla1[[#This Row],[Fecha Inicio grupo]])&amp;"-"&amp;TRIM(Tabla1[[#This Row],[Tipo Incrito]]))</f>
        <v/>
      </c>
      <c r="BH1038" s="254" t="str">
        <f>IF(F1038="","",OR(IFERROR(SEARCH("CG",Tabla1[[#This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8" s="311" t="str">
        <f>IF(F1038&lt;&gt;"",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8" s="311" t="str">
        <f>IF(F1038&lt;&gt;"",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8" s="311" t="str">
        <f>IF(Tabla1[[#This Row],[Fecha Inicio grupo]]="","",IFERROR(VLOOKUP(Tabla1[[#This Row],[Mes de Alta como miembro]],Parámetros!$AM$2:$AN$16,2,0),"01/01/1900"))</f>
        <v/>
      </c>
    </row>
    <row r="1039" spans="1:63" ht="15" customHeight="1">
      <c r="A1039" s="69">
        <v>1036</v>
      </c>
      <c r="B1039" s="146"/>
      <c r="C1039" s="147"/>
      <c r="D1039" s="43"/>
      <c r="E1039" s="148"/>
      <c r="F1039" s="207"/>
      <c r="G1039" s="46"/>
      <c r="H1039" s="165"/>
      <c r="I1039" s="149"/>
      <c r="J1039" s="147"/>
      <c r="K1039" s="168"/>
      <c r="L1039" s="151"/>
      <c r="M1039" s="150"/>
      <c r="N1039" s="240" t="str">
        <f ca="1">IF(Tabla1[[#This Row],[Fecha de nac]]="","",IF(Tabla1[[#This Row],[Fecha Finalización]] &gt;=TODAY(), DATEDIF(Tabla1[[#This Row],[Fecha de nac]],TODAY(),"y"), ROUNDDOWN((Tabla1[[#This Row],[Fecha Finalización]] -Tabla1[[#This Row],[Fecha de nac]])/365,0)))</f>
        <v/>
      </c>
      <c r="O1039" s="171"/>
      <c r="P1039" s="152"/>
      <c r="Q1039" s="153"/>
      <c r="R1039" s="154"/>
      <c r="S1039" s="154"/>
      <c r="T1039" s="154"/>
      <c r="U1039" s="244" t="str">
        <f>IF(F1039="","",Tabla1[[#This Row],[Fecha Inicio grupo]]+3*7-7)</f>
        <v/>
      </c>
      <c r="V1039" s="245" t="str">
        <f>IF(F1039="","",EDATE(Tabla1[[#This Row],[Fecha Inicio grupo]],3))</f>
        <v/>
      </c>
      <c r="W1039" s="30"/>
      <c r="X1039" s="30"/>
      <c r="Y1039" s="155"/>
      <c r="Z1039" s="155"/>
      <c r="AA1039" s="155"/>
      <c r="AB1039" s="155"/>
      <c r="AC1039" s="155"/>
      <c r="AD1039" s="155"/>
      <c r="AE1039" s="155"/>
      <c r="AF1039" s="155"/>
      <c r="AG1039" s="155"/>
      <c r="AH1039" s="232"/>
      <c r="AI1039" s="232"/>
      <c r="AJ1039" s="233"/>
      <c r="AK1039" s="232"/>
      <c r="AL1039" s="232"/>
      <c r="AM1039" s="232"/>
      <c r="AN1039" s="232"/>
      <c r="AO1039" s="145"/>
      <c r="AP1039" s="247" t="str">
        <f>IF(F1039="","",IFERROR(VLOOKUP(SUBSTITUTE(SUBSTITUTE(Tabla1[[#This Row],[Uso Sistemas]],"T","P"),"N","F"),Parámetros!$M$2:$N$17,2,0),"Completar hasta 3ra sem. para evaluar a Probacionista"))</f>
        <v/>
      </c>
      <c r="AQ1039" s="156"/>
      <c r="AR1039" s="156"/>
      <c r="AS1039" s="156"/>
      <c r="AT1039" s="30"/>
      <c r="AU1039" s="56" t="str">
        <f>CONCATENATE(Tabla1[[#This Row],[sem 01]],Tabla1[[#This Row],[sem 02]],Tabla1[[#This Row],[sem 03]])</f>
        <v/>
      </c>
      <c r="AV1039" s="56"/>
      <c r="AW1039" s="56"/>
      <c r="AX1039" s="249" t="str">
        <f>IF(V1039="","",EOMONTH(EDATE(Tabla1[[#This Row],[Fecha Finalización]],2),0))</f>
        <v/>
      </c>
      <c r="AY1039" s="156"/>
      <c r="AZ1039" s="250" t="str">
        <f>IF(V1039="","",EOMONTH(EDATE(Tabla1[[#This Row],[Fecha Finalización]],3),0))</f>
        <v/>
      </c>
      <c r="BA1039" s="40"/>
      <c r="BB1039" s="40"/>
      <c r="BC1039" s="238"/>
      <c r="BD1039" s="234" t="str">
        <f>IF(F1039="","",Tabla1[[#This Row],[sem 01]]&amp;Tabla1[[#This Row],[sem 02]]&amp;Tabla1[[#This Row],[sem 03]])</f>
        <v/>
      </c>
      <c r="BE1039" s="235" t="str">
        <f>+IF(TRIM(F1039)="","",$B$1&amp;"-"&amp;Tabla1[[#This Row],[Mes Inscrito]]&amp;"-"&amp;Tabla1[[#This Row],[Dia de clases Inscrito]]&amp;"-"&amp;Tabla1[[#This Row],[Horario Inscrito]]&amp;"-"&amp;Tabla1[[#This Row],[Fecha Inicio grupo]])</f>
        <v/>
      </c>
      <c r="BF1039" s="252" t="str">
        <f>IF(F1039="","",Tabla1[[#This Row],[Curso]])</f>
        <v/>
      </c>
      <c r="BG1039" s="253" t="str">
        <f>+IF(TRIM(F1039)="","",$B$1&amp;"-"&amp;TRIM(Tabla1[[#This Row],[Mes Inscrito]])&amp;"-"&amp;TRIM(Tabla1[[#This Row],[Dia de clases Inscrito]])&amp;"-"&amp;TRIM(Tabla1[[#This Row],[Horario Inscrito]])&amp;"-"&amp;TRIM(Tabla1[[#This Row],[Fecha Inicio grupo]])&amp;"-"&amp;TRIM(Tabla1[[#This Row],[Tipo Incrito]]))</f>
        <v/>
      </c>
      <c r="BH1039" s="254" t="str">
        <f>IF(F1039="","",OR(IFERROR(SEARCH("CG",Tabla1[[#This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9" s="311" t="str">
        <f>IF(F1039&lt;&gt;"",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9" s="311" t="str">
        <f>IF(F1039&lt;&gt;"",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9" s="311" t="str">
        <f>IF(Tabla1[[#This Row],[Fecha Inicio grupo]]="","",IFERROR(VLOOKUP(Tabla1[[#This Row],[Mes de Alta como miembro]],Parámetros!$AM$2:$AN$16,2,0),"01/01/1900"))</f>
        <v/>
      </c>
    </row>
    <row r="1040" spans="1:63" ht="15" customHeight="1">
      <c r="A1040" s="69">
        <v>1037</v>
      </c>
      <c r="B1040" s="146"/>
      <c r="C1040" s="147"/>
      <c r="D1040" s="43"/>
      <c r="E1040" s="148"/>
      <c r="F1040" s="207"/>
      <c r="G1040" s="46"/>
      <c r="H1040" s="165"/>
      <c r="I1040" s="149"/>
      <c r="J1040" s="147"/>
      <c r="K1040" s="168"/>
      <c r="L1040" s="151"/>
      <c r="M1040" s="150"/>
      <c r="N1040" s="240" t="str">
        <f ca="1">IF(Tabla1[[#This Row],[Fecha de nac]]="","",IF(Tabla1[[#This Row],[Fecha Finalización]] &gt;=TODAY(), DATEDIF(Tabla1[[#This Row],[Fecha de nac]],TODAY(),"y"), ROUNDDOWN((Tabla1[[#This Row],[Fecha Finalización]] -Tabla1[[#This Row],[Fecha de nac]])/365,0)))</f>
        <v/>
      </c>
      <c r="O1040" s="171"/>
      <c r="P1040" s="152"/>
      <c r="Q1040" s="153"/>
      <c r="R1040" s="154"/>
      <c r="S1040" s="154"/>
      <c r="T1040" s="154"/>
      <c r="U1040" s="244" t="str">
        <f>IF(F1040="","",Tabla1[[#This Row],[Fecha Inicio grupo]]+3*7-7)</f>
        <v/>
      </c>
      <c r="V1040" s="245" t="str">
        <f>IF(F1040="","",EDATE(Tabla1[[#This Row],[Fecha Inicio grupo]],3))</f>
        <v/>
      </c>
      <c r="W1040" s="30"/>
      <c r="X1040" s="30"/>
      <c r="Y1040" s="155"/>
      <c r="Z1040" s="155"/>
      <c r="AA1040" s="155"/>
      <c r="AB1040" s="155"/>
      <c r="AC1040" s="155"/>
      <c r="AD1040" s="155"/>
      <c r="AE1040" s="155"/>
      <c r="AF1040" s="155"/>
      <c r="AG1040" s="155"/>
      <c r="AH1040" s="232"/>
      <c r="AI1040" s="232"/>
      <c r="AJ1040" s="233"/>
      <c r="AK1040" s="232"/>
      <c r="AL1040" s="232"/>
      <c r="AM1040" s="232"/>
      <c r="AN1040" s="232"/>
      <c r="AO1040" s="145"/>
      <c r="AP1040" s="247" t="str">
        <f>IF(F1040="","",IFERROR(VLOOKUP(SUBSTITUTE(SUBSTITUTE(Tabla1[[#This Row],[Uso Sistemas]],"T","P"),"N","F"),Parámetros!$M$2:$N$17,2,0),"Completar hasta 3ra sem. para evaluar a Probacionista"))</f>
        <v/>
      </c>
      <c r="AQ1040" s="156"/>
      <c r="AR1040" s="156"/>
      <c r="AS1040" s="156"/>
      <c r="AT1040" s="30"/>
      <c r="AU1040" s="56" t="str">
        <f>CONCATENATE(Tabla1[[#This Row],[sem 01]],Tabla1[[#This Row],[sem 02]],Tabla1[[#This Row],[sem 03]])</f>
        <v/>
      </c>
      <c r="AV1040" s="56"/>
      <c r="AW1040" s="56"/>
      <c r="AX1040" s="249" t="str">
        <f>IF(V1040="","",EOMONTH(EDATE(Tabla1[[#This Row],[Fecha Finalización]],2),0))</f>
        <v/>
      </c>
      <c r="AY1040" s="156"/>
      <c r="AZ1040" s="250" t="str">
        <f>IF(V1040="","",EOMONTH(EDATE(Tabla1[[#This Row],[Fecha Finalización]],3),0))</f>
        <v/>
      </c>
      <c r="BA1040" s="40"/>
      <c r="BB1040" s="40"/>
      <c r="BC1040" s="238"/>
      <c r="BD1040" s="234" t="str">
        <f>IF(F1040="","",Tabla1[[#This Row],[sem 01]]&amp;Tabla1[[#This Row],[sem 02]]&amp;Tabla1[[#This Row],[sem 03]])</f>
        <v/>
      </c>
      <c r="BE1040" s="235" t="str">
        <f>+IF(TRIM(F1040)="","",$B$1&amp;"-"&amp;Tabla1[[#This Row],[Mes Inscrito]]&amp;"-"&amp;Tabla1[[#This Row],[Dia de clases Inscrito]]&amp;"-"&amp;Tabla1[[#This Row],[Horario Inscrito]]&amp;"-"&amp;Tabla1[[#This Row],[Fecha Inicio grupo]])</f>
        <v/>
      </c>
      <c r="BF1040" s="252" t="str">
        <f>IF(F1040="","",Tabla1[[#This Row],[Curso]])</f>
        <v/>
      </c>
      <c r="BG1040" s="253" t="str">
        <f>+IF(TRIM(F1040)="","",$B$1&amp;"-"&amp;TRIM(Tabla1[[#This Row],[Mes Inscrito]])&amp;"-"&amp;TRIM(Tabla1[[#This Row],[Dia de clases Inscrito]])&amp;"-"&amp;TRIM(Tabla1[[#This Row],[Horario Inscrito]])&amp;"-"&amp;TRIM(Tabla1[[#This Row],[Fecha Inicio grupo]])&amp;"-"&amp;TRIM(Tabla1[[#This Row],[Tipo Incrito]]))</f>
        <v/>
      </c>
      <c r="BH1040" s="254" t="str">
        <f>IF(F1040="","",OR(IFERROR(SEARCH("CG",Tabla1[[#This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0" s="311" t="str">
        <f>IF(F1040&lt;&gt;"",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0" s="311" t="str">
        <f>IF(F1040&lt;&gt;"",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0" s="311" t="str">
        <f>IF(Tabla1[[#This Row],[Fecha Inicio grupo]]="","",IFERROR(VLOOKUP(Tabla1[[#This Row],[Mes de Alta como miembro]],Parámetros!$AM$2:$AN$16,2,0),"01/01/1900"))</f>
        <v/>
      </c>
    </row>
    <row r="1041" spans="1:63" ht="15" customHeight="1">
      <c r="A1041" s="69">
        <v>1038</v>
      </c>
      <c r="B1041" s="146"/>
      <c r="C1041" s="147"/>
      <c r="D1041" s="43"/>
      <c r="E1041" s="148"/>
      <c r="F1041" s="207"/>
      <c r="G1041" s="46"/>
      <c r="H1041" s="165"/>
      <c r="I1041" s="149"/>
      <c r="J1041" s="147"/>
      <c r="K1041" s="168"/>
      <c r="L1041" s="151"/>
      <c r="M1041" s="150"/>
      <c r="N1041" s="240" t="str">
        <f ca="1">IF(Tabla1[[#This Row],[Fecha de nac]]="","",IF(Tabla1[[#This Row],[Fecha Finalización]] &gt;=TODAY(), DATEDIF(Tabla1[[#This Row],[Fecha de nac]],TODAY(),"y"), ROUNDDOWN((Tabla1[[#This Row],[Fecha Finalización]] -Tabla1[[#This Row],[Fecha de nac]])/365,0)))</f>
        <v/>
      </c>
      <c r="O1041" s="171"/>
      <c r="P1041" s="152"/>
      <c r="Q1041" s="153"/>
      <c r="R1041" s="154"/>
      <c r="S1041" s="154"/>
      <c r="T1041" s="154"/>
      <c r="U1041" s="244" t="str">
        <f>IF(F1041="","",Tabla1[[#This Row],[Fecha Inicio grupo]]+3*7-7)</f>
        <v/>
      </c>
      <c r="V1041" s="245" t="str">
        <f>IF(F1041="","",EDATE(Tabla1[[#This Row],[Fecha Inicio grupo]],3))</f>
        <v/>
      </c>
      <c r="W1041" s="30"/>
      <c r="X1041" s="30"/>
      <c r="Y1041" s="155"/>
      <c r="Z1041" s="155"/>
      <c r="AA1041" s="155"/>
      <c r="AB1041" s="155"/>
      <c r="AC1041" s="155"/>
      <c r="AD1041" s="155"/>
      <c r="AE1041" s="155"/>
      <c r="AF1041" s="155"/>
      <c r="AG1041" s="155"/>
      <c r="AH1041" s="232"/>
      <c r="AI1041" s="232"/>
      <c r="AJ1041" s="233"/>
      <c r="AK1041" s="232"/>
      <c r="AL1041" s="232"/>
      <c r="AM1041" s="232"/>
      <c r="AN1041" s="232"/>
      <c r="AO1041" s="145"/>
      <c r="AP1041" s="247" t="str">
        <f>IF(F1041="","",IFERROR(VLOOKUP(SUBSTITUTE(SUBSTITUTE(Tabla1[[#This Row],[Uso Sistemas]],"T","P"),"N","F"),Parámetros!$M$2:$N$17,2,0),"Completar hasta 3ra sem. para evaluar a Probacionista"))</f>
        <v/>
      </c>
      <c r="AQ1041" s="156"/>
      <c r="AR1041" s="156"/>
      <c r="AS1041" s="156"/>
      <c r="AT1041" s="30"/>
      <c r="AU1041" s="56" t="str">
        <f>CONCATENATE(Tabla1[[#This Row],[sem 01]],Tabla1[[#This Row],[sem 02]],Tabla1[[#This Row],[sem 03]])</f>
        <v/>
      </c>
      <c r="AV1041" s="56"/>
      <c r="AW1041" s="56"/>
      <c r="AX1041" s="249" t="str">
        <f>IF(V1041="","",EOMONTH(EDATE(Tabla1[[#This Row],[Fecha Finalización]],2),0))</f>
        <v/>
      </c>
      <c r="AY1041" s="156"/>
      <c r="AZ1041" s="250" t="str">
        <f>IF(V1041="","",EOMONTH(EDATE(Tabla1[[#This Row],[Fecha Finalización]],3),0))</f>
        <v/>
      </c>
      <c r="BA1041" s="40"/>
      <c r="BB1041" s="40"/>
      <c r="BC1041" s="238"/>
      <c r="BD1041" s="234" t="str">
        <f>IF(F1041="","",Tabla1[[#This Row],[sem 01]]&amp;Tabla1[[#This Row],[sem 02]]&amp;Tabla1[[#This Row],[sem 03]])</f>
        <v/>
      </c>
      <c r="BE1041" s="235" t="str">
        <f>+IF(TRIM(F1041)="","",$B$1&amp;"-"&amp;Tabla1[[#This Row],[Mes Inscrito]]&amp;"-"&amp;Tabla1[[#This Row],[Dia de clases Inscrito]]&amp;"-"&amp;Tabla1[[#This Row],[Horario Inscrito]]&amp;"-"&amp;Tabla1[[#This Row],[Fecha Inicio grupo]])</f>
        <v/>
      </c>
      <c r="BF1041" s="252" t="str">
        <f>IF(F1041="","",Tabla1[[#This Row],[Curso]])</f>
        <v/>
      </c>
      <c r="BG1041" s="253" t="str">
        <f>+IF(TRIM(F1041)="","",$B$1&amp;"-"&amp;TRIM(Tabla1[[#This Row],[Mes Inscrito]])&amp;"-"&amp;TRIM(Tabla1[[#This Row],[Dia de clases Inscrito]])&amp;"-"&amp;TRIM(Tabla1[[#This Row],[Horario Inscrito]])&amp;"-"&amp;TRIM(Tabla1[[#This Row],[Fecha Inicio grupo]])&amp;"-"&amp;TRIM(Tabla1[[#This Row],[Tipo Incrito]]))</f>
        <v/>
      </c>
      <c r="BH1041" s="254" t="str">
        <f>IF(F1041="","",OR(IFERROR(SEARCH("CG",Tabla1[[#This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1" s="311" t="str">
        <f>IF(F1041&lt;&gt;"",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1" s="311" t="str">
        <f>IF(F1041&lt;&gt;"",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1" s="311" t="str">
        <f>IF(Tabla1[[#This Row],[Fecha Inicio grupo]]="","",IFERROR(VLOOKUP(Tabla1[[#This Row],[Mes de Alta como miembro]],Parámetros!$AM$2:$AN$16,2,0),"01/01/1900"))</f>
        <v/>
      </c>
    </row>
    <row r="1042" spans="1:63" ht="15" customHeight="1">
      <c r="A1042" s="69">
        <v>1039</v>
      </c>
      <c r="B1042" s="146"/>
      <c r="C1042" s="147"/>
      <c r="D1042" s="43"/>
      <c r="E1042" s="148"/>
      <c r="F1042" s="207"/>
      <c r="G1042" s="46"/>
      <c r="H1042" s="165"/>
      <c r="I1042" s="149"/>
      <c r="J1042" s="147"/>
      <c r="K1042" s="168"/>
      <c r="L1042" s="151"/>
      <c r="M1042" s="150"/>
      <c r="N1042" s="240" t="str">
        <f ca="1">IF(Tabla1[[#This Row],[Fecha de nac]]="","",IF(Tabla1[[#This Row],[Fecha Finalización]] &gt;=TODAY(), DATEDIF(Tabla1[[#This Row],[Fecha de nac]],TODAY(),"y"), ROUNDDOWN((Tabla1[[#This Row],[Fecha Finalización]] -Tabla1[[#This Row],[Fecha de nac]])/365,0)))</f>
        <v/>
      </c>
      <c r="O1042" s="171"/>
      <c r="P1042" s="152"/>
      <c r="Q1042" s="153"/>
      <c r="R1042" s="154"/>
      <c r="S1042" s="154"/>
      <c r="T1042" s="154"/>
      <c r="U1042" s="244" t="str">
        <f>IF(F1042="","",Tabla1[[#This Row],[Fecha Inicio grupo]]+3*7-7)</f>
        <v/>
      </c>
      <c r="V1042" s="245" t="str">
        <f>IF(F1042="","",EDATE(Tabla1[[#This Row],[Fecha Inicio grupo]],3))</f>
        <v/>
      </c>
      <c r="W1042" s="30"/>
      <c r="X1042" s="30"/>
      <c r="Y1042" s="155"/>
      <c r="Z1042" s="155"/>
      <c r="AA1042" s="155"/>
      <c r="AB1042" s="155"/>
      <c r="AC1042" s="155"/>
      <c r="AD1042" s="155"/>
      <c r="AE1042" s="155"/>
      <c r="AF1042" s="155"/>
      <c r="AG1042" s="155"/>
      <c r="AH1042" s="232"/>
      <c r="AI1042" s="232"/>
      <c r="AJ1042" s="233"/>
      <c r="AK1042" s="232"/>
      <c r="AL1042" s="232"/>
      <c r="AM1042" s="232"/>
      <c r="AN1042" s="232"/>
      <c r="AO1042" s="145"/>
      <c r="AP1042" s="247" t="str">
        <f>IF(F1042="","",IFERROR(VLOOKUP(SUBSTITUTE(SUBSTITUTE(Tabla1[[#This Row],[Uso Sistemas]],"T","P"),"N","F"),Parámetros!$M$2:$N$17,2,0),"Completar hasta 3ra sem. para evaluar a Probacionista"))</f>
        <v/>
      </c>
      <c r="AQ1042" s="156"/>
      <c r="AR1042" s="156"/>
      <c r="AS1042" s="156"/>
      <c r="AT1042" s="30"/>
      <c r="AU1042" s="56" t="str">
        <f>CONCATENATE(Tabla1[[#This Row],[sem 01]],Tabla1[[#This Row],[sem 02]],Tabla1[[#This Row],[sem 03]])</f>
        <v/>
      </c>
      <c r="AV1042" s="56"/>
      <c r="AW1042" s="56"/>
      <c r="AX1042" s="249" t="str">
        <f>IF(V1042="","",EOMONTH(EDATE(Tabla1[[#This Row],[Fecha Finalización]],2),0))</f>
        <v/>
      </c>
      <c r="AY1042" s="156"/>
      <c r="AZ1042" s="250" t="str">
        <f>IF(V1042="","",EOMONTH(EDATE(Tabla1[[#This Row],[Fecha Finalización]],3),0))</f>
        <v/>
      </c>
      <c r="BA1042" s="40"/>
      <c r="BB1042" s="40"/>
      <c r="BC1042" s="238"/>
      <c r="BD1042" s="234" t="str">
        <f>IF(F1042="","",Tabla1[[#This Row],[sem 01]]&amp;Tabla1[[#This Row],[sem 02]]&amp;Tabla1[[#This Row],[sem 03]])</f>
        <v/>
      </c>
      <c r="BE1042" s="235" t="str">
        <f>+IF(TRIM(F1042)="","",$B$1&amp;"-"&amp;Tabla1[[#This Row],[Mes Inscrito]]&amp;"-"&amp;Tabla1[[#This Row],[Dia de clases Inscrito]]&amp;"-"&amp;Tabla1[[#This Row],[Horario Inscrito]]&amp;"-"&amp;Tabla1[[#This Row],[Fecha Inicio grupo]])</f>
        <v/>
      </c>
      <c r="BF1042" s="252" t="str">
        <f>IF(F1042="","",Tabla1[[#This Row],[Curso]])</f>
        <v/>
      </c>
      <c r="BG1042" s="253" t="str">
        <f>+IF(TRIM(F1042)="","",$B$1&amp;"-"&amp;TRIM(Tabla1[[#This Row],[Mes Inscrito]])&amp;"-"&amp;TRIM(Tabla1[[#This Row],[Dia de clases Inscrito]])&amp;"-"&amp;TRIM(Tabla1[[#This Row],[Horario Inscrito]])&amp;"-"&amp;TRIM(Tabla1[[#This Row],[Fecha Inicio grupo]])&amp;"-"&amp;TRIM(Tabla1[[#This Row],[Tipo Incrito]]))</f>
        <v/>
      </c>
      <c r="BH1042" s="254" t="str">
        <f>IF(F1042="","",OR(IFERROR(SEARCH("CG",Tabla1[[#This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2" s="311" t="str">
        <f>IF(F1042&lt;&gt;"",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2" s="311" t="str">
        <f>IF(F1042&lt;&gt;"",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2" s="311" t="str">
        <f>IF(Tabla1[[#This Row],[Fecha Inicio grupo]]="","",IFERROR(VLOOKUP(Tabla1[[#This Row],[Mes de Alta como miembro]],Parámetros!$AM$2:$AN$16,2,0),"01/01/1900"))</f>
        <v/>
      </c>
    </row>
    <row r="1043" spans="1:63" ht="15" customHeight="1">
      <c r="A1043" s="69">
        <v>1040</v>
      </c>
      <c r="B1043" s="146"/>
      <c r="C1043" s="147"/>
      <c r="D1043" s="43"/>
      <c r="E1043" s="148"/>
      <c r="F1043" s="207"/>
      <c r="G1043" s="46"/>
      <c r="H1043" s="165"/>
      <c r="I1043" s="149"/>
      <c r="J1043" s="147"/>
      <c r="K1043" s="168"/>
      <c r="L1043" s="151"/>
      <c r="M1043" s="150"/>
      <c r="N1043" s="240" t="str">
        <f ca="1">IF(Tabla1[[#This Row],[Fecha de nac]]="","",IF(Tabla1[[#This Row],[Fecha Finalización]] &gt;=TODAY(), DATEDIF(Tabla1[[#This Row],[Fecha de nac]],TODAY(),"y"), ROUNDDOWN((Tabla1[[#This Row],[Fecha Finalización]] -Tabla1[[#This Row],[Fecha de nac]])/365,0)))</f>
        <v/>
      </c>
      <c r="O1043" s="171"/>
      <c r="P1043" s="152"/>
      <c r="Q1043" s="153"/>
      <c r="R1043" s="154"/>
      <c r="S1043" s="154"/>
      <c r="T1043" s="154"/>
      <c r="U1043" s="244" t="str">
        <f>IF(F1043="","",Tabla1[[#This Row],[Fecha Inicio grupo]]+3*7-7)</f>
        <v/>
      </c>
      <c r="V1043" s="245" t="str">
        <f>IF(F1043="","",EDATE(Tabla1[[#This Row],[Fecha Inicio grupo]],3))</f>
        <v/>
      </c>
      <c r="W1043" s="30"/>
      <c r="X1043" s="30"/>
      <c r="Y1043" s="155"/>
      <c r="Z1043" s="155"/>
      <c r="AA1043" s="155"/>
      <c r="AB1043" s="155"/>
      <c r="AC1043" s="155"/>
      <c r="AD1043" s="155"/>
      <c r="AE1043" s="155"/>
      <c r="AF1043" s="155"/>
      <c r="AG1043" s="155"/>
      <c r="AH1043" s="232"/>
      <c r="AI1043" s="232"/>
      <c r="AJ1043" s="233"/>
      <c r="AK1043" s="232"/>
      <c r="AL1043" s="232"/>
      <c r="AM1043" s="232"/>
      <c r="AN1043" s="232"/>
      <c r="AO1043" s="145"/>
      <c r="AP1043" s="247" t="str">
        <f>IF(F1043="","",IFERROR(VLOOKUP(SUBSTITUTE(SUBSTITUTE(Tabla1[[#This Row],[Uso Sistemas]],"T","P"),"N","F"),Parámetros!$M$2:$N$17,2,0),"Completar hasta 3ra sem. para evaluar a Probacionista"))</f>
        <v/>
      </c>
      <c r="AQ1043" s="156"/>
      <c r="AR1043" s="156"/>
      <c r="AS1043" s="156"/>
      <c r="AT1043" s="30"/>
      <c r="AU1043" s="56" t="str">
        <f>CONCATENATE(Tabla1[[#This Row],[sem 01]],Tabla1[[#This Row],[sem 02]],Tabla1[[#This Row],[sem 03]])</f>
        <v/>
      </c>
      <c r="AV1043" s="56"/>
      <c r="AW1043" s="56"/>
      <c r="AX1043" s="249" t="str">
        <f>IF(V1043="","",EOMONTH(EDATE(Tabla1[[#This Row],[Fecha Finalización]],2),0))</f>
        <v/>
      </c>
      <c r="AY1043" s="156"/>
      <c r="AZ1043" s="250" t="str">
        <f>IF(V1043="","",EOMONTH(EDATE(Tabla1[[#This Row],[Fecha Finalización]],3),0))</f>
        <v/>
      </c>
      <c r="BA1043" s="40"/>
      <c r="BB1043" s="40"/>
      <c r="BC1043" s="238"/>
      <c r="BD1043" s="234" t="str">
        <f>IF(F1043="","",Tabla1[[#This Row],[sem 01]]&amp;Tabla1[[#This Row],[sem 02]]&amp;Tabla1[[#This Row],[sem 03]])</f>
        <v/>
      </c>
      <c r="BE1043" s="235" t="str">
        <f>+IF(TRIM(F1043)="","",$B$1&amp;"-"&amp;Tabla1[[#This Row],[Mes Inscrito]]&amp;"-"&amp;Tabla1[[#This Row],[Dia de clases Inscrito]]&amp;"-"&amp;Tabla1[[#This Row],[Horario Inscrito]]&amp;"-"&amp;Tabla1[[#This Row],[Fecha Inicio grupo]])</f>
        <v/>
      </c>
      <c r="BF1043" s="252" t="str">
        <f>IF(F1043="","",Tabla1[[#This Row],[Curso]])</f>
        <v/>
      </c>
      <c r="BG1043" s="253" t="str">
        <f>+IF(TRIM(F1043)="","",$B$1&amp;"-"&amp;TRIM(Tabla1[[#This Row],[Mes Inscrito]])&amp;"-"&amp;TRIM(Tabla1[[#This Row],[Dia de clases Inscrito]])&amp;"-"&amp;TRIM(Tabla1[[#This Row],[Horario Inscrito]])&amp;"-"&amp;TRIM(Tabla1[[#This Row],[Fecha Inicio grupo]])&amp;"-"&amp;TRIM(Tabla1[[#This Row],[Tipo Incrito]]))</f>
        <v/>
      </c>
      <c r="BH1043" s="254" t="str">
        <f>IF(F1043="","",OR(IFERROR(SEARCH("CG",Tabla1[[#This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3" s="311" t="str">
        <f>IF(F1043&lt;&gt;"",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3" s="311" t="str">
        <f>IF(F1043&lt;&gt;"",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3" s="311" t="str">
        <f>IF(Tabla1[[#This Row],[Fecha Inicio grupo]]="","",IFERROR(VLOOKUP(Tabla1[[#This Row],[Mes de Alta como miembro]],Parámetros!$AM$2:$AN$16,2,0),"01/01/1900"))</f>
        <v/>
      </c>
    </row>
    <row r="1044" spans="1:63" ht="15" customHeight="1">
      <c r="A1044" s="69">
        <v>1041</v>
      </c>
      <c r="B1044" s="146"/>
      <c r="C1044" s="147"/>
      <c r="D1044" s="43"/>
      <c r="E1044" s="148"/>
      <c r="F1044" s="207"/>
      <c r="G1044" s="46"/>
      <c r="H1044" s="165"/>
      <c r="I1044" s="149"/>
      <c r="J1044" s="147"/>
      <c r="K1044" s="168"/>
      <c r="L1044" s="151"/>
      <c r="M1044" s="150"/>
      <c r="N1044" s="240" t="str">
        <f ca="1">IF(Tabla1[[#This Row],[Fecha de nac]]="","",IF(Tabla1[[#This Row],[Fecha Finalización]] &gt;=TODAY(), DATEDIF(Tabla1[[#This Row],[Fecha de nac]],TODAY(),"y"), ROUNDDOWN((Tabla1[[#This Row],[Fecha Finalización]] -Tabla1[[#This Row],[Fecha de nac]])/365,0)))</f>
        <v/>
      </c>
      <c r="O1044" s="171"/>
      <c r="P1044" s="152"/>
      <c r="Q1044" s="153"/>
      <c r="R1044" s="154"/>
      <c r="S1044" s="154"/>
      <c r="T1044" s="154"/>
      <c r="U1044" s="244" t="str">
        <f>IF(F1044="","",Tabla1[[#This Row],[Fecha Inicio grupo]]+3*7-7)</f>
        <v/>
      </c>
      <c r="V1044" s="245" t="str">
        <f>IF(F1044="","",EDATE(Tabla1[[#This Row],[Fecha Inicio grupo]],3))</f>
        <v/>
      </c>
      <c r="W1044" s="30"/>
      <c r="X1044" s="30"/>
      <c r="Y1044" s="155"/>
      <c r="Z1044" s="155"/>
      <c r="AA1044" s="155"/>
      <c r="AB1044" s="155"/>
      <c r="AC1044" s="155"/>
      <c r="AD1044" s="155"/>
      <c r="AE1044" s="155"/>
      <c r="AF1044" s="155"/>
      <c r="AG1044" s="155"/>
      <c r="AH1044" s="232"/>
      <c r="AI1044" s="232"/>
      <c r="AJ1044" s="233"/>
      <c r="AK1044" s="232"/>
      <c r="AL1044" s="232"/>
      <c r="AM1044" s="232"/>
      <c r="AN1044" s="232"/>
      <c r="AO1044" s="145"/>
      <c r="AP1044" s="247" t="str">
        <f>IF(F1044="","",IFERROR(VLOOKUP(SUBSTITUTE(SUBSTITUTE(Tabla1[[#This Row],[Uso Sistemas]],"T","P"),"N","F"),Parámetros!$M$2:$N$17,2,0),"Completar hasta 3ra sem. para evaluar a Probacionista"))</f>
        <v/>
      </c>
      <c r="AQ1044" s="156"/>
      <c r="AR1044" s="156"/>
      <c r="AS1044" s="156"/>
      <c r="AT1044" s="30"/>
      <c r="AU1044" s="56" t="str">
        <f>CONCATENATE(Tabla1[[#This Row],[sem 01]],Tabla1[[#This Row],[sem 02]],Tabla1[[#This Row],[sem 03]])</f>
        <v/>
      </c>
      <c r="AV1044" s="56"/>
      <c r="AW1044" s="56"/>
      <c r="AX1044" s="249" t="str">
        <f>IF(V1044="","",EOMONTH(EDATE(Tabla1[[#This Row],[Fecha Finalización]],2),0))</f>
        <v/>
      </c>
      <c r="AY1044" s="156"/>
      <c r="AZ1044" s="250" t="str">
        <f>IF(V1044="","",EOMONTH(EDATE(Tabla1[[#This Row],[Fecha Finalización]],3),0))</f>
        <v/>
      </c>
      <c r="BA1044" s="40"/>
      <c r="BB1044" s="40"/>
      <c r="BC1044" s="238"/>
      <c r="BD1044" s="234" t="str">
        <f>IF(F1044="","",Tabla1[[#This Row],[sem 01]]&amp;Tabla1[[#This Row],[sem 02]]&amp;Tabla1[[#This Row],[sem 03]])</f>
        <v/>
      </c>
      <c r="BE1044" s="235" t="str">
        <f>+IF(TRIM(F1044)="","",$B$1&amp;"-"&amp;Tabla1[[#This Row],[Mes Inscrito]]&amp;"-"&amp;Tabla1[[#This Row],[Dia de clases Inscrito]]&amp;"-"&amp;Tabla1[[#This Row],[Horario Inscrito]]&amp;"-"&amp;Tabla1[[#This Row],[Fecha Inicio grupo]])</f>
        <v/>
      </c>
      <c r="BF1044" s="252" t="str">
        <f>IF(F1044="","",Tabla1[[#This Row],[Curso]])</f>
        <v/>
      </c>
      <c r="BG1044" s="253" t="str">
        <f>+IF(TRIM(F1044)="","",$B$1&amp;"-"&amp;TRIM(Tabla1[[#This Row],[Mes Inscrito]])&amp;"-"&amp;TRIM(Tabla1[[#This Row],[Dia de clases Inscrito]])&amp;"-"&amp;TRIM(Tabla1[[#This Row],[Horario Inscrito]])&amp;"-"&amp;TRIM(Tabla1[[#This Row],[Fecha Inicio grupo]])&amp;"-"&amp;TRIM(Tabla1[[#This Row],[Tipo Incrito]]))</f>
        <v/>
      </c>
      <c r="BH1044" s="254" t="str">
        <f>IF(F1044="","",OR(IFERROR(SEARCH("CG",Tabla1[[#This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4" s="311" t="str">
        <f>IF(F1044&lt;&gt;"",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4" s="311" t="str">
        <f>IF(F1044&lt;&gt;"",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4" s="311" t="str">
        <f>IF(Tabla1[[#This Row],[Fecha Inicio grupo]]="","",IFERROR(VLOOKUP(Tabla1[[#This Row],[Mes de Alta como miembro]],Parámetros!$AM$2:$AN$16,2,0),"01/01/1900"))</f>
        <v/>
      </c>
    </row>
    <row r="1045" spans="1:63" ht="15" customHeight="1">
      <c r="A1045" s="69">
        <v>1042</v>
      </c>
      <c r="B1045" s="146"/>
      <c r="C1045" s="147"/>
      <c r="D1045" s="43"/>
      <c r="E1045" s="148"/>
      <c r="F1045" s="207"/>
      <c r="G1045" s="46"/>
      <c r="H1045" s="165"/>
      <c r="I1045" s="149"/>
      <c r="J1045" s="147"/>
      <c r="K1045" s="168"/>
      <c r="L1045" s="151"/>
      <c r="M1045" s="150"/>
      <c r="N1045" s="240" t="str">
        <f ca="1">IF(Tabla1[[#This Row],[Fecha de nac]]="","",IF(Tabla1[[#This Row],[Fecha Finalización]] &gt;=TODAY(), DATEDIF(Tabla1[[#This Row],[Fecha de nac]],TODAY(),"y"), ROUNDDOWN((Tabla1[[#This Row],[Fecha Finalización]] -Tabla1[[#This Row],[Fecha de nac]])/365,0)))</f>
        <v/>
      </c>
      <c r="O1045" s="171"/>
      <c r="P1045" s="152"/>
      <c r="Q1045" s="153"/>
      <c r="R1045" s="154"/>
      <c r="S1045" s="154"/>
      <c r="T1045" s="154"/>
      <c r="U1045" s="244" t="str">
        <f>IF(F1045="","",Tabla1[[#This Row],[Fecha Inicio grupo]]+3*7-7)</f>
        <v/>
      </c>
      <c r="V1045" s="245" t="str">
        <f>IF(F1045="","",EDATE(Tabla1[[#This Row],[Fecha Inicio grupo]],3))</f>
        <v/>
      </c>
      <c r="W1045" s="30"/>
      <c r="X1045" s="30"/>
      <c r="Y1045" s="155"/>
      <c r="Z1045" s="155"/>
      <c r="AA1045" s="155"/>
      <c r="AB1045" s="155"/>
      <c r="AC1045" s="155"/>
      <c r="AD1045" s="155"/>
      <c r="AE1045" s="155"/>
      <c r="AF1045" s="155"/>
      <c r="AG1045" s="155"/>
      <c r="AH1045" s="232"/>
      <c r="AI1045" s="232"/>
      <c r="AJ1045" s="233"/>
      <c r="AK1045" s="232"/>
      <c r="AL1045" s="232"/>
      <c r="AM1045" s="232"/>
      <c r="AN1045" s="232"/>
      <c r="AO1045" s="145"/>
      <c r="AP1045" s="247" t="str">
        <f>IF(F1045="","",IFERROR(VLOOKUP(SUBSTITUTE(SUBSTITUTE(Tabla1[[#This Row],[Uso Sistemas]],"T","P"),"N","F"),Parámetros!$M$2:$N$17,2,0),"Completar hasta 3ra sem. para evaluar a Probacionista"))</f>
        <v/>
      </c>
      <c r="AQ1045" s="156"/>
      <c r="AR1045" s="156"/>
      <c r="AS1045" s="156"/>
      <c r="AT1045" s="30"/>
      <c r="AU1045" s="56" t="str">
        <f>CONCATENATE(Tabla1[[#This Row],[sem 01]],Tabla1[[#This Row],[sem 02]],Tabla1[[#This Row],[sem 03]])</f>
        <v/>
      </c>
      <c r="AV1045" s="56"/>
      <c r="AW1045" s="56"/>
      <c r="AX1045" s="249" t="str">
        <f>IF(V1045="","",EOMONTH(EDATE(Tabla1[[#This Row],[Fecha Finalización]],2),0))</f>
        <v/>
      </c>
      <c r="AY1045" s="156"/>
      <c r="AZ1045" s="250" t="str">
        <f>IF(V1045="","",EOMONTH(EDATE(Tabla1[[#This Row],[Fecha Finalización]],3),0))</f>
        <v/>
      </c>
      <c r="BA1045" s="40"/>
      <c r="BB1045" s="40"/>
      <c r="BC1045" s="238"/>
      <c r="BD1045" s="234" t="str">
        <f>IF(F1045="","",Tabla1[[#This Row],[sem 01]]&amp;Tabla1[[#This Row],[sem 02]]&amp;Tabla1[[#This Row],[sem 03]])</f>
        <v/>
      </c>
      <c r="BE1045" s="235" t="str">
        <f>+IF(TRIM(F1045)="","",$B$1&amp;"-"&amp;Tabla1[[#This Row],[Mes Inscrito]]&amp;"-"&amp;Tabla1[[#This Row],[Dia de clases Inscrito]]&amp;"-"&amp;Tabla1[[#This Row],[Horario Inscrito]]&amp;"-"&amp;Tabla1[[#This Row],[Fecha Inicio grupo]])</f>
        <v/>
      </c>
      <c r="BF1045" s="252" t="str">
        <f>IF(F1045="","",Tabla1[[#This Row],[Curso]])</f>
        <v/>
      </c>
      <c r="BG1045" s="253" t="str">
        <f>+IF(TRIM(F1045)="","",$B$1&amp;"-"&amp;TRIM(Tabla1[[#This Row],[Mes Inscrito]])&amp;"-"&amp;TRIM(Tabla1[[#This Row],[Dia de clases Inscrito]])&amp;"-"&amp;TRIM(Tabla1[[#This Row],[Horario Inscrito]])&amp;"-"&amp;TRIM(Tabla1[[#This Row],[Fecha Inicio grupo]])&amp;"-"&amp;TRIM(Tabla1[[#This Row],[Tipo Incrito]]))</f>
        <v/>
      </c>
      <c r="BH1045" s="254" t="str">
        <f>IF(F1045="","",OR(IFERROR(SEARCH("CG",Tabla1[[#This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5" s="311" t="str">
        <f>IF(F1045&lt;&gt;"",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5" s="311" t="str">
        <f>IF(F1045&lt;&gt;"",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5" s="311" t="str">
        <f>IF(Tabla1[[#This Row],[Fecha Inicio grupo]]="","",IFERROR(VLOOKUP(Tabla1[[#This Row],[Mes de Alta como miembro]],Parámetros!$AM$2:$AN$16,2,0),"01/01/1900"))</f>
        <v/>
      </c>
    </row>
    <row r="1046" spans="1:63" ht="15" customHeight="1">
      <c r="A1046" s="69">
        <v>1043</v>
      </c>
      <c r="B1046" s="146"/>
      <c r="C1046" s="147"/>
      <c r="D1046" s="43"/>
      <c r="E1046" s="148"/>
      <c r="F1046" s="207"/>
      <c r="G1046" s="46"/>
      <c r="H1046" s="165"/>
      <c r="I1046" s="149"/>
      <c r="J1046" s="147"/>
      <c r="K1046" s="168"/>
      <c r="L1046" s="151"/>
      <c r="M1046" s="150"/>
      <c r="N1046" s="240" t="str">
        <f ca="1">IF(Tabla1[[#This Row],[Fecha de nac]]="","",IF(Tabla1[[#This Row],[Fecha Finalización]] &gt;=TODAY(), DATEDIF(Tabla1[[#This Row],[Fecha de nac]],TODAY(),"y"), ROUNDDOWN((Tabla1[[#This Row],[Fecha Finalización]] -Tabla1[[#This Row],[Fecha de nac]])/365,0)))</f>
        <v/>
      </c>
      <c r="O1046" s="171"/>
      <c r="P1046" s="152"/>
      <c r="Q1046" s="153"/>
      <c r="R1046" s="154"/>
      <c r="S1046" s="154"/>
      <c r="T1046" s="154"/>
      <c r="U1046" s="244" t="str">
        <f>IF(F1046="","",Tabla1[[#This Row],[Fecha Inicio grupo]]+3*7-7)</f>
        <v/>
      </c>
      <c r="V1046" s="245" t="str">
        <f>IF(F1046="","",EDATE(Tabla1[[#This Row],[Fecha Inicio grupo]],3))</f>
        <v/>
      </c>
      <c r="W1046" s="30"/>
      <c r="X1046" s="30"/>
      <c r="Y1046" s="155"/>
      <c r="Z1046" s="155"/>
      <c r="AA1046" s="155"/>
      <c r="AB1046" s="155"/>
      <c r="AC1046" s="155"/>
      <c r="AD1046" s="155"/>
      <c r="AE1046" s="155"/>
      <c r="AF1046" s="155"/>
      <c r="AG1046" s="155"/>
      <c r="AH1046" s="232"/>
      <c r="AI1046" s="232"/>
      <c r="AJ1046" s="233"/>
      <c r="AK1046" s="232"/>
      <c r="AL1046" s="232"/>
      <c r="AM1046" s="232"/>
      <c r="AN1046" s="232"/>
      <c r="AO1046" s="145"/>
      <c r="AP1046" s="247" t="str">
        <f>IF(F1046="","",IFERROR(VLOOKUP(SUBSTITUTE(SUBSTITUTE(Tabla1[[#This Row],[Uso Sistemas]],"T","P"),"N","F"),Parámetros!$M$2:$N$17,2,0),"Completar hasta 3ra sem. para evaluar a Probacionista"))</f>
        <v/>
      </c>
      <c r="AQ1046" s="156"/>
      <c r="AR1046" s="156"/>
      <c r="AS1046" s="156"/>
      <c r="AT1046" s="30"/>
      <c r="AU1046" s="56" t="str">
        <f>CONCATENATE(Tabla1[[#This Row],[sem 01]],Tabla1[[#This Row],[sem 02]],Tabla1[[#This Row],[sem 03]])</f>
        <v/>
      </c>
      <c r="AV1046" s="56"/>
      <c r="AW1046" s="56"/>
      <c r="AX1046" s="249" t="str">
        <f>IF(V1046="","",EOMONTH(EDATE(Tabla1[[#This Row],[Fecha Finalización]],2),0))</f>
        <v/>
      </c>
      <c r="AY1046" s="156"/>
      <c r="AZ1046" s="250" t="str">
        <f>IF(V1046="","",EOMONTH(EDATE(Tabla1[[#This Row],[Fecha Finalización]],3),0))</f>
        <v/>
      </c>
      <c r="BA1046" s="40"/>
      <c r="BB1046" s="40"/>
      <c r="BC1046" s="238"/>
      <c r="BD1046" s="234" t="str">
        <f>IF(F1046="","",Tabla1[[#This Row],[sem 01]]&amp;Tabla1[[#This Row],[sem 02]]&amp;Tabla1[[#This Row],[sem 03]])</f>
        <v/>
      </c>
      <c r="BE1046" s="235" t="str">
        <f>+IF(TRIM(F1046)="","",$B$1&amp;"-"&amp;Tabla1[[#This Row],[Mes Inscrito]]&amp;"-"&amp;Tabla1[[#This Row],[Dia de clases Inscrito]]&amp;"-"&amp;Tabla1[[#This Row],[Horario Inscrito]]&amp;"-"&amp;Tabla1[[#This Row],[Fecha Inicio grupo]])</f>
        <v/>
      </c>
      <c r="BF1046" s="252" t="str">
        <f>IF(F1046="","",Tabla1[[#This Row],[Curso]])</f>
        <v/>
      </c>
      <c r="BG1046" s="253" t="str">
        <f>+IF(TRIM(F1046)="","",$B$1&amp;"-"&amp;TRIM(Tabla1[[#This Row],[Mes Inscrito]])&amp;"-"&amp;TRIM(Tabla1[[#This Row],[Dia de clases Inscrito]])&amp;"-"&amp;TRIM(Tabla1[[#This Row],[Horario Inscrito]])&amp;"-"&amp;TRIM(Tabla1[[#This Row],[Fecha Inicio grupo]])&amp;"-"&amp;TRIM(Tabla1[[#This Row],[Tipo Incrito]]))</f>
        <v/>
      </c>
      <c r="BH1046" s="254" t="str">
        <f>IF(F1046="","",OR(IFERROR(SEARCH("CG",Tabla1[[#This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6" s="311" t="str">
        <f>IF(F1046&lt;&gt;"",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6" s="311" t="str">
        <f>IF(F1046&lt;&gt;"",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6" s="311" t="str">
        <f>IF(Tabla1[[#This Row],[Fecha Inicio grupo]]="","",IFERROR(VLOOKUP(Tabla1[[#This Row],[Mes de Alta como miembro]],Parámetros!$AM$2:$AN$16,2,0),"01/01/1900"))</f>
        <v/>
      </c>
    </row>
    <row r="1047" spans="1:63" ht="15" customHeight="1">
      <c r="A1047" s="69">
        <v>1044</v>
      </c>
      <c r="B1047" s="146"/>
      <c r="C1047" s="147"/>
      <c r="D1047" s="43"/>
      <c r="E1047" s="148"/>
      <c r="F1047" s="207"/>
      <c r="G1047" s="46"/>
      <c r="H1047" s="165"/>
      <c r="I1047" s="149"/>
      <c r="J1047" s="147"/>
      <c r="K1047" s="168"/>
      <c r="L1047" s="151"/>
      <c r="M1047" s="150"/>
      <c r="N1047" s="240" t="str">
        <f ca="1">IF(Tabla1[[#This Row],[Fecha de nac]]="","",IF(Tabla1[[#This Row],[Fecha Finalización]] &gt;=TODAY(), DATEDIF(Tabla1[[#This Row],[Fecha de nac]],TODAY(),"y"), ROUNDDOWN((Tabla1[[#This Row],[Fecha Finalización]] -Tabla1[[#This Row],[Fecha de nac]])/365,0)))</f>
        <v/>
      </c>
      <c r="O1047" s="171"/>
      <c r="P1047" s="152"/>
      <c r="Q1047" s="153"/>
      <c r="R1047" s="154"/>
      <c r="S1047" s="154"/>
      <c r="T1047" s="154"/>
      <c r="U1047" s="244" t="str">
        <f>IF(F1047="","",Tabla1[[#This Row],[Fecha Inicio grupo]]+3*7-7)</f>
        <v/>
      </c>
      <c r="V1047" s="245" t="str">
        <f>IF(F1047="","",EDATE(Tabla1[[#This Row],[Fecha Inicio grupo]],3))</f>
        <v/>
      </c>
      <c r="W1047" s="30"/>
      <c r="X1047" s="30"/>
      <c r="Y1047" s="155"/>
      <c r="Z1047" s="155"/>
      <c r="AA1047" s="155"/>
      <c r="AB1047" s="155"/>
      <c r="AC1047" s="155"/>
      <c r="AD1047" s="155"/>
      <c r="AE1047" s="155"/>
      <c r="AF1047" s="155"/>
      <c r="AG1047" s="155"/>
      <c r="AH1047" s="232"/>
      <c r="AI1047" s="232"/>
      <c r="AJ1047" s="233"/>
      <c r="AK1047" s="232"/>
      <c r="AL1047" s="232"/>
      <c r="AM1047" s="232"/>
      <c r="AN1047" s="232"/>
      <c r="AO1047" s="145"/>
      <c r="AP1047" s="247" t="str">
        <f>IF(F1047="","",IFERROR(VLOOKUP(SUBSTITUTE(SUBSTITUTE(Tabla1[[#This Row],[Uso Sistemas]],"T","P"),"N","F"),Parámetros!$M$2:$N$17,2,0),"Completar hasta 3ra sem. para evaluar a Probacionista"))</f>
        <v/>
      </c>
      <c r="AQ1047" s="156"/>
      <c r="AR1047" s="156"/>
      <c r="AS1047" s="156"/>
      <c r="AT1047" s="30"/>
      <c r="AU1047" s="56" t="str">
        <f>CONCATENATE(Tabla1[[#This Row],[sem 01]],Tabla1[[#This Row],[sem 02]],Tabla1[[#This Row],[sem 03]])</f>
        <v/>
      </c>
      <c r="AV1047" s="56"/>
      <c r="AW1047" s="56"/>
      <c r="AX1047" s="249" t="str">
        <f>IF(V1047="","",EOMONTH(EDATE(Tabla1[[#This Row],[Fecha Finalización]],2),0))</f>
        <v/>
      </c>
      <c r="AY1047" s="156"/>
      <c r="AZ1047" s="250" t="str">
        <f>IF(V1047="","",EOMONTH(EDATE(Tabla1[[#This Row],[Fecha Finalización]],3),0))</f>
        <v/>
      </c>
      <c r="BA1047" s="40"/>
      <c r="BB1047" s="40"/>
      <c r="BC1047" s="238"/>
      <c r="BD1047" s="234" t="str">
        <f>IF(F1047="","",Tabla1[[#This Row],[sem 01]]&amp;Tabla1[[#This Row],[sem 02]]&amp;Tabla1[[#This Row],[sem 03]])</f>
        <v/>
      </c>
      <c r="BE1047" s="235" t="str">
        <f>+IF(TRIM(F1047)="","",$B$1&amp;"-"&amp;Tabla1[[#This Row],[Mes Inscrito]]&amp;"-"&amp;Tabla1[[#This Row],[Dia de clases Inscrito]]&amp;"-"&amp;Tabla1[[#This Row],[Horario Inscrito]]&amp;"-"&amp;Tabla1[[#This Row],[Fecha Inicio grupo]])</f>
        <v/>
      </c>
      <c r="BF1047" s="252" t="str">
        <f>IF(F1047="","",Tabla1[[#This Row],[Curso]])</f>
        <v/>
      </c>
      <c r="BG1047" s="253" t="str">
        <f>+IF(TRIM(F1047)="","",$B$1&amp;"-"&amp;TRIM(Tabla1[[#This Row],[Mes Inscrito]])&amp;"-"&amp;TRIM(Tabla1[[#This Row],[Dia de clases Inscrito]])&amp;"-"&amp;TRIM(Tabla1[[#This Row],[Horario Inscrito]])&amp;"-"&amp;TRIM(Tabla1[[#This Row],[Fecha Inicio grupo]])&amp;"-"&amp;TRIM(Tabla1[[#This Row],[Tipo Incrito]]))</f>
        <v/>
      </c>
      <c r="BH1047" s="254" t="str">
        <f>IF(F1047="","",OR(IFERROR(SEARCH("CG",Tabla1[[#This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7" s="311" t="str">
        <f>IF(F1047&lt;&gt;"",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7" s="311" t="str">
        <f>IF(F1047&lt;&gt;"",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7" s="311" t="str">
        <f>IF(Tabla1[[#This Row],[Fecha Inicio grupo]]="","",IFERROR(VLOOKUP(Tabla1[[#This Row],[Mes de Alta como miembro]],Parámetros!$AM$2:$AN$16,2,0),"01/01/1900"))</f>
        <v/>
      </c>
    </row>
    <row r="1048" spans="1:63" ht="15" customHeight="1">
      <c r="A1048" s="69">
        <v>1045</v>
      </c>
      <c r="B1048" s="146"/>
      <c r="C1048" s="147"/>
      <c r="D1048" s="43"/>
      <c r="E1048" s="148"/>
      <c r="F1048" s="207"/>
      <c r="G1048" s="46"/>
      <c r="H1048" s="165"/>
      <c r="I1048" s="149"/>
      <c r="J1048" s="147"/>
      <c r="K1048" s="168"/>
      <c r="L1048" s="151"/>
      <c r="M1048" s="150"/>
      <c r="N1048" s="240" t="str">
        <f ca="1">IF(Tabla1[[#This Row],[Fecha de nac]]="","",IF(Tabla1[[#This Row],[Fecha Finalización]] &gt;=TODAY(), DATEDIF(Tabla1[[#This Row],[Fecha de nac]],TODAY(),"y"), ROUNDDOWN((Tabla1[[#This Row],[Fecha Finalización]] -Tabla1[[#This Row],[Fecha de nac]])/365,0)))</f>
        <v/>
      </c>
      <c r="O1048" s="171"/>
      <c r="P1048" s="152"/>
      <c r="Q1048" s="153"/>
      <c r="R1048" s="154"/>
      <c r="S1048" s="154"/>
      <c r="T1048" s="154"/>
      <c r="U1048" s="244" t="str">
        <f>IF(F1048="","",Tabla1[[#This Row],[Fecha Inicio grupo]]+3*7-7)</f>
        <v/>
      </c>
      <c r="V1048" s="245" t="str">
        <f>IF(F1048="","",EDATE(Tabla1[[#This Row],[Fecha Inicio grupo]],3))</f>
        <v/>
      </c>
      <c r="W1048" s="30"/>
      <c r="X1048" s="30"/>
      <c r="Y1048" s="155"/>
      <c r="Z1048" s="155"/>
      <c r="AA1048" s="155"/>
      <c r="AB1048" s="155"/>
      <c r="AC1048" s="155"/>
      <c r="AD1048" s="155"/>
      <c r="AE1048" s="155"/>
      <c r="AF1048" s="155"/>
      <c r="AG1048" s="155"/>
      <c r="AH1048" s="232"/>
      <c r="AI1048" s="232"/>
      <c r="AJ1048" s="233"/>
      <c r="AK1048" s="232"/>
      <c r="AL1048" s="232"/>
      <c r="AM1048" s="232"/>
      <c r="AN1048" s="232"/>
      <c r="AO1048" s="145"/>
      <c r="AP1048" s="247" t="str">
        <f>IF(F1048="","",IFERROR(VLOOKUP(SUBSTITUTE(SUBSTITUTE(Tabla1[[#This Row],[Uso Sistemas]],"T","P"),"N","F"),Parámetros!$M$2:$N$17,2,0),"Completar hasta 3ra sem. para evaluar a Probacionista"))</f>
        <v/>
      </c>
      <c r="AQ1048" s="156"/>
      <c r="AR1048" s="156"/>
      <c r="AS1048" s="156"/>
      <c r="AT1048" s="30"/>
      <c r="AU1048" s="56" t="str">
        <f>CONCATENATE(Tabla1[[#This Row],[sem 01]],Tabla1[[#This Row],[sem 02]],Tabla1[[#This Row],[sem 03]])</f>
        <v/>
      </c>
      <c r="AV1048" s="56"/>
      <c r="AW1048" s="56"/>
      <c r="AX1048" s="249" t="str">
        <f>IF(V1048="","",EOMONTH(EDATE(Tabla1[[#This Row],[Fecha Finalización]],2),0))</f>
        <v/>
      </c>
      <c r="AY1048" s="156"/>
      <c r="AZ1048" s="250" t="str">
        <f>IF(V1048="","",EOMONTH(EDATE(Tabla1[[#This Row],[Fecha Finalización]],3),0))</f>
        <v/>
      </c>
      <c r="BA1048" s="40"/>
      <c r="BB1048" s="40"/>
      <c r="BC1048" s="238"/>
      <c r="BD1048" s="234" t="str">
        <f>IF(F1048="","",Tabla1[[#This Row],[sem 01]]&amp;Tabla1[[#This Row],[sem 02]]&amp;Tabla1[[#This Row],[sem 03]])</f>
        <v/>
      </c>
      <c r="BE1048" s="235" t="str">
        <f>+IF(TRIM(F1048)="","",$B$1&amp;"-"&amp;Tabla1[[#This Row],[Mes Inscrito]]&amp;"-"&amp;Tabla1[[#This Row],[Dia de clases Inscrito]]&amp;"-"&amp;Tabla1[[#This Row],[Horario Inscrito]]&amp;"-"&amp;Tabla1[[#This Row],[Fecha Inicio grupo]])</f>
        <v/>
      </c>
      <c r="BF1048" s="252" t="str">
        <f>IF(F1048="","",Tabla1[[#This Row],[Curso]])</f>
        <v/>
      </c>
      <c r="BG1048" s="253" t="str">
        <f>+IF(TRIM(F1048)="","",$B$1&amp;"-"&amp;TRIM(Tabla1[[#This Row],[Mes Inscrito]])&amp;"-"&amp;TRIM(Tabla1[[#This Row],[Dia de clases Inscrito]])&amp;"-"&amp;TRIM(Tabla1[[#This Row],[Horario Inscrito]])&amp;"-"&amp;TRIM(Tabla1[[#This Row],[Fecha Inicio grupo]])&amp;"-"&amp;TRIM(Tabla1[[#This Row],[Tipo Incrito]]))</f>
        <v/>
      </c>
      <c r="BH1048" s="254" t="str">
        <f>IF(F1048="","",OR(IFERROR(SEARCH("CG",Tabla1[[#This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8" s="311" t="str">
        <f>IF(F1048&lt;&gt;"",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8" s="311" t="str">
        <f>IF(F1048&lt;&gt;"",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8" s="311" t="str">
        <f>IF(Tabla1[[#This Row],[Fecha Inicio grupo]]="","",IFERROR(VLOOKUP(Tabla1[[#This Row],[Mes de Alta como miembro]],Parámetros!$AM$2:$AN$16,2,0),"01/01/1900"))</f>
        <v/>
      </c>
    </row>
    <row r="1049" spans="1:63" ht="15" customHeight="1">
      <c r="A1049" s="69">
        <v>1046</v>
      </c>
      <c r="B1049" s="146"/>
      <c r="C1049" s="147"/>
      <c r="D1049" s="43"/>
      <c r="E1049" s="148"/>
      <c r="F1049" s="207"/>
      <c r="G1049" s="46"/>
      <c r="H1049" s="165"/>
      <c r="I1049" s="149"/>
      <c r="J1049" s="147"/>
      <c r="K1049" s="168"/>
      <c r="L1049" s="151"/>
      <c r="M1049" s="150"/>
      <c r="N1049" s="240" t="str">
        <f ca="1">IF(Tabla1[[#This Row],[Fecha de nac]]="","",IF(Tabla1[[#This Row],[Fecha Finalización]] &gt;=TODAY(), DATEDIF(Tabla1[[#This Row],[Fecha de nac]],TODAY(),"y"), ROUNDDOWN((Tabla1[[#This Row],[Fecha Finalización]] -Tabla1[[#This Row],[Fecha de nac]])/365,0)))</f>
        <v/>
      </c>
      <c r="O1049" s="171"/>
      <c r="P1049" s="152"/>
      <c r="Q1049" s="153"/>
      <c r="R1049" s="154"/>
      <c r="S1049" s="154"/>
      <c r="T1049" s="154"/>
      <c r="U1049" s="244" t="str">
        <f>IF(F1049="","",Tabla1[[#This Row],[Fecha Inicio grupo]]+3*7-7)</f>
        <v/>
      </c>
      <c r="V1049" s="245" t="str">
        <f>IF(F1049="","",EDATE(Tabla1[[#This Row],[Fecha Inicio grupo]],3))</f>
        <v/>
      </c>
      <c r="W1049" s="30"/>
      <c r="X1049" s="30"/>
      <c r="Y1049" s="155"/>
      <c r="Z1049" s="155"/>
      <c r="AA1049" s="155"/>
      <c r="AB1049" s="155"/>
      <c r="AC1049" s="155"/>
      <c r="AD1049" s="155"/>
      <c r="AE1049" s="155"/>
      <c r="AF1049" s="155"/>
      <c r="AG1049" s="155"/>
      <c r="AH1049" s="232"/>
      <c r="AI1049" s="232"/>
      <c r="AJ1049" s="233"/>
      <c r="AK1049" s="232"/>
      <c r="AL1049" s="232"/>
      <c r="AM1049" s="232"/>
      <c r="AN1049" s="232"/>
      <c r="AO1049" s="145"/>
      <c r="AP1049" s="247" t="str">
        <f>IF(F1049="","",IFERROR(VLOOKUP(SUBSTITUTE(SUBSTITUTE(Tabla1[[#This Row],[Uso Sistemas]],"T","P"),"N","F"),Parámetros!$M$2:$N$17,2,0),"Completar hasta 3ra sem. para evaluar a Probacionista"))</f>
        <v/>
      </c>
      <c r="AQ1049" s="156"/>
      <c r="AR1049" s="156"/>
      <c r="AS1049" s="156"/>
      <c r="AT1049" s="30"/>
      <c r="AU1049" s="56" t="str">
        <f>CONCATENATE(Tabla1[[#This Row],[sem 01]],Tabla1[[#This Row],[sem 02]],Tabla1[[#This Row],[sem 03]])</f>
        <v/>
      </c>
      <c r="AV1049" s="56"/>
      <c r="AW1049" s="56"/>
      <c r="AX1049" s="249" t="str">
        <f>IF(V1049="","",EOMONTH(EDATE(Tabla1[[#This Row],[Fecha Finalización]],2),0))</f>
        <v/>
      </c>
      <c r="AY1049" s="156"/>
      <c r="AZ1049" s="250" t="str">
        <f>IF(V1049="","",EOMONTH(EDATE(Tabla1[[#This Row],[Fecha Finalización]],3),0))</f>
        <v/>
      </c>
      <c r="BA1049" s="40"/>
      <c r="BB1049" s="40"/>
      <c r="BC1049" s="238"/>
      <c r="BD1049" s="234" t="str">
        <f>IF(F1049="","",Tabla1[[#This Row],[sem 01]]&amp;Tabla1[[#This Row],[sem 02]]&amp;Tabla1[[#This Row],[sem 03]])</f>
        <v/>
      </c>
      <c r="BE1049" s="235" t="str">
        <f>+IF(TRIM(F1049)="","",$B$1&amp;"-"&amp;Tabla1[[#This Row],[Mes Inscrito]]&amp;"-"&amp;Tabla1[[#This Row],[Dia de clases Inscrito]]&amp;"-"&amp;Tabla1[[#This Row],[Horario Inscrito]]&amp;"-"&amp;Tabla1[[#This Row],[Fecha Inicio grupo]])</f>
        <v/>
      </c>
      <c r="BF1049" s="252" t="str">
        <f>IF(F1049="","",Tabla1[[#This Row],[Curso]])</f>
        <v/>
      </c>
      <c r="BG1049" s="253" t="str">
        <f>+IF(TRIM(F1049)="","",$B$1&amp;"-"&amp;TRIM(Tabla1[[#This Row],[Mes Inscrito]])&amp;"-"&amp;TRIM(Tabla1[[#This Row],[Dia de clases Inscrito]])&amp;"-"&amp;TRIM(Tabla1[[#This Row],[Horario Inscrito]])&amp;"-"&amp;TRIM(Tabla1[[#This Row],[Fecha Inicio grupo]])&amp;"-"&amp;TRIM(Tabla1[[#This Row],[Tipo Incrito]]))</f>
        <v/>
      </c>
      <c r="BH1049" s="254" t="str">
        <f>IF(F1049="","",OR(IFERROR(SEARCH("CG",Tabla1[[#This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9" s="311" t="str">
        <f>IF(F1049&lt;&gt;"",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9" s="311" t="str">
        <f>IF(F1049&lt;&gt;"",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9" s="311" t="str">
        <f>IF(Tabla1[[#This Row],[Fecha Inicio grupo]]="","",IFERROR(VLOOKUP(Tabla1[[#This Row],[Mes de Alta como miembro]],Parámetros!$AM$2:$AN$16,2,0),"01/01/1900"))</f>
        <v/>
      </c>
    </row>
    <row r="1050" spans="1:63" ht="15" customHeight="1">
      <c r="A1050" s="69">
        <v>1047</v>
      </c>
      <c r="B1050" s="146"/>
      <c r="C1050" s="147"/>
      <c r="D1050" s="43"/>
      <c r="E1050" s="148"/>
      <c r="F1050" s="207"/>
      <c r="G1050" s="46"/>
      <c r="H1050" s="165"/>
      <c r="I1050" s="149"/>
      <c r="J1050" s="147"/>
      <c r="K1050" s="168"/>
      <c r="L1050" s="151"/>
      <c r="M1050" s="150"/>
      <c r="N1050" s="240" t="str">
        <f ca="1">IF(Tabla1[[#This Row],[Fecha de nac]]="","",IF(Tabla1[[#This Row],[Fecha Finalización]] &gt;=TODAY(), DATEDIF(Tabla1[[#This Row],[Fecha de nac]],TODAY(),"y"), ROUNDDOWN((Tabla1[[#This Row],[Fecha Finalización]] -Tabla1[[#This Row],[Fecha de nac]])/365,0)))</f>
        <v/>
      </c>
      <c r="O1050" s="171"/>
      <c r="P1050" s="152"/>
      <c r="Q1050" s="153"/>
      <c r="R1050" s="154"/>
      <c r="S1050" s="154"/>
      <c r="T1050" s="154"/>
      <c r="U1050" s="244" t="str">
        <f>IF(F1050="","",Tabla1[[#This Row],[Fecha Inicio grupo]]+3*7-7)</f>
        <v/>
      </c>
      <c r="V1050" s="245" t="str">
        <f>IF(F1050="","",EDATE(Tabla1[[#This Row],[Fecha Inicio grupo]],3))</f>
        <v/>
      </c>
      <c r="W1050" s="30"/>
      <c r="X1050" s="30"/>
      <c r="Y1050" s="155"/>
      <c r="Z1050" s="155"/>
      <c r="AA1050" s="155"/>
      <c r="AB1050" s="155"/>
      <c r="AC1050" s="155"/>
      <c r="AD1050" s="155"/>
      <c r="AE1050" s="155"/>
      <c r="AF1050" s="155"/>
      <c r="AG1050" s="155"/>
      <c r="AH1050" s="232"/>
      <c r="AI1050" s="232"/>
      <c r="AJ1050" s="233"/>
      <c r="AK1050" s="232"/>
      <c r="AL1050" s="232"/>
      <c r="AM1050" s="232"/>
      <c r="AN1050" s="232"/>
      <c r="AO1050" s="145"/>
      <c r="AP1050" s="247" t="str">
        <f>IF(F1050="","",IFERROR(VLOOKUP(SUBSTITUTE(SUBSTITUTE(Tabla1[[#This Row],[Uso Sistemas]],"T","P"),"N","F"),Parámetros!$M$2:$N$17,2,0),"Completar hasta 3ra sem. para evaluar a Probacionista"))</f>
        <v/>
      </c>
      <c r="AQ1050" s="156"/>
      <c r="AR1050" s="156"/>
      <c r="AS1050" s="156"/>
      <c r="AT1050" s="30"/>
      <c r="AU1050" s="56" t="str">
        <f>CONCATENATE(Tabla1[[#This Row],[sem 01]],Tabla1[[#This Row],[sem 02]],Tabla1[[#This Row],[sem 03]])</f>
        <v/>
      </c>
      <c r="AV1050" s="56"/>
      <c r="AW1050" s="56"/>
      <c r="AX1050" s="249" t="str">
        <f>IF(V1050="","",EOMONTH(EDATE(Tabla1[[#This Row],[Fecha Finalización]],2),0))</f>
        <v/>
      </c>
      <c r="AY1050" s="156"/>
      <c r="AZ1050" s="250" t="str">
        <f>IF(V1050="","",EOMONTH(EDATE(Tabla1[[#This Row],[Fecha Finalización]],3),0))</f>
        <v/>
      </c>
      <c r="BA1050" s="40"/>
      <c r="BB1050" s="40"/>
      <c r="BC1050" s="238"/>
      <c r="BD1050" s="234" t="str">
        <f>IF(F1050="","",Tabla1[[#This Row],[sem 01]]&amp;Tabla1[[#This Row],[sem 02]]&amp;Tabla1[[#This Row],[sem 03]])</f>
        <v/>
      </c>
      <c r="BE1050" s="235" t="str">
        <f>+IF(TRIM(F1050)="","",$B$1&amp;"-"&amp;Tabla1[[#This Row],[Mes Inscrito]]&amp;"-"&amp;Tabla1[[#This Row],[Dia de clases Inscrito]]&amp;"-"&amp;Tabla1[[#This Row],[Horario Inscrito]]&amp;"-"&amp;Tabla1[[#This Row],[Fecha Inicio grupo]])</f>
        <v/>
      </c>
      <c r="BF1050" s="252" t="str">
        <f>IF(F1050="","",Tabla1[[#This Row],[Curso]])</f>
        <v/>
      </c>
      <c r="BG1050" s="253" t="str">
        <f>+IF(TRIM(F1050)="","",$B$1&amp;"-"&amp;TRIM(Tabla1[[#This Row],[Mes Inscrito]])&amp;"-"&amp;TRIM(Tabla1[[#This Row],[Dia de clases Inscrito]])&amp;"-"&amp;TRIM(Tabla1[[#This Row],[Horario Inscrito]])&amp;"-"&amp;TRIM(Tabla1[[#This Row],[Fecha Inicio grupo]])&amp;"-"&amp;TRIM(Tabla1[[#This Row],[Tipo Incrito]]))</f>
        <v/>
      </c>
      <c r="BH1050" s="254" t="str">
        <f>IF(F1050="","",OR(IFERROR(SEARCH("CG",Tabla1[[#This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0" s="311" t="str">
        <f>IF(F1050&lt;&gt;"",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0" s="311" t="str">
        <f>IF(F1050&lt;&gt;"",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0" s="311" t="str">
        <f>IF(Tabla1[[#This Row],[Fecha Inicio grupo]]="","",IFERROR(VLOOKUP(Tabla1[[#This Row],[Mes de Alta como miembro]],Parámetros!$AM$2:$AN$16,2,0),"01/01/1900"))</f>
        <v/>
      </c>
    </row>
    <row r="1051" spans="1:63" ht="15" customHeight="1">
      <c r="A1051" s="69">
        <v>1048</v>
      </c>
      <c r="B1051" s="146"/>
      <c r="C1051" s="147"/>
      <c r="D1051" s="43"/>
      <c r="E1051" s="148"/>
      <c r="F1051" s="207"/>
      <c r="G1051" s="46"/>
      <c r="H1051" s="165"/>
      <c r="I1051" s="149"/>
      <c r="J1051" s="147"/>
      <c r="K1051" s="168"/>
      <c r="L1051" s="151"/>
      <c r="M1051" s="150"/>
      <c r="N1051" s="240" t="str">
        <f ca="1">IF(Tabla1[[#This Row],[Fecha de nac]]="","",IF(Tabla1[[#This Row],[Fecha Finalización]] &gt;=TODAY(), DATEDIF(Tabla1[[#This Row],[Fecha de nac]],TODAY(),"y"), ROUNDDOWN((Tabla1[[#This Row],[Fecha Finalización]] -Tabla1[[#This Row],[Fecha de nac]])/365,0)))</f>
        <v/>
      </c>
      <c r="O1051" s="171"/>
      <c r="P1051" s="152"/>
      <c r="Q1051" s="153"/>
      <c r="R1051" s="154"/>
      <c r="S1051" s="154"/>
      <c r="T1051" s="154"/>
      <c r="U1051" s="244" t="str">
        <f>IF(F1051="","",Tabla1[[#This Row],[Fecha Inicio grupo]]+3*7-7)</f>
        <v/>
      </c>
      <c r="V1051" s="245" t="str">
        <f>IF(F1051="","",EDATE(Tabla1[[#This Row],[Fecha Inicio grupo]],3))</f>
        <v/>
      </c>
      <c r="W1051" s="30"/>
      <c r="X1051" s="30"/>
      <c r="Y1051" s="155"/>
      <c r="Z1051" s="155"/>
      <c r="AA1051" s="155"/>
      <c r="AB1051" s="155"/>
      <c r="AC1051" s="155"/>
      <c r="AD1051" s="155"/>
      <c r="AE1051" s="155"/>
      <c r="AF1051" s="155"/>
      <c r="AG1051" s="155"/>
      <c r="AH1051" s="232"/>
      <c r="AI1051" s="232"/>
      <c r="AJ1051" s="233"/>
      <c r="AK1051" s="232"/>
      <c r="AL1051" s="232"/>
      <c r="AM1051" s="232"/>
      <c r="AN1051" s="232"/>
      <c r="AO1051" s="145"/>
      <c r="AP1051" s="247" t="str">
        <f>IF(F1051="","",IFERROR(VLOOKUP(SUBSTITUTE(SUBSTITUTE(Tabla1[[#This Row],[Uso Sistemas]],"T","P"),"N","F"),Parámetros!$M$2:$N$17,2,0),"Completar hasta 3ra sem. para evaluar a Probacionista"))</f>
        <v/>
      </c>
      <c r="AQ1051" s="156"/>
      <c r="AR1051" s="156"/>
      <c r="AS1051" s="156"/>
      <c r="AT1051" s="30"/>
      <c r="AU1051" s="56" t="str">
        <f>CONCATENATE(Tabla1[[#This Row],[sem 01]],Tabla1[[#This Row],[sem 02]],Tabla1[[#This Row],[sem 03]])</f>
        <v/>
      </c>
      <c r="AV1051" s="56"/>
      <c r="AW1051" s="56"/>
      <c r="AX1051" s="249" t="str">
        <f>IF(V1051="","",EOMONTH(EDATE(Tabla1[[#This Row],[Fecha Finalización]],2),0))</f>
        <v/>
      </c>
      <c r="AY1051" s="156"/>
      <c r="AZ1051" s="250" t="str">
        <f>IF(V1051="","",EOMONTH(EDATE(Tabla1[[#This Row],[Fecha Finalización]],3),0))</f>
        <v/>
      </c>
      <c r="BA1051" s="40"/>
      <c r="BB1051" s="40"/>
      <c r="BC1051" s="238"/>
      <c r="BD1051" s="234" t="str">
        <f>IF(F1051="","",Tabla1[[#This Row],[sem 01]]&amp;Tabla1[[#This Row],[sem 02]]&amp;Tabla1[[#This Row],[sem 03]])</f>
        <v/>
      </c>
      <c r="BE1051" s="235" t="str">
        <f>+IF(TRIM(F1051)="","",$B$1&amp;"-"&amp;Tabla1[[#This Row],[Mes Inscrito]]&amp;"-"&amp;Tabla1[[#This Row],[Dia de clases Inscrito]]&amp;"-"&amp;Tabla1[[#This Row],[Horario Inscrito]]&amp;"-"&amp;Tabla1[[#This Row],[Fecha Inicio grupo]])</f>
        <v/>
      </c>
      <c r="BF1051" s="252" t="str">
        <f>IF(F1051="","",Tabla1[[#This Row],[Curso]])</f>
        <v/>
      </c>
      <c r="BG1051" s="253" t="str">
        <f>+IF(TRIM(F1051)="","",$B$1&amp;"-"&amp;TRIM(Tabla1[[#This Row],[Mes Inscrito]])&amp;"-"&amp;TRIM(Tabla1[[#This Row],[Dia de clases Inscrito]])&amp;"-"&amp;TRIM(Tabla1[[#This Row],[Horario Inscrito]])&amp;"-"&amp;TRIM(Tabla1[[#This Row],[Fecha Inicio grupo]])&amp;"-"&amp;TRIM(Tabla1[[#This Row],[Tipo Incrito]]))</f>
        <v/>
      </c>
      <c r="BH1051" s="254" t="str">
        <f>IF(F1051="","",OR(IFERROR(SEARCH("CG",Tabla1[[#This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1" s="311" t="str">
        <f>IF(F1051&lt;&gt;"",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1" s="311" t="str">
        <f>IF(F1051&lt;&gt;"",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1" s="311" t="str">
        <f>IF(Tabla1[[#This Row],[Fecha Inicio grupo]]="","",IFERROR(VLOOKUP(Tabla1[[#This Row],[Mes de Alta como miembro]],Parámetros!$AM$2:$AN$16,2,0),"01/01/1900"))</f>
        <v/>
      </c>
    </row>
    <row r="1052" spans="1:63" ht="15" customHeight="1">
      <c r="A1052" s="69">
        <v>1049</v>
      </c>
      <c r="B1052" s="146"/>
      <c r="C1052" s="147"/>
      <c r="D1052" s="43"/>
      <c r="E1052" s="148"/>
      <c r="F1052" s="207"/>
      <c r="G1052" s="46"/>
      <c r="H1052" s="165"/>
      <c r="I1052" s="149"/>
      <c r="J1052" s="147"/>
      <c r="K1052" s="168"/>
      <c r="L1052" s="151"/>
      <c r="M1052" s="150"/>
      <c r="N1052" s="240" t="str">
        <f ca="1">IF(Tabla1[[#This Row],[Fecha de nac]]="","",IF(Tabla1[[#This Row],[Fecha Finalización]] &gt;=TODAY(), DATEDIF(Tabla1[[#This Row],[Fecha de nac]],TODAY(),"y"), ROUNDDOWN((Tabla1[[#This Row],[Fecha Finalización]] -Tabla1[[#This Row],[Fecha de nac]])/365,0)))</f>
        <v/>
      </c>
      <c r="O1052" s="171"/>
      <c r="P1052" s="152"/>
      <c r="Q1052" s="153"/>
      <c r="R1052" s="154"/>
      <c r="S1052" s="154"/>
      <c r="T1052" s="154"/>
      <c r="U1052" s="244" t="str">
        <f>IF(F1052="","",Tabla1[[#This Row],[Fecha Inicio grupo]]+3*7-7)</f>
        <v/>
      </c>
      <c r="V1052" s="245" t="str">
        <f>IF(F1052="","",EDATE(Tabla1[[#This Row],[Fecha Inicio grupo]],3))</f>
        <v/>
      </c>
      <c r="W1052" s="30"/>
      <c r="X1052" s="30"/>
      <c r="Y1052" s="155"/>
      <c r="Z1052" s="155"/>
      <c r="AA1052" s="155"/>
      <c r="AB1052" s="155"/>
      <c r="AC1052" s="155"/>
      <c r="AD1052" s="155"/>
      <c r="AE1052" s="155"/>
      <c r="AF1052" s="155"/>
      <c r="AG1052" s="155"/>
      <c r="AH1052" s="232"/>
      <c r="AI1052" s="232"/>
      <c r="AJ1052" s="233"/>
      <c r="AK1052" s="232"/>
      <c r="AL1052" s="232"/>
      <c r="AM1052" s="232"/>
      <c r="AN1052" s="232"/>
      <c r="AO1052" s="145"/>
      <c r="AP1052" s="247" t="str">
        <f>IF(F1052="","",IFERROR(VLOOKUP(SUBSTITUTE(SUBSTITUTE(Tabla1[[#This Row],[Uso Sistemas]],"T","P"),"N","F"),Parámetros!$M$2:$N$17,2,0),"Completar hasta 3ra sem. para evaluar a Probacionista"))</f>
        <v/>
      </c>
      <c r="AQ1052" s="156"/>
      <c r="AR1052" s="156"/>
      <c r="AS1052" s="156"/>
      <c r="AT1052" s="30"/>
      <c r="AU1052" s="56" t="str">
        <f>CONCATENATE(Tabla1[[#This Row],[sem 01]],Tabla1[[#This Row],[sem 02]],Tabla1[[#This Row],[sem 03]])</f>
        <v/>
      </c>
      <c r="AV1052" s="56"/>
      <c r="AW1052" s="56"/>
      <c r="AX1052" s="249" t="str">
        <f>IF(V1052="","",EOMONTH(EDATE(Tabla1[[#This Row],[Fecha Finalización]],2),0))</f>
        <v/>
      </c>
      <c r="AY1052" s="156"/>
      <c r="AZ1052" s="250" t="str">
        <f>IF(V1052="","",EOMONTH(EDATE(Tabla1[[#This Row],[Fecha Finalización]],3),0))</f>
        <v/>
      </c>
      <c r="BA1052" s="40"/>
      <c r="BB1052" s="40"/>
      <c r="BC1052" s="238"/>
      <c r="BD1052" s="234" t="str">
        <f>IF(F1052="","",Tabla1[[#This Row],[sem 01]]&amp;Tabla1[[#This Row],[sem 02]]&amp;Tabla1[[#This Row],[sem 03]])</f>
        <v/>
      </c>
      <c r="BE1052" s="235" t="str">
        <f>+IF(TRIM(F1052)="","",$B$1&amp;"-"&amp;Tabla1[[#This Row],[Mes Inscrito]]&amp;"-"&amp;Tabla1[[#This Row],[Dia de clases Inscrito]]&amp;"-"&amp;Tabla1[[#This Row],[Horario Inscrito]]&amp;"-"&amp;Tabla1[[#This Row],[Fecha Inicio grupo]])</f>
        <v/>
      </c>
      <c r="BF1052" s="252" t="str">
        <f>IF(F1052="","",Tabla1[[#This Row],[Curso]])</f>
        <v/>
      </c>
      <c r="BG1052" s="253" t="str">
        <f>+IF(TRIM(F1052)="","",$B$1&amp;"-"&amp;TRIM(Tabla1[[#This Row],[Mes Inscrito]])&amp;"-"&amp;TRIM(Tabla1[[#This Row],[Dia de clases Inscrito]])&amp;"-"&amp;TRIM(Tabla1[[#This Row],[Horario Inscrito]])&amp;"-"&amp;TRIM(Tabla1[[#This Row],[Fecha Inicio grupo]])&amp;"-"&amp;TRIM(Tabla1[[#This Row],[Tipo Incrito]]))</f>
        <v/>
      </c>
      <c r="BH1052" s="254" t="str">
        <f>IF(F1052="","",OR(IFERROR(SEARCH("CG",Tabla1[[#This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2" s="311" t="str">
        <f>IF(F1052&lt;&gt;"",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2" s="311" t="str">
        <f>IF(F1052&lt;&gt;"",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2" s="311" t="str">
        <f>IF(Tabla1[[#This Row],[Fecha Inicio grupo]]="","",IFERROR(VLOOKUP(Tabla1[[#This Row],[Mes de Alta como miembro]],Parámetros!$AM$2:$AN$16,2,0),"01/01/1900"))</f>
        <v/>
      </c>
    </row>
    <row r="1053" spans="1:63" ht="15" customHeight="1">
      <c r="A1053" s="69">
        <v>1050</v>
      </c>
      <c r="B1053" s="146"/>
      <c r="C1053" s="147"/>
      <c r="D1053" s="43"/>
      <c r="E1053" s="148"/>
      <c r="F1053" s="207"/>
      <c r="G1053" s="46"/>
      <c r="H1053" s="165"/>
      <c r="I1053" s="149"/>
      <c r="J1053" s="147"/>
      <c r="K1053" s="168"/>
      <c r="L1053" s="151"/>
      <c r="M1053" s="150"/>
      <c r="N1053" s="240" t="str">
        <f ca="1">IF(Tabla1[[#This Row],[Fecha de nac]]="","",IF(Tabla1[[#This Row],[Fecha Finalización]] &gt;=TODAY(), DATEDIF(Tabla1[[#This Row],[Fecha de nac]],TODAY(),"y"), ROUNDDOWN((Tabla1[[#This Row],[Fecha Finalización]] -Tabla1[[#This Row],[Fecha de nac]])/365,0)))</f>
        <v/>
      </c>
      <c r="O1053" s="171"/>
      <c r="P1053" s="152"/>
      <c r="Q1053" s="153"/>
      <c r="R1053" s="154"/>
      <c r="S1053" s="154"/>
      <c r="T1053" s="154"/>
      <c r="U1053" s="244" t="str">
        <f>IF(F1053="","",Tabla1[[#This Row],[Fecha Inicio grupo]]+3*7-7)</f>
        <v/>
      </c>
      <c r="V1053" s="245" t="str">
        <f>IF(F1053="","",EDATE(Tabla1[[#This Row],[Fecha Inicio grupo]],3))</f>
        <v/>
      </c>
      <c r="W1053" s="30"/>
      <c r="X1053" s="30"/>
      <c r="Y1053" s="155"/>
      <c r="Z1053" s="155"/>
      <c r="AA1053" s="155"/>
      <c r="AB1053" s="155"/>
      <c r="AC1053" s="155"/>
      <c r="AD1053" s="155"/>
      <c r="AE1053" s="155"/>
      <c r="AF1053" s="155"/>
      <c r="AG1053" s="155"/>
      <c r="AH1053" s="232"/>
      <c r="AI1053" s="232"/>
      <c r="AJ1053" s="233"/>
      <c r="AK1053" s="232"/>
      <c r="AL1053" s="232"/>
      <c r="AM1053" s="232"/>
      <c r="AN1053" s="232"/>
      <c r="AO1053" s="145"/>
      <c r="AP1053" s="247" t="str">
        <f>IF(F1053="","",IFERROR(VLOOKUP(SUBSTITUTE(SUBSTITUTE(Tabla1[[#This Row],[Uso Sistemas]],"T","P"),"N","F"),Parámetros!$M$2:$N$17,2,0),"Completar hasta 3ra sem. para evaluar a Probacionista"))</f>
        <v/>
      </c>
      <c r="AQ1053" s="156"/>
      <c r="AR1053" s="156"/>
      <c r="AS1053" s="156"/>
      <c r="AT1053" s="30"/>
      <c r="AU1053" s="56" t="str">
        <f>CONCATENATE(Tabla1[[#This Row],[sem 01]],Tabla1[[#This Row],[sem 02]],Tabla1[[#This Row],[sem 03]])</f>
        <v/>
      </c>
      <c r="AV1053" s="56"/>
      <c r="AW1053" s="56"/>
      <c r="AX1053" s="249" t="str">
        <f>IF(V1053="","",EOMONTH(EDATE(Tabla1[[#This Row],[Fecha Finalización]],2),0))</f>
        <v/>
      </c>
      <c r="AY1053" s="156"/>
      <c r="AZ1053" s="250" t="str">
        <f>IF(V1053="","",EOMONTH(EDATE(Tabla1[[#This Row],[Fecha Finalización]],3),0))</f>
        <v/>
      </c>
      <c r="BA1053" s="40"/>
      <c r="BB1053" s="40"/>
      <c r="BC1053" s="238"/>
      <c r="BD1053" s="234" t="str">
        <f>IF(F1053="","",Tabla1[[#This Row],[sem 01]]&amp;Tabla1[[#This Row],[sem 02]]&amp;Tabla1[[#This Row],[sem 03]])</f>
        <v/>
      </c>
      <c r="BE1053" s="235" t="str">
        <f>+IF(TRIM(F1053)="","",$B$1&amp;"-"&amp;Tabla1[[#This Row],[Mes Inscrito]]&amp;"-"&amp;Tabla1[[#This Row],[Dia de clases Inscrito]]&amp;"-"&amp;Tabla1[[#This Row],[Horario Inscrito]]&amp;"-"&amp;Tabla1[[#This Row],[Fecha Inicio grupo]])</f>
        <v/>
      </c>
      <c r="BF1053" s="252" t="str">
        <f>IF(F1053="","",Tabla1[[#This Row],[Curso]])</f>
        <v/>
      </c>
      <c r="BG1053" s="253" t="str">
        <f>+IF(TRIM(F1053)="","",$B$1&amp;"-"&amp;TRIM(Tabla1[[#This Row],[Mes Inscrito]])&amp;"-"&amp;TRIM(Tabla1[[#This Row],[Dia de clases Inscrito]])&amp;"-"&amp;TRIM(Tabla1[[#This Row],[Horario Inscrito]])&amp;"-"&amp;TRIM(Tabla1[[#This Row],[Fecha Inicio grupo]])&amp;"-"&amp;TRIM(Tabla1[[#This Row],[Tipo Incrito]]))</f>
        <v/>
      </c>
      <c r="BH1053" s="254" t="str">
        <f>IF(F1053="","",OR(IFERROR(SEARCH("CG",Tabla1[[#This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3" s="311" t="str">
        <f>IF(F1053&lt;&gt;"",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3" s="311" t="str">
        <f>IF(F1053&lt;&gt;"",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3" s="311" t="str">
        <f>IF(Tabla1[[#This Row],[Fecha Inicio grupo]]="","",IFERROR(VLOOKUP(Tabla1[[#This Row],[Mes de Alta como miembro]],Parámetros!$AM$2:$AN$16,2,0),"01/01/1900"))</f>
        <v/>
      </c>
    </row>
    <row r="1054" spans="1:63" ht="15" customHeight="1">
      <c r="A1054" s="69">
        <v>1051</v>
      </c>
      <c r="B1054" s="146"/>
      <c r="C1054" s="147"/>
      <c r="D1054" s="43"/>
      <c r="E1054" s="148"/>
      <c r="F1054" s="207"/>
      <c r="G1054" s="46"/>
      <c r="H1054" s="165"/>
      <c r="I1054" s="149"/>
      <c r="J1054" s="147"/>
      <c r="K1054" s="168"/>
      <c r="L1054" s="151"/>
      <c r="M1054" s="150"/>
      <c r="N1054" s="240" t="str">
        <f ca="1">IF(Tabla1[[#This Row],[Fecha de nac]]="","",IF(Tabla1[[#This Row],[Fecha Finalización]] &gt;=TODAY(), DATEDIF(Tabla1[[#This Row],[Fecha de nac]],TODAY(),"y"), ROUNDDOWN((Tabla1[[#This Row],[Fecha Finalización]] -Tabla1[[#This Row],[Fecha de nac]])/365,0)))</f>
        <v/>
      </c>
      <c r="O1054" s="171"/>
      <c r="P1054" s="152"/>
      <c r="Q1054" s="153"/>
      <c r="R1054" s="154"/>
      <c r="S1054" s="154"/>
      <c r="T1054" s="154"/>
      <c r="U1054" s="244" t="str">
        <f>IF(F1054="","",Tabla1[[#This Row],[Fecha Inicio grupo]]+3*7-7)</f>
        <v/>
      </c>
      <c r="V1054" s="245" t="str">
        <f>IF(F1054="","",EDATE(Tabla1[[#This Row],[Fecha Inicio grupo]],3))</f>
        <v/>
      </c>
      <c r="W1054" s="30"/>
      <c r="X1054" s="30"/>
      <c r="Y1054" s="155"/>
      <c r="Z1054" s="155"/>
      <c r="AA1054" s="155"/>
      <c r="AB1054" s="155"/>
      <c r="AC1054" s="155"/>
      <c r="AD1054" s="155"/>
      <c r="AE1054" s="155"/>
      <c r="AF1054" s="155"/>
      <c r="AG1054" s="155"/>
      <c r="AH1054" s="232"/>
      <c r="AI1054" s="232"/>
      <c r="AJ1054" s="233"/>
      <c r="AK1054" s="232"/>
      <c r="AL1054" s="232"/>
      <c r="AM1054" s="232"/>
      <c r="AN1054" s="232"/>
      <c r="AO1054" s="145"/>
      <c r="AP1054" s="247" t="str">
        <f>IF(F1054="","",IFERROR(VLOOKUP(SUBSTITUTE(SUBSTITUTE(Tabla1[[#This Row],[Uso Sistemas]],"T","P"),"N","F"),Parámetros!$M$2:$N$17,2,0),"Completar hasta 3ra sem. para evaluar a Probacionista"))</f>
        <v/>
      </c>
      <c r="AQ1054" s="156"/>
      <c r="AR1054" s="156"/>
      <c r="AS1054" s="156"/>
      <c r="AT1054" s="30"/>
      <c r="AU1054" s="56" t="str">
        <f>CONCATENATE(Tabla1[[#This Row],[sem 01]],Tabla1[[#This Row],[sem 02]],Tabla1[[#This Row],[sem 03]])</f>
        <v/>
      </c>
      <c r="AV1054" s="56"/>
      <c r="AW1054" s="56"/>
      <c r="AX1054" s="249" t="str">
        <f>IF(V1054="","",EOMONTH(EDATE(Tabla1[[#This Row],[Fecha Finalización]],2),0))</f>
        <v/>
      </c>
      <c r="AY1054" s="156"/>
      <c r="AZ1054" s="250" t="str">
        <f>IF(V1054="","",EOMONTH(EDATE(Tabla1[[#This Row],[Fecha Finalización]],3),0))</f>
        <v/>
      </c>
      <c r="BA1054" s="40"/>
      <c r="BB1054" s="40"/>
      <c r="BC1054" s="238"/>
      <c r="BD1054" s="234" t="str">
        <f>IF(F1054="","",Tabla1[[#This Row],[sem 01]]&amp;Tabla1[[#This Row],[sem 02]]&amp;Tabla1[[#This Row],[sem 03]])</f>
        <v/>
      </c>
      <c r="BE1054" s="235" t="str">
        <f>+IF(TRIM(F1054)="","",$B$1&amp;"-"&amp;Tabla1[[#This Row],[Mes Inscrito]]&amp;"-"&amp;Tabla1[[#This Row],[Dia de clases Inscrito]]&amp;"-"&amp;Tabla1[[#This Row],[Horario Inscrito]]&amp;"-"&amp;Tabla1[[#This Row],[Fecha Inicio grupo]])</f>
        <v/>
      </c>
      <c r="BF1054" s="252" t="str">
        <f>IF(F1054="","",Tabla1[[#This Row],[Curso]])</f>
        <v/>
      </c>
      <c r="BG1054" s="253" t="str">
        <f>+IF(TRIM(F1054)="","",$B$1&amp;"-"&amp;TRIM(Tabla1[[#This Row],[Mes Inscrito]])&amp;"-"&amp;TRIM(Tabla1[[#This Row],[Dia de clases Inscrito]])&amp;"-"&amp;TRIM(Tabla1[[#This Row],[Horario Inscrito]])&amp;"-"&amp;TRIM(Tabla1[[#This Row],[Fecha Inicio grupo]])&amp;"-"&amp;TRIM(Tabla1[[#This Row],[Tipo Incrito]]))</f>
        <v/>
      </c>
      <c r="BH1054" s="254" t="str">
        <f>IF(F1054="","",OR(IFERROR(SEARCH("CG",Tabla1[[#This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4" s="311" t="str">
        <f>IF(F1054&lt;&gt;"",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4" s="311" t="str">
        <f>IF(F1054&lt;&gt;"",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4" s="311" t="str">
        <f>IF(Tabla1[[#This Row],[Fecha Inicio grupo]]="","",IFERROR(VLOOKUP(Tabla1[[#This Row],[Mes de Alta como miembro]],Parámetros!$AM$2:$AN$16,2,0),"01/01/1900"))</f>
        <v/>
      </c>
    </row>
    <row r="1055" spans="1:63" ht="15" customHeight="1">
      <c r="A1055" s="69">
        <v>1052</v>
      </c>
      <c r="B1055" s="146"/>
      <c r="C1055" s="147"/>
      <c r="D1055" s="43"/>
      <c r="E1055" s="148"/>
      <c r="F1055" s="207"/>
      <c r="G1055" s="46"/>
      <c r="H1055" s="165"/>
      <c r="I1055" s="149"/>
      <c r="J1055" s="147"/>
      <c r="K1055" s="168"/>
      <c r="L1055" s="151"/>
      <c r="M1055" s="150"/>
      <c r="N1055" s="240" t="str">
        <f ca="1">IF(Tabla1[[#This Row],[Fecha de nac]]="","",IF(Tabla1[[#This Row],[Fecha Finalización]] &gt;=TODAY(), DATEDIF(Tabla1[[#This Row],[Fecha de nac]],TODAY(),"y"), ROUNDDOWN((Tabla1[[#This Row],[Fecha Finalización]] -Tabla1[[#This Row],[Fecha de nac]])/365,0)))</f>
        <v/>
      </c>
      <c r="O1055" s="171"/>
      <c r="P1055" s="152"/>
      <c r="Q1055" s="153"/>
      <c r="R1055" s="154"/>
      <c r="S1055" s="154"/>
      <c r="T1055" s="154"/>
      <c r="U1055" s="244" t="str">
        <f>IF(F1055="","",Tabla1[[#This Row],[Fecha Inicio grupo]]+3*7-7)</f>
        <v/>
      </c>
      <c r="V1055" s="245" t="str">
        <f>IF(F1055="","",EDATE(Tabla1[[#This Row],[Fecha Inicio grupo]],3))</f>
        <v/>
      </c>
      <c r="W1055" s="30"/>
      <c r="X1055" s="30"/>
      <c r="Y1055" s="155"/>
      <c r="Z1055" s="155"/>
      <c r="AA1055" s="155"/>
      <c r="AB1055" s="155"/>
      <c r="AC1055" s="155"/>
      <c r="AD1055" s="155"/>
      <c r="AE1055" s="155"/>
      <c r="AF1055" s="155"/>
      <c r="AG1055" s="155"/>
      <c r="AH1055" s="232"/>
      <c r="AI1055" s="232"/>
      <c r="AJ1055" s="233"/>
      <c r="AK1055" s="232"/>
      <c r="AL1055" s="232"/>
      <c r="AM1055" s="232"/>
      <c r="AN1055" s="232"/>
      <c r="AO1055" s="145"/>
      <c r="AP1055" s="247" t="str">
        <f>IF(F1055="","",IFERROR(VLOOKUP(SUBSTITUTE(SUBSTITUTE(Tabla1[[#This Row],[Uso Sistemas]],"T","P"),"N","F"),Parámetros!$M$2:$N$17,2,0),"Completar hasta 3ra sem. para evaluar a Probacionista"))</f>
        <v/>
      </c>
      <c r="AQ1055" s="156"/>
      <c r="AR1055" s="156"/>
      <c r="AS1055" s="156"/>
      <c r="AT1055" s="30"/>
      <c r="AU1055" s="56" t="str">
        <f>CONCATENATE(Tabla1[[#This Row],[sem 01]],Tabla1[[#This Row],[sem 02]],Tabla1[[#This Row],[sem 03]])</f>
        <v/>
      </c>
      <c r="AV1055" s="56"/>
      <c r="AW1055" s="56"/>
      <c r="AX1055" s="249" t="str">
        <f>IF(V1055="","",EOMONTH(EDATE(Tabla1[[#This Row],[Fecha Finalización]],2),0))</f>
        <v/>
      </c>
      <c r="AY1055" s="156"/>
      <c r="AZ1055" s="250" t="str">
        <f>IF(V1055="","",EOMONTH(EDATE(Tabla1[[#This Row],[Fecha Finalización]],3),0))</f>
        <v/>
      </c>
      <c r="BA1055" s="40"/>
      <c r="BB1055" s="40"/>
      <c r="BC1055" s="238"/>
      <c r="BD1055" s="234" t="str">
        <f>IF(F1055="","",Tabla1[[#This Row],[sem 01]]&amp;Tabla1[[#This Row],[sem 02]]&amp;Tabla1[[#This Row],[sem 03]])</f>
        <v/>
      </c>
      <c r="BE1055" s="235" t="str">
        <f>+IF(TRIM(F1055)="","",$B$1&amp;"-"&amp;Tabla1[[#This Row],[Mes Inscrito]]&amp;"-"&amp;Tabla1[[#This Row],[Dia de clases Inscrito]]&amp;"-"&amp;Tabla1[[#This Row],[Horario Inscrito]]&amp;"-"&amp;Tabla1[[#This Row],[Fecha Inicio grupo]])</f>
        <v/>
      </c>
      <c r="BF1055" s="252" t="str">
        <f>IF(F1055="","",Tabla1[[#This Row],[Curso]])</f>
        <v/>
      </c>
      <c r="BG1055" s="253" t="str">
        <f>+IF(TRIM(F1055)="","",$B$1&amp;"-"&amp;TRIM(Tabla1[[#This Row],[Mes Inscrito]])&amp;"-"&amp;TRIM(Tabla1[[#This Row],[Dia de clases Inscrito]])&amp;"-"&amp;TRIM(Tabla1[[#This Row],[Horario Inscrito]])&amp;"-"&amp;TRIM(Tabla1[[#This Row],[Fecha Inicio grupo]])&amp;"-"&amp;TRIM(Tabla1[[#This Row],[Tipo Incrito]]))</f>
        <v/>
      </c>
      <c r="BH1055" s="254" t="str">
        <f>IF(F1055="","",OR(IFERROR(SEARCH("CG",Tabla1[[#This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5" s="311" t="str">
        <f>IF(F1055&lt;&gt;"",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5" s="311" t="str">
        <f>IF(F1055&lt;&gt;"",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5" s="311" t="str">
        <f>IF(Tabla1[[#This Row],[Fecha Inicio grupo]]="","",IFERROR(VLOOKUP(Tabla1[[#This Row],[Mes de Alta como miembro]],Parámetros!$AM$2:$AN$16,2,0),"01/01/1900"))</f>
        <v/>
      </c>
    </row>
    <row r="1056" spans="1:63" ht="15" customHeight="1">
      <c r="A1056" s="69">
        <v>1053</v>
      </c>
      <c r="B1056" s="146"/>
      <c r="C1056" s="147"/>
      <c r="D1056" s="43"/>
      <c r="E1056" s="148"/>
      <c r="F1056" s="207"/>
      <c r="G1056" s="46"/>
      <c r="H1056" s="165"/>
      <c r="I1056" s="149"/>
      <c r="J1056" s="147"/>
      <c r="K1056" s="168"/>
      <c r="L1056" s="151"/>
      <c r="M1056" s="150"/>
      <c r="N1056" s="240" t="str">
        <f ca="1">IF(Tabla1[[#This Row],[Fecha de nac]]="","",IF(Tabla1[[#This Row],[Fecha Finalización]] &gt;=TODAY(), DATEDIF(Tabla1[[#This Row],[Fecha de nac]],TODAY(),"y"), ROUNDDOWN((Tabla1[[#This Row],[Fecha Finalización]] -Tabla1[[#This Row],[Fecha de nac]])/365,0)))</f>
        <v/>
      </c>
      <c r="O1056" s="171"/>
      <c r="P1056" s="152"/>
      <c r="Q1056" s="153"/>
      <c r="R1056" s="154"/>
      <c r="S1056" s="154"/>
      <c r="T1056" s="154"/>
      <c r="U1056" s="244" t="str">
        <f>IF(F1056="","",Tabla1[[#This Row],[Fecha Inicio grupo]]+3*7-7)</f>
        <v/>
      </c>
      <c r="V1056" s="245" t="str">
        <f>IF(F1056="","",EDATE(Tabla1[[#This Row],[Fecha Inicio grupo]],3))</f>
        <v/>
      </c>
      <c r="W1056" s="30"/>
      <c r="X1056" s="30"/>
      <c r="Y1056" s="155"/>
      <c r="Z1056" s="155"/>
      <c r="AA1056" s="155"/>
      <c r="AB1056" s="155"/>
      <c r="AC1056" s="155"/>
      <c r="AD1056" s="155"/>
      <c r="AE1056" s="155"/>
      <c r="AF1056" s="155"/>
      <c r="AG1056" s="155"/>
      <c r="AH1056" s="232"/>
      <c r="AI1056" s="232"/>
      <c r="AJ1056" s="233"/>
      <c r="AK1056" s="232"/>
      <c r="AL1056" s="232"/>
      <c r="AM1056" s="232"/>
      <c r="AN1056" s="232"/>
      <c r="AO1056" s="145"/>
      <c r="AP1056" s="247" t="str">
        <f>IF(F1056="","",IFERROR(VLOOKUP(SUBSTITUTE(SUBSTITUTE(Tabla1[[#This Row],[Uso Sistemas]],"T","P"),"N","F"),Parámetros!$M$2:$N$17,2,0),"Completar hasta 3ra sem. para evaluar a Probacionista"))</f>
        <v/>
      </c>
      <c r="AQ1056" s="156"/>
      <c r="AR1056" s="156"/>
      <c r="AS1056" s="156"/>
      <c r="AT1056" s="30"/>
      <c r="AU1056" s="56" t="str">
        <f>CONCATENATE(Tabla1[[#This Row],[sem 01]],Tabla1[[#This Row],[sem 02]],Tabla1[[#This Row],[sem 03]])</f>
        <v/>
      </c>
      <c r="AV1056" s="56"/>
      <c r="AW1056" s="56"/>
      <c r="AX1056" s="249" t="str">
        <f>IF(V1056="","",EOMONTH(EDATE(Tabla1[[#This Row],[Fecha Finalización]],2),0))</f>
        <v/>
      </c>
      <c r="AY1056" s="156"/>
      <c r="AZ1056" s="250" t="str">
        <f>IF(V1056="","",EOMONTH(EDATE(Tabla1[[#This Row],[Fecha Finalización]],3),0))</f>
        <v/>
      </c>
      <c r="BA1056" s="40"/>
      <c r="BB1056" s="40"/>
      <c r="BC1056" s="238"/>
      <c r="BD1056" s="234" t="str">
        <f>IF(F1056="","",Tabla1[[#This Row],[sem 01]]&amp;Tabla1[[#This Row],[sem 02]]&amp;Tabla1[[#This Row],[sem 03]])</f>
        <v/>
      </c>
      <c r="BE1056" s="235" t="str">
        <f>+IF(TRIM(F1056)="","",$B$1&amp;"-"&amp;Tabla1[[#This Row],[Mes Inscrito]]&amp;"-"&amp;Tabla1[[#This Row],[Dia de clases Inscrito]]&amp;"-"&amp;Tabla1[[#This Row],[Horario Inscrito]]&amp;"-"&amp;Tabla1[[#This Row],[Fecha Inicio grupo]])</f>
        <v/>
      </c>
      <c r="BF1056" s="252" t="str">
        <f>IF(F1056="","",Tabla1[[#This Row],[Curso]])</f>
        <v/>
      </c>
      <c r="BG1056" s="253" t="str">
        <f>+IF(TRIM(F1056)="","",$B$1&amp;"-"&amp;TRIM(Tabla1[[#This Row],[Mes Inscrito]])&amp;"-"&amp;TRIM(Tabla1[[#This Row],[Dia de clases Inscrito]])&amp;"-"&amp;TRIM(Tabla1[[#This Row],[Horario Inscrito]])&amp;"-"&amp;TRIM(Tabla1[[#This Row],[Fecha Inicio grupo]])&amp;"-"&amp;TRIM(Tabla1[[#This Row],[Tipo Incrito]]))</f>
        <v/>
      </c>
      <c r="BH1056" s="254" t="str">
        <f>IF(F1056="","",OR(IFERROR(SEARCH("CG",Tabla1[[#This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6" s="311" t="str">
        <f>IF(F1056&lt;&gt;"",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6" s="311" t="str">
        <f>IF(F1056&lt;&gt;"",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6" s="311" t="str">
        <f>IF(Tabla1[[#This Row],[Fecha Inicio grupo]]="","",IFERROR(VLOOKUP(Tabla1[[#This Row],[Mes de Alta como miembro]],Parámetros!$AM$2:$AN$16,2,0),"01/01/1900"))</f>
        <v/>
      </c>
    </row>
    <row r="1057" spans="1:63" ht="15" customHeight="1">
      <c r="A1057" s="69">
        <v>1054</v>
      </c>
      <c r="B1057" s="146"/>
      <c r="C1057" s="147"/>
      <c r="D1057" s="43"/>
      <c r="E1057" s="148"/>
      <c r="F1057" s="207"/>
      <c r="G1057" s="46"/>
      <c r="H1057" s="165"/>
      <c r="I1057" s="149"/>
      <c r="J1057" s="147"/>
      <c r="K1057" s="168"/>
      <c r="L1057" s="151"/>
      <c r="M1057" s="150"/>
      <c r="N1057" s="240" t="str">
        <f ca="1">IF(Tabla1[[#This Row],[Fecha de nac]]="","",IF(Tabla1[[#This Row],[Fecha Finalización]] &gt;=TODAY(), DATEDIF(Tabla1[[#This Row],[Fecha de nac]],TODAY(),"y"), ROUNDDOWN((Tabla1[[#This Row],[Fecha Finalización]] -Tabla1[[#This Row],[Fecha de nac]])/365,0)))</f>
        <v/>
      </c>
      <c r="O1057" s="171"/>
      <c r="P1057" s="152"/>
      <c r="Q1057" s="153"/>
      <c r="R1057" s="154"/>
      <c r="S1057" s="154"/>
      <c r="T1057" s="154"/>
      <c r="U1057" s="244" t="str">
        <f>IF(F1057="","",Tabla1[[#This Row],[Fecha Inicio grupo]]+3*7-7)</f>
        <v/>
      </c>
      <c r="V1057" s="245" t="str">
        <f>IF(F1057="","",EDATE(Tabla1[[#This Row],[Fecha Inicio grupo]],3))</f>
        <v/>
      </c>
      <c r="W1057" s="30"/>
      <c r="X1057" s="30"/>
      <c r="Y1057" s="155"/>
      <c r="Z1057" s="155"/>
      <c r="AA1057" s="155"/>
      <c r="AB1057" s="155"/>
      <c r="AC1057" s="155"/>
      <c r="AD1057" s="155"/>
      <c r="AE1057" s="155"/>
      <c r="AF1057" s="155"/>
      <c r="AG1057" s="155"/>
      <c r="AH1057" s="232"/>
      <c r="AI1057" s="232"/>
      <c r="AJ1057" s="233"/>
      <c r="AK1057" s="232"/>
      <c r="AL1057" s="232"/>
      <c r="AM1057" s="232"/>
      <c r="AN1057" s="232"/>
      <c r="AO1057" s="145"/>
      <c r="AP1057" s="247" t="str">
        <f>IF(F1057="","",IFERROR(VLOOKUP(SUBSTITUTE(SUBSTITUTE(Tabla1[[#This Row],[Uso Sistemas]],"T","P"),"N","F"),Parámetros!$M$2:$N$17,2,0),"Completar hasta 3ra sem. para evaluar a Probacionista"))</f>
        <v/>
      </c>
      <c r="AQ1057" s="156"/>
      <c r="AR1057" s="156"/>
      <c r="AS1057" s="156"/>
      <c r="AT1057" s="30"/>
      <c r="AU1057" s="56" t="str">
        <f>CONCATENATE(Tabla1[[#This Row],[sem 01]],Tabla1[[#This Row],[sem 02]],Tabla1[[#This Row],[sem 03]])</f>
        <v/>
      </c>
      <c r="AV1057" s="56"/>
      <c r="AW1057" s="56"/>
      <c r="AX1057" s="249" t="str">
        <f>IF(V1057="","",EOMONTH(EDATE(Tabla1[[#This Row],[Fecha Finalización]],2),0))</f>
        <v/>
      </c>
      <c r="AY1057" s="156"/>
      <c r="AZ1057" s="250" t="str">
        <f>IF(V1057="","",EOMONTH(EDATE(Tabla1[[#This Row],[Fecha Finalización]],3),0))</f>
        <v/>
      </c>
      <c r="BA1057" s="40"/>
      <c r="BB1057" s="40"/>
      <c r="BC1057" s="238"/>
      <c r="BD1057" s="234" t="str">
        <f>IF(F1057="","",Tabla1[[#This Row],[sem 01]]&amp;Tabla1[[#This Row],[sem 02]]&amp;Tabla1[[#This Row],[sem 03]])</f>
        <v/>
      </c>
      <c r="BE1057" s="235" t="str">
        <f>+IF(TRIM(F1057)="","",$B$1&amp;"-"&amp;Tabla1[[#This Row],[Mes Inscrito]]&amp;"-"&amp;Tabla1[[#This Row],[Dia de clases Inscrito]]&amp;"-"&amp;Tabla1[[#This Row],[Horario Inscrito]]&amp;"-"&amp;Tabla1[[#This Row],[Fecha Inicio grupo]])</f>
        <v/>
      </c>
      <c r="BF1057" s="252" t="str">
        <f>IF(F1057="","",Tabla1[[#This Row],[Curso]])</f>
        <v/>
      </c>
      <c r="BG1057" s="253" t="str">
        <f>+IF(TRIM(F1057)="","",$B$1&amp;"-"&amp;TRIM(Tabla1[[#This Row],[Mes Inscrito]])&amp;"-"&amp;TRIM(Tabla1[[#This Row],[Dia de clases Inscrito]])&amp;"-"&amp;TRIM(Tabla1[[#This Row],[Horario Inscrito]])&amp;"-"&amp;TRIM(Tabla1[[#This Row],[Fecha Inicio grupo]])&amp;"-"&amp;TRIM(Tabla1[[#This Row],[Tipo Incrito]]))</f>
        <v/>
      </c>
      <c r="BH1057" s="254" t="str">
        <f>IF(F1057="","",OR(IFERROR(SEARCH("CG",Tabla1[[#This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7" s="311" t="str">
        <f>IF(F1057&lt;&gt;"",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7" s="311" t="str">
        <f>IF(F1057&lt;&gt;"",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7" s="311" t="str">
        <f>IF(Tabla1[[#This Row],[Fecha Inicio grupo]]="","",IFERROR(VLOOKUP(Tabla1[[#This Row],[Mes de Alta como miembro]],Parámetros!$AM$2:$AN$16,2,0),"01/01/1900"))</f>
        <v/>
      </c>
    </row>
    <row r="1058" spans="1:63" ht="15" customHeight="1">
      <c r="A1058" s="69">
        <v>1055</v>
      </c>
      <c r="B1058" s="146"/>
      <c r="C1058" s="147"/>
      <c r="D1058" s="43"/>
      <c r="E1058" s="148"/>
      <c r="F1058" s="207"/>
      <c r="G1058" s="46"/>
      <c r="H1058" s="165"/>
      <c r="I1058" s="149"/>
      <c r="J1058" s="147"/>
      <c r="K1058" s="168"/>
      <c r="L1058" s="151"/>
      <c r="M1058" s="150"/>
      <c r="N1058" s="240" t="str">
        <f ca="1">IF(Tabla1[[#This Row],[Fecha de nac]]="","",IF(Tabla1[[#This Row],[Fecha Finalización]] &gt;=TODAY(), DATEDIF(Tabla1[[#This Row],[Fecha de nac]],TODAY(),"y"), ROUNDDOWN((Tabla1[[#This Row],[Fecha Finalización]] -Tabla1[[#This Row],[Fecha de nac]])/365,0)))</f>
        <v/>
      </c>
      <c r="O1058" s="171"/>
      <c r="P1058" s="152"/>
      <c r="Q1058" s="153"/>
      <c r="R1058" s="154"/>
      <c r="S1058" s="154"/>
      <c r="T1058" s="154"/>
      <c r="U1058" s="244" t="str">
        <f>IF(F1058="","",Tabla1[[#This Row],[Fecha Inicio grupo]]+3*7-7)</f>
        <v/>
      </c>
      <c r="V1058" s="245" t="str">
        <f>IF(F1058="","",EDATE(Tabla1[[#This Row],[Fecha Inicio grupo]],3))</f>
        <v/>
      </c>
      <c r="W1058" s="30"/>
      <c r="X1058" s="30"/>
      <c r="Y1058" s="155"/>
      <c r="Z1058" s="155"/>
      <c r="AA1058" s="155"/>
      <c r="AB1058" s="155"/>
      <c r="AC1058" s="155"/>
      <c r="AD1058" s="155"/>
      <c r="AE1058" s="155"/>
      <c r="AF1058" s="155"/>
      <c r="AG1058" s="155"/>
      <c r="AH1058" s="232"/>
      <c r="AI1058" s="232"/>
      <c r="AJ1058" s="233"/>
      <c r="AK1058" s="232"/>
      <c r="AL1058" s="232"/>
      <c r="AM1058" s="232"/>
      <c r="AN1058" s="232"/>
      <c r="AO1058" s="145"/>
      <c r="AP1058" s="247" t="str">
        <f>IF(F1058="","",IFERROR(VLOOKUP(SUBSTITUTE(SUBSTITUTE(Tabla1[[#This Row],[Uso Sistemas]],"T","P"),"N","F"),Parámetros!$M$2:$N$17,2,0),"Completar hasta 3ra sem. para evaluar a Probacionista"))</f>
        <v/>
      </c>
      <c r="AQ1058" s="156"/>
      <c r="AR1058" s="156"/>
      <c r="AS1058" s="156"/>
      <c r="AT1058" s="30"/>
      <c r="AU1058" s="56" t="str">
        <f>CONCATENATE(Tabla1[[#This Row],[sem 01]],Tabla1[[#This Row],[sem 02]],Tabla1[[#This Row],[sem 03]])</f>
        <v/>
      </c>
      <c r="AV1058" s="56"/>
      <c r="AW1058" s="56"/>
      <c r="AX1058" s="249" t="str">
        <f>IF(V1058="","",EOMONTH(EDATE(Tabla1[[#This Row],[Fecha Finalización]],2),0))</f>
        <v/>
      </c>
      <c r="AY1058" s="156"/>
      <c r="AZ1058" s="250" t="str">
        <f>IF(V1058="","",EOMONTH(EDATE(Tabla1[[#This Row],[Fecha Finalización]],3),0))</f>
        <v/>
      </c>
      <c r="BA1058" s="40"/>
      <c r="BB1058" s="40"/>
      <c r="BC1058" s="238"/>
      <c r="BD1058" s="234" t="str">
        <f>IF(F1058="","",Tabla1[[#This Row],[sem 01]]&amp;Tabla1[[#This Row],[sem 02]]&amp;Tabla1[[#This Row],[sem 03]])</f>
        <v/>
      </c>
      <c r="BE1058" s="235" t="str">
        <f>+IF(TRIM(F1058)="","",$B$1&amp;"-"&amp;Tabla1[[#This Row],[Mes Inscrito]]&amp;"-"&amp;Tabla1[[#This Row],[Dia de clases Inscrito]]&amp;"-"&amp;Tabla1[[#This Row],[Horario Inscrito]]&amp;"-"&amp;Tabla1[[#This Row],[Fecha Inicio grupo]])</f>
        <v/>
      </c>
      <c r="BF1058" s="252" t="str">
        <f>IF(F1058="","",Tabla1[[#This Row],[Curso]])</f>
        <v/>
      </c>
      <c r="BG1058" s="253" t="str">
        <f>+IF(TRIM(F1058)="","",$B$1&amp;"-"&amp;TRIM(Tabla1[[#This Row],[Mes Inscrito]])&amp;"-"&amp;TRIM(Tabla1[[#This Row],[Dia de clases Inscrito]])&amp;"-"&amp;TRIM(Tabla1[[#This Row],[Horario Inscrito]])&amp;"-"&amp;TRIM(Tabla1[[#This Row],[Fecha Inicio grupo]])&amp;"-"&amp;TRIM(Tabla1[[#This Row],[Tipo Incrito]]))</f>
        <v/>
      </c>
      <c r="BH1058" s="254" t="str">
        <f>IF(F1058="","",OR(IFERROR(SEARCH("CG",Tabla1[[#This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8" s="311" t="str">
        <f>IF(F1058&lt;&gt;"",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8" s="311" t="str">
        <f>IF(F1058&lt;&gt;"",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8" s="311" t="str">
        <f>IF(Tabla1[[#This Row],[Fecha Inicio grupo]]="","",IFERROR(VLOOKUP(Tabla1[[#This Row],[Mes de Alta como miembro]],Parámetros!$AM$2:$AN$16,2,0),"01/01/1900"))</f>
        <v/>
      </c>
    </row>
    <row r="1059" spans="1:63" ht="15" customHeight="1">
      <c r="A1059" s="69">
        <v>1056</v>
      </c>
      <c r="B1059" s="146"/>
      <c r="C1059" s="147"/>
      <c r="D1059" s="43"/>
      <c r="E1059" s="148"/>
      <c r="F1059" s="207"/>
      <c r="G1059" s="46"/>
      <c r="H1059" s="165"/>
      <c r="I1059" s="149"/>
      <c r="J1059" s="147"/>
      <c r="K1059" s="168"/>
      <c r="L1059" s="151"/>
      <c r="M1059" s="150"/>
      <c r="N1059" s="240" t="str">
        <f ca="1">IF(Tabla1[[#This Row],[Fecha de nac]]="","",IF(Tabla1[[#This Row],[Fecha Finalización]] &gt;=TODAY(), DATEDIF(Tabla1[[#This Row],[Fecha de nac]],TODAY(),"y"), ROUNDDOWN((Tabla1[[#This Row],[Fecha Finalización]] -Tabla1[[#This Row],[Fecha de nac]])/365,0)))</f>
        <v/>
      </c>
      <c r="O1059" s="171"/>
      <c r="P1059" s="152"/>
      <c r="Q1059" s="153"/>
      <c r="R1059" s="154"/>
      <c r="S1059" s="154"/>
      <c r="T1059" s="154"/>
      <c r="U1059" s="244" t="str">
        <f>IF(F1059="","",Tabla1[[#This Row],[Fecha Inicio grupo]]+3*7-7)</f>
        <v/>
      </c>
      <c r="V1059" s="245" t="str">
        <f>IF(F1059="","",EDATE(Tabla1[[#This Row],[Fecha Inicio grupo]],3))</f>
        <v/>
      </c>
      <c r="W1059" s="30"/>
      <c r="X1059" s="30"/>
      <c r="Y1059" s="155"/>
      <c r="Z1059" s="155"/>
      <c r="AA1059" s="155"/>
      <c r="AB1059" s="155"/>
      <c r="AC1059" s="155"/>
      <c r="AD1059" s="155"/>
      <c r="AE1059" s="155"/>
      <c r="AF1059" s="155"/>
      <c r="AG1059" s="155"/>
      <c r="AH1059" s="232"/>
      <c r="AI1059" s="232"/>
      <c r="AJ1059" s="233"/>
      <c r="AK1059" s="232"/>
      <c r="AL1059" s="232"/>
      <c r="AM1059" s="232"/>
      <c r="AN1059" s="232"/>
      <c r="AO1059" s="145"/>
      <c r="AP1059" s="247" t="str">
        <f>IF(F1059="","",IFERROR(VLOOKUP(SUBSTITUTE(SUBSTITUTE(Tabla1[[#This Row],[Uso Sistemas]],"T","P"),"N","F"),Parámetros!$M$2:$N$17,2,0),"Completar hasta 3ra sem. para evaluar a Probacionista"))</f>
        <v/>
      </c>
      <c r="AQ1059" s="156"/>
      <c r="AR1059" s="156"/>
      <c r="AS1059" s="156"/>
      <c r="AT1059" s="30"/>
      <c r="AU1059" s="56" t="str">
        <f>CONCATENATE(Tabla1[[#This Row],[sem 01]],Tabla1[[#This Row],[sem 02]],Tabla1[[#This Row],[sem 03]])</f>
        <v/>
      </c>
      <c r="AV1059" s="56"/>
      <c r="AW1059" s="56"/>
      <c r="AX1059" s="249" t="str">
        <f>IF(V1059="","",EOMONTH(EDATE(Tabla1[[#This Row],[Fecha Finalización]],2),0))</f>
        <v/>
      </c>
      <c r="AY1059" s="156"/>
      <c r="AZ1059" s="250" t="str">
        <f>IF(V1059="","",EOMONTH(EDATE(Tabla1[[#This Row],[Fecha Finalización]],3),0))</f>
        <v/>
      </c>
      <c r="BA1059" s="40"/>
      <c r="BB1059" s="40"/>
      <c r="BC1059" s="238"/>
      <c r="BD1059" s="234" t="str">
        <f>IF(F1059="","",Tabla1[[#This Row],[sem 01]]&amp;Tabla1[[#This Row],[sem 02]]&amp;Tabla1[[#This Row],[sem 03]])</f>
        <v/>
      </c>
      <c r="BE1059" s="235" t="str">
        <f>+IF(TRIM(F1059)="","",$B$1&amp;"-"&amp;Tabla1[[#This Row],[Mes Inscrito]]&amp;"-"&amp;Tabla1[[#This Row],[Dia de clases Inscrito]]&amp;"-"&amp;Tabla1[[#This Row],[Horario Inscrito]]&amp;"-"&amp;Tabla1[[#This Row],[Fecha Inicio grupo]])</f>
        <v/>
      </c>
      <c r="BF1059" s="252" t="str">
        <f>IF(F1059="","",Tabla1[[#This Row],[Curso]])</f>
        <v/>
      </c>
      <c r="BG1059" s="253" t="str">
        <f>+IF(TRIM(F1059)="","",$B$1&amp;"-"&amp;TRIM(Tabla1[[#This Row],[Mes Inscrito]])&amp;"-"&amp;TRIM(Tabla1[[#This Row],[Dia de clases Inscrito]])&amp;"-"&amp;TRIM(Tabla1[[#This Row],[Horario Inscrito]])&amp;"-"&amp;TRIM(Tabla1[[#This Row],[Fecha Inicio grupo]])&amp;"-"&amp;TRIM(Tabla1[[#This Row],[Tipo Incrito]]))</f>
        <v/>
      </c>
      <c r="BH1059" s="254" t="str">
        <f>IF(F1059="","",OR(IFERROR(SEARCH("CG",Tabla1[[#This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9" s="311" t="str">
        <f>IF(F1059&lt;&gt;"",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9" s="311" t="str">
        <f>IF(F1059&lt;&gt;"",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9" s="311" t="str">
        <f>IF(Tabla1[[#This Row],[Fecha Inicio grupo]]="","",IFERROR(VLOOKUP(Tabla1[[#This Row],[Mes de Alta como miembro]],Parámetros!$AM$2:$AN$16,2,0),"01/01/1900"))</f>
        <v/>
      </c>
    </row>
    <row r="1060" spans="1:63" ht="15" customHeight="1">
      <c r="A1060" s="69">
        <v>1057</v>
      </c>
      <c r="B1060" s="146"/>
      <c r="C1060" s="147"/>
      <c r="D1060" s="43"/>
      <c r="E1060" s="148"/>
      <c r="F1060" s="207"/>
      <c r="G1060" s="46"/>
      <c r="H1060" s="165"/>
      <c r="I1060" s="149"/>
      <c r="J1060" s="147"/>
      <c r="K1060" s="168"/>
      <c r="L1060" s="151"/>
      <c r="M1060" s="150"/>
      <c r="N1060" s="240" t="str">
        <f ca="1">IF(Tabla1[[#This Row],[Fecha de nac]]="","",IF(Tabla1[[#This Row],[Fecha Finalización]] &gt;=TODAY(), DATEDIF(Tabla1[[#This Row],[Fecha de nac]],TODAY(),"y"), ROUNDDOWN((Tabla1[[#This Row],[Fecha Finalización]] -Tabla1[[#This Row],[Fecha de nac]])/365,0)))</f>
        <v/>
      </c>
      <c r="O1060" s="171"/>
      <c r="P1060" s="152"/>
      <c r="Q1060" s="153"/>
      <c r="R1060" s="154"/>
      <c r="S1060" s="154"/>
      <c r="T1060" s="154"/>
      <c r="U1060" s="244" t="str">
        <f>IF(F1060="","",Tabla1[[#This Row],[Fecha Inicio grupo]]+3*7-7)</f>
        <v/>
      </c>
      <c r="V1060" s="245" t="str">
        <f>IF(F1060="","",EDATE(Tabla1[[#This Row],[Fecha Inicio grupo]],3))</f>
        <v/>
      </c>
      <c r="W1060" s="30"/>
      <c r="X1060" s="30"/>
      <c r="Y1060" s="155"/>
      <c r="Z1060" s="155"/>
      <c r="AA1060" s="155"/>
      <c r="AB1060" s="155"/>
      <c r="AC1060" s="155"/>
      <c r="AD1060" s="155"/>
      <c r="AE1060" s="155"/>
      <c r="AF1060" s="155"/>
      <c r="AG1060" s="155"/>
      <c r="AH1060" s="232"/>
      <c r="AI1060" s="232"/>
      <c r="AJ1060" s="233"/>
      <c r="AK1060" s="232"/>
      <c r="AL1060" s="232"/>
      <c r="AM1060" s="232"/>
      <c r="AN1060" s="232"/>
      <c r="AO1060" s="145"/>
      <c r="AP1060" s="247" t="str">
        <f>IF(F1060="","",IFERROR(VLOOKUP(SUBSTITUTE(SUBSTITUTE(Tabla1[[#This Row],[Uso Sistemas]],"T","P"),"N","F"),Parámetros!$M$2:$N$17,2,0),"Completar hasta 3ra sem. para evaluar a Probacionista"))</f>
        <v/>
      </c>
      <c r="AQ1060" s="156"/>
      <c r="AR1060" s="156"/>
      <c r="AS1060" s="156"/>
      <c r="AT1060" s="30"/>
      <c r="AU1060" s="56" t="str">
        <f>CONCATENATE(Tabla1[[#This Row],[sem 01]],Tabla1[[#This Row],[sem 02]],Tabla1[[#This Row],[sem 03]])</f>
        <v/>
      </c>
      <c r="AV1060" s="56"/>
      <c r="AW1060" s="56"/>
      <c r="AX1060" s="249" t="str">
        <f>IF(V1060="","",EOMONTH(EDATE(Tabla1[[#This Row],[Fecha Finalización]],2),0))</f>
        <v/>
      </c>
      <c r="AY1060" s="156"/>
      <c r="AZ1060" s="250" t="str">
        <f>IF(V1060="","",EOMONTH(EDATE(Tabla1[[#This Row],[Fecha Finalización]],3),0))</f>
        <v/>
      </c>
      <c r="BA1060" s="40"/>
      <c r="BB1060" s="40"/>
      <c r="BC1060" s="238"/>
      <c r="BD1060" s="234" t="str">
        <f>IF(F1060="","",Tabla1[[#This Row],[sem 01]]&amp;Tabla1[[#This Row],[sem 02]]&amp;Tabla1[[#This Row],[sem 03]])</f>
        <v/>
      </c>
      <c r="BE1060" s="235" t="str">
        <f>+IF(TRIM(F1060)="","",$B$1&amp;"-"&amp;Tabla1[[#This Row],[Mes Inscrito]]&amp;"-"&amp;Tabla1[[#This Row],[Dia de clases Inscrito]]&amp;"-"&amp;Tabla1[[#This Row],[Horario Inscrito]]&amp;"-"&amp;Tabla1[[#This Row],[Fecha Inicio grupo]])</f>
        <v/>
      </c>
      <c r="BF1060" s="252" t="str">
        <f>IF(F1060="","",Tabla1[[#This Row],[Curso]])</f>
        <v/>
      </c>
      <c r="BG1060" s="253" t="str">
        <f>+IF(TRIM(F1060)="","",$B$1&amp;"-"&amp;TRIM(Tabla1[[#This Row],[Mes Inscrito]])&amp;"-"&amp;TRIM(Tabla1[[#This Row],[Dia de clases Inscrito]])&amp;"-"&amp;TRIM(Tabla1[[#This Row],[Horario Inscrito]])&amp;"-"&amp;TRIM(Tabla1[[#This Row],[Fecha Inicio grupo]])&amp;"-"&amp;TRIM(Tabla1[[#This Row],[Tipo Incrito]]))</f>
        <v/>
      </c>
      <c r="BH1060" s="254" t="str">
        <f>IF(F1060="","",OR(IFERROR(SEARCH("CG",Tabla1[[#This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0" s="311" t="str">
        <f>IF(F1060&lt;&gt;"",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0" s="311" t="str">
        <f>IF(F1060&lt;&gt;"",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0" s="311" t="str">
        <f>IF(Tabla1[[#This Row],[Fecha Inicio grupo]]="","",IFERROR(VLOOKUP(Tabla1[[#This Row],[Mes de Alta como miembro]],Parámetros!$AM$2:$AN$16,2,0),"01/01/1900"))</f>
        <v/>
      </c>
    </row>
    <row r="1061" spans="1:63" ht="15" customHeight="1">
      <c r="A1061" s="69">
        <v>1058</v>
      </c>
      <c r="B1061" s="146"/>
      <c r="C1061" s="147"/>
      <c r="D1061" s="43"/>
      <c r="E1061" s="148"/>
      <c r="F1061" s="207"/>
      <c r="G1061" s="46"/>
      <c r="H1061" s="165"/>
      <c r="I1061" s="149"/>
      <c r="J1061" s="147"/>
      <c r="K1061" s="168"/>
      <c r="L1061" s="151"/>
      <c r="M1061" s="150"/>
      <c r="N1061" s="240" t="str">
        <f ca="1">IF(Tabla1[[#This Row],[Fecha de nac]]="","",IF(Tabla1[[#This Row],[Fecha Finalización]] &gt;=TODAY(), DATEDIF(Tabla1[[#This Row],[Fecha de nac]],TODAY(),"y"), ROUNDDOWN((Tabla1[[#This Row],[Fecha Finalización]] -Tabla1[[#This Row],[Fecha de nac]])/365,0)))</f>
        <v/>
      </c>
      <c r="O1061" s="171"/>
      <c r="P1061" s="152"/>
      <c r="Q1061" s="153"/>
      <c r="R1061" s="154"/>
      <c r="S1061" s="154"/>
      <c r="T1061" s="154"/>
      <c r="U1061" s="244" t="str">
        <f>IF(F1061="","",Tabla1[[#This Row],[Fecha Inicio grupo]]+3*7-7)</f>
        <v/>
      </c>
      <c r="V1061" s="245" t="str">
        <f>IF(F1061="","",EDATE(Tabla1[[#This Row],[Fecha Inicio grupo]],3))</f>
        <v/>
      </c>
      <c r="W1061" s="30"/>
      <c r="X1061" s="30"/>
      <c r="Y1061" s="155"/>
      <c r="Z1061" s="155"/>
      <c r="AA1061" s="155"/>
      <c r="AB1061" s="155"/>
      <c r="AC1061" s="155"/>
      <c r="AD1061" s="155"/>
      <c r="AE1061" s="155"/>
      <c r="AF1061" s="155"/>
      <c r="AG1061" s="155"/>
      <c r="AH1061" s="232"/>
      <c r="AI1061" s="232"/>
      <c r="AJ1061" s="233"/>
      <c r="AK1061" s="232"/>
      <c r="AL1061" s="232"/>
      <c r="AM1061" s="232"/>
      <c r="AN1061" s="232"/>
      <c r="AO1061" s="145"/>
      <c r="AP1061" s="247" t="str">
        <f>IF(F1061="","",IFERROR(VLOOKUP(SUBSTITUTE(SUBSTITUTE(Tabla1[[#This Row],[Uso Sistemas]],"T","P"),"N","F"),Parámetros!$M$2:$N$17,2,0),"Completar hasta 3ra sem. para evaluar a Probacionista"))</f>
        <v/>
      </c>
      <c r="AQ1061" s="156"/>
      <c r="AR1061" s="156"/>
      <c r="AS1061" s="156"/>
      <c r="AT1061" s="30"/>
      <c r="AU1061" s="56" t="str">
        <f>CONCATENATE(Tabla1[[#This Row],[sem 01]],Tabla1[[#This Row],[sem 02]],Tabla1[[#This Row],[sem 03]])</f>
        <v/>
      </c>
      <c r="AV1061" s="56"/>
      <c r="AW1061" s="56"/>
      <c r="AX1061" s="249" t="str">
        <f>IF(V1061="","",EOMONTH(EDATE(Tabla1[[#This Row],[Fecha Finalización]],2),0))</f>
        <v/>
      </c>
      <c r="AY1061" s="156"/>
      <c r="AZ1061" s="250" t="str">
        <f>IF(V1061="","",EOMONTH(EDATE(Tabla1[[#This Row],[Fecha Finalización]],3),0))</f>
        <v/>
      </c>
      <c r="BA1061" s="40"/>
      <c r="BB1061" s="40"/>
      <c r="BC1061" s="238"/>
      <c r="BD1061" s="234" t="str">
        <f>IF(F1061="","",Tabla1[[#This Row],[sem 01]]&amp;Tabla1[[#This Row],[sem 02]]&amp;Tabla1[[#This Row],[sem 03]])</f>
        <v/>
      </c>
      <c r="BE1061" s="235" t="str">
        <f>+IF(TRIM(F1061)="","",$B$1&amp;"-"&amp;Tabla1[[#This Row],[Mes Inscrito]]&amp;"-"&amp;Tabla1[[#This Row],[Dia de clases Inscrito]]&amp;"-"&amp;Tabla1[[#This Row],[Horario Inscrito]]&amp;"-"&amp;Tabla1[[#This Row],[Fecha Inicio grupo]])</f>
        <v/>
      </c>
      <c r="BF1061" s="252" t="str">
        <f>IF(F1061="","",Tabla1[[#This Row],[Curso]])</f>
        <v/>
      </c>
      <c r="BG1061" s="253" t="str">
        <f>+IF(TRIM(F1061)="","",$B$1&amp;"-"&amp;TRIM(Tabla1[[#This Row],[Mes Inscrito]])&amp;"-"&amp;TRIM(Tabla1[[#This Row],[Dia de clases Inscrito]])&amp;"-"&amp;TRIM(Tabla1[[#This Row],[Horario Inscrito]])&amp;"-"&amp;TRIM(Tabla1[[#This Row],[Fecha Inicio grupo]])&amp;"-"&amp;TRIM(Tabla1[[#This Row],[Tipo Incrito]]))</f>
        <v/>
      </c>
      <c r="BH1061" s="254" t="str">
        <f>IF(F1061="","",OR(IFERROR(SEARCH("CG",Tabla1[[#This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1" s="311" t="str">
        <f>IF(F1061&lt;&gt;"",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1" s="311" t="str">
        <f>IF(F1061&lt;&gt;"",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1" s="311" t="str">
        <f>IF(Tabla1[[#This Row],[Fecha Inicio grupo]]="","",IFERROR(VLOOKUP(Tabla1[[#This Row],[Mes de Alta como miembro]],Parámetros!$AM$2:$AN$16,2,0),"01/01/1900"))</f>
        <v/>
      </c>
    </row>
    <row r="1062" spans="1:63" ht="15" customHeight="1">
      <c r="A1062" s="69">
        <v>1059</v>
      </c>
      <c r="B1062" s="146"/>
      <c r="C1062" s="147"/>
      <c r="D1062" s="43"/>
      <c r="E1062" s="148"/>
      <c r="F1062" s="207"/>
      <c r="G1062" s="46"/>
      <c r="H1062" s="165"/>
      <c r="I1062" s="149"/>
      <c r="J1062" s="147"/>
      <c r="K1062" s="168"/>
      <c r="L1062" s="151"/>
      <c r="M1062" s="150"/>
      <c r="N1062" s="240" t="str">
        <f ca="1">IF(Tabla1[[#This Row],[Fecha de nac]]="","",IF(Tabla1[[#This Row],[Fecha Finalización]] &gt;=TODAY(), DATEDIF(Tabla1[[#This Row],[Fecha de nac]],TODAY(),"y"), ROUNDDOWN((Tabla1[[#This Row],[Fecha Finalización]] -Tabla1[[#This Row],[Fecha de nac]])/365,0)))</f>
        <v/>
      </c>
      <c r="O1062" s="171"/>
      <c r="P1062" s="152"/>
      <c r="Q1062" s="153"/>
      <c r="R1062" s="154"/>
      <c r="S1062" s="154"/>
      <c r="T1062" s="154"/>
      <c r="U1062" s="244" t="str">
        <f>IF(F1062="","",Tabla1[[#This Row],[Fecha Inicio grupo]]+3*7-7)</f>
        <v/>
      </c>
      <c r="V1062" s="245" t="str">
        <f>IF(F1062="","",EDATE(Tabla1[[#This Row],[Fecha Inicio grupo]],3))</f>
        <v/>
      </c>
      <c r="W1062" s="30"/>
      <c r="X1062" s="30"/>
      <c r="Y1062" s="155"/>
      <c r="Z1062" s="155"/>
      <c r="AA1062" s="155"/>
      <c r="AB1062" s="155"/>
      <c r="AC1062" s="155"/>
      <c r="AD1062" s="155"/>
      <c r="AE1062" s="155"/>
      <c r="AF1062" s="155"/>
      <c r="AG1062" s="155"/>
      <c r="AH1062" s="232"/>
      <c r="AI1062" s="232"/>
      <c r="AJ1062" s="233"/>
      <c r="AK1062" s="232"/>
      <c r="AL1062" s="232"/>
      <c r="AM1062" s="232"/>
      <c r="AN1062" s="232"/>
      <c r="AO1062" s="145"/>
      <c r="AP1062" s="247" t="str">
        <f>IF(F1062="","",IFERROR(VLOOKUP(SUBSTITUTE(SUBSTITUTE(Tabla1[[#This Row],[Uso Sistemas]],"T","P"),"N","F"),Parámetros!$M$2:$N$17,2,0),"Completar hasta 3ra sem. para evaluar a Probacionista"))</f>
        <v/>
      </c>
      <c r="AQ1062" s="156"/>
      <c r="AR1062" s="156"/>
      <c r="AS1062" s="156"/>
      <c r="AT1062" s="30"/>
      <c r="AU1062" s="56" t="str">
        <f>CONCATENATE(Tabla1[[#This Row],[sem 01]],Tabla1[[#This Row],[sem 02]],Tabla1[[#This Row],[sem 03]])</f>
        <v/>
      </c>
      <c r="AV1062" s="56"/>
      <c r="AW1062" s="56"/>
      <c r="AX1062" s="249" t="str">
        <f>IF(V1062="","",EOMONTH(EDATE(Tabla1[[#This Row],[Fecha Finalización]],2),0))</f>
        <v/>
      </c>
      <c r="AY1062" s="156"/>
      <c r="AZ1062" s="250" t="str">
        <f>IF(V1062="","",EOMONTH(EDATE(Tabla1[[#This Row],[Fecha Finalización]],3),0))</f>
        <v/>
      </c>
      <c r="BA1062" s="40"/>
      <c r="BB1062" s="40"/>
      <c r="BC1062" s="238"/>
      <c r="BD1062" s="234" t="str">
        <f>IF(F1062="","",Tabla1[[#This Row],[sem 01]]&amp;Tabla1[[#This Row],[sem 02]]&amp;Tabla1[[#This Row],[sem 03]])</f>
        <v/>
      </c>
      <c r="BE1062" s="235" t="str">
        <f>+IF(TRIM(F1062)="","",$B$1&amp;"-"&amp;Tabla1[[#This Row],[Mes Inscrito]]&amp;"-"&amp;Tabla1[[#This Row],[Dia de clases Inscrito]]&amp;"-"&amp;Tabla1[[#This Row],[Horario Inscrito]]&amp;"-"&amp;Tabla1[[#This Row],[Fecha Inicio grupo]])</f>
        <v/>
      </c>
      <c r="BF1062" s="252" t="str">
        <f>IF(F1062="","",Tabla1[[#This Row],[Curso]])</f>
        <v/>
      </c>
      <c r="BG1062" s="253" t="str">
        <f>+IF(TRIM(F1062)="","",$B$1&amp;"-"&amp;TRIM(Tabla1[[#This Row],[Mes Inscrito]])&amp;"-"&amp;TRIM(Tabla1[[#This Row],[Dia de clases Inscrito]])&amp;"-"&amp;TRIM(Tabla1[[#This Row],[Horario Inscrito]])&amp;"-"&amp;TRIM(Tabla1[[#This Row],[Fecha Inicio grupo]])&amp;"-"&amp;TRIM(Tabla1[[#This Row],[Tipo Incrito]]))</f>
        <v/>
      </c>
      <c r="BH1062" s="254" t="str">
        <f>IF(F1062="","",OR(IFERROR(SEARCH("CG",Tabla1[[#This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2" s="311" t="str">
        <f>IF(F1062&lt;&gt;"",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2" s="311" t="str">
        <f>IF(F1062&lt;&gt;"",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2" s="311" t="str">
        <f>IF(Tabla1[[#This Row],[Fecha Inicio grupo]]="","",IFERROR(VLOOKUP(Tabla1[[#This Row],[Mes de Alta como miembro]],Parámetros!$AM$2:$AN$16,2,0),"01/01/1900"))</f>
        <v/>
      </c>
    </row>
    <row r="1063" spans="1:63" ht="15" customHeight="1">
      <c r="A1063" s="69">
        <v>1060</v>
      </c>
      <c r="B1063" s="146"/>
      <c r="C1063" s="147"/>
      <c r="D1063" s="43"/>
      <c r="E1063" s="148"/>
      <c r="F1063" s="207"/>
      <c r="G1063" s="46"/>
      <c r="H1063" s="165"/>
      <c r="I1063" s="149"/>
      <c r="J1063" s="147"/>
      <c r="K1063" s="168"/>
      <c r="L1063" s="151"/>
      <c r="M1063" s="150"/>
      <c r="N1063" s="240" t="str">
        <f ca="1">IF(Tabla1[[#This Row],[Fecha de nac]]="","",IF(Tabla1[[#This Row],[Fecha Finalización]] &gt;=TODAY(), DATEDIF(Tabla1[[#This Row],[Fecha de nac]],TODAY(),"y"), ROUNDDOWN((Tabla1[[#This Row],[Fecha Finalización]] -Tabla1[[#This Row],[Fecha de nac]])/365,0)))</f>
        <v/>
      </c>
      <c r="O1063" s="171"/>
      <c r="P1063" s="152"/>
      <c r="Q1063" s="153"/>
      <c r="R1063" s="154"/>
      <c r="S1063" s="154"/>
      <c r="T1063" s="154"/>
      <c r="U1063" s="244" t="str">
        <f>IF(F1063="","",Tabla1[[#This Row],[Fecha Inicio grupo]]+3*7-7)</f>
        <v/>
      </c>
      <c r="V1063" s="245" t="str">
        <f>IF(F1063="","",EDATE(Tabla1[[#This Row],[Fecha Inicio grupo]],3))</f>
        <v/>
      </c>
      <c r="W1063" s="30"/>
      <c r="X1063" s="30"/>
      <c r="Y1063" s="155"/>
      <c r="Z1063" s="155"/>
      <c r="AA1063" s="155"/>
      <c r="AB1063" s="155"/>
      <c r="AC1063" s="155"/>
      <c r="AD1063" s="155"/>
      <c r="AE1063" s="155"/>
      <c r="AF1063" s="155"/>
      <c r="AG1063" s="155"/>
      <c r="AH1063" s="232"/>
      <c r="AI1063" s="232"/>
      <c r="AJ1063" s="233"/>
      <c r="AK1063" s="232"/>
      <c r="AL1063" s="232"/>
      <c r="AM1063" s="232"/>
      <c r="AN1063" s="232"/>
      <c r="AO1063" s="145"/>
      <c r="AP1063" s="247" t="str">
        <f>IF(F1063="","",IFERROR(VLOOKUP(SUBSTITUTE(SUBSTITUTE(Tabla1[[#This Row],[Uso Sistemas]],"T","P"),"N","F"),Parámetros!$M$2:$N$17,2,0),"Completar hasta 3ra sem. para evaluar a Probacionista"))</f>
        <v/>
      </c>
      <c r="AQ1063" s="156"/>
      <c r="AR1063" s="156"/>
      <c r="AS1063" s="156"/>
      <c r="AT1063" s="30"/>
      <c r="AU1063" s="56" t="str">
        <f>CONCATENATE(Tabla1[[#This Row],[sem 01]],Tabla1[[#This Row],[sem 02]],Tabla1[[#This Row],[sem 03]])</f>
        <v/>
      </c>
      <c r="AV1063" s="56"/>
      <c r="AW1063" s="56"/>
      <c r="AX1063" s="249" t="str">
        <f>IF(V1063="","",EOMONTH(EDATE(Tabla1[[#This Row],[Fecha Finalización]],2),0))</f>
        <v/>
      </c>
      <c r="AY1063" s="156"/>
      <c r="AZ1063" s="250" t="str">
        <f>IF(V1063="","",EOMONTH(EDATE(Tabla1[[#This Row],[Fecha Finalización]],3),0))</f>
        <v/>
      </c>
      <c r="BA1063" s="40"/>
      <c r="BB1063" s="40"/>
      <c r="BC1063" s="238"/>
      <c r="BD1063" s="234" t="str">
        <f>IF(F1063="","",Tabla1[[#This Row],[sem 01]]&amp;Tabla1[[#This Row],[sem 02]]&amp;Tabla1[[#This Row],[sem 03]])</f>
        <v/>
      </c>
      <c r="BE1063" s="235" t="str">
        <f>+IF(TRIM(F1063)="","",$B$1&amp;"-"&amp;Tabla1[[#This Row],[Mes Inscrito]]&amp;"-"&amp;Tabla1[[#This Row],[Dia de clases Inscrito]]&amp;"-"&amp;Tabla1[[#This Row],[Horario Inscrito]]&amp;"-"&amp;Tabla1[[#This Row],[Fecha Inicio grupo]])</f>
        <v/>
      </c>
      <c r="BF1063" s="252" t="str">
        <f>IF(F1063="","",Tabla1[[#This Row],[Curso]])</f>
        <v/>
      </c>
      <c r="BG1063" s="253" t="str">
        <f>+IF(TRIM(F1063)="","",$B$1&amp;"-"&amp;TRIM(Tabla1[[#This Row],[Mes Inscrito]])&amp;"-"&amp;TRIM(Tabla1[[#This Row],[Dia de clases Inscrito]])&amp;"-"&amp;TRIM(Tabla1[[#This Row],[Horario Inscrito]])&amp;"-"&amp;TRIM(Tabla1[[#This Row],[Fecha Inicio grupo]])&amp;"-"&amp;TRIM(Tabla1[[#This Row],[Tipo Incrito]]))</f>
        <v/>
      </c>
      <c r="BH1063" s="254" t="str">
        <f>IF(F1063="","",OR(IFERROR(SEARCH("CG",Tabla1[[#This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3" s="311" t="str">
        <f>IF(F1063&lt;&gt;"",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3" s="311" t="str">
        <f>IF(F1063&lt;&gt;"",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3" s="311" t="str">
        <f>IF(Tabla1[[#This Row],[Fecha Inicio grupo]]="","",IFERROR(VLOOKUP(Tabla1[[#This Row],[Mes de Alta como miembro]],Parámetros!$AM$2:$AN$16,2,0),"01/01/1900"))</f>
        <v/>
      </c>
    </row>
    <row r="1064" spans="1:63" ht="15" customHeight="1">
      <c r="A1064" s="69">
        <v>1061</v>
      </c>
      <c r="B1064" s="146"/>
      <c r="C1064" s="147"/>
      <c r="D1064" s="43"/>
      <c r="E1064" s="148"/>
      <c r="F1064" s="207"/>
      <c r="G1064" s="46"/>
      <c r="H1064" s="165"/>
      <c r="I1064" s="149"/>
      <c r="J1064" s="147"/>
      <c r="K1064" s="168"/>
      <c r="L1064" s="151"/>
      <c r="M1064" s="150"/>
      <c r="N1064" s="240" t="str">
        <f ca="1">IF(Tabla1[[#This Row],[Fecha de nac]]="","",IF(Tabla1[[#This Row],[Fecha Finalización]] &gt;=TODAY(), DATEDIF(Tabla1[[#This Row],[Fecha de nac]],TODAY(),"y"), ROUNDDOWN((Tabla1[[#This Row],[Fecha Finalización]] -Tabla1[[#This Row],[Fecha de nac]])/365,0)))</f>
        <v/>
      </c>
      <c r="O1064" s="171"/>
      <c r="P1064" s="152"/>
      <c r="Q1064" s="153"/>
      <c r="R1064" s="154"/>
      <c r="S1064" s="154"/>
      <c r="T1064" s="154"/>
      <c r="U1064" s="244" t="str">
        <f>IF(F1064="","",Tabla1[[#This Row],[Fecha Inicio grupo]]+3*7-7)</f>
        <v/>
      </c>
      <c r="V1064" s="245" t="str">
        <f>IF(F1064="","",EDATE(Tabla1[[#This Row],[Fecha Inicio grupo]],3))</f>
        <v/>
      </c>
      <c r="W1064" s="30"/>
      <c r="X1064" s="30"/>
      <c r="Y1064" s="155"/>
      <c r="Z1064" s="155"/>
      <c r="AA1064" s="155"/>
      <c r="AB1064" s="155"/>
      <c r="AC1064" s="155"/>
      <c r="AD1064" s="155"/>
      <c r="AE1064" s="155"/>
      <c r="AF1064" s="155"/>
      <c r="AG1064" s="155"/>
      <c r="AH1064" s="232"/>
      <c r="AI1064" s="232"/>
      <c r="AJ1064" s="233"/>
      <c r="AK1064" s="232"/>
      <c r="AL1064" s="232"/>
      <c r="AM1064" s="232"/>
      <c r="AN1064" s="232"/>
      <c r="AO1064" s="145"/>
      <c r="AP1064" s="247" t="str">
        <f>IF(F1064="","",IFERROR(VLOOKUP(SUBSTITUTE(SUBSTITUTE(Tabla1[[#This Row],[Uso Sistemas]],"T","P"),"N","F"),Parámetros!$M$2:$N$17,2,0),"Completar hasta 3ra sem. para evaluar a Probacionista"))</f>
        <v/>
      </c>
      <c r="AQ1064" s="156"/>
      <c r="AR1064" s="156"/>
      <c r="AS1064" s="156"/>
      <c r="AT1064" s="30"/>
      <c r="AU1064" s="56" t="str">
        <f>CONCATENATE(Tabla1[[#This Row],[sem 01]],Tabla1[[#This Row],[sem 02]],Tabla1[[#This Row],[sem 03]])</f>
        <v/>
      </c>
      <c r="AV1064" s="56"/>
      <c r="AW1064" s="56"/>
      <c r="AX1064" s="249" t="str">
        <f>IF(V1064="","",EOMONTH(EDATE(Tabla1[[#This Row],[Fecha Finalización]],2),0))</f>
        <v/>
      </c>
      <c r="AY1064" s="156"/>
      <c r="AZ1064" s="250" t="str">
        <f>IF(V1064="","",EOMONTH(EDATE(Tabla1[[#This Row],[Fecha Finalización]],3),0))</f>
        <v/>
      </c>
      <c r="BA1064" s="40"/>
      <c r="BB1064" s="40"/>
      <c r="BC1064" s="238"/>
      <c r="BD1064" s="234" t="str">
        <f>IF(F1064="","",Tabla1[[#This Row],[sem 01]]&amp;Tabla1[[#This Row],[sem 02]]&amp;Tabla1[[#This Row],[sem 03]])</f>
        <v/>
      </c>
      <c r="BE1064" s="235" t="str">
        <f>+IF(TRIM(F1064)="","",$B$1&amp;"-"&amp;Tabla1[[#This Row],[Mes Inscrito]]&amp;"-"&amp;Tabla1[[#This Row],[Dia de clases Inscrito]]&amp;"-"&amp;Tabla1[[#This Row],[Horario Inscrito]]&amp;"-"&amp;Tabla1[[#This Row],[Fecha Inicio grupo]])</f>
        <v/>
      </c>
      <c r="BF1064" s="252" t="str">
        <f>IF(F1064="","",Tabla1[[#This Row],[Curso]])</f>
        <v/>
      </c>
      <c r="BG1064" s="253" t="str">
        <f>+IF(TRIM(F1064)="","",$B$1&amp;"-"&amp;TRIM(Tabla1[[#This Row],[Mes Inscrito]])&amp;"-"&amp;TRIM(Tabla1[[#This Row],[Dia de clases Inscrito]])&amp;"-"&amp;TRIM(Tabla1[[#This Row],[Horario Inscrito]])&amp;"-"&amp;TRIM(Tabla1[[#This Row],[Fecha Inicio grupo]])&amp;"-"&amp;TRIM(Tabla1[[#This Row],[Tipo Incrito]]))</f>
        <v/>
      </c>
      <c r="BH1064" s="254" t="str">
        <f>IF(F1064="","",OR(IFERROR(SEARCH("CG",Tabla1[[#This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4" s="311" t="str">
        <f>IF(F1064&lt;&gt;"",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4" s="311" t="str">
        <f>IF(F1064&lt;&gt;"",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4" s="311" t="str">
        <f>IF(Tabla1[[#This Row],[Fecha Inicio grupo]]="","",IFERROR(VLOOKUP(Tabla1[[#This Row],[Mes de Alta como miembro]],Parámetros!$AM$2:$AN$16,2,0),"01/01/1900"))</f>
        <v/>
      </c>
    </row>
    <row r="1065" spans="1:63" ht="15" customHeight="1">
      <c r="A1065" s="69">
        <v>1062</v>
      </c>
      <c r="B1065" s="146"/>
      <c r="C1065" s="147"/>
      <c r="D1065" s="43"/>
      <c r="E1065" s="148"/>
      <c r="F1065" s="207"/>
      <c r="G1065" s="46"/>
      <c r="H1065" s="165"/>
      <c r="I1065" s="149"/>
      <c r="J1065" s="147"/>
      <c r="K1065" s="168"/>
      <c r="L1065" s="151"/>
      <c r="M1065" s="150"/>
      <c r="N1065" s="240" t="str">
        <f ca="1">IF(Tabla1[[#This Row],[Fecha de nac]]="","",IF(Tabla1[[#This Row],[Fecha Finalización]] &gt;=TODAY(), DATEDIF(Tabla1[[#This Row],[Fecha de nac]],TODAY(),"y"), ROUNDDOWN((Tabla1[[#This Row],[Fecha Finalización]] -Tabla1[[#This Row],[Fecha de nac]])/365,0)))</f>
        <v/>
      </c>
      <c r="O1065" s="171"/>
      <c r="P1065" s="152"/>
      <c r="Q1065" s="153"/>
      <c r="R1065" s="154"/>
      <c r="S1065" s="154"/>
      <c r="T1065" s="154"/>
      <c r="U1065" s="244" t="str">
        <f>IF(F1065="","",Tabla1[[#This Row],[Fecha Inicio grupo]]+3*7-7)</f>
        <v/>
      </c>
      <c r="V1065" s="245" t="str">
        <f>IF(F1065="","",EDATE(Tabla1[[#This Row],[Fecha Inicio grupo]],3))</f>
        <v/>
      </c>
      <c r="W1065" s="30"/>
      <c r="X1065" s="30"/>
      <c r="Y1065" s="155"/>
      <c r="Z1065" s="155"/>
      <c r="AA1065" s="155"/>
      <c r="AB1065" s="155"/>
      <c r="AC1065" s="155"/>
      <c r="AD1065" s="155"/>
      <c r="AE1065" s="155"/>
      <c r="AF1065" s="155"/>
      <c r="AG1065" s="155"/>
      <c r="AH1065" s="232"/>
      <c r="AI1065" s="232"/>
      <c r="AJ1065" s="233"/>
      <c r="AK1065" s="232"/>
      <c r="AL1065" s="232"/>
      <c r="AM1065" s="232"/>
      <c r="AN1065" s="232"/>
      <c r="AO1065" s="145"/>
      <c r="AP1065" s="247" t="str">
        <f>IF(F1065="","",IFERROR(VLOOKUP(SUBSTITUTE(SUBSTITUTE(Tabla1[[#This Row],[Uso Sistemas]],"T","P"),"N","F"),Parámetros!$M$2:$N$17,2,0),"Completar hasta 3ra sem. para evaluar a Probacionista"))</f>
        <v/>
      </c>
      <c r="AQ1065" s="156"/>
      <c r="AR1065" s="156"/>
      <c r="AS1065" s="156"/>
      <c r="AT1065" s="30"/>
      <c r="AU1065" s="56" t="str">
        <f>CONCATENATE(Tabla1[[#This Row],[sem 01]],Tabla1[[#This Row],[sem 02]],Tabla1[[#This Row],[sem 03]])</f>
        <v/>
      </c>
      <c r="AV1065" s="56"/>
      <c r="AW1065" s="56"/>
      <c r="AX1065" s="249" t="str">
        <f>IF(V1065="","",EOMONTH(EDATE(Tabla1[[#This Row],[Fecha Finalización]],2),0))</f>
        <v/>
      </c>
      <c r="AY1065" s="156"/>
      <c r="AZ1065" s="250" t="str">
        <f>IF(V1065="","",EOMONTH(EDATE(Tabla1[[#This Row],[Fecha Finalización]],3),0))</f>
        <v/>
      </c>
      <c r="BA1065" s="40"/>
      <c r="BB1065" s="40"/>
      <c r="BC1065" s="238"/>
      <c r="BD1065" s="234" t="str">
        <f>IF(F1065="","",Tabla1[[#This Row],[sem 01]]&amp;Tabla1[[#This Row],[sem 02]]&amp;Tabla1[[#This Row],[sem 03]])</f>
        <v/>
      </c>
      <c r="BE1065" s="235" t="str">
        <f>+IF(TRIM(F1065)="","",$B$1&amp;"-"&amp;Tabla1[[#This Row],[Mes Inscrito]]&amp;"-"&amp;Tabla1[[#This Row],[Dia de clases Inscrito]]&amp;"-"&amp;Tabla1[[#This Row],[Horario Inscrito]]&amp;"-"&amp;Tabla1[[#This Row],[Fecha Inicio grupo]])</f>
        <v/>
      </c>
      <c r="BF1065" s="252" t="str">
        <f>IF(F1065="","",Tabla1[[#This Row],[Curso]])</f>
        <v/>
      </c>
      <c r="BG1065" s="253" t="str">
        <f>+IF(TRIM(F1065)="","",$B$1&amp;"-"&amp;TRIM(Tabla1[[#This Row],[Mes Inscrito]])&amp;"-"&amp;TRIM(Tabla1[[#This Row],[Dia de clases Inscrito]])&amp;"-"&amp;TRIM(Tabla1[[#This Row],[Horario Inscrito]])&amp;"-"&amp;TRIM(Tabla1[[#This Row],[Fecha Inicio grupo]])&amp;"-"&amp;TRIM(Tabla1[[#This Row],[Tipo Incrito]]))</f>
        <v/>
      </c>
      <c r="BH1065" s="254" t="str">
        <f>IF(F1065="","",OR(IFERROR(SEARCH("CG",Tabla1[[#This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5" s="311" t="str">
        <f>IF(F1065&lt;&gt;"",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5" s="311" t="str">
        <f>IF(F1065&lt;&gt;"",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5" s="311" t="str">
        <f>IF(Tabla1[[#This Row],[Fecha Inicio grupo]]="","",IFERROR(VLOOKUP(Tabla1[[#This Row],[Mes de Alta como miembro]],Parámetros!$AM$2:$AN$16,2,0),"01/01/1900"))</f>
        <v/>
      </c>
    </row>
    <row r="1066" spans="1:63" ht="15" customHeight="1">
      <c r="A1066" s="69">
        <v>1063</v>
      </c>
      <c r="B1066" s="146"/>
      <c r="C1066" s="147"/>
      <c r="D1066" s="43"/>
      <c r="E1066" s="148"/>
      <c r="F1066" s="207"/>
      <c r="G1066" s="46"/>
      <c r="H1066" s="165"/>
      <c r="I1066" s="149"/>
      <c r="J1066" s="147"/>
      <c r="K1066" s="168"/>
      <c r="L1066" s="151"/>
      <c r="M1066" s="150"/>
      <c r="N1066" s="240" t="str">
        <f ca="1">IF(Tabla1[[#This Row],[Fecha de nac]]="","",IF(Tabla1[[#This Row],[Fecha Finalización]] &gt;=TODAY(), DATEDIF(Tabla1[[#This Row],[Fecha de nac]],TODAY(),"y"), ROUNDDOWN((Tabla1[[#This Row],[Fecha Finalización]] -Tabla1[[#This Row],[Fecha de nac]])/365,0)))</f>
        <v/>
      </c>
      <c r="O1066" s="171"/>
      <c r="P1066" s="152"/>
      <c r="Q1066" s="153"/>
      <c r="R1066" s="154"/>
      <c r="S1066" s="154"/>
      <c r="T1066" s="154"/>
      <c r="U1066" s="244" t="str">
        <f>IF(F1066="","",Tabla1[[#This Row],[Fecha Inicio grupo]]+3*7-7)</f>
        <v/>
      </c>
      <c r="V1066" s="245" t="str">
        <f>IF(F1066="","",EDATE(Tabla1[[#This Row],[Fecha Inicio grupo]],3))</f>
        <v/>
      </c>
      <c r="W1066" s="30"/>
      <c r="X1066" s="30"/>
      <c r="Y1066" s="155"/>
      <c r="Z1066" s="155"/>
      <c r="AA1066" s="155"/>
      <c r="AB1066" s="155"/>
      <c r="AC1066" s="155"/>
      <c r="AD1066" s="155"/>
      <c r="AE1066" s="155"/>
      <c r="AF1066" s="155"/>
      <c r="AG1066" s="155"/>
      <c r="AH1066" s="232"/>
      <c r="AI1066" s="232"/>
      <c r="AJ1066" s="233"/>
      <c r="AK1066" s="232"/>
      <c r="AL1066" s="232"/>
      <c r="AM1066" s="232"/>
      <c r="AN1066" s="232"/>
      <c r="AO1066" s="145"/>
      <c r="AP1066" s="247" t="str">
        <f>IF(F1066="","",IFERROR(VLOOKUP(SUBSTITUTE(SUBSTITUTE(Tabla1[[#This Row],[Uso Sistemas]],"T","P"),"N","F"),Parámetros!$M$2:$N$17,2,0),"Completar hasta 3ra sem. para evaluar a Probacionista"))</f>
        <v/>
      </c>
      <c r="AQ1066" s="156"/>
      <c r="AR1066" s="156"/>
      <c r="AS1066" s="156"/>
      <c r="AT1066" s="30"/>
      <c r="AU1066" s="56" t="str">
        <f>CONCATENATE(Tabla1[[#This Row],[sem 01]],Tabla1[[#This Row],[sem 02]],Tabla1[[#This Row],[sem 03]])</f>
        <v/>
      </c>
      <c r="AV1066" s="56"/>
      <c r="AW1066" s="56"/>
      <c r="AX1066" s="249" t="str">
        <f>IF(V1066="","",EOMONTH(EDATE(Tabla1[[#This Row],[Fecha Finalización]],2),0))</f>
        <v/>
      </c>
      <c r="AY1066" s="156"/>
      <c r="AZ1066" s="250" t="str">
        <f>IF(V1066="","",EOMONTH(EDATE(Tabla1[[#This Row],[Fecha Finalización]],3),0))</f>
        <v/>
      </c>
      <c r="BA1066" s="40"/>
      <c r="BB1066" s="40"/>
      <c r="BC1066" s="238"/>
      <c r="BD1066" s="234" t="str">
        <f>IF(F1066="","",Tabla1[[#This Row],[sem 01]]&amp;Tabla1[[#This Row],[sem 02]]&amp;Tabla1[[#This Row],[sem 03]])</f>
        <v/>
      </c>
      <c r="BE1066" s="235" t="str">
        <f>+IF(TRIM(F1066)="","",$B$1&amp;"-"&amp;Tabla1[[#This Row],[Mes Inscrito]]&amp;"-"&amp;Tabla1[[#This Row],[Dia de clases Inscrito]]&amp;"-"&amp;Tabla1[[#This Row],[Horario Inscrito]]&amp;"-"&amp;Tabla1[[#This Row],[Fecha Inicio grupo]])</f>
        <v/>
      </c>
      <c r="BF1066" s="252" t="str">
        <f>IF(F1066="","",Tabla1[[#This Row],[Curso]])</f>
        <v/>
      </c>
      <c r="BG1066" s="253" t="str">
        <f>+IF(TRIM(F1066)="","",$B$1&amp;"-"&amp;TRIM(Tabla1[[#This Row],[Mes Inscrito]])&amp;"-"&amp;TRIM(Tabla1[[#This Row],[Dia de clases Inscrito]])&amp;"-"&amp;TRIM(Tabla1[[#This Row],[Horario Inscrito]])&amp;"-"&amp;TRIM(Tabla1[[#This Row],[Fecha Inicio grupo]])&amp;"-"&amp;TRIM(Tabla1[[#This Row],[Tipo Incrito]]))</f>
        <v/>
      </c>
      <c r="BH1066" s="254" t="str">
        <f>IF(F1066="","",OR(IFERROR(SEARCH("CG",Tabla1[[#This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6" s="311" t="str">
        <f>IF(F1066&lt;&gt;"",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6" s="311" t="str">
        <f>IF(F1066&lt;&gt;"",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6" s="311" t="str">
        <f>IF(Tabla1[[#This Row],[Fecha Inicio grupo]]="","",IFERROR(VLOOKUP(Tabla1[[#This Row],[Mes de Alta como miembro]],Parámetros!$AM$2:$AN$16,2,0),"01/01/1900"))</f>
        <v/>
      </c>
    </row>
    <row r="1067" spans="1:63" ht="15" customHeight="1">
      <c r="A1067" s="69">
        <v>1064</v>
      </c>
      <c r="B1067" s="146"/>
      <c r="C1067" s="147"/>
      <c r="D1067" s="43"/>
      <c r="E1067" s="148"/>
      <c r="F1067" s="207"/>
      <c r="G1067" s="46"/>
      <c r="H1067" s="165"/>
      <c r="I1067" s="149"/>
      <c r="J1067" s="147"/>
      <c r="K1067" s="168"/>
      <c r="L1067" s="151"/>
      <c r="M1067" s="150"/>
      <c r="N1067" s="240" t="str">
        <f ca="1">IF(Tabla1[[#This Row],[Fecha de nac]]="","",IF(Tabla1[[#This Row],[Fecha Finalización]] &gt;=TODAY(), DATEDIF(Tabla1[[#This Row],[Fecha de nac]],TODAY(),"y"), ROUNDDOWN((Tabla1[[#This Row],[Fecha Finalización]] -Tabla1[[#This Row],[Fecha de nac]])/365,0)))</f>
        <v/>
      </c>
      <c r="O1067" s="171"/>
      <c r="P1067" s="152"/>
      <c r="Q1067" s="153"/>
      <c r="R1067" s="154"/>
      <c r="S1067" s="154"/>
      <c r="T1067" s="154"/>
      <c r="U1067" s="244" t="str">
        <f>IF(F1067="","",Tabla1[[#This Row],[Fecha Inicio grupo]]+3*7-7)</f>
        <v/>
      </c>
      <c r="V1067" s="245" t="str">
        <f>IF(F1067="","",EDATE(Tabla1[[#This Row],[Fecha Inicio grupo]],3))</f>
        <v/>
      </c>
      <c r="W1067" s="30"/>
      <c r="X1067" s="30"/>
      <c r="Y1067" s="155"/>
      <c r="Z1067" s="155"/>
      <c r="AA1067" s="155"/>
      <c r="AB1067" s="155"/>
      <c r="AC1067" s="155"/>
      <c r="AD1067" s="155"/>
      <c r="AE1067" s="155"/>
      <c r="AF1067" s="155"/>
      <c r="AG1067" s="155"/>
      <c r="AH1067" s="232"/>
      <c r="AI1067" s="232"/>
      <c r="AJ1067" s="233"/>
      <c r="AK1067" s="232"/>
      <c r="AL1067" s="232"/>
      <c r="AM1067" s="232"/>
      <c r="AN1067" s="232"/>
      <c r="AO1067" s="145"/>
      <c r="AP1067" s="247" t="str">
        <f>IF(F1067="","",IFERROR(VLOOKUP(SUBSTITUTE(SUBSTITUTE(Tabla1[[#This Row],[Uso Sistemas]],"T","P"),"N","F"),Parámetros!$M$2:$N$17,2,0),"Completar hasta 3ra sem. para evaluar a Probacionista"))</f>
        <v/>
      </c>
      <c r="AQ1067" s="156"/>
      <c r="AR1067" s="156"/>
      <c r="AS1067" s="156"/>
      <c r="AT1067" s="30"/>
      <c r="AU1067" s="56" t="str">
        <f>CONCATENATE(Tabla1[[#This Row],[sem 01]],Tabla1[[#This Row],[sem 02]],Tabla1[[#This Row],[sem 03]])</f>
        <v/>
      </c>
      <c r="AV1067" s="56"/>
      <c r="AW1067" s="56"/>
      <c r="AX1067" s="249" t="str">
        <f>IF(V1067="","",EOMONTH(EDATE(Tabla1[[#This Row],[Fecha Finalización]],2),0))</f>
        <v/>
      </c>
      <c r="AY1067" s="156"/>
      <c r="AZ1067" s="250" t="str">
        <f>IF(V1067="","",EOMONTH(EDATE(Tabla1[[#This Row],[Fecha Finalización]],3),0))</f>
        <v/>
      </c>
      <c r="BA1067" s="40"/>
      <c r="BB1067" s="40"/>
      <c r="BC1067" s="238"/>
      <c r="BD1067" s="234" t="str">
        <f>IF(F1067="","",Tabla1[[#This Row],[sem 01]]&amp;Tabla1[[#This Row],[sem 02]]&amp;Tabla1[[#This Row],[sem 03]])</f>
        <v/>
      </c>
      <c r="BE1067" s="235" t="str">
        <f>+IF(TRIM(F1067)="","",$B$1&amp;"-"&amp;Tabla1[[#This Row],[Mes Inscrito]]&amp;"-"&amp;Tabla1[[#This Row],[Dia de clases Inscrito]]&amp;"-"&amp;Tabla1[[#This Row],[Horario Inscrito]]&amp;"-"&amp;Tabla1[[#This Row],[Fecha Inicio grupo]])</f>
        <v/>
      </c>
      <c r="BF1067" s="252" t="str">
        <f>IF(F1067="","",Tabla1[[#This Row],[Curso]])</f>
        <v/>
      </c>
      <c r="BG1067" s="253" t="str">
        <f>+IF(TRIM(F1067)="","",$B$1&amp;"-"&amp;TRIM(Tabla1[[#This Row],[Mes Inscrito]])&amp;"-"&amp;TRIM(Tabla1[[#This Row],[Dia de clases Inscrito]])&amp;"-"&amp;TRIM(Tabla1[[#This Row],[Horario Inscrito]])&amp;"-"&amp;TRIM(Tabla1[[#This Row],[Fecha Inicio grupo]])&amp;"-"&amp;TRIM(Tabla1[[#This Row],[Tipo Incrito]]))</f>
        <v/>
      </c>
      <c r="BH1067" s="254" t="str">
        <f>IF(F1067="","",OR(IFERROR(SEARCH("CG",Tabla1[[#This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7" s="311" t="str">
        <f>IF(F1067&lt;&gt;"",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7" s="311" t="str">
        <f>IF(F1067&lt;&gt;"",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7" s="311" t="str">
        <f>IF(Tabla1[[#This Row],[Fecha Inicio grupo]]="","",IFERROR(VLOOKUP(Tabla1[[#This Row],[Mes de Alta como miembro]],Parámetros!$AM$2:$AN$16,2,0),"01/01/1900"))</f>
        <v/>
      </c>
    </row>
    <row r="1068" spans="1:63" ht="15" customHeight="1">
      <c r="A1068" s="69">
        <v>1065</v>
      </c>
      <c r="B1068" s="146"/>
      <c r="C1068" s="147"/>
      <c r="D1068" s="43"/>
      <c r="E1068" s="148"/>
      <c r="F1068" s="207"/>
      <c r="G1068" s="46"/>
      <c r="H1068" s="165"/>
      <c r="I1068" s="149"/>
      <c r="J1068" s="147"/>
      <c r="K1068" s="168"/>
      <c r="L1068" s="151"/>
      <c r="M1068" s="150"/>
      <c r="N1068" s="240" t="str">
        <f ca="1">IF(Tabla1[[#This Row],[Fecha de nac]]="","",IF(Tabla1[[#This Row],[Fecha Finalización]] &gt;=TODAY(), DATEDIF(Tabla1[[#This Row],[Fecha de nac]],TODAY(),"y"), ROUNDDOWN((Tabla1[[#This Row],[Fecha Finalización]] -Tabla1[[#This Row],[Fecha de nac]])/365,0)))</f>
        <v/>
      </c>
      <c r="O1068" s="171"/>
      <c r="P1068" s="152"/>
      <c r="Q1068" s="153"/>
      <c r="R1068" s="154"/>
      <c r="S1068" s="154"/>
      <c r="T1068" s="154"/>
      <c r="U1068" s="244" t="str">
        <f>IF(F1068="","",Tabla1[[#This Row],[Fecha Inicio grupo]]+3*7-7)</f>
        <v/>
      </c>
      <c r="V1068" s="245" t="str">
        <f>IF(F1068="","",EDATE(Tabla1[[#This Row],[Fecha Inicio grupo]],3))</f>
        <v/>
      </c>
      <c r="W1068" s="30"/>
      <c r="X1068" s="30"/>
      <c r="Y1068" s="155"/>
      <c r="Z1068" s="155"/>
      <c r="AA1068" s="155"/>
      <c r="AB1068" s="155"/>
      <c r="AC1068" s="155"/>
      <c r="AD1068" s="155"/>
      <c r="AE1068" s="155"/>
      <c r="AF1068" s="155"/>
      <c r="AG1068" s="155"/>
      <c r="AH1068" s="232"/>
      <c r="AI1068" s="232"/>
      <c r="AJ1068" s="233"/>
      <c r="AK1068" s="232"/>
      <c r="AL1068" s="232"/>
      <c r="AM1068" s="232"/>
      <c r="AN1068" s="232"/>
      <c r="AO1068" s="145"/>
      <c r="AP1068" s="247" t="str">
        <f>IF(F1068="","",IFERROR(VLOOKUP(SUBSTITUTE(SUBSTITUTE(Tabla1[[#This Row],[Uso Sistemas]],"T","P"),"N","F"),Parámetros!$M$2:$N$17,2,0),"Completar hasta 3ra sem. para evaluar a Probacionista"))</f>
        <v/>
      </c>
      <c r="AQ1068" s="156"/>
      <c r="AR1068" s="156"/>
      <c r="AS1068" s="156"/>
      <c r="AT1068" s="30"/>
      <c r="AU1068" s="56" t="str">
        <f>CONCATENATE(Tabla1[[#This Row],[sem 01]],Tabla1[[#This Row],[sem 02]],Tabla1[[#This Row],[sem 03]])</f>
        <v/>
      </c>
      <c r="AV1068" s="56"/>
      <c r="AW1068" s="56"/>
      <c r="AX1068" s="249" t="str">
        <f>IF(V1068="","",EOMONTH(EDATE(Tabla1[[#This Row],[Fecha Finalización]],2),0))</f>
        <v/>
      </c>
      <c r="AY1068" s="156"/>
      <c r="AZ1068" s="250" t="str">
        <f>IF(V1068="","",EOMONTH(EDATE(Tabla1[[#This Row],[Fecha Finalización]],3),0))</f>
        <v/>
      </c>
      <c r="BA1068" s="40"/>
      <c r="BB1068" s="40"/>
      <c r="BC1068" s="238"/>
      <c r="BD1068" s="234" t="str">
        <f>IF(F1068="","",Tabla1[[#This Row],[sem 01]]&amp;Tabla1[[#This Row],[sem 02]]&amp;Tabla1[[#This Row],[sem 03]])</f>
        <v/>
      </c>
      <c r="BE1068" s="235" t="str">
        <f>+IF(TRIM(F1068)="","",$B$1&amp;"-"&amp;Tabla1[[#This Row],[Mes Inscrito]]&amp;"-"&amp;Tabla1[[#This Row],[Dia de clases Inscrito]]&amp;"-"&amp;Tabla1[[#This Row],[Horario Inscrito]]&amp;"-"&amp;Tabla1[[#This Row],[Fecha Inicio grupo]])</f>
        <v/>
      </c>
      <c r="BF1068" s="252" t="str">
        <f>IF(F1068="","",Tabla1[[#This Row],[Curso]])</f>
        <v/>
      </c>
      <c r="BG1068" s="253" t="str">
        <f>+IF(TRIM(F1068)="","",$B$1&amp;"-"&amp;TRIM(Tabla1[[#This Row],[Mes Inscrito]])&amp;"-"&amp;TRIM(Tabla1[[#This Row],[Dia de clases Inscrito]])&amp;"-"&amp;TRIM(Tabla1[[#This Row],[Horario Inscrito]])&amp;"-"&amp;TRIM(Tabla1[[#This Row],[Fecha Inicio grupo]])&amp;"-"&amp;TRIM(Tabla1[[#This Row],[Tipo Incrito]]))</f>
        <v/>
      </c>
      <c r="BH1068" s="254" t="str">
        <f>IF(F1068="","",OR(IFERROR(SEARCH("CG",Tabla1[[#This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8" s="311" t="str">
        <f>IF(F1068&lt;&gt;"",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8" s="311" t="str">
        <f>IF(F1068&lt;&gt;"",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8" s="311" t="str">
        <f>IF(Tabla1[[#This Row],[Fecha Inicio grupo]]="","",IFERROR(VLOOKUP(Tabla1[[#This Row],[Mes de Alta como miembro]],Parámetros!$AM$2:$AN$16,2,0),"01/01/1900"))</f>
        <v/>
      </c>
    </row>
    <row r="1069" spans="1:63" ht="15" customHeight="1">
      <c r="A1069" s="69">
        <v>1066</v>
      </c>
      <c r="B1069" s="146"/>
      <c r="C1069" s="147"/>
      <c r="D1069" s="43"/>
      <c r="E1069" s="148"/>
      <c r="F1069" s="207"/>
      <c r="G1069" s="46"/>
      <c r="H1069" s="165"/>
      <c r="I1069" s="149"/>
      <c r="J1069" s="147"/>
      <c r="K1069" s="168"/>
      <c r="L1069" s="151"/>
      <c r="M1069" s="150"/>
      <c r="N1069" s="240" t="str">
        <f ca="1">IF(Tabla1[[#This Row],[Fecha de nac]]="","",IF(Tabla1[[#This Row],[Fecha Finalización]] &gt;=TODAY(), DATEDIF(Tabla1[[#This Row],[Fecha de nac]],TODAY(),"y"), ROUNDDOWN((Tabla1[[#This Row],[Fecha Finalización]] -Tabla1[[#This Row],[Fecha de nac]])/365,0)))</f>
        <v/>
      </c>
      <c r="O1069" s="171"/>
      <c r="P1069" s="152"/>
      <c r="Q1069" s="153"/>
      <c r="R1069" s="154"/>
      <c r="S1069" s="154"/>
      <c r="T1069" s="154"/>
      <c r="U1069" s="244" t="str">
        <f>IF(F1069="","",Tabla1[[#This Row],[Fecha Inicio grupo]]+3*7-7)</f>
        <v/>
      </c>
      <c r="V1069" s="245" t="str">
        <f>IF(F1069="","",EDATE(Tabla1[[#This Row],[Fecha Inicio grupo]],3))</f>
        <v/>
      </c>
      <c r="W1069" s="30"/>
      <c r="X1069" s="30"/>
      <c r="Y1069" s="155"/>
      <c r="Z1069" s="155"/>
      <c r="AA1069" s="155"/>
      <c r="AB1069" s="155"/>
      <c r="AC1069" s="155"/>
      <c r="AD1069" s="155"/>
      <c r="AE1069" s="155"/>
      <c r="AF1069" s="155"/>
      <c r="AG1069" s="155"/>
      <c r="AH1069" s="232"/>
      <c r="AI1069" s="232"/>
      <c r="AJ1069" s="233"/>
      <c r="AK1069" s="232"/>
      <c r="AL1069" s="232"/>
      <c r="AM1069" s="232"/>
      <c r="AN1069" s="232"/>
      <c r="AO1069" s="145"/>
      <c r="AP1069" s="247" t="str">
        <f>IF(F1069="","",IFERROR(VLOOKUP(SUBSTITUTE(SUBSTITUTE(Tabla1[[#This Row],[Uso Sistemas]],"T","P"),"N","F"),Parámetros!$M$2:$N$17,2,0),"Completar hasta 3ra sem. para evaluar a Probacionista"))</f>
        <v/>
      </c>
      <c r="AQ1069" s="156"/>
      <c r="AR1069" s="156"/>
      <c r="AS1069" s="156"/>
      <c r="AT1069" s="30"/>
      <c r="AU1069" s="56" t="str">
        <f>CONCATENATE(Tabla1[[#This Row],[sem 01]],Tabla1[[#This Row],[sem 02]],Tabla1[[#This Row],[sem 03]])</f>
        <v/>
      </c>
      <c r="AV1069" s="56"/>
      <c r="AW1069" s="56"/>
      <c r="AX1069" s="249" t="str">
        <f>IF(V1069="","",EOMONTH(EDATE(Tabla1[[#This Row],[Fecha Finalización]],2),0))</f>
        <v/>
      </c>
      <c r="AY1069" s="156"/>
      <c r="AZ1069" s="250" t="str">
        <f>IF(V1069="","",EOMONTH(EDATE(Tabla1[[#This Row],[Fecha Finalización]],3),0))</f>
        <v/>
      </c>
      <c r="BA1069" s="40"/>
      <c r="BB1069" s="40"/>
      <c r="BC1069" s="238"/>
      <c r="BD1069" s="234" t="str">
        <f>IF(F1069="","",Tabla1[[#This Row],[sem 01]]&amp;Tabla1[[#This Row],[sem 02]]&amp;Tabla1[[#This Row],[sem 03]])</f>
        <v/>
      </c>
      <c r="BE1069" s="235" t="str">
        <f>+IF(TRIM(F1069)="","",$B$1&amp;"-"&amp;Tabla1[[#This Row],[Mes Inscrito]]&amp;"-"&amp;Tabla1[[#This Row],[Dia de clases Inscrito]]&amp;"-"&amp;Tabla1[[#This Row],[Horario Inscrito]]&amp;"-"&amp;Tabla1[[#This Row],[Fecha Inicio grupo]])</f>
        <v/>
      </c>
      <c r="BF1069" s="252" t="str">
        <f>IF(F1069="","",Tabla1[[#This Row],[Curso]])</f>
        <v/>
      </c>
      <c r="BG1069" s="253" t="str">
        <f>+IF(TRIM(F1069)="","",$B$1&amp;"-"&amp;TRIM(Tabla1[[#This Row],[Mes Inscrito]])&amp;"-"&amp;TRIM(Tabla1[[#This Row],[Dia de clases Inscrito]])&amp;"-"&amp;TRIM(Tabla1[[#This Row],[Horario Inscrito]])&amp;"-"&amp;TRIM(Tabla1[[#This Row],[Fecha Inicio grupo]])&amp;"-"&amp;TRIM(Tabla1[[#This Row],[Tipo Incrito]]))</f>
        <v/>
      </c>
      <c r="BH1069" s="254" t="str">
        <f>IF(F1069="","",OR(IFERROR(SEARCH("CG",Tabla1[[#This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9" s="311" t="str">
        <f>IF(F1069&lt;&gt;"",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9" s="311" t="str">
        <f>IF(F1069&lt;&gt;"",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9" s="311" t="str">
        <f>IF(Tabla1[[#This Row],[Fecha Inicio grupo]]="","",IFERROR(VLOOKUP(Tabla1[[#This Row],[Mes de Alta como miembro]],Parámetros!$AM$2:$AN$16,2,0),"01/01/1900"))</f>
        <v/>
      </c>
    </row>
    <row r="1070" spans="1:63" ht="15" customHeight="1">
      <c r="A1070" s="69">
        <v>1067</v>
      </c>
      <c r="B1070" s="146"/>
      <c r="C1070" s="147"/>
      <c r="D1070" s="43"/>
      <c r="E1070" s="148"/>
      <c r="F1070" s="207"/>
      <c r="G1070" s="46"/>
      <c r="H1070" s="165"/>
      <c r="I1070" s="149"/>
      <c r="J1070" s="147"/>
      <c r="K1070" s="168"/>
      <c r="L1070" s="151"/>
      <c r="M1070" s="150"/>
      <c r="N1070" s="240" t="str">
        <f ca="1">IF(Tabla1[[#This Row],[Fecha de nac]]="","",IF(Tabla1[[#This Row],[Fecha Finalización]] &gt;=TODAY(), DATEDIF(Tabla1[[#This Row],[Fecha de nac]],TODAY(),"y"), ROUNDDOWN((Tabla1[[#This Row],[Fecha Finalización]] -Tabla1[[#This Row],[Fecha de nac]])/365,0)))</f>
        <v/>
      </c>
      <c r="O1070" s="171"/>
      <c r="P1070" s="152"/>
      <c r="Q1070" s="153"/>
      <c r="R1070" s="154"/>
      <c r="S1070" s="154"/>
      <c r="T1070" s="154"/>
      <c r="U1070" s="244" t="str">
        <f>IF(F1070="","",Tabla1[[#This Row],[Fecha Inicio grupo]]+3*7-7)</f>
        <v/>
      </c>
      <c r="V1070" s="245" t="str">
        <f>IF(F1070="","",EDATE(Tabla1[[#This Row],[Fecha Inicio grupo]],3))</f>
        <v/>
      </c>
      <c r="W1070" s="30"/>
      <c r="X1070" s="30"/>
      <c r="Y1070" s="155"/>
      <c r="Z1070" s="155"/>
      <c r="AA1070" s="155"/>
      <c r="AB1070" s="155"/>
      <c r="AC1070" s="155"/>
      <c r="AD1070" s="155"/>
      <c r="AE1070" s="155"/>
      <c r="AF1070" s="155"/>
      <c r="AG1070" s="155"/>
      <c r="AH1070" s="232"/>
      <c r="AI1070" s="232"/>
      <c r="AJ1070" s="233"/>
      <c r="AK1070" s="232"/>
      <c r="AL1070" s="232"/>
      <c r="AM1070" s="232"/>
      <c r="AN1070" s="232"/>
      <c r="AO1070" s="145"/>
      <c r="AP1070" s="247" t="str">
        <f>IF(F1070="","",IFERROR(VLOOKUP(SUBSTITUTE(SUBSTITUTE(Tabla1[[#This Row],[Uso Sistemas]],"T","P"),"N","F"),Parámetros!$M$2:$N$17,2,0),"Completar hasta 3ra sem. para evaluar a Probacionista"))</f>
        <v/>
      </c>
      <c r="AQ1070" s="156"/>
      <c r="AR1070" s="156"/>
      <c r="AS1070" s="156"/>
      <c r="AT1070" s="30"/>
      <c r="AU1070" s="56" t="str">
        <f>CONCATENATE(Tabla1[[#This Row],[sem 01]],Tabla1[[#This Row],[sem 02]],Tabla1[[#This Row],[sem 03]])</f>
        <v/>
      </c>
      <c r="AV1070" s="56"/>
      <c r="AW1070" s="56"/>
      <c r="AX1070" s="249" t="str">
        <f>IF(V1070="","",EOMONTH(EDATE(Tabla1[[#This Row],[Fecha Finalización]],2),0))</f>
        <v/>
      </c>
      <c r="AY1070" s="156"/>
      <c r="AZ1070" s="250" t="str">
        <f>IF(V1070="","",EOMONTH(EDATE(Tabla1[[#This Row],[Fecha Finalización]],3),0))</f>
        <v/>
      </c>
      <c r="BA1070" s="40"/>
      <c r="BB1070" s="40"/>
      <c r="BC1070" s="238"/>
      <c r="BD1070" s="234" t="str">
        <f>IF(F1070="","",Tabla1[[#This Row],[sem 01]]&amp;Tabla1[[#This Row],[sem 02]]&amp;Tabla1[[#This Row],[sem 03]])</f>
        <v/>
      </c>
      <c r="BE1070" s="235" t="str">
        <f>+IF(TRIM(F1070)="","",$B$1&amp;"-"&amp;Tabla1[[#This Row],[Mes Inscrito]]&amp;"-"&amp;Tabla1[[#This Row],[Dia de clases Inscrito]]&amp;"-"&amp;Tabla1[[#This Row],[Horario Inscrito]]&amp;"-"&amp;Tabla1[[#This Row],[Fecha Inicio grupo]])</f>
        <v/>
      </c>
      <c r="BF1070" s="252" t="str">
        <f>IF(F1070="","",Tabla1[[#This Row],[Curso]])</f>
        <v/>
      </c>
      <c r="BG1070" s="253" t="str">
        <f>+IF(TRIM(F1070)="","",$B$1&amp;"-"&amp;TRIM(Tabla1[[#This Row],[Mes Inscrito]])&amp;"-"&amp;TRIM(Tabla1[[#This Row],[Dia de clases Inscrito]])&amp;"-"&amp;TRIM(Tabla1[[#This Row],[Horario Inscrito]])&amp;"-"&amp;TRIM(Tabla1[[#This Row],[Fecha Inicio grupo]])&amp;"-"&amp;TRIM(Tabla1[[#This Row],[Tipo Incrito]]))</f>
        <v/>
      </c>
      <c r="BH1070" s="254" t="str">
        <f>IF(F1070="","",OR(IFERROR(SEARCH("CG",Tabla1[[#This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0" s="311" t="str">
        <f>IF(F1070&lt;&gt;"",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0" s="311" t="str">
        <f>IF(F1070&lt;&gt;"",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0" s="311" t="str">
        <f>IF(Tabla1[[#This Row],[Fecha Inicio grupo]]="","",IFERROR(VLOOKUP(Tabla1[[#This Row],[Mes de Alta como miembro]],Parámetros!$AM$2:$AN$16,2,0),"01/01/1900"))</f>
        <v/>
      </c>
    </row>
    <row r="1071" spans="1:63" ht="15" customHeight="1">
      <c r="A1071" s="69">
        <v>1068</v>
      </c>
      <c r="B1071" s="146"/>
      <c r="C1071" s="147"/>
      <c r="D1071" s="43"/>
      <c r="E1071" s="148"/>
      <c r="F1071" s="207"/>
      <c r="G1071" s="46"/>
      <c r="H1071" s="165"/>
      <c r="I1071" s="149"/>
      <c r="J1071" s="147"/>
      <c r="K1071" s="168"/>
      <c r="L1071" s="151"/>
      <c r="M1071" s="150"/>
      <c r="N1071" s="240" t="str">
        <f ca="1">IF(Tabla1[[#This Row],[Fecha de nac]]="","",IF(Tabla1[[#This Row],[Fecha Finalización]] &gt;=TODAY(), DATEDIF(Tabla1[[#This Row],[Fecha de nac]],TODAY(),"y"), ROUNDDOWN((Tabla1[[#This Row],[Fecha Finalización]] -Tabla1[[#This Row],[Fecha de nac]])/365,0)))</f>
        <v/>
      </c>
      <c r="O1071" s="171"/>
      <c r="P1071" s="152"/>
      <c r="Q1071" s="153"/>
      <c r="R1071" s="154"/>
      <c r="S1071" s="154"/>
      <c r="T1071" s="154"/>
      <c r="U1071" s="244" t="str">
        <f>IF(F1071="","",Tabla1[[#This Row],[Fecha Inicio grupo]]+3*7-7)</f>
        <v/>
      </c>
      <c r="V1071" s="245" t="str">
        <f>IF(F1071="","",EDATE(Tabla1[[#This Row],[Fecha Inicio grupo]],3))</f>
        <v/>
      </c>
      <c r="W1071" s="30"/>
      <c r="X1071" s="30"/>
      <c r="Y1071" s="155"/>
      <c r="Z1071" s="155"/>
      <c r="AA1071" s="155"/>
      <c r="AB1071" s="155"/>
      <c r="AC1071" s="155"/>
      <c r="AD1071" s="155"/>
      <c r="AE1071" s="155"/>
      <c r="AF1071" s="155"/>
      <c r="AG1071" s="155"/>
      <c r="AH1071" s="232"/>
      <c r="AI1071" s="232"/>
      <c r="AJ1071" s="233"/>
      <c r="AK1071" s="232"/>
      <c r="AL1071" s="232"/>
      <c r="AM1071" s="232"/>
      <c r="AN1071" s="232"/>
      <c r="AO1071" s="145"/>
      <c r="AP1071" s="247" t="str">
        <f>IF(F1071="","",IFERROR(VLOOKUP(SUBSTITUTE(SUBSTITUTE(Tabla1[[#This Row],[Uso Sistemas]],"T","P"),"N","F"),Parámetros!$M$2:$N$17,2,0),"Completar hasta 3ra sem. para evaluar a Probacionista"))</f>
        <v/>
      </c>
      <c r="AQ1071" s="156"/>
      <c r="AR1071" s="156"/>
      <c r="AS1071" s="156"/>
      <c r="AT1071" s="30"/>
      <c r="AU1071" s="56" t="str">
        <f>CONCATENATE(Tabla1[[#This Row],[sem 01]],Tabla1[[#This Row],[sem 02]],Tabla1[[#This Row],[sem 03]])</f>
        <v/>
      </c>
      <c r="AV1071" s="56"/>
      <c r="AW1071" s="56"/>
      <c r="AX1071" s="249" t="str">
        <f>IF(V1071="","",EOMONTH(EDATE(Tabla1[[#This Row],[Fecha Finalización]],2),0))</f>
        <v/>
      </c>
      <c r="AY1071" s="156"/>
      <c r="AZ1071" s="250" t="str">
        <f>IF(V1071="","",EOMONTH(EDATE(Tabla1[[#This Row],[Fecha Finalización]],3),0))</f>
        <v/>
      </c>
      <c r="BA1071" s="40"/>
      <c r="BB1071" s="40"/>
      <c r="BC1071" s="238"/>
      <c r="BD1071" s="234" t="str">
        <f>IF(F1071="","",Tabla1[[#This Row],[sem 01]]&amp;Tabla1[[#This Row],[sem 02]]&amp;Tabla1[[#This Row],[sem 03]])</f>
        <v/>
      </c>
      <c r="BE1071" s="235" t="str">
        <f>+IF(TRIM(F1071)="","",$B$1&amp;"-"&amp;Tabla1[[#This Row],[Mes Inscrito]]&amp;"-"&amp;Tabla1[[#This Row],[Dia de clases Inscrito]]&amp;"-"&amp;Tabla1[[#This Row],[Horario Inscrito]]&amp;"-"&amp;Tabla1[[#This Row],[Fecha Inicio grupo]])</f>
        <v/>
      </c>
      <c r="BF1071" s="252" t="str">
        <f>IF(F1071="","",Tabla1[[#This Row],[Curso]])</f>
        <v/>
      </c>
      <c r="BG1071" s="253" t="str">
        <f>+IF(TRIM(F1071)="","",$B$1&amp;"-"&amp;TRIM(Tabla1[[#This Row],[Mes Inscrito]])&amp;"-"&amp;TRIM(Tabla1[[#This Row],[Dia de clases Inscrito]])&amp;"-"&amp;TRIM(Tabla1[[#This Row],[Horario Inscrito]])&amp;"-"&amp;TRIM(Tabla1[[#This Row],[Fecha Inicio grupo]])&amp;"-"&amp;TRIM(Tabla1[[#This Row],[Tipo Incrito]]))</f>
        <v/>
      </c>
      <c r="BH1071" s="254" t="str">
        <f>IF(F1071="","",OR(IFERROR(SEARCH("CG",Tabla1[[#This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1" s="311" t="str">
        <f>IF(F1071&lt;&gt;"",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1" s="311" t="str">
        <f>IF(F1071&lt;&gt;"",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1" s="311" t="str">
        <f>IF(Tabla1[[#This Row],[Fecha Inicio grupo]]="","",IFERROR(VLOOKUP(Tabla1[[#This Row],[Mes de Alta como miembro]],Parámetros!$AM$2:$AN$16,2,0),"01/01/1900"))</f>
        <v/>
      </c>
    </row>
    <row r="1072" spans="1:63" ht="15" customHeight="1">
      <c r="A1072" s="69">
        <v>1069</v>
      </c>
      <c r="B1072" s="146"/>
      <c r="C1072" s="147"/>
      <c r="D1072" s="43"/>
      <c r="E1072" s="148"/>
      <c r="F1072" s="207"/>
      <c r="G1072" s="46"/>
      <c r="H1072" s="165"/>
      <c r="I1072" s="149"/>
      <c r="J1072" s="147"/>
      <c r="K1072" s="168"/>
      <c r="L1072" s="151"/>
      <c r="M1072" s="150"/>
      <c r="N1072" s="240" t="str">
        <f ca="1">IF(Tabla1[[#This Row],[Fecha de nac]]="","",IF(Tabla1[[#This Row],[Fecha Finalización]] &gt;=TODAY(), DATEDIF(Tabla1[[#This Row],[Fecha de nac]],TODAY(),"y"), ROUNDDOWN((Tabla1[[#This Row],[Fecha Finalización]] -Tabla1[[#This Row],[Fecha de nac]])/365,0)))</f>
        <v/>
      </c>
      <c r="O1072" s="171"/>
      <c r="P1072" s="152"/>
      <c r="Q1072" s="153"/>
      <c r="R1072" s="154"/>
      <c r="S1072" s="154"/>
      <c r="T1072" s="154"/>
      <c r="U1072" s="244" t="str">
        <f>IF(F1072="","",Tabla1[[#This Row],[Fecha Inicio grupo]]+3*7-7)</f>
        <v/>
      </c>
      <c r="V1072" s="245" t="str">
        <f>IF(F1072="","",EDATE(Tabla1[[#This Row],[Fecha Inicio grupo]],3))</f>
        <v/>
      </c>
      <c r="W1072" s="30"/>
      <c r="X1072" s="30"/>
      <c r="Y1072" s="155"/>
      <c r="Z1072" s="155"/>
      <c r="AA1072" s="155"/>
      <c r="AB1072" s="155"/>
      <c r="AC1072" s="155"/>
      <c r="AD1072" s="155"/>
      <c r="AE1072" s="155"/>
      <c r="AF1072" s="155"/>
      <c r="AG1072" s="155"/>
      <c r="AH1072" s="232"/>
      <c r="AI1072" s="232"/>
      <c r="AJ1072" s="233"/>
      <c r="AK1072" s="232"/>
      <c r="AL1072" s="232"/>
      <c r="AM1072" s="232"/>
      <c r="AN1072" s="232"/>
      <c r="AO1072" s="145"/>
      <c r="AP1072" s="247" t="str">
        <f>IF(F1072="","",IFERROR(VLOOKUP(SUBSTITUTE(SUBSTITUTE(Tabla1[[#This Row],[Uso Sistemas]],"T","P"),"N","F"),Parámetros!$M$2:$N$17,2,0),"Completar hasta 3ra sem. para evaluar a Probacionista"))</f>
        <v/>
      </c>
      <c r="AQ1072" s="156"/>
      <c r="AR1072" s="156"/>
      <c r="AS1072" s="156"/>
      <c r="AT1072" s="30"/>
      <c r="AU1072" s="56" t="str">
        <f>CONCATENATE(Tabla1[[#This Row],[sem 01]],Tabla1[[#This Row],[sem 02]],Tabla1[[#This Row],[sem 03]])</f>
        <v/>
      </c>
      <c r="AV1072" s="56"/>
      <c r="AW1072" s="56"/>
      <c r="AX1072" s="249" t="str">
        <f>IF(V1072="","",EOMONTH(EDATE(Tabla1[[#This Row],[Fecha Finalización]],2),0))</f>
        <v/>
      </c>
      <c r="AY1072" s="156"/>
      <c r="AZ1072" s="250" t="str">
        <f>IF(V1072="","",EOMONTH(EDATE(Tabla1[[#This Row],[Fecha Finalización]],3),0))</f>
        <v/>
      </c>
      <c r="BA1072" s="40"/>
      <c r="BB1072" s="40"/>
      <c r="BC1072" s="238"/>
      <c r="BD1072" s="234" t="str">
        <f>IF(F1072="","",Tabla1[[#This Row],[sem 01]]&amp;Tabla1[[#This Row],[sem 02]]&amp;Tabla1[[#This Row],[sem 03]])</f>
        <v/>
      </c>
      <c r="BE1072" s="235" t="str">
        <f>+IF(TRIM(F1072)="","",$B$1&amp;"-"&amp;Tabla1[[#This Row],[Mes Inscrito]]&amp;"-"&amp;Tabla1[[#This Row],[Dia de clases Inscrito]]&amp;"-"&amp;Tabla1[[#This Row],[Horario Inscrito]]&amp;"-"&amp;Tabla1[[#This Row],[Fecha Inicio grupo]])</f>
        <v/>
      </c>
      <c r="BF1072" s="252" t="str">
        <f>IF(F1072="","",Tabla1[[#This Row],[Curso]])</f>
        <v/>
      </c>
      <c r="BG1072" s="253" t="str">
        <f>+IF(TRIM(F1072)="","",$B$1&amp;"-"&amp;TRIM(Tabla1[[#This Row],[Mes Inscrito]])&amp;"-"&amp;TRIM(Tabla1[[#This Row],[Dia de clases Inscrito]])&amp;"-"&amp;TRIM(Tabla1[[#This Row],[Horario Inscrito]])&amp;"-"&amp;TRIM(Tabla1[[#This Row],[Fecha Inicio grupo]])&amp;"-"&amp;TRIM(Tabla1[[#This Row],[Tipo Incrito]]))</f>
        <v/>
      </c>
      <c r="BH1072" s="254" t="str">
        <f>IF(F1072="","",OR(IFERROR(SEARCH("CG",Tabla1[[#This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2" s="311" t="str">
        <f>IF(F1072&lt;&gt;"",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2" s="311" t="str">
        <f>IF(F1072&lt;&gt;"",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2" s="311" t="str">
        <f>IF(Tabla1[[#This Row],[Fecha Inicio grupo]]="","",IFERROR(VLOOKUP(Tabla1[[#This Row],[Mes de Alta como miembro]],Parámetros!$AM$2:$AN$16,2,0),"01/01/1900"))</f>
        <v/>
      </c>
    </row>
    <row r="1073" spans="1:63" ht="15" customHeight="1">
      <c r="A1073" s="69">
        <v>1070</v>
      </c>
      <c r="B1073" s="146"/>
      <c r="C1073" s="147"/>
      <c r="D1073" s="43"/>
      <c r="E1073" s="148"/>
      <c r="F1073" s="207"/>
      <c r="G1073" s="46"/>
      <c r="H1073" s="165"/>
      <c r="I1073" s="149"/>
      <c r="J1073" s="147"/>
      <c r="K1073" s="168"/>
      <c r="L1073" s="151"/>
      <c r="M1073" s="150"/>
      <c r="N1073" s="240" t="str">
        <f ca="1">IF(Tabla1[[#This Row],[Fecha de nac]]="","",IF(Tabla1[[#This Row],[Fecha Finalización]] &gt;=TODAY(), DATEDIF(Tabla1[[#This Row],[Fecha de nac]],TODAY(),"y"), ROUNDDOWN((Tabla1[[#This Row],[Fecha Finalización]] -Tabla1[[#This Row],[Fecha de nac]])/365,0)))</f>
        <v/>
      </c>
      <c r="O1073" s="171"/>
      <c r="P1073" s="152"/>
      <c r="Q1073" s="153"/>
      <c r="R1073" s="154"/>
      <c r="S1073" s="154"/>
      <c r="T1073" s="154"/>
      <c r="U1073" s="244" t="str">
        <f>IF(F1073="","",Tabla1[[#This Row],[Fecha Inicio grupo]]+3*7-7)</f>
        <v/>
      </c>
      <c r="V1073" s="245" t="str">
        <f>IF(F1073="","",EDATE(Tabla1[[#This Row],[Fecha Inicio grupo]],3))</f>
        <v/>
      </c>
      <c r="W1073" s="30"/>
      <c r="X1073" s="30"/>
      <c r="Y1073" s="155"/>
      <c r="Z1073" s="155"/>
      <c r="AA1073" s="155"/>
      <c r="AB1073" s="155"/>
      <c r="AC1073" s="155"/>
      <c r="AD1073" s="155"/>
      <c r="AE1073" s="155"/>
      <c r="AF1073" s="155"/>
      <c r="AG1073" s="155"/>
      <c r="AH1073" s="232"/>
      <c r="AI1073" s="232"/>
      <c r="AJ1073" s="233"/>
      <c r="AK1073" s="232"/>
      <c r="AL1073" s="232"/>
      <c r="AM1073" s="232"/>
      <c r="AN1073" s="232"/>
      <c r="AO1073" s="145"/>
      <c r="AP1073" s="247" t="str">
        <f>IF(F1073="","",IFERROR(VLOOKUP(SUBSTITUTE(SUBSTITUTE(Tabla1[[#This Row],[Uso Sistemas]],"T","P"),"N","F"),Parámetros!$M$2:$N$17,2,0),"Completar hasta 3ra sem. para evaluar a Probacionista"))</f>
        <v/>
      </c>
      <c r="AQ1073" s="156"/>
      <c r="AR1073" s="156"/>
      <c r="AS1073" s="156"/>
      <c r="AT1073" s="30"/>
      <c r="AU1073" s="56" t="str">
        <f>CONCATENATE(Tabla1[[#This Row],[sem 01]],Tabla1[[#This Row],[sem 02]],Tabla1[[#This Row],[sem 03]])</f>
        <v/>
      </c>
      <c r="AV1073" s="56"/>
      <c r="AW1073" s="56"/>
      <c r="AX1073" s="249" t="str">
        <f>IF(V1073="","",EOMONTH(EDATE(Tabla1[[#This Row],[Fecha Finalización]],2),0))</f>
        <v/>
      </c>
      <c r="AY1073" s="156"/>
      <c r="AZ1073" s="250" t="str">
        <f>IF(V1073="","",EOMONTH(EDATE(Tabla1[[#This Row],[Fecha Finalización]],3),0))</f>
        <v/>
      </c>
      <c r="BA1073" s="40"/>
      <c r="BB1073" s="40"/>
      <c r="BC1073" s="238"/>
      <c r="BD1073" s="234" t="str">
        <f>IF(F1073="","",Tabla1[[#This Row],[sem 01]]&amp;Tabla1[[#This Row],[sem 02]]&amp;Tabla1[[#This Row],[sem 03]])</f>
        <v/>
      </c>
      <c r="BE1073" s="235" t="str">
        <f>+IF(TRIM(F1073)="","",$B$1&amp;"-"&amp;Tabla1[[#This Row],[Mes Inscrito]]&amp;"-"&amp;Tabla1[[#This Row],[Dia de clases Inscrito]]&amp;"-"&amp;Tabla1[[#This Row],[Horario Inscrito]]&amp;"-"&amp;Tabla1[[#This Row],[Fecha Inicio grupo]])</f>
        <v/>
      </c>
      <c r="BF1073" s="252" t="str">
        <f>IF(F1073="","",Tabla1[[#This Row],[Curso]])</f>
        <v/>
      </c>
      <c r="BG1073" s="253" t="str">
        <f>+IF(TRIM(F1073)="","",$B$1&amp;"-"&amp;TRIM(Tabla1[[#This Row],[Mes Inscrito]])&amp;"-"&amp;TRIM(Tabla1[[#This Row],[Dia de clases Inscrito]])&amp;"-"&amp;TRIM(Tabla1[[#This Row],[Horario Inscrito]])&amp;"-"&amp;TRIM(Tabla1[[#This Row],[Fecha Inicio grupo]])&amp;"-"&amp;TRIM(Tabla1[[#This Row],[Tipo Incrito]]))</f>
        <v/>
      </c>
      <c r="BH1073" s="254" t="str">
        <f>IF(F1073="","",OR(IFERROR(SEARCH("CG",Tabla1[[#This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3" s="311" t="str">
        <f>IF(F1073&lt;&gt;"",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3" s="311" t="str">
        <f>IF(F1073&lt;&gt;"",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3" s="311" t="str">
        <f>IF(Tabla1[[#This Row],[Fecha Inicio grupo]]="","",IFERROR(VLOOKUP(Tabla1[[#This Row],[Mes de Alta como miembro]],Parámetros!$AM$2:$AN$16,2,0),"01/01/1900"))</f>
        <v/>
      </c>
    </row>
    <row r="1074" spans="1:63" ht="15" customHeight="1">
      <c r="A1074" s="69">
        <v>1071</v>
      </c>
      <c r="B1074" s="146"/>
      <c r="C1074" s="147"/>
      <c r="D1074" s="43"/>
      <c r="E1074" s="148"/>
      <c r="F1074" s="207"/>
      <c r="G1074" s="46"/>
      <c r="H1074" s="165"/>
      <c r="I1074" s="149"/>
      <c r="J1074" s="147"/>
      <c r="K1074" s="168"/>
      <c r="L1074" s="151"/>
      <c r="M1074" s="150"/>
      <c r="N1074" s="240" t="str">
        <f ca="1">IF(Tabla1[[#This Row],[Fecha de nac]]="","",IF(Tabla1[[#This Row],[Fecha Finalización]] &gt;=TODAY(), DATEDIF(Tabla1[[#This Row],[Fecha de nac]],TODAY(),"y"), ROUNDDOWN((Tabla1[[#This Row],[Fecha Finalización]] -Tabla1[[#This Row],[Fecha de nac]])/365,0)))</f>
        <v/>
      </c>
      <c r="O1074" s="171"/>
      <c r="P1074" s="152"/>
      <c r="Q1074" s="153"/>
      <c r="R1074" s="154"/>
      <c r="S1074" s="154"/>
      <c r="T1074" s="154"/>
      <c r="U1074" s="244" t="str">
        <f>IF(F1074="","",Tabla1[[#This Row],[Fecha Inicio grupo]]+3*7-7)</f>
        <v/>
      </c>
      <c r="V1074" s="245" t="str">
        <f>IF(F1074="","",EDATE(Tabla1[[#This Row],[Fecha Inicio grupo]],3))</f>
        <v/>
      </c>
      <c r="W1074" s="30"/>
      <c r="X1074" s="30"/>
      <c r="Y1074" s="155"/>
      <c r="Z1074" s="155"/>
      <c r="AA1074" s="155"/>
      <c r="AB1074" s="155"/>
      <c r="AC1074" s="155"/>
      <c r="AD1074" s="155"/>
      <c r="AE1074" s="155"/>
      <c r="AF1074" s="155"/>
      <c r="AG1074" s="155"/>
      <c r="AH1074" s="232"/>
      <c r="AI1074" s="232"/>
      <c r="AJ1074" s="233"/>
      <c r="AK1074" s="232"/>
      <c r="AL1074" s="232"/>
      <c r="AM1074" s="232"/>
      <c r="AN1074" s="232"/>
      <c r="AO1074" s="145"/>
      <c r="AP1074" s="247" t="str">
        <f>IF(F1074="","",IFERROR(VLOOKUP(SUBSTITUTE(SUBSTITUTE(Tabla1[[#This Row],[Uso Sistemas]],"T","P"),"N","F"),Parámetros!$M$2:$N$17,2,0),"Completar hasta 3ra sem. para evaluar a Probacionista"))</f>
        <v/>
      </c>
      <c r="AQ1074" s="156"/>
      <c r="AR1074" s="156"/>
      <c r="AS1074" s="156"/>
      <c r="AT1074" s="30"/>
      <c r="AU1074" s="56" t="str">
        <f>CONCATENATE(Tabla1[[#This Row],[sem 01]],Tabla1[[#This Row],[sem 02]],Tabla1[[#This Row],[sem 03]])</f>
        <v/>
      </c>
      <c r="AV1074" s="56"/>
      <c r="AW1074" s="56"/>
      <c r="AX1074" s="249" t="str">
        <f>IF(V1074="","",EOMONTH(EDATE(Tabla1[[#This Row],[Fecha Finalización]],2),0))</f>
        <v/>
      </c>
      <c r="AY1074" s="156"/>
      <c r="AZ1074" s="250" t="str">
        <f>IF(V1074="","",EOMONTH(EDATE(Tabla1[[#This Row],[Fecha Finalización]],3),0))</f>
        <v/>
      </c>
      <c r="BA1074" s="40"/>
      <c r="BB1074" s="40"/>
      <c r="BC1074" s="238"/>
      <c r="BD1074" s="234" t="str">
        <f>IF(F1074="","",Tabla1[[#This Row],[sem 01]]&amp;Tabla1[[#This Row],[sem 02]]&amp;Tabla1[[#This Row],[sem 03]])</f>
        <v/>
      </c>
      <c r="BE1074" s="235" t="str">
        <f>+IF(TRIM(F1074)="","",$B$1&amp;"-"&amp;Tabla1[[#This Row],[Mes Inscrito]]&amp;"-"&amp;Tabla1[[#This Row],[Dia de clases Inscrito]]&amp;"-"&amp;Tabla1[[#This Row],[Horario Inscrito]]&amp;"-"&amp;Tabla1[[#This Row],[Fecha Inicio grupo]])</f>
        <v/>
      </c>
      <c r="BF1074" s="252" t="str">
        <f>IF(F1074="","",Tabla1[[#This Row],[Curso]])</f>
        <v/>
      </c>
      <c r="BG1074" s="253" t="str">
        <f>+IF(TRIM(F1074)="","",$B$1&amp;"-"&amp;TRIM(Tabla1[[#This Row],[Mes Inscrito]])&amp;"-"&amp;TRIM(Tabla1[[#This Row],[Dia de clases Inscrito]])&amp;"-"&amp;TRIM(Tabla1[[#This Row],[Horario Inscrito]])&amp;"-"&amp;TRIM(Tabla1[[#This Row],[Fecha Inicio grupo]])&amp;"-"&amp;TRIM(Tabla1[[#This Row],[Tipo Incrito]]))</f>
        <v/>
      </c>
      <c r="BH1074" s="254" t="str">
        <f>IF(F1074="","",OR(IFERROR(SEARCH("CG",Tabla1[[#This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4" s="311" t="str">
        <f>IF(F1074&lt;&gt;"",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4" s="311" t="str">
        <f>IF(F1074&lt;&gt;"",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4" s="311" t="str">
        <f>IF(Tabla1[[#This Row],[Fecha Inicio grupo]]="","",IFERROR(VLOOKUP(Tabla1[[#This Row],[Mes de Alta como miembro]],Parámetros!$AM$2:$AN$16,2,0),"01/01/1900"))</f>
        <v/>
      </c>
    </row>
    <row r="1075" spans="1:63" ht="15" customHeight="1">
      <c r="A1075" s="69">
        <v>1072</v>
      </c>
      <c r="B1075" s="146"/>
      <c r="C1075" s="147"/>
      <c r="D1075" s="43"/>
      <c r="E1075" s="148"/>
      <c r="F1075" s="207"/>
      <c r="G1075" s="46"/>
      <c r="H1075" s="165"/>
      <c r="I1075" s="149"/>
      <c r="J1075" s="147"/>
      <c r="K1075" s="168"/>
      <c r="L1075" s="151"/>
      <c r="M1075" s="150"/>
      <c r="N1075" s="240" t="str">
        <f ca="1">IF(Tabla1[[#This Row],[Fecha de nac]]="","",IF(Tabla1[[#This Row],[Fecha Finalización]] &gt;=TODAY(), DATEDIF(Tabla1[[#This Row],[Fecha de nac]],TODAY(),"y"), ROUNDDOWN((Tabla1[[#This Row],[Fecha Finalización]] -Tabla1[[#This Row],[Fecha de nac]])/365,0)))</f>
        <v/>
      </c>
      <c r="O1075" s="171"/>
      <c r="P1075" s="152"/>
      <c r="Q1075" s="153"/>
      <c r="R1075" s="154"/>
      <c r="S1075" s="154"/>
      <c r="T1075" s="154"/>
      <c r="U1075" s="244" t="str">
        <f>IF(F1075="","",Tabla1[[#This Row],[Fecha Inicio grupo]]+3*7-7)</f>
        <v/>
      </c>
      <c r="V1075" s="245" t="str">
        <f>IF(F1075="","",EDATE(Tabla1[[#This Row],[Fecha Inicio grupo]],3))</f>
        <v/>
      </c>
      <c r="W1075" s="30"/>
      <c r="X1075" s="30"/>
      <c r="Y1075" s="155"/>
      <c r="Z1075" s="155"/>
      <c r="AA1075" s="155"/>
      <c r="AB1075" s="155"/>
      <c r="AC1075" s="155"/>
      <c r="AD1075" s="155"/>
      <c r="AE1075" s="155"/>
      <c r="AF1075" s="155"/>
      <c r="AG1075" s="155"/>
      <c r="AH1075" s="232"/>
      <c r="AI1075" s="232"/>
      <c r="AJ1075" s="233"/>
      <c r="AK1075" s="232"/>
      <c r="AL1075" s="232"/>
      <c r="AM1075" s="232"/>
      <c r="AN1075" s="232"/>
      <c r="AO1075" s="145"/>
      <c r="AP1075" s="247" t="str">
        <f>IF(F1075="","",IFERROR(VLOOKUP(SUBSTITUTE(SUBSTITUTE(Tabla1[[#This Row],[Uso Sistemas]],"T","P"),"N","F"),Parámetros!$M$2:$N$17,2,0),"Completar hasta 3ra sem. para evaluar a Probacionista"))</f>
        <v/>
      </c>
      <c r="AQ1075" s="156"/>
      <c r="AR1075" s="156"/>
      <c r="AS1075" s="156"/>
      <c r="AT1075" s="30"/>
      <c r="AU1075" s="56" t="str">
        <f>CONCATENATE(Tabla1[[#This Row],[sem 01]],Tabla1[[#This Row],[sem 02]],Tabla1[[#This Row],[sem 03]])</f>
        <v/>
      </c>
      <c r="AV1075" s="56"/>
      <c r="AW1075" s="56"/>
      <c r="AX1075" s="249" t="str">
        <f>IF(V1075="","",EOMONTH(EDATE(Tabla1[[#This Row],[Fecha Finalización]],2),0))</f>
        <v/>
      </c>
      <c r="AY1075" s="156"/>
      <c r="AZ1075" s="250" t="str">
        <f>IF(V1075="","",EOMONTH(EDATE(Tabla1[[#This Row],[Fecha Finalización]],3),0))</f>
        <v/>
      </c>
      <c r="BA1075" s="40"/>
      <c r="BB1075" s="40"/>
      <c r="BC1075" s="238"/>
      <c r="BD1075" s="234" t="str">
        <f>IF(F1075="","",Tabla1[[#This Row],[sem 01]]&amp;Tabla1[[#This Row],[sem 02]]&amp;Tabla1[[#This Row],[sem 03]])</f>
        <v/>
      </c>
      <c r="BE1075" s="235" t="str">
        <f>+IF(TRIM(F1075)="","",$B$1&amp;"-"&amp;Tabla1[[#This Row],[Mes Inscrito]]&amp;"-"&amp;Tabla1[[#This Row],[Dia de clases Inscrito]]&amp;"-"&amp;Tabla1[[#This Row],[Horario Inscrito]]&amp;"-"&amp;Tabla1[[#This Row],[Fecha Inicio grupo]])</f>
        <v/>
      </c>
      <c r="BF1075" s="252" t="str">
        <f>IF(F1075="","",Tabla1[[#This Row],[Curso]])</f>
        <v/>
      </c>
      <c r="BG1075" s="253" t="str">
        <f>+IF(TRIM(F1075)="","",$B$1&amp;"-"&amp;TRIM(Tabla1[[#This Row],[Mes Inscrito]])&amp;"-"&amp;TRIM(Tabla1[[#This Row],[Dia de clases Inscrito]])&amp;"-"&amp;TRIM(Tabla1[[#This Row],[Horario Inscrito]])&amp;"-"&amp;TRIM(Tabla1[[#This Row],[Fecha Inicio grupo]])&amp;"-"&amp;TRIM(Tabla1[[#This Row],[Tipo Incrito]]))</f>
        <v/>
      </c>
      <c r="BH1075" s="254" t="str">
        <f>IF(F1075="","",OR(IFERROR(SEARCH("CG",Tabla1[[#This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5" s="311" t="str">
        <f>IF(F1075&lt;&gt;"",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5" s="311" t="str">
        <f>IF(F1075&lt;&gt;"",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5" s="311" t="str">
        <f>IF(Tabla1[[#This Row],[Fecha Inicio grupo]]="","",IFERROR(VLOOKUP(Tabla1[[#This Row],[Mes de Alta como miembro]],Parámetros!$AM$2:$AN$16,2,0),"01/01/1900"))</f>
        <v/>
      </c>
    </row>
    <row r="1076" spans="1:63" ht="15" customHeight="1">
      <c r="A1076" s="69">
        <v>1073</v>
      </c>
      <c r="B1076" s="146"/>
      <c r="C1076" s="147"/>
      <c r="D1076" s="43"/>
      <c r="E1076" s="148"/>
      <c r="F1076" s="207"/>
      <c r="G1076" s="46"/>
      <c r="H1076" s="165"/>
      <c r="I1076" s="149"/>
      <c r="J1076" s="147"/>
      <c r="K1076" s="168"/>
      <c r="L1076" s="151"/>
      <c r="M1076" s="150"/>
      <c r="N1076" s="240" t="str">
        <f ca="1">IF(Tabla1[[#This Row],[Fecha de nac]]="","",IF(Tabla1[[#This Row],[Fecha Finalización]] &gt;=TODAY(), DATEDIF(Tabla1[[#This Row],[Fecha de nac]],TODAY(),"y"), ROUNDDOWN((Tabla1[[#This Row],[Fecha Finalización]] -Tabla1[[#This Row],[Fecha de nac]])/365,0)))</f>
        <v/>
      </c>
      <c r="O1076" s="171"/>
      <c r="P1076" s="152"/>
      <c r="Q1076" s="153"/>
      <c r="R1076" s="154"/>
      <c r="S1076" s="154"/>
      <c r="T1076" s="154"/>
      <c r="U1076" s="244" t="str">
        <f>IF(F1076="","",Tabla1[[#This Row],[Fecha Inicio grupo]]+3*7-7)</f>
        <v/>
      </c>
      <c r="V1076" s="245" t="str">
        <f>IF(F1076="","",EDATE(Tabla1[[#This Row],[Fecha Inicio grupo]],3))</f>
        <v/>
      </c>
      <c r="W1076" s="30"/>
      <c r="X1076" s="30"/>
      <c r="Y1076" s="155"/>
      <c r="Z1076" s="155"/>
      <c r="AA1076" s="155"/>
      <c r="AB1076" s="155"/>
      <c r="AC1076" s="155"/>
      <c r="AD1076" s="155"/>
      <c r="AE1076" s="155"/>
      <c r="AF1076" s="155"/>
      <c r="AG1076" s="155"/>
      <c r="AH1076" s="232"/>
      <c r="AI1076" s="232"/>
      <c r="AJ1076" s="233"/>
      <c r="AK1076" s="232"/>
      <c r="AL1076" s="232"/>
      <c r="AM1076" s="232"/>
      <c r="AN1076" s="232"/>
      <c r="AO1076" s="145"/>
      <c r="AP1076" s="247" t="str">
        <f>IF(F1076="","",IFERROR(VLOOKUP(SUBSTITUTE(SUBSTITUTE(Tabla1[[#This Row],[Uso Sistemas]],"T","P"),"N","F"),Parámetros!$M$2:$N$17,2,0),"Completar hasta 3ra sem. para evaluar a Probacionista"))</f>
        <v/>
      </c>
      <c r="AQ1076" s="156"/>
      <c r="AR1076" s="156"/>
      <c r="AS1076" s="156"/>
      <c r="AT1076" s="30"/>
      <c r="AU1076" s="56" t="str">
        <f>CONCATENATE(Tabla1[[#This Row],[sem 01]],Tabla1[[#This Row],[sem 02]],Tabla1[[#This Row],[sem 03]])</f>
        <v/>
      </c>
      <c r="AV1076" s="56"/>
      <c r="AW1076" s="56"/>
      <c r="AX1076" s="249" t="str">
        <f>IF(V1076="","",EOMONTH(EDATE(Tabla1[[#This Row],[Fecha Finalización]],2),0))</f>
        <v/>
      </c>
      <c r="AY1076" s="156"/>
      <c r="AZ1076" s="250" t="str">
        <f>IF(V1076="","",EOMONTH(EDATE(Tabla1[[#This Row],[Fecha Finalización]],3),0))</f>
        <v/>
      </c>
      <c r="BA1076" s="40"/>
      <c r="BB1076" s="40"/>
      <c r="BC1076" s="238"/>
      <c r="BD1076" s="234" t="str">
        <f>IF(F1076="","",Tabla1[[#This Row],[sem 01]]&amp;Tabla1[[#This Row],[sem 02]]&amp;Tabla1[[#This Row],[sem 03]])</f>
        <v/>
      </c>
      <c r="BE1076" s="235" t="str">
        <f>+IF(TRIM(F1076)="","",$B$1&amp;"-"&amp;Tabla1[[#This Row],[Mes Inscrito]]&amp;"-"&amp;Tabla1[[#This Row],[Dia de clases Inscrito]]&amp;"-"&amp;Tabla1[[#This Row],[Horario Inscrito]]&amp;"-"&amp;Tabla1[[#This Row],[Fecha Inicio grupo]])</f>
        <v/>
      </c>
      <c r="BF1076" s="252" t="str">
        <f>IF(F1076="","",Tabla1[[#This Row],[Curso]])</f>
        <v/>
      </c>
      <c r="BG1076" s="253" t="str">
        <f>+IF(TRIM(F1076)="","",$B$1&amp;"-"&amp;TRIM(Tabla1[[#This Row],[Mes Inscrito]])&amp;"-"&amp;TRIM(Tabla1[[#This Row],[Dia de clases Inscrito]])&amp;"-"&amp;TRIM(Tabla1[[#This Row],[Horario Inscrito]])&amp;"-"&amp;TRIM(Tabla1[[#This Row],[Fecha Inicio grupo]])&amp;"-"&amp;TRIM(Tabla1[[#This Row],[Tipo Incrito]]))</f>
        <v/>
      </c>
      <c r="BH1076" s="254" t="str">
        <f>IF(F1076="","",OR(IFERROR(SEARCH("CG",Tabla1[[#This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6" s="311" t="str">
        <f>IF(F1076&lt;&gt;"",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6" s="311" t="str">
        <f>IF(F1076&lt;&gt;"",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6" s="311" t="str">
        <f>IF(Tabla1[[#This Row],[Fecha Inicio grupo]]="","",IFERROR(VLOOKUP(Tabla1[[#This Row],[Mes de Alta como miembro]],Parámetros!$AM$2:$AN$16,2,0),"01/01/1900"))</f>
        <v/>
      </c>
    </row>
    <row r="1077" spans="1:63" ht="15" customHeight="1">
      <c r="A1077" s="69">
        <v>1074</v>
      </c>
      <c r="B1077" s="146"/>
      <c r="C1077" s="147"/>
      <c r="D1077" s="43"/>
      <c r="E1077" s="148"/>
      <c r="F1077" s="207"/>
      <c r="G1077" s="46"/>
      <c r="H1077" s="165"/>
      <c r="I1077" s="149"/>
      <c r="J1077" s="147"/>
      <c r="K1077" s="168"/>
      <c r="L1077" s="151"/>
      <c r="M1077" s="150"/>
      <c r="N1077" s="240" t="str">
        <f ca="1">IF(Tabla1[[#This Row],[Fecha de nac]]="","",IF(Tabla1[[#This Row],[Fecha Finalización]] &gt;=TODAY(), DATEDIF(Tabla1[[#This Row],[Fecha de nac]],TODAY(),"y"), ROUNDDOWN((Tabla1[[#This Row],[Fecha Finalización]] -Tabla1[[#This Row],[Fecha de nac]])/365,0)))</f>
        <v/>
      </c>
      <c r="O1077" s="171"/>
      <c r="P1077" s="152"/>
      <c r="Q1077" s="153"/>
      <c r="R1077" s="154"/>
      <c r="S1077" s="154"/>
      <c r="T1077" s="154"/>
      <c r="U1077" s="244" t="str">
        <f>IF(F1077="","",Tabla1[[#This Row],[Fecha Inicio grupo]]+3*7-7)</f>
        <v/>
      </c>
      <c r="V1077" s="245" t="str">
        <f>IF(F1077="","",EDATE(Tabla1[[#This Row],[Fecha Inicio grupo]],3))</f>
        <v/>
      </c>
      <c r="W1077" s="30"/>
      <c r="X1077" s="30"/>
      <c r="Y1077" s="155"/>
      <c r="Z1077" s="155"/>
      <c r="AA1077" s="155"/>
      <c r="AB1077" s="155"/>
      <c r="AC1077" s="155"/>
      <c r="AD1077" s="155"/>
      <c r="AE1077" s="155"/>
      <c r="AF1077" s="155"/>
      <c r="AG1077" s="155"/>
      <c r="AH1077" s="232"/>
      <c r="AI1077" s="232"/>
      <c r="AJ1077" s="233"/>
      <c r="AK1077" s="232"/>
      <c r="AL1077" s="232"/>
      <c r="AM1077" s="232"/>
      <c r="AN1077" s="232"/>
      <c r="AO1077" s="145"/>
      <c r="AP1077" s="247" t="str">
        <f>IF(F1077="","",IFERROR(VLOOKUP(SUBSTITUTE(SUBSTITUTE(Tabla1[[#This Row],[Uso Sistemas]],"T","P"),"N","F"),Parámetros!$M$2:$N$17,2,0),"Completar hasta 3ra sem. para evaluar a Probacionista"))</f>
        <v/>
      </c>
      <c r="AQ1077" s="156"/>
      <c r="AR1077" s="156"/>
      <c r="AS1077" s="156"/>
      <c r="AT1077" s="30"/>
      <c r="AU1077" s="56" t="str">
        <f>CONCATENATE(Tabla1[[#This Row],[sem 01]],Tabla1[[#This Row],[sem 02]],Tabla1[[#This Row],[sem 03]])</f>
        <v/>
      </c>
      <c r="AV1077" s="56"/>
      <c r="AW1077" s="56"/>
      <c r="AX1077" s="249" t="str">
        <f>IF(V1077="","",EOMONTH(EDATE(Tabla1[[#This Row],[Fecha Finalización]],2),0))</f>
        <v/>
      </c>
      <c r="AY1077" s="156"/>
      <c r="AZ1077" s="250" t="str">
        <f>IF(V1077="","",EOMONTH(EDATE(Tabla1[[#This Row],[Fecha Finalización]],3),0))</f>
        <v/>
      </c>
      <c r="BA1077" s="40"/>
      <c r="BB1077" s="40"/>
      <c r="BC1077" s="238"/>
      <c r="BD1077" s="234" t="str">
        <f>IF(F1077="","",Tabla1[[#This Row],[sem 01]]&amp;Tabla1[[#This Row],[sem 02]]&amp;Tabla1[[#This Row],[sem 03]])</f>
        <v/>
      </c>
      <c r="BE1077" s="235" t="str">
        <f>+IF(TRIM(F1077)="","",$B$1&amp;"-"&amp;Tabla1[[#This Row],[Mes Inscrito]]&amp;"-"&amp;Tabla1[[#This Row],[Dia de clases Inscrito]]&amp;"-"&amp;Tabla1[[#This Row],[Horario Inscrito]]&amp;"-"&amp;Tabla1[[#This Row],[Fecha Inicio grupo]])</f>
        <v/>
      </c>
      <c r="BF1077" s="252" t="str">
        <f>IF(F1077="","",Tabla1[[#This Row],[Curso]])</f>
        <v/>
      </c>
      <c r="BG1077" s="253" t="str">
        <f>+IF(TRIM(F1077)="","",$B$1&amp;"-"&amp;TRIM(Tabla1[[#This Row],[Mes Inscrito]])&amp;"-"&amp;TRIM(Tabla1[[#This Row],[Dia de clases Inscrito]])&amp;"-"&amp;TRIM(Tabla1[[#This Row],[Horario Inscrito]])&amp;"-"&amp;TRIM(Tabla1[[#This Row],[Fecha Inicio grupo]])&amp;"-"&amp;TRIM(Tabla1[[#This Row],[Tipo Incrito]]))</f>
        <v/>
      </c>
      <c r="BH1077" s="254" t="str">
        <f>IF(F1077="","",OR(IFERROR(SEARCH("CG",Tabla1[[#This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7" s="311" t="str">
        <f>IF(F1077&lt;&gt;"",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7" s="311" t="str">
        <f>IF(F1077&lt;&gt;"",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7" s="311" t="str">
        <f>IF(Tabla1[[#This Row],[Fecha Inicio grupo]]="","",IFERROR(VLOOKUP(Tabla1[[#This Row],[Mes de Alta como miembro]],Parámetros!$AM$2:$AN$16,2,0),"01/01/1900"))</f>
        <v/>
      </c>
    </row>
    <row r="1078" spans="1:63" ht="15" customHeight="1">
      <c r="A1078" s="69">
        <v>1075</v>
      </c>
      <c r="B1078" s="146"/>
      <c r="C1078" s="147"/>
      <c r="D1078" s="43"/>
      <c r="E1078" s="148"/>
      <c r="F1078" s="207"/>
      <c r="G1078" s="46"/>
      <c r="H1078" s="165"/>
      <c r="I1078" s="149"/>
      <c r="J1078" s="147"/>
      <c r="K1078" s="168"/>
      <c r="L1078" s="151"/>
      <c r="M1078" s="150"/>
      <c r="N1078" s="240" t="str">
        <f ca="1">IF(Tabla1[[#This Row],[Fecha de nac]]="","",IF(Tabla1[[#This Row],[Fecha Finalización]] &gt;=TODAY(), DATEDIF(Tabla1[[#This Row],[Fecha de nac]],TODAY(),"y"), ROUNDDOWN((Tabla1[[#This Row],[Fecha Finalización]] -Tabla1[[#This Row],[Fecha de nac]])/365,0)))</f>
        <v/>
      </c>
      <c r="O1078" s="171"/>
      <c r="P1078" s="152"/>
      <c r="Q1078" s="153"/>
      <c r="R1078" s="154"/>
      <c r="S1078" s="154"/>
      <c r="T1078" s="154"/>
      <c r="U1078" s="244" t="str">
        <f>IF(F1078="","",Tabla1[[#This Row],[Fecha Inicio grupo]]+3*7-7)</f>
        <v/>
      </c>
      <c r="V1078" s="245" t="str">
        <f>IF(F1078="","",EDATE(Tabla1[[#This Row],[Fecha Inicio grupo]],3))</f>
        <v/>
      </c>
      <c r="W1078" s="30"/>
      <c r="X1078" s="30"/>
      <c r="Y1078" s="155"/>
      <c r="Z1078" s="155"/>
      <c r="AA1078" s="155"/>
      <c r="AB1078" s="155"/>
      <c r="AC1078" s="155"/>
      <c r="AD1078" s="155"/>
      <c r="AE1078" s="155"/>
      <c r="AF1078" s="155"/>
      <c r="AG1078" s="155"/>
      <c r="AH1078" s="232"/>
      <c r="AI1078" s="232"/>
      <c r="AJ1078" s="233"/>
      <c r="AK1078" s="232"/>
      <c r="AL1078" s="232"/>
      <c r="AM1078" s="232"/>
      <c r="AN1078" s="232"/>
      <c r="AO1078" s="145"/>
      <c r="AP1078" s="247" t="str">
        <f>IF(F1078="","",IFERROR(VLOOKUP(SUBSTITUTE(SUBSTITUTE(Tabla1[[#This Row],[Uso Sistemas]],"T","P"),"N","F"),Parámetros!$M$2:$N$17,2,0),"Completar hasta 3ra sem. para evaluar a Probacionista"))</f>
        <v/>
      </c>
      <c r="AQ1078" s="156"/>
      <c r="AR1078" s="156"/>
      <c r="AS1078" s="156"/>
      <c r="AT1078" s="30"/>
      <c r="AU1078" s="56" t="str">
        <f>CONCATENATE(Tabla1[[#This Row],[sem 01]],Tabla1[[#This Row],[sem 02]],Tabla1[[#This Row],[sem 03]])</f>
        <v/>
      </c>
      <c r="AV1078" s="56"/>
      <c r="AW1078" s="56"/>
      <c r="AX1078" s="249" t="str">
        <f>IF(V1078="","",EOMONTH(EDATE(Tabla1[[#This Row],[Fecha Finalización]],2),0))</f>
        <v/>
      </c>
      <c r="AY1078" s="156"/>
      <c r="AZ1078" s="250" t="str">
        <f>IF(V1078="","",EOMONTH(EDATE(Tabla1[[#This Row],[Fecha Finalización]],3),0))</f>
        <v/>
      </c>
      <c r="BA1078" s="40"/>
      <c r="BB1078" s="40"/>
      <c r="BC1078" s="238"/>
      <c r="BD1078" s="234" t="str">
        <f>IF(F1078="","",Tabla1[[#This Row],[sem 01]]&amp;Tabla1[[#This Row],[sem 02]]&amp;Tabla1[[#This Row],[sem 03]])</f>
        <v/>
      </c>
      <c r="BE1078" s="235" t="str">
        <f>+IF(TRIM(F1078)="","",$B$1&amp;"-"&amp;Tabla1[[#This Row],[Mes Inscrito]]&amp;"-"&amp;Tabla1[[#This Row],[Dia de clases Inscrito]]&amp;"-"&amp;Tabla1[[#This Row],[Horario Inscrito]]&amp;"-"&amp;Tabla1[[#This Row],[Fecha Inicio grupo]])</f>
        <v/>
      </c>
      <c r="BF1078" s="252" t="str">
        <f>IF(F1078="","",Tabla1[[#This Row],[Curso]])</f>
        <v/>
      </c>
      <c r="BG1078" s="253" t="str">
        <f>+IF(TRIM(F1078)="","",$B$1&amp;"-"&amp;TRIM(Tabla1[[#This Row],[Mes Inscrito]])&amp;"-"&amp;TRIM(Tabla1[[#This Row],[Dia de clases Inscrito]])&amp;"-"&amp;TRIM(Tabla1[[#This Row],[Horario Inscrito]])&amp;"-"&amp;TRIM(Tabla1[[#This Row],[Fecha Inicio grupo]])&amp;"-"&amp;TRIM(Tabla1[[#This Row],[Tipo Incrito]]))</f>
        <v/>
      </c>
      <c r="BH1078" s="254" t="str">
        <f>IF(F1078="","",OR(IFERROR(SEARCH("CG",Tabla1[[#This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8" s="311" t="str">
        <f>IF(F1078&lt;&gt;"",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8" s="311" t="str">
        <f>IF(F1078&lt;&gt;"",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8" s="311" t="str">
        <f>IF(Tabla1[[#This Row],[Fecha Inicio grupo]]="","",IFERROR(VLOOKUP(Tabla1[[#This Row],[Mes de Alta como miembro]],Parámetros!$AM$2:$AN$16,2,0),"01/01/1900"))</f>
        <v/>
      </c>
    </row>
    <row r="1079" spans="1:63" ht="15" customHeight="1">
      <c r="A1079" s="69">
        <v>1076</v>
      </c>
      <c r="B1079" s="146"/>
      <c r="C1079" s="147"/>
      <c r="D1079" s="43"/>
      <c r="E1079" s="148"/>
      <c r="F1079" s="207"/>
      <c r="G1079" s="46"/>
      <c r="H1079" s="165"/>
      <c r="I1079" s="149"/>
      <c r="J1079" s="147"/>
      <c r="K1079" s="168"/>
      <c r="L1079" s="151"/>
      <c r="M1079" s="150"/>
      <c r="N1079" s="240" t="str">
        <f ca="1">IF(Tabla1[[#This Row],[Fecha de nac]]="","",IF(Tabla1[[#This Row],[Fecha Finalización]] &gt;=TODAY(), DATEDIF(Tabla1[[#This Row],[Fecha de nac]],TODAY(),"y"), ROUNDDOWN((Tabla1[[#This Row],[Fecha Finalización]] -Tabla1[[#This Row],[Fecha de nac]])/365,0)))</f>
        <v/>
      </c>
      <c r="O1079" s="171"/>
      <c r="P1079" s="152"/>
      <c r="Q1079" s="153"/>
      <c r="R1079" s="154"/>
      <c r="S1079" s="154"/>
      <c r="T1079" s="154"/>
      <c r="U1079" s="244" t="str">
        <f>IF(F1079="","",Tabla1[[#This Row],[Fecha Inicio grupo]]+3*7-7)</f>
        <v/>
      </c>
      <c r="V1079" s="245" t="str">
        <f>IF(F1079="","",EDATE(Tabla1[[#This Row],[Fecha Inicio grupo]],3))</f>
        <v/>
      </c>
      <c r="W1079" s="30"/>
      <c r="X1079" s="30"/>
      <c r="Y1079" s="155"/>
      <c r="Z1079" s="155"/>
      <c r="AA1079" s="155"/>
      <c r="AB1079" s="155"/>
      <c r="AC1079" s="155"/>
      <c r="AD1079" s="155"/>
      <c r="AE1079" s="155"/>
      <c r="AF1079" s="155"/>
      <c r="AG1079" s="155"/>
      <c r="AH1079" s="232"/>
      <c r="AI1079" s="232"/>
      <c r="AJ1079" s="233"/>
      <c r="AK1079" s="232"/>
      <c r="AL1079" s="232"/>
      <c r="AM1079" s="232"/>
      <c r="AN1079" s="232"/>
      <c r="AO1079" s="145"/>
      <c r="AP1079" s="247" t="str">
        <f>IF(F1079="","",IFERROR(VLOOKUP(SUBSTITUTE(SUBSTITUTE(Tabla1[[#This Row],[Uso Sistemas]],"T","P"),"N","F"),Parámetros!$M$2:$N$17,2,0),"Completar hasta 3ra sem. para evaluar a Probacionista"))</f>
        <v/>
      </c>
      <c r="AQ1079" s="156"/>
      <c r="AR1079" s="156"/>
      <c r="AS1079" s="156"/>
      <c r="AT1079" s="30"/>
      <c r="AU1079" s="56" t="str">
        <f>CONCATENATE(Tabla1[[#This Row],[sem 01]],Tabla1[[#This Row],[sem 02]],Tabla1[[#This Row],[sem 03]])</f>
        <v/>
      </c>
      <c r="AV1079" s="56"/>
      <c r="AW1079" s="56"/>
      <c r="AX1079" s="249" t="str">
        <f>IF(V1079="","",EOMONTH(EDATE(Tabla1[[#This Row],[Fecha Finalización]],2),0))</f>
        <v/>
      </c>
      <c r="AY1079" s="156"/>
      <c r="AZ1079" s="250" t="str">
        <f>IF(V1079="","",EOMONTH(EDATE(Tabla1[[#This Row],[Fecha Finalización]],3),0))</f>
        <v/>
      </c>
      <c r="BA1079" s="40"/>
      <c r="BB1079" s="40"/>
      <c r="BC1079" s="238"/>
      <c r="BD1079" s="234" t="str">
        <f>IF(F1079="","",Tabla1[[#This Row],[sem 01]]&amp;Tabla1[[#This Row],[sem 02]]&amp;Tabla1[[#This Row],[sem 03]])</f>
        <v/>
      </c>
      <c r="BE1079" s="235" t="str">
        <f>+IF(TRIM(F1079)="","",$B$1&amp;"-"&amp;Tabla1[[#This Row],[Mes Inscrito]]&amp;"-"&amp;Tabla1[[#This Row],[Dia de clases Inscrito]]&amp;"-"&amp;Tabla1[[#This Row],[Horario Inscrito]]&amp;"-"&amp;Tabla1[[#This Row],[Fecha Inicio grupo]])</f>
        <v/>
      </c>
      <c r="BF1079" s="252" t="str">
        <f>IF(F1079="","",Tabla1[[#This Row],[Curso]])</f>
        <v/>
      </c>
      <c r="BG1079" s="253" t="str">
        <f>+IF(TRIM(F1079)="","",$B$1&amp;"-"&amp;TRIM(Tabla1[[#This Row],[Mes Inscrito]])&amp;"-"&amp;TRIM(Tabla1[[#This Row],[Dia de clases Inscrito]])&amp;"-"&amp;TRIM(Tabla1[[#This Row],[Horario Inscrito]])&amp;"-"&amp;TRIM(Tabla1[[#This Row],[Fecha Inicio grupo]])&amp;"-"&amp;TRIM(Tabla1[[#This Row],[Tipo Incrito]]))</f>
        <v/>
      </c>
      <c r="BH1079" s="254" t="str">
        <f>IF(F1079="","",OR(IFERROR(SEARCH("CG",Tabla1[[#This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9" s="311" t="str">
        <f>IF(F1079&lt;&gt;"",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9" s="311" t="str">
        <f>IF(F1079&lt;&gt;"",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9" s="311" t="str">
        <f>IF(Tabla1[[#This Row],[Fecha Inicio grupo]]="","",IFERROR(VLOOKUP(Tabla1[[#This Row],[Mes de Alta como miembro]],Parámetros!$AM$2:$AN$16,2,0),"01/01/1900"))</f>
        <v/>
      </c>
    </row>
    <row r="1080" spans="1:63" ht="15" customHeight="1">
      <c r="A1080" s="69">
        <v>1077</v>
      </c>
      <c r="B1080" s="146"/>
      <c r="C1080" s="147"/>
      <c r="D1080" s="43"/>
      <c r="E1080" s="148"/>
      <c r="F1080" s="207"/>
      <c r="G1080" s="46"/>
      <c r="H1080" s="165"/>
      <c r="I1080" s="149"/>
      <c r="J1080" s="147"/>
      <c r="K1080" s="168"/>
      <c r="L1080" s="151"/>
      <c r="M1080" s="150"/>
      <c r="N1080" s="240" t="str">
        <f ca="1">IF(Tabla1[[#This Row],[Fecha de nac]]="","",IF(Tabla1[[#This Row],[Fecha Finalización]] &gt;=TODAY(), DATEDIF(Tabla1[[#This Row],[Fecha de nac]],TODAY(),"y"), ROUNDDOWN((Tabla1[[#This Row],[Fecha Finalización]] -Tabla1[[#This Row],[Fecha de nac]])/365,0)))</f>
        <v/>
      </c>
      <c r="O1080" s="171"/>
      <c r="P1080" s="152"/>
      <c r="Q1080" s="153"/>
      <c r="R1080" s="154"/>
      <c r="S1080" s="154"/>
      <c r="T1080" s="154"/>
      <c r="U1080" s="244" t="str">
        <f>IF(F1080="","",Tabla1[[#This Row],[Fecha Inicio grupo]]+3*7-7)</f>
        <v/>
      </c>
      <c r="V1080" s="245" t="str">
        <f>IF(F1080="","",EDATE(Tabla1[[#This Row],[Fecha Inicio grupo]],3))</f>
        <v/>
      </c>
      <c r="W1080" s="30"/>
      <c r="X1080" s="30"/>
      <c r="Y1080" s="155"/>
      <c r="Z1080" s="155"/>
      <c r="AA1080" s="155"/>
      <c r="AB1080" s="155"/>
      <c r="AC1080" s="155"/>
      <c r="AD1080" s="155"/>
      <c r="AE1080" s="155"/>
      <c r="AF1080" s="155"/>
      <c r="AG1080" s="155"/>
      <c r="AH1080" s="232"/>
      <c r="AI1080" s="232"/>
      <c r="AJ1080" s="233"/>
      <c r="AK1080" s="232"/>
      <c r="AL1080" s="232"/>
      <c r="AM1080" s="232"/>
      <c r="AN1080" s="232"/>
      <c r="AO1080" s="145"/>
      <c r="AP1080" s="247" t="str">
        <f>IF(F1080="","",IFERROR(VLOOKUP(SUBSTITUTE(SUBSTITUTE(Tabla1[[#This Row],[Uso Sistemas]],"T","P"),"N","F"),Parámetros!$M$2:$N$17,2,0),"Completar hasta 3ra sem. para evaluar a Probacionista"))</f>
        <v/>
      </c>
      <c r="AQ1080" s="156"/>
      <c r="AR1080" s="156"/>
      <c r="AS1080" s="156"/>
      <c r="AT1080" s="30"/>
      <c r="AU1080" s="56" t="str">
        <f>CONCATENATE(Tabla1[[#This Row],[sem 01]],Tabla1[[#This Row],[sem 02]],Tabla1[[#This Row],[sem 03]])</f>
        <v/>
      </c>
      <c r="AV1080" s="56"/>
      <c r="AW1080" s="56"/>
      <c r="AX1080" s="249" t="str">
        <f>IF(V1080="","",EOMONTH(EDATE(Tabla1[[#This Row],[Fecha Finalización]],2),0))</f>
        <v/>
      </c>
      <c r="AY1080" s="156"/>
      <c r="AZ1080" s="250" t="str">
        <f>IF(V1080="","",EOMONTH(EDATE(Tabla1[[#This Row],[Fecha Finalización]],3),0))</f>
        <v/>
      </c>
      <c r="BA1080" s="40"/>
      <c r="BB1080" s="40"/>
      <c r="BC1080" s="238"/>
      <c r="BD1080" s="234" t="str">
        <f>IF(F1080="","",Tabla1[[#This Row],[sem 01]]&amp;Tabla1[[#This Row],[sem 02]]&amp;Tabla1[[#This Row],[sem 03]])</f>
        <v/>
      </c>
      <c r="BE1080" s="235" t="str">
        <f>+IF(TRIM(F1080)="","",$B$1&amp;"-"&amp;Tabla1[[#This Row],[Mes Inscrito]]&amp;"-"&amp;Tabla1[[#This Row],[Dia de clases Inscrito]]&amp;"-"&amp;Tabla1[[#This Row],[Horario Inscrito]]&amp;"-"&amp;Tabla1[[#This Row],[Fecha Inicio grupo]])</f>
        <v/>
      </c>
      <c r="BF1080" s="252" t="str">
        <f>IF(F1080="","",Tabla1[[#This Row],[Curso]])</f>
        <v/>
      </c>
      <c r="BG1080" s="253" t="str">
        <f>+IF(TRIM(F1080)="","",$B$1&amp;"-"&amp;TRIM(Tabla1[[#This Row],[Mes Inscrito]])&amp;"-"&amp;TRIM(Tabla1[[#This Row],[Dia de clases Inscrito]])&amp;"-"&amp;TRIM(Tabla1[[#This Row],[Horario Inscrito]])&amp;"-"&amp;TRIM(Tabla1[[#This Row],[Fecha Inicio grupo]])&amp;"-"&amp;TRIM(Tabla1[[#This Row],[Tipo Incrito]]))</f>
        <v/>
      </c>
      <c r="BH1080" s="254" t="str">
        <f>IF(F1080="","",OR(IFERROR(SEARCH("CG",Tabla1[[#This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0" s="311" t="str">
        <f>IF(F1080&lt;&gt;"",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0" s="311" t="str">
        <f>IF(F1080&lt;&gt;"",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0" s="311" t="str">
        <f>IF(Tabla1[[#This Row],[Fecha Inicio grupo]]="","",IFERROR(VLOOKUP(Tabla1[[#This Row],[Mes de Alta como miembro]],Parámetros!$AM$2:$AN$16,2,0),"01/01/1900"))</f>
        <v/>
      </c>
    </row>
    <row r="1081" spans="1:63" ht="15" customHeight="1">
      <c r="A1081" s="69">
        <v>1078</v>
      </c>
      <c r="B1081" s="146"/>
      <c r="C1081" s="147"/>
      <c r="D1081" s="43"/>
      <c r="E1081" s="148"/>
      <c r="F1081" s="207"/>
      <c r="G1081" s="46"/>
      <c r="H1081" s="165"/>
      <c r="I1081" s="149"/>
      <c r="J1081" s="147"/>
      <c r="K1081" s="168"/>
      <c r="L1081" s="151"/>
      <c r="M1081" s="150"/>
      <c r="N1081" s="240" t="str">
        <f ca="1">IF(Tabla1[[#This Row],[Fecha de nac]]="","",IF(Tabla1[[#This Row],[Fecha Finalización]] &gt;=TODAY(), DATEDIF(Tabla1[[#This Row],[Fecha de nac]],TODAY(),"y"), ROUNDDOWN((Tabla1[[#This Row],[Fecha Finalización]] -Tabla1[[#This Row],[Fecha de nac]])/365,0)))</f>
        <v/>
      </c>
      <c r="O1081" s="171"/>
      <c r="P1081" s="152"/>
      <c r="Q1081" s="153"/>
      <c r="R1081" s="154"/>
      <c r="S1081" s="154"/>
      <c r="T1081" s="154"/>
      <c r="U1081" s="244" t="str">
        <f>IF(F1081="","",Tabla1[[#This Row],[Fecha Inicio grupo]]+3*7-7)</f>
        <v/>
      </c>
      <c r="V1081" s="245" t="str">
        <f>IF(F1081="","",EDATE(Tabla1[[#This Row],[Fecha Inicio grupo]],3))</f>
        <v/>
      </c>
      <c r="W1081" s="30"/>
      <c r="X1081" s="30"/>
      <c r="Y1081" s="155"/>
      <c r="Z1081" s="155"/>
      <c r="AA1081" s="155"/>
      <c r="AB1081" s="155"/>
      <c r="AC1081" s="155"/>
      <c r="AD1081" s="155"/>
      <c r="AE1081" s="155"/>
      <c r="AF1081" s="155"/>
      <c r="AG1081" s="155"/>
      <c r="AH1081" s="232"/>
      <c r="AI1081" s="232"/>
      <c r="AJ1081" s="233"/>
      <c r="AK1081" s="232"/>
      <c r="AL1081" s="232"/>
      <c r="AM1081" s="232"/>
      <c r="AN1081" s="232"/>
      <c r="AO1081" s="145"/>
      <c r="AP1081" s="247" t="str">
        <f>IF(F1081="","",IFERROR(VLOOKUP(SUBSTITUTE(SUBSTITUTE(Tabla1[[#This Row],[Uso Sistemas]],"T","P"),"N","F"),Parámetros!$M$2:$N$17,2,0),"Completar hasta 3ra sem. para evaluar a Probacionista"))</f>
        <v/>
      </c>
      <c r="AQ1081" s="156"/>
      <c r="AR1081" s="156"/>
      <c r="AS1081" s="156"/>
      <c r="AT1081" s="30"/>
      <c r="AU1081" s="56" t="str">
        <f>CONCATENATE(Tabla1[[#This Row],[sem 01]],Tabla1[[#This Row],[sem 02]],Tabla1[[#This Row],[sem 03]])</f>
        <v/>
      </c>
      <c r="AV1081" s="56"/>
      <c r="AW1081" s="56"/>
      <c r="AX1081" s="249" t="str">
        <f>IF(V1081="","",EOMONTH(EDATE(Tabla1[[#This Row],[Fecha Finalización]],2),0))</f>
        <v/>
      </c>
      <c r="AY1081" s="156"/>
      <c r="AZ1081" s="250" t="str">
        <f>IF(V1081="","",EOMONTH(EDATE(Tabla1[[#This Row],[Fecha Finalización]],3),0))</f>
        <v/>
      </c>
      <c r="BA1081" s="40"/>
      <c r="BB1081" s="40"/>
      <c r="BC1081" s="238"/>
      <c r="BD1081" s="234" t="str">
        <f>IF(F1081="","",Tabla1[[#This Row],[sem 01]]&amp;Tabla1[[#This Row],[sem 02]]&amp;Tabla1[[#This Row],[sem 03]])</f>
        <v/>
      </c>
      <c r="BE1081" s="235" t="str">
        <f>+IF(TRIM(F1081)="","",$B$1&amp;"-"&amp;Tabla1[[#This Row],[Mes Inscrito]]&amp;"-"&amp;Tabla1[[#This Row],[Dia de clases Inscrito]]&amp;"-"&amp;Tabla1[[#This Row],[Horario Inscrito]]&amp;"-"&amp;Tabla1[[#This Row],[Fecha Inicio grupo]])</f>
        <v/>
      </c>
      <c r="BF1081" s="252" t="str">
        <f>IF(F1081="","",Tabla1[[#This Row],[Curso]])</f>
        <v/>
      </c>
      <c r="BG1081" s="253" t="str">
        <f>+IF(TRIM(F1081)="","",$B$1&amp;"-"&amp;TRIM(Tabla1[[#This Row],[Mes Inscrito]])&amp;"-"&amp;TRIM(Tabla1[[#This Row],[Dia de clases Inscrito]])&amp;"-"&amp;TRIM(Tabla1[[#This Row],[Horario Inscrito]])&amp;"-"&amp;TRIM(Tabla1[[#This Row],[Fecha Inicio grupo]])&amp;"-"&amp;TRIM(Tabla1[[#This Row],[Tipo Incrito]]))</f>
        <v/>
      </c>
      <c r="BH1081" s="254" t="str">
        <f>IF(F1081="","",OR(IFERROR(SEARCH("CG",Tabla1[[#This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1" s="311" t="str">
        <f>IF(F1081&lt;&gt;"",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1" s="311" t="str">
        <f>IF(F1081&lt;&gt;"",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1" s="311" t="str">
        <f>IF(Tabla1[[#This Row],[Fecha Inicio grupo]]="","",IFERROR(VLOOKUP(Tabla1[[#This Row],[Mes de Alta como miembro]],Parámetros!$AM$2:$AN$16,2,0),"01/01/1900"))</f>
        <v/>
      </c>
    </row>
    <row r="1082" spans="1:63" ht="15" customHeight="1">
      <c r="A1082" s="69">
        <v>1079</v>
      </c>
      <c r="B1082" s="146"/>
      <c r="C1082" s="147"/>
      <c r="D1082" s="43"/>
      <c r="E1082" s="148"/>
      <c r="F1082" s="207"/>
      <c r="G1082" s="46"/>
      <c r="H1082" s="165"/>
      <c r="I1082" s="149"/>
      <c r="J1082" s="147"/>
      <c r="K1082" s="168"/>
      <c r="L1082" s="151"/>
      <c r="M1082" s="150"/>
      <c r="N1082" s="240" t="str">
        <f ca="1">IF(Tabla1[[#This Row],[Fecha de nac]]="","",IF(Tabla1[[#This Row],[Fecha Finalización]] &gt;=TODAY(), DATEDIF(Tabla1[[#This Row],[Fecha de nac]],TODAY(),"y"), ROUNDDOWN((Tabla1[[#This Row],[Fecha Finalización]] -Tabla1[[#This Row],[Fecha de nac]])/365,0)))</f>
        <v/>
      </c>
      <c r="O1082" s="171"/>
      <c r="P1082" s="152"/>
      <c r="Q1082" s="153"/>
      <c r="R1082" s="154"/>
      <c r="S1082" s="154"/>
      <c r="T1082" s="154"/>
      <c r="U1082" s="244" t="str">
        <f>IF(F1082="","",Tabla1[[#This Row],[Fecha Inicio grupo]]+3*7-7)</f>
        <v/>
      </c>
      <c r="V1082" s="245" t="str">
        <f>IF(F1082="","",EDATE(Tabla1[[#This Row],[Fecha Inicio grupo]],3))</f>
        <v/>
      </c>
      <c r="W1082" s="30"/>
      <c r="X1082" s="30"/>
      <c r="Y1082" s="155"/>
      <c r="Z1082" s="155"/>
      <c r="AA1082" s="155"/>
      <c r="AB1082" s="155"/>
      <c r="AC1082" s="155"/>
      <c r="AD1082" s="155"/>
      <c r="AE1082" s="155"/>
      <c r="AF1082" s="155"/>
      <c r="AG1082" s="155"/>
      <c r="AH1082" s="232"/>
      <c r="AI1082" s="232"/>
      <c r="AJ1082" s="233"/>
      <c r="AK1082" s="232"/>
      <c r="AL1082" s="232"/>
      <c r="AM1082" s="232"/>
      <c r="AN1082" s="232"/>
      <c r="AO1082" s="145"/>
      <c r="AP1082" s="247" t="str">
        <f>IF(F1082="","",IFERROR(VLOOKUP(SUBSTITUTE(SUBSTITUTE(Tabla1[[#This Row],[Uso Sistemas]],"T","P"),"N","F"),Parámetros!$M$2:$N$17,2,0),"Completar hasta 3ra sem. para evaluar a Probacionista"))</f>
        <v/>
      </c>
      <c r="AQ1082" s="156"/>
      <c r="AR1082" s="156"/>
      <c r="AS1082" s="156"/>
      <c r="AT1082" s="30"/>
      <c r="AU1082" s="56" t="str">
        <f>CONCATENATE(Tabla1[[#This Row],[sem 01]],Tabla1[[#This Row],[sem 02]],Tabla1[[#This Row],[sem 03]])</f>
        <v/>
      </c>
      <c r="AV1082" s="56"/>
      <c r="AW1082" s="56"/>
      <c r="AX1082" s="249" t="str">
        <f>IF(V1082="","",EOMONTH(EDATE(Tabla1[[#This Row],[Fecha Finalización]],2),0))</f>
        <v/>
      </c>
      <c r="AY1082" s="156"/>
      <c r="AZ1082" s="250" t="str">
        <f>IF(V1082="","",EOMONTH(EDATE(Tabla1[[#This Row],[Fecha Finalización]],3),0))</f>
        <v/>
      </c>
      <c r="BA1082" s="40"/>
      <c r="BB1082" s="40"/>
      <c r="BC1082" s="238"/>
      <c r="BD1082" s="234" t="str">
        <f>IF(F1082="","",Tabla1[[#This Row],[sem 01]]&amp;Tabla1[[#This Row],[sem 02]]&amp;Tabla1[[#This Row],[sem 03]])</f>
        <v/>
      </c>
      <c r="BE1082" s="235" t="str">
        <f>+IF(TRIM(F1082)="","",$B$1&amp;"-"&amp;Tabla1[[#This Row],[Mes Inscrito]]&amp;"-"&amp;Tabla1[[#This Row],[Dia de clases Inscrito]]&amp;"-"&amp;Tabla1[[#This Row],[Horario Inscrito]]&amp;"-"&amp;Tabla1[[#This Row],[Fecha Inicio grupo]])</f>
        <v/>
      </c>
      <c r="BF1082" s="252" t="str">
        <f>IF(F1082="","",Tabla1[[#This Row],[Curso]])</f>
        <v/>
      </c>
      <c r="BG1082" s="253" t="str">
        <f>+IF(TRIM(F1082)="","",$B$1&amp;"-"&amp;TRIM(Tabla1[[#This Row],[Mes Inscrito]])&amp;"-"&amp;TRIM(Tabla1[[#This Row],[Dia de clases Inscrito]])&amp;"-"&amp;TRIM(Tabla1[[#This Row],[Horario Inscrito]])&amp;"-"&amp;TRIM(Tabla1[[#This Row],[Fecha Inicio grupo]])&amp;"-"&amp;TRIM(Tabla1[[#This Row],[Tipo Incrito]]))</f>
        <v/>
      </c>
      <c r="BH1082" s="254" t="str">
        <f>IF(F1082="","",OR(IFERROR(SEARCH("CG",Tabla1[[#This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2" s="311" t="str">
        <f>IF(F1082&lt;&gt;"",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2" s="311" t="str">
        <f>IF(F1082&lt;&gt;"",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2" s="311" t="str">
        <f>IF(Tabla1[[#This Row],[Fecha Inicio grupo]]="","",IFERROR(VLOOKUP(Tabla1[[#This Row],[Mes de Alta como miembro]],Parámetros!$AM$2:$AN$16,2,0),"01/01/1900"))</f>
        <v/>
      </c>
    </row>
    <row r="1083" spans="1:63" ht="15" customHeight="1">
      <c r="A1083" s="69">
        <v>1080</v>
      </c>
      <c r="B1083" s="146"/>
      <c r="C1083" s="147"/>
      <c r="D1083" s="43"/>
      <c r="E1083" s="148"/>
      <c r="F1083" s="207"/>
      <c r="G1083" s="46"/>
      <c r="H1083" s="165"/>
      <c r="I1083" s="149"/>
      <c r="J1083" s="147"/>
      <c r="K1083" s="168"/>
      <c r="L1083" s="151"/>
      <c r="M1083" s="150"/>
      <c r="N1083" s="240" t="str">
        <f ca="1">IF(Tabla1[[#This Row],[Fecha de nac]]="","",IF(Tabla1[[#This Row],[Fecha Finalización]] &gt;=TODAY(), DATEDIF(Tabla1[[#This Row],[Fecha de nac]],TODAY(),"y"), ROUNDDOWN((Tabla1[[#This Row],[Fecha Finalización]] -Tabla1[[#This Row],[Fecha de nac]])/365,0)))</f>
        <v/>
      </c>
      <c r="O1083" s="171"/>
      <c r="P1083" s="152"/>
      <c r="Q1083" s="153"/>
      <c r="R1083" s="154"/>
      <c r="S1083" s="154"/>
      <c r="T1083" s="154"/>
      <c r="U1083" s="244" t="str">
        <f>IF(F1083="","",Tabla1[[#This Row],[Fecha Inicio grupo]]+3*7-7)</f>
        <v/>
      </c>
      <c r="V1083" s="245" t="str">
        <f>IF(F1083="","",EDATE(Tabla1[[#This Row],[Fecha Inicio grupo]],3))</f>
        <v/>
      </c>
      <c r="W1083" s="30"/>
      <c r="X1083" s="30"/>
      <c r="Y1083" s="155"/>
      <c r="Z1083" s="155"/>
      <c r="AA1083" s="155"/>
      <c r="AB1083" s="155"/>
      <c r="AC1083" s="155"/>
      <c r="AD1083" s="155"/>
      <c r="AE1083" s="155"/>
      <c r="AF1083" s="155"/>
      <c r="AG1083" s="155"/>
      <c r="AH1083" s="232"/>
      <c r="AI1083" s="232"/>
      <c r="AJ1083" s="233"/>
      <c r="AK1083" s="232"/>
      <c r="AL1083" s="232"/>
      <c r="AM1083" s="232"/>
      <c r="AN1083" s="232"/>
      <c r="AO1083" s="145"/>
      <c r="AP1083" s="247" t="str">
        <f>IF(F1083="","",IFERROR(VLOOKUP(SUBSTITUTE(SUBSTITUTE(Tabla1[[#This Row],[Uso Sistemas]],"T","P"),"N","F"),Parámetros!$M$2:$N$17,2,0),"Completar hasta 3ra sem. para evaluar a Probacionista"))</f>
        <v/>
      </c>
      <c r="AQ1083" s="156"/>
      <c r="AR1083" s="156"/>
      <c r="AS1083" s="156"/>
      <c r="AT1083" s="30"/>
      <c r="AU1083" s="56" t="str">
        <f>CONCATENATE(Tabla1[[#This Row],[sem 01]],Tabla1[[#This Row],[sem 02]],Tabla1[[#This Row],[sem 03]])</f>
        <v/>
      </c>
      <c r="AV1083" s="56"/>
      <c r="AW1083" s="56"/>
      <c r="AX1083" s="249" t="str">
        <f>IF(V1083="","",EOMONTH(EDATE(Tabla1[[#This Row],[Fecha Finalización]],2),0))</f>
        <v/>
      </c>
      <c r="AY1083" s="156"/>
      <c r="AZ1083" s="250" t="str">
        <f>IF(V1083="","",EOMONTH(EDATE(Tabla1[[#This Row],[Fecha Finalización]],3),0))</f>
        <v/>
      </c>
      <c r="BA1083" s="40"/>
      <c r="BB1083" s="40"/>
      <c r="BC1083" s="238"/>
      <c r="BD1083" s="234" t="str">
        <f>IF(F1083="","",Tabla1[[#This Row],[sem 01]]&amp;Tabla1[[#This Row],[sem 02]]&amp;Tabla1[[#This Row],[sem 03]])</f>
        <v/>
      </c>
      <c r="BE1083" s="235" t="str">
        <f>+IF(TRIM(F1083)="","",$B$1&amp;"-"&amp;Tabla1[[#This Row],[Mes Inscrito]]&amp;"-"&amp;Tabla1[[#This Row],[Dia de clases Inscrito]]&amp;"-"&amp;Tabla1[[#This Row],[Horario Inscrito]]&amp;"-"&amp;Tabla1[[#This Row],[Fecha Inicio grupo]])</f>
        <v/>
      </c>
      <c r="BF1083" s="252" t="str">
        <f>IF(F1083="","",Tabla1[[#This Row],[Curso]])</f>
        <v/>
      </c>
      <c r="BG1083" s="253" t="str">
        <f>+IF(TRIM(F1083)="","",$B$1&amp;"-"&amp;TRIM(Tabla1[[#This Row],[Mes Inscrito]])&amp;"-"&amp;TRIM(Tabla1[[#This Row],[Dia de clases Inscrito]])&amp;"-"&amp;TRIM(Tabla1[[#This Row],[Horario Inscrito]])&amp;"-"&amp;TRIM(Tabla1[[#This Row],[Fecha Inicio grupo]])&amp;"-"&amp;TRIM(Tabla1[[#This Row],[Tipo Incrito]]))</f>
        <v/>
      </c>
      <c r="BH1083" s="254" t="str">
        <f>IF(F1083="","",OR(IFERROR(SEARCH("CG",Tabla1[[#This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3" s="311" t="str">
        <f>IF(F1083&lt;&gt;"",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3" s="311" t="str">
        <f>IF(F1083&lt;&gt;"",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3" s="311" t="str">
        <f>IF(Tabla1[[#This Row],[Fecha Inicio grupo]]="","",IFERROR(VLOOKUP(Tabla1[[#This Row],[Mes de Alta como miembro]],Parámetros!$AM$2:$AN$16,2,0),"01/01/1900"))</f>
        <v/>
      </c>
    </row>
    <row r="1084" spans="1:63" ht="15" customHeight="1">
      <c r="A1084" s="69">
        <v>1081</v>
      </c>
      <c r="B1084" s="146"/>
      <c r="C1084" s="147"/>
      <c r="D1084" s="43"/>
      <c r="E1084" s="148"/>
      <c r="F1084" s="207"/>
      <c r="G1084" s="46"/>
      <c r="H1084" s="165"/>
      <c r="I1084" s="149"/>
      <c r="J1084" s="147"/>
      <c r="K1084" s="168"/>
      <c r="L1084" s="151"/>
      <c r="M1084" s="150"/>
      <c r="N1084" s="240" t="str">
        <f ca="1">IF(Tabla1[[#This Row],[Fecha de nac]]="","",IF(Tabla1[[#This Row],[Fecha Finalización]] &gt;=TODAY(), DATEDIF(Tabla1[[#This Row],[Fecha de nac]],TODAY(),"y"), ROUNDDOWN((Tabla1[[#This Row],[Fecha Finalización]] -Tabla1[[#This Row],[Fecha de nac]])/365,0)))</f>
        <v/>
      </c>
      <c r="O1084" s="171"/>
      <c r="P1084" s="152"/>
      <c r="Q1084" s="153"/>
      <c r="R1084" s="154"/>
      <c r="S1084" s="154"/>
      <c r="T1084" s="154"/>
      <c r="U1084" s="244" t="str">
        <f>IF(F1084="","",Tabla1[[#This Row],[Fecha Inicio grupo]]+3*7-7)</f>
        <v/>
      </c>
      <c r="V1084" s="245" t="str">
        <f>IF(F1084="","",EDATE(Tabla1[[#This Row],[Fecha Inicio grupo]],3))</f>
        <v/>
      </c>
      <c r="W1084" s="30"/>
      <c r="X1084" s="30"/>
      <c r="Y1084" s="155"/>
      <c r="Z1084" s="155"/>
      <c r="AA1084" s="155"/>
      <c r="AB1084" s="155"/>
      <c r="AC1084" s="155"/>
      <c r="AD1084" s="155"/>
      <c r="AE1084" s="155"/>
      <c r="AF1084" s="155"/>
      <c r="AG1084" s="155"/>
      <c r="AH1084" s="232"/>
      <c r="AI1084" s="232"/>
      <c r="AJ1084" s="233"/>
      <c r="AK1084" s="232"/>
      <c r="AL1084" s="232"/>
      <c r="AM1084" s="232"/>
      <c r="AN1084" s="232"/>
      <c r="AO1084" s="145"/>
      <c r="AP1084" s="247" t="str">
        <f>IF(F1084="","",IFERROR(VLOOKUP(SUBSTITUTE(SUBSTITUTE(Tabla1[[#This Row],[Uso Sistemas]],"T","P"),"N","F"),Parámetros!$M$2:$N$17,2,0),"Completar hasta 3ra sem. para evaluar a Probacionista"))</f>
        <v/>
      </c>
      <c r="AQ1084" s="156"/>
      <c r="AR1084" s="156"/>
      <c r="AS1084" s="156"/>
      <c r="AT1084" s="30"/>
      <c r="AU1084" s="56" t="str">
        <f>CONCATENATE(Tabla1[[#This Row],[sem 01]],Tabla1[[#This Row],[sem 02]],Tabla1[[#This Row],[sem 03]])</f>
        <v/>
      </c>
      <c r="AV1084" s="56"/>
      <c r="AW1084" s="56"/>
      <c r="AX1084" s="249" t="str">
        <f>IF(V1084="","",EOMONTH(EDATE(Tabla1[[#This Row],[Fecha Finalización]],2),0))</f>
        <v/>
      </c>
      <c r="AY1084" s="156"/>
      <c r="AZ1084" s="250" t="str">
        <f>IF(V1084="","",EOMONTH(EDATE(Tabla1[[#This Row],[Fecha Finalización]],3),0))</f>
        <v/>
      </c>
      <c r="BA1084" s="40"/>
      <c r="BB1084" s="40"/>
      <c r="BC1084" s="238"/>
      <c r="BD1084" s="234" t="str">
        <f>IF(F1084="","",Tabla1[[#This Row],[sem 01]]&amp;Tabla1[[#This Row],[sem 02]]&amp;Tabla1[[#This Row],[sem 03]])</f>
        <v/>
      </c>
      <c r="BE1084" s="235" t="str">
        <f>+IF(TRIM(F1084)="","",$B$1&amp;"-"&amp;Tabla1[[#This Row],[Mes Inscrito]]&amp;"-"&amp;Tabla1[[#This Row],[Dia de clases Inscrito]]&amp;"-"&amp;Tabla1[[#This Row],[Horario Inscrito]]&amp;"-"&amp;Tabla1[[#This Row],[Fecha Inicio grupo]])</f>
        <v/>
      </c>
      <c r="BF1084" s="252" t="str">
        <f>IF(F1084="","",Tabla1[[#This Row],[Curso]])</f>
        <v/>
      </c>
      <c r="BG1084" s="253" t="str">
        <f>+IF(TRIM(F1084)="","",$B$1&amp;"-"&amp;TRIM(Tabla1[[#This Row],[Mes Inscrito]])&amp;"-"&amp;TRIM(Tabla1[[#This Row],[Dia de clases Inscrito]])&amp;"-"&amp;TRIM(Tabla1[[#This Row],[Horario Inscrito]])&amp;"-"&amp;TRIM(Tabla1[[#This Row],[Fecha Inicio grupo]])&amp;"-"&amp;TRIM(Tabla1[[#This Row],[Tipo Incrito]]))</f>
        <v/>
      </c>
      <c r="BH1084" s="254" t="str">
        <f>IF(F1084="","",OR(IFERROR(SEARCH("CG",Tabla1[[#This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4" s="311" t="str">
        <f>IF(F1084&lt;&gt;"",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4" s="311" t="str">
        <f>IF(F1084&lt;&gt;"",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4" s="311" t="str">
        <f>IF(Tabla1[[#This Row],[Fecha Inicio grupo]]="","",IFERROR(VLOOKUP(Tabla1[[#This Row],[Mes de Alta como miembro]],Parámetros!$AM$2:$AN$16,2,0),"01/01/1900"))</f>
        <v/>
      </c>
    </row>
    <row r="1085" spans="1:63" ht="15" customHeight="1">
      <c r="A1085" s="69">
        <v>1082</v>
      </c>
      <c r="B1085" s="146"/>
      <c r="C1085" s="147"/>
      <c r="D1085" s="43"/>
      <c r="E1085" s="148"/>
      <c r="F1085" s="207"/>
      <c r="G1085" s="46"/>
      <c r="H1085" s="165"/>
      <c r="I1085" s="149"/>
      <c r="J1085" s="147"/>
      <c r="K1085" s="168"/>
      <c r="L1085" s="151"/>
      <c r="M1085" s="150"/>
      <c r="N1085" s="240" t="str">
        <f ca="1">IF(Tabla1[[#This Row],[Fecha de nac]]="","",IF(Tabla1[[#This Row],[Fecha Finalización]] &gt;=TODAY(), DATEDIF(Tabla1[[#This Row],[Fecha de nac]],TODAY(),"y"), ROUNDDOWN((Tabla1[[#This Row],[Fecha Finalización]] -Tabla1[[#This Row],[Fecha de nac]])/365,0)))</f>
        <v/>
      </c>
      <c r="O1085" s="171"/>
      <c r="P1085" s="152"/>
      <c r="Q1085" s="153"/>
      <c r="R1085" s="154"/>
      <c r="S1085" s="154"/>
      <c r="T1085" s="154"/>
      <c r="U1085" s="244" t="str">
        <f>IF(F1085="","",Tabla1[[#This Row],[Fecha Inicio grupo]]+3*7-7)</f>
        <v/>
      </c>
      <c r="V1085" s="245" t="str">
        <f>IF(F1085="","",EDATE(Tabla1[[#This Row],[Fecha Inicio grupo]],3))</f>
        <v/>
      </c>
      <c r="W1085" s="30"/>
      <c r="X1085" s="30"/>
      <c r="Y1085" s="155"/>
      <c r="Z1085" s="155"/>
      <c r="AA1085" s="155"/>
      <c r="AB1085" s="155"/>
      <c r="AC1085" s="155"/>
      <c r="AD1085" s="155"/>
      <c r="AE1085" s="155"/>
      <c r="AF1085" s="155"/>
      <c r="AG1085" s="155"/>
      <c r="AH1085" s="232"/>
      <c r="AI1085" s="232"/>
      <c r="AJ1085" s="233"/>
      <c r="AK1085" s="232"/>
      <c r="AL1085" s="232"/>
      <c r="AM1085" s="232"/>
      <c r="AN1085" s="232"/>
      <c r="AO1085" s="145"/>
      <c r="AP1085" s="247" t="str">
        <f>IF(F1085="","",IFERROR(VLOOKUP(SUBSTITUTE(SUBSTITUTE(Tabla1[[#This Row],[Uso Sistemas]],"T","P"),"N","F"),Parámetros!$M$2:$N$17,2,0),"Completar hasta 3ra sem. para evaluar a Probacionista"))</f>
        <v/>
      </c>
      <c r="AQ1085" s="156"/>
      <c r="AR1085" s="156"/>
      <c r="AS1085" s="156"/>
      <c r="AT1085" s="30"/>
      <c r="AU1085" s="56" t="str">
        <f>CONCATENATE(Tabla1[[#This Row],[sem 01]],Tabla1[[#This Row],[sem 02]],Tabla1[[#This Row],[sem 03]])</f>
        <v/>
      </c>
      <c r="AV1085" s="56"/>
      <c r="AW1085" s="56"/>
      <c r="AX1085" s="249" t="str">
        <f>IF(V1085="","",EOMONTH(EDATE(Tabla1[[#This Row],[Fecha Finalización]],2),0))</f>
        <v/>
      </c>
      <c r="AY1085" s="156"/>
      <c r="AZ1085" s="250" t="str">
        <f>IF(V1085="","",EOMONTH(EDATE(Tabla1[[#This Row],[Fecha Finalización]],3),0))</f>
        <v/>
      </c>
      <c r="BA1085" s="40"/>
      <c r="BB1085" s="40"/>
      <c r="BC1085" s="238"/>
      <c r="BD1085" s="234" t="str">
        <f>IF(F1085="","",Tabla1[[#This Row],[sem 01]]&amp;Tabla1[[#This Row],[sem 02]]&amp;Tabla1[[#This Row],[sem 03]])</f>
        <v/>
      </c>
      <c r="BE1085" s="235" t="str">
        <f>+IF(TRIM(F1085)="","",$B$1&amp;"-"&amp;Tabla1[[#This Row],[Mes Inscrito]]&amp;"-"&amp;Tabla1[[#This Row],[Dia de clases Inscrito]]&amp;"-"&amp;Tabla1[[#This Row],[Horario Inscrito]]&amp;"-"&amp;Tabla1[[#This Row],[Fecha Inicio grupo]])</f>
        <v/>
      </c>
      <c r="BF1085" s="252" t="str">
        <f>IF(F1085="","",Tabla1[[#This Row],[Curso]])</f>
        <v/>
      </c>
      <c r="BG1085" s="253" t="str">
        <f>+IF(TRIM(F1085)="","",$B$1&amp;"-"&amp;TRIM(Tabla1[[#This Row],[Mes Inscrito]])&amp;"-"&amp;TRIM(Tabla1[[#This Row],[Dia de clases Inscrito]])&amp;"-"&amp;TRIM(Tabla1[[#This Row],[Horario Inscrito]])&amp;"-"&amp;TRIM(Tabla1[[#This Row],[Fecha Inicio grupo]])&amp;"-"&amp;TRIM(Tabla1[[#This Row],[Tipo Incrito]]))</f>
        <v/>
      </c>
      <c r="BH1085" s="254" t="str">
        <f>IF(F1085="","",OR(IFERROR(SEARCH("CG",Tabla1[[#This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5" s="311" t="str">
        <f>IF(F1085&lt;&gt;"",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5" s="311" t="str">
        <f>IF(F1085&lt;&gt;"",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5" s="311" t="str">
        <f>IF(Tabla1[[#This Row],[Fecha Inicio grupo]]="","",IFERROR(VLOOKUP(Tabla1[[#This Row],[Mes de Alta como miembro]],Parámetros!$AM$2:$AN$16,2,0),"01/01/1900"))</f>
        <v/>
      </c>
    </row>
    <row r="1086" spans="1:63" ht="15" customHeight="1">
      <c r="A1086" s="69">
        <v>1083</v>
      </c>
      <c r="B1086" s="146"/>
      <c r="C1086" s="147"/>
      <c r="D1086" s="43"/>
      <c r="E1086" s="148"/>
      <c r="F1086" s="207"/>
      <c r="G1086" s="46"/>
      <c r="H1086" s="165"/>
      <c r="I1086" s="149"/>
      <c r="J1086" s="147"/>
      <c r="K1086" s="168"/>
      <c r="L1086" s="151"/>
      <c r="M1086" s="150"/>
      <c r="N1086" s="240" t="str">
        <f ca="1">IF(Tabla1[[#This Row],[Fecha de nac]]="","",IF(Tabla1[[#This Row],[Fecha Finalización]] &gt;=TODAY(), DATEDIF(Tabla1[[#This Row],[Fecha de nac]],TODAY(),"y"), ROUNDDOWN((Tabla1[[#This Row],[Fecha Finalización]] -Tabla1[[#This Row],[Fecha de nac]])/365,0)))</f>
        <v/>
      </c>
      <c r="O1086" s="171"/>
      <c r="P1086" s="152"/>
      <c r="Q1086" s="153"/>
      <c r="R1086" s="154"/>
      <c r="S1086" s="154"/>
      <c r="T1086" s="154"/>
      <c r="U1086" s="244" t="str">
        <f>IF(F1086="","",Tabla1[[#This Row],[Fecha Inicio grupo]]+3*7-7)</f>
        <v/>
      </c>
      <c r="V1086" s="245" t="str">
        <f>IF(F1086="","",EDATE(Tabla1[[#This Row],[Fecha Inicio grupo]],3))</f>
        <v/>
      </c>
      <c r="W1086" s="30"/>
      <c r="X1086" s="30"/>
      <c r="Y1086" s="155"/>
      <c r="Z1086" s="155"/>
      <c r="AA1086" s="155"/>
      <c r="AB1086" s="155"/>
      <c r="AC1086" s="155"/>
      <c r="AD1086" s="155"/>
      <c r="AE1086" s="155"/>
      <c r="AF1086" s="155"/>
      <c r="AG1086" s="155"/>
      <c r="AH1086" s="232"/>
      <c r="AI1086" s="232"/>
      <c r="AJ1086" s="233"/>
      <c r="AK1086" s="232"/>
      <c r="AL1086" s="232"/>
      <c r="AM1086" s="232"/>
      <c r="AN1086" s="232"/>
      <c r="AO1086" s="145"/>
      <c r="AP1086" s="247" t="str">
        <f>IF(F1086="","",IFERROR(VLOOKUP(SUBSTITUTE(SUBSTITUTE(Tabla1[[#This Row],[Uso Sistemas]],"T","P"),"N","F"),Parámetros!$M$2:$N$17,2,0),"Completar hasta 3ra sem. para evaluar a Probacionista"))</f>
        <v/>
      </c>
      <c r="AQ1086" s="156"/>
      <c r="AR1086" s="156"/>
      <c r="AS1086" s="156"/>
      <c r="AT1086" s="30"/>
      <c r="AU1086" s="56" t="str">
        <f>CONCATENATE(Tabla1[[#This Row],[sem 01]],Tabla1[[#This Row],[sem 02]],Tabla1[[#This Row],[sem 03]])</f>
        <v/>
      </c>
      <c r="AV1086" s="56"/>
      <c r="AW1086" s="56"/>
      <c r="AX1086" s="249" t="str">
        <f>IF(V1086="","",EOMONTH(EDATE(Tabla1[[#This Row],[Fecha Finalización]],2),0))</f>
        <v/>
      </c>
      <c r="AY1086" s="156"/>
      <c r="AZ1086" s="250" t="str">
        <f>IF(V1086="","",EOMONTH(EDATE(Tabla1[[#This Row],[Fecha Finalización]],3),0))</f>
        <v/>
      </c>
      <c r="BA1086" s="40"/>
      <c r="BB1086" s="40"/>
      <c r="BC1086" s="238"/>
      <c r="BD1086" s="234" t="str">
        <f>IF(F1086="","",Tabla1[[#This Row],[sem 01]]&amp;Tabla1[[#This Row],[sem 02]]&amp;Tabla1[[#This Row],[sem 03]])</f>
        <v/>
      </c>
      <c r="BE1086" s="235" t="str">
        <f>+IF(TRIM(F1086)="","",$B$1&amp;"-"&amp;Tabla1[[#This Row],[Mes Inscrito]]&amp;"-"&amp;Tabla1[[#This Row],[Dia de clases Inscrito]]&amp;"-"&amp;Tabla1[[#This Row],[Horario Inscrito]]&amp;"-"&amp;Tabla1[[#This Row],[Fecha Inicio grupo]])</f>
        <v/>
      </c>
      <c r="BF1086" s="252" t="str">
        <f>IF(F1086="","",Tabla1[[#This Row],[Curso]])</f>
        <v/>
      </c>
      <c r="BG1086" s="253" t="str">
        <f>+IF(TRIM(F1086)="","",$B$1&amp;"-"&amp;TRIM(Tabla1[[#This Row],[Mes Inscrito]])&amp;"-"&amp;TRIM(Tabla1[[#This Row],[Dia de clases Inscrito]])&amp;"-"&amp;TRIM(Tabla1[[#This Row],[Horario Inscrito]])&amp;"-"&amp;TRIM(Tabla1[[#This Row],[Fecha Inicio grupo]])&amp;"-"&amp;TRIM(Tabla1[[#This Row],[Tipo Incrito]]))</f>
        <v/>
      </c>
      <c r="BH1086" s="254" t="str">
        <f>IF(F1086="","",OR(IFERROR(SEARCH("CG",Tabla1[[#This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6" s="311" t="str">
        <f>IF(F1086&lt;&gt;"",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6" s="311" t="str">
        <f>IF(F1086&lt;&gt;"",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6" s="311" t="str">
        <f>IF(Tabla1[[#This Row],[Fecha Inicio grupo]]="","",IFERROR(VLOOKUP(Tabla1[[#This Row],[Mes de Alta como miembro]],Parámetros!$AM$2:$AN$16,2,0),"01/01/1900"))</f>
        <v/>
      </c>
    </row>
    <row r="1087" spans="1:63" ht="15" customHeight="1">
      <c r="A1087" s="69">
        <v>1084</v>
      </c>
      <c r="B1087" s="146"/>
      <c r="C1087" s="147"/>
      <c r="D1087" s="43"/>
      <c r="E1087" s="148"/>
      <c r="F1087" s="207"/>
      <c r="G1087" s="46"/>
      <c r="H1087" s="165"/>
      <c r="I1087" s="149"/>
      <c r="J1087" s="147"/>
      <c r="K1087" s="168"/>
      <c r="L1087" s="151"/>
      <c r="M1087" s="150"/>
      <c r="N1087" s="240" t="str">
        <f ca="1">IF(Tabla1[[#This Row],[Fecha de nac]]="","",IF(Tabla1[[#This Row],[Fecha Finalización]] &gt;=TODAY(), DATEDIF(Tabla1[[#This Row],[Fecha de nac]],TODAY(),"y"), ROUNDDOWN((Tabla1[[#This Row],[Fecha Finalización]] -Tabla1[[#This Row],[Fecha de nac]])/365,0)))</f>
        <v/>
      </c>
      <c r="O1087" s="171"/>
      <c r="P1087" s="152"/>
      <c r="Q1087" s="153"/>
      <c r="R1087" s="154"/>
      <c r="S1087" s="154"/>
      <c r="T1087" s="154"/>
      <c r="U1087" s="244" t="str">
        <f>IF(F1087="","",Tabla1[[#This Row],[Fecha Inicio grupo]]+3*7-7)</f>
        <v/>
      </c>
      <c r="V1087" s="245" t="str">
        <f>IF(F1087="","",EDATE(Tabla1[[#This Row],[Fecha Inicio grupo]],3))</f>
        <v/>
      </c>
      <c r="W1087" s="30"/>
      <c r="X1087" s="30"/>
      <c r="Y1087" s="155"/>
      <c r="Z1087" s="155"/>
      <c r="AA1087" s="155"/>
      <c r="AB1087" s="155"/>
      <c r="AC1087" s="155"/>
      <c r="AD1087" s="155"/>
      <c r="AE1087" s="155"/>
      <c r="AF1087" s="155"/>
      <c r="AG1087" s="155"/>
      <c r="AH1087" s="232"/>
      <c r="AI1087" s="232"/>
      <c r="AJ1087" s="233"/>
      <c r="AK1087" s="232"/>
      <c r="AL1087" s="232"/>
      <c r="AM1087" s="232"/>
      <c r="AN1087" s="232"/>
      <c r="AO1087" s="145"/>
      <c r="AP1087" s="247" t="str">
        <f>IF(F1087="","",IFERROR(VLOOKUP(SUBSTITUTE(SUBSTITUTE(Tabla1[[#This Row],[Uso Sistemas]],"T","P"),"N","F"),Parámetros!$M$2:$N$17,2,0),"Completar hasta 3ra sem. para evaluar a Probacionista"))</f>
        <v/>
      </c>
      <c r="AQ1087" s="156"/>
      <c r="AR1087" s="156"/>
      <c r="AS1087" s="156"/>
      <c r="AT1087" s="30"/>
      <c r="AU1087" s="56" t="str">
        <f>CONCATENATE(Tabla1[[#This Row],[sem 01]],Tabla1[[#This Row],[sem 02]],Tabla1[[#This Row],[sem 03]])</f>
        <v/>
      </c>
      <c r="AV1087" s="56"/>
      <c r="AW1087" s="56"/>
      <c r="AX1087" s="249" t="str">
        <f>IF(V1087="","",EOMONTH(EDATE(Tabla1[[#This Row],[Fecha Finalización]],2),0))</f>
        <v/>
      </c>
      <c r="AY1087" s="156"/>
      <c r="AZ1087" s="250" t="str">
        <f>IF(V1087="","",EOMONTH(EDATE(Tabla1[[#This Row],[Fecha Finalización]],3),0))</f>
        <v/>
      </c>
      <c r="BA1087" s="40"/>
      <c r="BB1087" s="40"/>
      <c r="BC1087" s="238"/>
      <c r="BD1087" s="234" t="str">
        <f>IF(F1087="","",Tabla1[[#This Row],[sem 01]]&amp;Tabla1[[#This Row],[sem 02]]&amp;Tabla1[[#This Row],[sem 03]])</f>
        <v/>
      </c>
      <c r="BE1087" s="235" t="str">
        <f>+IF(TRIM(F1087)="","",$B$1&amp;"-"&amp;Tabla1[[#This Row],[Mes Inscrito]]&amp;"-"&amp;Tabla1[[#This Row],[Dia de clases Inscrito]]&amp;"-"&amp;Tabla1[[#This Row],[Horario Inscrito]]&amp;"-"&amp;Tabla1[[#This Row],[Fecha Inicio grupo]])</f>
        <v/>
      </c>
      <c r="BF1087" s="252" t="str">
        <f>IF(F1087="","",Tabla1[[#This Row],[Curso]])</f>
        <v/>
      </c>
      <c r="BG1087" s="253" t="str">
        <f>+IF(TRIM(F1087)="","",$B$1&amp;"-"&amp;TRIM(Tabla1[[#This Row],[Mes Inscrito]])&amp;"-"&amp;TRIM(Tabla1[[#This Row],[Dia de clases Inscrito]])&amp;"-"&amp;TRIM(Tabla1[[#This Row],[Horario Inscrito]])&amp;"-"&amp;TRIM(Tabla1[[#This Row],[Fecha Inicio grupo]])&amp;"-"&amp;TRIM(Tabla1[[#This Row],[Tipo Incrito]]))</f>
        <v/>
      </c>
      <c r="BH1087" s="254" t="str">
        <f>IF(F1087="","",OR(IFERROR(SEARCH("CG",Tabla1[[#This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7" s="311" t="str">
        <f>IF(F1087&lt;&gt;"",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7" s="311" t="str">
        <f>IF(F1087&lt;&gt;"",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7" s="311" t="str">
        <f>IF(Tabla1[[#This Row],[Fecha Inicio grupo]]="","",IFERROR(VLOOKUP(Tabla1[[#This Row],[Mes de Alta como miembro]],Parámetros!$AM$2:$AN$16,2,0),"01/01/1900"))</f>
        <v/>
      </c>
    </row>
    <row r="1088" spans="1:63" ht="15" customHeight="1">
      <c r="A1088" s="69">
        <v>1085</v>
      </c>
      <c r="B1088" s="146"/>
      <c r="C1088" s="147"/>
      <c r="D1088" s="43"/>
      <c r="E1088" s="148"/>
      <c r="F1088" s="207"/>
      <c r="G1088" s="46"/>
      <c r="H1088" s="165"/>
      <c r="I1088" s="149"/>
      <c r="J1088" s="147"/>
      <c r="K1088" s="168"/>
      <c r="L1088" s="151"/>
      <c r="M1088" s="150"/>
      <c r="N1088" s="240" t="str">
        <f ca="1">IF(Tabla1[[#This Row],[Fecha de nac]]="","",IF(Tabla1[[#This Row],[Fecha Finalización]] &gt;=TODAY(), DATEDIF(Tabla1[[#This Row],[Fecha de nac]],TODAY(),"y"), ROUNDDOWN((Tabla1[[#This Row],[Fecha Finalización]] -Tabla1[[#This Row],[Fecha de nac]])/365,0)))</f>
        <v/>
      </c>
      <c r="O1088" s="171"/>
      <c r="P1088" s="152"/>
      <c r="Q1088" s="153"/>
      <c r="R1088" s="154"/>
      <c r="S1088" s="154"/>
      <c r="T1088" s="154"/>
      <c r="U1088" s="244" t="str">
        <f>IF(F1088="","",Tabla1[[#This Row],[Fecha Inicio grupo]]+3*7-7)</f>
        <v/>
      </c>
      <c r="V1088" s="245" t="str">
        <f>IF(F1088="","",EDATE(Tabla1[[#This Row],[Fecha Inicio grupo]],3))</f>
        <v/>
      </c>
      <c r="W1088" s="30"/>
      <c r="X1088" s="30"/>
      <c r="Y1088" s="155"/>
      <c r="Z1088" s="155"/>
      <c r="AA1088" s="155"/>
      <c r="AB1088" s="155"/>
      <c r="AC1088" s="155"/>
      <c r="AD1088" s="155"/>
      <c r="AE1088" s="155"/>
      <c r="AF1088" s="155"/>
      <c r="AG1088" s="155"/>
      <c r="AH1088" s="232"/>
      <c r="AI1088" s="232"/>
      <c r="AJ1088" s="233"/>
      <c r="AK1088" s="232"/>
      <c r="AL1088" s="232"/>
      <c r="AM1088" s="232"/>
      <c r="AN1088" s="232"/>
      <c r="AO1088" s="145"/>
      <c r="AP1088" s="247" t="str">
        <f>IF(F1088="","",IFERROR(VLOOKUP(SUBSTITUTE(SUBSTITUTE(Tabla1[[#This Row],[Uso Sistemas]],"T","P"),"N","F"),Parámetros!$M$2:$N$17,2,0),"Completar hasta 3ra sem. para evaluar a Probacionista"))</f>
        <v/>
      </c>
      <c r="AQ1088" s="156"/>
      <c r="AR1088" s="156"/>
      <c r="AS1088" s="156"/>
      <c r="AT1088" s="30"/>
      <c r="AU1088" s="56" t="str">
        <f>CONCATENATE(Tabla1[[#This Row],[sem 01]],Tabla1[[#This Row],[sem 02]],Tabla1[[#This Row],[sem 03]])</f>
        <v/>
      </c>
      <c r="AV1088" s="56"/>
      <c r="AW1088" s="56"/>
      <c r="AX1088" s="249" t="str">
        <f>IF(V1088="","",EOMONTH(EDATE(Tabla1[[#This Row],[Fecha Finalización]],2),0))</f>
        <v/>
      </c>
      <c r="AY1088" s="156"/>
      <c r="AZ1088" s="250" t="str">
        <f>IF(V1088="","",EOMONTH(EDATE(Tabla1[[#This Row],[Fecha Finalización]],3),0))</f>
        <v/>
      </c>
      <c r="BA1088" s="40"/>
      <c r="BB1088" s="40"/>
      <c r="BC1088" s="238"/>
      <c r="BD1088" s="234" t="str">
        <f>IF(F1088="","",Tabla1[[#This Row],[sem 01]]&amp;Tabla1[[#This Row],[sem 02]]&amp;Tabla1[[#This Row],[sem 03]])</f>
        <v/>
      </c>
      <c r="BE1088" s="235" t="str">
        <f>+IF(TRIM(F1088)="","",$B$1&amp;"-"&amp;Tabla1[[#This Row],[Mes Inscrito]]&amp;"-"&amp;Tabla1[[#This Row],[Dia de clases Inscrito]]&amp;"-"&amp;Tabla1[[#This Row],[Horario Inscrito]]&amp;"-"&amp;Tabla1[[#This Row],[Fecha Inicio grupo]])</f>
        <v/>
      </c>
      <c r="BF1088" s="252" t="str">
        <f>IF(F1088="","",Tabla1[[#This Row],[Curso]])</f>
        <v/>
      </c>
      <c r="BG1088" s="253" t="str">
        <f>+IF(TRIM(F1088)="","",$B$1&amp;"-"&amp;TRIM(Tabla1[[#This Row],[Mes Inscrito]])&amp;"-"&amp;TRIM(Tabla1[[#This Row],[Dia de clases Inscrito]])&amp;"-"&amp;TRIM(Tabla1[[#This Row],[Horario Inscrito]])&amp;"-"&amp;TRIM(Tabla1[[#This Row],[Fecha Inicio grupo]])&amp;"-"&amp;TRIM(Tabla1[[#This Row],[Tipo Incrito]]))</f>
        <v/>
      </c>
      <c r="BH1088" s="254" t="str">
        <f>IF(F1088="","",OR(IFERROR(SEARCH("CG",Tabla1[[#This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8" s="311" t="str">
        <f>IF(F1088&lt;&gt;"",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8" s="311" t="str">
        <f>IF(F1088&lt;&gt;"",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8" s="311" t="str">
        <f>IF(Tabla1[[#This Row],[Fecha Inicio grupo]]="","",IFERROR(VLOOKUP(Tabla1[[#This Row],[Mes de Alta como miembro]],Parámetros!$AM$2:$AN$16,2,0),"01/01/1900"))</f>
        <v/>
      </c>
    </row>
    <row r="1089" spans="1:63" ht="15" customHeight="1">
      <c r="A1089" s="69">
        <v>1086</v>
      </c>
      <c r="B1089" s="146"/>
      <c r="C1089" s="147"/>
      <c r="D1089" s="43"/>
      <c r="E1089" s="148"/>
      <c r="F1089" s="207"/>
      <c r="G1089" s="46"/>
      <c r="H1089" s="165"/>
      <c r="I1089" s="149"/>
      <c r="J1089" s="147"/>
      <c r="K1089" s="168"/>
      <c r="L1089" s="151"/>
      <c r="M1089" s="150"/>
      <c r="N1089" s="240" t="str">
        <f ca="1">IF(Tabla1[[#This Row],[Fecha de nac]]="","",IF(Tabla1[[#This Row],[Fecha Finalización]] &gt;=TODAY(), DATEDIF(Tabla1[[#This Row],[Fecha de nac]],TODAY(),"y"), ROUNDDOWN((Tabla1[[#This Row],[Fecha Finalización]] -Tabla1[[#This Row],[Fecha de nac]])/365,0)))</f>
        <v/>
      </c>
      <c r="O1089" s="171"/>
      <c r="P1089" s="152"/>
      <c r="Q1089" s="153"/>
      <c r="R1089" s="154"/>
      <c r="S1089" s="154"/>
      <c r="T1089" s="154"/>
      <c r="U1089" s="244" t="str">
        <f>IF(F1089="","",Tabla1[[#This Row],[Fecha Inicio grupo]]+3*7-7)</f>
        <v/>
      </c>
      <c r="V1089" s="245" t="str">
        <f>IF(F1089="","",EDATE(Tabla1[[#This Row],[Fecha Inicio grupo]],3))</f>
        <v/>
      </c>
      <c r="W1089" s="30"/>
      <c r="X1089" s="30"/>
      <c r="Y1089" s="155"/>
      <c r="Z1089" s="155"/>
      <c r="AA1089" s="155"/>
      <c r="AB1089" s="155"/>
      <c r="AC1089" s="155"/>
      <c r="AD1089" s="155"/>
      <c r="AE1089" s="155"/>
      <c r="AF1089" s="155"/>
      <c r="AG1089" s="155"/>
      <c r="AH1089" s="232"/>
      <c r="AI1089" s="232"/>
      <c r="AJ1089" s="233"/>
      <c r="AK1089" s="232"/>
      <c r="AL1089" s="232"/>
      <c r="AM1089" s="232"/>
      <c r="AN1089" s="232"/>
      <c r="AO1089" s="145"/>
      <c r="AP1089" s="247" t="str">
        <f>IF(F1089="","",IFERROR(VLOOKUP(SUBSTITUTE(SUBSTITUTE(Tabla1[[#This Row],[Uso Sistemas]],"T","P"),"N","F"),Parámetros!$M$2:$N$17,2,0),"Completar hasta 3ra sem. para evaluar a Probacionista"))</f>
        <v/>
      </c>
      <c r="AQ1089" s="156"/>
      <c r="AR1089" s="156"/>
      <c r="AS1089" s="156"/>
      <c r="AT1089" s="30"/>
      <c r="AU1089" s="56" t="str">
        <f>CONCATENATE(Tabla1[[#This Row],[sem 01]],Tabla1[[#This Row],[sem 02]],Tabla1[[#This Row],[sem 03]])</f>
        <v/>
      </c>
      <c r="AV1089" s="56"/>
      <c r="AW1089" s="56"/>
      <c r="AX1089" s="249" t="str">
        <f>IF(V1089="","",EOMONTH(EDATE(Tabla1[[#This Row],[Fecha Finalización]],2),0))</f>
        <v/>
      </c>
      <c r="AY1089" s="156"/>
      <c r="AZ1089" s="250" t="str">
        <f>IF(V1089="","",EOMONTH(EDATE(Tabla1[[#This Row],[Fecha Finalización]],3),0))</f>
        <v/>
      </c>
      <c r="BA1089" s="40"/>
      <c r="BB1089" s="40"/>
      <c r="BC1089" s="238"/>
      <c r="BD1089" s="234" t="str">
        <f>IF(F1089="","",Tabla1[[#This Row],[sem 01]]&amp;Tabla1[[#This Row],[sem 02]]&amp;Tabla1[[#This Row],[sem 03]])</f>
        <v/>
      </c>
      <c r="BE1089" s="235" t="str">
        <f>+IF(TRIM(F1089)="","",$B$1&amp;"-"&amp;Tabla1[[#This Row],[Mes Inscrito]]&amp;"-"&amp;Tabla1[[#This Row],[Dia de clases Inscrito]]&amp;"-"&amp;Tabla1[[#This Row],[Horario Inscrito]]&amp;"-"&amp;Tabla1[[#This Row],[Fecha Inicio grupo]])</f>
        <v/>
      </c>
      <c r="BF1089" s="252" t="str">
        <f>IF(F1089="","",Tabla1[[#This Row],[Curso]])</f>
        <v/>
      </c>
      <c r="BG1089" s="253" t="str">
        <f>+IF(TRIM(F1089)="","",$B$1&amp;"-"&amp;TRIM(Tabla1[[#This Row],[Mes Inscrito]])&amp;"-"&amp;TRIM(Tabla1[[#This Row],[Dia de clases Inscrito]])&amp;"-"&amp;TRIM(Tabla1[[#This Row],[Horario Inscrito]])&amp;"-"&amp;TRIM(Tabla1[[#This Row],[Fecha Inicio grupo]])&amp;"-"&amp;TRIM(Tabla1[[#This Row],[Tipo Incrito]]))</f>
        <v/>
      </c>
      <c r="BH1089" s="254" t="str">
        <f>IF(F1089="","",OR(IFERROR(SEARCH("CG",Tabla1[[#This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9" s="311" t="str">
        <f>IF(F1089&lt;&gt;"",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9" s="311" t="str">
        <f>IF(F1089&lt;&gt;"",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9" s="311" t="str">
        <f>IF(Tabla1[[#This Row],[Fecha Inicio grupo]]="","",IFERROR(VLOOKUP(Tabla1[[#This Row],[Mes de Alta como miembro]],Parámetros!$AM$2:$AN$16,2,0),"01/01/1900"))</f>
        <v/>
      </c>
    </row>
    <row r="1090" spans="1:63" ht="15" customHeight="1">
      <c r="A1090" s="69">
        <v>1087</v>
      </c>
      <c r="B1090" s="146"/>
      <c r="C1090" s="147"/>
      <c r="D1090" s="43"/>
      <c r="E1090" s="148"/>
      <c r="F1090" s="207"/>
      <c r="G1090" s="46"/>
      <c r="H1090" s="165"/>
      <c r="I1090" s="149"/>
      <c r="J1090" s="147"/>
      <c r="K1090" s="168"/>
      <c r="L1090" s="151"/>
      <c r="M1090" s="150"/>
      <c r="N1090" s="240" t="str">
        <f ca="1">IF(Tabla1[[#This Row],[Fecha de nac]]="","",IF(Tabla1[[#This Row],[Fecha Finalización]] &gt;=TODAY(), DATEDIF(Tabla1[[#This Row],[Fecha de nac]],TODAY(),"y"), ROUNDDOWN((Tabla1[[#This Row],[Fecha Finalización]] -Tabla1[[#This Row],[Fecha de nac]])/365,0)))</f>
        <v/>
      </c>
      <c r="O1090" s="171"/>
      <c r="P1090" s="152"/>
      <c r="Q1090" s="153"/>
      <c r="R1090" s="154"/>
      <c r="S1090" s="154"/>
      <c r="T1090" s="154"/>
      <c r="U1090" s="244" t="str">
        <f>IF(F1090="","",Tabla1[[#This Row],[Fecha Inicio grupo]]+3*7-7)</f>
        <v/>
      </c>
      <c r="V1090" s="245" t="str">
        <f>IF(F1090="","",EDATE(Tabla1[[#This Row],[Fecha Inicio grupo]],3))</f>
        <v/>
      </c>
      <c r="W1090" s="30"/>
      <c r="X1090" s="30"/>
      <c r="Y1090" s="155"/>
      <c r="Z1090" s="155"/>
      <c r="AA1090" s="155"/>
      <c r="AB1090" s="155"/>
      <c r="AC1090" s="155"/>
      <c r="AD1090" s="155"/>
      <c r="AE1090" s="155"/>
      <c r="AF1090" s="155"/>
      <c r="AG1090" s="155"/>
      <c r="AH1090" s="232"/>
      <c r="AI1090" s="232"/>
      <c r="AJ1090" s="233"/>
      <c r="AK1090" s="232"/>
      <c r="AL1090" s="232"/>
      <c r="AM1090" s="232"/>
      <c r="AN1090" s="232"/>
      <c r="AO1090" s="145"/>
      <c r="AP1090" s="247" t="str">
        <f>IF(F1090="","",IFERROR(VLOOKUP(SUBSTITUTE(SUBSTITUTE(Tabla1[[#This Row],[Uso Sistemas]],"T","P"),"N","F"),Parámetros!$M$2:$N$17,2,0),"Completar hasta 3ra sem. para evaluar a Probacionista"))</f>
        <v/>
      </c>
      <c r="AQ1090" s="156"/>
      <c r="AR1090" s="156"/>
      <c r="AS1090" s="156"/>
      <c r="AT1090" s="30"/>
      <c r="AU1090" s="56" t="str">
        <f>CONCATENATE(Tabla1[[#This Row],[sem 01]],Tabla1[[#This Row],[sem 02]],Tabla1[[#This Row],[sem 03]])</f>
        <v/>
      </c>
      <c r="AV1090" s="56"/>
      <c r="AW1090" s="56"/>
      <c r="AX1090" s="249" t="str">
        <f>IF(V1090="","",EOMONTH(EDATE(Tabla1[[#This Row],[Fecha Finalización]],2),0))</f>
        <v/>
      </c>
      <c r="AY1090" s="156"/>
      <c r="AZ1090" s="250" t="str">
        <f>IF(V1090="","",EOMONTH(EDATE(Tabla1[[#This Row],[Fecha Finalización]],3),0))</f>
        <v/>
      </c>
      <c r="BA1090" s="40"/>
      <c r="BB1090" s="40"/>
      <c r="BC1090" s="238"/>
      <c r="BD1090" s="234" t="str">
        <f>IF(F1090="","",Tabla1[[#This Row],[sem 01]]&amp;Tabla1[[#This Row],[sem 02]]&amp;Tabla1[[#This Row],[sem 03]])</f>
        <v/>
      </c>
      <c r="BE1090" s="235" t="str">
        <f>+IF(TRIM(F1090)="","",$B$1&amp;"-"&amp;Tabla1[[#This Row],[Mes Inscrito]]&amp;"-"&amp;Tabla1[[#This Row],[Dia de clases Inscrito]]&amp;"-"&amp;Tabla1[[#This Row],[Horario Inscrito]]&amp;"-"&amp;Tabla1[[#This Row],[Fecha Inicio grupo]])</f>
        <v/>
      </c>
      <c r="BF1090" s="252" t="str">
        <f>IF(F1090="","",Tabla1[[#This Row],[Curso]])</f>
        <v/>
      </c>
      <c r="BG1090" s="253" t="str">
        <f>+IF(TRIM(F1090)="","",$B$1&amp;"-"&amp;TRIM(Tabla1[[#This Row],[Mes Inscrito]])&amp;"-"&amp;TRIM(Tabla1[[#This Row],[Dia de clases Inscrito]])&amp;"-"&amp;TRIM(Tabla1[[#This Row],[Horario Inscrito]])&amp;"-"&amp;TRIM(Tabla1[[#This Row],[Fecha Inicio grupo]])&amp;"-"&amp;TRIM(Tabla1[[#This Row],[Tipo Incrito]]))</f>
        <v/>
      </c>
      <c r="BH1090" s="254" t="str">
        <f>IF(F1090="","",OR(IFERROR(SEARCH("CG",Tabla1[[#This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0" s="311" t="str">
        <f>IF(F1090&lt;&gt;"",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0" s="311" t="str">
        <f>IF(F1090&lt;&gt;"",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0" s="311" t="str">
        <f>IF(Tabla1[[#This Row],[Fecha Inicio grupo]]="","",IFERROR(VLOOKUP(Tabla1[[#This Row],[Mes de Alta como miembro]],Parámetros!$AM$2:$AN$16,2,0),"01/01/1900"))</f>
        <v/>
      </c>
    </row>
    <row r="1091" spans="1:63" ht="15" customHeight="1">
      <c r="A1091" s="69">
        <v>1088</v>
      </c>
      <c r="B1091" s="146"/>
      <c r="C1091" s="147"/>
      <c r="D1091" s="43"/>
      <c r="E1091" s="148"/>
      <c r="F1091" s="207"/>
      <c r="G1091" s="46"/>
      <c r="H1091" s="165"/>
      <c r="I1091" s="149"/>
      <c r="J1091" s="147"/>
      <c r="K1091" s="168"/>
      <c r="L1091" s="151"/>
      <c r="M1091" s="150"/>
      <c r="N1091" s="240" t="str">
        <f ca="1">IF(Tabla1[[#This Row],[Fecha de nac]]="","",IF(Tabla1[[#This Row],[Fecha Finalización]] &gt;=TODAY(), DATEDIF(Tabla1[[#This Row],[Fecha de nac]],TODAY(),"y"), ROUNDDOWN((Tabla1[[#This Row],[Fecha Finalización]] -Tabla1[[#This Row],[Fecha de nac]])/365,0)))</f>
        <v/>
      </c>
      <c r="O1091" s="171"/>
      <c r="P1091" s="152"/>
      <c r="Q1091" s="153"/>
      <c r="R1091" s="154"/>
      <c r="S1091" s="154"/>
      <c r="T1091" s="154"/>
      <c r="U1091" s="244" t="str">
        <f>IF(F1091="","",Tabla1[[#This Row],[Fecha Inicio grupo]]+3*7-7)</f>
        <v/>
      </c>
      <c r="V1091" s="245" t="str">
        <f>IF(F1091="","",EDATE(Tabla1[[#This Row],[Fecha Inicio grupo]],3))</f>
        <v/>
      </c>
      <c r="W1091" s="30"/>
      <c r="X1091" s="30"/>
      <c r="Y1091" s="155"/>
      <c r="Z1091" s="155"/>
      <c r="AA1091" s="155"/>
      <c r="AB1091" s="155"/>
      <c r="AC1091" s="155"/>
      <c r="AD1091" s="155"/>
      <c r="AE1091" s="155"/>
      <c r="AF1091" s="155"/>
      <c r="AG1091" s="155"/>
      <c r="AH1091" s="232"/>
      <c r="AI1091" s="232"/>
      <c r="AJ1091" s="233"/>
      <c r="AK1091" s="232"/>
      <c r="AL1091" s="232"/>
      <c r="AM1091" s="232"/>
      <c r="AN1091" s="232"/>
      <c r="AO1091" s="145"/>
      <c r="AP1091" s="247" t="str">
        <f>IF(F1091="","",IFERROR(VLOOKUP(SUBSTITUTE(SUBSTITUTE(Tabla1[[#This Row],[Uso Sistemas]],"T","P"),"N","F"),Parámetros!$M$2:$N$17,2,0),"Completar hasta 3ra sem. para evaluar a Probacionista"))</f>
        <v/>
      </c>
      <c r="AQ1091" s="156"/>
      <c r="AR1091" s="156"/>
      <c r="AS1091" s="156"/>
      <c r="AT1091" s="30"/>
      <c r="AU1091" s="56" t="str">
        <f>CONCATENATE(Tabla1[[#This Row],[sem 01]],Tabla1[[#This Row],[sem 02]],Tabla1[[#This Row],[sem 03]])</f>
        <v/>
      </c>
      <c r="AV1091" s="56"/>
      <c r="AW1091" s="56"/>
      <c r="AX1091" s="249" t="str">
        <f>IF(V1091="","",EOMONTH(EDATE(Tabla1[[#This Row],[Fecha Finalización]],2),0))</f>
        <v/>
      </c>
      <c r="AY1091" s="156"/>
      <c r="AZ1091" s="250" t="str">
        <f>IF(V1091="","",EOMONTH(EDATE(Tabla1[[#This Row],[Fecha Finalización]],3),0))</f>
        <v/>
      </c>
      <c r="BA1091" s="40"/>
      <c r="BB1091" s="40"/>
      <c r="BC1091" s="238"/>
      <c r="BD1091" s="234" t="str">
        <f>IF(F1091="","",Tabla1[[#This Row],[sem 01]]&amp;Tabla1[[#This Row],[sem 02]]&amp;Tabla1[[#This Row],[sem 03]])</f>
        <v/>
      </c>
      <c r="BE1091" s="235" t="str">
        <f>+IF(TRIM(F1091)="","",$B$1&amp;"-"&amp;Tabla1[[#This Row],[Mes Inscrito]]&amp;"-"&amp;Tabla1[[#This Row],[Dia de clases Inscrito]]&amp;"-"&amp;Tabla1[[#This Row],[Horario Inscrito]]&amp;"-"&amp;Tabla1[[#This Row],[Fecha Inicio grupo]])</f>
        <v/>
      </c>
      <c r="BF1091" s="252" t="str">
        <f>IF(F1091="","",Tabla1[[#This Row],[Curso]])</f>
        <v/>
      </c>
      <c r="BG1091" s="253" t="str">
        <f>+IF(TRIM(F1091)="","",$B$1&amp;"-"&amp;TRIM(Tabla1[[#This Row],[Mes Inscrito]])&amp;"-"&amp;TRIM(Tabla1[[#This Row],[Dia de clases Inscrito]])&amp;"-"&amp;TRIM(Tabla1[[#This Row],[Horario Inscrito]])&amp;"-"&amp;TRIM(Tabla1[[#This Row],[Fecha Inicio grupo]])&amp;"-"&amp;TRIM(Tabla1[[#This Row],[Tipo Incrito]]))</f>
        <v/>
      </c>
      <c r="BH1091" s="254" t="str">
        <f>IF(F1091="","",OR(IFERROR(SEARCH("CG",Tabla1[[#This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1" s="311" t="str">
        <f>IF(F1091&lt;&gt;"",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1" s="311" t="str">
        <f>IF(F1091&lt;&gt;"",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1" s="311" t="str">
        <f>IF(Tabla1[[#This Row],[Fecha Inicio grupo]]="","",IFERROR(VLOOKUP(Tabla1[[#This Row],[Mes de Alta como miembro]],Parámetros!$AM$2:$AN$16,2,0),"01/01/1900"))</f>
        <v/>
      </c>
    </row>
    <row r="1092" spans="1:63" ht="15" customHeight="1">
      <c r="A1092" s="69">
        <v>1089</v>
      </c>
      <c r="B1092" s="146"/>
      <c r="C1092" s="147"/>
      <c r="D1092" s="43"/>
      <c r="E1092" s="148"/>
      <c r="F1092" s="207"/>
      <c r="G1092" s="46"/>
      <c r="H1092" s="165"/>
      <c r="I1092" s="149"/>
      <c r="J1092" s="147"/>
      <c r="K1092" s="168"/>
      <c r="L1092" s="151"/>
      <c r="M1092" s="150"/>
      <c r="N1092" s="240" t="str">
        <f ca="1">IF(Tabla1[[#This Row],[Fecha de nac]]="","",IF(Tabla1[[#This Row],[Fecha Finalización]] &gt;=TODAY(), DATEDIF(Tabla1[[#This Row],[Fecha de nac]],TODAY(),"y"), ROUNDDOWN((Tabla1[[#This Row],[Fecha Finalización]] -Tabla1[[#This Row],[Fecha de nac]])/365,0)))</f>
        <v/>
      </c>
      <c r="O1092" s="171"/>
      <c r="P1092" s="152"/>
      <c r="Q1092" s="153"/>
      <c r="R1092" s="154"/>
      <c r="S1092" s="154"/>
      <c r="T1092" s="154"/>
      <c r="U1092" s="244" t="str">
        <f>IF(F1092="","",Tabla1[[#This Row],[Fecha Inicio grupo]]+3*7-7)</f>
        <v/>
      </c>
      <c r="V1092" s="245" t="str">
        <f>IF(F1092="","",EDATE(Tabla1[[#This Row],[Fecha Inicio grupo]],3))</f>
        <v/>
      </c>
      <c r="W1092" s="30"/>
      <c r="X1092" s="30"/>
      <c r="Y1092" s="155"/>
      <c r="Z1092" s="155"/>
      <c r="AA1092" s="155"/>
      <c r="AB1092" s="155"/>
      <c r="AC1092" s="155"/>
      <c r="AD1092" s="155"/>
      <c r="AE1092" s="155"/>
      <c r="AF1092" s="155"/>
      <c r="AG1092" s="155"/>
      <c r="AH1092" s="232"/>
      <c r="AI1092" s="232"/>
      <c r="AJ1092" s="233"/>
      <c r="AK1092" s="232"/>
      <c r="AL1092" s="232"/>
      <c r="AM1092" s="232"/>
      <c r="AN1092" s="232"/>
      <c r="AO1092" s="145"/>
      <c r="AP1092" s="247" t="str">
        <f>IF(F1092="","",IFERROR(VLOOKUP(SUBSTITUTE(SUBSTITUTE(Tabla1[[#This Row],[Uso Sistemas]],"T","P"),"N","F"),Parámetros!$M$2:$N$17,2,0),"Completar hasta 3ra sem. para evaluar a Probacionista"))</f>
        <v/>
      </c>
      <c r="AQ1092" s="156"/>
      <c r="AR1092" s="156"/>
      <c r="AS1092" s="156"/>
      <c r="AT1092" s="30"/>
      <c r="AU1092" s="56" t="str">
        <f>CONCATENATE(Tabla1[[#This Row],[sem 01]],Tabla1[[#This Row],[sem 02]],Tabla1[[#This Row],[sem 03]])</f>
        <v/>
      </c>
      <c r="AV1092" s="56"/>
      <c r="AW1092" s="56"/>
      <c r="AX1092" s="249" t="str">
        <f>IF(V1092="","",EOMONTH(EDATE(Tabla1[[#This Row],[Fecha Finalización]],2),0))</f>
        <v/>
      </c>
      <c r="AY1092" s="156"/>
      <c r="AZ1092" s="250" t="str">
        <f>IF(V1092="","",EOMONTH(EDATE(Tabla1[[#This Row],[Fecha Finalización]],3),0))</f>
        <v/>
      </c>
      <c r="BA1092" s="40"/>
      <c r="BB1092" s="40"/>
      <c r="BC1092" s="238"/>
      <c r="BD1092" s="234" t="str">
        <f>IF(F1092="","",Tabla1[[#This Row],[sem 01]]&amp;Tabla1[[#This Row],[sem 02]]&amp;Tabla1[[#This Row],[sem 03]])</f>
        <v/>
      </c>
      <c r="BE1092" s="235" t="str">
        <f>+IF(TRIM(F1092)="","",$B$1&amp;"-"&amp;Tabla1[[#This Row],[Mes Inscrito]]&amp;"-"&amp;Tabla1[[#This Row],[Dia de clases Inscrito]]&amp;"-"&amp;Tabla1[[#This Row],[Horario Inscrito]]&amp;"-"&amp;Tabla1[[#This Row],[Fecha Inicio grupo]])</f>
        <v/>
      </c>
      <c r="BF1092" s="252" t="str">
        <f>IF(F1092="","",Tabla1[[#This Row],[Curso]])</f>
        <v/>
      </c>
      <c r="BG1092" s="253" t="str">
        <f>+IF(TRIM(F1092)="","",$B$1&amp;"-"&amp;TRIM(Tabla1[[#This Row],[Mes Inscrito]])&amp;"-"&amp;TRIM(Tabla1[[#This Row],[Dia de clases Inscrito]])&amp;"-"&amp;TRIM(Tabla1[[#This Row],[Horario Inscrito]])&amp;"-"&amp;TRIM(Tabla1[[#This Row],[Fecha Inicio grupo]])&amp;"-"&amp;TRIM(Tabla1[[#This Row],[Tipo Incrito]]))</f>
        <v/>
      </c>
      <c r="BH1092" s="254" t="str">
        <f>IF(F1092="","",OR(IFERROR(SEARCH("CG",Tabla1[[#This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2" s="311" t="str">
        <f>IF(F1092&lt;&gt;"",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2" s="311" t="str">
        <f>IF(F1092&lt;&gt;"",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2" s="311" t="str">
        <f>IF(Tabla1[[#This Row],[Fecha Inicio grupo]]="","",IFERROR(VLOOKUP(Tabla1[[#This Row],[Mes de Alta como miembro]],Parámetros!$AM$2:$AN$16,2,0),"01/01/1900"))</f>
        <v/>
      </c>
    </row>
    <row r="1093" spans="1:63" ht="15" customHeight="1">
      <c r="A1093" s="69">
        <v>1090</v>
      </c>
      <c r="B1093" s="146"/>
      <c r="C1093" s="147"/>
      <c r="D1093" s="43"/>
      <c r="E1093" s="148"/>
      <c r="F1093" s="207"/>
      <c r="G1093" s="46"/>
      <c r="H1093" s="165"/>
      <c r="I1093" s="149"/>
      <c r="J1093" s="147"/>
      <c r="K1093" s="168"/>
      <c r="L1093" s="151"/>
      <c r="M1093" s="150"/>
      <c r="N1093" s="240" t="str">
        <f ca="1">IF(Tabla1[[#This Row],[Fecha de nac]]="","",IF(Tabla1[[#This Row],[Fecha Finalización]] &gt;=TODAY(), DATEDIF(Tabla1[[#This Row],[Fecha de nac]],TODAY(),"y"), ROUNDDOWN((Tabla1[[#This Row],[Fecha Finalización]] -Tabla1[[#This Row],[Fecha de nac]])/365,0)))</f>
        <v/>
      </c>
      <c r="O1093" s="171"/>
      <c r="P1093" s="152"/>
      <c r="Q1093" s="153"/>
      <c r="R1093" s="154"/>
      <c r="S1093" s="154"/>
      <c r="T1093" s="154"/>
      <c r="U1093" s="244" t="str">
        <f>IF(F1093="","",Tabla1[[#This Row],[Fecha Inicio grupo]]+3*7-7)</f>
        <v/>
      </c>
      <c r="V1093" s="245" t="str">
        <f>IF(F1093="","",EDATE(Tabla1[[#This Row],[Fecha Inicio grupo]],3))</f>
        <v/>
      </c>
      <c r="W1093" s="30"/>
      <c r="X1093" s="30"/>
      <c r="Y1093" s="155"/>
      <c r="Z1093" s="155"/>
      <c r="AA1093" s="155"/>
      <c r="AB1093" s="155"/>
      <c r="AC1093" s="155"/>
      <c r="AD1093" s="155"/>
      <c r="AE1093" s="155"/>
      <c r="AF1093" s="155"/>
      <c r="AG1093" s="155"/>
      <c r="AH1093" s="232"/>
      <c r="AI1093" s="232"/>
      <c r="AJ1093" s="233"/>
      <c r="AK1093" s="232"/>
      <c r="AL1093" s="232"/>
      <c r="AM1093" s="232"/>
      <c r="AN1093" s="232"/>
      <c r="AO1093" s="145"/>
      <c r="AP1093" s="247" t="str">
        <f>IF(F1093="","",IFERROR(VLOOKUP(SUBSTITUTE(SUBSTITUTE(Tabla1[[#This Row],[Uso Sistemas]],"T","P"),"N","F"),Parámetros!$M$2:$N$17,2,0),"Completar hasta 3ra sem. para evaluar a Probacionista"))</f>
        <v/>
      </c>
      <c r="AQ1093" s="156"/>
      <c r="AR1093" s="156"/>
      <c r="AS1093" s="156"/>
      <c r="AT1093" s="30"/>
      <c r="AU1093" s="56" t="str">
        <f>CONCATENATE(Tabla1[[#This Row],[sem 01]],Tabla1[[#This Row],[sem 02]],Tabla1[[#This Row],[sem 03]])</f>
        <v/>
      </c>
      <c r="AV1093" s="56"/>
      <c r="AW1093" s="56"/>
      <c r="AX1093" s="249" t="str">
        <f>IF(V1093="","",EOMONTH(EDATE(Tabla1[[#This Row],[Fecha Finalización]],2),0))</f>
        <v/>
      </c>
      <c r="AY1093" s="156"/>
      <c r="AZ1093" s="250" t="str">
        <f>IF(V1093="","",EOMONTH(EDATE(Tabla1[[#This Row],[Fecha Finalización]],3),0))</f>
        <v/>
      </c>
      <c r="BA1093" s="40"/>
      <c r="BB1093" s="40"/>
      <c r="BC1093" s="238"/>
      <c r="BD1093" s="234" t="str">
        <f>IF(F1093="","",Tabla1[[#This Row],[sem 01]]&amp;Tabla1[[#This Row],[sem 02]]&amp;Tabla1[[#This Row],[sem 03]])</f>
        <v/>
      </c>
      <c r="BE1093" s="235" t="str">
        <f>+IF(TRIM(F1093)="","",$B$1&amp;"-"&amp;Tabla1[[#This Row],[Mes Inscrito]]&amp;"-"&amp;Tabla1[[#This Row],[Dia de clases Inscrito]]&amp;"-"&amp;Tabla1[[#This Row],[Horario Inscrito]]&amp;"-"&amp;Tabla1[[#This Row],[Fecha Inicio grupo]])</f>
        <v/>
      </c>
      <c r="BF1093" s="252" t="str">
        <f>IF(F1093="","",Tabla1[[#This Row],[Curso]])</f>
        <v/>
      </c>
      <c r="BG1093" s="253" t="str">
        <f>+IF(TRIM(F1093)="","",$B$1&amp;"-"&amp;TRIM(Tabla1[[#This Row],[Mes Inscrito]])&amp;"-"&amp;TRIM(Tabla1[[#This Row],[Dia de clases Inscrito]])&amp;"-"&amp;TRIM(Tabla1[[#This Row],[Horario Inscrito]])&amp;"-"&amp;TRIM(Tabla1[[#This Row],[Fecha Inicio grupo]])&amp;"-"&amp;TRIM(Tabla1[[#This Row],[Tipo Incrito]]))</f>
        <v/>
      </c>
      <c r="BH1093" s="254" t="str">
        <f>IF(F1093="","",OR(IFERROR(SEARCH("CG",Tabla1[[#This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3" s="311" t="str">
        <f>IF(F1093&lt;&gt;"",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3" s="311" t="str">
        <f>IF(F1093&lt;&gt;"",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3" s="311" t="str">
        <f>IF(Tabla1[[#This Row],[Fecha Inicio grupo]]="","",IFERROR(VLOOKUP(Tabla1[[#This Row],[Mes de Alta como miembro]],Parámetros!$AM$2:$AN$16,2,0),"01/01/1900"))</f>
        <v/>
      </c>
    </row>
    <row r="1094" spans="1:63" ht="15" customHeight="1">
      <c r="A1094" s="69">
        <v>1091</v>
      </c>
      <c r="B1094" s="146"/>
      <c r="C1094" s="147"/>
      <c r="D1094" s="43"/>
      <c r="E1094" s="148"/>
      <c r="F1094" s="207"/>
      <c r="G1094" s="46"/>
      <c r="H1094" s="165"/>
      <c r="I1094" s="149"/>
      <c r="J1094" s="147"/>
      <c r="K1094" s="168"/>
      <c r="L1094" s="151"/>
      <c r="M1094" s="150"/>
      <c r="N1094" s="240" t="str">
        <f ca="1">IF(Tabla1[[#This Row],[Fecha de nac]]="","",IF(Tabla1[[#This Row],[Fecha Finalización]] &gt;=TODAY(), DATEDIF(Tabla1[[#This Row],[Fecha de nac]],TODAY(),"y"), ROUNDDOWN((Tabla1[[#This Row],[Fecha Finalización]] -Tabla1[[#This Row],[Fecha de nac]])/365,0)))</f>
        <v/>
      </c>
      <c r="O1094" s="171"/>
      <c r="P1094" s="152"/>
      <c r="Q1094" s="153"/>
      <c r="R1094" s="154"/>
      <c r="S1094" s="154"/>
      <c r="T1094" s="154"/>
      <c r="U1094" s="244" t="str">
        <f>IF(F1094="","",Tabla1[[#This Row],[Fecha Inicio grupo]]+3*7-7)</f>
        <v/>
      </c>
      <c r="V1094" s="245" t="str">
        <f>IF(F1094="","",EDATE(Tabla1[[#This Row],[Fecha Inicio grupo]],3))</f>
        <v/>
      </c>
      <c r="W1094" s="30"/>
      <c r="X1094" s="30"/>
      <c r="Y1094" s="155"/>
      <c r="Z1094" s="155"/>
      <c r="AA1094" s="155"/>
      <c r="AB1094" s="155"/>
      <c r="AC1094" s="155"/>
      <c r="AD1094" s="155"/>
      <c r="AE1094" s="155"/>
      <c r="AF1094" s="155"/>
      <c r="AG1094" s="155"/>
      <c r="AH1094" s="232"/>
      <c r="AI1094" s="232"/>
      <c r="AJ1094" s="233"/>
      <c r="AK1094" s="232"/>
      <c r="AL1094" s="232"/>
      <c r="AM1094" s="232"/>
      <c r="AN1094" s="232"/>
      <c r="AO1094" s="145"/>
      <c r="AP1094" s="247" t="str">
        <f>IF(F1094="","",IFERROR(VLOOKUP(SUBSTITUTE(SUBSTITUTE(Tabla1[[#This Row],[Uso Sistemas]],"T","P"),"N","F"),Parámetros!$M$2:$N$17,2,0),"Completar hasta 3ra sem. para evaluar a Probacionista"))</f>
        <v/>
      </c>
      <c r="AQ1094" s="156"/>
      <c r="AR1094" s="156"/>
      <c r="AS1094" s="156"/>
      <c r="AT1094" s="30"/>
      <c r="AU1094" s="56" t="str">
        <f>CONCATENATE(Tabla1[[#This Row],[sem 01]],Tabla1[[#This Row],[sem 02]],Tabla1[[#This Row],[sem 03]])</f>
        <v/>
      </c>
      <c r="AV1094" s="56"/>
      <c r="AW1094" s="56"/>
      <c r="AX1094" s="249" t="str">
        <f>IF(V1094="","",EOMONTH(EDATE(Tabla1[[#This Row],[Fecha Finalización]],2),0))</f>
        <v/>
      </c>
      <c r="AY1094" s="156"/>
      <c r="AZ1094" s="250" t="str">
        <f>IF(V1094="","",EOMONTH(EDATE(Tabla1[[#This Row],[Fecha Finalización]],3),0))</f>
        <v/>
      </c>
      <c r="BA1094" s="40"/>
      <c r="BB1094" s="40"/>
      <c r="BC1094" s="238"/>
      <c r="BD1094" s="234" t="str">
        <f>IF(F1094="","",Tabla1[[#This Row],[sem 01]]&amp;Tabla1[[#This Row],[sem 02]]&amp;Tabla1[[#This Row],[sem 03]])</f>
        <v/>
      </c>
      <c r="BE1094" s="235" t="str">
        <f>+IF(TRIM(F1094)="","",$B$1&amp;"-"&amp;Tabla1[[#This Row],[Mes Inscrito]]&amp;"-"&amp;Tabla1[[#This Row],[Dia de clases Inscrito]]&amp;"-"&amp;Tabla1[[#This Row],[Horario Inscrito]]&amp;"-"&amp;Tabla1[[#This Row],[Fecha Inicio grupo]])</f>
        <v/>
      </c>
      <c r="BF1094" s="252" t="str">
        <f>IF(F1094="","",Tabla1[[#This Row],[Curso]])</f>
        <v/>
      </c>
      <c r="BG1094" s="253" t="str">
        <f>+IF(TRIM(F1094)="","",$B$1&amp;"-"&amp;TRIM(Tabla1[[#This Row],[Mes Inscrito]])&amp;"-"&amp;TRIM(Tabla1[[#This Row],[Dia de clases Inscrito]])&amp;"-"&amp;TRIM(Tabla1[[#This Row],[Horario Inscrito]])&amp;"-"&amp;TRIM(Tabla1[[#This Row],[Fecha Inicio grupo]])&amp;"-"&amp;TRIM(Tabla1[[#This Row],[Tipo Incrito]]))</f>
        <v/>
      </c>
      <c r="BH1094" s="254" t="str">
        <f>IF(F1094="","",OR(IFERROR(SEARCH("CG",Tabla1[[#This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4" s="311" t="str">
        <f>IF(F1094&lt;&gt;"",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4" s="311" t="str">
        <f>IF(F1094&lt;&gt;"",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4" s="311" t="str">
        <f>IF(Tabla1[[#This Row],[Fecha Inicio grupo]]="","",IFERROR(VLOOKUP(Tabla1[[#This Row],[Mes de Alta como miembro]],Parámetros!$AM$2:$AN$16,2,0),"01/01/1900"))</f>
        <v/>
      </c>
    </row>
    <row r="1095" spans="1:63" ht="15" customHeight="1">
      <c r="A1095" s="69">
        <v>1092</v>
      </c>
      <c r="B1095" s="146"/>
      <c r="C1095" s="147"/>
      <c r="D1095" s="43"/>
      <c r="E1095" s="148"/>
      <c r="F1095" s="207"/>
      <c r="G1095" s="46"/>
      <c r="H1095" s="165"/>
      <c r="I1095" s="149"/>
      <c r="J1095" s="147"/>
      <c r="K1095" s="168"/>
      <c r="L1095" s="151"/>
      <c r="M1095" s="150"/>
      <c r="N1095" s="240" t="str">
        <f ca="1">IF(Tabla1[[#This Row],[Fecha de nac]]="","",IF(Tabla1[[#This Row],[Fecha Finalización]] &gt;=TODAY(), DATEDIF(Tabla1[[#This Row],[Fecha de nac]],TODAY(),"y"), ROUNDDOWN((Tabla1[[#This Row],[Fecha Finalización]] -Tabla1[[#This Row],[Fecha de nac]])/365,0)))</f>
        <v/>
      </c>
      <c r="O1095" s="171"/>
      <c r="P1095" s="152"/>
      <c r="Q1095" s="153"/>
      <c r="R1095" s="154"/>
      <c r="S1095" s="154"/>
      <c r="T1095" s="154"/>
      <c r="U1095" s="244" t="str">
        <f>IF(F1095="","",Tabla1[[#This Row],[Fecha Inicio grupo]]+3*7-7)</f>
        <v/>
      </c>
      <c r="V1095" s="245" t="str">
        <f>IF(F1095="","",EDATE(Tabla1[[#This Row],[Fecha Inicio grupo]],3))</f>
        <v/>
      </c>
      <c r="W1095" s="30"/>
      <c r="X1095" s="30"/>
      <c r="Y1095" s="155"/>
      <c r="Z1095" s="155"/>
      <c r="AA1095" s="155"/>
      <c r="AB1095" s="155"/>
      <c r="AC1095" s="155"/>
      <c r="AD1095" s="155"/>
      <c r="AE1095" s="155"/>
      <c r="AF1095" s="155"/>
      <c r="AG1095" s="155"/>
      <c r="AH1095" s="232"/>
      <c r="AI1095" s="232"/>
      <c r="AJ1095" s="233"/>
      <c r="AK1095" s="232"/>
      <c r="AL1095" s="232"/>
      <c r="AM1095" s="232"/>
      <c r="AN1095" s="232"/>
      <c r="AO1095" s="145"/>
      <c r="AP1095" s="247" t="str">
        <f>IF(F1095="","",IFERROR(VLOOKUP(SUBSTITUTE(SUBSTITUTE(Tabla1[[#This Row],[Uso Sistemas]],"T","P"),"N","F"),Parámetros!$M$2:$N$17,2,0),"Completar hasta 3ra sem. para evaluar a Probacionista"))</f>
        <v/>
      </c>
      <c r="AQ1095" s="156"/>
      <c r="AR1095" s="156"/>
      <c r="AS1095" s="156"/>
      <c r="AT1095" s="30"/>
      <c r="AU1095" s="56" t="str">
        <f>CONCATENATE(Tabla1[[#This Row],[sem 01]],Tabla1[[#This Row],[sem 02]],Tabla1[[#This Row],[sem 03]])</f>
        <v/>
      </c>
      <c r="AV1095" s="56"/>
      <c r="AW1095" s="56"/>
      <c r="AX1095" s="249" t="str">
        <f>IF(V1095="","",EOMONTH(EDATE(Tabla1[[#This Row],[Fecha Finalización]],2),0))</f>
        <v/>
      </c>
      <c r="AY1095" s="156"/>
      <c r="AZ1095" s="250" t="str">
        <f>IF(V1095="","",EOMONTH(EDATE(Tabla1[[#This Row],[Fecha Finalización]],3),0))</f>
        <v/>
      </c>
      <c r="BA1095" s="40"/>
      <c r="BB1095" s="40"/>
      <c r="BC1095" s="238"/>
      <c r="BD1095" s="234" t="str">
        <f>IF(F1095="","",Tabla1[[#This Row],[sem 01]]&amp;Tabla1[[#This Row],[sem 02]]&amp;Tabla1[[#This Row],[sem 03]])</f>
        <v/>
      </c>
      <c r="BE1095" s="235" t="str">
        <f>+IF(TRIM(F1095)="","",$B$1&amp;"-"&amp;Tabla1[[#This Row],[Mes Inscrito]]&amp;"-"&amp;Tabla1[[#This Row],[Dia de clases Inscrito]]&amp;"-"&amp;Tabla1[[#This Row],[Horario Inscrito]]&amp;"-"&amp;Tabla1[[#This Row],[Fecha Inicio grupo]])</f>
        <v/>
      </c>
      <c r="BF1095" s="252" t="str">
        <f>IF(F1095="","",Tabla1[[#This Row],[Curso]])</f>
        <v/>
      </c>
      <c r="BG1095" s="253" t="str">
        <f>+IF(TRIM(F1095)="","",$B$1&amp;"-"&amp;TRIM(Tabla1[[#This Row],[Mes Inscrito]])&amp;"-"&amp;TRIM(Tabla1[[#This Row],[Dia de clases Inscrito]])&amp;"-"&amp;TRIM(Tabla1[[#This Row],[Horario Inscrito]])&amp;"-"&amp;TRIM(Tabla1[[#This Row],[Fecha Inicio grupo]])&amp;"-"&amp;TRIM(Tabla1[[#This Row],[Tipo Incrito]]))</f>
        <v/>
      </c>
      <c r="BH1095" s="254" t="str">
        <f>IF(F1095="","",OR(IFERROR(SEARCH("CG",Tabla1[[#This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5" s="311" t="str">
        <f>IF(F1095&lt;&gt;"",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5" s="311" t="str">
        <f>IF(F1095&lt;&gt;"",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5" s="311" t="str">
        <f>IF(Tabla1[[#This Row],[Fecha Inicio grupo]]="","",IFERROR(VLOOKUP(Tabla1[[#This Row],[Mes de Alta como miembro]],Parámetros!$AM$2:$AN$16,2,0),"01/01/1900"))</f>
        <v/>
      </c>
    </row>
    <row r="1096" spans="1:63" ht="15" customHeight="1">
      <c r="A1096" s="69">
        <v>1093</v>
      </c>
      <c r="B1096" s="146"/>
      <c r="C1096" s="147"/>
      <c r="D1096" s="43"/>
      <c r="E1096" s="148"/>
      <c r="F1096" s="207"/>
      <c r="G1096" s="46"/>
      <c r="H1096" s="165"/>
      <c r="I1096" s="149"/>
      <c r="J1096" s="147"/>
      <c r="K1096" s="168"/>
      <c r="L1096" s="151"/>
      <c r="M1096" s="150"/>
      <c r="N1096" s="240" t="str">
        <f ca="1">IF(Tabla1[[#This Row],[Fecha de nac]]="","",IF(Tabla1[[#This Row],[Fecha Finalización]] &gt;=TODAY(), DATEDIF(Tabla1[[#This Row],[Fecha de nac]],TODAY(),"y"), ROUNDDOWN((Tabla1[[#This Row],[Fecha Finalización]] -Tabla1[[#This Row],[Fecha de nac]])/365,0)))</f>
        <v/>
      </c>
      <c r="O1096" s="171"/>
      <c r="P1096" s="152"/>
      <c r="Q1096" s="153"/>
      <c r="R1096" s="154"/>
      <c r="S1096" s="154"/>
      <c r="T1096" s="154"/>
      <c r="U1096" s="244" t="str">
        <f>IF(F1096="","",Tabla1[[#This Row],[Fecha Inicio grupo]]+3*7-7)</f>
        <v/>
      </c>
      <c r="V1096" s="245" t="str">
        <f>IF(F1096="","",EDATE(Tabla1[[#This Row],[Fecha Inicio grupo]],3))</f>
        <v/>
      </c>
      <c r="W1096" s="30"/>
      <c r="X1096" s="30"/>
      <c r="Y1096" s="155"/>
      <c r="Z1096" s="155"/>
      <c r="AA1096" s="155"/>
      <c r="AB1096" s="155"/>
      <c r="AC1096" s="155"/>
      <c r="AD1096" s="155"/>
      <c r="AE1096" s="155"/>
      <c r="AF1096" s="155"/>
      <c r="AG1096" s="155"/>
      <c r="AH1096" s="232"/>
      <c r="AI1096" s="232"/>
      <c r="AJ1096" s="233"/>
      <c r="AK1096" s="232"/>
      <c r="AL1096" s="232"/>
      <c r="AM1096" s="232"/>
      <c r="AN1096" s="232"/>
      <c r="AO1096" s="145"/>
      <c r="AP1096" s="247" t="str">
        <f>IF(F1096="","",IFERROR(VLOOKUP(SUBSTITUTE(SUBSTITUTE(Tabla1[[#This Row],[Uso Sistemas]],"T","P"),"N","F"),Parámetros!$M$2:$N$17,2,0),"Completar hasta 3ra sem. para evaluar a Probacionista"))</f>
        <v/>
      </c>
      <c r="AQ1096" s="156"/>
      <c r="AR1096" s="156"/>
      <c r="AS1096" s="156"/>
      <c r="AT1096" s="30"/>
      <c r="AU1096" s="56" t="str">
        <f>CONCATENATE(Tabla1[[#This Row],[sem 01]],Tabla1[[#This Row],[sem 02]],Tabla1[[#This Row],[sem 03]])</f>
        <v/>
      </c>
      <c r="AV1096" s="56"/>
      <c r="AW1096" s="56"/>
      <c r="AX1096" s="249" t="str">
        <f>IF(V1096="","",EOMONTH(EDATE(Tabla1[[#This Row],[Fecha Finalización]],2),0))</f>
        <v/>
      </c>
      <c r="AY1096" s="156"/>
      <c r="AZ1096" s="250" t="str">
        <f>IF(V1096="","",EOMONTH(EDATE(Tabla1[[#This Row],[Fecha Finalización]],3),0))</f>
        <v/>
      </c>
      <c r="BA1096" s="40"/>
      <c r="BB1096" s="40"/>
      <c r="BC1096" s="238"/>
      <c r="BD1096" s="234" t="str">
        <f>IF(F1096="","",Tabla1[[#This Row],[sem 01]]&amp;Tabla1[[#This Row],[sem 02]]&amp;Tabla1[[#This Row],[sem 03]])</f>
        <v/>
      </c>
      <c r="BE1096" s="235" t="str">
        <f>+IF(TRIM(F1096)="","",$B$1&amp;"-"&amp;Tabla1[[#This Row],[Mes Inscrito]]&amp;"-"&amp;Tabla1[[#This Row],[Dia de clases Inscrito]]&amp;"-"&amp;Tabla1[[#This Row],[Horario Inscrito]]&amp;"-"&amp;Tabla1[[#This Row],[Fecha Inicio grupo]])</f>
        <v/>
      </c>
      <c r="BF1096" s="252" t="str">
        <f>IF(F1096="","",Tabla1[[#This Row],[Curso]])</f>
        <v/>
      </c>
      <c r="BG1096" s="253" t="str">
        <f>+IF(TRIM(F1096)="","",$B$1&amp;"-"&amp;TRIM(Tabla1[[#This Row],[Mes Inscrito]])&amp;"-"&amp;TRIM(Tabla1[[#This Row],[Dia de clases Inscrito]])&amp;"-"&amp;TRIM(Tabla1[[#This Row],[Horario Inscrito]])&amp;"-"&amp;TRIM(Tabla1[[#This Row],[Fecha Inicio grupo]])&amp;"-"&amp;TRIM(Tabla1[[#This Row],[Tipo Incrito]]))</f>
        <v/>
      </c>
      <c r="BH1096" s="254" t="str">
        <f>IF(F1096="","",OR(IFERROR(SEARCH("CG",Tabla1[[#This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6" s="311" t="str">
        <f>IF(F1096&lt;&gt;"",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6" s="311" t="str">
        <f>IF(F1096&lt;&gt;"",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6" s="311" t="str">
        <f>IF(Tabla1[[#This Row],[Fecha Inicio grupo]]="","",IFERROR(VLOOKUP(Tabla1[[#This Row],[Mes de Alta como miembro]],Parámetros!$AM$2:$AN$16,2,0),"01/01/1900"))</f>
        <v/>
      </c>
    </row>
    <row r="1097" spans="1:63" ht="15" customHeight="1">
      <c r="A1097" s="69">
        <v>1094</v>
      </c>
      <c r="B1097" s="146"/>
      <c r="C1097" s="147"/>
      <c r="D1097" s="43"/>
      <c r="E1097" s="148"/>
      <c r="F1097" s="207"/>
      <c r="G1097" s="46"/>
      <c r="H1097" s="165"/>
      <c r="I1097" s="149"/>
      <c r="J1097" s="147"/>
      <c r="K1097" s="168"/>
      <c r="L1097" s="151"/>
      <c r="M1097" s="150"/>
      <c r="N1097" s="240" t="str">
        <f ca="1">IF(Tabla1[[#This Row],[Fecha de nac]]="","",IF(Tabla1[[#This Row],[Fecha Finalización]] &gt;=TODAY(), DATEDIF(Tabla1[[#This Row],[Fecha de nac]],TODAY(),"y"), ROUNDDOWN((Tabla1[[#This Row],[Fecha Finalización]] -Tabla1[[#This Row],[Fecha de nac]])/365,0)))</f>
        <v/>
      </c>
      <c r="O1097" s="171"/>
      <c r="P1097" s="152"/>
      <c r="Q1097" s="153"/>
      <c r="R1097" s="154"/>
      <c r="S1097" s="154"/>
      <c r="T1097" s="154"/>
      <c r="U1097" s="244" t="str">
        <f>IF(F1097="","",Tabla1[[#This Row],[Fecha Inicio grupo]]+3*7-7)</f>
        <v/>
      </c>
      <c r="V1097" s="245" t="str">
        <f>IF(F1097="","",EDATE(Tabla1[[#This Row],[Fecha Inicio grupo]],3))</f>
        <v/>
      </c>
      <c r="W1097" s="30"/>
      <c r="X1097" s="30"/>
      <c r="Y1097" s="155"/>
      <c r="Z1097" s="155"/>
      <c r="AA1097" s="155"/>
      <c r="AB1097" s="155"/>
      <c r="AC1097" s="155"/>
      <c r="AD1097" s="155"/>
      <c r="AE1097" s="155"/>
      <c r="AF1097" s="155"/>
      <c r="AG1097" s="155"/>
      <c r="AH1097" s="232"/>
      <c r="AI1097" s="232"/>
      <c r="AJ1097" s="233"/>
      <c r="AK1097" s="232"/>
      <c r="AL1097" s="232"/>
      <c r="AM1097" s="232"/>
      <c r="AN1097" s="232"/>
      <c r="AO1097" s="145"/>
      <c r="AP1097" s="247" t="str">
        <f>IF(F1097="","",IFERROR(VLOOKUP(SUBSTITUTE(SUBSTITUTE(Tabla1[[#This Row],[Uso Sistemas]],"T","P"),"N","F"),Parámetros!$M$2:$N$17,2,0),"Completar hasta 3ra sem. para evaluar a Probacionista"))</f>
        <v/>
      </c>
      <c r="AQ1097" s="156"/>
      <c r="AR1097" s="156"/>
      <c r="AS1097" s="156"/>
      <c r="AT1097" s="30"/>
      <c r="AU1097" s="56" t="str">
        <f>CONCATENATE(Tabla1[[#This Row],[sem 01]],Tabla1[[#This Row],[sem 02]],Tabla1[[#This Row],[sem 03]])</f>
        <v/>
      </c>
      <c r="AV1097" s="56"/>
      <c r="AW1097" s="56"/>
      <c r="AX1097" s="249" t="str">
        <f>IF(V1097="","",EOMONTH(EDATE(Tabla1[[#This Row],[Fecha Finalización]],2),0))</f>
        <v/>
      </c>
      <c r="AY1097" s="156"/>
      <c r="AZ1097" s="250" t="str">
        <f>IF(V1097="","",EOMONTH(EDATE(Tabla1[[#This Row],[Fecha Finalización]],3),0))</f>
        <v/>
      </c>
      <c r="BA1097" s="40"/>
      <c r="BB1097" s="40"/>
      <c r="BC1097" s="238"/>
      <c r="BD1097" s="234" t="str">
        <f>IF(F1097="","",Tabla1[[#This Row],[sem 01]]&amp;Tabla1[[#This Row],[sem 02]]&amp;Tabla1[[#This Row],[sem 03]])</f>
        <v/>
      </c>
      <c r="BE1097" s="235" t="str">
        <f>+IF(TRIM(F1097)="","",$B$1&amp;"-"&amp;Tabla1[[#This Row],[Mes Inscrito]]&amp;"-"&amp;Tabla1[[#This Row],[Dia de clases Inscrito]]&amp;"-"&amp;Tabla1[[#This Row],[Horario Inscrito]]&amp;"-"&amp;Tabla1[[#This Row],[Fecha Inicio grupo]])</f>
        <v/>
      </c>
      <c r="BF1097" s="252" t="str">
        <f>IF(F1097="","",Tabla1[[#This Row],[Curso]])</f>
        <v/>
      </c>
      <c r="BG1097" s="253" t="str">
        <f>+IF(TRIM(F1097)="","",$B$1&amp;"-"&amp;TRIM(Tabla1[[#This Row],[Mes Inscrito]])&amp;"-"&amp;TRIM(Tabla1[[#This Row],[Dia de clases Inscrito]])&amp;"-"&amp;TRIM(Tabla1[[#This Row],[Horario Inscrito]])&amp;"-"&amp;TRIM(Tabla1[[#This Row],[Fecha Inicio grupo]])&amp;"-"&amp;TRIM(Tabla1[[#This Row],[Tipo Incrito]]))</f>
        <v/>
      </c>
      <c r="BH1097" s="254" t="str">
        <f>IF(F1097="","",OR(IFERROR(SEARCH("CG",Tabla1[[#This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7" s="311" t="str">
        <f>IF(F1097&lt;&gt;"",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7" s="311" t="str">
        <f>IF(F1097&lt;&gt;"",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7" s="311" t="str">
        <f>IF(Tabla1[[#This Row],[Fecha Inicio grupo]]="","",IFERROR(VLOOKUP(Tabla1[[#This Row],[Mes de Alta como miembro]],Parámetros!$AM$2:$AN$16,2,0),"01/01/1900"))</f>
        <v/>
      </c>
    </row>
    <row r="1098" spans="1:63" ht="15" customHeight="1">
      <c r="A1098" s="69">
        <v>1095</v>
      </c>
      <c r="B1098" s="146"/>
      <c r="C1098" s="147"/>
      <c r="D1098" s="43"/>
      <c r="E1098" s="148"/>
      <c r="F1098" s="207"/>
      <c r="G1098" s="46"/>
      <c r="H1098" s="165"/>
      <c r="I1098" s="149"/>
      <c r="J1098" s="147"/>
      <c r="K1098" s="168"/>
      <c r="L1098" s="151"/>
      <c r="M1098" s="150"/>
      <c r="N1098" s="240" t="str">
        <f ca="1">IF(Tabla1[[#This Row],[Fecha de nac]]="","",IF(Tabla1[[#This Row],[Fecha Finalización]] &gt;=TODAY(), DATEDIF(Tabla1[[#This Row],[Fecha de nac]],TODAY(),"y"), ROUNDDOWN((Tabla1[[#This Row],[Fecha Finalización]] -Tabla1[[#This Row],[Fecha de nac]])/365,0)))</f>
        <v/>
      </c>
      <c r="O1098" s="171"/>
      <c r="P1098" s="152"/>
      <c r="Q1098" s="153"/>
      <c r="R1098" s="154"/>
      <c r="S1098" s="154"/>
      <c r="T1098" s="154"/>
      <c r="U1098" s="244" t="str">
        <f>IF(F1098="","",Tabla1[[#This Row],[Fecha Inicio grupo]]+3*7-7)</f>
        <v/>
      </c>
      <c r="V1098" s="245" t="str">
        <f>IF(F1098="","",EDATE(Tabla1[[#This Row],[Fecha Inicio grupo]],3))</f>
        <v/>
      </c>
      <c r="W1098" s="30"/>
      <c r="X1098" s="30"/>
      <c r="Y1098" s="155"/>
      <c r="Z1098" s="155"/>
      <c r="AA1098" s="155"/>
      <c r="AB1098" s="155"/>
      <c r="AC1098" s="155"/>
      <c r="AD1098" s="155"/>
      <c r="AE1098" s="155"/>
      <c r="AF1098" s="155"/>
      <c r="AG1098" s="155"/>
      <c r="AH1098" s="232"/>
      <c r="AI1098" s="232"/>
      <c r="AJ1098" s="233"/>
      <c r="AK1098" s="232"/>
      <c r="AL1098" s="232"/>
      <c r="AM1098" s="232"/>
      <c r="AN1098" s="232"/>
      <c r="AO1098" s="145"/>
      <c r="AP1098" s="247" t="str">
        <f>IF(F1098="","",IFERROR(VLOOKUP(SUBSTITUTE(SUBSTITUTE(Tabla1[[#This Row],[Uso Sistemas]],"T","P"),"N","F"),Parámetros!$M$2:$N$17,2,0),"Completar hasta 3ra sem. para evaluar a Probacionista"))</f>
        <v/>
      </c>
      <c r="AQ1098" s="156"/>
      <c r="AR1098" s="156"/>
      <c r="AS1098" s="156"/>
      <c r="AT1098" s="30"/>
      <c r="AU1098" s="56" t="str">
        <f>CONCATENATE(Tabla1[[#This Row],[sem 01]],Tabla1[[#This Row],[sem 02]],Tabla1[[#This Row],[sem 03]])</f>
        <v/>
      </c>
      <c r="AV1098" s="56"/>
      <c r="AW1098" s="56"/>
      <c r="AX1098" s="249" t="str">
        <f>IF(V1098="","",EOMONTH(EDATE(Tabla1[[#This Row],[Fecha Finalización]],2),0))</f>
        <v/>
      </c>
      <c r="AY1098" s="156"/>
      <c r="AZ1098" s="250" t="str">
        <f>IF(V1098="","",EOMONTH(EDATE(Tabla1[[#This Row],[Fecha Finalización]],3),0))</f>
        <v/>
      </c>
      <c r="BA1098" s="40"/>
      <c r="BB1098" s="40"/>
      <c r="BC1098" s="238"/>
      <c r="BD1098" s="234" t="str">
        <f>IF(F1098="","",Tabla1[[#This Row],[sem 01]]&amp;Tabla1[[#This Row],[sem 02]]&amp;Tabla1[[#This Row],[sem 03]])</f>
        <v/>
      </c>
      <c r="BE1098" s="235" t="str">
        <f>+IF(TRIM(F1098)="","",$B$1&amp;"-"&amp;Tabla1[[#This Row],[Mes Inscrito]]&amp;"-"&amp;Tabla1[[#This Row],[Dia de clases Inscrito]]&amp;"-"&amp;Tabla1[[#This Row],[Horario Inscrito]]&amp;"-"&amp;Tabla1[[#This Row],[Fecha Inicio grupo]])</f>
        <v/>
      </c>
      <c r="BF1098" s="252" t="str">
        <f>IF(F1098="","",Tabla1[[#This Row],[Curso]])</f>
        <v/>
      </c>
      <c r="BG1098" s="253" t="str">
        <f>+IF(TRIM(F1098)="","",$B$1&amp;"-"&amp;TRIM(Tabla1[[#This Row],[Mes Inscrito]])&amp;"-"&amp;TRIM(Tabla1[[#This Row],[Dia de clases Inscrito]])&amp;"-"&amp;TRIM(Tabla1[[#This Row],[Horario Inscrito]])&amp;"-"&amp;TRIM(Tabla1[[#This Row],[Fecha Inicio grupo]])&amp;"-"&amp;TRIM(Tabla1[[#This Row],[Tipo Incrito]]))</f>
        <v/>
      </c>
      <c r="BH1098" s="254" t="str">
        <f>IF(F1098="","",OR(IFERROR(SEARCH("CG",Tabla1[[#This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8" s="311" t="str">
        <f>IF(F1098&lt;&gt;"",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8" s="311" t="str">
        <f>IF(F1098&lt;&gt;"",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8" s="311" t="str">
        <f>IF(Tabla1[[#This Row],[Fecha Inicio grupo]]="","",IFERROR(VLOOKUP(Tabla1[[#This Row],[Mes de Alta como miembro]],Parámetros!$AM$2:$AN$16,2,0),"01/01/1900"))</f>
        <v/>
      </c>
    </row>
    <row r="1099" spans="1:63" ht="15" customHeight="1">
      <c r="A1099" s="69">
        <v>1096</v>
      </c>
      <c r="B1099" s="146"/>
      <c r="C1099" s="147"/>
      <c r="D1099" s="43"/>
      <c r="E1099" s="148"/>
      <c r="F1099" s="207"/>
      <c r="G1099" s="46"/>
      <c r="H1099" s="165"/>
      <c r="I1099" s="149"/>
      <c r="J1099" s="147"/>
      <c r="K1099" s="168"/>
      <c r="L1099" s="151"/>
      <c r="M1099" s="150"/>
      <c r="N1099" s="240" t="str">
        <f ca="1">IF(Tabla1[[#This Row],[Fecha de nac]]="","",IF(Tabla1[[#This Row],[Fecha Finalización]] &gt;=TODAY(), DATEDIF(Tabla1[[#This Row],[Fecha de nac]],TODAY(),"y"), ROUNDDOWN((Tabla1[[#This Row],[Fecha Finalización]] -Tabla1[[#This Row],[Fecha de nac]])/365,0)))</f>
        <v/>
      </c>
      <c r="O1099" s="171"/>
      <c r="P1099" s="152"/>
      <c r="Q1099" s="153"/>
      <c r="R1099" s="154"/>
      <c r="S1099" s="154"/>
      <c r="T1099" s="154"/>
      <c r="U1099" s="244" t="str">
        <f>IF(F1099="","",Tabla1[[#This Row],[Fecha Inicio grupo]]+3*7-7)</f>
        <v/>
      </c>
      <c r="V1099" s="245" t="str">
        <f>IF(F1099="","",EDATE(Tabla1[[#This Row],[Fecha Inicio grupo]],3))</f>
        <v/>
      </c>
      <c r="W1099" s="30"/>
      <c r="X1099" s="30"/>
      <c r="Y1099" s="155"/>
      <c r="Z1099" s="155"/>
      <c r="AA1099" s="155"/>
      <c r="AB1099" s="155"/>
      <c r="AC1099" s="155"/>
      <c r="AD1099" s="155"/>
      <c r="AE1099" s="155"/>
      <c r="AF1099" s="155"/>
      <c r="AG1099" s="155"/>
      <c r="AH1099" s="232"/>
      <c r="AI1099" s="232"/>
      <c r="AJ1099" s="233"/>
      <c r="AK1099" s="232"/>
      <c r="AL1099" s="232"/>
      <c r="AM1099" s="232"/>
      <c r="AN1099" s="232"/>
      <c r="AO1099" s="145"/>
      <c r="AP1099" s="247" t="str">
        <f>IF(F1099="","",IFERROR(VLOOKUP(SUBSTITUTE(SUBSTITUTE(Tabla1[[#This Row],[Uso Sistemas]],"T","P"),"N","F"),Parámetros!$M$2:$N$17,2,0),"Completar hasta 3ra sem. para evaluar a Probacionista"))</f>
        <v/>
      </c>
      <c r="AQ1099" s="156"/>
      <c r="AR1099" s="156"/>
      <c r="AS1099" s="156"/>
      <c r="AT1099" s="30"/>
      <c r="AU1099" s="56" t="str">
        <f>CONCATENATE(Tabla1[[#This Row],[sem 01]],Tabla1[[#This Row],[sem 02]],Tabla1[[#This Row],[sem 03]])</f>
        <v/>
      </c>
      <c r="AV1099" s="56"/>
      <c r="AW1099" s="56"/>
      <c r="AX1099" s="249" t="str">
        <f>IF(V1099="","",EOMONTH(EDATE(Tabla1[[#This Row],[Fecha Finalización]],2),0))</f>
        <v/>
      </c>
      <c r="AY1099" s="156"/>
      <c r="AZ1099" s="250" t="str">
        <f>IF(V1099="","",EOMONTH(EDATE(Tabla1[[#This Row],[Fecha Finalización]],3),0))</f>
        <v/>
      </c>
      <c r="BA1099" s="40"/>
      <c r="BB1099" s="40"/>
      <c r="BC1099" s="238"/>
      <c r="BD1099" s="234" t="str">
        <f>IF(F1099="","",Tabla1[[#This Row],[sem 01]]&amp;Tabla1[[#This Row],[sem 02]]&amp;Tabla1[[#This Row],[sem 03]])</f>
        <v/>
      </c>
      <c r="BE1099" s="235" t="str">
        <f>+IF(TRIM(F1099)="","",$B$1&amp;"-"&amp;Tabla1[[#This Row],[Mes Inscrito]]&amp;"-"&amp;Tabla1[[#This Row],[Dia de clases Inscrito]]&amp;"-"&amp;Tabla1[[#This Row],[Horario Inscrito]]&amp;"-"&amp;Tabla1[[#This Row],[Fecha Inicio grupo]])</f>
        <v/>
      </c>
      <c r="BF1099" s="252" t="str">
        <f>IF(F1099="","",Tabla1[[#This Row],[Curso]])</f>
        <v/>
      </c>
      <c r="BG1099" s="253" t="str">
        <f>+IF(TRIM(F1099)="","",$B$1&amp;"-"&amp;TRIM(Tabla1[[#This Row],[Mes Inscrito]])&amp;"-"&amp;TRIM(Tabla1[[#This Row],[Dia de clases Inscrito]])&amp;"-"&amp;TRIM(Tabla1[[#This Row],[Horario Inscrito]])&amp;"-"&amp;TRIM(Tabla1[[#This Row],[Fecha Inicio grupo]])&amp;"-"&amp;TRIM(Tabla1[[#This Row],[Tipo Incrito]]))</f>
        <v/>
      </c>
      <c r="BH1099" s="254" t="str">
        <f>IF(F1099="","",OR(IFERROR(SEARCH("CG",Tabla1[[#This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9" s="311" t="str">
        <f>IF(F1099&lt;&gt;"",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9" s="311" t="str">
        <f>IF(F1099&lt;&gt;"",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9" s="311" t="str">
        <f>IF(Tabla1[[#This Row],[Fecha Inicio grupo]]="","",IFERROR(VLOOKUP(Tabla1[[#This Row],[Mes de Alta como miembro]],Parámetros!$AM$2:$AN$16,2,0),"01/01/1900"))</f>
        <v/>
      </c>
    </row>
    <row r="1100" spans="1:63" ht="15" customHeight="1">
      <c r="Y1100" s="78"/>
    </row>
    <row r="1101" spans="1:63" ht="15" customHeight="1">
      <c r="Y1101" s="78"/>
    </row>
    <row r="1102" spans="1:63" ht="15" customHeight="1">
      <c r="Y1102" s="78"/>
    </row>
    <row r="1103" spans="1:63" ht="15" customHeight="1">
      <c r="Y1103" s="78"/>
    </row>
    <row r="1104" spans="1:63" ht="15" customHeight="1">
      <c r="Y1104" s="78"/>
    </row>
    <row r="1105" spans="25:25" ht="15" customHeight="1">
      <c r="Y1105" s="78"/>
    </row>
  </sheetData>
  <sheetProtection algorithmName="SHA-512" hashValue="WNzLZ7ObSEuqzLRlVI8yz9zJUnLSVgAGT1756Z5V6mcsbgnKC5IeEiFOts2F8RxJuTX8DNarI77ZTwQ9EPaZWg==" saltValue="6X6KbqwbEQLoIlWYKZfL0g==" spinCount="100000" sheet="1" objects="1" scenarios="1" formatCells="0" insertRows="0" deleteRows="0" sort="0" autoFilter="0"/>
  <protectedRanges>
    <protectedRange sqref="B4:M1099" name="Rango1"/>
    <protectedRange sqref="O4:AO1099" name="Rango4"/>
    <protectedRange sqref="AQ4:BC1099" name="Rango5"/>
  </protectedRanges>
  <mergeCells count="5">
    <mergeCell ref="W2:X2"/>
    <mergeCell ref="BB2:BC2"/>
    <mergeCell ref="C2:F2"/>
    <mergeCell ref="R2:T2"/>
    <mergeCell ref="H2:M2"/>
  </mergeCells>
  <phoneticPr fontId="15" type="noConversion"/>
  <conditionalFormatting sqref="H4:H1099">
    <cfRule type="duplicateValues" dxfId="91" priority="102"/>
  </conditionalFormatting>
  <conditionalFormatting sqref="K4:K1099">
    <cfRule type="duplicateValues" dxfId="90" priority="107"/>
  </conditionalFormatting>
  <conditionalFormatting sqref="L4:L1099">
    <cfRule type="duplicateValues" dxfId="89" priority="108"/>
  </conditionalFormatting>
  <conditionalFormatting sqref="M1 M5:M7">
    <cfRule type="expression" dxfId="88" priority="143">
      <formula>(MONTH(TODAY())=MONTH(M4))*(DAY(TODAY())=DAY(M4))</formula>
    </cfRule>
  </conditionalFormatting>
  <conditionalFormatting sqref="M4 M15">
    <cfRule type="expression" dxfId="87" priority="171">
      <formula>(MONTH(TODAY())=MONTH(M5))*(DAY(TODAY())=DAY(M5))</formula>
    </cfRule>
  </conditionalFormatting>
  <conditionalFormatting sqref="M8 M13:M14">
    <cfRule type="expression" dxfId="86" priority="267">
      <formula>(MONTH(TODAY())=MONTH(#REF!))*(DAY(TODAY())=DAY(#REF!))</formula>
    </cfRule>
  </conditionalFormatting>
  <conditionalFormatting sqref="M9:M10 M17 M22">
    <cfRule type="expression" dxfId="85" priority="132">
      <formula>(MONTH(TODAY())=MONTH(M11))*(DAY(TODAY())=DAY(M11))</formula>
    </cfRule>
  </conditionalFormatting>
  <conditionalFormatting sqref="M11:M12">
    <cfRule type="expression" dxfId="84" priority="282">
      <formula>(MONTH(TODAY())=MONTH(M14))*(DAY(TODAY())=DAY(M14))</formula>
    </cfRule>
  </conditionalFormatting>
  <conditionalFormatting sqref="M16">
    <cfRule type="expression" dxfId="83" priority="275">
      <formula>(MONTH(TODAY())=MONTH(#REF!))*(DAY(TODAY())=DAY(#REF!))</formula>
    </cfRule>
  </conditionalFormatting>
  <conditionalFormatting sqref="M18">
    <cfRule type="expression" dxfId="82" priority="279">
      <formula>(MONTH(TODAY())=MONTH(M370))*(DAY(TODAY())=DAY(M370))</formula>
    </cfRule>
  </conditionalFormatting>
  <conditionalFormatting sqref="M19 M23:M641">
    <cfRule type="expression" dxfId="81" priority="151">
      <formula>(MONTH(TODAY())=MONTH(M372))*(DAY(TODAY())=DAY(M372))</formula>
    </cfRule>
  </conditionalFormatting>
  <conditionalFormatting sqref="M20">
    <cfRule type="expression" dxfId="80" priority="133">
      <formula>(MONTH(TODAY())=MONTH(#REF!))*(DAY(TODAY())=DAY(#REF!))</formula>
    </cfRule>
  </conditionalFormatting>
  <conditionalFormatting sqref="M21">
    <cfRule type="expression" dxfId="79" priority="112">
      <formula>(MONTH(TODAY())=MONTH(N374))*(DAY(TODAY())=DAY(N374))</formula>
    </cfRule>
  </conditionalFormatting>
  <conditionalFormatting sqref="M74:M75 M77">
    <cfRule type="expression" dxfId="78" priority="104">
      <formula>(MONTH(TODAY())=MONTH(K84))*(DAY(TODAY())=DAY(K84))</formula>
    </cfRule>
  </conditionalFormatting>
  <conditionalFormatting sqref="M76">
    <cfRule type="expression" dxfId="77" priority="105">
      <formula>(MONTH(TODAY())=MONTH(K85))*(DAY(TODAY())=DAY(K85))</formula>
    </cfRule>
  </conditionalFormatting>
  <conditionalFormatting sqref="M78:M80">
    <cfRule type="expression" dxfId="76" priority="103">
      <formula>(MONTH(TODAY())=MONTH(K89))*(DAY(TODAY())=DAY(K89))</formula>
    </cfRule>
  </conditionalFormatting>
  <conditionalFormatting sqref="M81">
    <cfRule type="expression" dxfId="75" priority="101">
      <formula>(MONTH(TODAY())=MONTH(K91))*(DAY(TODAY())=DAY(K91))</formula>
    </cfRule>
  </conditionalFormatting>
  <conditionalFormatting sqref="M82">
    <cfRule type="expression" dxfId="74" priority="100">
      <formula>(MONTH(TODAY())=MONTH(#REF!))*(DAY(TODAY())=DAY(#REF!))</formula>
    </cfRule>
  </conditionalFormatting>
  <conditionalFormatting sqref="M642:M1099">
    <cfRule type="expression" dxfId="73" priority="274">
      <formula>(MONTH(TODAY())=MONTH(P1100))*(DAY(TODAY())=DAY(P1100))</formula>
    </cfRule>
  </conditionalFormatting>
  <conditionalFormatting sqref="Y1:AO2 Y3:AN3 Y4:AO1099 X1100:X1048576 AA1100:AS1048576">
    <cfRule type="beginsWith" dxfId="72" priority="136" operator="beginsWith" text="CG">
      <formula>LEFT(X1,LEN("CG"))="CG"</formula>
    </cfRule>
    <cfRule type="beginsWith" dxfId="71" priority="139" operator="beginsWith" text="T">
      <formula>LEFT(X1,LEN("T"))="T"</formula>
    </cfRule>
    <cfRule type="beginsWith" dxfId="70" priority="140" operator="beginsWith" text="P">
      <formula>LEFT(X1,LEN("P"))="P"</formula>
    </cfRule>
  </conditionalFormatting>
  <conditionalFormatting sqref="AP1:AP2 AP4:AP1099 AW1100:AY1048576">
    <cfRule type="beginsWith" dxfId="69" priority="142" operator="beginsWith" text="Asistió">
      <formula>LEFT(AP1,LEN("Asistió"))="Asistió"</formula>
    </cfRule>
  </conditionalFormatting>
  <dataValidations count="3">
    <dataValidation allowBlank="1" showInputMessage="1" showErrorMessage="1" sqref="D1:E1 C1:C3 BD4:BD19 R4:T20 C1100:E1048576 D3:E25 D83:D1099 BE4:BE1099 D74:E82 D26:D33 D39:D73" xr:uid="{00000000-0002-0000-0000-000000000000}"/>
    <dataValidation operator="greaterThan" allowBlank="1" showInputMessage="1" showErrorMessage="1" sqref="S1:T1 R1:R3 S3:T3 AV1206:AV1048576 Q1:Q20 Q21:T1099" xr:uid="{00000000-0002-0000-0000-000001000000}"/>
    <dataValidation type="date" operator="greaterThan" allowBlank="1" showInputMessage="1" showErrorMessage="1" sqref="F4:F1099" xr:uid="{00000000-0002-0000-0000-000002000000}">
      <formula1>44562</formula1>
    </dataValidation>
  </dataValidations>
  <pageMargins left="0.7" right="0.7" top="0.75" bottom="0.75" header="0.3" footer="0.3"/>
  <pageSetup paperSize="9" orientation="portrait" verticalDpi="300" r:id="rId1"/>
  <tableParts count="1">
    <tablePart r:id="rId2"/>
  </tableParts>
  <extLst>
    <ext xmlns:x14="http://schemas.microsoft.com/office/spreadsheetml/2009/9/main" uri="{CCE6A557-97BC-4b89-ADB6-D9C93CAAB3DF}">
      <x14:dataValidations xmlns:xm="http://schemas.microsoft.com/office/excel/2006/main" count="20">
        <x14:dataValidation type="list" allowBlank="1" showInputMessage="1" showErrorMessage="1" xr:uid="{00000000-0002-0000-0000-000004000000}">
          <x14:formula1>
            <xm:f>Parámetros!$C$3:$C$9</xm:f>
          </x14:formula1>
          <xm:sqref>BD20:BD1099</xm:sqref>
        </x14:dataValidation>
        <x14:dataValidation type="list" allowBlank="1" showInputMessage="1" showErrorMessage="1" xr:uid="{74F777BB-03EE-444B-ACD9-AF2B846472F1}">
          <x14:formula1>
            <xm:f>Parámetros!$AC$2:$AC$13</xm:f>
          </x14:formula1>
          <xm:sqref>C4:C1099</xm:sqref>
        </x14:dataValidation>
        <x14:dataValidation type="list" allowBlank="1" showInputMessage="1" showErrorMessage="1" xr:uid="{00000000-0002-0000-0000-000005000000}">
          <x14:formula1>
            <xm:f>Parámetros!$U$2:$U$3</xm:f>
          </x14:formula1>
          <xm:sqref>BA4:BA1099 AY4:AY1099</xm:sqref>
        </x14:dataValidation>
        <x14:dataValidation type="list" allowBlank="1" showInputMessage="1" showErrorMessage="1" xr:uid="{00000000-0002-0000-0000-000007000000}">
          <x14:formula1>
            <xm:f>Parámetros!$V$2:$V$7</xm:f>
          </x14:formula1>
          <xm:sqref>AQ4:AQ1099</xm:sqref>
        </x14:dataValidation>
        <x14:dataValidation type="list" allowBlank="1" showInputMessage="1" showErrorMessage="1" xr:uid="{00000000-0002-0000-0000-000009000000}">
          <x14:formula1>
            <xm:f>Parámetros!$P$2:$P$9</xm:f>
          </x14:formula1>
          <xm:sqref>BC4:BC1099</xm:sqref>
        </x14:dataValidation>
        <x14:dataValidation type="list" operator="greaterThan" allowBlank="1" showInputMessage="1" showErrorMessage="1" xr:uid="{00000000-0002-0000-0000-00000B000000}">
          <x14:formula1>
            <xm:f>Parámetros!$E$2:$E$17</xm:f>
          </x14:formula1>
          <xm:sqref>O4:O1099</xm:sqref>
        </x14:dataValidation>
        <x14:dataValidation type="list" allowBlank="1" showInputMessage="1" showErrorMessage="1" xr:uid="{7482530E-0D23-40EA-BFDB-001E67688D1C}">
          <x14:formula1>
            <xm:f>Parámetros!$C$3:$C$31</xm:f>
          </x14:formula1>
          <xm:sqref>Y1100:Z1105</xm:sqref>
        </x14:dataValidation>
        <x14:dataValidation type="list" allowBlank="1" showInputMessage="1" showErrorMessage="1" xr:uid="{0F8774A8-4539-413D-AECE-C7176F3D5E82}">
          <x14:formula1>
            <xm:f>Parámetros!$C$2:$C$31</xm:f>
          </x14:formula1>
          <xm:sqref>W4:X1099</xm:sqref>
        </x14:dataValidation>
        <x14:dataValidation type="list" allowBlank="1" showInputMessage="1" showErrorMessage="1" xr:uid="{00000000-0002-0000-0000-000008000000}">
          <x14:formula1>
            <xm:f>Parámetros!$A$2:$A$5</xm:f>
          </x14:formula1>
          <xm:sqref>B5:B1099</xm:sqref>
        </x14:dataValidation>
        <x14:dataValidation type="list" allowBlank="1" showInputMessage="1" showErrorMessage="1" xr:uid="{16F92060-F667-432E-91DA-442EBB9BD1F3}">
          <x14:formula1>
            <xm:f>Parámetros!$AE$2:$AE$15</xm:f>
          </x14:formula1>
          <xm:sqref>D34:D38</xm:sqref>
        </x14:dataValidation>
        <x14:dataValidation type="list" allowBlank="1" showInputMessage="1" showErrorMessage="1" xr:uid="{0F9B7937-B46E-495A-924E-C8A145679BAD}">
          <x14:formula1>
            <xm:f>Parámetros!$AH$2:$AH$15</xm:f>
          </x14:formula1>
          <xm:sqref>E26:E73 E83:E1099</xm:sqref>
        </x14:dataValidation>
        <x14:dataValidation type="list" allowBlank="1" showInputMessage="1" showErrorMessage="1" xr:uid="{46341B2D-2D06-4C1E-A22C-4A067391BDD4}">
          <x14:formula1>
            <xm:f>Parámetros!$U$2:$U$6</xm:f>
          </x14:formula1>
          <xm:sqref>AR4:AR1099</xm:sqref>
        </x14:dataValidation>
        <x14:dataValidation type="list" allowBlank="1" showInputMessage="1" showErrorMessage="1" xr:uid="{09A4509A-5F34-462E-9CAA-BEC949BC59EB}">
          <x14:formula1>
            <xm:f>Parámetros!$U$2:$U$5</xm:f>
          </x14:formula1>
          <xm:sqref>AW4:AW1099</xm:sqref>
        </x14:dataValidation>
        <x14:dataValidation type="list" allowBlank="1" showInputMessage="1" showErrorMessage="1" xr:uid="{FE06D69F-5D0D-452A-B266-A949E3FAC4B4}">
          <x14:formula1>
            <xm:f>Parámetros!$R$2:$R$85</xm:f>
          </x14:formula1>
          <xm:sqref>B1</xm:sqref>
        </x14:dataValidation>
        <x14:dataValidation type="list" allowBlank="1" showInputMessage="1" showErrorMessage="1" xr:uid="{E61FA786-A2FB-4E97-80E2-C6BF9981DA0D}">
          <x14:formula1>
            <xm:f>Parámetros!$W$2:$W$8</xm:f>
          </x14:formula1>
          <xm:sqref>AV1100:AV1205 AT4:AT1099</xm:sqref>
        </x14:dataValidation>
        <x14:dataValidation type="list" allowBlank="1" showInputMessage="1" showErrorMessage="1" xr:uid="{2CDD5E9E-4FB4-4D3B-A50D-674F5E663583}">
          <x14:formula1>
            <xm:f>Parámetros!$A$2:$A$6</xm:f>
          </x14:formula1>
          <xm:sqref>B4</xm:sqref>
        </x14:dataValidation>
        <x14:dataValidation type="list" operator="greaterThan" allowBlank="1" showInputMessage="1" showErrorMessage="1" xr:uid="{B2FB7D8E-3C1F-4C4F-9D18-85046127EBA1}">
          <x14:formula1>
            <xm:f>Parámetros!$D$2:$D$30</xm:f>
          </x14:formula1>
          <xm:sqref>G4:G1099</xm:sqref>
        </x14:dataValidation>
        <x14:dataValidation type="list" allowBlank="1" showInputMessage="1" showErrorMessage="1" xr:uid="{B901732E-9B92-4C27-95DC-97E6DAE18B3E}">
          <x14:formula1>
            <xm:f>Parámetros!$AA$2:$AA$10</xm:f>
          </x14:formula1>
          <xm:sqref>P4:P1099</xm:sqref>
        </x14:dataValidation>
        <x14:dataValidation type="list" allowBlank="1" showInputMessage="1" showErrorMessage="1" xr:uid="{578AA852-78D0-4AF5-A63E-598432C6E30B}">
          <x14:formula1>
            <xm:f>Parámetros!$G$2:$G$10</xm:f>
          </x14:formula1>
          <xm:sqref>Y4:AN1099</xm:sqref>
        </x14:dataValidation>
        <x14:dataValidation type="list" allowBlank="1" showInputMessage="1" showErrorMessage="1" xr:uid="{712C3F34-39A6-45B6-A244-F4BAE6AF1DF3}">
          <x14:formula1>
            <xm:f>Parámetros!$AK$2:$AK$16</xm:f>
          </x14:formula1>
          <xm:sqref>AS4:AS1099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30F50-0BC9-467F-B92E-D4F7DF0214B1}">
  <sheetPr codeName="Hoja2">
    <tabColor theme="9" tint="-0.499984740745262"/>
  </sheetPr>
  <dimension ref="A1:WVX27"/>
  <sheetViews>
    <sheetView zoomScale="85" zoomScaleNormal="85" workbookViewId="0">
      <selection activeCell="G8" sqref="G8"/>
    </sheetView>
  </sheetViews>
  <sheetFormatPr defaultColWidth="11.42578125" defaultRowHeight="14.45"/>
  <cols>
    <col min="1" max="1" width="6.42578125" customWidth="1"/>
    <col min="2" max="2" width="68.5703125" bestFit="1" customWidth="1"/>
    <col min="3" max="3" width="13.5703125" customWidth="1"/>
    <col min="5" max="5" width="9.85546875" hidden="1" customWidth="1"/>
    <col min="6" max="6" width="6.85546875" customWidth="1"/>
    <col min="7" max="7" width="11" customWidth="1"/>
    <col min="8" max="8" width="6.140625" customWidth="1"/>
    <col min="9" max="9" width="9.85546875" customWidth="1"/>
    <col min="10" max="10" width="5.5703125" bestFit="1" customWidth="1"/>
    <col min="11" max="12" width="6.140625" customWidth="1"/>
    <col min="13" max="13" width="7.7109375" customWidth="1"/>
    <col min="14" max="14" width="9.140625" customWidth="1"/>
    <col min="15" max="17" width="9.42578125" customWidth="1"/>
    <col min="18" max="18" width="12.140625" bestFit="1" customWidth="1"/>
  </cols>
  <sheetData>
    <row r="1" spans="1:16144" ht="16.149999999999999" thickBot="1">
      <c r="A1" s="11"/>
      <c r="B1" s="11" t="str">
        <f>+"FILIAL: "&amp;Probacionistas!$B$1</f>
        <v>FILIAL: Ayacucho</v>
      </c>
      <c r="C1" s="11"/>
      <c r="D1" s="12"/>
      <c r="E1" s="59"/>
      <c r="F1" s="59"/>
      <c r="G1" s="59"/>
      <c r="H1" s="59"/>
      <c r="I1" s="59"/>
      <c r="J1" s="59"/>
      <c r="K1" s="59"/>
      <c r="L1" s="59"/>
      <c r="M1" s="59"/>
      <c r="N1" s="59"/>
      <c r="O1" s="59"/>
      <c r="P1" s="59"/>
      <c r="Q1" s="59"/>
      <c r="R1" s="13"/>
      <c r="S1" s="319"/>
      <c r="T1" s="319"/>
      <c r="U1" s="319"/>
      <c r="V1" s="319"/>
      <c r="W1" s="319"/>
      <c r="X1" s="319"/>
      <c r="Y1" s="319"/>
      <c r="Z1" s="319"/>
      <c r="AA1" s="319"/>
      <c r="AB1" s="319"/>
      <c r="AC1" s="319"/>
      <c r="AD1" s="319"/>
      <c r="AE1" s="319"/>
      <c r="AF1" s="319"/>
      <c r="AG1" s="319"/>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19"/>
      <c r="DJ1" s="319"/>
      <c r="DK1" s="319"/>
      <c r="DL1" s="319"/>
      <c r="DM1" s="319"/>
      <c r="DN1" s="319"/>
      <c r="DO1" s="319"/>
      <c r="DP1" s="319"/>
      <c r="DQ1" s="319"/>
      <c r="DR1" s="319"/>
      <c r="DS1" s="319"/>
      <c r="DT1" s="319"/>
      <c r="DU1" s="319"/>
      <c r="DV1" s="319"/>
      <c r="DW1" s="319"/>
      <c r="DX1" s="319"/>
      <c r="DY1" s="319"/>
      <c r="DZ1" s="319"/>
      <c r="EA1" s="319"/>
      <c r="EB1" s="319"/>
      <c r="EC1" s="319"/>
      <c r="ED1" s="319"/>
      <c r="EE1" s="319"/>
      <c r="EF1" s="319"/>
      <c r="EG1" s="319"/>
      <c r="EH1" s="319"/>
      <c r="EI1" s="319"/>
      <c r="EJ1" s="319"/>
      <c r="EK1" s="319"/>
      <c r="EL1" s="319"/>
      <c r="EM1" s="319"/>
      <c r="EN1" s="319"/>
      <c r="EO1" s="319"/>
      <c r="EP1" s="319"/>
      <c r="EQ1" s="319"/>
      <c r="ER1" s="319"/>
      <c r="ES1" s="319"/>
      <c r="ET1" s="319"/>
      <c r="EU1" s="319"/>
      <c r="EV1" s="319"/>
      <c r="EW1" s="319"/>
      <c r="EX1" s="319"/>
      <c r="EY1" s="319"/>
      <c r="EZ1" s="319"/>
      <c r="FA1" s="319"/>
      <c r="FB1" s="319"/>
      <c r="FC1" s="319"/>
      <c r="FD1" s="319"/>
      <c r="FE1" s="319"/>
      <c r="FF1" s="319"/>
      <c r="FG1" s="319"/>
      <c r="FH1" s="319"/>
      <c r="FI1" s="319"/>
      <c r="FJ1" s="319"/>
      <c r="FK1" s="319"/>
      <c r="FL1" s="319"/>
      <c r="FM1" s="319"/>
      <c r="FN1" s="319"/>
      <c r="FO1" s="319"/>
      <c r="FP1" s="319"/>
      <c r="FQ1" s="319"/>
      <c r="FR1" s="319"/>
      <c r="FS1" s="319"/>
      <c r="FT1" s="319"/>
      <c r="FU1" s="319"/>
      <c r="FV1" s="319"/>
      <c r="FW1" s="13"/>
      <c r="FX1" s="13"/>
      <c r="FY1" s="13"/>
      <c r="FZ1" s="13"/>
      <c r="GA1" s="13"/>
      <c r="GB1" s="13"/>
      <c r="GC1" s="13"/>
      <c r="GD1" s="13"/>
      <c r="GE1" s="13"/>
      <c r="GF1" s="13"/>
      <c r="GG1" s="13"/>
      <c r="GH1" s="13"/>
      <c r="GI1" s="13"/>
      <c r="GJ1" s="13"/>
      <c r="GK1" s="13"/>
      <c r="GL1" s="13"/>
      <c r="GM1" s="13"/>
      <c r="GN1" s="13"/>
      <c r="GO1" s="13"/>
      <c r="GP1" s="13"/>
      <c r="GQ1" s="13"/>
      <c r="GR1" s="13"/>
      <c r="GS1" s="13"/>
      <c r="GT1" s="13"/>
      <c r="GU1" s="13"/>
      <c r="GV1" s="13"/>
      <c r="GW1" s="13"/>
      <c r="GX1" s="13"/>
      <c r="GY1" s="13"/>
      <c r="GZ1" s="13"/>
      <c r="HA1" s="13"/>
      <c r="HB1" s="13"/>
      <c r="HC1" s="13"/>
      <c r="HD1" s="13"/>
      <c r="HE1" s="13"/>
      <c r="HF1" s="13"/>
      <c r="HG1" s="13"/>
      <c r="HH1" s="13"/>
      <c r="HI1" s="13"/>
      <c r="HJ1" s="13"/>
      <c r="HK1" s="13"/>
      <c r="HL1" s="13"/>
      <c r="HM1" s="13"/>
      <c r="HN1" s="13"/>
      <c r="HO1" s="13"/>
      <c r="HP1" s="13"/>
      <c r="HQ1" s="13"/>
      <c r="HR1" s="13"/>
      <c r="HS1" s="13"/>
      <c r="HT1" s="13"/>
      <c r="HU1" s="13"/>
      <c r="HV1" s="13"/>
      <c r="HW1" s="13"/>
      <c r="HX1" s="13"/>
      <c r="HY1" s="13"/>
      <c r="HZ1" s="13"/>
      <c r="IA1" s="13"/>
      <c r="IB1" s="13"/>
      <c r="IC1" s="13"/>
      <c r="ID1" s="13"/>
      <c r="IE1" s="13"/>
      <c r="IF1" s="13"/>
      <c r="IG1" s="13"/>
      <c r="IH1" s="13"/>
      <c r="II1" s="13"/>
      <c r="IJ1" s="13"/>
      <c r="IK1" s="13"/>
      <c r="IL1" s="13"/>
      <c r="IM1" s="13"/>
      <c r="IN1" s="13"/>
      <c r="IO1" s="13"/>
      <c r="IP1" s="13"/>
      <c r="IQ1" s="13"/>
      <c r="IR1" s="13"/>
      <c r="IS1" s="13"/>
      <c r="IT1" s="13"/>
      <c r="IU1" s="13"/>
      <c r="IV1" s="13"/>
      <c r="IW1" s="13"/>
      <c r="IX1" s="13"/>
      <c r="IY1" s="13"/>
      <c r="IZ1" s="13"/>
      <c r="JA1" s="13"/>
      <c r="JB1" s="13"/>
      <c r="JC1" s="13"/>
      <c r="JD1" s="13"/>
      <c r="JE1" s="13"/>
      <c r="JF1" s="13"/>
      <c r="JG1" s="13"/>
      <c r="JH1" s="13"/>
      <c r="JI1" s="13"/>
      <c r="JJ1" s="13"/>
      <c r="JK1" s="13"/>
      <c r="JL1" s="319"/>
      <c r="JM1" s="319"/>
      <c r="JN1" s="319"/>
      <c r="JO1" s="319"/>
      <c r="JP1" s="319"/>
      <c r="JQ1" s="319"/>
      <c r="JR1" s="319"/>
      <c r="JS1" s="319"/>
      <c r="JT1" s="319"/>
      <c r="JU1" s="319"/>
      <c r="JV1" s="319"/>
      <c r="JW1" s="319"/>
      <c r="JX1" s="319"/>
      <c r="JY1" s="319"/>
      <c r="JZ1" s="319"/>
      <c r="KA1" s="319"/>
      <c r="KB1" s="319"/>
      <c r="KC1" s="319"/>
      <c r="KD1" s="319"/>
      <c r="KE1" s="319"/>
      <c r="KF1" s="319"/>
      <c r="KG1" s="319"/>
      <c r="KH1" s="319"/>
      <c r="KI1" s="319"/>
      <c r="KJ1" s="319"/>
      <c r="KK1" s="319"/>
      <c r="KL1" s="319"/>
      <c r="KM1" s="319"/>
      <c r="KN1" s="319"/>
      <c r="KO1" s="319"/>
      <c r="KP1" s="319"/>
      <c r="KQ1" s="319"/>
      <c r="KR1" s="319"/>
      <c r="KS1" s="319"/>
      <c r="KT1" s="319"/>
      <c r="KU1" s="319"/>
      <c r="KV1" s="319"/>
      <c r="KW1" s="319"/>
      <c r="KX1" s="319"/>
      <c r="KY1" s="319"/>
      <c r="KZ1" s="319"/>
      <c r="LA1" s="319"/>
      <c r="LB1" s="319"/>
      <c r="LC1" s="319"/>
      <c r="LD1" s="319"/>
      <c r="LE1" s="319"/>
      <c r="LF1" s="319"/>
      <c r="LG1" s="319"/>
      <c r="LH1" s="319"/>
      <c r="LI1" s="319"/>
      <c r="LJ1" s="319"/>
      <c r="LK1" s="319"/>
      <c r="LL1" s="319"/>
      <c r="LM1" s="319"/>
      <c r="LN1" s="319"/>
      <c r="LO1" s="319"/>
      <c r="LP1" s="319"/>
      <c r="LQ1" s="319"/>
      <c r="LR1" s="319"/>
      <c r="LS1" s="319"/>
      <c r="LT1" s="319"/>
      <c r="LU1" s="319"/>
      <c r="LV1" s="319"/>
      <c r="LW1" s="319"/>
      <c r="LX1" s="319"/>
      <c r="LY1" s="319"/>
      <c r="LZ1" s="319"/>
      <c r="MA1" s="319"/>
      <c r="MB1" s="319"/>
      <c r="MC1" s="319"/>
      <c r="MD1" s="319"/>
      <c r="ME1" s="319"/>
      <c r="MF1" s="319"/>
      <c r="MG1" s="319"/>
      <c r="MH1" s="319"/>
      <c r="MI1" s="319"/>
      <c r="MJ1" s="319"/>
      <c r="MK1" s="319"/>
      <c r="ML1" s="319"/>
      <c r="MM1" s="319"/>
      <c r="MN1" s="319"/>
      <c r="MO1" s="319"/>
      <c r="MP1" s="319"/>
      <c r="MQ1" s="319"/>
      <c r="MR1" s="319"/>
      <c r="MS1" s="319"/>
      <c r="MT1" s="319"/>
      <c r="MU1" s="319"/>
      <c r="MV1" s="319"/>
      <c r="MW1" s="319"/>
      <c r="MX1" s="319"/>
      <c r="MY1" s="319"/>
      <c r="MZ1" s="319"/>
      <c r="NA1" s="319"/>
      <c r="NB1" s="319"/>
      <c r="NC1" s="319"/>
      <c r="ND1" s="319"/>
      <c r="NE1" s="319"/>
      <c r="NF1" s="319"/>
      <c r="NG1" s="319"/>
      <c r="NH1" s="319"/>
      <c r="NI1" s="319"/>
      <c r="NJ1" s="319"/>
      <c r="NK1" s="319"/>
      <c r="NL1" s="319"/>
      <c r="NM1" s="319"/>
      <c r="NN1" s="319"/>
      <c r="NO1" s="319"/>
      <c r="NP1" s="319"/>
      <c r="NQ1" s="319"/>
      <c r="NR1" s="319"/>
      <c r="NS1" s="319"/>
      <c r="NT1" s="319"/>
      <c r="NU1" s="319"/>
      <c r="NV1" s="319"/>
      <c r="NW1" s="319"/>
      <c r="NX1" s="319"/>
      <c r="NY1" s="319"/>
      <c r="NZ1" s="319"/>
      <c r="OA1" s="319"/>
      <c r="OB1" s="319"/>
      <c r="OC1" s="319"/>
      <c r="OD1" s="319"/>
      <c r="OE1" s="319"/>
      <c r="OF1" s="319"/>
      <c r="OG1" s="319"/>
      <c r="OH1" s="319"/>
      <c r="OI1" s="319"/>
      <c r="OJ1" s="319"/>
      <c r="OK1" s="319"/>
      <c r="OL1" s="319"/>
      <c r="OM1" s="319"/>
      <c r="ON1" s="319"/>
      <c r="OO1" s="319"/>
      <c r="OP1" s="319"/>
      <c r="OQ1" s="319"/>
      <c r="OR1" s="319"/>
      <c r="OS1" s="319"/>
      <c r="OT1" s="319"/>
      <c r="OU1" s="319"/>
      <c r="OV1" s="319"/>
      <c r="OW1" s="319"/>
      <c r="OX1" s="319"/>
      <c r="OY1" s="319"/>
      <c r="OZ1" s="319"/>
      <c r="PA1" s="319"/>
      <c r="PB1" s="319"/>
      <c r="PC1" s="319"/>
      <c r="PD1" s="319"/>
      <c r="PE1" s="319"/>
      <c r="PF1" s="319"/>
      <c r="PG1" s="319"/>
      <c r="PH1" s="319"/>
      <c r="PI1" s="319"/>
      <c r="PJ1" s="319"/>
      <c r="PK1" s="319"/>
      <c r="PL1" s="319"/>
      <c r="PM1" s="319"/>
      <c r="PN1" s="319"/>
      <c r="PO1" s="319"/>
      <c r="PP1" s="319"/>
      <c r="PQ1" s="319"/>
      <c r="PR1" s="319"/>
      <c r="PS1" s="319"/>
      <c r="PT1" s="13"/>
      <c r="PU1" s="13"/>
      <c r="PV1" s="13"/>
      <c r="PW1" s="13"/>
      <c r="PX1" s="13"/>
      <c r="PY1" s="13"/>
      <c r="PZ1" s="13"/>
      <c r="QA1" s="13"/>
      <c r="QB1" s="13"/>
      <c r="QC1" s="13"/>
      <c r="QD1" s="13"/>
      <c r="QE1" s="13"/>
      <c r="QF1" s="13"/>
      <c r="QG1" s="13"/>
      <c r="QH1" s="13"/>
      <c r="QI1" s="13"/>
      <c r="QJ1" s="13"/>
      <c r="QK1" s="13"/>
      <c r="QL1" s="13"/>
      <c r="QM1" s="13"/>
      <c r="QN1" s="13"/>
      <c r="QO1" s="13"/>
      <c r="QP1" s="13"/>
      <c r="QQ1" s="13"/>
      <c r="QR1" s="13"/>
      <c r="QS1" s="13"/>
      <c r="QT1" s="13"/>
      <c r="QU1" s="13"/>
      <c r="QV1" s="13"/>
      <c r="QW1" s="13"/>
      <c r="QX1" s="13"/>
      <c r="QY1" s="13"/>
      <c r="QZ1" s="13"/>
      <c r="RA1" s="13"/>
      <c r="RB1" s="13"/>
      <c r="RC1" s="13"/>
      <c r="RD1" s="13"/>
      <c r="RE1" s="13"/>
      <c r="RF1" s="13"/>
      <c r="RG1" s="13"/>
      <c r="RH1" s="13"/>
      <c r="RI1" s="13"/>
      <c r="RJ1" s="13"/>
      <c r="RK1" s="13"/>
      <c r="RL1" s="13"/>
      <c r="RM1" s="13"/>
      <c r="RN1" s="13"/>
      <c r="RO1" s="13"/>
      <c r="RP1" s="13"/>
      <c r="RQ1" s="13"/>
      <c r="RR1" s="13"/>
      <c r="RS1" s="13"/>
      <c r="RT1" s="13"/>
      <c r="RU1" s="13"/>
      <c r="RV1" s="13"/>
      <c r="RW1" s="13"/>
      <c r="RX1" s="13"/>
      <c r="RY1" s="13"/>
      <c r="RZ1" s="13"/>
      <c r="SA1" s="13"/>
      <c r="SB1" s="13"/>
      <c r="SC1" s="13"/>
      <c r="SD1" s="13"/>
      <c r="SE1" s="13"/>
      <c r="SF1" s="13"/>
      <c r="SG1" s="13"/>
      <c r="SH1" s="13"/>
      <c r="SI1" s="13"/>
      <c r="SJ1" s="13"/>
      <c r="SK1" s="13"/>
      <c r="SL1" s="13"/>
      <c r="SM1" s="13"/>
      <c r="SN1" s="13"/>
      <c r="SO1" s="13"/>
      <c r="SP1" s="13"/>
      <c r="SQ1" s="13"/>
      <c r="SR1" s="13"/>
      <c r="SS1" s="13"/>
      <c r="ST1" s="13"/>
      <c r="SU1" s="13"/>
      <c r="SV1" s="13"/>
      <c r="SW1" s="13"/>
      <c r="SX1" s="13"/>
      <c r="SY1" s="13"/>
      <c r="SZ1" s="13"/>
      <c r="TA1" s="13"/>
      <c r="TB1" s="13"/>
      <c r="TC1" s="13"/>
      <c r="TD1" s="13"/>
      <c r="TE1" s="13"/>
      <c r="TF1" s="13"/>
      <c r="TG1" s="13"/>
      <c r="TH1" s="319"/>
      <c r="TI1" s="319"/>
      <c r="TJ1" s="319"/>
      <c r="TK1" s="319"/>
      <c r="TL1" s="319"/>
      <c r="TM1" s="319"/>
      <c r="TN1" s="319"/>
      <c r="TO1" s="319"/>
      <c r="TP1" s="319"/>
      <c r="TQ1" s="319"/>
      <c r="TR1" s="319"/>
      <c r="TS1" s="319"/>
      <c r="TT1" s="319"/>
      <c r="TU1" s="319"/>
      <c r="TV1" s="319"/>
      <c r="TW1" s="319"/>
      <c r="TX1" s="319"/>
      <c r="TY1" s="319"/>
      <c r="TZ1" s="319"/>
      <c r="UA1" s="319"/>
      <c r="UB1" s="319"/>
      <c r="UC1" s="319"/>
      <c r="UD1" s="319"/>
      <c r="UE1" s="319"/>
      <c r="UF1" s="319"/>
      <c r="UG1" s="319"/>
      <c r="UH1" s="319"/>
      <c r="UI1" s="319"/>
      <c r="UJ1" s="319"/>
      <c r="UK1" s="319"/>
      <c r="UL1" s="319"/>
      <c r="UM1" s="319"/>
      <c r="UN1" s="319"/>
      <c r="UO1" s="319"/>
      <c r="UP1" s="319"/>
      <c r="UQ1" s="319"/>
      <c r="UR1" s="319"/>
      <c r="US1" s="319"/>
      <c r="UT1" s="319"/>
      <c r="UU1" s="319"/>
      <c r="UV1" s="319"/>
      <c r="UW1" s="319"/>
      <c r="UX1" s="319"/>
      <c r="UY1" s="319"/>
      <c r="UZ1" s="319"/>
      <c r="VA1" s="319"/>
      <c r="VB1" s="319"/>
      <c r="VC1" s="319"/>
      <c r="VD1" s="319"/>
      <c r="VE1" s="319"/>
      <c r="VF1" s="319"/>
      <c r="VG1" s="319"/>
      <c r="VH1" s="319"/>
      <c r="VI1" s="319"/>
      <c r="VJ1" s="319"/>
      <c r="VK1" s="319"/>
      <c r="VL1" s="319"/>
      <c r="VM1" s="319"/>
      <c r="VN1" s="319"/>
      <c r="VO1" s="319"/>
      <c r="VP1" s="319"/>
      <c r="VQ1" s="319"/>
      <c r="VR1" s="319"/>
      <c r="VS1" s="319"/>
      <c r="VT1" s="319"/>
      <c r="VU1" s="319"/>
      <c r="VV1" s="319"/>
      <c r="VW1" s="319"/>
      <c r="VX1" s="319"/>
      <c r="VY1" s="319"/>
      <c r="VZ1" s="319"/>
      <c r="WA1" s="319"/>
      <c r="WB1" s="319"/>
      <c r="WC1" s="319"/>
      <c r="WD1" s="319"/>
      <c r="WE1" s="319"/>
      <c r="WF1" s="319"/>
      <c r="WG1" s="319"/>
      <c r="WH1" s="319"/>
      <c r="WI1" s="319"/>
      <c r="WJ1" s="319"/>
      <c r="WK1" s="319"/>
      <c r="WL1" s="319"/>
      <c r="WM1" s="319"/>
      <c r="WN1" s="319"/>
      <c r="WO1" s="319"/>
      <c r="WP1" s="319"/>
      <c r="WQ1" s="319"/>
      <c r="WR1" s="319"/>
      <c r="WS1" s="319"/>
      <c r="WT1" s="319"/>
      <c r="WU1" s="319"/>
      <c r="WV1" s="319"/>
      <c r="WW1" s="319"/>
      <c r="WX1" s="319"/>
      <c r="WY1" s="319"/>
      <c r="WZ1" s="319"/>
      <c r="XA1" s="319"/>
      <c r="XB1" s="319"/>
      <c r="XC1" s="319"/>
      <c r="XD1" s="319"/>
      <c r="XE1" s="319"/>
      <c r="XF1" s="319"/>
      <c r="XG1" s="319"/>
      <c r="XH1" s="319"/>
      <c r="XI1" s="319"/>
      <c r="XJ1" s="319"/>
      <c r="XK1" s="319"/>
      <c r="XL1" s="319"/>
      <c r="XM1" s="319"/>
      <c r="XN1" s="319"/>
      <c r="XO1" s="319"/>
      <c r="XP1" s="319"/>
      <c r="XQ1" s="319"/>
      <c r="XR1" s="319"/>
      <c r="XS1" s="319"/>
      <c r="XT1" s="319"/>
      <c r="XU1" s="319"/>
      <c r="XV1" s="319"/>
      <c r="XW1" s="319"/>
      <c r="XX1" s="319"/>
      <c r="XY1" s="319"/>
      <c r="XZ1" s="319"/>
      <c r="YA1" s="319"/>
      <c r="YB1" s="319"/>
      <c r="YC1" s="319"/>
      <c r="YD1" s="319"/>
      <c r="YE1" s="319"/>
      <c r="YF1" s="319"/>
      <c r="YG1" s="319"/>
      <c r="YH1" s="319"/>
      <c r="YI1" s="319"/>
      <c r="YJ1" s="319"/>
      <c r="YK1" s="319"/>
      <c r="YL1" s="319"/>
      <c r="YM1" s="319"/>
      <c r="YN1" s="319"/>
      <c r="YO1" s="319"/>
      <c r="YP1" s="319"/>
      <c r="YQ1" s="319"/>
      <c r="YR1" s="319"/>
      <c r="YS1" s="319"/>
      <c r="YT1" s="319"/>
      <c r="YU1" s="319"/>
      <c r="YV1" s="319"/>
      <c r="YW1" s="319"/>
      <c r="YX1" s="319"/>
      <c r="YY1" s="319"/>
      <c r="YZ1" s="319"/>
      <c r="ZA1" s="319"/>
      <c r="ZB1" s="319"/>
      <c r="ZC1" s="319"/>
      <c r="ZD1" s="319"/>
      <c r="ZE1" s="319"/>
      <c r="ZF1" s="319"/>
      <c r="ZG1" s="319"/>
      <c r="ZH1" s="319"/>
      <c r="ZI1" s="319"/>
      <c r="ZJ1" s="319"/>
      <c r="ZK1" s="319"/>
      <c r="ZL1" s="319"/>
      <c r="ZM1" s="319"/>
      <c r="ZN1" s="319"/>
      <c r="ZO1" s="319"/>
      <c r="ZP1" s="13"/>
      <c r="ZQ1" s="13"/>
      <c r="ZR1" s="13"/>
      <c r="ZS1" s="13"/>
      <c r="ZT1" s="13"/>
      <c r="ZU1" s="13"/>
      <c r="ZV1" s="13"/>
      <c r="ZW1" s="13"/>
      <c r="ZX1" s="13"/>
      <c r="ZY1" s="13"/>
      <c r="ZZ1" s="13"/>
      <c r="AAA1" s="13"/>
      <c r="AAB1" s="13"/>
      <c r="AAC1" s="13"/>
      <c r="AAD1" s="13"/>
      <c r="AAE1" s="13"/>
      <c r="AAF1" s="13"/>
      <c r="AAG1" s="13"/>
      <c r="AAH1" s="13"/>
      <c r="AAI1" s="13"/>
      <c r="AAJ1" s="13"/>
      <c r="AAK1" s="13"/>
      <c r="AAL1" s="13"/>
      <c r="AAM1" s="13"/>
      <c r="AAN1" s="13"/>
      <c r="AAO1" s="13"/>
      <c r="AAP1" s="13"/>
      <c r="AAQ1" s="13"/>
      <c r="AAR1" s="13"/>
      <c r="AAS1" s="13"/>
      <c r="AAT1" s="13"/>
      <c r="AAU1" s="13"/>
      <c r="AAV1" s="13"/>
      <c r="AAW1" s="13"/>
      <c r="AAX1" s="13"/>
      <c r="AAY1" s="13"/>
      <c r="AAZ1" s="13"/>
      <c r="ABA1" s="13"/>
      <c r="ABB1" s="13"/>
      <c r="ABC1" s="13"/>
      <c r="ABD1" s="13"/>
      <c r="ABE1" s="13"/>
      <c r="ABF1" s="13"/>
      <c r="ABG1" s="13"/>
      <c r="ABH1" s="13"/>
      <c r="ABI1" s="13"/>
      <c r="ABJ1" s="13"/>
      <c r="ABK1" s="13"/>
      <c r="ABL1" s="13"/>
      <c r="ABM1" s="13"/>
      <c r="ABN1" s="13"/>
      <c r="ABO1" s="13"/>
      <c r="ABP1" s="13"/>
      <c r="ABQ1" s="13"/>
      <c r="ABR1" s="13"/>
      <c r="ABS1" s="13"/>
      <c r="ABT1" s="13"/>
      <c r="ABU1" s="13"/>
      <c r="ABV1" s="13"/>
      <c r="ABW1" s="13"/>
      <c r="ABX1" s="13"/>
      <c r="ABY1" s="13"/>
      <c r="ABZ1" s="13"/>
      <c r="ACA1" s="13"/>
      <c r="ACB1" s="13"/>
      <c r="ACC1" s="13"/>
      <c r="ACD1" s="13"/>
      <c r="ACE1" s="13"/>
      <c r="ACF1" s="13"/>
      <c r="ACG1" s="13"/>
      <c r="ACH1" s="13"/>
      <c r="ACI1" s="13"/>
      <c r="ACJ1" s="13"/>
      <c r="ACK1" s="13"/>
      <c r="ACL1" s="13"/>
      <c r="ACM1" s="13"/>
      <c r="ACN1" s="13"/>
      <c r="ACO1" s="13"/>
      <c r="ACP1" s="13"/>
      <c r="ACQ1" s="13"/>
      <c r="ACR1" s="13"/>
      <c r="ACS1" s="13"/>
      <c r="ACT1" s="13"/>
      <c r="ACU1" s="13"/>
      <c r="ACV1" s="13"/>
      <c r="ACW1" s="13"/>
      <c r="ACX1" s="13"/>
      <c r="ACY1" s="13"/>
      <c r="ACZ1" s="13"/>
      <c r="ADA1" s="13"/>
      <c r="ADB1" s="13"/>
      <c r="ADC1" s="13"/>
      <c r="ADD1" s="319"/>
      <c r="ADE1" s="319"/>
      <c r="ADF1" s="319"/>
      <c r="ADG1" s="319"/>
      <c r="ADH1" s="319"/>
      <c r="ADI1" s="319"/>
      <c r="ADJ1" s="319"/>
      <c r="ADK1" s="319"/>
      <c r="ADL1" s="319"/>
      <c r="ADM1" s="319"/>
      <c r="ADN1" s="319"/>
      <c r="ADO1" s="319"/>
      <c r="ADP1" s="319"/>
      <c r="ADQ1" s="319"/>
      <c r="ADR1" s="319"/>
      <c r="ADS1" s="319"/>
      <c r="ADT1" s="319"/>
      <c r="ADU1" s="319"/>
      <c r="ADV1" s="319"/>
      <c r="ADW1" s="319"/>
      <c r="ADX1" s="319"/>
      <c r="ADY1" s="319"/>
      <c r="ADZ1" s="319"/>
      <c r="AEA1" s="319"/>
      <c r="AEB1" s="319"/>
      <c r="AEC1" s="319"/>
      <c r="AED1" s="319"/>
      <c r="AEE1" s="319"/>
      <c r="AEF1" s="319"/>
      <c r="AEG1" s="319"/>
      <c r="AEH1" s="319"/>
      <c r="AEI1" s="319"/>
      <c r="AEJ1" s="319"/>
      <c r="AEK1" s="319"/>
      <c r="AEL1" s="319"/>
      <c r="AEM1" s="319"/>
      <c r="AEN1" s="319"/>
      <c r="AEO1" s="319"/>
      <c r="AEP1" s="319"/>
      <c r="AEQ1" s="319"/>
      <c r="AER1" s="319"/>
      <c r="AES1" s="319"/>
      <c r="AET1" s="319"/>
      <c r="AEU1" s="319"/>
      <c r="AEV1" s="319"/>
      <c r="AEW1" s="319"/>
      <c r="AEX1" s="319"/>
      <c r="AEY1" s="319"/>
      <c r="AEZ1" s="319"/>
      <c r="AFA1" s="319"/>
      <c r="AFB1" s="319"/>
      <c r="AFC1" s="319"/>
      <c r="AFD1" s="319"/>
      <c r="AFE1" s="319"/>
      <c r="AFF1" s="319"/>
      <c r="AFG1" s="319"/>
      <c r="AFH1" s="319"/>
      <c r="AFI1" s="319"/>
      <c r="AFJ1" s="319"/>
      <c r="AFK1" s="319"/>
      <c r="AFL1" s="319"/>
      <c r="AFM1" s="319"/>
      <c r="AFN1" s="319"/>
      <c r="AFO1" s="319"/>
      <c r="AFP1" s="319"/>
      <c r="AFQ1" s="319"/>
      <c r="AFR1" s="319"/>
      <c r="AFS1" s="319"/>
      <c r="AFT1" s="319"/>
      <c r="AFU1" s="319"/>
      <c r="AFV1" s="319"/>
      <c r="AFW1" s="319"/>
      <c r="AFX1" s="319"/>
      <c r="AFY1" s="319"/>
      <c r="AFZ1" s="319"/>
      <c r="AGA1" s="319"/>
      <c r="AGB1" s="319"/>
      <c r="AGC1" s="319"/>
      <c r="AGD1" s="319"/>
      <c r="AGE1" s="319"/>
      <c r="AGF1" s="319"/>
      <c r="AGG1" s="319"/>
      <c r="AGH1" s="319"/>
      <c r="AGI1" s="319"/>
      <c r="AGJ1" s="319"/>
      <c r="AGK1" s="319"/>
      <c r="AGL1" s="319"/>
      <c r="AGM1" s="319"/>
      <c r="AGN1" s="319"/>
      <c r="AGO1" s="319"/>
      <c r="AGP1" s="319"/>
      <c r="AGQ1" s="319"/>
      <c r="AGR1" s="319"/>
      <c r="AGS1" s="319"/>
      <c r="AGT1" s="319"/>
      <c r="AGU1" s="319"/>
      <c r="AGV1" s="319"/>
      <c r="AGW1" s="319"/>
      <c r="AGX1" s="319"/>
      <c r="AGY1" s="319"/>
      <c r="AGZ1" s="319"/>
      <c r="AHA1" s="319"/>
      <c r="AHB1" s="319"/>
      <c r="AHC1" s="319"/>
      <c r="AHD1" s="319"/>
      <c r="AHE1" s="319"/>
      <c r="AHF1" s="319"/>
      <c r="AHG1" s="319"/>
      <c r="AHH1" s="319"/>
      <c r="AHI1" s="319"/>
      <c r="AHJ1" s="319"/>
      <c r="AHK1" s="319"/>
      <c r="AHL1" s="319"/>
      <c r="AHM1" s="319"/>
      <c r="AHN1" s="319"/>
      <c r="AHO1" s="319"/>
      <c r="AHP1" s="319"/>
      <c r="AHQ1" s="319"/>
      <c r="AHR1" s="319"/>
      <c r="AHS1" s="319"/>
      <c r="AHT1" s="319"/>
      <c r="AHU1" s="319"/>
      <c r="AHV1" s="319"/>
      <c r="AHW1" s="319"/>
      <c r="AHX1" s="319"/>
      <c r="AHY1" s="319"/>
      <c r="AHZ1" s="319"/>
      <c r="AIA1" s="319"/>
      <c r="AIB1" s="319"/>
      <c r="AIC1" s="319"/>
      <c r="AID1" s="319"/>
      <c r="AIE1" s="319"/>
      <c r="AIF1" s="319"/>
      <c r="AIG1" s="319"/>
      <c r="AIH1" s="319"/>
      <c r="AII1" s="319"/>
      <c r="AIJ1" s="319"/>
      <c r="AIK1" s="319"/>
      <c r="AIL1" s="319"/>
      <c r="AIM1" s="319"/>
      <c r="AIN1" s="319"/>
      <c r="AIO1" s="319"/>
      <c r="AIP1" s="319"/>
      <c r="AIQ1" s="319"/>
      <c r="AIR1" s="319"/>
      <c r="AIS1" s="319"/>
      <c r="AIT1" s="319"/>
      <c r="AIU1" s="319"/>
      <c r="AIV1" s="319"/>
      <c r="AIW1" s="319"/>
      <c r="AIX1" s="319"/>
      <c r="AIY1" s="319"/>
      <c r="AIZ1" s="319"/>
      <c r="AJA1" s="319"/>
      <c r="AJB1" s="319"/>
      <c r="AJC1" s="319"/>
      <c r="AJD1" s="319"/>
      <c r="AJE1" s="319"/>
      <c r="AJF1" s="319"/>
      <c r="AJG1" s="319"/>
      <c r="AJH1" s="319"/>
      <c r="AJI1" s="319"/>
      <c r="AJJ1" s="319"/>
      <c r="AJK1" s="319"/>
      <c r="AJL1" s="13"/>
      <c r="AJM1" s="13"/>
      <c r="AJN1" s="13"/>
      <c r="AJO1" s="13"/>
      <c r="AJP1" s="13"/>
      <c r="AJQ1" s="13"/>
      <c r="AJR1" s="13"/>
      <c r="AJS1" s="13"/>
      <c r="AJT1" s="13"/>
      <c r="AJU1" s="13"/>
      <c r="AJV1" s="13"/>
      <c r="AJW1" s="13"/>
      <c r="AJX1" s="13"/>
      <c r="AJY1" s="13"/>
      <c r="AJZ1" s="13"/>
      <c r="AKA1" s="13"/>
      <c r="AKB1" s="13"/>
      <c r="AKC1" s="13"/>
      <c r="AKD1" s="13"/>
      <c r="AKE1" s="13"/>
      <c r="AKF1" s="13"/>
      <c r="AKG1" s="13"/>
      <c r="AKH1" s="13"/>
      <c r="AKI1" s="13"/>
      <c r="AKJ1" s="13"/>
      <c r="AKK1" s="13"/>
      <c r="AKL1" s="13"/>
      <c r="AKM1" s="13"/>
      <c r="AKN1" s="13"/>
      <c r="AKO1" s="13"/>
      <c r="AKP1" s="13"/>
      <c r="AKQ1" s="13"/>
      <c r="AKR1" s="13"/>
      <c r="AKS1" s="13"/>
      <c r="AKT1" s="13"/>
      <c r="AKU1" s="13"/>
      <c r="AKV1" s="13"/>
      <c r="AKW1" s="13"/>
      <c r="AKX1" s="13"/>
      <c r="AKY1" s="13"/>
      <c r="AKZ1" s="13"/>
      <c r="ALA1" s="13"/>
      <c r="ALB1" s="13"/>
      <c r="ALC1" s="13"/>
      <c r="ALD1" s="13"/>
      <c r="ALE1" s="13"/>
      <c r="ALF1" s="13"/>
      <c r="ALG1" s="13"/>
      <c r="ALH1" s="13"/>
      <c r="ALI1" s="13"/>
      <c r="ALJ1" s="13"/>
      <c r="ALK1" s="13"/>
      <c r="ALL1" s="13"/>
      <c r="ALM1" s="13"/>
      <c r="ALN1" s="13"/>
      <c r="ALO1" s="13"/>
      <c r="ALP1" s="13"/>
      <c r="ALQ1" s="13"/>
      <c r="ALR1" s="13"/>
      <c r="ALS1" s="13"/>
      <c r="ALT1" s="13"/>
      <c r="ALU1" s="13"/>
      <c r="ALV1" s="13"/>
      <c r="ALW1" s="13"/>
      <c r="ALX1" s="13"/>
      <c r="ALY1" s="13"/>
      <c r="ALZ1" s="13"/>
      <c r="AMA1" s="13"/>
      <c r="AMB1" s="13"/>
      <c r="AMC1" s="13"/>
      <c r="AMD1" s="13"/>
      <c r="AME1" s="13"/>
      <c r="AMF1" s="13"/>
      <c r="AMG1" s="13"/>
      <c r="AMH1" s="13"/>
      <c r="AMI1" s="13"/>
      <c r="AMJ1" s="13"/>
      <c r="AMK1" s="13"/>
      <c r="AML1" s="13"/>
      <c r="AMM1" s="13"/>
      <c r="AMN1" s="13"/>
      <c r="AMO1" s="13"/>
      <c r="AMP1" s="13"/>
      <c r="AMQ1" s="13"/>
      <c r="AMR1" s="13"/>
      <c r="AMS1" s="13"/>
      <c r="AMT1" s="13"/>
      <c r="AMU1" s="13"/>
      <c r="AMV1" s="13"/>
      <c r="AMW1" s="13"/>
      <c r="AMX1" s="13"/>
      <c r="AMY1" s="13"/>
      <c r="AMZ1" s="319"/>
      <c r="ANA1" s="319"/>
      <c r="ANB1" s="319"/>
      <c r="ANC1" s="319"/>
      <c r="AND1" s="319"/>
      <c r="ANE1" s="319"/>
      <c r="ANF1" s="319"/>
      <c r="ANG1" s="319"/>
      <c r="ANH1" s="319"/>
      <c r="ANI1" s="319"/>
      <c r="ANJ1" s="319"/>
      <c r="ANK1" s="319"/>
      <c r="ANL1" s="319"/>
      <c r="ANM1" s="319"/>
      <c r="ANN1" s="319"/>
      <c r="ANO1" s="319"/>
      <c r="ANP1" s="319"/>
      <c r="ANQ1" s="319"/>
      <c r="ANR1" s="319"/>
      <c r="ANS1" s="319"/>
      <c r="ANT1" s="319"/>
      <c r="ANU1" s="319"/>
      <c r="ANV1" s="319"/>
      <c r="ANW1" s="319"/>
      <c r="ANX1" s="319"/>
      <c r="ANY1" s="319"/>
      <c r="ANZ1" s="319"/>
      <c r="AOA1" s="319"/>
      <c r="AOB1" s="319"/>
      <c r="AOC1" s="319"/>
      <c r="AOD1" s="319"/>
      <c r="AOE1" s="319"/>
      <c r="AOF1" s="319"/>
      <c r="AOG1" s="319"/>
      <c r="AOH1" s="319"/>
      <c r="AOI1" s="319"/>
      <c r="AOJ1" s="319"/>
      <c r="AOK1" s="319"/>
      <c r="AOL1" s="319"/>
      <c r="AOM1" s="319"/>
      <c r="AON1" s="319"/>
      <c r="AOO1" s="319"/>
      <c r="AOP1" s="319"/>
      <c r="AOQ1" s="319"/>
      <c r="AOR1" s="319"/>
      <c r="AOS1" s="319"/>
      <c r="AOT1" s="319"/>
      <c r="AOU1" s="319"/>
      <c r="AOV1" s="319"/>
      <c r="AOW1" s="319"/>
      <c r="AOX1" s="319"/>
      <c r="AOY1" s="319"/>
      <c r="AOZ1" s="319"/>
      <c r="APA1" s="319"/>
      <c r="APB1" s="319"/>
      <c r="APC1" s="319"/>
      <c r="APD1" s="319"/>
      <c r="APE1" s="319"/>
      <c r="APF1" s="319"/>
      <c r="APG1" s="319"/>
      <c r="APH1" s="319"/>
      <c r="API1" s="319"/>
      <c r="APJ1" s="319"/>
      <c r="APK1" s="319"/>
      <c r="APL1" s="319"/>
      <c r="APM1" s="319"/>
      <c r="APN1" s="319"/>
      <c r="APO1" s="319"/>
      <c r="APP1" s="319"/>
      <c r="APQ1" s="319"/>
      <c r="APR1" s="319"/>
      <c r="APS1" s="319"/>
      <c r="APT1" s="319"/>
      <c r="APU1" s="319"/>
      <c r="APV1" s="319"/>
      <c r="APW1" s="319"/>
      <c r="APX1" s="319"/>
      <c r="APY1" s="319"/>
      <c r="APZ1" s="319"/>
      <c r="AQA1" s="319"/>
      <c r="AQB1" s="319"/>
      <c r="AQC1" s="319"/>
      <c r="AQD1" s="319"/>
      <c r="AQE1" s="319"/>
      <c r="AQF1" s="319"/>
      <c r="AQG1" s="319"/>
      <c r="AQH1" s="319"/>
      <c r="AQI1" s="319"/>
      <c r="AQJ1" s="319"/>
      <c r="AQK1" s="319"/>
      <c r="AQL1" s="319"/>
      <c r="AQM1" s="319"/>
      <c r="AQN1" s="319"/>
      <c r="AQO1" s="319"/>
      <c r="AQP1" s="319"/>
      <c r="AQQ1" s="319"/>
      <c r="AQR1" s="319"/>
      <c r="AQS1" s="319"/>
      <c r="AQT1" s="319"/>
      <c r="AQU1" s="319"/>
      <c r="AQV1" s="319"/>
      <c r="AQW1" s="319"/>
      <c r="AQX1" s="319"/>
      <c r="AQY1" s="319"/>
      <c r="AQZ1" s="319"/>
      <c r="ARA1" s="319"/>
      <c r="ARB1" s="319"/>
      <c r="ARC1" s="319"/>
      <c r="ARD1" s="319"/>
      <c r="ARE1" s="319"/>
      <c r="ARF1" s="319"/>
      <c r="ARG1" s="319"/>
      <c r="ARH1" s="319"/>
      <c r="ARI1" s="319"/>
      <c r="ARJ1" s="319"/>
      <c r="ARK1" s="319"/>
      <c r="ARL1" s="319"/>
      <c r="ARM1" s="319"/>
      <c r="ARN1" s="319"/>
      <c r="ARO1" s="319"/>
      <c r="ARP1" s="319"/>
      <c r="ARQ1" s="319"/>
      <c r="ARR1" s="319"/>
      <c r="ARS1" s="319"/>
      <c r="ART1" s="319"/>
      <c r="ARU1" s="319"/>
      <c r="ARV1" s="319"/>
      <c r="ARW1" s="319"/>
      <c r="ARX1" s="319"/>
      <c r="ARY1" s="319"/>
      <c r="ARZ1" s="319"/>
      <c r="ASA1" s="319"/>
      <c r="ASB1" s="319"/>
      <c r="ASC1" s="319"/>
      <c r="ASD1" s="319"/>
      <c r="ASE1" s="319"/>
      <c r="ASF1" s="319"/>
      <c r="ASG1" s="319"/>
      <c r="ASH1" s="319"/>
      <c r="ASI1" s="319"/>
      <c r="ASJ1" s="319"/>
      <c r="ASK1" s="319"/>
      <c r="ASL1" s="319"/>
      <c r="ASM1" s="319"/>
      <c r="ASN1" s="319"/>
      <c r="ASO1" s="319"/>
      <c r="ASP1" s="319"/>
      <c r="ASQ1" s="319"/>
      <c r="ASR1" s="319"/>
      <c r="ASS1" s="319"/>
      <c r="AST1" s="319"/>
      <c r="ASU1" s="319"/>
      <c r="ASV1" s="319"/>
      <c r="ASW1" s="319"/>
      <c r="ASX1" s="319"/>
      <c r="ASY1" s="319"/>
      <c r="ASZ1" s="319"/>
      <c r="ATA1" s="319"/>
      <c r="ATB1" s="319"/>
      <c r="ATC1" s="319"/>
      <c r="ATD1" s="319"/>
      <c r="ATE1" s="319"/>
      <c r="ATF1" s="319"/>
      <c r="ATG1" s="319"/>
      <c r="ATH1" s="13"/>
      <c r="ATI1" s="13"/>
      <c r="ATJ1" s="13"/>
      <c r="ATK1" s="13"/>
      <c r="ATL1" s="13"/>
      <c r="ATM1" s="13"/>
      <c r="ATN1" s="13"/>
      <c r="ATO1" s="13"/>
      <c r="ATP1" s="13"/>
      <c r="ATQ1" s="13"/>
      <c r="ATR1" s="13"/>
      <c r="ATS1" s="13"/>
      <c r="ATT1" s="13"/>
      <c r="ATU1" s="13"/>
      <c r="ATV1" s="13"/>
      <c r="ATW1" s="13"/>
      <c r="ATX1" s="13"/>
      <c r="ATY1" s="13"/>
      <c r="ATZ1" s="13"/>
      <c r="AUA1" s="13"/>
      <c r="AUB1" s="13"/>
      <c r="AUC1" s="13"/>
      <c r="AUD1" s="13"/>
      <c r="AUE1" s="13"/>
      <c r="AUF1" s="13"/>
      <c r="AUG1" s="13"/>
      <c r="AUH1" s="13"/>
      <c r="AUI1" s="13"/>
      <c r="AUJ1" s="13"/>
      <c r="AUK1" s="13"/>
      <c r="AUL1" s="13"/>
      <c r="AUM1" s="13"/>
      <c r="AUN1" s="13"/>
      <c r="AUO1" s="13"/>
      <c r="AUP1" s="13"/>
      <c r="AUQ1" s="13"/>
      <c r="AUR1" s="13"/>
      <c r="AUS1" s="13"/>
      <c r="AUT1" s="13"/>
      <c r="AUU1" s="13"/>
      <c r="AUV1" s="13"/>
      <c r="AUW1" s="13"/>
      <c r="AUX1" s="13"/>
      <c r="AUY1" s="13"/>
      <c r="AUZ1" s="13"/>
      <c r="AVA1" s="13"/>
      <c r="AVB1" s="13"/>
      <c r="AVC1" s="13"/>
      <c r="AVD1" s="13"/>
      <c r="AVE1" s="13"/>
      <c r="AVF1" s="13"/>
      <c r="AVG1" s="13"/>
      <c r="AVH1" s="13"/>
      <c r="AVI1" s="13"/>
      <c r="AVJ1" s="13"/>
      <c r="AVK1" s="13"/>
      <c r="AVL1" s="13"/>
      <c r="AVM1" s="13"/>
      <c r="AVN1" s="13"/>
      <c r="AVO1" s="13"/>
      <c r="AVP1" s="13"/>
      <c r="AVQ1" s="13"/>
      <c r="AVR1" s="13"/>
      <c r="AVS1" s="13"/>
      <c r="AVT1" s="13"/>
      <c r="AVU1" s="13"/>
      <c r="AVV1" s="13"/>
      <c r="AVW1" s="13"/>
      <c r="AVX1" s="13"/>
      <c r="AVY1" s="13"/>
      <c r="AVZ1" s="13"/>
      <c r="AWA1" s="13"/>
      <c r="AWB1" s="13"/>
      <c r="AWC1" s="13"/>
      <c r="AWD1" s="13"/>
      <c r="AWE1" s="13"/>
      <c r="AWF1" s="13"/>
      <c r="AWG1" s="13"/>
      <c r="AWH1" s="13"/>
      <c r="AWI1" s="13"/>
      <c r="AWJ1" s="13"/>
      <c r="AWK1" s="13"/>
      <c r="AWL1" s="13"/>
      <c r="AWM1" s="13"/>
      <c r="AWN1" s="13"/>
      <c r="AWO1" s="13"/>
      <c r="AWP1" s="13"/>
      <c r="AWQ1" s="13"/>
      <c r="AWR1" s="13"/>
      <c r="AWS1" s="13"/>
      <c r="AWT1" s="13"/>
      <c r="AWU1" s="13"/>
      <c r="AWV1" s="319"/>
      <c r="AWW1" s="319"/>
      <c r="AWX1" s="319"/>
      <c r="AWY1" s="319"/>
      <c r="AWZ1" s="319"/>
      <c r="AXA1" s="319"/>
      <c r="AXB1" s="319"/>
      <c r="AXC1" s="319"/>
      <c r="AXD1" s="319"/>
      <c r="AXE1" s="319"/>
      <c r="AXF1" s="319"/>
      <c r="AXG1" s="319"/>
      <c r="AXH1" s="319"/>
      <c r="AXI1" s="319"/>
      <c r="AXJ1" s="319"/>
      <c r="AXK1" s="319"/>
      <c r="AXL1" s="319"/>
      <c r="AXM1" s="319"/>
      <c r="AXN1" s="319"/>
      <c r="AXO1" s="319"/>
      <c r="AXP1" s="319"/>
      <c r="AXQ1" s="319"/>
      <c r="AXR1" s="319"/>
      <c r="AXS1" s="319"/>
      <c r="AXT1" s="319"/>
      <c r="AXU1" s="319"/>
      <c r="AXV1" s="319"/>
      <c r="AXW1" s="319"/>
      <c r="AXX1" s="319"/>
      <c r="AXY1" s="319"/>
      <c r="AXZ1" s="319"/>
      <c r="AYA1" s="319"/>
      <c r="AYB1" s="319"/>
      <c r="AYC1" s="319"/>
      <c r="AYD1" s="319"/>
      <c r="AYE1" s="319"/>
      <c r="AYF1" s="319"/>
      <c r="AYG1" s="319"/>
      <c r="AYH1" s="319"/>
      <c r="AYI1" s="319"/>
      <c r="AYJ1" s="319"/>
      <c r="AYK1" s="319"/>
      <c r="AYL1" s="319"/>
      <c r="AYM1" s="319"/>
      <c r="AYN1" s="319"/>
      <c r="AYO1" s="319"/>
      <c r="AYP1" s="319"/>
      <c r="AYQ1" s="319"/>
      <c r="AYR1" s="319"/>
      <c r="AYS1" s="319"/>
      <c r="AYT1" s="319"/>
      <c r="AYU1" s="319"/>
      <c r="AYV1" s="319"/>
      <c r="AYW1" s="319"/>
      <c r="AYX1" s="319"/>
      <c r="AYY1" s="319"/>
      <c r="AYZ1" s="319"/>
      <c r="AZA1" s="319"/>
      <c r="AZB1" s="319"/>
      <c r="AZC1" s="319"/>
      <c r="AZD1" s="319"/>
      <c r="AZE1" s="319"/>
      <c r="AZF1" s="319"/>
      <c r="AZG1" s="319"/>
      <c r="AZH1" s="319"/>
      <c r="AZI1" s="319"/>
      <c r="AZJ1" s="319"/>
      <c r="AZK1" s="319"/>
      <c r="AZL1" s="319"/>
      <c r="AZM1" s="319"/>
      <c r="AZN1" s="319"/>
      <c r="AZO1" s="319"/>
      <c r="AZP1" s="319"/>
      <c r="AZQ1" s="319"/>
      <c r="AZR1" s="319"/>
      <c r="AZS1" s="319"/>
      <c r="AZT1" s="319"/>
      <c r="AZU1" s="319"/>
      <c r="AZV1" s="319"/>
      <c r="AZW1" s="319"/>
      <c r="AZX1" s="319"/>
      <c r="AZY1" s="319"/>
      <c r="AZZ1" s="319"/>
      <c r="BAA1" s="319"/>
      <c r="BAB1" s="319"/>
      <c r="BAC1" s="319"/>
      <c r="BAD1" s="319"/>
      <c r="BAE1" s="319"/>
      <c r="BAF1" s="319"/>
      <c r="BAG1" s="319"/>
      <c r="BAH1" s="319"/>
      <c r="BAI1" s="319"/>
      <c r="BAJ1" s="319"/>
      <c r="BAK1" s="319"/>
      <c r="BAL1" s="319"/>
      <c r="BAM1" s="319"/>
      <c r="BAN1" s="319"/>
      <c r="BAO1" s="319"/>
      <c r="BAP1" s="319"/>
      <c r="BAQ1" s="319"/>
      <c r="BAR1" s="319"/>
      <c r="BAS1" s="319"/>
      <c r="BAT1" s="319"/>
      <c r="BAU1" s="319"/>
      <c r="BAV1" s="319"/>
      <c r="BAW1" s="319"/>
      <c r="BAX1" s="319"/>
      <c r="BAY1" s="319"/>
      <c r="BAZ1" s="319"/>
      <c r="BBA1" s="319"/>
      <c r="BBB1" s="319"/>
      <c r="BBC1" s="319"/>
      <c r="BBD1" s="319"/>
      <c r="BBE1" s="319"/>
      <c r="BBF1" s="319"/>
      <c r="BBG1" s="319"/>
      <c r="BBH1" s="319"/>
      <c r="BBI1" s="319"/>
      <c r="BBJ1" s="319"/>
      <c r="BBK1" s="319"/>
      <c r="BBL1" s="319"/>
      <c r="BBM1" s="319"/>
      <c r="BBN1" s="319"/>
      <c r="BBO1" s="319"/>
      <c r="BBP1" s="319"/>
      <c r="BBQ1" s="319"/>
      <c r="BBR1" s="319"/>
      <c r="BBS1" s="319"/>
      <c r="BBT1" s="319"/>
      <c r="BBU1" s="319"/>
      <c r="BBV1" s="319"/>
      <c r="BBW1" s="319"/>
      <c r="BBX1" s="319"/>
      <c r="BBY1" s="319"/>
      <c r="BBZ1" s="319"/>
      <c r="BCA1" s="319"/>
      <c r="BCB1" s="319"/>
      <c r="BCC1" s="319"/>
      <c r="BCD1" s="319"/>
      <c r="BCE1" s="319"/>
      <c r="BCF1" s="319"/>
      <c r="BCG1" s="319"/>
      <c r="BCH1" s="319"/>
      <c r="BCI1" s="319"/>
      <c r="BCJ1" s="319"/>
      <c r="BCK1" s="319"/>
      <c r="BCL1" s="319"/>
      <c r="BCM1" s="319"/>
      <c r="BCN1" s="319"/>
      <c r="BCO1" s="319"/>
      <c r="BCP1" s="319"/>
      <c r="BCQ1" s="319"/>
      <c r="BCR1" s="319"/>
      <c r="BCS1" s="319"/>
      <c r="BCT1" s="319"/>
      <c r="BCU1" s="319"/>
      <c r="BCV1" s="319"/>
      <c r="BCW1" s="319"/>
      <c r="BCX1" s="319"/>
      <c r="BCY1" s="319"/>
      <c r="BCZ1" s="319"/>
      <c r="BDA1" s="319"/>
      <c r="BDB1" s="319"/>
      <c r="BDC1" s="319"/>
      <c r="BDD1" s="13"/>
      <c r="BDE1" s="13"/>
      <c r="BDF1" s="13"/>
      <c r="BDG1" s="13"/>
      <c r="BDH1" s="13"/>
      <c r="BDI1" s="13"/>
      <c r="BDJ1" s="13"/>
      <c r="BDK1" s="13"/>
      <c r="BDL1" s="13"/>
      <c r="BDM1" s="13"/>
      <c r="BDN1" s="13"/>
      <c r="BDO1" s="13"/>
      <c r="BDP1" s="13"/>
      <c r="BDQ1" s="13"/>
      <c r="BDR1" s="13"/>
      <c r="BDS1" s="13"/>
      <c r="BDT1" s="13"/>
      <c r="BDU1" s="13"/>
      <c r="BDV1" s="13"/>
      <c r="BDW1" s="13"/>
      <c r="BDX1" s="13"/>
      <c r="BDY1" s="13"/>
      <c r="BDZ1" s="13"/>
      <c r="BEA1" s="13"/>
      <c r="BEB1" s="13"/>
      <c r="BEC1" s="13"/>
      <c r="BED1" s="13"/>
      <c r="BEE1" s="13"/>
      <c r="BEF1" s="13"/>
      <c r="BEG1" s="13"/>
      <c r="BEH1" s="13"/>
      <c r="BEI1" s="13"/>
      <c r="BEJ1" s="13"/>
      <c r="BEK1" s="13"/>
      <c r="BEL1" s="13"/>
      <c r="BEM1" s="13"/>
      <c r="BEN1" s="13"/>
      <c r="BEO1" s="13"/>
      <c r="BEP1" s="13"/>
      <c r="BEQ1" s="13"/>
      <c r="BER1" s="13"/>
      <c r="BES1" s="13"/>
      <c r="BET1" s="13"/>
      <c r="BEU1" s="13"/>
      <c r="BEV1" s="13"/>
      <c r="BEW1" s="13"/>
      <c r="BEX1" s="13"/>
      <c r="BEY1" s="13"/>
      <c r="BEZ1" s="13"/>
      <c r="BFA1" s="13"/>
      <c r="BFB1" s="13"/>
      <c r="BFC1" s="13"/>
      <c r="BFD1" s="13"/>
      <c r="BFE1" s="13"/>
      <c r="BFF1" s="13"/>
      <c r="BFG1" s="13"/>
      <c r="BFH1" s="13"/>
      <c r="BFI1" s="13"/>
      <c r="BFJ1" s="13"/>
      <c r="BFK1" s="13"/>
      <c r="BFL1" s="13"/>
      <c r="BFM1" s="13"/>
      <c r="BFN1" s="13"/>
      <c r="BFO1" s="13"/>
      <c r="BFP1" s="13"/>
      <c r="BFQ1" s="13"/>
      <c r="BFR1" s="13"/>
      <c r="BFS1" s="13"/>
      <c r="BFT1" s="13"/>
      <c r="BFU1" s="13"/>
      <c r="BFV1" s="13"/>
      <c r="BFW1" s="13"/>
      <c r="BFX1" s="13"/>
      <c r="BFY1" s="13"/>
      <c r="BFZ1" s="13"/>
      <c r="BGA1" s="13"/>
      <c r="BGB1" s="13"/>
      <c r="BGC1" s="13"/>
      <c r="BGD1" s="13"/>
      <c r="BGE1" s="13"/>
      <c r="BGF1" s="13"/>
      <c r="BGG1" s="13"/>
      <c r="BGH1" s="13"/>
      <c r="BGI1" s="13"/>
      <c r="BGJ1" s="13"/>
      <c r="BGK1" s="13"/>
      <c r="BGL1" s="13"/>
      <c r="BGM1" s="13"/>
      <c r="BGN1" s="13"/>
      <c r="BGO1" s="13"/>
      <c r="BGP1" s="13"/>
      <c r="BGQ1" s="13"/>
      <c r="BGR1" s="319"/>
      <c r="BGS1" s="319"/>
      <c r="BGT1" s="319"/>
      <c r="BGU1" s="319"/>
      <c r="BGV1" s="319"/>
      <c r="BGW1" s="319"/>
      <c r="BGX1" s="319"/>
      <c r="BGY1" s="319"/>
      <c r="BGZ1" s="319"/>
      <c r="BHA1" s="319"/>
      <c r="BHB1" s="319"/>
      <c r="BHC1" s="319"/>
      <c r="BHD1" s="319"/>
      <c r="BHE1" s="319"/>
      <c r="BHF1" s="319"/>
      <c r="BHG1" s="319"/>
      <c r="BHH1" s="319"/>
      <c r="BHI1" s="319"/>
      <c r="BHJ1" s="319"/>
      <c r="BHK1" s="319"/>
      <c r="BHL1" s="319"/>
      <c r="BHM1" s="319"/>
      <c r="BHN1" s="319"/>
      <c r="BHO1" s="319"/>
      <c r="BHP1" s="319"/>
      <c r="BHQ1" s="319"/>
      <c r="BHR1" s="319"/>
      <c r="BHS1" s="319"/>
      <c r="BHT1" s="319"/>
      <c r="BHU1" s="319"/>
      <c r="BHV1" s="319"/>
      <c r="BHW1" s="319"/>
      <c r="BHX1" s="319"/>
      <c r="BHY1" s="319"/>
      <c r="BHZ1" s="319"/>
      <c r="BIA1" s="319"/>
      <c r="BIB1" s="319"/>
      <c r="BIC1" s="319"/>
      <c r="BID1" s="319"/>
      <c r="BIE1" s="319"/>
      <c r="BIF1" s="319"/>
      <c r="BIG1" s="319"/>
      <c r="BIH1" s="319"/>
      <c r="BII1" s="319"/>
      <c r="BIJ1" s="319"/>
      <c r="BIK1" s="319"/>
      <c r="BIL1" s="319"/>
      <c r="BIM1" s="319"/>
      <c r="BIN1" s="319"/>
      <c r="BIO1" s="319"/>
      <c r="BIP1" s="319"/>
      <c r="BIQ1" s="319"/>
      <c r="BIR1" s="319"/>
      <c r="BIS1" s="319"/>
      <c r="BIT1" s="319"/>
      <c r="BIU1" s="319"/>
      <c r="BIV1" s="319"/>
      <c r="BIW1" s="319"/>
      <c r="BIX1" s="319"/>
      <c r="BIY1" s="319"/>
      <c r="BIZ1" s="319"/>
      <c r="BJA1" s="319"/>
      <c r="BJB1" s="319"/>
      <c r="BJC1" s="319"/>
      <c r="BJD1" s="319"/>
      <c r="BJE1" s="319"/>
      <c r="BJF1" s="319"/>
      <c r="BJG1" s="319"/>
      <c r="BJH1" s="319"/>
      <c r="BJI1" s="319"/>
      <c r="BJJ1" s="319"/>
      <c r="BJK1" s="319"/>
      <c r="BJL1" s="319"/>
      <c r="BJM1" s="319"/>
      <c r="BJN1" s="319"/>
      <c r="BJO1" s="319"/>
      <c r="BJP1" s="319"/>
      <c r="BJQ1" s="319"/>
      <c r="BJR1" s="319"/>
      <c r="BJS1" s="319"/>
      <c r="BJT1" s="319"/>
      <c r="BJU1" s="319"/>
      <c r="BJV1" s="319"/>
      <c r="BJW1" s="319"/>
      <c r="BJX1" s="319"/>
      <c r="BJY1" s="319"/>
      <c r="BJZ1" s="319"/>
      <c r="BKA1" s="319"/>
      <c r="BKB1" s="319"/>
      <c r="BKC1" s="319"/>
      <c r="BKD1" s="319"/>
      <c r="BKE1" s="319"/>
      <c r="BKF1" s="319"/>
      <c r="BKG1" s="319"/>
      <c r="BKH1" s="319"/>
      <c r="BKI1" s="319"/>
      <c r="BKJ1" s="319"/>
      <c r="BKK1" s="319"/>
      <c r="BKL1" s="319"/>
      <c r="BKM1" s="319"/>
      <c r="BKN1" s="319"/>
      <c r="BKO1" s="319"/>
      <c r="BKP1" s="319"/>
      <c r="BKQ1" s="319"/>
      <c r="BKR1" s="319"/>
      <c r="BKS1" s="319"/>
      <c r="BKT1" s="319"/>
      <c r="BKU1" s="319"/>
      <c r="BKV1" s="319"/>
      <c r="BKW1" s="319"/>
      <c r="BKX1" s="319"/>
      <c r="BKY1" s="319"/>
      <c r="BKZ1" s="319"/>
      <c r="BLA1" s="319"/>
      <c r="BLB1" s="319"/>
      <c r="BLC1" s="319"/>
      <c r="BLD1" s="319"/>
      <c r="BLE1" s="319"/>
      <c r="BLF1" s="319"/>
      <c r="BLG1" s="319"/>
      <c r="BLH1" s="319"/>
      <c r="BLI1" s="319"/>
      <c r="BLJ1" s="319"/>
      <c r="BLK1" s="319"/>
      <c r="BLL1" s="319"/>
      <c r="BLM1" s="319"/>
      <c r="BLN1" s="319"/>
      <c r="BLO1" s="319"/>
      <c r="BLP1" s="319"/>
      <c r="BLQ1" s="319"/>
      <c r="BLR1" s="319"/>
      <c r="BLS1" s="319"/>
      <c r="BLT1" s="319"/>
      <c r="BLU1" s="319"/>
      <c r="BLV1" s="319"/>
      <c r="BLW1" s="319"/>
      <c r="BLX1" s="319"/>
      <c r="BLY1" s="319"/>
      <c r="BLZ1" s="319"/>
      <c r="BMA1" s="319"/>
      <c r="BMB1" s="319"/>
      <c r="BMC1" s="319"/>
      <c r="BMD1" s="319"/>
      <c r="BME1" s="319"/>
      <c r="BMF1" s="319"/>
      <c r="BMG1" s="319"/>
      <c r="BMH1" s="319"/>
      <c r="BMI1" s="319"/>
      <c r="BMJ1" s="319"/>
      <c r="BMK1" s="319"/>
      <c r="BML1" s="319"/>
      <c r="BMM1" s="319"/>
      <c r="BMN1" s="319"/>
      <c r="BMO1" s="319"/>
      <c r="BMP1" s="319"/>
      <c r="BMQ1" s="319"/>
      <c r="BMR1" s="319"/>
      <c r="BMS1" s="319"/>
      <c r="BMT1" s="319"/>
      <c r="BMU1" s="319"/>
      <c r="BMV1" s="319"/>
      <c r="BMW1" s="319"/>
      <c r="BMX1" s="319"/>
      <c r="BMY1" s="319"/>
      <c r="BMZ1" s="13"/>
      <c r="BNA1" s="13"/>
      <c r="BNB1" s="13"/>
      <c r="BNC1" s="13"/>
      <c r="BND1" s="13"/>
      <c r="BNE1" s="13"/>
      <c r="BNF1" s="13"/>
      <c r="BNG1" s="13"/>
      <c r="BNH1" s="13"/>
      <c r="BNI1" s="13"/>
      <c r="BNJ1" s="13"/>
      <c r="BNK1" s="13"/>
      <c r="BNL1" s="13"/>
      <c r="BNM1" s="13"/>
      <c r="BNN1" s="13"/>
      <c r="BNO1" s="13"/>
      <c r="BNP1" s="13"/>
      <c r="BNQ1" s="13"/>
      <c r="BNR1" s="13"/>
      <c r="BNS1" s="13"/>
      <c r="BNT1" s="13"/>
      <c r="BNU1" s="13"/>
      <c r="BNV1" s="13"/>
      <c r="BNW1" s="13"/>
      <c r="BNX1" s="13"/>
      <c r="BNY1" s="13"/>
      <c r="BNZ1" s="13"/>
      <c r="BOA1" s="13"/>
      <c r="BOB1" s="13"/>
      <c r="BOC1" s="13"/>
      <c r="BOD1" s="13"/>
      <c r="BOE1" s="13"/>
      <c r="BOF1" s="13"/>
      <c r="BOG1" s="13"/>
      <c r="BOH1" s="13"/>
      <c r="BOI1" s="13"/>
      <c r="BOJ1" s="13"/>
      <c r="BOK1" s="13"/>
      <c r="BOL1" s="13"/>
      <c r="BOM1" s="13"/>
      <c r="BON1" s="13"/>
      <c r="BOO1" s="13"/>
      <c r="BOP1" s="13"/>
      <c r="BOQ1" s="13"/>
      <c r="BOR1" s="13"/>
      <c r="BOS1" s="13"/>
      <c r="BOT1" s="13"/>
      <c r="BOU1" s="13"/>
      <c r="BOV1" s="13"/>
      <c r="BOW1" s="13"/>
      <c r="BOX1" s="13"/>
      <c r="BOY1" s="13"/>
      <c r="BOZ1" s="13"/>
      <c r="BPA1" s="13"/>
      <c r="BPB1" s="13"/>
      <c r="BPC1" s="13"/>
      <c r="BPD1" s="13"/>
      <c r="BPE1" s="13"/>
      <c r="BPF1" s="13"/>
      <c r="BPG1" s="13"/>
      <c r="BPH1" s="13"/>
      <c r="BPI1" s="13"/>
      <c r="BPJ1" s="13"/>
      <c r="BPK1" s="13"/>
      <c r="BPL1" s="13"/>
      <c r="BPM1" s="13"/>
      <c r="BPN1" s="13"/>
      <c r="BPO1" s="13"/>
      <c r="BPP1" s="13"/>
      <c r="BPQ1" s="13"/>
      <c r="BPR1" s="13"/>
      <c r="BPS1" s="13"/>
      <c r="BPT1" s="13"/>
      <c r="BPU1" s="13"/>
      <c r="BPV1" s="13"/>
      <c r="BPW1" s="13"/>
      <c r="BPX1" s="13"/>
      <c r="BPY1" s="13"/>
      <c r="BPZ1" s="13"/>
      <c r="BQA1" s="13"/>
      <c r="BQB1" s="13"/>
      <c r="BQC1" s="13"/>
      <c r="BQD1" s="13"/>
      <c r="BQE1" s="13"/>
      <c r="BQF1" s="13"/>
      <c r="BQG1" s="13"/>
      <c r="BQH1" s="13"/>
      <c r="BQI1" s="13"/>
      <c r="BQJ1" s="13"/>
      <c r="BQK1" s="13"/>
      <c r="BQL1" s="13"/>
      <c r="BQM1" s="13"/>
      <c r="BQN1" s="319"/>
      <c r="BQO1" s="319"/>
      <c r="BQP1" s="319"/>
      <c r="BQQ1" s="319"/>
      <c r="BQR1" s="319"/>
      <c r="BQS1" s="319"/>
      <c r="BQT1" s="319"/>
      <c r="BQU1" s="319"/>
      <c r="BQV1" s="319"/>
      <c r="BQW1" s="319"/>
      <c r="BQX1" s="319"/>
      <c r="BQY1" s="319"/>
      <c r="BQZ1" s="319"/>
      <c r="BRA1" s="319"/>
      <c r="BRB1" s="319"/>
      <c r="BRC1" s="319"/>
      <c r="BRD1" s="319"/>
      <c r="BRE1" s="319"/>
      <c r="BRF1" s="319"/>
      <c r="BRG1" s="319"/>
      <c r="BRH1" s="319"/>
      <c r="BRI1" s="319"/>
      <c r="BRJ1" s="319"/>
      <c r="BRK1" s="319"/>
      <c r="BRL1" s="319"/>
      <c r="BRM1" s="319"/>
      <c r="BRN1" s="319"/>
      <c r="BRO1" s="319"/>
      <c r="BRP1" s="319"/>
      <c r="BRQ1" s="319"/>
      <c r="BRR1" s="319"/>
      <c r="BRS1" s="319"/>
      <c r="BRT1" s="319"/>
      <c r="BRU1" s="319"/>
      <c r="BRV1" s="319"/>
      <c r="BRW1" s="319"/>
      <c r="BRX1" s="319"/>
      <c r="BRY1" s="319"/>
      <c r="BRZ1" s="319"/>
      <c r="BSA1" s="319"/>
      <c r="BSB1" s="319"/>
      <c r="BSC1" s="319"/>
      <c r="BSD1" s="319"/>
      <c r="BSE1" s="319"/>
      <c r="BSF1" s="319"/>
      <c r="BSG1" s="319"/>
      <c r="BSH1" s="319"/>
      <c r="BSI1" s="319"/>
      <c r="BSJ1" s="319"/>
      <c r="BSK1" s="319"/>
      <c r="BSL1" s="319"/>
      <c r="BSM1" s="319"/>
      <c r="BSN1" s="319"/>
      <c r="BSO1" s="319"/>
      <c r="BSP1" s="319"/>
      <c r="BSQ1" s="319"/>
      <c r="BSR1" s="319"/>
      <c r="BSS1" s="319"/>
      <c r="BST1" s="319"/>
      <c r="BSU1" s="319"/>
      <c r="BSV1" s="319"/>
      <c r="BSW1" s="319"/>
      <c r="BSX1" s="319"/>
      <c r="BSY1" s="319"/>
      <c r="BSZ1" s="319"/>
      <c r="BTA1" s="319"/>
      <c r="BTB1" s="319"/>
      <c r="BTC1" s="319"/>
      <c r="BTD1" s="319"/>
      <c r="BTE1" s="319"/>
      <c r="BTF1" s="319"/>
      <c r="BTG1" s="319"/>
      <c r="BTH1" s="319"/>
      <c r="BTI1" s="319"/>
      <c r="BTJ1" s="319"/>
      <c r="BTK1" s="319"/>
      <c r="BTL1" s="319"/>
      <c r="BTM1" s="319"/>
      <c r="BTN1" s="319"/>
      <c r="BTO1" s="319"/>
      <c r="BTP1" s="319"/>
      <c r="BTQ1" s="319"/>
      <c r="BTR1" s="319"/>
      <c r="BTS1" s="319"/>
      <c r="BTT1" s="319"/>
      <c r="BTU1" s="319"/>
      <c r="BTV1" s="319"/>
      <c r="BTW1" s="319"/>
      <c r="BTX1" s="319"/>
      <c r="BTY1" s="319"/>
      <c r="BTZ1" s="319"/>
      <c r="BUA1" s="319"/>
      <c r="BUB1" s="319"/>
      <c r="BUC1" s="319"/>
      <c r="BUD1" s="319"/>
      <c r="BUE1" s="319"/>
      <c r="BUF1" s="319"/>
      <c r="BUG1" s="319"/>
      <c r="BUH1" s="319"/>
      <c r="BUI1" s="319"/>
      <c r="BUJ1" s="319"/>
      <c r="BUK1" s="319"/>
      <c r="BUL1" s="319"/>
      <c r="BUM1" s="319"/>
      <c r="BUN1" s="319"/>
      <c r="BUO1" s="319"/>
      <c r="BUP1" s="319"/>
      <c r="BUQ1" s="319"/>
      <c r="BUR1" s="319"/>
      <c r="BUS1" s="319"/>
      <c r="BUT1" s="319"/>
      <c r="BUU1" s="319"/>
      <c r="BUV1" s="319"/>
      <c r="BUW1" s="319"/>
      <c r="BUX1" s="319"/>
      <c r="BUY1" s="319"/>
      <c r="BUZ1" s="319"/>
      <c r="BVA1" s="319"/>
      <c r="BVB1" s="319"/>
      <c r="BVC1" s="319"/>
      <c r="BVD1" s="319"/>
      <c r="BVE1" s="319"/>
      <c r="BVF1" s="319"/>
      <c r="BVG1" s="319"/>
      <c r="BVH1" s="319"/>
      <c r="BVI1" s="319"/>
      <c r="BVJ1" s="319"/>
      <c r="BVK1" s="319"/>
      <c r="BVL1" s="319"/>
      <c r="BVM1" s="319"/>
      <c r="BVN1" s="319"/>
      <c r="BVO1" s="319"/>
      <c r="BVP1" s="319"/>
      <c r="BVQ1" s="319"/>
      <c r="BVR1" s="319"/>
      <c r="BVS1" s="319"/>
      <c r="BVT1" s="319"/>
      <c r="BVU1" s="319"/>
      <c r="BVV1" s="319"/>
      <c r="BVW1" s="319"/>
      <c r="BVX1" s="319"/>
      <c r="BVY1" s="319"/>
      <c r="BVZ1" s="319"/>
      <c r="BWA1" s="319"/>
      <c r="BWB1" s="319"/>
      <c r="BWC1" s="319"/>
      <c r="BWD1" s="319"/>
      <c r="BWE1" s="319"/>
      <c r="BWF1" s="319"/>
      <c r="BWG1" s="319"/>
      <c r="BWH1" s="319"/>
      <c r="BWI1" s="319"/>
      <c r="BWJ1" s="319"/>
      <c r="BWK1" s="319"/>
      <c r="BWL1" s="319"/>
      <c r="BWM1" s="319"/>
      <c r="BWN1" s="319"/>
      <c r="BWO1" s="319"/>
      <c r="BWP1" s="319"/>
      <c r="BWQ1" s="319"/>
      <c r="BWR1" s="319"/>
      <c r="BWS1" s="319"/>
      <c r="BWT1" s="319"/>
      <c r="BWU1" s="319"/>
      <c r="BWV1" s="13"/>
      <c r="BWW1" s="13"/>
      <c r="BWX1" s="13"/>
      <c r="BWY1" s="13"/>
      <c r="BWZ1" s="13"/>
      <c r="BXA1" s="13"/>
      <c r="BXB1" s="13"/>
      <c r="BXC1" s="13"/>
      <c r="BXD1" s="13"/>
      <c r="BXE1" s="13"/>
      <c r="BXF1" s="13"/>
      <c r="BXG1" s="13"/>
      <c r="BXH1" s="13"/>
      <c r="BXI1" s="13"/>
      <c r="BXJ1" s="13"/>
      <c r="BXK1" s="13"/>
      <c r="BXL1" s="13"/>
      <c r="BXM1" s="13"/>
      <c r="BXN1" s="13"/>
      <c r="BXO1" s="13"/>
      <c r="BXP1" s="13"/>
      <c r="BXQ1" s="13"/>
      <c r="BXR1" s="13"/>
      <c r="BXS1" s="13"/>
      <c r="BXT1" s="13"/>
      <c r="BXU1" s="13"/>
      <c r="BXV1" s="13"/>
      <c r="BXW1" s="13"/>
      <c r="BXX1" s="13"/>
      <c r="BXY1" s="13"/>
      <c r="BXZ1" s="13"/>
      <c r="BYA1" s="13"/>
      <c r="BYB1" s="13"/>
      <c r="BYC1" s="13"/>
      <c r="BYD1" s="13"/>
      <c r="BYE1" s="13"/>
      <c r="BYF1" s="13"/>
      <c r="BYG1" s="13"/>
      <c r="BYH1" s="13"/>
      <c r="BYI1" s="13"/>
      <c r="BYJ1" s="13"/>
      <c r="BYK1" s="13"/>
      <c r="BYL1" s="13"/>
      <c r="BYM1" s="13"/>
      <c r="BYN1" s="13"/>
      <c r="BYO1" s="13"/>
      <c r="BYP1" s="13"/>
      <c r="BYQ1" s="13"/>
      <c r="BYR1" s="13"/>
      <c r="BYS1" s="13"/>
      <c r="BYT1" s="13"/>
      <c r="BYU1" s="13"/>
      <c r="BYV1" s="13"/>
      <c r="BYW1" s="13"/>
      <c r="BYX1" s="13"/>
      <c r="BYY1" s="13"/>
      <c r="BYZ1" s="13"/>
      <c r="BZA1" s="13"/>
      <c r="BZB1" s="13"/>
      <c r="BZC1" s="13"/>
      <c r="BZD1" s="13"/>
      <c r="BZE1" s="13"/>
      <c r="BZF1" s="13"/>
      <c r="BZG1" s="13"/>
      <c r="BZH1" s="13"/>
      <c r="BZI1" s="13"/>
      <c r="BZJ1" s="13"/>
      <c r="BZK1" s="13"/>
      <c r="BZL1" s="13"/>
      <c r="BZM1" s="13"/>
      <c r="BZN1" s="13"/>
      <c r="BZO1" s="13"/>
      <c r="BZP1" s="13"/>
      <c r="BZQ1" s="13"/>
      <c r="BZR1" s="13"/>
      <c r="BZS1" s="13"/>
      <c r="BZT1" s="13"/>
      <c r="BZU1" s="13"/>
      <c r="BZV1" s="13"/>
      <c r="BZW1" s="13"/>
      <c r="BZX1" s="13"/>
      <c r="BZY1" s="13"/>
      <c r="BZZ1" s="13"/>
      <c r="CAA1" s="13"/>
      <c r="CAB1" s="13"/>
      <c r="CAC1" s="13"/>
      <c r="CAD1" s="13"/>
      <c r="CAE1" s="13"/>
      <c r="CAF1" s="13"/>
      <c r="CAG1" s="13"/>
      <c r="CAH1" s="13"/>
      <c r="CAI1" s="13"/>
      <c r="CAJ1" s="319"/>
      <c r="CAK1" s="319"/>
      <c r="CAL1" s="319"/>
      <c r="CAM1" s="319"/>
      <c r="CAN1" s="319"/>
      <c r="CAO1" s="319"/>
      <c r="CAP1" s="319"/>
      <c r="CAQ1" s="319"/>
      <c r="CAR1" s="319"/>
      <c r="CAS1" s="319"/>
      <c r="CAT1" s="319"/>
      <c r="CAU1" s="319"/>
      <c r="CAV1" s="319"/>
      <c r="CAW1" s="319"/>
      <c r="CAX1" s="319"/>
      <c r="CAY1" s="319"/>
      <c r="CAZ1" s="319"/>
      <c r="CBA1" s="319"/>
      <c r="CBB1" s="319"/>
      <c r="CBC1" s="319"/>
      <c r="CBD1" s="319"/>
      <c r="CBE1" s="319"/>
      <c r="CBF1" s="319"/>
      <c r="CBG1" s="319"/>
      <c r="CBH1" s="319"/>
      <c r="CBI1" s="319"/>
      <c r="CBJ1" s="319"/>
      <c r="CBK1" s="319"/>
      <c r="CBL1" s="319"/>
      <c r="CBM1" s="319"/>
      <c r="CBN1" s="319"/>
      <c r="CBO1" s="319"/>
      <c r="CBP1" s="319"/>
      <c r="CBQ1" s="319"/>
      <c r="CBR1" s="319"/>
      <c r="CBS1" s="319"/>
      <c r="CBT1" s="319"/>
      <c r="CBU1" s="319"/>
      <c r="CBV1" s="319"/>
      <c r="CBW1" s="319"/>
      <c r="CBX1" s="319"/>
      <c r="CBY1" s="319"/>
      <c r="CBZ1" s="319"/>
      <c r="CCA1" s="319"/>
      <c r="CCB1" s="319"/>
      <c r="CCC1" s="319"/>
      <c r="CCD1" s="319"/>
      <c r="CCE1" s="319"/>
      <c r="CCF1" s="319"/>
      <c r="CCG1" s="319"/>
      <c r="CCH1" s="319"/>
      <c r="CCI1" s="319"/>
      <c r="CCJ1" s="319"/>
      <c r="CCK1" s="319"/>
      <c r="CCL1" s="319"/>
      <c r="CCM1" s="319"/>
      <c r="CCN1" s="319"/>
      <c r="CCO1" s="319"/>
      <c r="CCP1" s="319"/>
      <c r="CCQ1" s="319"/>
      <c r="CCR1" s="319"/>
      <c r="CCS1" s="319"/>
      <c r="CCT1" s="319"/>
      <c r="CCU1" s="319"/>
      <c r="CCV1" s="319"/>
      <c r="CCW1" s="319"/>
      <c r="CCX1" s="319"/>
      <c r="CCY1" s="319"/>
      <c r="CCZ1" s="319"/>
      <c r="CDA1" s="319"/>
      <c r="CDB1" s="319"/>
      <c r="CDC1" s="319"/>
      <c r="CDD1" s="319"/>
      <c r="CDE1" s="319"/>
      <c r="CDF1" s="319"/>
      <c r="CDG1" s="319"/>
      <c r="CDH1" s="319"/>
      <c r="CDI1" s="319"/>
      <c r="CDJ1" s="319"/>
      <c r="CDK1" s="319"/>
      <c r="CDL1" s="319"/>
      <c r="CDM1" s="319"/>
      <c r="CDN1" s="319"/>
      <c r="CDO1" s="319"/>
      <c r="CDP1" s="319"/>
      <c r="CDQ1" s="319"/>
      <c r="CDR1" s="319"/>
      <c r="CDS1" s="319"/>
      <c r="CDT1" s="319"/>
      <c r="CDU1" s="319"/>
      <c r="CDV1" s="319"/>
      <c r="CDW1" s="319"/>
      <c r="CDX1" s="319"/>
      <c r="CDY1" s="319"/>
      <c r="CDZ1" s="319"/>
      <c r="CEA1" s="319"/>
      <c r="CEB1" s="319"/>
      <c r="CEC1" s="319"/>
      <c r="CED1" s="319"/>
      <c r="CEE1" s="319"/>
      <c r="CEF1" s="319"/>
      <c r="CEG1" s="319"/>
      <c r="CEH1" s="319"/>
      <c r="CEI1" s="319"/>
      <c r="CEJ1" s="319"/>
      <c r="CEK1" s="319"/>
      <c r="CEL1" s="319"/>
      <c r="CEM1" s="319"/>
      <c r="CEN1" s="319"/>
      <c r="CEO1" s="319"/>
      <c r="CEP1" s="319"/>
      <c r="CEQ1" s="319"/>
      <c r="CER1" s="319"/>
      <c r="CES1" s="319"/>
      <c r="CET1" s="319"/>
      <c r="CEU1" s="319"/>
      <c r="CEV1" s="319"/>
      <c r="CEW1" s="319"/>
      <c r="CEX1" s="319"/>
      <c r="CEY1" s="319"/>
      <c r="CEZ1" s="319"/>
      <c r="CFA1" s="319"/>
      <c r="CFB1" s="319"/>
      <c r="CFC1" s="319"/>
      <c r="CFD1" s="319"/>
      <c r="CFE1" s="319"/>
      <c r="CFF1" s="319"/>
      <c r="CFG1" s="319"/>
      <c r="CFH1" s="319"/>
      <c r="CFI1" s="319"/>
      <c r="CFJ1" s="319"/>
      <c r="CFK1" s="319"/>
      <c r="CFL1" s="319"/>
      <c r="CFM1" s="319"/>
      <c r="CFN1" s="319"/>
      <c r="CFO1" s="319"/>
      <c r="CFP1" s="319"/>
      <c r="CFQ1" s="319"/>
      <c r="CFR1" s="319"/>
      <c r="CFS1" s="319"/>
      <c r="CFT1" s="319"/>
      <c r="CFU1" s="319"/>
      <c r="CFV1" s="319"/>
      <c r="CFW1" s="319"/>
      <c r="CFX1" s="319"/>
      <c r="CFY1" s="319"/>
      <c r="CFZ1" s="319"/>
      <c r="CGA1" s="319"/>
      <c r="CGB1" s="319"/>
      <c r="CGC1" s="319"/>
      <c r="CGD1" s="319"/>
      <c r="CGE1" s="319"/>
      <c r="CGF1" s="319"/>
      <c r="CGG1" s="319"/>
      <c r="CGH1" s="319"/>
      <c r="CGI1" s="319"/>
      <c r="CGJ1" s="319"/>
      <c r="CGK1" s="319"/>
      <c r="CGL1" s="319"/>
      <c r="CGM1" s="319"/>
      <c r="CGN1" s="319"/>
      <c r="CGO1" s="319"/>
      <c r="CGP1" s="319"/>
      <c r="CGQ1" s="319"/>
      <c r="CGR1" s="13"/>
      <c r="CGS1" s="13"/>
      <c r="CGT1" s="13"/>
      <c r="CGU1" s="13"/>
      <c r="CGV1" s="13"/>
      <c r="CGW1" s="13"/>
      <c r="CGX1" s="13"/>
      <c r="CGY1" s="13"/>
      <c r="CGZ1" s="13"/>
      <c r="CHA1" s="13"/>
      <c r="CHB1" s="13"/>
      <c r="CHC1" s="13"/>
      <c r="CHD1" s="13"/>
      <c r="CHE1" s="13"/>
      <c r="CHF1" s="13"/>
      <c r="CHG1" s="13"/>
      <c r="CHH1" s="13"/>
      <c r="CHI1" s="13"/>
      <c r="CHJ1" s="13"/>
      <c r="CHK1" s="13"/>
      <c r="CHL1" s="13"/>
      <c r="CHM1" s="13"/>
      <c r="CHN1" s="13"/>
      <c r="CHO1" s="13"/>
      <c r="CHP1" s="13"/>
      <c r="CHQ1" s="13"/>
      <c r="CHR1" s="13"/>
      <c r="CHS1" s="13"/>
      <c r="CHT1" s="13"/>
      <c r="CHU1" s="13"/>
      <c r="CHV1" s="13"/>
      <c r="CHW1" s="13"/>
      <c r="CHX1" s="13"/>
      <c r="CHY1" s="13"/>
      <c r="CHZ1" s="13"/>
      <c r="CIA1" s="13"/>
      <c r="CIB1" s="13"/>
      <c r="CIC1" s="13"/>
      <c r="CID1" s="13"/>
      <c r="CIE1" s="13"/>
      <c r="CIF1" s="13"/>
      <c r="CIG1" s="13"/>
      <c r="CIH1" s="13"/>
      <c r="CII1" s="13"/>
      <c r="CIJ1" s="13"/>
      <c r="CIK1" s="13"/>
      <c r="CIL1" s="13"/>
      <c r="CIM1" s="13"/>
      <c r="CIN1" s="13"/>
      <c r="CIO1" s="13"/>
      <c r="CIP1" s="13"/>
      <c r="CIQ1" s="13"/>
      <c r="CIR1" s="13"/>
      <c r="CIS1" s="13"/>
      <c r="CIT1" s="13"/>
      <c r="CIU1" s="13"/>
      <c r="CIV1" s="13"/>
      <c r="CIW1" s="13"/>
      <c r="CIX1" s="13"/>
      <c r="CIY1" s="13"/>
      <c r="CIZ1" s="13"/>
      <c r="CJA1" s="13"/>
      <c r="CJB1" s="13"/>
      <c r="CJC1" s="13"/>
      <c r="CJD1" s="13"/>
      <c r="CJE1" s="13"/>
      <c r="CJF1" s="13"/>
      <c r="CJG1" s="13"/>
      <c r="CJH1" s="13"/>
      <c r="CJI1" s="13"/>
      <c r="CJJ1" s="13"/>
      <c r="CJK1" s="13"/>
      <c r="CJL1" s="13"/>
      <c r="CJM1" s="13"/>
      <c r="CJN1" s="13"/>
      <c r="CJO1" s="13"/>
      <c r="CJP1" s="13"/>
      <c r="CJQ1" s="13"/>
      <c r="CJR1" s="13"/>
      <c r="CJS1" s="13"/>
      <c r="CJT1" s="13"/>
      <c r="CJU1" s="13"/>
      <c r="CJV1" s="13"/>
      <c r="CJW1" s="13"/>
      <c r="CJX1" s="13"/>
      <c r="CJY1" s="13"/>
      <c r="CJZ1" s="13"/>
      <c r="CKA1" s="13"/>
      <c r="CKB1" s="13"/>
      <c r="CKC1" s="13"/>
      <c r="CKD1" s="13"/>
      <c r="CKE1" s="13"/>
      <c r="CKF1" s="319"/>
      <c r="CKG1" s="319"/>
      <c r="CKH1" s="319"/>
      <c r="CKI1" s="319"/>
      <c r="CKJ1" s="319"/>
      <c r="CKK1" s="319"/>
      <c r="CKL1" s="319"/>
      <c r="CKM1" s="319"/>
      <c r="CKN1" s="319"/>
      <c r="CKO1" s="319"/>
      <c r="CKP1" s="319"/>
      <c r="CKQ1" s="319"/>
      <c r="CKR1" s="319"/>
      <c r="CKS1" s="319"/>
      <c r="CKT1" s="319"/>
      <c r="CKU1" s="319"/>
      <c r="CKV1" s="319"/>
      <c r="CKW1" s="319"/>
      <c r="CKX1" s="319"/>
      <c r="CKY1" s="319"/>
      <c r="CKZ1" s="319"/>
      <c r="CLA1" s="319"/>
      <c r="CLB1" s="319"/>
      <c r="CLC1" s="319"/>
      <c r="CLD1" s="319"/>
      <c r="CLE1" s="319"/>
      <c r="CLF1" s="319"/>
      <c r="CLG1" s="319"/>
      <c r="CLH1" s="319"/>
      <c r="CLI1" s="319"/>
      <c r="CLJ1" s="319"/>
      <c r="CLK1" s="319"/>
      <c r="CLL1" s="319"/>
      <c r="CLM1" s="319"/>
      <c r="CLN1" s="319"/>
      <c r="CLO1" s="319"/>
      <c r="CLP1" s="319"/>
      <c r="CLQ1" s="319"/>
      <c r="CLR1" s="319"/>
      <c r="CLS1" s="319"/>
      <c r="CLT1" s="319"/>
      <c r="CLU1" s="319"/>
      <c r="CLV1" s="319"/>
      <c r="CLW1" s="319"/>
      <c r="CLX1" s="319"/>
      <c r="CLY1" s="319"/>
      <c r="CLZ1" s="319"/>
      <c r="CMA1" s="319"/>
      <c r="CMB1" s="319"/>
      <c r="CMC1" s="319"/>
      <c r="CMD1" s="319"/>
      <c r="CME1" s="319"/>
      <c r="CMF1" s="319"/>
      <c r="CMG1" s="319"/>
      <c r="CMH1" s="319"/>
      <c r="CMI1" s="319"/>
      <c r="CMJ1" s="319"/>
      <c r="CMK1" s="319"/>
      <c r="CML1" s="319"/>
      <c r="CMM1" s="319"/>
      <c r="CMN1" s="319"/>
      <c r="CMO1" s="319"/>
      <c r="CMP1" s="319"/>
      <c r="CMQ1" s="319"/>
      <c r="CMR1" s="319"/>
      <c r="CMS1" s="319"/>
      <c r="CMT1" s="319"/>
      <c r="CMU1" s="319"/>
      <c r="CMV1" s="319"/>
      <c r="CMW1" s="319"/>
      <c r="CMX1" s="319"/>
      <c r="CMY1" s="319"/>
      <c r="CMZ1" s="319"/>
      <c r="CNA1" s="319"/>
      <c r="CNB1" s="319"/>
      <c r="CNC1" s="319"/>
      <c r="CND1" s="319"/>
      <c r="CNE1" s="319"/>
      <c r="CNF1" s="319"/>
      <c r="CNG1" s="319"/>
      <c r="CNH1" s="319"/>
      <c r="CNI1" s="319"/>
      <c r="CNJ1" s="319"/>
      <c r="CNK1" s="319"/>
      <c r="CNL1" s="319"/>
      <c r="CNM1" s="319"/>
      <c r="CNN1" s="319"/>
      <c r="CNO1" s="319"/>
      <c r="CNP1" s="319"/>
      <c r="CNQ1" s="319"/>
      <c r="CNR1" s="319"/>
      <c r="CNS1" s="319"/>
      <c r="CNT1" s="319"/>
      <c r="CNU1" s="319"/>
      <c r="CNV1" s="319"/>
      <c r="CNW1" s="319"/>
      <c r="CNX1" s="319"/>
      <c r="CNY1" s="319"/>
      <c r="CNZ1" s="319"/>
      <c r="COA1" s="319"/>
      <c r="COB1" s="319"/>
      <c r="COC1" s="319"/>
      <c r="COD1" s="319"/>
      <c r="COE1" s="319"/>
      <c r="COF1" s="319"/>
      <c r="COG1" s="319"/>
      <c r="COH1" s="319"/>
      <c r="COI1" s="319"/>
      <c r="COJ1" s="319"/>
      <c r="COK1" s="319"/>
      <c r="COL1" s="319"/>
      <c r="COM1" s="319"/>
      <c r="CON1" s="319"/>
      <c r="COO1" s="319"/>
      <c r="COP1" s="319"/>
      <c r="COQ1" s="319"/>
      <c r="COR1" s="319"/>
      <c r="COS1" s="319"/>
      <c r="COT1" s="319"/>
      <c r="COU1" s="319"/>
      <c r="COV1" s="319"/>
      <c r="COW1" s="319"/>
      <c r="COX1" s="319"/>
      <c r="COY1" s="319"/>
      <c r="COZ1" s="319"/>
      <c r="CPA1" s="319"/>
      <c r="CPB1" s="319"/>
      <c r="CPC1" s="319"/>
      <c r="CPD1" s="319"/>
      <c r="CPE1" s="319"/>
      <c r="CPF1" s="319"/>
      <c r="CPG1" s="319"/>
      <c r="CPH1" s="319"/>
      <c r="CPI1" s="319"/>
      <c r="CPJ1" s="319"/>
      <c r="CPK1" s="319"/>
      <c r="CPL1" s="319"/>
      <c r="CPM1" s="319"/>
      <c r="CPN1" s="319"/>
      <c r="CPO1" s="319"/>
      <c r="CPP1" s="319"/>
      <c r="CPQ1" s="319"/>
      <c r="CPR1" s="319"/>
      <c r="CPS1" s="319"/>
      <c r="CPT1" s="319"/>
      <c r="CPU1" s="319"/>
      <c r="CPV1" s="319"/>
      <c r="CPW1" s="319"/>
      <c r="CPX1" s="319"/>
      <c r="CPY1" s="319"/>
      <c r="CPZ1" s="319"/>
      <c r="CQA1" s="319"/>
      <c r="CQB1" s="319"/>
      <c r="CQC1" s="319"/>
      <c r="CQD1" s="319"/>
      <c r="CQE1" s="319"/>
      <c r="CQF1" s="319"/>
      <c r="CQG1" s="319"/>
      <c r="CQH1" s="319"/>
      <c r="CQI1" s="319"/>
      <c r="CQJ1" s="319"/>
      <c r="CQK1" s="319"/>
      <c r="CQL1" s="319"/>
      <c r="CQM1" s="319"/>
      <c r="CQN1" s="13"/>
      <c r="CQO1" s="13"/>
      <c r="CQP1" s="13"/>
      <c r="CQQ1" s="13"/>
      <c r="CQR1" s="13"/>
      <c r="CQS1" s="13"/>
      <c r="CQT1" s="13"/>
      <c r="CQU1" s="13"/>
      <c r="CQV1" s="13"/>
      <c r="CQW1" s="13"/>
      <c r="CQX1" s="13"/>
      <c r="CQY1" s="13"/>
      <c r="CQZ1" s="13"/>
      <c r="CRA1" s="13"/>
      <c r="CRB1" s="13"/>
      <c r="CRC1" s="13"/>
      <c r="CRD1" s="13"/>
      <c r="CRE1" s="13"/>
      <c r="CRF1" s="13"/>
      <c r="CRG1" s="13"/>
      <c r="CRH1" s="13"/>
      <c r="CRI1" s="13"/>
      <c r="CRJ1" s="13"/>
      <c r="CRK1" s="13"/>
      <c r="CRL1" s="13"/>
      <c r="CRM1" s="13"/>
      <c r="CRN1" s="13"/>
      <c r="CRO1" s="13"/>
      <c r="CRP1" s="13"/>
      <c r="CRQ1" s="13"/>
      <c r="CRR1" s="13"/>
      <c r="CRS1" s="13"/>
      <c r="CRT1" s="13"/>
      <c r="CRU1" s="13"/>
      <c r="CRV1" s="13"/>
      <c r="CRW1" s="13"/>
      <c r="CRX1" s="13"/>
      <c r="CRY1" s="13"/>
      <c r="CRZ1" s="13"/>
      <c r="CSA1" s="13"/>
      <c r="CSB1" s="13"/>
      <c r="CSC1" s="13"/>
      <c r="CSD1" s="13"/>
      <c r="CSE1" s="13"/>
      <c r="CSF1" s="13"/>
      <c r="CSG1" s="13"/>
      <c r="CSH1" s="13"/>
      <c r="CSI1" s="13"/>
      <c r="CSJ1" s="13"/>
      <c r="CSK1" s="13"/>
      <c r="CSL1" s="13"/>
      <c r="CSM1" s="13"/>
      <c r="CSN1" s="13"/>
      <c r="CSO1" s="13"/>
      <c r="CSP1" s="13"/>
      <c r="CSQ1" s="13"/>
      <c r="CSR1" s="13"/>
      <c r="CSS1" s="13"/>
      <c r="CST1" s="13"/>
      <c r="CSU1" s="13"/>
      <c r="CSV1" s="13"/>
      <c r="CSW1" s="13"/>
      <c r="CSX1" s="13"/>
      <c r="CSY1" s="13"/>
      <c r="CSZ1" s="13"/>
      <c r="CTA1" s="13"/>
      <c r="CTB1" s="13"/>
      <c r="CTC1" s="13"/>
      <c r="CTD1" s="13"/>
      <c r="CTE1" s="13"/>
      <c r="CTF1" s="13"/>
      <c r="CTG1" s="13"/>
      <c r="CTH1" s="13"/>
      <c r="CTI1" s="13"/>
      <c r="CTJ1" s="13"/>
      <c r="CTK1" s="13"/>
      <c r="CTL1" s="13"/>
      <c r="CTM1" s="13"/>
      <c r="CTN1" s="13"/>
      <c r="CTO1" s="13"/>
      <c r="CTP1" s="13"/>
      <c r="CTQ1" s="13"/>
      <c r="CTR1" s="13"/>
      <c r="CTS1" s="13"/>
      <c r="CTT1" s="13"/>
      <c r="CTU1" s="13"/>
      <c r="CTV1" s="13"/>
      <c r="CTW1" s="13"/>
      <c r="CTX1" s="13"/>
      <c r="CTY1" s="13"/>
      <c r="CTZ1" s="13"/>
      <c r="CUA1" s="13"/>
      <c r="CUB1" s="319"/>
      <c r="CUC1" s="319"/>
      <c r="CUD1" s="319"/>
      <c r="CUE1" s="319"/>
      <c r="CUF1" s="319"/>
      <c r="CUG1" s="319"/>
      <c r="CUH1" s="319"/>
      <c r="CUI1" s="319"/>
      <c r="CUJ1" s="319"/>
      <c r="CUK1" s="319"/>
      <c r="CUL1" s="319"/>
      <c r="CUM1" s="319"/>
      <c r="CUN1" s="319"/>
      <c r="CUO1" s="319"/>
      <c r="CUP1" s="319"/>
      <c r="CUQ1" s="319"/>
      <c r="CUR1" s="319"/>
      <c r="CUS1" s="319"/>
      <c r="CUT1" s="319"/>
      <c r="CUU1" s="319"/>
      <c r="CUV1" s="319"/>
      <c r="CUW1" s="319"/>
      <c r="CUX1" s="319"/>
      <c r="CUY1" s="319"/>
      <c r="CUZ1" s="319"/>
      <c r="CVA1" s="319"/>
      <c r="CVB1" s="319"/>
      <c r="CVC1" s="319"/>
      <c r="CVD1" s="319"/>
      <c r="CVE1" s="319"/>
      <c r="CVF1" s="319"/>
      <c r="CVG1" s="319"/>
      <c r="CVH1" s="319"/>
      <c r="CVI1" s="319"/>
      <c r="CVJ1" s="319"/>
      <c r="CVK1" s="319"/>
      <c r="CVL1" s="319"/>
      <c r="CVM1" s="319"/>
      <c r="CVN1" s="319"/>
      <c r="CVO1" s="319"/>
      <c r="CVP1" s="319"/>
      <c r="CVQ1" s="319"/>
      <c r="CVR1" s="319"/>
      <c r="CVS1" s="319"/>
      <c r="CVT1" s="319"/>
      <c r="CVU1" s="319"/>
      <c r="CVV1" s="319"/>
      <c r="CVW1" s="319"/>
      <c r="CVX1" s="319"/>
      <c r="CVY1" s="319"/>
      <c r="CVZ1" s="319"/>
      <c r="CWA1" s="319"/>
      <c r="CWB1" s="319"/>
      <c r="CWC1" s="319"/>
      <c r="CWD1" s="319"/>
      <c r="CWE1" s="319"/>
      <c r="CWF1" s="319"/>
      <c r="CWG1" s="319"/>
      <c r="CWH1" s="319"/>
      <c r="CWI1" s="319"/>
      <c r="CWJ1" s="319"/>
      <c r="CWK1" s="319"/>
      <c r="CWL1" s="319"/>
      <c r="CWM1" s="319"/>
      <c r="CWN1" s="319"/>
      <c r="CWO1" s="319"/>
      <c r="CWP1" s="319"/>
      <c r="CWQ1" s="319"/>
      <c r="CWR1" s="319"/>
      <c r="CWS1" s="319"/>
      <c r="CWT1" s="319"/>
      <c r="CWU1" s="319"/>
      <c r="CWV1" s="319"/>
      <c r="CWW1" s="319"/>
      <c r="CWX1" s="319"/>
      <c r="CWY1" s="319"/>
      <c r="CWZ1" s="319"/>
      <c r="CXA1" s="319"/>
      <c r="CXB1" s="319"/>
      <c r="CXC1" s="319"/>
      <c r="CXD1" s="319"/>
      <c r="CXE1" s="319"/>
      <c r="CXF1" s="319"/>
      <c r="CXG1" s="319"/>
      <c r="CXH1" s="319"/>
      <c r="CXI1" s="319"/>
      <c r="CXJ1" s="319"/>
      <c r="CXK1" s="319"/>
      <c r="CXL1" s="319"/>
      <c r="CXM1" s="319"/>
      <c r="CXN1" s="319"/>
      <c r="CXO1" s="319"/>
      <c r="CXP1" s="319"/>
      <c r="CXQ1" s="319"/>
      <c r="CXR1" s="319"/>
      <c r="CXS1" s="319"/>
      <c r="CXT1" s="319"/>
      <c r="CXU1" s="319"/>
      <c r="CXV1" s="319"/>
      <c r="CXW1" s="319"/>
      <c r="CXX1" s="319"/>
      <c r="CXY1" s="319"/>
      <c r="CXZ1" s="319"/>
      <c r="CYA1" s="319"/>
      <c r="CYB1" s="319"/>
      <c r="CYC1" s="319"/>
      <c r="CYD1" s="319"/>
      <c r="CYE1" s="319"/>
      <c r="CYF1" s="319"/>
      <c r="CYG1" s="319"/>
      <c r="CYH1" s="319"/>
      <c r="CYI1" s="319"/>
      <c r="CYJ1" s="319"/>
      <c r="CYK1" s="319"/>
      <c r="CYL1" s="319"/>
      <c r="CYM1" s="319"/>
      <c r="CYN1" s="319"/>
      <c r="CYO1" s="319"/>
      <c r="CYP1" s="319"/>
      <c r="CYQ1" s="319"/>
      <c r="CYR1" s="319"/>
      <c r="CYS1" s="319"/>
      <c r="CYT1" s="319"/>
      <c r="CYU1" s="319"/>
      <c r="CYV1" s="319"/>
      <c r="CYW1" s="319"/>
      <c r="CYX1" s="319"/>
      <c r="CYY1" s="319"/>
      <c r="CYZ1" s="319"/>
      <c r="CZA1" s="319"/>
      <c r="CZB1" s="319"/>
      <c r="CZC1" s="319"/>
      <c r="CZD1" s="319"/>
      <c r="CZE1" s="319"/>
      <c r="CZF1" s="319"/>
      <c r="CZG1" s="319"/>
      <c r="CZH1" s="319"/>
      <c r="CZI1" s="319"/>
      <c r="CZJ1" s="319"/>
      <c r="CZK1" s="319"/>
      <c r="CZL1" s="319"/>
      <c r="CZM1" s="319"/>
      <c r="CZN1" s="319"/>
      <c r="CZO1" s="319"/>
      <c r="CZP1" s="319"/>
      <c r="CZQ1" s="319"/>
      <c r="CZR1" s="319"/>
      <c r="CZS1" s="319"/>
      <c r="CZT1" s="319"/>
      <c r="CZU1" s="319"/>
      <c r="CZV1" s="319"/>
      <c r="CZW1" s="319"/>
      <c r="CZX1" s="319"/>
      <c r="CZY1" s="319"/>
      <c r="CZZ1" s="319"/>
      <c r="DAA1" s="319"/>
      <c r="DAB1" s="319"/>
      <c r="DAC1" s="319"/>
      <c r="DAD1" s="319"/>
      <c r="DAE1" s="319"/>
      <c r="DAF1" s="319"/>
      <c r="DAG1" s="319"/>
      <c r="DAH1" s="319"/>
      <c r="DAI1" s="319"/>
      <c r="DAJ1" s="13"/>
      <c r="DAK1" s="13"/>
      <c r="DAL1" s="13"/>
      <c r="DAM1" s="13"/>
      <c r="DAN1" s="13"/>
      <c r="DAO1" s="13"/>
      <c r="DAP1" s="13"/>
      <c r="DAQ1" s="13"/>
      <c r="DAR1" s="13"/>
      <c r="DAS1" s="13"/>
      <c r="DAT1" s="13"/>
      <c r="DAU1" s="13"/>
      <c r="DAV1" s="13"/>
      <c r="DAW1" s="13"/>
      <c r="DAX1" s="13"/>
      <c r="DAY1" s="13"/>
      <c r="DAZ1" s="13"/>
      <c r="DBA1" s="13"/>
      <c r="DBB1" s="13"/>
      <c r="DBC1" s="13"/>
      <c r="DBD1" s="13"/>
      <c r="DBE1" s="13"/>
      <c r="DBF1" s="13"/>
      <c r="DBG1" s="13"/>
      <c r="DBH1" s="13"/>
      <c r="DBI1" s="13"/>
      <c r="DBJ1" s="13"/>
      <c r="DBK1" s="13"/>
      <c r="DBL1" s="13"/>
      <c r="DBM1" s="13"/>
      <c r="DBN1" s="13"/>
      <c r="DBO1" s="13"/>
      <c r="DBP1" s="13"/>
      <c r="DBQ1" s="13"/>
      <c r="DBR1" s="13"/>
      <c r="DBS1" s="13"/>
      <c r="DBT1" s="13"/>
      <c r="DBU1" s="13"/>
      <c r="DBV1" s="13"/>
      <c r="DBW1" s="13"/>
      <c r="DBX1" s="13"/>
      <c r="DBY1" s="13"/>
      <c r="DBZ1" s="13"/>
      <c r="DCA1" s="13"/>
      <c r="DCB1" s="13"/>
      <c r="DCC1" s="13"/>
      <c r="DCD1" s="13"/>
      <c r="DCE1" s="13"/>
      <c r="DCF1" s="13"/>
      <c r="DCG1" s="13"/>
      <c r="DCH1" s="13"/>
      <c r="DCI1" s="13"/>
      <c r="DCJ1" s="13"/>
      <c r="DCK1" s="13"/>
      <c r="DCL1" s="13"/>
      <c r="DCM1" s="13"/>
      <c r="DCN1" s="13"/>
      <c r="DCO1" s="13"/>
      <c r="DCP1" s="13"/>
      <c r="DCQ1" s="13"/>
      <c r="DCR1" s="13"/>
      <c r="DCS1" s="13"/>
      <c r="DCT1" s="13"/>
      <c r="DCU1" s="13"/>
      <c r="DCV1" s="13"/>
      <c r="DCW1" s="13"/>
      <c r="DCX1" s="13"/>
      <c r="DCY1" s="13"/>
      <c r="DCZ1" s="13"/>
      <c r="DDA1" s="13"/>
      <c r="DDB1" s="13"/>
      <c r="DDC1" s="13"/>
      <c r="DDD1" s="13"/>
      <c r="DDE1" s="13"/>
      <c r="DDF1" s="13"/>
      <c r="DDG1" s="13"/>
      <c r="DDH1" s="13"/>
      <c r="DDI1" s="13"/>
      <c r="DDJ1" s="13"/>
      <c r="DDK1" s="13"/>
      <c r="DDL1" s="13"/>
      <c r="DDM1" s="13"/>
      <c r="DDN1" s="13"/>
      <c r="DDO1" s="13"/>
      <c r="DDP1" s="13"/>
      <c r="DDQ1" s="13"/>
      <c r="DDR1" s="13"/>
      <c r="DDS1" s="13"/>
      <c r="DDT1" s="13"/>
      <c r="DDU1" s="13"/>
      <c r="DDV1" s="13"/>
      <c r="DDW1" s="13"/>
      <c r="DDX1" s="319"/>
      <c r="DDY1" s="319"/>
      <c r="DDZ1" s="319"/>
      <c r="DEA1" s="319"/>
      <c r="DEB1" s="319"/>
      <c r="DEC1" s="319"/>
      <c r="DED1" s="319"/>
      <c r="DEE1" s="319"/>
      <c r="DEF1" s="319"/>
      <c r="DEG1" s="319"/>
      <c r="DEH1" s="319"/>
      <c r="DEI1" s="319"/>
      <c r="DEJ1" s="319"/>
      <c r="DEK1" s="319"/>
      <c r="DEL1" s="319"/>
      <c r="DEM1" s="319"/>
      <c r="DEN1" s="319"/>
      <c r="DEO1" s="319"/>
      <c r="DEP1" s="319"/>
      <c r="DEQ1" s="319"/>
      <c r="DER1" s="319"/>
      <c r="DES1" s="319"/>
      <c r="DET1" s="319"/>
      <c r="DEU1" s="319"/>
      <c r="DEV1" s="319"/>
      <c r="DEW1" s="319"/>
      <c r="DEX1" s="319"/>
      <c r="DEY1" s="319"/>
      <c r="DEZ1" s="319"/>
      <c r="DFA1" s="319"/>
      <c r="DFB1" s="319"/>
      <c r="DFC1" s="319"/>
      <c r="DFD1" s="319"/>
      <c r="DFE1" s="319"/>
      <c r="DFF1" s="319"/>
      <c r="DFG1" s="319"/>
      <c r="DFH1" s="319"/>
      <c r="DFI1" s="319"/>
      <c r="DFJ1" s="319"/>
      <c r="DFK1" s="319"/>
      <c r="DFL1" s="319"/>
      <c r="DFM1" s="319"/>
      <c r="DFN1" s="319"/>
      <c r="DFO1" s="319"/>
      <c r="DFP1" s="319"/>
      <c r="DFQ1" s="319"/>
      <c r="DFR1" s="319"/>
      <c r="DFS1" s="319"/>
      <c r="DFT1" s="319"/>
      <c r="DFU1" s="319"/>
      <c r="DFV1" s="319"/>
      <c r="DFW1" s="319"/>
      <c r="DFX1" s="319"/>
      <c r="DFY1" s="319"/>
      <c r="DFZ1" s="319"/>
      <c r="DGA1" s="319"/>
      <c r="DGB1" s="319"/>
      <c r="DGC1" s="319"/>
      <c r="DGD1" s="319"/>
      <c r="DGE1" s="319"/>
      <c r="DGF1" s="319"/>
      <c r="DGG1" s="319"/>
      <c r="DGH1" s="319"/>
      <c r="DGI1" s="319"/>
      <c r="DGJ1" s="319"/>
      <c r="DGK1" s="319"/>
      <c r="DGL1" s="319"/>
      <c r="DGM1" s="319"/>
      <c r="DGN1" s="319"/>
      <c r="DGO1" s="319"/>
      <c r="DGP1" s="319"/>
      <c r="DGQ1" s="319"/>
      <c r="DGR1" s="319"/>
      <c r="DGS1" s="319"/>
      <c r="DGT1" s="319"/>
      <c r="DGU1" s="319"/>
      <c r="DGV1" s="319"/>
      <c r="DGW1" s="319"/>
      <c r="DGX1" s="319"/>
      <c r="DGY1" s="319"/>
      <c r="DGZ1" s="319"/>
      <c r="DHA1" s="319"/>
      <c r="DHB1" s="319"/>
      <c r="DHC1" s="319"/>
      <c r="DHD1" s="319"/>
      <c r="DHE1" s="319"/>
      <c r="DHF1" s="319"/>
      <c r="DHG1" s="319"/>
      <c r="DHH1" s="319"/>
      <c r="DHI1" s="319"/>
      <c r="DHJ1" s="319"/>
      <c r="DHK1" s="319"/>
      <c r="DHL1" s="319"/>
      <c r="DHM1" s="319"/>
      <c r="DHN1" s="319"/>
      <c r="DHO1" s="319"/>
      <c r="DHP1" s="319"/>
      <c r="DHQ1" s="319"/>
      <c r="DHR1" s="319"/>
      <c r="DHS1" s="319"/>
      <c r="DHT1" s="319"/>
      <c r="DHU1" s="319"/>
      <c r="DHV1" s="319"/>
      <c r="DHW1" s="319"/>
      <c r="DHX1" s="319"/>
      <c r="DHY1" s="319"/>
      <c r="DHZ1" s="319"/>
      <c r="DIA1" s="319"/>
      <c r="DIB1" s="319"/>
      <c r="DIC1" s="319"/>
      <c r="DID1" s="319"/>
      <c r="DIE1" s="319"/>
      <c r="DIF1" s="319"/>
      <c r="DIG1" s="319"/>
      <c r="DIH1" s="319"/>
      <c r="DII1" s="319"/>
      <c r="DIJ1" s="319"/>
      <c r="DIK1" s="319"/>
      <c r="DIL1" s="319"/>
      <c r="DIM1" s="319"/>
      <c r="DIN1" s="319"/>
      <c r="DIO1" s="319"/>
      <c r="DIP1" s="319"/>
      <c r="DIQ1" s="319"/>
      <c r="DIR1" s="319"/>
      <c r="DIS1" s="319"/>
      <c r="DIT1" s="319"/>
      <c r="DIU1" s="319"/>
      <c r="DIV1" s="319"/>
      <c r="DIW1" s="319"/>
      <c r="DIX1" s="319"/>
      <c r="DIY1" s="319"/>
      <c r="DIZ1" s="319"/>
      <c r="DJA1" s="319"/>
      <c r="DJB1" s="319"/>
      <c r="DJC1" s="319"/>
      <c r="DJD1" s="319"/>
      <c r="DJE1" s="319"/>
      <c r="DJF1" s="319"/>
      <c r="DJG1" s="319"/>
      <c r="DJH1" s="319"/>
      <c r="DJI1" s="319"/>
      <c r="DJJ1" s="319"/>
      <c r="DJK1" s="319"/>
      <c r="DJL1" s="319"/>
      <c r="DJM1" s="319"/>
      <c r="DJN1" s="319"/>
      <c r="DJO1" s="319"/>
      <c r="DJP1" s="319"/>
      <c r="DJQ1" s="319"/>
      <c r="DJR1" s="319"/>
      <c r="DJS1" s="319"/>
      <c r="DJT1" s="319"/>
      <c r="DJU1" s="319"/>
      <c r="DJV1" s="319"/>
      <c r="DJW1" s="319"/>
      <c r="DJX1" s="319"/>
      <c r="DJY1" s="319"/>
      <c r="DJZ1" s="319"/>
      <c r="DKA1" s="319"/>
      <c r="DKB1" s="319"/>
      <c r="DKC1" s="319"/>
      <c r="DKD1" s="319"/>
      <c r="DKE1" s="319"/>
      <c r="DKF1" s="13"/>
      <c r="DKG1" s="13"/>
      <c r="DKH1" s="13"/>
      <c r="DKI1" s="13"/>
      <c r="DKJ1" s="13"/>
      <c r="DKK1" s="13"/>
      <c r="DKL1" s="13"/>
      <c r="DKM1" s="13"/>
      <c r="DKN1" s="13"/>
      <c r="DKO1" s="13"/>
      <c r="DKP1" s="13"/>
      <c r="DKQ1" s="13"/>
      <c r="DKR1" s="13"/>
      <c r="DKS1" s="13"/>
      <c r="DKT1" s="13"/>
      <c r="DKU1" s="13"/>
      <c r="DKV1" s="13"/>
      <c r="DKW1" s="13"/>
      <c r="DKX1" s="13"/>
      <c r="DKY1" s="13"/>
      <c r="DKZ1" s="13"/>
      <c r="DLA1" s="13"/>
      <c r="DLB1" s="13"/>
      <c r="DLC1" s="13"/>
      <c r="DLD1" s="13"/>
      <c r="DLE1" s="13"/>
      <c r="DLF1" s="13"/>
      <c r="DLG1" s="13"/>
      <c r="DLH1" s="13"/>
      <c r="DLI1" s="13"/>
      <c r="DLJ1" s="13"/>
      <c r="DLK1" s="13"/>
      <c r="DLL1" s="13"/>
      <c r="DLM1" s="13"/>
      <c r="DLN1" s="13"/>
      <c r="DLO1" s="13"/>
      <c r="DLP1" s="13"/>
      <c r="DLQ1" s="13"/>
      <c r="DLR1" s="13"/>
      <c r="DLS1" s="13"/>
      <c r="DLT1" s="13"/>
      <c r="DLU1" s="13"/>
      <c r="DLV1" s="13"/>
      <c r="DLW1" s="13"/>
      <c r="DLX1" s="13"/>
      <c r="DLY1" s="13"/>
      <c r="DLZ1" s="13"/>
      <c r="DMA1" s="13"/>
      <c r="DMB1" s="13"/>
      <c r="DMC1" s="13"/>
      <c r="DMD1" s="13"/>
      <c r="DME1" s="13"/>
      <c r="DMF1" s="13"/>
      <c r="DMG1" s="13"/>
      <c r="DMH1" s="13"/>
      <c r="DMI1" s="13"/>
      <c r="DMJ1" s="13"/>
      <c r="DMK1" s="13"/>
      <c r="DML1" s="13"/>
      <c r="DMM1" s="13"/>
      <c r="DMN1" s="13"/>
      <c r="DMO1" s="13"/>
      <c r="DMP1" s="13"/>
      <c r="DMQ1" s="13"/>
      <c r="DMR1" s="13"/>
      <c r="DMS1" s="13"/>
      <c r="DMT1" s="13"/>
      <c r="DMU1" s="13"/>
      <c r="DMV1" s="13"/>
      <c r="DMW1" s="13"/>
      <c r="DMX1" s="13"/>
      <c r="DMY1" s="13"/>
      <c r="DMZ1" s="13"/>
      <c r="DNA1" s="13"/>
      <c r="DNB1" s="13"/>
      <c r="DNC1" s="13"/>
      <c r="DND1" s="13"/>
      <c r="DNE1" s="13"/>
      <c r="DNF1" s="13"/>
      <c r="DNG1" s="13"/>
      <c r="DNH1" s="13"/>
      <c r="DNI1" s="13"/>
      <c r="DNJ1" s="13"/>
      <c r="DNK1" s="13"/>
      <c r="DNL1" s="13"/>
      <c r="DNM1" s="13"/>
      <c r="DNN1" s="13"/>
      <c r="DNO1" s="13"/>
      <c r="DNP1" s="13"/>
      <c r="DNQ1" s="13"/>
      <c r="DNR1" s="13"/>
      <c r="DNS1" s="13"/>
      <c r="DNT1" s="319"/>
      <c r="DNU1" s="319"/>
      <c r="DNV1" s="319"/>
      <c r="DNW1" s="319"/>
      <c r="DNX1" s="319"/>
      <c r="DNY1" s="319"/>
      <c r="DNZ1" s="319"/>
      <c r="DOA1" s="319"/>
      <c r="DOB1" s="319"/>
      <c r="DOC1" s="319"/>
      <c r="DOD1" s="319"/>
      <c r="DOE1" s="319"/>
      <c r="DOF1" s="319"/>
      <c r="DOG1" s="319"/>
      <c r="DOH1" s="319"/>
      <c r="DOI1" s="319"/>
      <c r="DOJ1" s="319"/>
      <c r="DOK1" s="319"/>
      <c r="DOL1" s="319"/>
      <c r="DOM1" s="319"/>
      <c r="DON1" s="319"/>
      <c r="DOO1" s="319"/>
      <c r="DOP1" s="319"/>
      <c r="DOQ1" s="319"/>
      <c r="DOR1" s="319"/>
      <c r="DOS1" s="319"/>
      <c r="DOT1" s="319"/>
      <c r="DOU1" s="319"/>
      <c r="DOV1" s="319"/>
      <c r="DOW1" s="319"/>
      <c r="DOX1" s="319"/>
      <c r="DOY1" s="319"/>
      <c r="DOZ1" s="319"/>
      <c r="DPA1" s="319"/>
      <c r="DPB1" s="319"/>
      <c r="DPC1" s="319"/>
      <c r="DPD1" s="319"/>
      <c r="DPE1" s="319"/>
      <c r="DPF1" s="319"/>
      <c r="DPG1" s="319"/>
      <c r="DPH1" s="319"/>
      <c r="DPI1" s="319"/>
      <c r="DPJ1" s="319"/>
      <c r="DPK1" s="319"/>
      <c r="DPL1" s="319"/>
      <c r="DPM1" s="319"/>
      <c r="DPN1" s="319"/>
      <c r="DPO1" s="319"/>
      <c r="DPP1" s="319"/>
      <c r="DPQ1" s="319"/>
      <c r="DPR1" s="319"/>
      <c r="DPS1" s="319"/>
      <c r="DPT1" s="319"/>
      <c r="DPU1" s="319"/>
      <c r="DPV1" s="319"/>
      <c r="DPW1" s="319"/>
      <c r="DPX1" s="319"/>
      <c r="DPY1" s="319"/>
      <c r="DPZ1" s="319"/>
      <c r="DQA1" s="319"/>
      <c r="DQB1" s="319"/>
      <c r="DQC1" s="319"/>
      <c r="DQD1" s="319"/>
      <c r="DQE1" s="319"/>
      <c r="DQF1" s="319"/>
      <c r="DQG1" s="319"/>
      <c r="DQH1" s="319"/>
      <c r="DQI1" s="319"/>
      <c r="DQJ1" s="319"/>
      <c r="DQK1" s="319"/>
      <c r="DQL1" s="319"/>
      <c r="DQM1" s="319"/>
      <c r="DQN1" s="319"/>
      <c r="DQO1" s="319"/>
      <c r="DQP1" s="319"/>
      <c r="DQQ1" s="319"/>
      <c r="DQR1" s="319"/>
      <c r="DQS1" s="319"/>
      <c r="DQT1" s="319"/>
      <c r="DQU1" s="319"/>
      <c r="DQV1" s="319"/>
      <c r="DQW1" s="319"/>
      <c r="DQX1" s="319"/>
      <c r="DQY1" s="319"/>
      <c r="DQZ1" s="319"/>
      <c r="DRA1" s="319"/>
      <c r="DRB1" s="319"/>
      <c r="DRC1" s="319"/>
      <c r="DRD1" s="319"/>
      <c r="DRE1" s="319"/>
      <c r="DRF1" s="319"/>
      <c r="DRG1" s="319"/>
      <c r="DRH1" s="319"/>
      <c r="DRI1" s="319"/>
      <c r="DRJ1" s="319"/>
      <c r="DRK1" s="319"/>
      <c r="DRL1" s="319"/>
      <c r="DRM1" s="319"/>
      <c r="DRN1" s="319"/>
      <c r="DRO1" s="319"/>
      <c r="DRP1" s="319"/>
      <c r="DRQ1" s="319"/>
      <c r="DRR1" s="319"/>
      <c r="DRS1" s="319"/>
      <c r="DRT1" s="319"/>
      <c r="DRU1" s="319"/>
      <c r="DRV1" s="319"/>
      <c r="DRW1" s="319"/>
      <c r="DRX1" s="319"/>
      <c r="DRY1" s="319"/>
      <c r="DRZ1" s="319"/>
      <c r="DSA1" s="319"/>
      <c r="DSB1" s="319"/>
      <c r="DSC1" s="319"/>
      <c r="DSD1" s="319"/>
      <c r="DSE1" s="319"/>
      <c r="DSF1" s="319"/>
      <c r="DSG1" s="319"/>
      <c r="DSH1" s="319"/>
      <c r="DSI1" s="319"/>
      <c r="DSJ1" s="319"/>
      <c r="DSK1" s="319"/>
      <c r="DSL1" s="319"/>
      <c r="DSM1" s="319"/>
      <c r="DSN1" s="319"/>
      <c r="DSO1" s="319"/>
      <c r="DSP1" s="319"/>
      <c r="DSQ1" s="319"/>
      <c r="DSR1" s="319"/>
      <c r="DSS1" s="319"/>
      <c r="DST1" s="319"/>
      <c r="DSU1" s="319"/>
      <c r="DSV1" s="319"/>
      <c r="DSW1" s="319"/>
      <c r="DSX1" s="319"/>
      <c r="DSY1" s="319"/>
      <c r="DSZ1" s="319"/>
      <c r="DTA1" s="319"/>
      <c r="DTB1" s="319"/>
      <c r="DTC1" s="319"/>
      <c r="DTD1" s="319"/>
      <c r="DTE1" s="319"/>
      <c r="DTF1" s="319"/>
      <c r="DTG1" s="319"/>
      <c r="DTH1" s="319"/>
      <c r="DTI1" s="319"/>
      <c r="DTJ1" s="319"/>
      <c r="DTK1" s="319"/>
      <c r="DTL1" s="319"/>
      <c r="DTM1" s="319"/>
      <c r="DTN1" s="319"/>
      <c r="DTO1" s="319"/>
      <c r="DTP1" s="319"/>
      <c r="DTQ1" s="319"/>
      <c r="DTR1" s="319"/>
      <c r="DTS1" s="319"/>
      <c r="DTT1" s="319"/>
      <c r="DTU1" s="319"/>
      <c r="DTV1" s="319"/>
      <c r="DTW1" s="319"/>
      <c r="DTX1" s="319"/>
      <c r="DTY1" s="319"/>
      <c r="DTZ1" s="319"/>
      <c r="DUA1" s="319"/>
      <c r="DUB1" s="13"/>
      <c r="DUC1" s="13"/>
      <c r="DUD1" s="13"/>
      <c r="DUE1" s="13"/>
      <c r="DUF1" s="13"/>
      <c r="DUG1" s="13"/>
      <c r="DUH1" s="13"/>
      <c r="DUI1" s="13"/>
      <c r="DUJ1" s="13"/>
      <c r="DUK1" s="13"/>
      <c r="DUL1" s="13"/>
      <c r="DUM1" s="13"/>
      <c r="DUN1" s="13"/>
      <c r="DUO1" s="13"/>
      <c r="DUP1" s="13"/>
      <c r="DUQ1" s="13"/>
      <c r="DUR1" s="13"/>
      <c r="DUS1" s="13"/>
      <c r="DUT1" s="13"/>
      <c r="DUU1" s="13"/>
      <c r="DUV1" s="13"/>
      <c r="DUW1" s="13"/>
      <c r="DUX1" s="13"/>
      <c r="DUY1" s="13"/>
      <c r="DUZ1" s="13"/>
      <c r="DVA1" s="13"/>
      <c r="DVB1" s="13"/>
      <c r="DVC1" s="13"/>
      <c r="DVD1" s="13"/>
      <c r="DVE1" s="13"/>
      <c r="DVF1" s="13"/>
      <c r="DVG1" s="13"/>
      <c r="DVH1" s="13"/>
      <c r="DVI1" s="13"/>
      <c r="DVJ1" s="13"/>
      <c r="DVK1" s="13"/>
      <c r="DVL1" s="13"/>
      <c r="DVM1" s="13"/>
      <c r="DVN1" s="13"/>
      <c r="DVO1" s="13"/>
      <c r="DVP1" s="13"/>
      <c r="DVQ1" s="13"/>
      <c r="DVR1" s="13"/>
      <c r="DVS1" s="13"/>
      <c r="DVT1" s="13"/>
      <c r="DVU1" s="13"/>
      <c r="DVV1" s="13"/>
      <c r="DVW1" s="13"/>
      <c r="DVX1" s="13"/>
      <c r="DVY1" s="13"/>
      <c r="DVZ1" s="13"/>
      <c r="DWA1" s="13"/>
      <c r="DWB1" s="13"/>
      <c r="DWC1" s="13"/>
      <c r="DWD1" s="13"/>
      <c r="DWE1" s="13"/>
      <c r="DWF1" s="13"/>
      <c r="DWG1" s="13"/>
      <c r="DWH1" s="13"/>
      <c r="DWI1" s="13"/>
      <c r="DWJ1" s="13"/>
      <c r="DWK1" s="13"/>
      <c r="DWL1" s="13"/>
      <c r="DWM1" s="13"/>
      <c r="DWN1" s="13"/>
      <c r="DWO1" s="13"/>
      <c r="DWP1" s="13"/>
      <c r="DWQ1" s="13"/>
      <c r="DWR1" s="13"/>
      <c r="DWS1" s="13"/>
      <c r="DWT1" s="13"/>
      <c r="DWU1" s="13"/>
      <c r="DWV1" s="13"/>
      <c r="DWW1" s="13"/>
      <c r="DWX1" s="13"/>
      <c r="DWY1" s="13"/>
      <c r="DWZ1" s="13"/>
      <c r="DXA1" s="13"/>
      <c r="DXB1" s="13"/>
      <c r="DXC1" s="13"/>
      <c r="DXD1" s="13"/>
      <c r="DXE1" s="13"/>
      <c r="DXF1" s="13"/>
      <c r="DXG1" s="13"/>
      <c r="DXH1" s="13"/>
      <c r="DXI1" s="13"/>
      <c r="DXJ1" s="13"/>
      <c r="DXK1" s="13"/>
      <c r="DXL1" s="13"/>
      <c r="DXM1" s="13"/>
      <c r="DXN1" s="13"/>
      <c r="DXO1" s="13"/>
      <c r="DXP1" s="319"/>
      <c r="DXQ1" s="319"/>
      <c r="DXR1" s="319"/>
      <c r="DXS1" s="319"/>
      <c r="DXT1" s="319"/>
      <c r="DXU1" s="319"/>
      <c r="DXV1" s="319"/>
      <c r="DXW1" s="319"/>
      <c r="DXX1" s="319"/>
      <c r="DXY1" s="319"/>
      <c r="DXZ1" s="319"/>
      <c r="DYA1" s="319"/>
      <c r="DYB1" s="319"/>
      <c r="DYC1" s="319"/>
      <c r="DYD1" s="319"/>
      <c r="DYE1" s="319"/>
      <c r="DYF1" s="319"/>
      <c r="DYG1" s="319"/>
      <c r="DYH1" s="319"/>
      <c r="DYI1" s="319"/>
      <c r="DYJ1" s="319"/>
      <c r="DYK1" s="319"/>
      <c r="DYL1" s="319"/>
      <c r="DYM1" s="319"/>
      <c r="DYN1" s="319"/>
      <c r="DYO1" s="319"/>
      <c r="DYP1" s="319"/>
      <c r="DYQ1" s="319"/>
      <c r="DYR1" s="319"/>
      <c r="DYS1" s="319"/>
      <c r="DYT1" s="319"/>
      <c r="DYU1" s="319"/>
      <c r="DYV1" s="319"/>
      <c r="DYW1" s="319"/>
      <c r="DYX1" s="319"/>
      <c r="DYY1" s="319"/>
      <c r="DYZ1" s="319"/>
      <c r="DZA1" s="319"/>
      <c r="DZB1" s="319"/>
      <c r="DZC1" s="319"/>
      <c r="DZD1" s="319"/>
      <c r="DZE1" s="319"/>
      <c r="DZF1" s="319"/>
      <c r="DZG1" s="319"/>
      <c r="DZH1" s="319"/>
      <c r="DZI1" s="319"/>
      <c r="DZJ1" s="319"/>
      <c r="DZK1" s="319"/>
      <c r="DZL1" s="319"/>
      <c r="DZM1" s="319"/>
      <c r="DZN1" s="319"/>
      <c r="DZO1" s="319"/>
      <c r="DZP1" s="319"/>
      <c r="DZQ1" s="319"/>
      <c r="DZR1" s="319"/>
      <c r="DZS1" s="319"/>
      <c r="DZT1" s="319"/>
      <c r="DZU1" s="319"/>
      <c r="DZV1" s="319"/>
      <c r="DZW1" s="319"/>
      <c r="DZX1" s="319"/>
      <c r="DZY1" s="319"/>
      <c r="DZZ1" s="319"/>
      <c r="EAA1" s="319"/>
      <c r="EAB1" s="319"/>
      <c r="EAC1" s="319"/>
      <c r="EAD1" s="319"/>
      <c r="EAE1" s="319"/>
      <c r="EAF1" s="319"/>
      <c r="EAG1" s="319"/>
      <c r="EAH1" s="319"/>
      <c r="EAI1" s="319"/>
      <c r="EAJ1" s="319"/>
      <c r="EAK1" s="319"/>
      <c r="EAL1" s="319"/>
      <c r="EAM1" s="319"/>
      <c r="EAN1" s="319"/>
      <c r="EAO1" s="319"/>
      <c r="EAP1" s="319"/>
      <c r="EAQ1" s="319"/>
      <c r="EAR1" s="319"/>
      <c r="EAS1" s="319"/>
      <c r="EAT1" s="319"/>
      <c r="EAU1" s="319"/>
      <c r="EAV1" s="319"/>
      <c r="EAW1" s="319"/>
      <c r="EAX1" s="319"/>
      <c r="EAY1" s="319"/>
      <c r="EAZ1" s="319"/>
      <c r="EBA1" s="319"/>
      <c r="EBB1" s="319"/>
      <c r="EBC1" s="319"/>
      <c r="EBD1" s="319"/>
      <c r="EBE1" s="319"/>
      <c r="EBF1" s="319"/>
      <c r="EBG1" s="319"/>
      <c r="EBH1" s="319"/>
      <c r="EBI1" s="319"/>
      <c r="EBJ1" s="319"/>
      <c r="EBK1" s="319"/>
      <c r="EBL1" s="319"/>
      <c r="EBM1" s="319"/>
      <c r="EBN1" s="319"/>
      <c r="EBO1" s="319"/>
      <c r="EBP1" s="319"/>
      <c r="EBQ1" s="319"/>
      <c r="EBR1" s="319"/>
      <c r="EBS1" s="319"/>
      <c r="EBT1" s="319"/>
      <c r="EBU1" s="319"/>
      <c r="EBV1" s="319"/>
      <c r="EBW1" s="319"/>
      <c r="EBX1" s="319"/>
      <c r="EBY1" s="319"/>
      <c r="EBZ1" s="319"/>
      <c r="ECA1" s="319"/>
      <c r="ECB1" s="319"/>
      <c r="ECC1" s="319"/>
      <c r="ECD1" s="319"/>
      <c r="ECE1" s="319"/>
      <c r="ECF1" s="319"/>
      <c r="ECG1" s="319"/>
      <c r="ECH1" s="319"/>
      <c r="ECI1" s="319"/>
      <c r="ECJ1" s="319"/>
      <c r="ECK1" s="319"/>
      <c r="ECL1" s="319"/>
      <c r="ECM1" s="319"/>
      <c r="ECN1" s="319"/>
      <c r="ECO1" s="319"/>
      <c r="ECP1" s="319"/>
      <c r="ECQ1" s="319"/>
      <c r="ECR1" s="319"/>
      <c r="ECS1" s="319"/>
      <c r="ECT1" s="319"/>
      <c r="ECU1" s="319"/>
      <c r="ECV1" s="319"/>
      <c r="ECW1" s="319"/>
      <c r="ECX1" s="319"/>
      <c r="ECY1" s="319"/>
      <c r="ECZ1" s="319"/>
      <c r="EDA1" s="319"/>
      <c r="EDB1" s="319"/>
      <c r="EDC1" s="319"/>
      <c r="EDD1" s="319"/>
      <c r="EDE1" s="319"/>
      <c r="EDF1" s="319"/>
      <c r="EDG1" s="319"/>
      <c r="EDH1" s="319"/>
      <c r="EDI1" s="319"/>
      <c r="EDJ1" s="319"/>
      <c r="EDK1" s="319"/>
      <c r="EDL1" s="319"/>
      <c r="EDM1" s="319"/>
      <c r="EDN1" s="319"/>
      <c r="EDO1" s="319"/>
      <c r="EDP1" s="319"/>
      <c r="EDQ1" s="319"/>
      <c r="EDR1" s="319"/>
      <c r="EDS1" s="319"/>
      <c r="EDT1" s="319"/>
      <c r="EDU1" s="319"/>
      <c r="EDV1" s="319"/>
      <c r="EDW1" s="319"/>
      <c r="EDX1" s="13"/>
      <c r="EDY1" s="13"/>
      <c r="EDZ1" s="13"/>
      <c r="EEA1" s="13"/>
      <c r="EEB1" s="13"/>
      <c r="EEC1" s="13"/>
      <c r="EED1" s="13"/>
      <c r="EEE1" s="13"/>
      <c r="EEF1" s="13"/>
      <c r="EEG1" s="13"/>
      <c r="EEH1" s="13"/>
      <c r="EEI1" s="13"/>
      <c r="EEJ1" s="13"/>
      <c r="EEK1" s="13"/>
      <c r="EEL1" s="13"/>
      <c r="EEM1" s="13"/>
      <c r="EEN1" s="13"/>
      <c r="EEO1" s="13"/>
      <c r="EEP1" s="13"/>
      <c r="EEQ1" s="13"/>
      <c r="EER1" s="13"/>
      <c r="EES1" s="13"/>
      <c r="EET1" s="13"/>
      <c r="EEU1" s="13"/>
      <c r="EEV1" s="13"/>
      <c r="EEW1" s="13"/>
      <c r="EEX1" s="13"/>
      <c r="EEY1" s="13"/>
      <c r="EEZ1" s="13"/>
      <c r="EFA1" s="13"/>
      <c r="EFB1" s="13"/>
      <c r="EFC1" s="13"/>
      <c r="EFD1" s="13"/>
      <c r="EFE1" s="13"/>
      <c r="EFF1" s="13"/>
      <c r="EFG1" s="13"/>
      <c r="EFH1" s="13"/>
      <c r="EFI1" s="13"/>
      <c r="EFJ1" s="13"/>
      <c r="EFK1" s="13"/>
      <c r="EFL1" s="13"/>
      <c r="EFM1" s="13"/>
      <c r="EFN1" s="13"/>
      <c r="EFO1" s="13"/>
      <c r="EFP1" s="13"/>
      <c r="EFQ1" s="13"/>
      <c r="EFR1" s="13"/>
      <c r="EFS1" s="13"/>
      <c r="EFT1" s="13"/>
      <c r="EFU1" s="13"/>
      <c r="EFV1" s="13"/>
      <c r="EFW1" s="13"/>
      <c r="EFX1" s="13"/>
      <c r="EFY1" s="13"/>
      <c r="EFZ1" s="13"/>
      <c r="EGA1" s="13"/>
      <c r="EGB1" s="13"/>
      <c r="EGC1" s="13"/>
      <c r="EGD1" s="13"/>
      <c r="EGE1" s="13"/>
      <c r="EGF1" s="13"/>
      <c r="EGG1" s="13"/>
      <c r="EGH1" s="13"/>
      <c r="EGI1" s="13"/>
      <c r="EGJ1" s="13"/>
      <c r="EGK1" s="13"/>
      <c r="EGL1" s="13"/>
      <c r="EGM1" s="13"/>
      <c r="EGN1" s="13"/>
      <c r="EGO1" s="13"/>
      <c r="EGP1" s="13"/>
      <c r="EGQ1" s="13"/>
      <c r="EGR1" s="13"/>
      <c r="EGS1" s="13"/>
      <c r="EGT1" s="13"/>
      <c r="EGU1" s="13"/>
      <c r="EGV1" s="13"/>
      <c r="EGW1" s="13"/>
      <c r="EGX1" s="13"/>
      <c r="EGY1" s="13"/>
      <c r="EGZ1" s="13"/>
      <c r="EHA1" s="13"/>
      <c r="EHB1" s="13"/>
      <c r="EHC1" s="13"/>
      <c r="EHD1" s="13"/>
      <c r="EHE1" s="13"/>
      <c r="EHF1" s="13"/>
      <c r="EHG1" s="13"/>
      <c r="EHH1" s="13"/>
      <c r="EHI1" s="13"/>
      <c r="EHJ1" s="13"/>
      <c r="EHK1" s="13"/>
      <c r="EHL1" s="319"/>
      <c r="EHM1" s="319"/>
      <c r="EHN1" s="319"/>
      <c r="EHO1" s="319"/>
      <c r="EHP1" s="319"/>
      <c r="EHQ1" s="319"/>
      <c r="EHR1" s="319"/>
      <c r="EHS1" s="319"/>
      <c r="EHT1" s="319"/>
      <c r="EHU1" s="319"/>
      <c r="EHV1" s="319"/>
      <c r="EHW1" s="319"/>
      <c r="EHX1" s="319"/>
      <c r="EHY1" s="319"/>
      <c r="EHZ1" s="319"/>
      <c r="EIA1" s="319"/>
      <c r="EIB1" s="319"/>
      <c r="EIC1" s="319"/>
      <c r="EID1" s="319"/>
      <c r="EIE1" s="319"/>
      <c r="EIF1" s="319"/>
      <c r="EIG1" s="319"/>
      <c r="EIH1" s="319"/>
      <c r="EII1" s="319"/>
      <c r="EIJ1" s="319"/>
      <c r="EIK1" s="319"/>
      <c r="EIL1" s="319"/>
      <c r="EIM1" s="319"/>
      <c r="EIN1" s="319"/>
      <c r="EIO1" s="319"/>
      <c r="EIP1" s="319"/>
      <c r="EIQ1" s="319"/>
      <c r="EIR1" s="319"/>
      <c r="EIS1" s="319"/>
      <c r="EIT1" s="319"/>
      <c r="EIU1" s="319"/>
      <c r="EIV1" s="319"/>
      <c r="EIW1" s="319"/>
      <c r="EIX1" s="319"/>
      <c r="EIY1" s="319"/>
      <c r="EIZ1" s="319"/>
      <c r="EJA1" s="319"/>
      <c r="EJB1" s="319"/>
      <c r="EJC1" s="319"/>
      <c r="EJD1" s="319"/>
      <c r="EJE1" s="319"/>
      <c r="EJF1" s="319"/>
      <c r="EJG1" s="319"/>
      <c r="EJH1" s="319"/>
      <c r="EJI1" s="319"/>
      <c r="EJJ1" s="319"/>
      <c r="EJK1" s="319"/>
      <c r="EJL1" s="319"/>
      <c r="EJM1" s="319"/>
      <c r="EJN1" s="319"/>
      <c r="EJO1" s="319"/>
      <c r="EJP1" s="319"/>
      <c r="EJQ1" s="319"/>
      <c r="EJR1" s="319"/>
      <c r="EJS1" s="319"/>
      <c r="EJT1" s="319"/>
      <c r="EJU1" s="319"/>
      <c r="EJV1" s="319"/>
      <c r="EJW1" s="319"/>
      <c r="EJX1" s="319"/>
      <c r="EJY1" s="319"/>
      <c r="EJZ1" s="319"/>
      <c r="EKA1" s="319"/>
      <c r="EKB1" s="319"/>
      <c r="EKC1" s="319"/>
      <c r="EKD1" s="319"/>
      <c r="EKE1" s="319"/>
      <c r="EKF1" s="319"/>
      <c r="EKG1" s="319"/>
      <c r="EKH1" s="319"/>
      <c r="EKI1" s="319"/>
      <c r="EKJ1" s="319"/>
      <c r="EKK1" s="319"/>
      <c r="EKL1" s="319"/>
      <c r="EKM1" s="319"/>
      <c r="EKN1" s="319"/>
      <c r="EKO1" s="319"/>
      <c r="EKP1" s="319"/>
      <c r="EKQ1" s="319"/>
      <c r="EKR1" s="319"/>
      <c r="EKS1" s="319"/>
      <c r="EKT1" s="319"/>
      <c r="EKU1" s="319"/>
      <c r="EKV1" s="319"/>
      <c r="EKW1" s="319"/>
      <c r="EKX1" s="319"/>
      <c r="EKY1" s="319"/>
      <c r="EKZ1" s="319"/>
      <c r="ELA1" s="319"/>
      <c r="ELB1" s="319"/>
      <c r="ELC1" s="319"/>
      <c r="ELD1" s="319"/>
      <c r="ELE1" s="319"/>
      <c r="ELF1" s="319"/>
      <c r="ELG1" s="319"/>
      <c r="ELH1" s="319"/>
      <c r="ELI1" s="319"/>
      <c r="ELJ1" s="319"/>
      <c r="ELK1" s="319"/>
      <c r="ELL1" s="319"/>
      <c r="ELM1" s="319"/>
      <c r="ELN1" s="319"/>
      <c r="ELO1" s="319"/>
      <c r="ELP1" s="319"/>
      <c r="ELQ1" s="319"/>
      <c r="ELR1" s="319"/>
      <c r="ELS1" s="319"/>
      <c r="ELT1" s="319"/>
      <c r="ELU1" s="319"/>
      <c r="ELV1" s="319"/>
      <c r="ELW1" s="319"/>
      <c r="ELX1" s="319"/>
      <c r="ELY1" s="319"/>
      <c r="ELZ1" s="319"/>
      <c r="EMA1" s="319"/>
      <c r="EMB1" s="319"/>
      <c r="EMC1" s="319"/>
      <c r="EMD1" s="319"/>
      <c r="EME1" s="319"/>
      <c r="EMF1" s="319"/>
      <c r="EMG1" s="319"/>
      <c r="EMH1" s="319"/>
      <c r="EMI1" s="319"/>
      <c r="EMJ1" s="319"/>
      <c r="EMK1" s="319"/>
      <c r="EML1" s="319"/>
      <c r="EMM1" s="319"/>
      <c r="EMN1" s="319"/>
      <c r="EMO1" s="319"/>
      <c r="EMP1" s="319"/>
      <c r="EMQ1" s="319"/>
      <c r="EMR1" s="319"/>
      <c r="EMS1" s="319"/>
      <c r="EMT1" s="319"/>
      <c r="EMU1" s="319"/>
      <c r="EMV1" s="319"/>
      <c r="EMW1" s="319"/>
      <c r="EMX1" s="319"/>
      <c r="EMY1" s="319"/>
      <c r="EMZ1" s="319"/>
      <c r="ENA1" s="319"/>
      <c r="ENB1" s="319"/>
      <c r="ENC1" s="319"/>
      <c r="END1" s="319"/>
      <c r="ENE1" s="319"/>
      <c r="ENF1" s="319"/>
      <c r="ENG1" s="319"/>
      <c r="ENH1" s="319"/>
      <c r="ENI1" s="319"/>
      <c r="ENJ1" s="319"/>
      <c r="ENK1" s="319"/>
      <c r="ENL1" s="319"/>
      <c r="ENM1" s="319"/>
      <c r="ENN1" s="319"/>
      <c r="ENO1" s="319"/>
      <c r="ENP1" s="319"/>
      <c r="ENQ1" s="319"/>
      <c r="ENR1" s="319"/>
      <c r="ENS1" s="319"/>
      <c r="ENT1" s="13"/>
      <c r="ENU1" s="13"/>
      <c r="ENV1" s="13"/>
      <c r="ENW1" s="13"/>
      <c r="ENX1" s="13"/>
      <c r="ENY1" s="13"/>
      <c r="ENZ1" s="13"/>
      <c r="EOA1" s="13"/>
      <c r="EOB1" s="13"/>
      <c r="EOC1" s="13"/>
      <c r="EOD1" s="13"/>
      <c r="EOE1" s="13"/>
      <c r="EOF1" s="13"/>
      <c r="EOG1" s="13"/>
      <c r="EOH1" s="13"/>
      <c r="EOI1" s="13"/>
      <c r="EOJ1" s="13"/>
      <c r="EOK1" s="13"/>
      <c r="EOL1" s="13"/>
      <c r="EOM1" s="13"/>
      <c r="EON1" s="13"/>
      <c r="EOO1" s="13"/>
      <c r="EOP1" s="13"/>
      <c r="EOQ1" s="13"/>
      <c r="EOR1" s="13"/>
      <c r="EOS1" s="13"/>
      <c r="EOT1" s="13"/>
      <c r="EOU1" s="13"/>
      <c r="EOV1" s="13"/>
      <c r="EOW1" s="13"/>
      <c r="EOX1" s="13"/>
      <c r="EOY1" s="13"/>
      <c r="EOZ1" s="13"/>
      <c r="EPA1" s="13"/>
      <c r="EPB1" s="13"/>
      <c r="EPC1" s="13"/>
      <c r="EPD1" s="13"/>
      <c r="EPE1" s="13"/>
      <c r="EPF1" s="13"/>
      <c r="EPG1" s="13"/>
      <c r="EPH1" s="13"/>
      <c r="EPI1" s="13"/>
      <c r="EPJ1" s="13"/>
      <c r="EPK1" s="13"/>
      <c r="EPL1" s="13"/>
      <c r="EPM1" s="13"/>
      <c r="EPN1" s="13"/>
      <c r="EPO1" s="13"/>
      <c r="EPP1" s="13"/>
      <c r="EPQ1" s="13"/>
      <c r="EPR1" s="13"/>
      <c r="EPS1" s="13"/>
      <c r="EPT1" s="13"/>
      <c r="EPU1" s="13"/>
      <c r="EPV1" s="13"/>
      <c r="EPW1" s="13"/>
      <c r="EPX1" s="13"/>
      <c r="EPY1" s="13"/>
      <c r="EPZ1" s="13"/>
      <c r="EQA1" s="13"/>
      <c r="EQB1" s="13"/>
      <c r="EQC1" s="13"/>
      <c r="EQD1" s="13"/>
      <c r="EQE1" s="13"/>
      <c r="EQF1" s="13"/>
      <c r="EQG1" s="13"/>
      <c r="EQH1" s="13"/>
      <c r="EQI1" s="13"/>
      <c r="EQJ1" s="13"/>
      <c r="EQK1" s="13"/>
      <c r="EQL1" s="13"/>
      <c r="EQM1" s="13"/>
      <c r="EQN1" s="13"/>
      <c r="EQO1" s="13"/>
      <c r="EQP1" s="13"/>
      <c r="EQQ1" s="13"/>
      <c r="EQR1" s="13"/>
      <c r="EQS1" s="13"/>
      <c r="EQT1" s="13"/>
      <c r="EQU1" s="13"/>
      <c r="EQV1" s="13"/>
      <c r="EQW1" s="13"/>
      <c r="EQX1" s="13"/>
      <c r="EQY1" s="13"/>
      <c r="EQZ1" s="13"/>
      <c r="ERA1" s="13"/>
      <c r="ERB1" s="13"/>
      <c r="ERC1" s="13"/>
      <c r="ERD1" s="13"/>
      <c r="ERE1" s="13"/>
      <c r="ERF1" s="13"/>
      <c r="ERG1" s="13"/>
      <c r="ERH1" s="319"/>
      <c r="ERI1" s="319"/>
      <c r="ERJ1" s="319"/>
      <c r="ERK1" s="319"/>
      <c r="ERL1" s="319"/>
      <c r="ERM1" s="319"/>
      <c r="ERN1" s="319"/>
      <c r="ERO1" s="319"/>
      <c r="ERP1" s="319"/>
      <c r="ERQ1" s="319"/>
      <c r="ERR1" s="319"/>
      <c r="ERS1" s="319"/>
      <c r="ERT1" s="319"/>
      <c r="ERU1" s="319"/>
      <c r="ERV1" s="319"/>
      <c r="ERW1" s="319"/>
      <c r="ERX1" s="319"/>
      <c r="ERY1" s="319"/>
      <c r="ERZ1" s="319"/>
      <c r="ESA1" s="319"/>
      <c r="ESB1" s="319"/>
      <c r="ESC1" s="319"/>
      <c r="ESD1" s="319"/>
      <c r="ESE1" s="319"/>
      <c r="ESF1" s="319"/>
      <c r="ESG1" s="319"/>
      <c r="ESH1" s="319"/>
      <c r="ESI1" s="319"/>
      <c r="ESJ1" s="319"/>
      <c r="ESK1" s="319"/>
      <c r="ESL1" s="319"/>
      <c r="ESM1" s="319"/>
      <c r="ESN1" s="319"/>
      <c r="ESO1" s="319"/>
      <c r="ESP1" s="319"/>
      <c r="ESQ1" s="319"/>
      <c r="ESR1" s="319"/>
      <c r="ESS1" s="319"/>
      <c r="EST1" s="319"/>
      <c r="ESU1" s="319"/>
      <c r="ESV1" s="319"/>
      <c r="ESW1" s="319"/>
      <c r="ESX1" s="319"/>
      <c r="ESY1" s="319"/>
      <c r="ESZ1" s="319"/>
      <c r="ETA1" s="319"/>
      <c r="ETB1" s="319"/>
      <c r="ETC1" s="319"/>
      <c r="ETD1" s="319"/>
      <c r="ETE1" s="319"/>
      <c r="ETF1" s="319"/>
      <c r="ETG1" s="319"/>
      <c r="ETH1" s="319"/>
      <c r="ETI1" s="319"/>
      <c r="ETJ1" s="319"/>
      <c r="ETK1" s="319"/>
      <c r="ETL1" s="319"/>
      <c r="ETM1" s="319"/>
      <c r="ETN1" s="319"/>
      <c r="ETO1" s="319"/>
      <c r="ETP1" s="319"/>
      <c r="ETQ1" s="319"/>
      <c r="ETR1" s="319"/>
      <c r="ETS1" s="319"/>
      <c r="ETT1" s="319"/>
      <c r="ETU1" s="319"/>
      <c r="ETV1" s="319"/>
      <c r="ETW1" s="319"/>
      <c r="ETX1" s="319"/>
      <c r="ETY1" s="319"/>
      <c r="ETZ1" s="319"/>
      <c r="EUA1" s="319"/>
      <c r="EUB1" s="319"/>
      <c r="EUC1" s="319"/>
      <c r="EUD1" s="319"/>
      <c r="EUE1" s="319"/>
      <c r="EUF1" s="319"/>
      <c r="EUG1" s="319"/>
      <c r="EUH1" s="319"/>
      <c r="EUI1" s="319"/>
      <c r="EUJ1" s="319"/>
      <c r="EUK1" s="319"/>
      <c r="EUL1" s="319"/>
      <c r="EUM1" s="319"/>
      <c r="EUN1" s="319"/>
      <c r="EUO1" s="319"/>
      <c r="EUP1" s="319"/>
      <c r="EUQ1" s="319"/>
      <c r="EUR1" s="319"/>
      <c r="EUS1" s="319"/>
      <c r="EUT1" s="319"/>
      <c r="EUU1" s="319"/>
      <c r="EUV1" s="319"/>
      <c r="EUW1" s="319"/>
      <c r="EUX1" s="319"/>
      <c r="EUY1" s="319"/>
      <c r="EUZ1" s="319"/>
      <c r="EVA1" s="319"/>
      <c r="EVB1" s="319"/>
      <c r="EVC1" s="319"/>
      <c r="EVD1" s="319"/>
      <c r="EVE1" s="319"/>
      <c r="EVF1" s="319"/>
      <c r="EVG1" s="319"/>
      <c r="EVH1" s="319"/>
      <c r="EVI1" s="319"/>
      <c r="EVJ1" s="319"/>
      <c r="EVK1" s="319"/>
      <c r="EVL1" s="319"/>
      <c r="EVM1" s="319"/>
      <c r="EVN1" s="319"/>
      <c r="EVO1" s="319"/>
      <c r="EVP1" s="319"/>
      <c r="EVQ1" s="319"/>
      <c r="EVR1" s="319"/>
      <c r="EVS1" s="319"/>
      <c r="EVT1" s="319"/>
      <c r="EVU1" s="319"/>
      <c r="EVV1" s="319"/>
      <c r="EVW1" s="319"/>
      <c r="EVX1" s="319"/>
      <c r="EVY1" s="319"/>
      <c r="EVZ1" s="319"/>
      <c r="EWA1" s="319"/>
      <c r="EWB1" s="319"/>
      <c r="EWC1" s="319"/>
      <c r="EWD1" s="319"/>
      <c r="EWE1" s="319"/>
      <c r="EWF1" s="319"/>
      <c r="EWG1" s="319"/>
      <c r="EWH1" s="319"/>
      <c r="EWI1" s="319"/>
      <c r="EWJ1" s="319"/>
      <c r="EWK1" s="319"/>
      <c r="EWL1" s="319"/>
      <c r="EWM1" s="319"/>
      <c r="EWN1" s="319"/>
      <c r="EWO1" s="319"/>
      <c r="EWP1" s="319"/>
      <c r="EWQ1" s="319"/>
      <c r="EWR1" s="319"/>
      <c r="EWS1" s="319"/>
      <c r="EWT1" s="319"/>
      <c r="EWU1" s="319"/>
      <c r="EWV1" s="319"/>
      <c r="EWW1" s="319"/>
      <c r="EWX1" s="319"/>
      <c r="EWY1" s="319"/>
      <c r="EWZ1" s="319"/>
      <c r="EXA1" s="319"/>
      <c r="EXB1" s="319"/>
      <c r="EXC1" s="319"/>
      <c r="EXD1" s="319"/>
      <c r="EXE1" s="319"/>
      <c r="EXF1" s="319"/>
      <c r="EXG1" s="319"/>
      <c r="EXH1" s="319"/>
      <c r="EXI1" s="319"/>
      <c r="EXJ1" s="319"/>
      <c r="EXK1" s="319"/>
      <c r="EXL1" s="319"/>
      <c r="EXM1" s="319"/>
      <c r="EXN1" s="319"/>
      <c r="EXO1" s="319"/>
      <c r="EXP1" s="13"/>
      <c r="EXQ1" s="13"/>
      <c r="EXR1" s="13"/>
      <c r="EXS1" s="13"/>
      <c r="EXT1" s="13"/>
      <c r="EXU1" s="13"/>
      <c r="EXV1" s="13"/>
      <c r="EXW1" s="13"/>
      <c r="EXX1" s="13"/>
      <c r="EXY1" s="13"/>
      <c r="EXZ1" s="13"/>
      <c r="EYA1" s="13"/>
      <c r="EYB1" s="13"/>
      <c r="EYC1" s="13"/>
      <c r="EYD1" s="13"/>
      <c r="EYE1" s="13"/>
      <c r="EYF1" s="13"/>
      <c r="EYG1" s="13"/>
      <c r="EYH1" s="13"/>
      <c r="EYI1" s="13"/>
      <c r="EYJ1" s="13"/>
      <c r="EYK1" s="13"/>
      <c r="EYL1" s="13"/>
      <c r="EYM1" s="13"/>
      <c r="EYN1" s="13"/>
      <c r="EYO1" s="13"/>
      <c r="EYP1" s="13"/>
      <c r="EYQ1" s="13"/>
      <c r="EYR1" s="13"/>
      <c r="EYS1" s="13"/>
      <c r="EYT1" s="13"/>
      <c r="EYU1" s="13"/>
      <c r="EYV1" s="13"/>
      <c r="EYW1" s="13"/>
      <c r="EYX1" s="13"/>
      <c r="EYY1" s="13"/>
      <c r="EYZ1" s="13"/>
      <c r="EZA1" s="13"/>
      <c r="EZB1" s="13"/>
      <c r="EZC1" s="13"/>
      <c r="EZD1" s="13"/>
      <c r="EZE1" s="13"/>
      <c r="EZF1" s="13"/>
      <c r="EZG1" s="13"/>
      <c r="EZH1" s="13"/>
      <c r="EZI1" s="13"/>
      <c r="EZJ1" s="13"/>
      <c r="EZK1" s="13"/>
      <c r="EZL1" s="13"/>
      <c r="EZM1" s="13"/>
      <c r="EZN1" s="13"/>
      <c r="EZO1" s="13"/>
      <c r="EZP1" s="13"/>
      <c r="EZQ1" s="13"/>
      <c r="EZR1" s="13"/>
      <c r="EZS1" s="13"/>
      <c r="EZT1" s="13"/>
      <c r="EZU1" s="13"/>
      <c r="EZV1" s="13"/>
      <c r="EZW1" s="13"/>
      <c r="EZX1" s="13"/>
      <c r="EZY1" s="13"/>
      <c r="EZZ1" s="13"/>
      <c r="FAA1" s="13"/>
      <c r="FAB1" s="13"/>
      <c r="FAC1" s="13"/>
      <c r="FAD1" s="13"/>
      <c r="FAE1" s="13"/>
      <c r="FAF1" s="13"/>
      <c r="FAG1" s="13"/>
      <c r="FAH1" s="13"/>
      <c r="FAI1" s="13"/>
      <c r="FAJ1" s="13"/>
      <c r="FAK1" s="13"/>
      <c r="FAL1" s="13"/>
      <c r="FAM1" s="13"/>
      <c r="FAN1" s="13"/>
      <c r="FAO1" s="13"/>
      <c r="FAP1" s="13"/>
      <c r="FAQ1" s="13"/>
      <c r="FAR1" s="13"/>
      <c r="FAS1" s="13"/>
      <c r="FAT1" s="13"/>
      <c r="FAU1" s="13"/>
      <c r="FAV1" s="13"/>
      <c r="FAW1" s="13"/>
      <c r="FAX1" s="13"/>
      <c r="FAY1" s="13"/>
      <c r="FAZ1" s="13"/>
      <c r="FBA1" s="13"/>
      <c r="FBB1" s="13"/>
      <c r="FBC1" s="13"/>
      <c r="FBD1" s="319"/>
      <c r="FBE1" s="319"/>
      <c r="FBF1" s="319"/>
      <c r="FBG1" s="319"/>
      <c r="FBH1" s="319"/>
      <c r="FBI1" s="319"/>
      <c r="FBJ1" s="319"/>
      <c r="FBK1" s="319"/>
      <c r="FBL1" s="319"/>
      <c r="FBM1" s="319"/>
      <c r="FBN1" s="319"/>
      <c r="FBO1" s="319"/>
      <c r="FBP1" s="319"/>
      <c r="FBQ1" s="319"/>
      <c r="FBR1" s="319"/>
      <c r="FBS1" s="319"/>
      <c r="FBT1" s="319"/>
      <c r="FBU1" s="319"/>
      <c r="FBV1" s="319"/>
      <c r="FBW1" s="319"/>
      <c r="FBX1" s="319"/>
      <c r="FBY1" s="319"/>
      <c r="FBZ1" s="319"/>
      <c r="FCA1" s="319"/>
      <c r="FCB1" s="319"/>
      <c r="FCC1" s="319"/>
      <c r="FCD1" s="319"/>
      <c r="FCE1" s="319"/>
      <c r="FCF1" s="319"/>
      <c r="FCG1" s="319"/>
      <c r="FCH1" s="319"/>
      <c r="FCI1" s="319"/>
      <c r="FCJ1" s="319"/>
      <c r="FCK1" s="319"/>
      <c r="FCL1" s="319"/>
      <c r="FCM1" s="319"/>
      <c r="FCN1" s="319"/>
      <c r="FCO1" s="319"/>
      <c r="FCP1" s="319"/>
      <c r="FCQ1" s="319"/>
      <c r="FCR1" s="319"/>
      <c r="FCS1" s="319"/>
      <c r="FCT1" s="319"/>
      <c r="FCU1" s="319"/>
      <c r="FCV1" s="319"/>
      <c r="FCW1" s="319"/>
      <c r="FCX1" s="319"/>
      <c r="FCY1" s="319"/>
      <c r="FCZ1" s="319"/>
      <c r="FDA1" s="319"/>
      <c r="FDB1" s="319"/>
      <c r="FDC1" s="319"/>
      <c r="FDD1" s="319"/>
      <c r="FDE1" s="319"/>
      <c r="FDF1" s="319"/>
      <c r="FDG1" s="319"/>
      <c r="FDH1" s="319"/>
      <c r="FDI1" s="319"/>
      <c r="FDJ1" s="319"/>
      <c r="FDK1" s="319"/>
      <c r="FDL1" s="319"/>
      <c r="FDM1" s="319"/>
      <c r="FDN1" s="319"/>
      <c r="FDO1" s="319"/>
      <c r="FDP1" s="319"/>
      <c r="FDQ1" s="319"/>
      <c r="FDR1" s="319"/>
      <c r="FDS1" s="319"/>
      <c r="FDT1" s="319"/>
      <c r="FDU1" s="319"/>
      <c r="FDV1" s="319"/>
      <c r="FDW1" s="319"/>
      <c r="FDX1" s="319"/>
      <c r="FDY1" s="319"/>
      <c r="FDZ1" s="319"/>
      <c r="FEA1" s="319"/>
      <c r="FEB1" s="319"/>
      <c r="FEC1" s="319"/>
      <c r="FED1" s="319"/>
      <c r="FEE1" s="319"/>
      <c r="FEF1" s="319"/>
      <c r="FEG1" s="319"/>
      <c r="FEH1" s="319"/>
      <c r="FEI1" s="319"/>
      <c r="FEJ1" s="319"/>
      <c r="FEK1" s="319"/>
      <c r="FEL1" s="319"/>
      <c r="FEM1" s="319"/>
      <c r="FEN1" s="319"/>
      <c r="FEO1" s="319"/>
      <c r="FEP1" s="319"/>
      <c r="FEQ1" s="319"/>
      <c r="FER1" s="319"/>
      <c r="FES1" s="319"/>
      <c r="FET1" s="319"/>
      <c r="FEU1" s="319"/>
      <c r="FEV1" s="319"/>
      <c r="FEW1" s="319"/>
      <c r="FEX1" s="319"/>
      <c r="FEY1" s="319"/>
      <c r="FEZ1" s="319"/>
      <c r="FFA1" s="319"/>
      <c r="FFB1" s="319"/>
      <c r="FFC1" s="319"/>
      <c r="FFD1" s="319"/>
      <c r="FFE1" s="319"/>
      <c r="FFF1" s="319"/>
      <c r="FFG1" s="319"/>
      <c r="FFH1" s="319"/>
      <c r="FFI1" s="319"/>
      <c r="FFJ1" s="319"/>
      <c r="FFK1" s="319"/>
      <c r="FFL1" s="319"/>
      <c r="FFM1" s="319"/>
      <c r="FFN1" s="319"/>
      <c r="FFO1" s="319"/>
      <c r="FFP1" s="319"/>
      <c r="FFQ1" s="319"/>
      <c r="FFR1" s="319"/>
      <c r="FFS1" s="319"/>
      <c r="FFT1" s="319"/>
      <c r="FFU1" s="319"/>
      <c r="FFV1" s="319"/>
      <c r="FFW1" s="319"/>
      <c r="FFX1" s="319"/>
      <c r="FFY1" s="319"/>
      <c r="FFZ1" s="319"/>
      <c r="FGA1" s="319"/>
      <c r="FGB1" s="319"/>
      <c r="FGC1" s="319"/>
      <c r="FGD1" s="319"/>
      <c r="FGE1" s="319"/>
      <c r="FGF1" s="319"/>
      <c r="FGG1" s="319"/>
      <c r="FGH1" s="319"/>
      <c r="FGI1" s="319"/>
      <c r="FGJ1" s="319"/>
      <c r="FGK1" s="319"/>
      <c r="FGL1" s="319"/>
      <c r="FGM1" s="319"/>
      <c r="FGN1" s="319"/>
      <c r="FGO1" s="319"/>
      <c r="FGP1" s="319"/>
      <c r="FGQ1" s="319"/>
      <c r="FGR1" s="319"/>
      <c r="FGS1" s="319"/>
      <c r="FGT1" s="319"/>
      <c r="FGU1" s="319"/>
      <c r="FGV1" s="319"/>
      <c r="FGW1" s="319"/>
      <c r="FGX1" s="319"/>
      <c r="FGY1" s="319"/>
      <c r="FGZ1" s="319"/>
      <c r="FHA1" s="319"/>
      <c r="FHB1" s="319"/>
      <c r="FHC1" s="319"/>
      <c r="FHD1" s="319"/>
      <c r="FHE1" s="319"/>
      <c r="FHF1" s="319"/>
      <c r="FHG1" s="319"/>
      <c r="FHH1" s="319"/>
      <c r="FHI1" s="319"/>
      <c r="FHJ1" s="319"/>
      <c r="FHK1" s="319"/>
      <c r="FHL1" s="13"/>
      <c r="FHM1" s="13"/>
      <c r="FHN1" s="13"/>
      <c r="FHO1" s="13"/>
      <c r="FHP1" s="13"/>
      <c r="FHQ1" s="13"/>
      <c r="FHR1" s="13"/>
      <c r="FHS1" s="13"/>
      <c r="FHT1" s="13"/>
      <c r="FHU1" s="13"/>
      <c r="FHV1" s="13"/>
      <c r="FHW1" s="13"/>
      <c r="FHX1" s="13"/>
      <c r="FHY1" s="13"/>
      <c r="FHZ1" s="13"/>
      <c r="FIA1" s="13"/>
      <c r="FIB1" s="13"/>
      <c r="FIC1" s="13"/>
      <c r="FID1" s="13"/>
      <c r="FIE1" s="13"/>
      <c r="FIF1" s="13"/>
      <c r="FIG1" s="13"/>
      <c r="FIH1" s="13"/>
      <c r="FII1" s="13"/>
      <c r="FIJ1" s="13"/>
      <c r="FIK1" s="13"/>
      <c r="FIL1" s="13"/>
      <c r="FIM1" s="13"/>
      <c r="FIN1" s="13"/>
      <c r="FIO1" s="13"/>
      <c r="FIP1" s="13"/>
      <c r="FIQ1" s="13"/>
      <c r="FIR1" s="13"/>
      <c r="FIS1" s="13"/>
      <c r="FIT1" s="13"/>
      <c r="FIU1" s="13"/>
      <c r="FIV1" s="13"/>
      <c r="FIW1" s="13"/>
      <c r="FIX1" s="13"/>
      <c r="FIY1" s="13"/>
      <c r="FIZ1" s="13"/>
      <c r="FJA1" s="13"/>
      <c r="FJB1" s="13"/>
      <c r="FJC1" s="13"/>
      <c r="FJD1" s="13"/>
      <c r="FJE1" s="13"/>
      <c r="FJF1" s="13"/>
      <c r="FJG1" s="13"/>
      <c r="FJH1" s="13"/>
      <c r="FJI1" s="13"/>
      <c r="FJJ1" s="13"/>
      <c r="FJK1" s="13"/>
      <c r="FJL1" s="13"/>
      <c r="FJM1" s="13"/>
      <c r="FJN1" s="13"/>
      <c r="FJO1" s="13"/>
      <c r="FJP1" s="13"/>
      <c r="FJQ1" s="13"/>
      <c r="FJR1" s="13"/>
      <c r="FJS1" s="13"/>
      <c r="FJT1" s="13"/>
      <c r="FJU1" s="13"/>
      <c r="FJV1" s="13"/>
      <c r="FJW1" s="13"/>
      <c r="FJX1" s="13"/>
      <c r="FJY1" s="13"/>
      <c r="FJZ1" s="13"/>
      <c r="FKA1" s="13"/>
      <c r="FKB1" s="13"/>
      <c r="FKC1" s="13"/>
      <c r="FKD1" s="13"/>
      <c r="FKE1" s="13"/>
      <c r="FKF1" s="13"/>
      <c r="FKG1" s="13"/>
      <c r="FKH1" s="13"/>
      <c r="FKI1" s="13"/>
      <c r="FKJ1" s="13"/>
      <c r="FKK1" s="13"/>
      <c r="FKL1" s="13"/>
      <c r="FKM1" s="13"/>
      <c r="FKN1" s="13"/>
      <c r="FKO1" s="13"/>
      <c r="FKP1" s="13"/>
      <c r="FKQ1" s="13"/>
      <c r="FKR1" s="13"/>
      <c r="FKS1" s="13"/>
      <c r="FKT1" s="13"/>
      <c r="FKU1" s="13"/>
      <c r="FKV1" s="13"/>
      <c r="FKW1" s="13"/>
      <c r="FKX1" s="13"/>
      <c r="FKY1" s="13"/>
      <c r="FKZ1" s="319"/>
      <c r="FLA1" s="319"/>
      <c r="FLB1" s="319"/>
      <c r="FLC1" s="319"/>
      <c r="FLD1" s="319"/>
      <c r="FLE1" s="319"/>
      <c r="FLF1" s="319"/>
      <c r="FLG1" s="319"/>
      <c r="FLH1" s="319"/>
      <c r="FLI1" s="319"/>
      <c r="FLJ1" s="319"/>
      <c r="FLK1" s="319"/>
      <c r="FLL1" s="319"/>
      <c r="FLM1" s="319"/>
      <c r="FLN1" s="319"/>
      <c r="FLO1" s="319"/>
      <c r="FLP1" s="319"/>
      <c r="FLQ1" s="319"/>
      <c r="FLR1" s="319"/>
      <c r="FLS1" s="319"/>
      <c r="FLT1" s="319"/>
      <c r="FLU1" s="319"/>
      <c r="FLV1" s="319"/>
      <c r="FLW1" s="319"/>
      <c r="FLX1" s="319"/>
      <c r="FLY1" s="319"/>
      <c r="FLZ1" s="319"/>
      <c r="FMA1" s="319"/>
      <c r="FMB1" s="319"/>
      <c r="FMC1" s="319"/>
      <c r="FMD1" s="319"/>
      <c r="FME1" s="319"/>
      <c r="FMF1" s="319"/>
      <c r="FMG1" s="319"/>
      <c r="FMH1" s="319"/>
      <c r="FMI1" s="319"/>
      <c r="FMJ1" s="319"/>
      <c r="FMK1" s="319"/>
      <c r="FML1" s="319"/>
      <c r="FMM1" s="319"/>
      <c r="FMN1" s="319"/>
      <c r="FMO1" s="319"/>
      <c r="FMP1" s="319"/>
      <c r="FMQ1" s="319"/>
      <c r="FMR1" s="319"/>
      <c r="FMS1" s="319"/>
      <c r="FMT1" s="319"/>
      <c r="FMU1" s="319"/>
      <c r="FMV1" s="319"/>
      <c r="FMW1" s="319"/>
      <c r="FMX1" s="319"/>
      <c r="FMY1" s="319"/>
      <c r="FMZ1" s="319"/>
      <c r="FNA1" s="319"/>
      <c r="FNB1" s="319"/>
      <c r="FNC1" s="319"/>
      <c r="FND1" s="319"/>
      <c r="FNE1" s="319"/>
      <c r="FNF1" s="319"/>
      <c r="FNG1" s="319"/>
      <c r="FNH1" s="319"/>
      <c r="FNI1" s="319"/>
      <c r="FNJ1" s="319"/>
      <c r="FNK1" s="319"/>
      <c r="FNL1" s="319"/>
      <c r="FNM1" s="319"/>
      <c r="FNN1" s="319"/>
      <c r="FNO1" s="319"/>
      <c r="FNP1" s="319"/>
      <c r="FNQ1" s="319"/>
      <c r="FNR1" s="319"/>
      <c r="FNS1" s="319"/>
      <c r="FNT1" s="319"/>
      <c r="FNU1" s="319"/>
      <c r="FNV1" s="319"/>
      <c r="FNW1" s="319"/>
      <c r="FNX1" s="319"/>
      <c r="FNY1" s="319"/>
      <c r="FNZ1" s="319"/>
      <c r="FOA1" s="319"/>
      <c r="FOB1" s="319"/>
      <c r="FOC1" s="319"/>
      <c r="FOD1" s="319"/>
      <c r="FOE1" s="319"/>
      <c r="FOF1" s="319"/>
      <c r="FOG1" s="319"/>
      <c r="FOH1" s="319"/>
      <c r="FOI1" s="319"/>
      <c r="FOJ1" s="319"/>
      <c r="FOK1" s="319"/>
      <c r="FOL1" s="319"/>
      <c r="FOM1" s="319"/>
      <c r="FON1" s="319"/>
      <c r="FOO1" s="319"/>
      <c r="FOP1" s="319"/>
      <c r="FOQ1" s="319"/>
      <c r="FOR1" s="319"/>
      <c r="FOS1" s="319"/>
      <c r="FOT1" s="319"/>
      <c r="FOU1" s="319"/>
      <c r="FOV1" s="319"/>
      <c r="FOW1" s="319"/>
      <c r="FOX1" s="319"/>
      <c r="FOY1" s="319"/>
      <c r="FOZ1" s="319"/>
      <c r="FPA1" s="319"/>
      <c r="FPB1" s="319"/>
      <c r="FPC1" s="319"/>
      <c r="FPD1" s="319"/>
      <c r="FPE1" s="319"/>
      <c r="FPF1" s="319"/>
      <c r="FPG1" s="319"/>
      <c r="FPH1" s="319"/>
      <c r="FPI1" s="319"/>
      <c r="FPJ1" s="319"/>
      <c r="FPK1" s="319"/>
      <c r="FPL1" s="319"/>
      <c r="FPM1" s="319"/>
      <c r="FPN1" s="319"/>
      <c r="FPO1" s="319"/>
      <c r="FPP1" s="319"/>
      <c r="FPQ1" s="319"/>
      <c r="FPR1" s="319"/>
      <c r="FPS1" s="319"/>
      <c r="FPT1" s="319"/>
      <c r="FPU1" s="319"/>
      <c r="FPV1" s="319"/>
      <c r="FPW1" s="319"/>
      <c r="FPX1" s="319"/>
      <c r="FPY1" s="319"/>
      <c r="FPZ1" s="319"/>
      <c r="FQA1" s="319"/>
      <c r="FQB1" s="319"/>
      <c r="FQC1" s="319"/>
      <c r="FQD1" s="319"/>
      <c r="FQE1" s="319"/>
      <c r="FQF1" s="319"/>
      <c r="FQG1" s="319"/>
      <c r="FQH1" s="319"/>
      <c r="FQI1" s="319"/>
      <c r="FQJ1" s="319"/>
      <c r="FQK1" s="319"/>
      <c r="FQL1" s="319"/>
      <c r="FQM1" s="319"/>
      <c r="FQN1" s="319"/>
      <c r="FQO1" s="319"/>
      <c r="FQP1" s="319"/>
      <c r="FQQ1" s="319"/>
      <c r="FQR1" s="319"/>
      <c r="FQS1" s="319"/>
      <c r="FQT1" s="319"/>
      <c r="FQU1" s="319"/>
      <c r="FQV1" s="319"/>
      <c r="FQW1" s="319"/>
      <c r="FQX1" s="319"/>
      <c r="FQY1" s="319"/>
      <c r="FQZ1" s="319"/>
      <c r="FRA1" s="319"/>
      <c r="FRB1" s="319"/>
      <c r="FRC1" s="319"/>
      <c r="FRD1" s="319"/>
      <c r="FRE1" s="319"/>
      <c r="FRF1" s="319"/>
      <c r="FRG1" s="319"/>
      <c r="FRH1" s="13"/>
      <c r="FRI1" s="13"/>
      <c r="FRJ1" s="13"/>
      <c r="FRK1" s="13"/>
      <c r="FRL1" s="13"/>
      <c r="FRM1" s="13"/>
      <c r="FRN1" s="13"/>
      <c r="FRO1" s="13"/>
      <c r="FRP1" s="13"/>
      <c r="FRQ1" s="13"/>
      <c r="FRR1" s="13"/>
      <c r="FRS1" s="13"/>
      <c r="FRT1" s="13"/>
      <c r="FRU1" s="13"/>
      <c r="FRV1" s="13"/>
      <c r="FRW1" s="13"/>
      <c r="FRX1" s="13"/>
      <c r="FRY1" s="13"/>
      <c r="FRZ1" s="13"/>
      <c r="FSA1" s="13"/>
      <c r="FSB1" s="13"/>
      <c r="FSC1" s="13"/>
      <c r="FSD1" s="13"/>
      <c r="FSE1" s="13"/>
      <c r="FSF1" s="13"/>
      <c r="FSG1" s="13"/>
      <c r="FSH1" s="13"/>
      <c r="FSI1" s="13"/>
      <c r="FSJ1" s="13"/>
      <c r="FSK1" s="13"/>
      <c r="FSL1" s="13"/>
      <c r="FSM1" s="13"/>
      <c r="FSN1" s="13"/>
      <c r="FSO1" s="13"/>
      <c r="FSP1" s="13"/>
      <c r="FSQ1" s="13"/>
      <c r="FSR1" s="13"/>
      <c r="FSS1" s="13"/>
      <c r="FST1" s="13"/>
      <c r="FSU1" s="13"/>
      <c r="FSV1" s="13"/>
      <c r="FSW1" s="13"/>
      <c r="FSX1" s="13"/>
      <c r="FSY1" s="13"/>
      <c r="FSZ1" s="13"/>
      <c r="FTA1" s="13"/>
      <c r="FTB1" s="13"/>
      <c r="FTC1" s="13"/>
      <c r="FTD1" s="13"/>
      <c r="FTE1" s="13"/>
      <c r="FTF1" s="13"/>
      <c r="FTG1" s="13"/>
      <c r="FTH1" s="13"/>
      <c r="FTI1" s="13"/>
      <c r="FTJ1" s="13"/>
      <c r="FTK1" s="13"/>
      <c r="FTL1" s="13"/>
      <c r="FTM1" s="13"/>
      <c r="FTN1" s="13"/>
      <c r="FTO1" s="13"/>
      <c r="FTP1" s="13"/>
      <c r="FTQ1" s="13"/>
      <c r="FTR1" s="13"/>
      <c r="FTS1" s="13"/>
      <c r="FTT1" s="13"/>
      <c r="FTU1" s="13"/>
      <c r="FTV1" s="13"/>
      <c r="FTW1" s="13"/>
      <c r="FTX1" s="13"/>
      <c r="FTY1" s="13"/>
      <c r="FTZ1" s="13"/>
      <c r="FUA1" s="13"/>
      <c r="FUB1" s="13"/>
      <c r="FUC1" s="13"/>
      <c r="FUD1" s="13"/>
      <c r="FUE1" s="13"/>
      <c r="FUF1" s="13"/>
      <c r="FUG1" s="13"/>
      <c r="FUH1" s="13"/>
      <c r="FUI1" s="13"/>
      <c r="FUJ1" s="13"/>
      <c r="FUK1" s="13"/>
      <c r="FUL1" s="13"/>
      <c r="FUM1" s="13"/>
      <c r="FUN1" s="13"/>
      <c r="FUO1" s="13"/>
      <c r="FUP1" s="13"/>
      <c r="FUQ1" s="13"/>
      <c r="FUR1" s="13"/>
      <c r="FUS1" s="13"/>
      <c r="FUT1" s="13"/>
      <c r="FUU1" s="13"/>
      <c r="FUV1" s="319"/>
      <c r="FUW1" s="319"/>
      <c r="FUX1" s="319"/>
      <c r="FUY1" s="319"/>
      <c r="FUZ1" s="319"/>
      <c r="FVA1" s="319"/>
      <c r="FVB1" s="319"/>
      <c r="FVC1" s="319"/>
      <c r="FVD1" s="319"/>
      <c r="FVE1" s="319"/>
      <c r="FVF1" s="319"/>
      <c r="FVG1" s="319"/>
      <c r="FVH1" s="319"/>
      <c r="FVI1" s="319"/>
      <c r="FVJ1" s="319"/>
      <c r="FVK1" s="319"/>
      <c r="FVL1" s="319"/>
      <c r="FVM1" s="319"/>
      <c r="FVN1" s="319"/>
      <c r="FVO1" s="319"/>
      <c r="FVP1" s="319"/>
      <c r="FVQ1" s="319"/>
      <c r="FVR1" s="319"/>
      <c r="FVS1" s="319"/>
      <c r="FVT1" s="319"/>
      <c r="FVU1" s="319"/>
      <c r="FVV1" s="319"/>
      <c r="FVW1" s="319"/>
      <c r="FVX1" s="319"/>
      <c r="FVY1" s="319"/>
      <c r="FVZ1" s="319"/>
      <c r="FWA1" s="319"/>
      <c r="FWB1" s="319"/>
      <c r="FWC1" s="319"/>
      <c r="FWD1" s="319"/>
      <c r="FWE1" s="319"/>
      <c r="FWF1" s="319"/>
      <c r="FWG1" s="319"/>
      <c r="FWH1" s="319"/>
      <c r="FWI1" s="319"/>
      <c r="FWJ1" s="319"/>
      <c r="FWK1" s="319"/>
      <c r="FWL1" s="319"/>
      <c r="FWM1" s="319"/>
      <c r="FWN1" s="319"/>
      <c r="FWO1" s="319"/>
      <c r="FWP1" s="319"/>
      <c r="FWQ1" s="319"/>
      <c r="FWR1" s="319"/>
      <c r="FWS1" s="319"/>
      <c r="FWT1" s="319"/>
      <c r="FWU1" s="319"/>
      <c r="FWV1" s="319"/>
      <c r="FWW1" s="319"/>
      <c r="FWX1" s="319"/>
      <c r="FWY1" s="319"/>
      <c r="FWZ1" s="319"/>
      <c r="FXA1" s="319"/>
      <c r="FXB1" s="319"/>
      <c r="FXC1" s="319"/>
      <c r="FXD1" s="319"/>
      <c r="FXE1" s="319"/>
      <c r="FXF1" s="319"/>
      <c r="FXG1" s="319"/>
      <c r="FXH1" s="319"/>
      <c r="FXI1" s="319"/>
      <c r="FXJ1" s="319"/>
      <c r="FXK1" s="319"/>
      <c r="FXL1" s="319"/>
      <c r="FXM1" s="319"/>
      <c r="FXN1" s="319"/>
      <c r="FXO1" s="319"/>
      <c r="FXP1" s="319"/>
      <c r="FXQ1" s="319"/>
      <c r="FXR1" s="319"/>
      <c r="FXS1" s="319"/>
      <c r="FXT1" s="319"/>
      <c r="FXU1" s="319"/>
      <c r="FXV1" s="319"/>
      <c r="FXW1" s="319"/>
      <c r="FXX1" s="319"/>
      <c r="FXY1" s="319"/>
      <c r="FXZ1" s="319"/>
      <c r="FYA1" s="319"/>
      <c r="FYB1" s="319"/>
      <c r="FYC1" s="319"/>
      <c r="FYD1" s="319"/>
      <c r="FYE1" s="319"/>
      <c r="FYF1" s="319"/>
      <c r="FYG1" s="319"/>
      <c r="FYH1" s="319"/>
      <c r="FYI1" s="319"/>
      <c r="FYJ1" s="319"/>
      <c r="FYK1" s="319"/>
      <c r="FYL1" s="319"/>
      <c r="FYM1" s="319"/>
      <c r="FYN1" s="319"/>
      <c r="FYO1" s="319"/>
      <c r="FYP1" s="319"/>
      <c r="FYQ1" s="319"/>
      <c r="FYR1" s="319"/>
      <c r="FYS1" s="319"/>
      <c r="FYT1" s="319"/>
      <c r="FYU1" s="319"/>
      <c r="FYV1" s="319"/>
      <c r="FYW1" s="319"/>
      <c r="FYX1" s="319"/>
      <c r="FYY1" s="319"/>
      <c r="FYZ1" s="319"/>
      <c r="FZA1" s="319"/>
      <c r="FZB1" s="319"/>
      <c r="FZC1" s="319"/>
      <c r="FZD1" s="319"/>
      <c r="FZE1" s="319"/>
      <c r="FZF1" s="319"/>
      <c r="FZG1" s="319"/>
      <c r="FZH1" s="319"/>
      <c r="FZI1" s="319"/>
      <c r="FZJ1" s="319"/>
      <c r="FZK1" s="319"/>
      <c r="FZL1" s="319"/>
      <c r="FZM1" s="319"/>
      <c r="FZN1" s="319"/>
      <c r="FZO1" s="319"/>
      <c r="FZP1" s="319"/>
      <c r="FZQ1" s="319"/>
      <c r="FZR1" s="319"/>
      <c r="FZS1" s="319"/>
      <c r="FZT1" s="319"/>
      <c r="FZU1" s="319"/>
      <c r="FZV1" s="319"/>
      <c r="FZW1" s="319"/>
      <c r="FZX1" s="319"/>
      <c r="FZY1" s="319"/>
      <c r="FZZ1" s="319"/>
      <c r="GAA1" s="319"/>
      <c r="GAB1" s="319"/>
      <c r="GAC1" s="319"/>
      <c r="GAD1" s="319"/>
      <c r="GAE1" s="319"/>
      <c r="GAF1" s="319"/>
      <c r="GAG1" s="319"/>
      <c r="GAH1" s="319"/>
      <c r="GAI1" s="319"/>
      <c r="GAJ1" s="319"/>
      <c r="GAK1" s="319"/>
      <c r="GAL1" s="319"/>
      <c r="GAM1" s="319"/>
      <c r="GAN1" s="319"/>
      <c r="GAO1" s="319"/>
      <c r="GAP1" s="319"/>
      <c r="GAQ1" s="319"/>
      <c r="GAR1" s="319"/>
      <c r="GAS1" s="319"/>
      <c r="GAT1" s="319"/>
      <c r="GAU1" s="319"/>
      <c r="GAV1" s="319"/>
      <c r="GAW1" s="319"/>
      <c r="GAX1" s="319"/>
      <c r="GAY1" s="319"/>
      <c r="GAZ1" s="319"/>
      <c r="GBA1" s="319"/>
      <c r="GBB1" s="319"/>
      <c r="GBC1" s="319"/>
      <c r="GBD1" s="13"/>
      <c r="GBE1" s="13"/>
      <c r="GBF1" s="13"/>
      <c r="GBG1" s="13"/>
      <c r="GBH1" s="13"/>
      <c r="GBI1" s="13"/>
      <c r="GBJ1" s="13"/>
      <c r="GBK1" s="13"/>
      <c r="GBL1" s="13"/>
      <c r="GBM1" s="13"/>
      <c r="GBN1" s="13"/>
      <c r="GBO1" s="13"/>
      <c r="GBP1" s="13"/>
      <c r="GBQ1" s="13"/>
      <c r="GBR1" s="13"/>
      <c r="GBS1" s="13"/>
      <c r="GBT1" s="13"/>
      <c r="GBU1" s="13"/>
      <c r="GBV1" s="13"/>
      <c r="GBW1" s="13"/>
      <c r="GBX1" s="13"/>
      <c r="GBY1" s="13"/>
      <c r="GBZ1" s="13"/>
      <c r="GCA1" s="13"/>
      <c r="GCB1" s="13"/>
      <c r="GCC1" s="13"/>
      <c r="GCD1" s="13"/>
      <c r="GCE1" s="13"/>
      <c r="GCF1" s="13"/>
      <c r="GCG1" s="13"/>
      <c r="GCH1" s="13"/>
      <c r="GCI1" s="13"/>
      <c r="GCJ1" s="13"/>
      <c r="GCK1" s="13"/>
      <c r="GCL1" s="13"/>
      <c r="GCM1" s="13"/>
      <c r="GCN1" s="13"/>
      <c r="GCO1" s="13"/>
      <c r="GCP1" s="13"/>
      <c r="GCQ1" s="13"/>
      <c r="GCR1" s="13"/>
      <c r="GCS1" s="13"/>
      <c r="GCT1" s="13"/>
      <c r="GCU1" s="13"/>
      <c r="GCV1" s="13"/>
      <c r="GCW1" s="13"/>
      <c r="GCX1" s="13"/>
      <c r="GCY1" s="13"/>
      <c r="GCZ1" s="13"/>
      <c r="GDA1" s="13"/>
      <c r="GDB1" s="13"/>
      <c r="GDC1" s="13"/>
      <c r="GDD1" s="13"/>
      <c r="GDE1" s="13"/>
      <c r="GDF1" s="13"/>
      <c r="GDG1" s="13"/>
      <c r="GDH1" s="13"/>
      <c r="GDI1" s="13"/>
      <c r="GDJ1" s="13"/>
      <c r="GDK1" s="13"/>
      <c r="GDL1" s="13"/>
      <c r="GDM1" s="13"/>
      <c r="GDN1" s="13"/>
      <c r="GDO1" s="13"/>
      <c r="GDP1" s="13"/>
      <c r="GDQ1" s="13"/>
      <c r="GDR1" s="13"/>
      <c r="GDS1" s="13"/>
      <c r="GDT1" s="13"/>
      <c r="GDU1" s="13"/>
      <c r="GDV1" s="13"/>
      <c r="GDW1" s="13"/>
      <c r="GDX1" s="13"/>
      <c r="GDY1" s="13"/>
      <c r="GDZ1" s="13"/>
      <c r="GEA1" s="13"/>
      <c r="GEB1" s="13"/>
      <c r="GEC1" s="13"/>
      <c r="GED1" s="13"/>
      <c r="GEE1" s="13"/>
      <c r="GEF1" s="13"/>
      <c r="GEG1" s="13"/>
      <c r="GEH1" s="13"/>
      <c r="GEI1" s="13"/>
      <c r="GEJ1" s="13"/>
      <c r="GEK1" s="13"/>
      <c r="GEL1" s="13"/>
      <c r="GEM1" s="13"/>
      <c r="GEN1" s="13"/>
      <c r="GEO1" s="13"/>
      <c r="GEP1" s="13"/>
      <c r="GEQ1" s="13"/>
      <c r="GER1" s="319"/>
      <c r="GES1" s="319"/>
      <c r="GET1" s="319"/>
      <c r="GEU1" s="319"/>
      <c r="GEV1" s="319"/>
      <c r="GEW1" s="319"/>
      <c r="GEX1" s="319"/>
      <c r="GEY1" s="319"/>
      <c r="GEZ1" s="319"/>
      <c r="GFA1" s="319"/>
      <c r="GFB1" s="319"/>
      <c r="GFC1" s="319"/>
      <c r="GFD1" s="319"/>
      <c r="GFE1" s="319"/>
      <c r="GFF1" s="319"/>
      <c r="GFG1" s="319"/>
      <c r="GFH1" s="319"/>
      <c r="GFI1" s="319"/>
      <c r="GFJ1" s="319"/>
      <c r="GFK1" s="319"/>
      <c r="GFL1" s="319"/>
      <c r="GFM1" s="319"/>
      <c r="GFN1" s="319"/>
      <c r="GFO1" s="319"/>
      <c r="GFP1" s="319"/>
      <c r="GFQ1" s="319"/>
      <c r="GFR1" s="319"/>
      <c r="GFS1" s="319"/>
      <c r="GFT1" s="319"/>
      <c r="GFU1" s="319"/>
      <c r="GFV1" s="319"/>
      <c r="GFW1" s="319"/>
      <c r="GFX1" s="319"/>
      <c r="GFY1" s="319"/>
      <c r="GFZ1" s="319"/>
      <c r="GGA1" s="319"/>
      <c r="GGB1" s="319"/>
      <c r="GGC1" s="319"/>
      <c r="GGD1" s="319"/>
      <c r="GGE1" s="319"/>
      <c r="GGF1" s="319"/>
      <c r="GGG1" s="319"/>
      <c r="GGH1" s="319"/>
      <c r="GGI1" s="319"/>
      <c r="GGJ1" s="319"/>
      <c r="GGK1" s="319"/>
      <c r="GGL1" s="319"/>
      <c r="GGM1" s="319"/>
      <c r="GGN1" s="319"/>
      <c r="GGO1" s="319"/>
      <c r="GGP1" s="319"/>
      <c r="GGQ1" s="319"/>
      <c r="GGR1" s="319"/>
      <c r="GGS1" s="319"/>
      <c r="GGT1" s="319"/>
      <c r="GGU1" s="319"/>
      <c r="GGV1" s="319"/>
      <c r="GGW1" s="319"/>
      <c r="GGX1" s="319"/>
      <c r="GGY1" s="319"/>
      <c r="GGZ1" s="319"/>
      <c r="GHA1" s="319"/>
      <c r="GHB1" s="319"/>
      <c r="GHC1" s="319"/>
      <c r="GHD1" s="319"/>
      <c r="GHE1" s="319"/>
      <c r="GHF1" s="319"/>
      <c r="GHG1" s="319"/>
      <c r="GHH1" s="319"/>
      <c r="GHI1" s="319"/>
      <c r="GHJ1" s="319"/>
      <c r="GHK1" s="319"/>
      <c r="GHL1" s="319"/>
      <c r="GHM1" s="319"/>
      <c r="GHN1" s="319"/>
      <c r="GHO1" s="319"/>
      <c r="GHP1" s="319"/>
      <c r="GHQ1" s="319"/>
      <c r="GHR1" s="319"/>
      <c r="GHS1" s="319"/>
      <c r="GHT1" s="319"/>
      <c r="GHU1" s="319"/>
      <c r="GHV1" s="319"/>
      <c r="GHW1" s="319"/>
      <c r="GHX1" s="319"/>
      <c r="GHY1" s="319"/>
      <c r="GHZ1" s="319"/>
      <c r="GIA1" s="319"/>
      <c r="GIB1" s="319"/>
      <c r="GIC1" s="319"/>
      <c r="GID1" s="319"/>
      <c r="GIE1" s="319"/>
      <c r="GIF1" s="319"/>
      <c r="GIG1" s="319"/>
      <c r="GIH1" s="319"/>
      <c r="GII1" s="319"/>
      <c r="GIJ1" s="319"/>
      <c r="GIK1" s="319"/>
      <c r="GIL1" s="319"/>
      <c r="GIM1" s="319"/>
      <c r="GIN1" s="319"/>
      <c r="GIO1" s="319"/>
      <c r="GIP1" s="319"/>
      <c r="GIQ1" s="319"/>
      <c r="GIR1" s="319"/>
      <c r="GIS1" s="319"/>
      <c r="GIT1" s="319"/>
      <c r="GIU1" s="319"/>
      <c r="GIV1" s="319"/>
      <c r="GIW1" s="319"/>
      <c r="GIX1" s="319"/>
      <c r="GIY1" s="319"/>
      <c r="GIZ1" s="319"/>
      <c r="GJA1" s="319"/>
      <c r="GJB1" s="319"/>
      <c r="GJC1" s="319"/>
      <c r="GJD1" s="319"/>
      <c r="GJE1" s="319"/>
      <c r="GJF1" s="319"/>
      <c r="GJG1" s="319"/>
      <c r="GJH1" s="319"/>
      <c r="GJI1" s="319"/>
      <c r="GJJ1" s="319"/>
      <c r="GJK1" s="319"/>
      <c r="GJL1" s="319"/>
      <c r="GJM1" s="319"/>
      <c r="GJN1" s="319"/>
      <c r="GJO1" s="319"/>
      <c r="GJP1" s="319"/>
      <c r="GJQ1" s="319"/>
      <c r="GJR1" s="319"/>
      <c r="GJS1" s="319"/>
      <c r="GJT1" s="319"/>
      <c r="GJU1" s="319"/>
      <c r="GJV1" s="319"/>
      <c r="GJW1" s="319"/>
      <c r="GJX1" s="319"/>
      <c r="GJY1" s="319"/>
      <c r="GJZ1" s="319"/>
      <c r="GKA1" s="319"/>
      <c r="GKB1" s="319"/>
      <c r="GKC1" s="319"/>
      <c r="GKD1" s="319"/>
      <c r="GKE1" s="319"/>
      <c r="GKF1" s="319"/>
      <c r="GKG1" s="319"/>
      <c r="GKH1" s="319"/>
      <c r="GKI1" s="319"/>
      <c r="GKJ1" s="319"/>
      <c r="GKK1" s="319"/>
      <c r="GKL1" s="319"/>
      <c r="GKM1" s="319"/>
      <c r="GKN1" s="319"/>
      <c r="GKO1" s="319"/>
      <c r="GKP1" s="319"/>
      <c r="GKQ1" s="319"/>
      <c r="GKR1" s="319"/>
      <c r="GKS1" s="319"/>
      <c r="GKT1" s="319"/>
      <c r="GKU1" s="319"/>
      <c r="GKV1" s="319"/>
      <c r="GKW1" s="319"/>
      <c r="GKX1" s="319"/>
      <c r="GKY1" s="319"/>
      <c r="GKZ1" s="13"/>
      <c r="GLA1" s="13"/>
      <c r="GLB1" s="13"/>
      <c r="GLC1" s="13"/>
      <c r="GLD1" s="13"/>
      <c r="GLE1" s="13"/>
      <c r="GLF1" s="13"/>
      <c r="GLG1" s="13"/>
      <c r="GLH1" s="13"/>
      <c r="GLI1" s="13"/>
      <c r="GLJ1" s="13"/>
      <c r="GLK1" s="13"/>
      <c r="GLL1" s="13"/>
      <c r="GLM1" s="13"/>
      <c r="GLN1" s="13"/>
      <c r="GLO1" s="13"/>
      <c r="GLP1" s="13"/>
      <c r="GLQ1" s="13"/>
      <c r="GLR1" s="13"/>
      <c r="GLS1" s="13"/>
      <c r="GLT1" s="13"/>
      <c r="GLU1" s="13"/>
      <c r="GLV1" s="13"/>
      <c r="GLW1" s="13"/>
      <c r="GLX1" s="13"/>
      <c r="GLY1" s="13"/>
      <c r="GLZ1" s="13"/>
      <c r="GMA1" s="13"/>
      <c r="GMB1" s="13"/>
      <c r="GMC1" s="13"/>
      <c r="GMD1" s="13"/>
      <c r="GME1" s="13"/>
      <c r="GMF1" s="13"/>
      <c r="GMG1" s="13"/>
      <c r="GMH1" s="13"/>
      <c r="GMI1" s="13"/>
      <c r="GMJ1" s="13"/>
      <c r="GMK1" s="13"/>
      <c r="GML1" s="13"/>
      <c r="GMM1" s="13"/>
      <c r="GMN1" s="13"/>
      <c r="GMO1" s="13"/>
      <c r="GMP1" s="13"/>
      <c r="GMQ1" s="13"/>
      <c r="GMR1" s="13"/>
      <c r="GMS1" s="13"/>
      <c r="GMT1" s="13"/>
      <c r="GMU1" s="13"/>
      <c r="GMV1" s="13"/>
      <c r="GMW1" s="13"/>
      <c r="GMX1" s="13"/>
      <c r="GMY1" s="13"/>
      <c r="GMZ1" s="13"/>
      <c r="GNA1" s="13"/>
      <c r="GNB1" s="13"/>
      <c r="GNC1" s="13"/>
      <c r="GND1" s="13"/>
      <c r="GNE1" s="13"/>
      <c r="GNF1" s="13"/>
      <c r="GNG1" s="13"/>
      <c r="GNH1" s="13"/>
      <c r="GNI1" s="13"/>
      <c r="GNJ1" s="13"/>
      <c r="GNK1" s="13"/>
      <c r="GNL1" s="13"/>
      <c r="GNM1" s="13"/>
      <c r="GNN1" s="13"/>
      <c r="GNO1" s="13"/>
      <c r="GNP1" s="13"/>
      <c r="GNQ1" s="13"/>
      <c r="GNR1" s="13"/>
      <c r="GNS1" s="13"/>
      <c r="GNT1" s="13"/>
      <c r="GNU1" s="13"/>
      <c r="GNV1" s="13"/>
      <c r="GNW1" s="13"/>
      <c r="GNX1" s="13"/>
      <c r="GNY1" s="13"/>
      <c r="GNZ1" s="13"/>
      <c r="GOA1" s="13"/>
      <c r="GOB1" s="13"/>
      <c r="GOC1" s="13"/>
      <c r="GOD1" s="13"/>
      <c r="GOE1" s="13"/>
      <c r="GOF1" s="13"/>
      <c r="GOG1" s="13"/>
      <c r="GOH1" s="13"/>
      <c r="GOI1" s="13"/>
      <c r="GOJ1" s="13"/>
      <c r="GOK1" s="13"/>
      <c r="GOL1" s="13"/>
      <c r="GOM1" s="13"/>
      <c r="GON1" s="319"/>
      <c r="GOO1" s="319"/>
      <c r="GOP1" s="319"/>
      <c r="GOQ1" s="319"/>
      <c r="GOR1" s="319"/>
      <c r="GOS1" s="319"/>
      <c r="GOT1" s="319"/>
      <c r="GOU1" s="319"/>
      <c r="GOV1" s="319"/>
      <c r="GOW1" s="319"/>
      <c r="GOX1" s="319"/>
      <c r="GOY1" s="319"/>
      <c r="GOZ1" s="319"/>
      <c r="GPA1" s="319"/>
      <c r="GPB1" s="319"/>
      <c r="GPC1" s="319"/>
      <c r="GPD1" s="319"/>
      <c r="GPE1" s="319"/>
      <c r="GPF1" s="319"/>
      <c r="GPG1" s="319"/>
      <c r="GPH1" s="319"/>
      <c r="GPI1" s="319"/>
      <c r="GPJ1" s="319"/>
      <c r="GPK1" s="319"/>
      <c r="GPL1" s="319"/>
      <c r="GPM1" s="319"/>
      <c r="GPN1" s="319"/>
      <c r="GPO1" s="319"/>
      <c r="GPP1" s="319"/>
      <c r="GPQ1" s="319"/>
      <c r="GPR1" s="319"/>
      <c r="GPS1" s="319"/>
      <c r="GPT1" s="319"/>
      <c r="GPU1" s="319"/>
      <c r="GPV1" s="319"/>
      <c r="GPW1" s="319"/>
      <c r="GPX1" s="319"/>
      <c r="GPY1" s="319"/>
      <c r="GPZ1" s="319"/>
      <c r="GQA1" s="319"/>
      <c r="GQB1" s="319"/>
      <c r="GQC1" s="319"/>
      <c r="GQD1" s="319"/>
      <c r="GQE1" s="319"/>
      <c r="GQF1" s="319"/>
      <c r="GQG1" s="319"/>
      <c r="GQH1" s="319"/>
      <c r="GQI1" s="319"/>
      <c r="GQJ1" s="319"/>
      <c r="GQK1" s="319"/>
      <c r="GQL1" s="319"/>
      <c r="GQM1" s="319"/>
      <c r="GQN1" s="319"/>
      <c r="GQO1" s="319"/>
      <c r="GQP1" s="319"/>
      <c r="GQQ1" s="319"/>
      <c r="GQR1" s="319"/>
      <c r="GQS1" s="319"/>
      <c r="GQT1" s="319"/>
      <c r="GQU1" s="319"/>
      <c r="GQV1" s="319"/>
      <c r="GQW1" s="319"/>
      <c r="GQX1" s="319"/>
      <c r="GQY1" s="319"/>
      <c r="GQZ1" s="319"/>
      <c r="GRA1" s="319"/>
      <c r="GRB1" s="319"/>
      <c r="GRC1" s="319"/>
      <c r="GRD1" s="319"/>
      <c r="GRE1" s="319"/>
      <c r="GRF1" s="319"/>
      <c r="GRG1" s="319"/>
      <c r="GRH1" s="319"/>
      <c r="GRI1" s="319"/>
      <c r="GRJ1" s="319"/>
      <c r="GRK1" s="319"/>
      <c r="GRL1" s="319"/>
      <c r="GRM1" s="319"/>
      <c r="GRN1" s="319"/>
      <c r="GRO1" s="319"/>
      <c r="GRP1" s="319"/>
      <c r="GRQ1" s="319"/>
      <c r="GRR1" s="319"/>
      <c r="GRS1" s="319"/>
      <c r="GRT1" s="319"/>
      <c r="GRU1" s="319"/>
      <c r="GRV1" s="319"/>
      <c r="GRW1" s="319"/>
      <c r="GRX1" s="319"/>
      <c r="GRY1" s="319"/>
      <c r="GRZ1" s="319"/>
      <c r="GSA1" s="319"/>
      <c r="GSB1" s="319"/>
      <c r="GSC1" s="319"/>
      <c r="GSD1" s="319"/>
      <c r="GSE1" s="319"/>
      <c r="GSF1" s="319"/>
      <c r="GSG1" s="319"/>
      <c r="GSH1" s="319"/>
      <c r="GSI1" s="319"/>
      <c r="GSJ1" s="319"/>
      <c r="GSK1" s="319"/>
      <c r="GSL1" s="319"/>
      <c r="GSM1" s="319"/>
      <c r="GSN1" s="319"/>
      <c r="GSO1" s="319"/>
      <c r="GSP1" s="319"/>
      <c r="GSQ1" s="319"/>
      <c r="GSR1" s="319"/>
      <c r="GSS1" s="319"/>
      <c r="GST1" s="319"/>
      <c r="GSU1" s="319"/>
      <c r="GSV1" s="319"/>
      <c r="GSW1" s="319"/>
      <c r="GSX1" s="319"/>
      <c r="GSY1" s="319"/>
      <c r="GSZ1" s="319"/>
      <c r="GTA1" s="319"/>
      <c r="GTB1" s="319"/>
      <c r="GTC1" s="319"/>
      <c r="GTD1" s="319"/>
      <c r="GTE1" s="319"/>
      <c r="GTF1" s="319"/>
      <c r="GTG1" s="319"/>
      <c r="GTH1" s="319"/>
      <c r="GTI1" s="319"/>
      <c r="GTJ1" s="319"/>
      <c r="GTK1" s="319"/>
      <c r="GTL1" s="319"/>
      <c r="GTM1" s="319"/>
      <c r="GTN1" s="319"/>
      <c r="GTO1" s="319"/>
      <c r="GTP1" s="319"/>
      <c r="GTQ1" s="319"/>
      <c r="GTR1" s="319"/>
      <c r="GTS1" s="319"/>
      <c r="GTT1" s="319"/>
      <c r="GTU1" s="319"/>
      <c r="GTV1" s="319"/>
      <c r="GTW1" s="319"/>
      <c r="GTX1" s="319"/>
      <c r="GTY1" s="319"/>
      <c r="GTZ1" s="319"/>
      <c r="GUA1" s="319"/>
      <c r="GUB1" s="319"/>
      <c r="GUC1" s="319"/>
      <c r="GUD1" s="319"/>
      <c r="GUE1" s="319"/>
      <c r="GUF1" s="319"/>
      <c r="GUG1" s="319"/>
      <c r="GUH1" s="319"/>
      <c r="GUI1" s="319"/>
      <c r="GUJ1" s="319"/>
      <c r="GUK1" s="319"/>
      <c r="GUL1" s="319"/>
      <c r="GUM1" s="319"/>
      <c r="GUN1" s="319"/>
      <c r="GUO1" s="319"/>
      <c r="GUP1" s="319"/>
      <c r="GUQ1" s="319"/>
      <c r="GUR1" s="319"/>
      <c r="GUS1" s="319"/>
      <c r="GUT1" s="319"/>
      <c r="GUU1" s="319"/>
      <c r="GUV1" s="13"/>
      <c r="GUW1" s="13"/>
      <c r="GUX1" s="13"/>
      <c r="GUY1" s="13"/>
      <c r="GUZ1" s="13"/>
      <c r="GVA1" s="13"/>
      <c r="GVB1" s="13"/>
      <c r="GVC1" s="13"/>
      <c r="GVD1" s="13"/>
      <c r="GVE1" s="13"/>
      <c r="GVF1" s="13"/>
      <c r="GVG1" s="13"/>
      <c r="GVH1" s="13"/>
      <c r="GVI1" s="13"/>
      <c r="GVJ1" s="13"/>
      <c r="GVK1" s="13"/>
      <c r="GVL1" s="13"/>
      <c r="GVM1" s="13"/>
      <c r="GVN1" s="13"/>
      <c r="GVO1" s="13"/>
      <c r="GVP1" s="13"/>
      <c r="GVQ1" s="13"/>
      <c r="GVR1" s="13"/>
      <c r="GVS1" s="13"/>
      <c r="GVT1" s="13"/>
      <c r="GVU1" s="13"/>
      <c r="GVV1" s="13"/>
      <c r="GVW1" s="13"/>
      <c r="GVX1" s="13"/>
      <c r="GVY1" s="13"/>
      <c r="GVZ1" s="13"/>
      <c r="GWA1" s="13"/>
      <c r="GWB1" s="13"/>
      <c r="GWC1" s="13"/>
      <c r="GWD1" s="13"/>
      <c r="GWE1" s="13"/>
      <c r="GWF1" s="13"/>
      <c r="GWG1" s="13"/>
      <c r="GWH1" s="13"/>
      <c r="GWI1" s="13"/>
      <c r="GWJ1" s="13"/>
      <c r="GWK1" s="13"/>
      <c r="GWL1" s="13"/>
      <c r="GWM1" s="13"/>
      <c r="GWN1" s="13"/>
      <c r="GWO1" s="13"/>
      <c r="GWP1" s="13"/>
      <c r="GWQ1" s="13"/>
      <c r="GWR1" s="13"/>
      <c r="GWS1" s="13"/>
      <c r="GWT1" s="13"/>
      <c r="GWU1" s="13"/>
      <c r="GWV1" s="13"/>
      <c r="GWW1" s="13"/>
      <c r="GWX1" s="13"/>
      <c r="GWY1" s="13"/>
      <c r="GWZ1" s="13"/>
      <c r="GXA1" s="13"/>
      <c r="GXB1" s="13"/>
      <c r="GXC1" s="13"/>
      <c r="GXD1" s="13"/>
      <c r="GXE1" s="13"/>
      <c r="GXF1" s="13"/>
      <c r="GXG1" s="13"/>
      <c r="GXH1" s="13"/>
      <c r="GXI1" s="13"/>
      <c r="GXJ1" s="13"/>
      <c r="GXK1" s="13"/>
      <c r="GXL1" s="13"/>
      <c r="GXM1" s="13"/>
      <c r="GXN1" s="13"/>
      <c r="GXO1" s="13"/>
      <c r="GXP1" s="13"/>
      <c r="GXQ1" s="13"/>
      <c r="GXR1" s="13"/>
      <c r="GXS1" s="13"/>
      <c r="GXT1" s="13"/>
      <c r="GXU1" s="13"/>
      <c r="GXV1" s="13"/>
      <c r="GXW1" s="13"/>
      <c r="GXX1" s="13"/>
      <c r="GXY1" s="13"/>
      <c r="GXZ1" s="13"/>
      <c r="GYA1" s="13"/>
      <c r="GYB1" s="13"/>
      <c r="GYC1" s="13"/>
      <c r="GYD1" s="13"/>
      <c r="GYE1" s="13"/>
      <c r="GYF1" s="13"/>
      <c r="GYG1" s="13"/>
      <c r="GYH1" s="13"/>
      <c r="GYI1" s="13"/>
      <c r="GYJ1" s="319"/>
      <c r="GYK1" s="319"/>
      <c r="GYL1" s="319"/>
      <c r="GYM1" s="319"/>
      <c r="GYN1" s="319"/>
      <c r="GYO1" s="319"/>
      <c r="GYP1" s="319"/>
      <c r="GYQ1" s="319"/>
      <c r="GYR1" s="319"/>
      <c r="GYS1" s="319"/>
      <c r="GYT1" s="319"/>
      <c r="GYU1" s="319"/>
      <c r="GYV1" s="319"/>
      <c r="GYW1" s="319"/>
      <c r="GYX1" s="319"/>
      <c r="GYY1" s="319"/>
      <c r="GYZ1" s="319"/>
      <c r="GZA1" s="319"/>
      <c r="GZB1" s="319"/>
      <c r="GZC1" s="319"/>
      <c r="GZD1" s="319"/>
      <c r="GZE1" s="319"/>
      <c r="GZF1" s="319"/>
      <c r="GZG1" s="319"/>
      <c r="GZH1" s="319"/>
      <c r="GZI1" s="319"/>
      <c r="GZJ1" s="319"/>
      <c r="GZK1" s="319"/>
      <c r="GZL1" s="319"/>
      <c r="GZM1" s="319"/>
      <c r="GZN1" s="319"/>
      <c r="GZO1" s="319"/>
      <c r="GZP1" s="319"/>
      <c r="GZQ1" s="319"/>
      <c r="GZR1" s="319"/>
      <c r="GZS1" s="319"/>
      <c r="GZT1" s="319"/>
      <c r="GZU1" s="319"/>
      <c r="GZV1" s="319"/>
      <c r="GZW1" s="319"/>
      <c r="GZX1" s="319"/>
      <c r="GZY1" s="319"/>
      <c r="GZZ1" s="319"/>
      <c r="HAA1" s="319"/>
      <c r="HAB1" s="319"/>
      <c r="HAC1" s="319"/>
      <c r="HAD1" s="319"/>
      <c r="HAE1" s="319"/>
      <c r="HAF1" s="319"/>
      <c r="HAG1" s="319"/>
      <c r="HAH1" s="319"/>
      <c r="HAI1" s="319"/>
      <c r="HAJ1" s="319"/>
      <c r="HAK1" s="319"/>
      <c r="HAL1" s="319"/>
      <c r="HAM1" s="319"/>
      <c r="HAN1" s="319"/>
      <c r="HAO1" s="319"/>
      <c r="HAP1" s="319"/>
      <c r="HAQ1" s="319"/>
      <c r="HAR1" s="319"/>
      <c r="HAS1" s="319"/>
      <c r="HAT1" s="319"/>
      <c r="HAU1" s="319"/>
      <c r="HAV1" s="319"/>
      <c r="HAW1" s="319"/>
      <c r="HAX1" s="319"/>
      <c r="HAY1" s="319"/>
      <c r="HAZ1" s="319"/>
      <c r="HBA1" s="319"/>
      <c r="HBB1" s="319"/>
      <c r="HBC1" s="319"/>
      <c r="HBD1" s="319"/>
      <c r="HBE1" s="319"/>
      <c r="HBF1" s="319"/>
      <c r="HBG1" s="319"/>
      <c r="HBH1" s="319"/>
      <c r="HBI1" s="319"/>
      <c r="HBJ1" s="319"/>
      <c r="HBK1" s="319"/>
      <c r="HBL1" s="319"/>
      <c r="HBM1" s="319"/>
      <c r="HBN1" s="319"/>
      <c r="HBO1" s="319"/>
      <c r="HBP1" s="319"/>
      <c r="HBQ1" s="319"/>
      <c r="HBR1" s="319"/>
      <c r="HBS1" s="319"/>
      <c r="HBT1" s="319"/>
      <c r="HBU1" s="319"/>
      <c r="HBV1" s="319"/>
      <c r="HBW1" s="319"/>
      <c r="HBX1" s="319"/>
      <c r="HBY1" s="319"/>
      <c r="HBZ1" s="319"/>
      <c r="HCA1" s="319"/>
      <c r="HCB1" s="319"/>
      <c r="HCC1" s="319"/>
      <c r="HCD1" s="319"/>
      <c r="HCE1" s="319"/>
      <c r="HCF1" s="319"/>
      <c r="HCG1" s="319"/>
      <c r="HCH1" s="319"/>
      <c r="HCI1" s="319"/>
      <c r="HCJ1" s="319"/>
      <c r="HCK1" s="319"/>
      <c r="HCL1" s="319"/>
      <c r="HCM1" s="319"/>
      <c r="HCN1" s="319"/>
      <c r="HCO1" s="319"/>
      <c r="HCP1" s="319"/>
      <c r="HCQ1" s="319"/>
      <c r="HCR1" s="319"/>
      <c r="HCS1" s="319"/>
      <c r="HCT1" s="319"/>
      <c r="HCU1" s="319"/>
      <c r="HCV1" s="319"/>
      <c r="HCW1" s="319"/>
      <c r="HCX1" s="319"/>
      <c r="HCY1" s="319"/>
      <c r="HCZ1" s="319"/>
      <c r="HDA1" s="319"/>
      <c r="HDB1" s="319"/>
      <c r="HDC1" s="319"/>
      <c r="HDD1" s="319"/>
      <c r="HDE1" s="319"/>
      <c r="HDF1" s="319"/>
      <c r="HDG1" s="319"/>
      <c r="HDH1" s="319"/>
      <c r="HDI1" s="319"/>
      <c r="HDJ1" s="319"/>
      <c r="HDK1" s="319"/>
      <c r="HDL1" s="319"/>
      <c r="HDM1" s="319"/>
      <c r="HDN1" s="319"/>
      <c r="HDO1" s="319"/>
      <c r="HDP1" s="319"/>
      <c r="HDQ1" s="319"/>
      <c r="HDR1" s="319"/>
      <c r="HDS1" s="319"/>
      <c r="HDT1" s="319"/>
      <c r="HDU1" s="319"/>
      <c r="HDV1" s="319"/>
      <c r="HDW1" s="319"/>
      <c r="HDX1" s="319"/>
      <c r="HDY1" s="319"/>
      <c r="HDZ1" s="319"/>
      <c r="HEA1" s="319"/>
      <c r="HEB1" s="319"/>
      <c r="HEC1" s="319"/>
      <c r="HED1" s="319"/>
      <c r="HEE1" s="319"/>
      <c r="HEF1" s="319"/>
      <c r="HEG1" s="319"/>
      <c r="HEH1" s="319"/>
      <c r="HEI1" s="319"/>
      <c r="HEJ1" s="319"/>
      <c r="HEK1" s="319"/>
      <c r="HEL1" s="319"/>
      <c r="HEM1" s="319"/>
      <c r="HEN1" s="319"/>
      <c r="HEO1" s="319"/>
      <c r="HEP1" s="319"/>
      <c r="HEQ1" s="319"/>
      <c r="HER1" s="13"/>
      <c r="HES1" s="13"/>
      <c r="HET1" s="13"/>
      <c r="HEU1" s="13"/>
      <c r="HEV1" s="13"/>
      <c r="HEW1" s="13"/>
      <c r="HEX1" s="13"/>
      <c r="HEY1" s="13"/>
      <c r="HEZ1" s="13"/>
      <c r="HFA1" s="13"/>
      <c r="HFB1" s="13"/>
      <c r="HFC1" s="13"/>
      <c r="HFD1" s="13"/>
      <c r="HFE1" s="13"/>
      <c r="HFF1" s="13"/>
      <c r="HFG1" s="13"/>
      <c r="HFH1" s="13"/>
      <c r="HFI1" s="13"/>
      <c r="HFJ1" s="13"/>
      <c r="HFK1" s="13"/>
      <c r="HFL1" s="13"/>
      <c r="HFM1" s="13"/>
      <c r="HFN1" s="13"/>
      <c r="HFO1" s="13"/>
      <c r="HFP1" s="13"/>
      <c r="HFQ1" s="13"/>
      <c r="HFR1" s="13"/>
      <c r="HFS1" s="13"/>
      <c r="HFT1" s="13"/>
      <c r="HFU1" s="13"/>
      <c r="HFV1" s="13"/>
      <c r="HFW1" s="13"/>
      <c r="HFX1" s="13"/>
      <c r="HFY1" s="13"/>
      <c r="HFZ1" s="13"/>
      <c r="HGA1" s="13"/>
      <c r="HGB1" s="13"/>
      <c r="HGC1" s="13"/>
      <c r="HGD1" s="13"/>
      <c r="HGE1" s="13"/>
      <c r="HGF1" s="13"/>
      <c r="HGG1" s="13"/>
      <c r="HGH1" s="13"/>
      <c r="HGI1" s="13"/>
      <c r="HGJ1" s="13"/>
      <c r="HGK1" s="13"/>
      <c r="HGL1" s="13"/>
      <c r="HGM1" s="13"/>
      <c r="HGN1" s="13"/>
      <c r="HGO1" s="13"/>
      <c r="HGP1" s="13"/>
      <c r="HGQ1" s="13"/>
      <c r="HGR1" s="13"/>
      <c r="HGS1" s="13"/>
      <c r="HGT1" s="13"/>
      <c r="HGU1" s="13"/>
      <c r="HGV1" s="13"/>
      <c r="HGW1" s="13"/>
      <c r="HGX1" s="13"/>
      <c r="HGY1" s="13"/>
      <c r="HGZ1" s="13"/>
      <c r="HHA1" s="13"/>
      <c r="HHB1" s="13"/>
      <c r="HHC1" s="13"/>
      <c r="HHD1" s="13"/>
      <c r="HHE1" s="13"/>
      <c r="HHF1" s="13"/>
      <c r="HHG1" s="13"/>
      <c r="HHH1" s="13"/>
      <c r="HHI1" s="13"/>
      <c r="HHJ1" s="13"/>
      <c r="HHK1" s="13"/>
      <c r="HHL1" s="13"/>
      <c r="HHM1" s="13"/>
      <c r="HHN1" s="13"/>
      <c r="HHO1" s="13"/>
      <c r="HHP1" s="13"/>
      <c r="HHQ1" s="13"/>
      <c r="HHR1" s="13"/>
      <c r="HHS1" s="13"/>
      <c r="HHT1" s="13"/>
      <c r="HHU1" s="13"/>
      <c r="HHV1" s="13"/>
      <c r="HHW1" s="13"/>
      <c r="HHX1" s="13"/>
      <c r="HHY1" s="13"/>
      <c r="HHZ1" s="13"/>
      <c r="HIA1" s="13"/>
      <c r="HIB1" s="13"/>
      <c r="HIC1" s="13"/>
      <c r="HID1" s="13"/>
      <c r="HIE1" s="13"/>
      <c r="HIF1" s="319"/>
      <c r="HIG1" s="319"/>
      <c r="HIH1" s="319"/>
      <c r="HII1" s="319"/>
      <c r="HIJ1" s="319"/>
      <c r="HIK1" s="319"/>
      <c r="HIL1" s="319"/>
      <c r="HIM1" s="319"/>
      <c r="HIN1" s="319"/>
      <c r="HIO1" s="319"/>
      <c r="HIP1" s="319"/>
      <c r="HIQ1" s="319"/>
      <c r="HIR1" s="319"/>
      <c r="HIS1" s="319"/>
      <c r="HIT1" s="319"/>
      <c r="HIU1" s="319"/>
      <c r="HIV1" s="319"/>
      <c r="HIW1" s="319"/>
      <c r="HIX1" s="319"/>
      <c r="HIY1" s="319"/>
      <c r="HIZ1" s="319"/>
      <c r="HJA1" s="319"/>
      <c r="HJB1" s="319"/>
      <c r="HJC1" s="319"/>
      <c r="HJD1" s="319"/>
      <c r="HJE1" s="319"/>
      <c r="HJF1" s="319"/>
      <c r="HJG1" s="319"/>
      <c r="HJH1" s="319"/>
      <c r="HJI1" s="319"/>
      <c r="HJJ1" s="319"/>
      <c r="HJK1" s="319"/>
      <c r="HJL1" s="319"/>
      <c r="HJM1" s="319"/>
      <c r="HJN1" s="319"/>
      <c r="HJO1" s="319"/>
      <c r="HJP1" s="319"/>
      <c r="HJQ1" s="319"/>
      <c r="HJR1" s="319"/>
      <c r="HJS1" s="319"/>
      <c r="HJT1" s="319"/>
      <c r="HJU1" s="319"/>
      <c r="HJV1" s="319"/>
      <c r="HJW1" s="319"/>
      <c r="HJX1" s="319"/>
      <c r="HJY1" s="319"/>
      <c r="HJZ1" s="319"/>
      <c r="HKA1" s="319"/>
      <c r="HKB1" s="319"/>
      <c r="HKC1" s="319"/>
      <c r="HKD1" s="319"/>
      <c r="HKE1" s="319"/>
      <c r="HKF1" s="319"/>
      <c r="HKG1" s="319"/>
      <c r="HKH1" s="319"/>
      <c r="HKI1" s="319"/>
      <c r="HKJ1" s="319"/>
      <c r="HKK1" s="319"/>
      <c r="HKL1" s="319"/>
      <c r="HKM1" s="319"/>
      <c r="HKN1" s="319"/>
      <c r="HKO1" s="319"/>
      <c r="HKP1" s="319"/>
      <c r="HKQ1" s="319"/>
      <c r="HKR1" s="319"/>
      <c r="HKS1" s="319"/>
      <c r="HKT1" s="319"/>
      <c r="HKU1" s="319"/>
      <c r="HKV1" s="319"/>
      <c r="HKW1" s="319"/>
      <c r="HKX1" s="319"/>
      <c r="HKY1" s="319"/>
      <c r="HKZ1" s="319"/>
      <c r="HLA1" s="319"/>
      <c r="HLB1" s="319"/>
      <c r="HLC1" s="319"/>
      <c r="HLD1" s="319"/>
      <c r="HLE1" s="319"/>
      <c r="HLF1" s="319"/>
      <c r="HLG1" s="319"/>
      <c r="HLH1" s="319"/>
      <c r="HLI1" s="319"/>
      <c r="HLJ1" s="319"/>
      <c r="HLK1" s="319"/>
      <c r="HLL1" s="319"/>
      <c r="HLM1" s="319"/>
      <c r="HLN1" s="319"/>
      <c r="HLO1" s="319"/>
      <c r="HLP1" s="319"/>
      <c r="HLQ1" s="319"/>
      <c r="HLR1" s="319"/>
      <c r="HLS1" s="319"/>
      <c r="HLT1" s="319"/>
      <c r="HLU1" s="319"/>
      <c r="HLV1" s="319"/>
      <c r="HLW1" s="319"/>
      <c r="HLX1" s="319"/>
      <c r="HLY1" s="319"/>
      <c r="HLZ1" s="319"/>
      <c r="HMA1" s="319"/>
      <c r="HMB1" s="319"/>
      <c r="HMC1" s="319"/>
      <c r="HMD1" s="319"/>
      <c r="HME1" s="319"/>
      <c r="HMF1" s="319"/>
      <c r="HMG1" s="319"/>
      <c r="HMH1" s="319"/>
      <c r="HMI1" s="319"/>
      <c r="HMJ1" s="319"/>
      <c r="HMK1" s="319"/>
      <c r="HML1" s="319"/>
      <c r="HMM1" s="319"/>
      <c r="HMN1" s="319"/>
      <c r="HMO1" s="319"/>
      <c r="HMP1" s="319"/>
      <c r="HMQ1" s="319"/>
      <c r="HMR1" s="319"/>
      <c r="HMS1" s="319"/>
      <c r="HMT1" s="319"/>
      <c r="HMU1" s="319"/>
      <c r="HMV1" s="319"/>
      <c r="HMW1" s="319"/>
      <c r="HMX1" s="319"/>
      <c r="HMY1" s="319"/>
      <c r="HMZ1" s="319"/>
      <c r="HNA1" s="319"/>
      <c r="HNB1" s="319"/>
      <c r="HNC1" s="319"/>
      <c r="HND1" s="319"/>
      <c r="HNE1" s="319"/>
      <c r="HNF1" s="319"/>
      <c r="HNG1" s="319"/>
      <c r="HNH1" s="319"/>
      <c r="HNI1" s="319"/>
      <c r="HNJ1" s="319"/>
      <c r="HNK1" s="319"/>
      <c r="HNL1" s="319"/>
      <c r="HNM1" s="319"/>
      <c r="HNN1" s="319"/>
      <c r="HNO1" s="319"/>
      <c r="HNP1" s="319"/>
      <c r="HNQ1" s="319"/>
      <c r="HNR1" s="319"/>
      <c r="HNS1" s="319"/>
      <c r="HNT1" s="319"/>
      <c r="HNU1" s="319"/>
      <c r="HNV1" s="319"/>
      <c r="HNW1" s="319"/>
      <c r="HNX1" s="319"/>
      <c r="HNY1" s="319"/>
      <c r="HNZ1" s="319"/>
      <c r="HOA1" s="319"/>
      <c r="HOB1" s="319"/>
      <c r="HOC1" s="319"/>
      <c r="HOD1" s="319"/>
      <c r="HOE1" s="319"/>
      <c r="HOF1" s="319"/>
      <c r="HOG1" s="319"/>
      <c r="HOH1" s="319"/>
      <c r="HOI1" s="319"/>
      <c r="HOJ1" s="319"/>
      <c r="HOK1" s="319"/>
      <c r="HOL1" s="319"/>
      <c r="HOM1" s="319"/>
      <c r="HON1" s="13"/>
      <c r="HOO1" s="13"/>
      <c r="HOP1" s="13"/>
      <c r="HOQ1" s="13"/>
      <c r="HOR1" s="13"/>
      <c r="HOS1" s="13"/>
      <c r="HOT1" s="13"/>
      <c r="HOU1" s="13"/>
      <c r="HOV1" s="13"/>
      <c r="HOW1" s="13"/>
      <c r="HOX1" s="13"/>
      <c r="HOY1" s="13"/>
      <c r="HOZ1" s="13"/>
      <c r="HPA1" s="13"/>
      <c r="HPB1" s="13"/>
      <c r="HPC1" s="13"/>
      <c r="HPD1" s="13"/>
      <c r="HPE1" s="13"/>
      <c r="HPF1" s="13"/>
      <c r="HPG1" s="13"/>
      <c r="HPH1" s="13"/>
      <c r="HPI1" s="13"/>
      <c r="HPJ1" s="13"/>
      <c r="HPK1" s="13"/>
      <c r="HPL1" s="13"/>
      <c r="HPM1" s="13"/>
      <c r="HPN1" s="13"/>
      <c r="HPO1" s="13"/>
      <c r="HPP1" s="13"/>
      <c r="HPQ1" s="13"/>
      <c r="HPR1" s="13"/>
      <c r="HPS1" s="13"/>
      <c r="HPT1" s="13"/>
      <c r="HPU1" s="13"/>
      <c r="HPV1" s="13"/>
      <c r="HPW1" s="13"/>
      <c r="HPX1" s="13"/>
      <c r="HPY1" s="13"/>
      <c r="HPZ1" s="13"/>
      <c r="HQA1" s="13"/>
      <c r="HQB1" s="13"/>
      <c r="HQC1" s="13"/>
      <c r="HQD1" s="13"/>
      <c r="HQE1" s="13"/>
      <c r="HQF1" s="13"/>
      <c r="HQG1" s="13"/>
      <c r="HQH1" s="13"/>
      <c r="HQI1" s="13"/>
      <c r="HQJ1" s="13"/>
      <c r="HQK1" s="13"/>
      <c r="HQL1" s="13"/>
      <c r="HQM1" s="13"/>
      <c r="HQN1" s="13"/>
      <c r="HQO1" s="13"/>
      <c r="HQP1" s="13"/>
      <c r="HQQ1" s="13"/>
      <c r="HQR1" s="13"/>
      <c r="HQS1" s="13"/>
      <c r="HQT1" s="13"/>
      <c r="HQU1" s="13"/>
      <c r="HQV1" s="13"/>
      <c r="HQW1" s="13"/>
      <c r="HQX1" s="13"/>
      <c r="HQY1" s="13"/>
      <c r="HQZ1" s="13"/>
      <c r="HRA1" s="13"/>
      <c r="HRB1" s="13"/>
      <c r="HRC1" s="13"/>
      <c r="HRD1" s="13"/>
      <c r="HRE1" s="13"/>
      <c r="HRF1" s="13"/>
      <c r="HRG1" s="13"/>
      <c r="HRH1" s="13"/>
      <c r="HRI1" s="13"/>
      <c r="HRJ1" s="13"/>
      <c r="HRK1" s="13"/>
      <c r="HRL1" s="13"/>
      <c r="HRM1" s="13"/>
      <c r="HRN1" s="13"/>
      <c r="HRO1" s="13"/>
      <c r="HRP1" s="13"/>
      <c r="HRQ1" s="13"/>
      <c r="HRR1" s="13"/>
      <c r="HRS1" s="13"/>
      <c r="HRT1" s="13"/>
      <c r="HRU1" s="13"/>
      <c r="HRV1" s="13"/>
      <c r="HRW1" s="13"/>
      <c r="HRX1" s="13"/>
      <c r="HRY1" s="13"/>
      <c r="HRZ1" s="13"/>
      <c r="HSA1" s="13"/>
      <c r="HSB1" s="319"/>
      <c r="HSC1" s="319"/>
      <c r="HSD1" s="319"/>
      <c r="HSE1" s="319"/>
      <c r="HSF1" s="319"/>
      <c r="HSG1" s="319"/>
      <c r="HSH1" s="319"/>
      <c r="HSI1" s="319"/>
      <c r="HSJ1" s="319"/>
      <c r="HSK1" s="319"/>
      <c r="HSL1" s="319"/>
      <c r="HSM1" s="319"/>
      <c r="HSN1" s="319"/>
      <c r="HSO1" s="319"/>
      <c r="HSP1" s="319"/>
      <c r="HSQ1" s="319"/>
      <c r="HSR1" s="319"/>
      <c r="HSS1" s="319"/>
      <c r="HST1" s="319"/>
      <c r="HSU1" s="319"/>
      <c r="HSV1" s="319"/>
      <c r="HSW1" s="319"/>
      <c r="HSX1" s="319"/>
      <c r="HSY1" s="319"/>
      <c r="HSZ1" s="319"/>
      <c r="HTA1" s="319"/>
      <c r="HTB1" s="319"/>
      <c r="HTC1" s="319"/>
      <c r="HTD1" s="319"/>
      <c r="HTE1" s="319"/>
      <c r="HTF1" s="319"/>
      <c r="HTG1" s="319"/>
      <c r="HTH1" s="319"/>
      <c r="HTI1" s="319"/>
      <c r="HTJ1" s="319"/>
      <c r="HTK1" s="319"/>
      <c r="HTL1" s="319"/>
      <c r="HTM1" s="319"/>
      <c r="HTN1" s="319"/>
      <c r="HTO1" s="319"/>
      <c r="HTP1" s="319"/>
      <c r="HTQ1" s="319"/>
      <c r="HTR1" s="319"/>
      <c r="HTS1" s="319"/>
      <c r="HTT1" s="319"/>
      <c r="HTU1" s="319"/>
      <c r="HTV1" s="319"/>
      <c r="HTW1" s="319"/>
      <c r="HTX1" s="319"/>
      <c r="HTY1" s="319"/>
      <c r="HTZ1" s="319"/>
      <c r="HUA1" s="319"/>
      <c r="HUB1" s="319"/>
      <c r="HUC1" s="319"/>
      <c r="HUD1" s="319"/>
      <c r="HUE1" s="319"/>
      <c r="HUF1" s="319"/>
      <c r="HUG1" s="319"/>
      <c r="HUH1" s="319"/>
      <c r="HUI1" s="319"/>
      <c r="HUJ1" s="319"/>
      <c r="HUK1" s="319"/>
      <c r="HUL1" s="319"/>
      <c r="HUM1" s="319"/>
      <c r="HUN1" s="319"/>
      <c r="HUO1" s="319"/>
      <c r="HUP1" s="319"/>
      <c r="HUQ1" s="319"/>
      <c r="HUR1" s="319"/>
      <c r="HUS1" s="319"/>
      <c r="HUT1" s="319"/>
      <c r="HUU1" s="319"/>
      <c r="HUV1" s="319"/>
      <c r="HUW1" s="319"/>
      <c r="HUX1" s="319"/>
      <c r="HUY1" s="319"/>
      <c r="HUZ1" s="319"/>
      <c r="HVA1" s="319"/>
      <c r="HVB1" s="319"/>
      <c r="HVC1" s="319"/>
      <c r="HVD1" s="319"/>
      <c r="HVE1" s="319"/>
      <c r="HVF1" s="319"/>
      <c r="HVG1" s="319"/>
      <c r="HVH1" s="319"/>
      <c r="HVI1" s="319"/>
      <c r="HVJ1" s="319"/>
      <c r="HVK1" s="319"/>
      <c r="HVL1" s="319"/>
      <c r="HVM1" s="319"/>
      <c r="HVN1" s="319"/>
      <c r="HVO1" s="319"/>
      <c r="HVP1" s="319"/>
      <c r="HVQ1" s="319"/>
      <c r="HVR1" s="319"/>
      <c r="HVS1" s="319"/>
      <c r="HVT1" s="319"/>
      <c r="HVU1" s="319"/>
      <c r="HVV1" s="319"/>
      <c r="HVW1" s="319"/>
      <c r="HVX1" s="319"/>
      <c r="HVY1" s="319"/>
      <c r="HVZ1" s="319"/>
      <c r="HWA1" s="319"/>
      <c r="HWB1" s="319"/>
      <c r="HWC1" s="319"/>
      <c r="HWD1" s="319"/>
      <c r="HWE1" s="319"/>
      <c r="HWF1" s="319"/>
      <c r="HWG1" s="319"/>
      <c r="HWH1" s="319"/>
      <c r="HWI1" s="319"/>
      <c r="HWJ1" s="319"/>
      <c r="HWK1" s="319"/>
      <c r="HWL1" s="319"/>
      <c r="HWM1" s="319"/>
      <c r="HWN1" s="319"/>
      <c r="HWO1" s="319"/>
      <c r="HWP1" s="319"/>
      <c r="HWQ1" s="319"/>
      <c r="HWR1" s="319"/>
      <c r="HWS1" s="319"/>
      <c r="HWT1" s="319"/>
      <c r="HWU1" s="319"/>
      <c r="HWV1" s="319"/>
      <c r="HWW1" s="319"/>
      <c r="HWX1" s="319"/>
      <c r="HWY1" s="319"/>
      <c r="HWZ1" s="319"/>
      <c r="HXA1" s="319"/>
      <c r="HXB1" s="319"/>
      <c r="HXC1" s="319"/>
      <c r="HXD1" s="319"/>
      <c r="HXE1" s="319"/>
      <c r="HXF1" s="319"/>
      <c r="HXG1" s="319"/>
      <c r="HXH1" s="319"/>
      <c r="HXI1" s="319"/>
      <c r="HXJ1" s="319"/>
      <c r="HXK1" s="319"/>
      <c r="HXL1" s="319"/>
      <c r="HXM1" s="319"/>
      <c r="HXN1" s="319"/>
      <c r="HXO1" s="319"/>
      <c r="HXP1" s="319"/>
      <c r="HXQ1" s="319"/>
      <c r="HXR1" s="319"/>
      <c r="HXS1" s="319"/>
      <c r="HXT1" s="319"/>
      <c r="HXU1" s="319"/>
      <c r="HXV1" s="319"/>
      <c r="HXW1" s="319"/>
      <c r="HXX1" s="319"/>
      <c r="HXY1" s="319"/>
      <c r="HXZ1" s="319"/>
      <c r="HYA1" s="319"/>
      <c r="HYB1" s="319"/>
      <c r="HYC1" s="319"/>
      <c r="HYD1" s="319"/>
      <c r="HYE1" s="319"/>
      <c r="HYF1" s="319"/>
      <c r="HYG1" s="319"/>
      <c r="HYH1" s="319"/>
      <c r="HYI1" s="319"/>
      <c r="HYJ1" s="13"/>
      <c r="HYK1" s="13"/>
      <c r="HYL1" s="13"/>
      <c r="HYM1" s="13"/>
      <c r="HYN1" s="13"/>
      <c r="HYO1" s="13"/>
      <c r="HYP1" s="13"/>
      <c r="HYQ1" s="13"/>
      <c r="HYR1" s="13"/>
      <c r="HYS1" s="13"/>
      <c r="HYT1" s="13"/>
      <c r="HYU1" s="13"/>
      <c r="HYV1" s="13"/>
      <c r="HYW1" s="13"/>
      <c r="HYX1" s="13"/>
      <c r="HYY1" s="13"/>
      <c r="HYZ1" s="13"/>
      <c r="HZA1" s="13"/>
      <c r="HZB1" s="13"/>
      <c r="HZC1" s="13"/>
      <c r="HZD1" s="13"/>
      <c r="HZE1" s="13"/>
      <c r="HZF1" s="13"/>
      <c r="HZG1" s="13"/>
      <c r="HZH1" s="13"/>
      <c r="HZI1" s="13"/>
      <c r="HZJ1" s="13"/>
      <c r="HZK1" s="13"/>
      <c r="HZL1" s="13"/>
      <c r="HZM1" s="13"/>
      <c r="HZN1" s="13"/>
      <c r="HZO1" s="13"/>
      <c r="HZP1" s="13"/>
      <c r="HZQ1" s="13"/>
      <c r="HZR1" s="13"/>
      <c r="HZS1" s="13"/>
      <c r="HZT1" s="13"/>
      <c r="HZU1" s="13"/>
      <c r="HZV1" s="13"/>
      <c r="HZW1" s="13"/>
      <c r="HZX1" s="13"/>
      <c r="HZY1" s="13"/>
      <c r="HZZ1" s="13"/>
      <c r="IAA1" s="13"/>
      <c r="IAB1" s="13"/>
      <c r="IAC1" s="13"/>
      <c r="IAD1" s="13"/>
      <c r="IAE1" s="13"/>
      <c r="IAF1" s="13"/>
      <c r="IAG1" s="13"/>
      <c r="IAH1" s="13"/>
      <c r="IAI1" s="13"/>
      <c r="IAJ1" s="13"/>
      <c r="IAK1" s="13"/>
      <c r="IAL1" s="13"/>
      <c r="IAM1" s="13"/>
      <c r="IAN1" s="13"/>
      <c r="IAO1" s="13"/>
      <c r="IAP1" s="13"/>
      <c r="IAQ1" s="13"/>
      <c r="IAR1" s="13"/>
      <c r="IAS1" s="13"/>
      <c r="IAT1" s="13"/>
      <c r="IAU1" s="13"/>
      <c r="IAV1" s="13"/>
      <c r="IAW1" s="13"/>
      <c r="IAX1" s="13"/>
      <c r="IAY1" s="13"/>
      <c r="IAZ1" s="13"/>
      <c r="IBA1" s="13"/>
      <c r="IBB1" s="13"/>
      <c r="IBC1" s="13"/>
      <c r="IBD1" s="13"/>
      <c r="IBE1" s="13"/>
      <c r="IBF1" s="13"/>
      <c r="IBG1" s="13"/>
      <c r="IBH1" s="13"/>
      <c r="IBI1" s="13"/>
      <c r="IBJ1" s="13"/>
      <c r="IBK1" s="13"/>
      <c r="IBL1" s="13"/>
      <c r="IBM1" s="13"/>
      <c r="IBN1" s="13"/>
      <c r="IBO1" s="13"/>
      <c r="IBP1" s="13"/>
      <c r="IBQ1" s="13"/>
      <c r="IBR1" s="13"/>
      <c r="IBS1" s="13"/>
      <c r="IBT1" s="13"/>
      <c r="IBU1" s="13"/>
      <c r="IBV1" s="13"/>
      <c r="IBW1" s="13"/>
      <c r="IBX1" s="319"/>
      <c r="IBY1" s="319"/>
      <c r="IBZ1" s="319"/>
      <c r="ICA1" s="319"/>
      <c r="ICB1" s="319"/>
      <c r="ICC1" s="319"/>
      <c r="ICD1" s="319"/>
      <c r="ICE1" s="319"/>
      <c r="ICF1" s="319"/>
      <c r="ICG1" s="319"/>
      <c r="ICH1" s="319"/>
      <c r="ICI1" s="319"/>
      <c r="ICJ1" s="319"/>
      <c r="ICK1" s="319"/>
      <c r="ICL1" s="319"/>
      <c r="ICM1" s="319"/>
      <c r="ICN1" s="319"/>
      <c r="ICO1" s="319"/>
      <c r="ICP1" s="319"/>
      <c r="ICQ1" s="319"/>
      <c r="ICR1" s="319"/>
      <c r="ICS1" s="319"/>
      <c r="ICT1" s="319"/>
      <c r="ICU1" s="319"/>
      <c r="ICV1" s="319"/>
      <c r="ICW1" s="319"/>
      <c r="ICX1" s="319"/>
      <c r="ICY1" s="319"/>
      <c r="ICZ1" s="319"/>
      <c r="IDA1" s="319"/>
      <c r="IDB1" s="319"/>
      <c r="IDC1" s="319"/>
      <c r="IDD1" s="319"/>
      <c r="IDE1" s="319"/>
      <c r="IDF1" s="319"/>
      <c r="IDG1" s="319"/>
      <c r="IDH1" s="319"/>
      <c r="IDI1" s="319"/>
      <c r="IDJ1" s="319"/>
      <c r="IDK1" s="319"/>
      <c r="IDL1" s="319"/>
      <c r="IDM1" s="319"/>
      <c r="IDN1" s="319"/>
      <c r="IDO1" s="319"/>
      <c r="IDP1" s="319"/>
      <c r="IDQ1" s="319"/>
      <c r="IDR1" s="319"/>
      <c r="IDS1" s="319"/>
      <c r="IDT1" s="319"/>
      <c r="IDU1" s="319"/>
      <c r="IDV1" s="319"/>
      <c r="IDW1" s="319"/>
      <c r="IDX1" s="319"/>
      <c r="IDY1" s="319"/>
      <c r="IDZ1" s="319"/>
      <c r="IEA1" s="319"/>
      <c r="IEB1" s="319"/>
      <c r="IEC1" s="319"/>
      <c r="IED1" s="319"/>
      <c r="IEE1" s="319"/>
      <c r="IEF1" s="319"/>
      <c r="IEG1" s="319"/>
      <c r="IEH1" s="319"/>
      <c r="IEI1" s="319"/>
      <c r="IEJ1" s="319"/>
      <c r="IEK1" s="319"/>
      <c r="IEL1" s="319"/>
      <c r="IEM1" s="319"/>
      <c r="IEN1" s="319"/>
      <c r="IEO1" s="319"/>
      <c r="IEP1" s="319"/>
      <c r="IEQ1" s="319"/>
      <c r="IER1" s="319"/>
      <c r="IES1" s="319"/>
      <c r="IET1" s="319"/>
      <c r="IEU1" s="319"/>
      <c r="IEV1" s="319"/>
      <c r="IEW1" s="319"/>
      <c r="IEX1" s="319"/>
      <c r="IEY1" s="319"/>
      <c r="IEZ1" s="319"/>
      <c r="IFA1" s="319"/>
      <c r="IFB1" s="319"/>
      <c r="IFC1" s="319"/>
      <c r="IFD1" s="319"/>
      <c r="IFE1" s="319"/>
      <c r="IFF1" s="319"/>
      <c r="IFG1" s="319"/>
      <c r="IFH1" s="319"/>
      <c r="IFI1" s="319"/>
      <c r="IFJ1" s="319"/>
      <c r="IFK1" s="319"/>
      <c r="IFL1" s="319"/>
      <c r="IFM1" s="319"/>
      <c r="IFN1" s="319"/>
      <c r="IFO1" s="319"/>
      <c r="IFP1" s="319"/>
      <c r="IFQ1" s="319"/>
      <c r="IFR1" s="319"/>
      <c r="IFS1" s="319"/>
      <c r="IFT1" s="319"/>
      <c r="IFU1" s="319"/>
      <c r="IFV1" s="319"/>
      <c r="IFW1" s="319"/>
      <c r="IFX1" s="319"/>
      <c r="IFY1" s="319"/>
      <c r="IFZ1" s="319"/>
      <c r="IGA1" s="319"/>
      <c r="IGB1" s="319"/>
      <c r="IGC1" s="319"/>
      <c r="IGD1" s="319"/>
      <c r="IGE1" s="319"/>
      <c r="IGF1" s="319"/>
      <c r="IGG1" s="319"/>
      <c r="IGH1" s="319"/>
      <c r="IGI1" s="319"/>
      <c r="IGJ1" s="319"/>
      <c r="IGK1" s="319"/>
      <c r="IGL1" s="319"/>
      <c r="IGM1" s="319"/>
      <c r="IGN1" s="319"/>
      <c r="IGO1" s="319"/>
      <c r="IGP1" s="319"/>
      <c r="IGQ1" s="319"/>
      <c r="IGR1" s="319"/>
      <c r="IGS1" s="319"/>
      <c r="IGT1" s="319"/>
      <c r="IGU1" s="319"/>
      <c r="IGV1" s="319"/>
      <c r="IGW1" s="319"/>
      <c r="IGX1" s="319"/>
      <c r="IGY1" s="319"/>
      <c r="IGZ1" s="319"/>
      <c r="IHA1" s="319"/>
      <c r="IHB1" s="319"/>
      <c r="IHC1" s="319"/>
      <c r="IHD1" s="319"/>
      <c r="IHE1" s="319"/>
      <c r="IHF1" s="319"/>
      <c r="IHG1" s="319"/>
      <c r="IHH1" s="319"/>
      <c r="IHI1" s="319"/>
      <c r="IHJ1" s="319"/>
      <c r="IHK1" s="319"/>
      <c r="IHL1" s="319"/>
      <c r="IHM1" s="319"/>
      <c r="IHN1" s="319"/>
      <c r="IHO1" s="319"/>
      <c r="IHP1" s="319"/>
      <c r="IHQ1" s="319"/>
      <c r="IHR1" s="319"/>
      <c r="IHS1" s="319"/>
      <c r="IHT1" s="319"/>
      <c r="IHU1" s="319"/>
      <c r="IHV1" s="319"/>
      <c r="IHW1" s="319"/>
      <c r="IHX1" s="319"/>
      <c r="IHY1" s="319"/>
      <c r="IHZ1" s="319"/>
      <c r="IIA1" s="319"/>
      <c r="IIB1" s="319"/>
      <c r="IIC1" s="319"/>
      <c r="IID1" s="319"/>
      <c r="IIE1" s="319"/>
      <c r="IIF1" s="13"/>
      <c r="IIG1" s="13"/>
      <c r="IIH1" s="13"/>
      <c r="III1" s="13"/>
      <c r="IIJ1" s="13"/>
      <c r="IIK1" s="13"/>
      <c r="IIL1" s="13"/>
      <c r="IIM1" s="13"/>
      <c r="IIN1" s="13"/>
      <c r="IIO1" s="13"/>
      <c r="IIP1" s="13"/>
      <c r="IIQ1" s="13"/>
      <c r="IIR1" s="13"/>
      <c r="IIS1" s="13"/>
      <c r="IIT1" s="13"/>
      <c r="IIU1" s="13"/>
      <c r="IIV1" s="13"/>
      <c r="IIW1" s="13"/>
      <c r="IIX1" s="13"/>
      <c r="IIY1" s="13"/>
      <c r="IIZ1" s="13"/>
      <c r="IJA1" s="13"/>
      <c r="IJB1" s="13"/>
      <c r="IJC1" s="13"/>
      <c r="IJD1" s="13"/>
      <c r="IJE1" s="13"/>
      <c r="IJF1" s="13"/>
      <c r="IJG1" s="13"/>
      <c r="IJH1" s="13"/>
      <c r="IJI1" s="13"/>
      <c r="IJJ1" s="13"/>
      <c r="IJK1" s="13"/>
      <c r="IJL1" s="13"/>
      <c r="IJM1" s="13"/>
      <c r="IJN1" s="13"/>
      <c r="IJO1" s="13"/>
      <c r="IJP1" s="13"/>
      <c r="IJQ1" s="13"/>
      <c r="IJR1" s="13"/>
      <c r="IJS1" s="13"/>
      <c r="IJT1" s="13"/>
      <c r="IJU1" s="13"/>
      <c r="IJV1" s="13"/>
      <c r="IJW1" s="13"/>
      <c r="IJX1" s="13"/>
      <c r="IJY1" s="13"/>
      <c r="IJZ1" s="13"/>
      <c r="IKA1" s="13"/>
      <c r="IKB1" s="13"/>
      <c r="IKC1" s="13"/>
      <c r="IKD1" s="13"/>
      <c r="IKE1" s="13"/>
      <c r="IKF1" s="13"/>
      <c r="IKG1" s="13"/>
      <c r="IKH1" s="13"/>
      <c r="IKI1" s="13"/>
      <c r="IKJ1" s="13"/>
      <c r="IKK1" s="13"/>
      <c r="IKL1" s="13"/>
      <c r="IKM1" s="13"/>
      <c r="IKN1" s="13"/>
      <c r="IKO1" s="13"/>
      <c r="IKP1" s="13"/>
      <c r="IKQ1" s="13"/>
      <c r="IKR1" s="13"/>
      <c r="IKS1" s="13"/>
      <c r="IKT1" s="13"/>
      <c r="IKU1" s="13"/>
      <c r="IKV1" s="13"/>
      <c r="IKW1" s="13"/>
      <c r="IKX1" s="13"/>
      <c r="IKY1" s="13"/>
      <c r="IKZ1" s="13"/>
      <c r="ILA1" s="13"/>
      <c r="ILB1" s="13"/>
      <c r="ILC1" s="13"/>
      <c r="ILD1" s="13"/>
      <c r="ILE1" s="13"/>
      <c r="ILF1" s="13"/>
      <c r="ILG1" s="13"/>
      <c r="ILH1" s="13"/>
      <c r="ILI1" s="13"/>
      <c r="ILJ1" s="13"/>
      <c r="ILK1" s="13"/>
      <c r="ILL1" s="13"/>
      <c r="ILM1" s="13"/>
      <c r="ILN1" s="13"/>
      <c r="ILO1" s="13"/>
      <c r="ILP1" s="13"/>
      <c r="ILQ1" s="13"/>
      <c r="ILR1" s="13"/>
      <c r="ILS1" s="13"/>
      <c r="ILT1" s="319"/>
      <c r="ILU1" s="319"/>
      <c r="ILV1" s="319"/>
      <c r="ILW1" s="319"/>
      <c r="ILX1" s="319"/>
      <c r="ILY1" s="319"/>
      <c r="ILZ1" s="319"/>
      <c r="IMA1" s="319"/>
      <c r="IMB1" s="319"/>
      <c r="IMC1" s="319"/>
      <c r="IMD1" s="319"/>
      <c r="IME1" s="319"/>
      <c r="IMF1" s="319"/>
      <c r="IMG1" s="319"/>
      <c r="IMH1" s="319"/>
      <c r="IMI1" s="319"/>
      <c r="IMJ1" s="319"/>
      <c r="IMK1" s="319"/>
      <c r="IML1" s="319"/>
      <c r="IMM1" s="319"/>
      <c r="IMN1" s="319"/>
      <c r="IMO1" s="319"/>
      <c r="IMP1" s="319"/>
      <c r="IMQ1" s="319"/>
      <c r="IMR1" s="319"/>
      <c r="IMS1" s="319"/>
      <c r="IMT1" s="319"/>
      <c r="IMU1" s="319"/>
      <c r="IMV1" s="319"/>
      <c r="IMW1" s="319"/>
      <c r="IMX1" s="319"/>
      <c r="IMY1" s="319"/>
      <c r="IMZ1" s="319"/>
      <c r="INA1" s="319"/>
      <c r="INB1" s="319"/>
      <c r="INC1" s="319"/>
      <c r="IND1" s="319"/>
      <c r="INE1" s="319"/>
      <c r="INF1" s="319"/>
      <c r="ING1" s="319"/>
      <c r="INH1" s="319"/>
      <c r="INI1" s="319"/>
      <c r="INJ1" s="319"/>
      <c r="INK1" s="319"/>
      <c r="INL1" s="319"/>
      <c r="INM1" s="319"/>
      <c r="INN1" s="319"/>
      <c r="INO1" s="319"/>
      <c r="INP1" s="319"/>
      <c r="INQ1" s="319"/>
      <c r="INR1" s="319"/>
      <c r="INS1" s="319"/>
      <c r="INT1" s="319"/>
      <c r="INU1" s="319"/>
      <c r="INV1" s="319"/>
      <c r="INW1" s="319"/>
      <c r="INX1" s="319"/>
      <c r="INY1" s="319"/>
      <c r="INZ1" s="319"/>
      <c r="IOA1" s="319"/>
      <c r="IOB1" s="319"/>
      <c r="IOC1" s="319"/>
      <c r="IOD1" s="319"/>
      <c r="IOE1" s="319"/>
      <c r="IOF1" s="319"/>
      <c r="IOG1" s="319"/>
      <c r="IOH1" s="319"/>
      <c r="IOI1" s="319"/>
      <c r="IOJ1" s="319"/>
      <c r="IOK1" s="319"/>
      <c r="IOL1" s="319"/>
      <c r="IOM1" s="319"/>
      <c r="ION1" s="319"/>
      <c r="IOO1" s="319"/>
      <c r="IOP1" s="319"/>
      <c r="IOQ1" s="319"/>
      <c r="IOR1" s="319"/>
      <c r="IOS1" s="319"/>
      <c r="IOT1" s="319"/>
      <c r="IOU1" s="319"/>
      <c r="IOV1" s="319"/>
      <c r="IOW1" s="319"/>
      <c r="IOX1" s="319"/>
      <c r="IOY1" s="319"/>
      <c r="IOZ1" s="319"/>
      <c r="IPA1" s="319"/>
      <c r="IPB1" s="319"/>
      <c r="IPC1" s="319"/>
      <c r="IPD1" s="319"/>
      <c r="IPE1" s="319"/>
      <c r="IPF1" s="319"/>
      <c r="IPG1" s="319"/>
      <c r="IPH1" s="319"/>
      <c r="IPI1" s="319"/>
      <c r="IPJ1" s="319"/>
      <c r="IPK1" s="319"/>
      <c r="IPL1" s="319"/>
      <c r="IPM1" s="319"/>
      <c r="IPN1" s="319"/>
      <c r="IPO1" s="319"/>
      <c r="IPP1" s="319"/>
      <c r="IPQ1" s="319"/>
      <c r="IPR1" s="319"/>
      <c r="IPS1" s="319"/>
      <c r="IPT1" s="319"/>
      <c r="IPU1" s="319"/>
      <c r="IPV1" s="319"/>
      <c r="IPW1" s="319"/>
      <c r="IPX1" s="319"/>
      <c r="IPY1" s="319"/>
      <c r="IPZ1" s="319"/>
      <c r="IQA1" s="319"/>
      <c r="IQB1" s="319"/>
      <c r="IQC1" s="319"/>
      <c r="IQD1" s="319"/>
      <c r="IQE1" s="319"/>
      <c r="IQF1" s="319"/>
      <c r="IQG1" s="319"/>
      <c r="IQH1" s="319"/>
      <c r="IQI1" s="319"/>
      <c r="IQJ1" s="319"/>
      <c r="IQK1" s="319"/>
      <c r="IQL1" s="319"/>
      <c r="IQM1" s="319"/>
      <c r="IQN1" s="319"/>
      <c r="IQO1" s="319"/>
      <c r="IQP1" s="319"/>
      <c r="IQQ1" s="319"/>
      <c r="IQR1" s="319"/>
      <c r="IQS1" s="319"/>
      <c r="IQT1" s="319"/>
      <c r="IQU1" s="319"/>
      <c r="IQV1" s="319"/>
      <c r="IQW1" s="319"/>
      <c r="IQX1" s="319"/>
      <c r="IQY1" s="319"/>
      <c r="IQZ1" s="319"/>
      <c r="IRA1" s="319"/>
      <c r="IRB1" s="319"/>
      <c r="IRC1" s="319"/>
      <c r="IRD1" s="319"/>
      <c r="IRE1" s="319"/>
      <c r="IRF1" s="319"/>
      <c r="IRG1" s="319"/>
      <c r="IRH1" s="319"/>
      <c r="IRI1" s="319"/>
      <c r="IRJ1" s="319"/>
      <c r="IRK1" s="319"/>
      <c r="IRL1" s="319"/>
      <c r="IRM1" s="319"/>
      <c r="IRN1" s="319"/>
      <c r="IRO1" s="319"/>
      <c r="IRP1" s="319"/>
      <c r="IRQ1" s="319"/>
      <c r="IRR1" s="319"/>
      <c r="IRS1" s="319"/>
      <c r="IRT1" s="319"/>
      <c r="IRU1" s="319"/>
      <c r="IRV1" s="319"/>
      <c r="IRW1" s="319"/>
      <c r="IRX1" s="319"/>
      <c r="IRY1" s="319"/>
      <c r="IRZ1" s="319"/>
      <c r="ISA1" s="319"/>
      <c r="ISB1" s="13"/>
      <c r="ISC1" s="13"/>
      <c r="ISD1" s="13"/>
      <c r="ISE1" s="13"/>
      <c r="ISF1" s="13"/>
      <c r="ISG1" s="13"/>
      <c r="ISH1" s="13"/>
      <c r="ISI1" s="13"/>
      <c r="ISJ1" s="13"/>
      <c r="ISK1" s="13"/>
      <c r="ISL1" s="13"/>
      <c r="ISM1" s="13"/>
      <c r="ISN1" s="13"/>
      <c r="ISO1" s="13"/>
      <c r="ISP1" s="13"/>
      <c r="ISQ1" s="13"/>
      <c r="ISR1" s="13"/>
      <c r="ISS1" s="13"/>
      <c r="IST1" s="13"/>
      <c r="ISU1" s="13"/>
      <c r="ISV1" s="13"/>
      <c r="ISW1" s="13"/>
      <c r="ISX1" s="13"/>
      <c r="ISY1" s="13"/>
      <c r="ISZ1" s="13"/>
      <c r="ITA1" s="13"/>
      <c r="ITB1" s="13"/>
      <c r="ITC1" s="13"/>
      <c r="ITD1" s="13"/>
      <c r="ITE1" s="13"/>
      <c r="ITF1" s="13"/>
      <c r="ITG1" s="13"/>
      <c r="ITH1" s="13"/>
      <c r="ITI1" s="13"/>
      <c r="ITJ1" s="13"/>
      <c r="ITK1" s="13"/>
      <c r="ITL1" s="13"/>
      <c r="ITM1" s="13"/>
      <c r="ITN1" s="13"/>
      <c r="ITO1" s="13"/>
      <c r="ITP1" s="13"/>
      <c r="ITQ1" s="13"/>
      <c r="ITR1" s="13"/>
      <c r="ITS1" s="13"/>
      <c r="ITT1" s="13"/>
      <c r="ITU1" s="13"/>
      <c r="ITV1" s="13"/>
      <c r="ITW1" s="13"/>
      <c r="ITX1" s="13"/>
      <c r="ITY1" s="13"/>
      <c r="ITZ1" s="13"/>
      <c r="IUA1" s="13"/>
      <c r="IUB1" s="13"/>
      <c r="IUC1" s="13"/>
      <c r="IUD1" s="13"/>
      <c r="IUE1" s="13"/>
      <c r="IUF1" s="13"/>
      <c r="IUG1" s="13"/>
      <c r="IUH1" s="13"/>
      <c r="IUI1" s="13"/>
      <c r="IUJ1" s="13"/>
      <c r="IUK1" s="13"/>
      <c r="IUL1" s="13"/>
      <c r="IUM1" s="13"/>
      <c r="IUN1" s="13"/>
      <c r="IUO1" s="13"/>
      <c r="IUP1" s="13"/>
      <c r="IUQ1" s="13"/>
      <c r="IUR1" s="13"/>
      <c r="IUS1" s="13"/>
      <c r="IUT1" s="13"/>
      <c r="IUU1" s="13"/>
      <c r="IUV1" s="13"/>
      <c r="IUW1" s="13"/>
      <c r="IUX1" s="13"/>
      <c r="IUY1" s="13"/>
      <c r="IUZ1" s="13"/>
      <c r="IVA1" s="13"/>
      <c r="IVB1" s="13"/>
      <c r="IVC1" s="13"/>
      <c r="IVD1" s="13"/>
      <c r="IVE1" s="13"/>
      <c r="IVF1" s="13"/>
      <c r="IVG1" s="13"/>
      <c r="IVH1" s="13"/>
      <c r="IVI1" s="13"/>
      <c r="IVJ1" s="13"/>
      <c r="IVK1" s="13"/>
      <c r="IVL1" s="13"/>
      <c r="IVM1" s="13"/>
      <c r="IVN1" s="13"/>
      <c r="IVO1" s="13"/>
      <c r="IVP1" s="319"/>
      <c r="IVQ1" s="319"/>
      <c r="IVR1" s="319"/>
      <c r="IVS1" s="319"/>
      <c r="IVT1" s="319"/>
      <c r="IVU1" s="319"/>
      <c r="IVV1" s="319"/>
      <c r="IVW1" s="319"/>
      <c r="IVX1" s="319"/>
      <c r="IVY1" s="319"/>
      <c r="IVZ1" s="319"/>
      <c r="IWA1" s="319"/>
      <c r="IWB1" s="319"/>
      <c r="IWC1" s="319"/>
      <c r="IWD1" s="319"/>
      <c r="IWE1" s="319"/>
      <c r="IWF1" s="319"/>
      <c r="IWG1" s="319"/>
      <c r="IWH1" s="319"/>
      <c r="IWI1" s="319"/>
      <c r="IWJ1" s="319"/>
      <c r="IWK1" s="319"/>
      <c r="IWL1" s="319"/>
      <c r="IWM1" s="319"/>
      <c r="IWN1" s="319"/>
      <c r="IWO1" s="319"/>
      <c r="IWP1" s="319"/>
      <c r="IWQ1" s="319"/>
      <c r="IWR1" s="319"/>
      <c r="IWS1" s="319"/>
      <c r="IWT1" s="319"/>
      <c r="IWU1" s="319"/>
      <c r="IWV1" s="319"/>
      <c r="IWW1" s="319"/>
      <c r="IWX1" s="319"/>
      <c r="IWY1" s="319"/>
      <c r="IWZ1" s="319"/>
      <c r="IXA1" s="319"/>
      <c r="IXB1" s="319"/>
      <c r="IXC1" s="319"/>
      <c r="IXD1" s="319"/>
      <c r="IXE1" s="319"/>
      <c r="IXF1" s="319"/>
      <c r="IXG1" s="319"/>
      <c r="IXH1" s="319"/>
      <c r="IXI1" s="319"/>
      <c r="IXJ1" s="319"/>
      <c r="IXK1" s="319"/>
      <c r="IXL1" s="319"/>
      <c r="IXM1" s="319"/>
      <c r="IXN1" s="319"/>
      <c r="IXO1" s="319"/>
      <c r="IXP1" s="319"/>
      <c r="IXQ1" s="319"/>
      <c r="IXR1" s="319"/>
      <c r="IXS1" s="319"/>
      <c r="IXT1" s="319"/>
      <c r="IXU1" s="319"/>
      <c r="IXV1" s="319"/>
      <c r="IXW1" s="319"/>
      <c r="IXX1" s="319"/>
      <c r="IXY1" s="319"/>
      <c r="IXZ1" s="319"/>
      <c r="IYA1" s="319"/>
      <c r="IYB1" s="319"/>
      <c r="IYC1" s="319"/>
      <c r="IYD1" s="319"/>
      <c r="IYE1" s="319"/>
      <c r="IYF1" s="319"/>
      <c r="IYG1" s="319"/>
      <c r="IYH1" s="319"/>
      <c r="IYI1" s="319"/>
      <c r="IYJ1" s="319"/>
      <c r="IYK1" s="319"/>
      <c r="IYL1" s="319"/>
      <c r="IYM1" s="319"/>
      <c r="IYN1" s="319"/>
      <c r="IYO1" s="319"/>
      <c r="IYP1" s="319"/>
      <c r="IYQ1" s="319"/>
      <c r="IYR1" s="319"/>
      <c r="IYS1" s="319"/>
      <c r="IYT1" s="319"/>
      <c r="IYU1" s="319"/>
      <c r="IYV1" s="319"/>
      <c r="IYW1" s="319"/>
      <c r="IYX1" s="319"/>
      <c r="IYY1" s="319"/>
      <c r="IYZ1" s="319"/>
      <c r="IZA1" s="319"/>
      <c r="IZB1" s="319"/>
      <c r="IZC1" s="319"/>
      <c r="IZD1" s="319"/>
      <c r="IZE1" s="319"/>
      <c r="IZF1" s="319"/>
      <c r="IZG1" s="319"/>
      <c r="IZH1" s="319"/>
      <c r="IZI1" s="319"/>
      <c r="IZJ1" s="319"/>
      <c r="IZK1" s="319"/>
      <c r="IZL1" s="319"/>
      <c r="IZM1" s="319"/>
      <c r="IZN1" s="319"/>
      <c r="IZO1" s="319"/>
      <c r="IZP1" s="319"/>
      <c r="IZQ1" s="319"/>
      <c r="IZR1" s="319"/>
      <c r="IZS1" s="319"/>
      <c r="IZT1" s="319"/>
      <c r="IZU1" s="319"/>
      <c r="IZV1" s="319"/>
      <c r="IZW1" s="319"/>
      <c r="IZX1" s="319"/>
      <c r="IZY1" s="319"/>
      <c r="IZZ1" s="319"/>
      <c r="JAA1" s="319"/>
      <c r="JAB1" s="319"/>
      <c r="JAC1" s="319"/>
      <c r="JAD1" s="319"/>
      <c r="JAE1" s="319"/>
      <c r="JAF1" s="319"/>
      <c r="JAG1" s="319"/>
      <c r="JAH1" s="319"/>
      <c r="JAI1" s="319"/>
      <c r="JAJ1" s="319"/>
      <c r="JAK1" s="319"/>
      <c r="JAL1" s="319"/>
      <c r="JAM1" s="319"/>
      <c r="JAN1" s="319"/>
      <c r="JAO1" s="319"/>
      <c r="JAP1" s="319"/>
      <c r="JAQ1" s="319"/>
      <c r="JAR1" s="319"/>
      <c r="JAS1" s="319"/>
      <c r="JAT1" s="319"/>
      <c r="JAU1" s="319"/>
      <c r="JAV1" s="319"/>
      <c r="JAW1" s="319"/>
      <c r="JAX1" s="319"/>
      <c r="JAY1" s="319"/>
      <c r="JAZ1" s="319"/>
      <c r="JBA1" s="319"/>
      <c r="JBB1" s="319"/>
      <c r="JBC1" s="319"/>
      <c r="JBD1" s="319"/>
      <c r="JBE1" s="319"/>
      <c r="JBF1" s="319"/>
      <c r="JBG1" s="319"/>
      <c r="JBH1" s="319"/>
      <c r="JBI1" s="319"/>
      <c r="JBJ1" s="319"/>
      <c r="JBK1" s="319"/>
      <c r="JBL1" s="319"/>
      <c r="JBM1" s="319"/>
      <c r="JBN1" s="319"/>
      <c r="JBO1" s="319"/>
      <c r="JBP1" s="319"/>
      <c r="JBQ1" s="319"/>
      <c r="JBR1" s="319"/>
      <c r="JBS1" s="319"/>
      <c r="JBT1" s="319"/>
      <c r="JBU1" s="319"/>
      <c r="JBV1" s="319"/>
      <c r="JBW1" s="319"/>
      <c r="JBX1" s="13"/>
      <c r="JBY1" s="13"/>
      <c r="JBZ1" s="13"/>
      <c r="JCA1" s="13"/>
      <c r="JCB1" s="13"/>
      <c r="JCC1" s="13"/>
      <c r="JCD1" s="13"/>
      <c r="JCE1" s="13"/>
      <c r="JCF1" s="13"/>
      <c r="JCG1" s="13"/>
      <c r="JCH1" s="13"/>
      <c r="JCI1" s="13"/>
      <c r="JCJ1" s="13"/>
      <c r="JCK1" s="13"/>
      <c r="JCL1" s="13"/>
      <c r="JCM1" s="13"/>
      <c r="JCN1" s="13"/>
      <c r="JCO1" s="13"/>
      <c r="JCP1" s="13"/>
      <c r="JCQ1" s="13"/>
      <c r="JCR1" s="13"/>
      <c r="JCS1" s="13"/>
      <c r="JCT1" s="13"/>
      <c r="JCU1" s="13"/>
      <c r="JCV1" s="13"/>
      <c r="JCW1" s="13"/>
      <c r="JCX1" s="13"/>
      <c r="JCY1" s="13"/>
      <c r="JCZ1" s="13"/>
      <c r="JDA1" s="13"/>
      <c r="JDB1" s="13"/>
      <c r="JDC1" s="13"/>
      <c r="JDD1" s="13"/>
      <c r="JDE1" s="13"/>
      <c r="JDF1" s="13"/>
      <c r="JDG1" s="13"/>
      <c r="JDH1" s="13"/>
      <c r="JDI1" s="13"/>
      <c r="JDJ1" s="13"/>
      <c r="JDK1" s="13"/>
      <c r="JDL1" s="13"/>
      <c r="JDM1" s="13"/>
      <c r="JDN1" s="13"/>
      <c r="JDO1" s="13"/>
      <c r="JDP1" s="13"/>
      <c r="JDQ1" s="13"/>
      <c r="JDR1" s="13"/>
      <c r="JDS1" s="13"/>
      <c r="JDT1" s="13"/>
      <c r="JDU1" s="13"/>
      <c r="JDV1" s="13"/>
      <c r="JDW1" s="13"/>
      <c r="JDX1" s="13"/>
      <c r="JDY1" s="13"/>
      <c r="JDZ1" s="13"/>
      <c r="JEA1" s="13"/>
      <c r="JEB1" s="13"/>
      <c r="JEC1" s="13"/>
      <c r="JED1" s="13"/>
      <c r="JEE1" s="13"/>
      <c r="JEF1" s="13"/>
      <c r="JEG1" s="13"/>
      <c r="JEH1" s="13"/>
      <c r="JEI1" s="13"/>
      <c r="JEJ1" s="13"/>
      <c r="JEK1" s="13"/>
      <c r="JEL1" s="13"/>
      <c r="JEM1" s="13"/>
      <c r="JEN1" s="13"/>
      <c r="JEO1" s="13"/>
      <c r="JEP1" s="13"/>
      <c r="JEQ1" s="13"/>
      <c r="JER1" s="13"/>
      <c r="JES1" s="13"/>
      <c r="JET1" s="13"/>
      <c r="JEU1" s="13"/>
      <c r="JEV1" s="13"/>
      <c r="JEW1" s="13"/>
      <c r="JEX1" s="13"/>
      <c r="JEY1" s="13"/>
      <c r="JEZ1" s="13"/>
      <c r="JFA1" s="13"/>
      <c r="JFB1" s="13"/>
      <c r="JFC1" s="13"/>
      <c r="JFD1" s="13"/>
      <c r="JFE1" s="13"/>
      <c r="JFF1" s="13"/>
      <c r="JFG1" s="13"/>
      <c r="JFH1" s="13"/>
      <c r="JFI1" s="13"/>
      <c r="JFJ1" s="13"/>
      <c r="JFK1" s="13"/>
      <c r="JFL1" s="319"/>
      <c r="JFM1" s="319"/>
      <c r="JFN1" s="319"/>
      <c r="JFO1" s="319"/>
      <c r="JFP1" s="319"/>
      <c r="JFQ1" s="319"/>
      <c r="JFR1" s="319"/>
      <c r="JFS1" s="319"/>
      <c r="JFT1" s="319"/>
      <c r="JFU1" s="319"/>
      <c r="JFV1" s="319"/>
      <c r="JFW1" s="319"/>
      <c r="JFX1" s="319"/>
      <c r="JFY1" s="319"/>
      <c r="JFZ1" s="319"/>
      <c r="JGA1" s="319"/>
      <c r="JGB1" s="319"/>
      <c r="JGC1" s="319"/>
      <c r="JGD1" s="319"/>
      <c r="JGE1" s="319"/>
      <c r="JGF1" s="319"/>
      <c r="JGG1" s="319"/>
      <c r="JGH1" s="319"/>
      <c r="JGI1" s="319"/>
      <c r="JGJ1" s="319"/>
      <c r="JGK1" s="319"/>
      <c r="JGL1" s="319"/>
      <c r="JGM1" s="319"/>
      <c r="JGN1" s="319"/>
      <c r="JGO1" s="319"/>
      <c r="JGP1" s="319"/>
      <c r="JGQ1" s="319"/>
      <c r="JGR1" s="319"/>
      <c r="JGS1" s="319"/>
      <c r="JGT1" s="319"/>
      <c r="JGU1" s="319"/>
      <c r="JGV1" s="319"/>
      <c r="JGW1" s="319"/>
      <c r="JGX1" s="319"/>
      <c r="JGY1" s="319"/>
      <c r="JGZ1" s="319"/>
      <c r="JHA1" s="319"/>
      <c r="JHB1" s="319"/>
      <c r="JHC1" s="319"/>
      <c r="JHD1" s="319"/>
      <c r="JHE1" s="319"/>
      <c r="JHF1" s="319"/>
      <c r="JHG1" s="319"/>
      <c r="JHH1" s="319"/>
      <c r="JHI1" s="319"/>
      <c r="JHJ1" s="319"/>
      <c r="JHK1" s="319"/>
      <c r="JHL1" s="319"/>
      <c r="JHM1" s="319"/>
      <c r="JHN1" s="319"/>
      <c r="JHO1" s="319"/>
      <c r="JHP1" s="319"/>
      <c r="JHQ1" s="319"/>
      <c r="JHR1" s="319"/>
      <c r="JHS1" s="319"/>
      <c r="JHT1" s="319"/>
      <c r="JHU1" s="319"/>
      <c r="JHV1" s="319"/>
      <c r="JHW1" s="319"/>
      <c r="JHX1" s="319"/>
      <c r="JHY1" s="319"/>
      <c r="JHZ1" s="319"/>
      <c r="JIA1" s="319"/>
      <c r="JIB1" s="319"/>
      <c r="JIC1" s="319"/>
      <c r="JID1" s="319"/>
      <c r="JIE1" s="319"/>
      <c r="JIF1" s="319"/>
      <c r="JIG1" s="319"/>
      <c r="JIH1" s="319"/>
      <c r="JII1" s="319"/>
      <c r="JIJ1" s="319"/>
      <c r="JIK1" s="319"/>
      <c r="JIL1" s="319"/>
      <c r="JIM1" s="319"/>
      <c r="JIN1" s="319"/>
      <c r="JIO1" s="319"/>
      <c r="JIP1" s="319"/>
      <c r="JIQ1" s="319"/>
      <c r="JIR1" s="319"/>
      <c r="JIS1" s="319"/>
      <c r="JIT1" s="319"/>
      <c r="JIU1" s="319"/>
      <c r="JIV1" s="319"/>
      <c r="JIW1" s="319"/>
      <c r="JIX1" s="319"/>
      <c r="JIY1" s="319"/>
      <c r="JIZ1" s="319"/>
      <c r="JJA1" s="319"/>
      <c r="JJB1" s="319"/>
      <c r="JJC1" s="319"/>
      <c r="JJD1" s="319"/>
      <c r="JJE1" s="319"/>
      <c r="JJF1" s="319"/>
      <c r="JJG1" s="319"/>
      <c r="JJH1" s="319"/>
      <c r="JJI1" s="319"/>
      <c r="JJJ1" s="319"/>
      <c r="JJK1" s="319"/>
      <c r="JJL1" s="319"/>
      <c r="JJM1" s="319"/>
      <c r="JJN1" s="319"/>
      <c r="JJO1" s="319"/>
      <c r="JJP1" s="319"/>
      <c r="JJQ1" s="319"/>
      <c r="JJR1" s="319"/>
      <c r="JJS1" s="319"/>
      <c r="JJT1" s="319"/>
      <c r="JJU1" s="319"/>
      <c r="JJV1" s="319"/>
      <c r="JJW1" s="319"/>
      <c r="JJX1" s="319"/>
      <c r="JJY1" s="319"/>
      <c r="JJZ1" s="319"/>
      <c r="JKA1" s="319"/>
      <c r="JKB1" s="319"/>
      <c r="JKC1" s="319"/>
      <c r="JKD1" s="319"/>
      <c r="JKE1" s="319"/>
      <c r="JKF1" s="319"/>
      <c r="JKG1" s="319"/>
      <c r="JKH1" s="319"/>
      <c r="JKI1" s="319"/>
      <c r="JKJ1" s="319"/>
      <c r="JKK1" s="319"/>
      <c r="JKL1" s="319"/>
      <c r="JKM1" s="319"/>
      <c r="JKN1" s="319"/>
      <c r="JKO1" s="319"/>
      <c r="JKP1" s="319"/>
      <c r="JKQ1" s="319"/>
      <c r="JKR1" s="319"/>
      <c r="JKS1" s="319"/>
      <c r="JKT1" s="319"/>
      <c r="JKU1" s="319"/>
      <c r="JKV1" s="319"/>
      <c r="JKW1" s="319"/>
      <c r="JKX1" s="319"/>
      <c r="JKY1" s="319"/>
      <c r="JKZ1" s="319"/>
      <c r="JLA1" s="319"/>
      <c r="JLB1" s="319"/>
      <c r="JLC1" s="319"/>
      <c r="JLD1" s="319"/>
      <c r="JLE1" s="319"/>
      <c r="JLF1" s="319"/>
      <c r="JLG1" s="319"/>
      <c r="JLH1" s="319"/>
      <c r="JLI1" s="319"/>
      <c r="JLJ1" s="319"/>
      <c r="JLK1" s="319"/>
      <c r="JLL1" s="319"/>
      <c r="JLM1" s="319"/>
      <c r="JLN1" s="319"/>
      <c r="JLO1" s="319"/>
      <c r="JLP1" s="319"/>
      <c r="JLQ1" s="319"/>
      <c r="JLR1" s="319"/>
      <c r="JLS1" s="319"/>
      <c r="JLT1" s="13"/>
      <c r="JLU1" s="13"/>
      <c r="JLV1" s="13"/>
      <c r="JLW1" s="13"/>
      <c r="JLX1" s="13"/>
      <c r="JLY1" s="13"/>
      <c r="JLZ1" s="13"/>
      <c r="JMA1" s="13"/>
      <c r="JMB1" s="13"/>
      <c r="JMC1" s="13"/>
      <c r="JMD1" s="13"/>
      <c r="JME1" s="13"/>
      <c r="JMF1" s="13"/>
      <c r="JMG1" s="13"/>
      <c r="JMH1" s="13"/>
      <c r="JMI1" s="13"/>
      <c r="JMJ1" s="13"/>
      <c r="JMK1" s="13"/>
      <c r="JML1" s="13"/>
      <c r="JMM1" s="13"/>
      <c r="JMN1" s="13"/>
      <c r="JMO1" s="13"/>
      <c r="JMP1" s="13"/>
      <c r="JMQ1" s="13"/>
      <c r="JMR1" s="13"/>
      <c r="JMS1" s="13"/>
      <c r="JMT1" s="13"/>
      <c r="JMU1" s="13"/>
      <c r="JMV1" s="13"/>
      <c r="JMW1" s="13"/>
      <c r="JMX1" s="13"/>
      <c r="JMY1" s="13"/>
      <c r="JMZ1" s="13"/>
      <c r="JNA1" s="13"/>
      <c r="JNB1" s="13"/>
      <c r="JNC1" s="13"/>
      <c r="JND1" s="13"/>
      <c r="JNE1" s="13"/>
      <c r="JNF1" s="13"/>
      <c r="JNG1" s="13"/>
      <c r="JNH1" s="13"/>
      <c r="JNI1" s="13"/>
      <c r="JNJ1" s="13"/>
      <c r="JNK1" s="13"/>
      <c r="JNL1" s="13"/>
      <c r="JNM1" s="13"/>
      <c r="JNN1" s="13"/>
      <c r="JNO1" s="13"/>
      <c r="JNP1" s="13"/>
      <c r="JNQ1" s="13"/>
      <c r="JNR1" s="13"/>
      <c r="JNS1" s="13"/>
      <c r="JNT1" s="13"/>
      <c r="JNU1" s="13"/>
      <c r="JNV1" s="13"/>
      <c r="JNW1" s="13"/>
      <c r="JNX1" s="13"/>
      <c r="JNY1" s="13"/>
      <c r="JNZ1" s="13"/>
      <c r="JOA1" s="13"/>
      <c r="JOB1" s="13"/>
      <c r="JOC1" s="13"/>
      <c r="JOD1" s="13"/>
      <c r="JOE1" s="13"/>
      <c r="JOF1" s="13"/>
      <c r="JOG1" s="13"/>
      <c r="JOH1" s="13"/>
      <c r="JOI1" s="13"/>
      <c r="JOJ1" s="13"/>
      <c r="JOK1" s="13"/>
      <c r="JOL1" s="13"/>
      <c r="JOM1" s="13"/>
      <c r="JON1" s="13"/>
      <c r="JOO1" s="13"/>
      <c r="JOP1" s="13"/>
      <c r="JOQ1" s="13"/>
      <c r="JOR1" s="13"/>
      <c r="JOS1" s="13"/>
      <c r="JOT1" s="13"/>
      <c r="JOU1" s="13"/>
      <c r="JOV1" s="13"/>
      <c r="JOW1" s="13"/>
      <c r="JOX1" s="13"/>
      <c r="JOY1" s="13"/>
      <c r="JOZ1" s="13"/>
      <c r="JPA1" s="13"/>
      <c r="JPB1" s="13"/>
      <c r="JPC1" s="13"/>
      <c r="JPD1" s="13"/>
      <c r="JPE1" s="13"/>
      <c r="JPF1" s="13"/>
      <c r="JPG1" s="13"/>
      <c r="JPH1" s="319"/>
      <c r="JPI1" s="319"/>
      <c r="JPJ1" s="319"/>
      <c r="JPK1" s="319"/>
      <c r="JPL1" s="319"/>
      <c r="JPM1" s="319"/>
      <c r="JPN1" s="319"/>
      <c r="JPO1" s="319"/>
      <c r="JPP1" s="319"/>
      <c r="JPQ1" s="319"/>
      <c r="JPR1" s="319"/>
      <c r="JPS1" s="319"/>
      <c r="JPT1" s="319"/>
      <c r="JPU1" s="319"/>
      <c r="JPV1" s="319"/>
      <c r="JPW1" s="319"/>
      <c r="JPX1" s="319"/>
      <c r="JPY1" s="319"/>
      <c r="JPZ1" s="319"/>
      <c r="JQA1" s="319"/>
      <c r="JQB1" s="319"/>
      <c r="JQC1" s="319"/>
      <c r="JQD1" s="319"/>
      <c r="JQE1" s="319"/>
      <c r="JQF1" s="319"/>
      <c r="JQG1" s="319"/>
      <c r="JQH1" s="319"/>
      <c r="JQI1" s="319"/>
      <c r="JQJ1" s="319"/>
      <c r="JQK1" s="319"/>
      <c r="JQL1" s="319"/>
      <c r="JQM1" s="319"/>
      <c r="JQN1" s="319"/>
      <c r="JQO1" s="319"/>
      <c r="JQP1" s="319"/>
      <c r="JQQ1" s="319"/>
      <c r="JQR1" s="319"/>
      <c r="JQS1" s="319"/>
      <c r="JQT1" s="319"/>
      <c r="JQU1" s="319"/>
      <c r="JQV1" s="319"/>
      <c r="JQW1" s="319"/>
      <c r="JQX1" s="319"/>
      <c r="JQY1" s="319"/>
      <c r="JQZ1" s="319"/>
      <c r="JRA1" s="319"/>
      <c r="JRB1" s="319"/>
      <c r="JRC1" s="319"/>
      <c r="JRD1" s="319"/>
      <c r="JRE1" s="319"/>
      <c r="JRF1" s="319"/>
      <c r="JRG1" s="319"/>
      <c r="JRH1" s="319"/>
      <c r="JRI1" s="319"/>
      <c r="JRJ1" s="319"/>
      <c r="JRK1" s="319"/>
      <c r="JRL1" s="319"/>
      <c r="JRM1" s="319"/>
      <c r="JRN1" s="319"/>
      <c r="JRO1" s="319"/>
      <c r="JRP1" s="319"/>
      <c r="JRQ1" s="319"/>
      <c r="JRR1" s="319"/>
      <c r="JRS1" s="319"/>
      <c r="JRT1" s="319"/>
      <c r="JRU1" s="319"/>
      <c r="JRV1" s="319"/>
      <c r="JRW1" s="319"/>
      <c r="JRX1" s="319"/>
      <c r="JRY1" s="319"/>
      <c r="JRZ1" s="319"/>
      <c r="JSA1" s="319"/>
      <c r="JSB1" s="319"/>
      <c r="JSC1" s="319"/>
      <c r="JSD1" s="319"/>
      <c r="JSE1" s="319"/>
      <c r="JSF1" s="319"/>
      <c r="JSG1" s="319"/>
      <c r="JSH1" s="319"/>
      <c r="JSI1" s="319"/>
      <c r="JSJ1" s="319"/>
      <c r="JSK1" s="319"/>
      <c r="JSL1" s="319"/>
      <c r="JSM1" s="319"/>
      <c r="JSN1" s="319"/>
      <c r="JSO1" s="319"/>
      <c r="JSP1" s="319"/>
      <c r="JSQ1" s="319"/>
      <c r="JSR1" s="319"/>
      <c r="JSS1" s="319"/>
      <c r="JST1" s="319"/>
      <c r="JSU1" s="319"/>
      <c r="JSV1" s="319"/>
      <c r="JSW1" s="319"/>
      <c r="JSX1" s="319"/>
      <c r="JSY1" s="319"/>
      <c r="JSZ1" s="319"/>
      <c r="JTA1" s="319"/>
      <c r="JTB1" s="319"/>
      <c r="JTC1" s="319"/>
      <c r="JTD1" s="319"/>
      <c r="JTE1" s="319"/>
      <c r="JTF1" s="319"/>
      <c r="JTG1" s="319"/>
      <c r="JTH1" s="319"/>
      <c r="JTI1" s="319"/>
      <c r="JTJ1" s="319"/>
      <c r="JTK1" s="319"/>
      <c r="JTL1" s="319"/>
      <c r="JTM1" s="319"/>
      <c r="JTN1" s="319"/>
      <c r="JTO1" s="319"/>
      <c r="JTP1" s="319"/>
      <c r="JTQ1" s="319"/>
      <c r="JTR1" s="319"/>
      <c r="JTS1" s="319"/>
      <c r="JTT1" s="319"/>
      <c r="JTU1" s="319"/>
      <c r="JTV1" s="319"/>
      <c r="JTW1" s="319"/>
      <c r="JTX1" s="319"/>
      <c r="JTY1" s="319"/>
      <c r="JTZ1" s="319"/>
      <c r="JUA1" s="319"/>
      <c r="JUB1" s="319"/>
      <c r="JUC1" s="319"/>
      <c r="JUD1" s="319"/>
      <c r="JUE1" s="319"/>
      <c r="JUF1" s="319"/>
      <c r="JUG1" s="319"/>
      <c r="JUH1" s="319"/>
      <c r="JUI1" s="319"/>
      <c r="JUJ1" s="319"/>
      <c r="JUK1" s="319"/>
      <c r="JUL1" s="319"/>
      <c r="JUM1" s="319"/>
      <c r="JUN1" s="319"/>
      <c r="JUO1" s="319"/>
      <c r="JUP1" s="319"/>
      <c r="JUQ1" s="319"/>
      <c r="JUR1" s="319"/>
      <c r="JUS1" s="319"/>
      <c r="JUT1" s="319"/>
      <c r="JUU1" s="319"/>
      <c r="JUV1" s="319"/>
      <c r="JUW1" s="319"/>
      <c r="JUX1" s="319"/>
      <c r="JUY1" s="319"/>
      <c r="JUZ1" s="319"/>
      <c r="JVA1" s="319"/>
      <c r="JVB1" s="319"/>
      <c r="JVC1" s="319"/>
      <c r="JVD1" s="319"/>
      <c r="JVE1" s="319"/>
      <c r="JVF1" s="319"/>
      <c r="JVG1" s="319"/>
      <c r="JVH1" s="319"/>
      <c r="JVI1" s="319"/>
      <c r="JVJ1" s="319"/>
      <c r="JVK1" s="319"/>
      <c r="JVL1" s="319"/>
      <c r="JVM1" s="319"/>
      <c r="JVN1" s="319"/>
      <c r="JVO1" s="319"/>
      <c r="JVP1" s="13"/>
      <c r="JVQ1" s="13"/>
      <c r="JVR1" s="13"/>
      <c r="JVS1" s="13"/>
      <c r="JVT1" s="13"/>
      <c r="JVU1" s="13"/>
      <c r="JVV1" s="13"/>
      <c r="JVW1" s="13"/>
      <c r="JVX1" s="13"/>
      <c r="JVY1" s="13"/>
      <c r="JVZ1" s="13"/>
      <c r="JWA1" s="13"/>
      <c r="JWB1" s="13"/>
      <c r="JWC1" s="13"/>
      <c r="JWD1" s="13"/>
      <c r="JWE1" s="13"/>
      <c r="JWF1" s="13"/>
      <c r="JWG1" s="13"/>
      <c r="JWH1" s="13"/>
      <c r="JWI1" s="13"/>
      <c r="JWJ1" s="13"/>
      <c r="JWK1" s="13"/>
      <c r="JWL1" s="13"/>
      <c r="JWM1" s="13"/>
      <c r="JWN1" s="13"/>
      <c r="JWO1" s="13"/>
      <c r="JWP1" s="13"/>
      <c r="JWQ1" s="13"/>
      <c r="JWR1" s="13"/>
      <c r="JWS1" s="13"/>
      <c r="JWT1" s="13"/>
      <c r="JWU1" s="13"/>
      <c r="JWV1" s="13"/>
      <c r="JWW1" s="13"/>
      <c r="JWX1" s="13"/>
      <c r="JWY1" s="13"/>
      <c r="JWZ1" s="13"/>
      <c r="JXA1" s="13"/>
      <c r="JXB1" s="13"/>
      <c r="JXC1" s="13"/>
      <c r="JXD1" s="13"/>
      <c r="JXE1" s="13"/>
      <c r="JXF1" s="13"/>
      <c r="JXG1" s="13"/>
      <c r="JXH1" s="13"/>
      <c r="JXI1" s="13"/>
      <c r="JXJ1" s="13"/>
      <c r="JXK1" s="13"/>
      <c r="JXL1" s="13"/>
      <c r="JXM1" s="13"/>
      <c r="JXN1" s="13"/>
      <c r="JXO1" s="13"/>
      <c r="JXP1" s="13"/>
      <c r="JXQ1" s="13"/>
      <c r="JXR1" s="13"/>
      <c r="JXS1" s="13"/>
      <c r="JXT1" s="13"/>
      <c r="JXU1" s="13"/>
      <c r="JXV1" s="13"/>
      <c r="JXW1" s="13"/>
      <c r="JXX1" s="13"/>
      <c r="JXY1" s="13"/>
      <c r="JXZ1" s="13"/>
      <c r="JYA1" s="13"/>
      <c r="JYB1" s="13"/>
      <c r="JYC1" s="13"/>
      <c r="JYD1" s="13"/>
      <c r="JYE1" s="13"/>
      <c r="JYF1" s="13"/>
      <c r="JYG1" s="13"/>
      <c r="JYH1" s="13"/>
      <c r="JYI1" s="13"/>
      <c r="JYJ1" s="13"/>
      <c r="JYK1" s="13"/>
      <c r="JYL1" s="13"/>
      <c r="JYM1" s="13"/>
      <c r="JYN1" s="13"/>
      <c r="JYO1" s="13"/>
      <c r="JYP1" s="13"/>
      <c r="JYQ1" s="13"/>
      <c r="JYR1" s="13"/>
      <c r="JYS1" s="13"/>
      <c r="JYT1" s="13"/>
      <c r="JYU1" s="13"/>
      <c r="JYV1" s="13"/>
      <c r="JYW1" s="13"/>
      <c r="JYX1" s="13"/>
      <c r="JYY1" s="13"/>
      <c r="JYZ1" s="13"/>
      <c r="JZA1" s="13"/>
      <c r="JZB1" s="13"/>
      <c r="JZC1" s="13"/>
      <c r="JZD1" s="319"/>
      <c r="JZE1" s="319"/>
      <c r="JZF1" s="319"/>
      <c r="JZG1" s="319"/>
      <c r="JZH1" s="319"/>
      <c r="JZI1" s="319"/>
      <c r="JZJ1" s="319"/>
      <c r="JZK1" s="319"/>
      <c r="JZL1" s="319"/>
      <c r="JZM1" s="319"/>
      <c r="JZN1" s="319"/>
      <c r="JZO1" s="319"/>
      <c r="JZP1" s="319"/>
      <c r="JZQ1" s="319"/>
      <c r="JZR1" s="319"/>
      <c r="JZS1" s="319"/>
      <c r="JZT1" s="319"/>
      <c r="JZU1" s="319"/>
      <c r="JZV1" s="319"/>
      <c r="JZW1" s="319"/>
      <c r="JZX1" s="319"/>
      <c r="JZY1" s="319"/>
      <c r="JZZ1" s="319"/>
      <c r="KAA1" s="319"/>
      <c r="KAB1" s="319"/>
      <c r="KAC1" s="319"/>
      <c r="KAD1" s="319"/>
      <c r="KAE1" s="319"/>
      <c r="KAF1" s="319"/>
      <c r="KAG1" s="319"/>
      <c r="KAH1" s="319"/>
      <c r="KAI1" s="319"/>
      <c r="KAJ1" s="319"/>
      <c r="KAK1" s="319"/>
      <c r="KAL1" s="319"/>
      <c r="KAM1" s="319"/>
      <c r="KAN1" s="319"/>
      <c r="KAO1" s="319"/>
      <c r="KAP1" s="319"/>
      <c r="KAQ1" s="319"/>
      <c r="KAR1" s="319"/>
      <c r="KAS1" s="319"/>
      <c r="KAT1" s="319"/>
      <c r="KAU1" s="319"/>
      <c r="KAV1" s="319"/>
      <c r="KAW1" s="319"/>
      <c r="KAX1" s="319"/>
      <c r="KAY1" s="319"/>
      <c r="KAZ1" s="319"/>
      <c r="KBA1" s="319"/>
      <c r="KBB1" s="319"/>
      <c r="KBC1" s="319"/>
      <c r="KBD1" s="319"/>
      <c r="KBE1" s="319"/>
      <c r="KBF1" s="319"/>
      <c r="KBG1" s="319"/>
      <c r="KBH1" s="319"/>
      <c r="KBI1" s="319"/>
      <c r="KBJ1" s="319"/>
      <c r="KBK1" s="319"/>
      <c r="KBL1" s="319"/>
      <c r="KBM1" s="319"/>
      <c r="KBN1" s="319"/>
      <c r="KBO1" s="319"/>
      <c r="KBP1" s="319"/>
      <c r="KBQ1" s="319"/>
      <c r="KBR1" s="319"/>
      <c r="KBS1" s="319"/>
      <c r="KBT1" s="319"/>
      <c r="KBU1" s="319"/>
      <c r="KBV1" s="319"/>
      <c r="KBW1" s="319"/>
      <c r="KBX1" s="319"/>
      <c r="KBY1" s="319"/>
      <c r="KBZ1" s="319"/>
      <c r="KCA1" s="319"/>
      <c r="KCB1" s="319"/>
      <c r="KCC1" s="319"/>
      <c r="KCD1" s="319"/>
      <c r="KCE1" s="319"/>
      <c r="KCF1" s="319"/>
      <c r="KCG1" s="319"/>
      <c r="KCH1" s="319"/>
      <c r="KCI1" s="319"/>
      <c r="KCJ1" s="319"/>
      <c r="KCK1" s="319"/>
      <c r="KCL1" s="319"/>
      <c r="KCM1" s="319"/>
      <c r="KCN1" s="319"/>
      <c r="KCO1" s="319"/>
      <c r="KCP1" s="319"/>
      <c r="KCQ1" s="319"/>
      <c r="KCR1" s="319"/>
      <c r="KCS1" s="319"/>
      <c r="KCT1" s="319"/>
      <c r="KCU1" s="319"/>
      <c r="KCV1" s="319"/>
      <c r="KCW1" s="319"/>
      <c r="KCX1" s="319"/>
      <c r="KCY1" s="319"/>
      <c r="KCZ1" s="319"/>
      <c r="KDA1" s="319"/>
      <c r="KDB1" s="319"/>
      <c r="KDC1" s="319"/>
      <c r="KDD1" s="319"/>
      <c r="KDE1" s="319"/>
      <c r="KDF1" s="319"/>
      <c r="KDG1" s="319"/>
      <c r="KDH1" s="319"/>
      <c r="KDI1" s="319"/>
      <c r="KDJ1" s="319"/>
      <c r="KDK1" s="319"/>
      <c r="KDL1" s="319"/>
      <c r="KDM1" s="319"/>
      <c r="KDN1" s="319"/>
      <c r="KDO1" s="319"/>
      <c r="KDP1" s="319"/>
      <c r="KDQ1" s="319"/>
      <c r="KDR1" s="319"/>
      <c r="KDS1" s="319"/>
      <c r="KDT1" s="319"/>
      <c r="KDU1" s="319"/>
      <c r="KDV1" s="319"/>
      <c r="KDW1" s="319"/>
      <c r="KDX1" s="319"/>
      <c r="KDY1" s="319"/>
      <c r="KDZ1" s="319"/>
      <c r="KEA1" s="319"/>
      <c r="KEB1" s="319"/>
      <c r="KEC1" s="319"/>
      <c r="KED1" s="319"/>
      <c r="KEE1" s="319"/>
      <c r="KEF1" s="319"/>
      <c r="KEG1" s="319"/>
      <c r="KEH1" s="319"/>
      <c r="KEI1" s="319"/>
      <c r="KEJ1" s="319"/>
      <c r="KEK1" s="319"/>
      <c r="KEL1" s="319"/>
      <c r="KEM1" s="319"/>
      <c r="KEN1" s="319"/>
      <c r="KEO1" s="319"/>
      <c r="KEP1" s="319"/>
      <c r="KEQ1" s="319"/>
      <c r="KER1" s="319"/>
      <c r="KES1" s="319"/>
      <c r="KET1" s="319"/>
      <c r="KEU1" s="319"/>
      <c r="KEV1" s="319"/>
      <c r="KEW1" s="319"/>
      <c r="KEX1" s="319"/>
      <c r="KEY1" s="319"/>
      <c r="KEZ1" s="319"/>
      <c r="KFA1" s="319"/>
      <c r="KFB1" s="319"/>
      <c r="KFC1" s="319"/>
      <c r="KFD1" s="319"/>
      <c r="KFE1" s="319"/>
      <c r="KFF1" s="319"/>
      <c r="KFG1" s="319"/>
      <c r="KFH1" s="319"/>
      <c r="KFI1" s="319"/>
      <c r="KFJ1" s="319"/>
      <c r="KFK1" s="319"/>
      <c r="KFL1" s="13"/>
      <c r="KFM1" s="13"/>
      <c r="KFN1" s="13"/>
      <c r="KFO1" s="13"/>
      <c r="KFP1" s="13"/>
      <c r="KFQ1" s="13"/>
      <c r="KFR1" s="13"/>
      <c r="KFS1" s="13"/>
      <c r="KFT1" s="13"/>
      <c r="KFU1" s="13"/>
      <c r="KFV1" s="13"/>
      <c r="KFW1" s="13"/>
      <c r="KFX1" s="13"/>
      <c r="KFY1" s="13"/>
      <c r="KFZ1" s="13"/>
      <c r="KGA1" s="13"/>
      <c r="KGB1" s="13"/>
      <c r="KGC1" s="13"/>
      <c r="KGD1" s="13"/>
      <c r="KGE1" s="13"/>
      <c r="KGF1" s="13"/>
      <c r="KGG1" s="13"/>
      <c r="KGH1" s="13"/>
      <c r="KGI1" s="13"/>
      <c r="KGJ1" s="13"/>
      <c r="KGK1" s="13"/>
      <c r="KGL1" s="13"/>
      <c r="KGM1" s="13"/>
      <c r="KGN1" s="13"/>
      <c r="KGO1" s="13"/>
      <c r="KGP1" s="13"/>
      <c r="KGQ1" s="13"/>
      <c r="KGR1" s="13"/>
      <c r="KGS1" s="13"/>
      <c r="KGT1" s="13"/>
      <c r="KGU1" s="13"/>
      <c r="KGV1" s="13"/>
      <c r="KGW1" s="13"/>
      <c r="KGX1" s="13"/>
      <c r="KGY1" s="13"/>
      <c r="KGZ1" s="13"/>
      <c r="KHA1" s="13"/>
      <c r="KHB1" s="13"/>
      <c r="KHC1" s="13"/>
      <c r="KHD1" s="13"/>
      <c r="KHE1" s="13"/>
      <c r="KHF1" s="13"/>
      <c r="KHG1" s="13"/>
      <c r="KHH1" s="13"/>
      <c r="KHI1" s="13"/>
      <c r="KHJ1" s="13"/>
      <c r="KHK1" s="13"/>
      <c r="KHL1" s="13"/>
      <c r="KHM1" s="13"/>
      <c r="KHN1" s="13"/>
      <c r="KHO1" s="13"/>
      <c r="KHP1" s="13"/>
      <c r="KHQ1" s="13"/>
      <c r="KHR1" s="13"/>
      <c r="KHS1" s="13"/>
      <c r="KHT1" s="13"/>
      <c r="KHU1" s="13"/>
      <c r="KHV1" s="13"/>
      <c r="KHW1" s="13"/>
      <c r="KHX1" s="13"/>
      <c r="KHY1" s="13"/>
      <c r="KHZ1" s="13"/>
      <c r="KIA1" s="13"/>
      <c r="KIB1" s="13"/>
      <c r="KIC1" s="13"/>
      <c r="KID1" s="13"/>
      <c r="KIE1" s="13"/>
      <c r="KIF1" s="13"/>
      <c r="KIG1" s="13"/>
      <c r="KIH1" s="13"/>
      <c r="KII1" s="13"/>
      <c r="KIJ1" s="13"/>
      <c r="KIK1" s="13"/>
      <c r="KIL1" s="13"/>
      <c r="KIM1" s="13"/>
      <c r="KIN1" s="13"/>
      <c r="KIO1" s="13"/>
      <c r="KIP1" s="13"/>
      <c r="KIQ1" s="13"/>
      <c r="KIR1" s="13"/>
      <c r="KIS1" s="13"/>
      <c r="KIT1" s="13"/>
      <c r="KIU1" s="13"/>
      <c r="KIV1" s="13"/>
      <c r="KIW1" s="13"/>
      <c r="KIX1" s="13"/>
      <c r="KIY1" s="13"/>
      <c r="KIZ1" s="319"/>
      <c r="KJA1" s="319"/>
      <c r="KJB1" s="319"/>
      <c r="KJC1" s="319"/>
      <c r="KJD1" s="319"/>
      <c r="KJE1" s="319"/>
      <c r="KJF1" s="319"/>
      <c r="KJG1" s="319"/>
      <c r="KJH1" s="319"/>
      <c r="KJI1" s="319"/>
      <c r="KJJ1" s="319"/>
      <c r="KJK1" s="319"/>
      <c r="KJL1" s="319"/>
      <c r="KJM1" s="319"/>
      <c r="KJN1" s="319"/>
      <c r="KJO1" s="319"/>
      <c r="KJP1" s="319"/>
      <c r="KJQ1" s="319"/>
      <c r="KJR1" s="319"/>
      <c r="KJS1" s="319"/>
      <c r="KJT1" s="319"/>
      <c r="KJU1" s="319"/>
      <c r="KJV1" s="319"/>
      <c r="KJW1" s="319"/>
      <c r="KJX1" s="319"/>
      <c r="KJY1" s="319"/>
      <c r="KJZ1" s="319"/>
      <c r="KKA1" s="319"/>
      <c r="KKB1" s="319"/>
      <c r="KKC1" s="319"/>
      <c r="KKD1" s="319"/>
      <c r="KKE1" s="319"/>
      <c r="KKF1" s="319"/>
      <c r="KKG1" s="319"/>
      <c r="KKH1" s="319"/>
      <c r="KKI1" s="319"/>
      <c r="KKJ1" s="319"/>
      <c r="KKK1" s="319"/>
      <c r="KKL1" s="319"/>
      <c r="KKM1" s="319"/>
      <c r="KKN1" s="319"/>
      <c r="KKO1" s="319"/>
      <c r="KKP1" s="319"/>
      <c r="KKQ1" s="319"/>
      <c r="KKR1" s="319"/>
      <c r="KKS1" s="319"/>
      <c r="KKT1" s="319"/>
      <c r="KKU1" s="319"/>
      <c r="KKV1" s="319"/>
      <c r="KKW1" s="319"/>
      <c r="KKX1" s="319"/>
      <c r="KKY1" s="319"/>
      <c r="KKZ1" s="319"/>
      <c r="KLA1" s="319"/>
      <c r="KLB1" s="319"/>
      <c r="KLC1" s="319"/>
      <c r="KLD1" s="319"/>
      <c r="KLE1" s="319"/>
      <c r="KLF1" s="319"/>
      <c r="KLG1" s="319"/>
      <c r="KLH1" s="319"/>
      <c r="KLI1" s="319"/>
      <c r="KLJ1" s="319"/>
      <c r="KLK1" s="319"/>
      <c r="KLL1" s="319"/>
      <c r="KLM1" s="319"/>
      <c r="KLN1" s="319"/>
      <c r="KLO1" s="319"/>
      <c r="KLP1" s="319"/>
      <c r="KLQ1" s="319"/>
      <c r="KLR1" s="319"/>
      <c r="KLS1" s="319"/>
      <c r="KLT1" s="319"/>
      <c r="KLU1" s="319"/>
      <c r="KLV1" s="319"/>
      <c r="KLW1" s="319"/>
      <c r="KLX1" s="319"/>
      <c r="KLY1" s="319"/>
      <c r="KLZ1" s="319"/>
      <c r="KMA1" s="319"/>
      <c r="KMB1" s="319"/>
      <c r="KMC1" s="319"/>
      <c r="KMD1" s="319"/>
      <c r="KME1" s="319"/>
      <c r="KMF1" s="319"/>
      <c r="KMG1" s="319"/>
      <c r="KMH1" s="319"/>
      <c r="KMI1" s="319"/>
      <c r="KMJ1" s="319"/>
      <c r="KMK1" s="319"/>
      <c r="KML1" s="319"/>
      <c r="KMM1" s="319"/>
      <c r="KMN1" s="319"/>
      <c r="KMO1" s="319"/>
      <c r="KMP1" s="319"/>
      <c r="KMQ1" s="319"/>
      <c r="KMR1" s="319"/>
      <c r="KMS1" s="319"/>
      <c r="KMT1" s="319"/>
      <c r="KMU1" s="319"/>
      <c r="KMV1" s="319"/>
      <c r="KMW1" s="319"/>
      <c r="KMX1" s="319"/>
      <c r="KMY1" s="319"/>
      <c r="KMZ1" s="319"/>
      <c r="KNA1" s="319"/>
      <c r="KNB1" s="319"/>
      <c r="KNC1" s="319"/>
      <c r="KND1" s="319"/>
      <c r="KNE1" s="319"/>
      <c r="KNF1" s="319"/>
      <c r="KNG1" s="319"/>
      <c r="KNH1" s="319"/>
      <c r="KNI1" s="319"/>
      <c r="KNJ1" s="319"/>
      <c r="KNK1" s="319"/>
      <c r="KNL1" s="319"/>
      <c r="KNM1" s="319"/>
      <c r="KNN1" s="319"/>
      <c r="KNO1" s="319"/>
      <c r="KNP1" s="319"/>
      <c r="KNQ1" s="319"/>
      <c r="KNR1" s="319"/>
      <c r="KNS1" s="319"/>
      <c r="KNT1" s="319"/>
      <c r="KNU1" s="319"/>
      <c r="KNV1" s="319"/>
      <c r="KNW1" s="319"/>
      <c r="KNX1" s="319"/>
      <c r="KNY1" s="319"/>
      <c r="KNZ1" s="319"/>
      <c r="KOA1" s="319"/>
      <c r="KOB1" s="319"/>
      <c r="KOC1" s="319"/>
      <c r="KOD1" s="319"/>
      <c r="KOE1" s="319"/>
      <c r="KOF1" s="319"/>
      <c r="KOG1" s="319"/>
      <c r="KOH1" s="319"/>
      <c r="KOI1" s="319"/>
      <c r="KOJ1" s="319"/>
      <c r="KOK1" s="319"/>
      <c r="KOL1" s="319"/>
      <c r="KOM1" s="319"/>
      <c r="KON1" s="319"/>
      <c r="KOO1" s="319"/>
      <c r="KOP1" s="319"/>
      <c r="KOQ1" s="319"/>
      <c r="KOR1" s="319"/>
      <c r="KOS1" s="319"/>
      <c r="KOT1" s="319"/>
      <c r="KOU1" s="319"/>
      <c r="KOV1" s="319"/>
      <c r="KOW1" s="319"/>
      <c r="KOX1" s="319"/>
      <c r="KOY1" s="319"/>
      <c r="KOZ1" s="319"/>
      <c r="KPA1" s="319"/>
      <c r="KPB1" s="319"/>
      <c r="KPC1" s="319"/>
      <c r="KPD1" s="319"/>
      <c r="KPE1" s="319"/>
      <c r="KPF1" s="319"/>
      <c r="KPG1" s="319"/>
      <c r="KPH1" s="13"/>
      <c r="KPI1" s="13"/>
      <c r="KPJ1" s="13"/>
      <c r="KPK1" s="13"/>
      <c r="KPL1" s="13"/>
      <c r="KPM1" s="13"/>
      <c r="KPN1" s="13"/>
      <c r="KPO1" s="13"/>
      <c r="KPP1" s="13"/>
      <c r="KPQ1" s="13"/>
      <c r="KPR1" s="13"/>
      <c r="KPS1" s="13"/>
      <c r="KPT1" s="13"/>
      <c r="KPU1" s="13"/>
      <c r="KPV1" s="13"/>
      <c r="KPW1" s="13"/>
      <c r="KPX1" s="13"/>
      <c r="KPY1" s="13"/>
      <c r="KPZ1" s="13"/>
      <c r="KQA1" s="13"/>
      <c r="KQB1" s="13"/>
      <c r="KQC1" s="13"/>
      <c r="KQD1" s="13"/>
      <c r="KQE1" s="13"/>
      <c r="KQF1" s="13"/>
      <c r="KQG1" s="13"/>
      <c r="KQH1" s="13"/>
      <c r="KQI1" s="13"/>
      <c r="KQJ1" s="13"/>
      <c r="KQK1" s="13"/>
      <c r="KQL1" s="13"/>
      <c r="KQM1" s="13"/>
      <c r="KQN1" s="13"/>
      <c r="KQO1" s="13"/>
      <c r="KQP1" s="13"/>
      <c r="KQQ1" s="13"/>
      <c r="KQR1" s="13"/>
      <c r="KQS1" s="13"/>
      <c r="KQT1" s="13"/>
      <c r="KQU1" s="13"/>
      <c r="KQV1" s="13"/>
      <c r="KQW1" s="13"/>
      <c r="KQX1" s="13"/>
      <c r="KQY1" s="13"/>
      <c r="KQZ1" s="13"/>
      <c r="KRA1" s="13"/>
      <c r="KRB1" s="13"/>
      <c r="KRC1" s="13"/>
      <c r="KRD1" s="13"/>
      <c r="KRE1" s="13"/>
      <c r="KRF1" s="13"/>
      <c r="KRG1" s="13"/>
      <c r="KRH1" s="13"/>
      <c r="KRI1" s="13"/>
      <c r="KRJ1" s="13"/>
      <c r="KRK1" s="13"/>
      <c r="KRL1" s="13"/>
      <c r="KRM1" s="13"/>
      <c r="KRN1" s="13"/>
      <c r="KRO1" s="13"/>
      <c r="KRP1" s="13"/>
      <c r="KRQ1" s="13"/>
      <c r="KRR1" s="13"/>
      <c r="KRS1" s="13"/>
      <c r="KRT1" s="13"/>
      <c r="KRU1" s="13"/>
      <c r="KRV1" s="13"/>
      <c r="KRW1" s="13"/>
      <c r="KRX1" s="13"/>
      <c r="KRY1" s="13"/>
      <c r="KRZ1" s="13"/>
      <c r="KSA1" s="13"/>
      <c r="KSB1" s="13"/>
      <c r="KSC1" s="13"/>
      <c r="KSD1" s="13"/>
      <c r="KSE1" s="13"/>
      <c r="KSF1" s="13"/>
      <c r="KSG1" s="13"/>
      <c r="KSH1" s="13"/>
      <c r="KSI1" s="13"/>
      <c r="KSJ1" s="13"/>
      <c r="KSK1" s="13"/>
      <c r="KSL1" s="13"/>
      <c r="KSM1" s="13"/>
      <c r="KSN1" s="13"/>
      <c r="KSO1" s="13"/>
      <c r="KSP1" s="13"/>
      <c r="KSQ1" s="13"/>
      <c r="KSR1" s="13"/>
      <c r="KSS1" s="13"/>
      <c r="KST1" s="13"/>
      <c r="KSU1" s="13"/>
      <c r="KSV1" s="319"/>
      <c r="KSW1" s="319"/>
      <c r="KSX1" s="319"/>
      <c r="KSY1" s="319"/>
      <c r="KSZ1" s="319"/>
      <c r="KTA1" s="319"/>
      <c r="KTB1" s="319"/>
      <c r="KTC1" s="319"/>
      <c r="KTD1" s="319"/>
      <c r="KTE1" s="319"/>
      <c r="KTF1" s="319"/>
      <c r="KTG1" s="319"/>
      <c r="KTH1" s="319"/>
      <c r="KTI1" s="319"/>
      <c r="KTJ1" s="319"/>
      <c r="KTK1" s="319"/>
      <c r="KTL1" s="319"/>
      <c r="KTM1" s="319"/>
      <c r="KTN1" s="319"/>
      <c r="KTO1" s="319"/>
      <c r="KTP1" s="319"/>
      <c r="KTQ1" s="319"/>
      <c r="KTR1" s="319"/>
      <c r="KTS1" s="319"/>
      <c r="KTT1" s="319"/>
      <c r="KTU1" s="319"/>
      <c r="KTV1" s="319"/>
      <c r="KTW1" s="319"/>
      <c r="KTX1" s="319"/>
      <c r="KTY1" s="319"/>
      <c r="KTZ1" s="319"/>
      <c r="KUA1" s="319"/>
      <c r="KUB1" s="319"/>
      <c r="KUC1" s="319"/>
      <c r="KUD1" s="319"/>
      <c r="KUE1" s="319"/>
      <c r="KUF1" s="319"/>
      <c r="KUG1" s="319"/>
      <c r="KUH1" s="319"/>
      <c r="KUI1" s="319"/>
      <c r="KUJ1" s="319"/>
      <c r="KUK1" s="319"/>
      <c r="KUL1" s="319"/>
      <c r="KUM1" s="319"/>
      <c r="KUN1" s="319"/>
      <c r="KUO1" s="319"/>
      <c r="KUP1" s="319"/>
      <c r="KUQ1" s="319"/>
      <c r="KUR1" s="319"/>
      <c r="KUS1" s="319"/>
      <c r="KUT1" s="319"/>
      <c r="KUU1" s="319"/>
      <c r="KUV1" s="319"/>
      <c r="KUW1" s="319"/>
      <c r="KUX1" s="319"/>
      <c r="KUY1" s="319"/>
      <c r="KUZ1" s="319"/>
      <c r="KVA1" s="319"/>
      <c r="KVB1" s="319"/>
      <c r="KVC1" s="319"/>
      <c r="KVD1" s="319"/>
      <c r="KVE1" s="319"/>
      <c r="KVF1" s="319"/>
      <c r="KVG1" s="319"/>
      <c r="KVH1" s="319"/>
      <c r="KVI1" s="319"/>
      <c r="KVJ1" s="319"/>
      <c r="KVK1" s="319"/>
      <c r="KVL1" s="319"/>
      <c r="KVM1" s="319"/>
      <c r="KVN1" s="319"/>
      <c r="KVO1" s="319"/>
      <c r="KVP1" s="319"/>
      <c r="KVQ1" s="319"/>
      <c r="KVR1" s="319"/>
      <c r="KVS1" s="319"/>
      <c r="KVT1" s="319"/>
      <c r="KVU1" s="319"/>
      <c r="KVV1" s="319"/>
      <c r="KVW1" s="319"/>
      <c r="KVX1" s="319"/>
      <c r="KVY1" s="319"/>
      <c r="KVZ1" s="319"/>
      <c r="KWA1" s="319"/>
      <c r="KWB1" s="319"/>
      <c r="KWC1" s="319"/>
      <c r="KWD1" s="319"/>
      <c r="KWE1" s="319"/>
      <c r="KWF1" s="319"/>
      <c r="KWG1" s="319"/>
      <c r="KWH1" s="319"/>
      <c r="KWI1" s="319"/>
      <c r="KWJ1" s="319"/>
      <c r="KWK1" s="319"/>
      <c r="KWL1" s="319"/>
      <c r="KWM1" s="319"/>
      <c r="KWN1" s="319"/>
      <c r="KWO1" s="319"/>
      <c r="KWP1" s="319"/>
      <c r="KWQ1" s="319"/>
      <c r="KWR1" s="319"/>
      <c r="KWS1" s="319"/>
      <c r="KWT1" s="319"/>
      <c r="KWU1" s="319"/>
      <c r="KWV1" s="319"/>
      <c r="KWW1" s="319"/>
      <c r="KWX1" s="319"/>
      <c r="KWY1" s="319"/>
      <c r="KWZ1" s="319"/>
      <c r="KXA1" s="319"/>
      <c r="KXB1" s="319"/>
      <c r="KXC1" s="319"/>
      <c r="KXD1" s="319"/>
      <c r="KXE1" s="319"/>
      <c r="KXF1" s="319"/>
      <c r="KXG1" s="319"/>
      <c r="KXH1" s="319"/>
      <c r="KXI1" s="319"/>
      <c r="KXJ1" s="319"/>
      <c r="KXK1" s="319"/>
      <c r="KXL1" s="319"/>
      <c r="KXM1" s="319"/>
      <c r="KXN1" s="319"/>
      <c r="KXO1" s="319"/>
      <c r="KXP1" s="319"/>
      <c r="KXQ1" s="319"/>
      <c r="KXR1" s="319"/>
      <c r="KXS1" s="319"/>
      <c r="KXT1" s="319"/>
      <c r="KXU1" s="319"/>
      <c r="KXV1" s="319"/>
      <c r="KXW1" s="319"/>
      <c r="KXX1" s="319"/>
      <c r="KXY1" s="319"/>
      <c r="KXZ1" s="319"/>
      <c r="KYA1" s="319"/>
      <c r="KYB1" s="319"/>
      <c r="KYC1" s="319"/>
      <c r="KYD1" s="319"/>
      <c r="KYE1" s="319"/>
      <c r="KYF1" s="319"/>
      <c r="KYG1" s="319"/>
      <c r="KYH1" s="319"/>
      <c r="KYI1" s="319"/>
      <c r="KYJ1" s="319"/>
      <c r="KYK1" s="319"/>
      <c r="KYL1" s="319"/>
      <c r="KYM1" s="319"/>
      <c r="KYN1" s="319"/>
      <c r="KYO1" s="319"/>
      <c r="KYP1" s="319"/>
      <c r="KYQ1" s="319"/>
      <c r="KYR1" s="319"/>
      <c r="KYS1" s="319"/>
      <c r="KYT1" s="319"/>
      <c r="KYU1" s="319"/>
      <c r="KYV1" s="319"/>
      <c r="KYW1" s="319"/>
      <c r="KYX1" s="319"/>
      <c r="KYY1" s="319"/>
      <c r="KYZ1" s="319"/>
      <c r="KZA1" s="319"/>
      <c r="KZB1" s="319"/>
      <c r="KZC1" s="319"/>
      <c r="KZD1" s="13"/>
      <c r="KZE1" s="13"/>
      <c r="KZF1" s="13"/>
      <c r="KZG1" s="13"/>
      <c r="KZH1" s="13"/>
      <c r="KZI1" s="13"/>
      <c r="KZJ1" s="13"/>
      <c r="KZK1" s="13"/>
      <c r="KZL1" s="13"/>
      <c r="KZM1" s="13"/>
      <c r="KZN1" s="13"/>
      <c r="KZO1" s="13"/>
      <c r="KZP1" s="13"/>
      <c r="KZQ1" s="13"/>
      <c r="KZR1" s="13"/>
      <c r="KZS1" s="13"/>
      <c r="KZT1" s="13"/>
      <c r="KZU1" s="13"/>
      <c r="KZV1" s="13"/>
      <c r="KZW1" s="13"/>
      <c r="KZX1" s="13"/>
      <c r="KZY1" s="13"/>
      <c r="KZZ1" s="13"/>
      <c r="LAA1" s="13"/>
      <c r="LAB1" s="13"/>
      <c r="LAC1" s="13"/>
      <c r="LAD1" s="13"/>
      <c r="LAE1" s="13"/>
      <c r="LAF1" s="13"/>
      <c r="LAG1" s="13"/>
      <c r="LAH1" s="13"/>
      <c r="LAI1" s="13"/>
      <c r="LAJ1" s="13"/>
      <c r="LAK1" s="13"/>
      <c r="LAL1" s="13"/>
      <c r="LAM1" s="13"/>
      <c r="LAN1" s="13"/>
      <c r="LAO1" s="13"/>
      <c r="LAP1" s="13"/>
      <c r="LAQ1" s="13"/>
      <c r="LAR1" s="13"/>
      <c r="LAS1" s="13"/>
      <c r="LAT1" s="13"/>
      <c r="LAU1" s="13"/>
      <c r="LAV1" s="13"/>
      <c r="LAW1" s="13"/>
      <c r="LAX1" s="13"/>
      <c r="LAY1" s="13"/>
      <c r="LAZ1" s="13"/>
      <c r="LBA1" s="13"/>
      <c r="LBB1" s="13"/>
      <c r="LBC1" s="13"/>
      <c r="LBD1" s="13"/>
      <c r="LBE1" s="13"/>
      <c r="LBF1" s="13"/>
      <c r="LBG1" s="13"/>
      <c r="LBH1" s="13"/>
      <c r="LBI1" s="13"/>
      <c r="LBJ1" s="13"/>
      <c r="LBK1" s="13"/>
      <c r="LBL1" s="13"/>
      <c r="LBM1" s="13"/>
      <c r="LBN1" s="13"/>
      <c r="LBO1" s="13"/>
      <c r="LBP1" s="13"/>
      <c r="LBQ1" s="13"/>
      <c r="LBR1" s="13"/>
      <c r="LBS1" s="13"/>
      <c r="LBT1" s="13"/>
      <c r="LBU1" s="13"/>
      <c r="LBV1" s="13"/>
      <c r="LBW1" s="13"/>
      <c r="LBX1" s="13"/>
      <c r="LBY1" s="13"/>
      <c r="LBZ1" s="13"/>
      <c r="LCA1" s="13"/>
      <c r="LCB1" s="13"/>
      <c r="LCC1" s="13"/>
      <c r="LCD1" s="13"/>
      <c r="LCE1" s="13"/>
      <c r="LCF1" s="13"/>
      <c r="LCG1" s="13"/>
      <c r="LCH1" s="13"/>
      <c r="LCI1" s="13"/>
      <c r="LCJ1" s="13"/>
      <c r="LCK1" s="13"/>
      <c r="LCL1" s="13"/>
      <c r="LCM1" s="13"/>
      <c r="LCN1" s="13"/>
      <c r="LCO1" s="13"/>
      <c r="LCP1" s="13"/>
      <c r="LCQ1" s="13"/>
      <c r="LCR1" s="319"/>
      <c r="LCS1" s="319"/>
      <c r="LCT1" s="319"/>
      <c r="LCU1" s="319"/>
      <c r="LCV1" s="319"/>
      <c r="LCW1" s="319"/>
      <c r="LCX1" s="319"/>
      <c r="LCY1" s="319"/>
      <c r="LCZ1" s="319"/>
      <c r="LDA1" s="319"/>
      <c r="LDB1" s="319"/>
      <c r="LDC1" s="319"/>
      <c r="LDD1" s="319"/>
      <c r="LDE1" s="319"/>
      <c r="LDF1" s="319"/>
      <c r="LDG1" s="319"/>
      <c r="LDH1" s="319"/>
      <c r="LDI1" s="319"/>
      <c r="LDJ1" s="319"/>
      <c r="LDK1" s="319"/>
      <c r="LDL1" s="319"/>
      <c r="LDM1" s="319"/>
      <c r="LDN1" s="319"/>
      <c r="LDO1" s="319"/>
      <c r="LDP1" s="319"/>
      <c r="LDQ1" s="319"/>
      <c r="LDR1" s="319"/>
      <c r="LDS1" s="319"/>
      <c r="LDT1" s="319"/>
      <c r="LDU1" s="319"/>
      <c r="LDV1" s="319"/>
      <c r="LDW1" s="319"/>
      <c r="LDX1" s="319"/>
      <c r="LDY1" s="319"/>
      <c r="LDZ1" s="319"/>
      <c r="LEA1" s="319"/>
      <c r="LEB1" s="319"/>
      <c r="LEC1" s="319"/>
      <c r="LED1" s="319"/>
      <c r="LEE1" s="319"/>
      <c r="LEF1" s="319"/>
      <c r="LEG1" s="319"/>
      <c r="LEH1" s="319"/>
      <c r="LEI1" s="319"/>
      <c r="LEJ1" s="319"/>
      <c r="LEK1" s="319"/>
      <c r="LEL1" s="319"/>
      <c r="LEM1" s="319"/>
      <c r="LEN1" s="319"/>
      <c r="LEO1" s="319"/>
      <c r="LEP1" s="319"/>
      <c r="LEQ1" s="319"/>
      <c r="LER1" s="319"/>
      <c r="LES1" s="319"/>
      <c r="LET1" s="319"/>
      <c r="LEU1" s="319"/>
      <c r="LEV1" s="319"/>
      <c r="LEW1" s="319"/>
      <c r="LEX1" s="319"/>
      <c r="LEY1" s="319"/>
      <c r="LEZ1" s="319"/>
      <c r="LFA1" s="319"/>
      <c r="LFB1" s="319"/>
      <c r="LFC1" s="319"/>
      <c r="LFD1" s="319"/>
      <c r="LFE1" s="319"/>
      <c r="LFF1" s="319"/>
      <c r="LFG1" s="319"/>
      <c r="LFH1" s="319"/>
      <c r="LFI1" s="319"/>
      <c r="LFJ1" s="319"/>
      <c r="LFK1" s="319"/>
      <c r="LFL1" s="319"/>
      <c r="LFM1" s="319"/>
      <c r="LFN1" s="319"/>
      <c r="LFO1" s="319"/>
      <c r="LFP1" s="319"/>
      <c r="LFQ1" s="319"/>
      <c r="LFR1" s="319"/>
      <c r="LFS1" s="319"/>
      <c r="LFT1" s="319"/>
      <c r="LFU1" s="319"/>
      <c r="LFV1" s="319"/>
      <c r="LFW1" s="319"/>
      <c r="LFX1" s="319"/>
      <c r="LFY1" s="319"/>
      <c r="LFZ1" s="319"/>
      <c r="LGA1" s="319"/>
      <c r="LGB1" s="319"/>
      <c r="LGC1" s="319"/>
      <c r="LGD1" s="319"/>
      <c r="LGE1" s="319"/>
      <c r="LGF1" s="319"/>
      <c r="LGG1" s="319"/>
      <c r="LGH1" s="319"/>
      <c r="LGI1" s="319"/>
      <c r="LGJ1" s="319"/>
      <c r="LGK1" s="319"/>
      <c r="LGL1" s="319"/>
      <c r="LGM1" s="319"/>
      <c r="LGN1" s="319"/>
      <c r="LGO1" s="319"/>
      <c r="LGP1" s="319"/>
      <c r="LGQ1" s="319"/>
      <c r="LGR1" s="319"/>
      <c r="LGS1" s="319"/>
      <c r="LGT1" s="319"/>
      <c r="LGU1" s="319"/>
      <c r="LGV1" s="319"/>
      <c r="LGW1" s="319"/>
      <c r="LGX1" s="319"/>
      <c r="LGY1" s="319"/>
      <c r="LGZ1" s="319"/>
      <c r="LHA1" s="319"/>
      <c r="LHB1" s="319"/>
      <c r="LHC1" s="319"/>
      <c r="LHD1" s="319"/>
      <c r="LHE1" s="319"/>
      <c r="LHF1" s="319"/>
      <c r="LHG1" s="319"/>
      <c r="LHH1" s="319"/>
      <c r="LHI1" s="319"/>
      <c r="LHJ1" s="319"/>
      <c r="LHK1" s="319"/>
      <c r="LHL1" s="319"/>
      <c r="LHM1" s="319"/>
      <c r="LHN1" s="319"/>
      <c r="LHO1" s="319"/>
      <c r="LHP1" s="319"/>
      <c r="LHQ1" s="319"/>
      <c r="LHR1" s="319"/>
      <c r="LHS1" s="319"/>
      <c r="LHT1" s="319"/>
      <c r="LHU1" s="319"/>
      <c r="LHV1" s="319"/>
      <c r="LHW1" s="319"/>
      <c r="LHX1" s="319"/>
      <c r="LHY1" s="319"/>
      <c r="LHZ1" s="319"/>
      <c r="LIA1" s="319"/>
      <c r="LIB1" s="319"/>
      <c r="LIC1" s="319"/>
      <c r="LID1" s="319"/>
      <c r="LIE1" s="319"/>
      <c r="LIF1" s="319"/>
      <c r="LIG1" s="319"/>
      <c r="LIH1" s="319"/>
      <c r="LII1" s="319"/>
      <c r="LIJ1" s="319"/>
      <c r="LIK1" s="319"/>
      <c r="LIL1" s="319"/>
      <c r="LIM1" s="319"/>
      <c r="LIN1" s="319"/>
      <c r="LIO1" s="319"/>
      <c r="LIP1" s="319"/>
      <c r="LIQ1" s="319"/>
      <c r="LIR1" s="319"/>
      <c r="LIS1" s="319"/>
      <c r="LIT1" s="319"/>
      <c r="LIU1" s="319"/>
      <c r="LIV1" s="319"/>
      <c r="LIW1" s="319"/>
      <c r="LIX1" s="319"/>
      <c r="LIY1" s="319"/>
      <c r="LIZ1" s="13"/>
      <c r="LJA1" s="13"/>
      <c r="LJB1" s="13"/>
      <c r="LJC1" s="13"/>
      <c r="LJD1" s="13"/>
      <c r="LJE1" s="13"/>
      <c r="LJF1" s="13"/>
      <c r="LJG1" s="13"/>
      <c r="LJH1" s="13"/>
      <c r="LJI1" s="13"/>
      <c r="LJJ1" s="13"/>
      <c r="LJK1" s="13"/>
      <c r="LJL1" s="13"/>
      <c r="LJM1" s="13"/>
      <c r="LJN1" s="13"/>
      <c r="LJO1" s="13"/>
      <c r="LJP1" s="13"/>
      <c r="LJQ1" s="13"/>
      <c r="LJR1" s="13"/>
      <c r="LJS1" s="13"/>
      <c r="LJT1" s="13"/>
      <c r="LJU1" s="13"/>
      <c r="LJV1" s="13"/>
      <c r="LJW1" s="13"/>
      <c r="LJX1" s="13"/>
      <c r="LJY1" s="13"/>
      <c r="LJZ1" s="13"/>
      <c r="LKA1" s="13"/>
      <c r="LKB1" s="13"/>
      <c r="LKC1" s="13"/>
      <c r="LKD1" s="13"/>
      <c r="LKE1" s="13"/>
      <c r="LKF1" s="13"/>
      <c r="LKG1" s="13"/>
      <c r="LKH1" s="13"/>
      <c r="LKI1" s="13"/>
      <c r="LKJ1" s="13"/>
      <c r="LKK1" s="13"/>
      <c r="LKL1" s="13"/>
      <c r="LKM1" s="13"/>
      <c r="LKN1" s="13"/>
      <c r="LKO1" s="13"/>
      <c r="LKP1" s="13"/>
      <c r="LKQ1" s="13"/>
      <c r="LKR1" s="13"/>
      <c r="LKS1" s="13"/>
      <c r="LKT1" s="13"/>
      <c r="LKU1" s="13"/>
      <c r="LKV1" s="13"/>
      <c r="LKW1" s="13"/>
      <c r="LKX1" s="13"/>
      <c r="LKY1" s="13"/>
      <c r="LKZ1" s="13"/>
      <c r="LLA1" s="13"/>
      <c r="LLB1" s="13"/>
      <c r="LLC1" s="13"/>
      <c r="LLD1" s="13"/>
      <c r="LLE1" s="13"/>
      <c r="LLF1" s="13"/>
      <c r="LLG1" s="13"/>
      <c r="LLH1" s="13"/>
      <c r="LLI1" s="13"/>
      <c r="LLJ1" s="13"/>
      <c r="LLK1" s="13"/>
      <c r="LLL1" s="13"/>
      <c r="LLM1" s="13"/>
      <c r="LLN1" s="13"/>
      <c r="LLO1" s="13"/>
      <c r="LLP1" s="13"/>
      <c r="LLQ1" s="13"/>
      <c r="LLR1" s="13"/>
      <c r="LLS1" s="13"/>
      <c r="LLT1" s="13"/>
      <c r="LLU1" s="13"/>
      <c r="LLV1" s="13"/>
      <c r="LLW1" s="13"/>
      <c r="LLX1" s="13"/>
      <c r="LLY1" s="13"/>
      <c r="LLZ1" s="13"/>
      <c r="LMA1" s="13"/>
      <c r="LMB1" s="13"/>
      <c r="LMC1" s="13"/>
      <c r="LMD1" s="13"/>
      <c r="LME1" s="13"/>
      <c r="LMF1" s="13"/>
      <c r="LMG1" s="13"/>
      <c r="LMH1" s="13"/>
      <c r="LMI1" s="13"/>
      <c r="LMJ1" s="13"/>
      <c r="LMK1" s="13"/>
      <c r="LML1" s="13"/>
      <c r="LMM1" s="13"/>
      <c r="LMN1" s="319"/>
      <c r="LMO1" s="319"/>
      <c r="LMP1" s="319"/>
      <c r="LMQ1" s="319"/>
      <c r="LMR1" s="319"/>
      <c r="LMS1" s="319"/>
      <c r="LMT1" s="319"/>
      <c r="LMU1" s="319"/>
      <c r="LMV1" s="319"/>
      <c r="LMW1" s="319"/>
      <c r="LMX1" s="319"/>
      <c r="LMY1" s="319"/>
      <c r="LMZ1" s="319"/>
      <c r="LNA1" s="319"/>
      <c r="LNB1" s="319"/>
      <c r="LNC1" s="319"/>
      <c r="LND1" s="319"/>
      <c r="LNE1" s="319"/>
      <c r="LNF1" s="319"/>
      <c r="LNG1" s="319"/>
      <c r="LNH1" s="319"/>
      <c r="LNI1" s="319"/>
      <c r="LNJ1" s="319"/>
      <c r="LNK1" s="319"/>
      <c r="LNL1" s="319"/>
      <c r="LNM1" s="319"/>
      <c r="LNN1" s="319"/>
      <c r="LNO1" s="319"/>
      <c r="LNP1" s="319"/>
      <c r="LNQ1" s="319"/>
      <c r="LNR1" s="319"/>
      <c r="LNS1" s="319"/>
      <c r="LNT1" s="319"/>
      <c r="LNU1" s="319"/>
      <c r="LNV1" s="319"/>
      <c r="LNW1" s="319"/>
      <c r="LNX1" s="319"/>
      <c r="LNY1" s="319"/>
      <c r="LNZ1" s="319"/>
      <c r="LOA1" s="319"/>
      <c r="LOB1" s="319"/>
      <c r="LOC1" s="319"/>
      <c r="LOD1" s="319"/>
      <c r="LOE1" s="319"/>
      <c r="LOF1" s="319"/>
      <c r="LOG1" s="319"/>
      <c r="LOH1" s="319"/>
      <c r="LOI1" s="319"/>
      <c r="LOJ1" s="319"/>
      <c r="LOK1" s="319"/>
      <c r="LOL1" s="319"/>
      <c r="LOM1" s="319"/>
      <c r="LON1" s="319"/>
      <c r="LOO1" s="319"/>
      <c r="LOP1" s="319"/>
      <c r="LOQ1" s="319"/>
      <c r="LOR1" s="319"/>
      <c r="LOS1" s="319"/>
      <c r="LOT1" s="319"/>
      <c r="LOU1" s="319"/>
      <c r="LOV1" s="319"/>
      <c r="LOW1" s="319"/>
      <c r="LOX1" s="319"/>
      <c r="LOY1" s="319"/>
      <c r="LOZ1" s="319"/>
      <c r="LPA1" s="319"/>
      <c r="LPB1" s="319"/>
      <c r="LPC1" s="319"/>
      <c r="LPD1" s="319"/>
      <c r="LPE1" s="319"/>
      <c r="LPF1" s="319"/>
      <c r="LPG1" s="319"/>
      <c r="LPH1" s="319"/>
      <c r="LPI1" s="319"/>
      <c r="LPJ1" s="319"/>
      <c r="LPK1" s="319"/>
      <c r="LPL1" s="319"/>
      <c r="LPM1" s="319"/>
      <c r="LPN1" s="319"/>
      <c r="LPO1" s="319"/>
      <c r="LPP1" s="319"/>
      <c r="LPQ1" s="319"/>
      <c r="LPR1" s="319"/>
      <c r="LPS1" s="319"/>
      <c r="LPT1" s="319"/>
      <c r="LPU1" s="319"/>
      <c r="LPV1" s="319"/>
      <c r="LPW1" s="319"/>
      <c r="LPX1" s="319"/>
      <c r="LPY1" s="319"/>
      <c r="LPZ1" s="319"/>
      <c r="LQA1" s="319"/>
      <c r="LQB1" s="319"/>
      <c r="LQC1" s="319"/>
      <c r="LQD1" s="319"/>
      <c r="LQE1" s="319"/>
      <c r="LQF1" s="319"/>
      <c r="LQG1" s="319"/>
      <c r="LQH1" s="319"/>
      <c r="LQI1" s="319"/>
      <c r="LQJ1" s="319"/>
      <c r="LQK1" s="319"/>
      <c r="LQL1" s="319"/>
      <c r="LQM1" s="319"/>
      <c r="LQN1" s="319"/>
      <c r="LQO1" s="319"/>
      <c r="LQP1" s="319"/>
      <c r="LQQ1" s="319"/>
      <c r="LQR1" s="319"/>
      <c r="LQS1" s="319"/>
      <c r="LQT1" s="319"/>
      <c r="LQU1" s="319"/>
      <c r="LQV1" s="319"/>
      <c r="LQW1" s="319"/>
      <c r="LQX1" s="319"/>
      <c r="LQY1" s="319"/>
      <c r="LQZ1" s="319"/>
      <c r="LRA1" s="319"/>
      <c r="LRB1" s="319"/>
      <c r="LRC1" s="319"/>
      <c r="LRD1" s="319"/>
      <c r="LRE1" s="319"/>
      <c r="LRF1" s="319"/>
      <c r="LRG1" s="319"/>
      <c r="LRH1" s="319"/>
      <c r="LRI1" s="319"/>
      <c r="LRJ1" s="319"/>
      <c r="LRK1" s="319"/>
      <c r="LRL1" s="319"/>
      <c r="LRM1" s="319"/>
      <c r="LRN1" s="319"/>
      <c r="LRO1" s="319"/>
      <c r="LRP1" s="319"/>
      <c r="LRQ1" s="319"/>
      <c r="LRR1" s="319"/>
      <c r="LRS1" s="319"/>
      <c r="LRT1" s="319"/>
      <c r="LRU1" s="319"/>
      <c r="LRV1" s="319"/>
      <c r="LRW1" s="319"/>
      <c r="LRX1" s="319"/>
      <c r="LRY1" s="319"/>
      <c r="LRZ1" s="319"/>
      <c r="LSA1" s="319"/>
      <c r="LSB1" s="319"/>
      <c r="LSC1" s="319"/>
      <c r="LSD1" s="319"/>
      <c r="LSE1" s="319"/>
      <c r="LSF1" s="319"/>
      <c r="LSG1" s="319"/>
      <c r="LSH1" s="319"/>
      <c r="LSI1" s="319"/>
      <c r="LSJ1" s="319"/>
      <c r="LSK1" s="319"/>
      <c r="LSL1" s="319"/>
      <c r="LSM1" s="319"/>
      <c r="LSN1" s="319"/>
      <c r="LSO1" s="319"/>
      <c r="LSP1" s="319"/>
      <c r="LSQ1" s="319"/>
      <c r="LSR1" s="319"/>
      <c r="LSS1" s="319"/>
      <c r="LST1" s="319"/>
      <c r="LSU1" s="319"/>
      <c r="LSV1" s="13"/>
      <c r="LSW1" s="13"/>
      <c r="LSX1" s="13"/>
      <c r="LSY1" s="13"/>
      <c r="LSZ1" s="13"/>
      <c r="LTA1" s="13"/>
      <c r="LTB1" s="13"/>
      <c r="LTC1" s="13"/>
      <c r="LTD1" s="13"/>
      <c r="LTE1" s="13"/>
      <c r="LTF1" s="13"/>
      <c r="LTG1" s="13"/>
      <c r="LTH1" s="13"/>
      <c r="LTI1" s="13"/>
      <c r="LTJ1" s="13"/>
      <c r="LTK1" s="13"/>
      <c r="LTL1" s="13"/>
      <c r="LTM1" s="13"/>
      <c r="LTN1" s="13"/>
      <c r="LTO1" s="13"/>
      <c r="LTP1" s="13"/>
      <c r="LTQ1" s="13"/>
      <c r="LTR1" s="13"/>
      <c r="LTS1" s="13"/>
      <c r="LTT1" s="13"/>
      <c r="LTU1" s="13"/>
      <c r="LTV1" s="13"/>
      <c r="LTW1" s="13"/>
      <c r="LTX1" s="13"/>
      <c r="LTY1" s="13"/>
      <c r="LTZ1" s="13"/>
      <c r="LUA1" s="13"/>
      <c r="LUB1" s="13"/>
      <c r="LUC1" s="13"/>
      <c r="LUD1" s="13"/>
      <c r="LUE1" s="13"/>
      <c r="LUF1" s="13"/>
      <c r="LUG1" s="13"/>
      <c r="LUH1" s="13"/>
      <c r="LUI1" s="13"/>
      <c r="LUJ1" s="13"/>
      <c r="LUK1" s="13"/>
      <c r="LUL1" s="13"/>
      <c r="LUM1" s="13"/>
      <c r="LUN1" s="13"/>
      <c r="LUO1" s="13"/>
      <c r="LUP1" s="13"/>
      <c r="LUQ1" s="13"/>
      <c r="LUR1" s="13"/>
      <c r="LUS1" s="13"/>
      <c r="LUT1" s="13"/>
      <c r="LUU1" s="13"/>
      <c r="LUV1" s="13"/>
      <c r="LUW1" s="13"/>
      <c r="LUX1" s="13"/>
      <c r="LUY1" s="13"/>
      <c r="LUZ1" s="13"/>
      <c r="LVA1" s="13"/>
      <c r="LVB1" s="13"/>
      <c r="LVC1" s="13"/>
      <c r="LVD1" s="13"/>
      <c r="LVE1" s="13"/>
      <c r="LVF1" s="13"/>
      <c r="LVG1" s="13"/>
      <c r="LVH1" s="13"/>
      <c r="LVI1" s="13"/>
      <c r="LVJ1" s="13"/>
      <c r="LVK1" s="13"/>
      <c r="LVL1" s="13"/>
      <c r="LVM1" s="13"/>
      <c r="LVN1" s="13"/>
      <c r="LVO1" s="13"/>
      <c r="LVP1" s="13"/>
      <c r="LVQ1" s="13"/>
      <c r="LVR1" s="13"/>
      <c r="LVS1" s="13"/>
      <c r="LVT1" s="13"/>
      <c r="LVU1" s="13"/>
      <c r="LVV1" s="13"/>
      <c r="LVW1" s="13"/>
      <c r="LVX1" s="13"/>
      <c r="LVY1" s="13"/>
      <c r="LVZ1" s="13"/>
      <c r="LWA1" s="13"/>
      <c r="LWB1" s="13"/>
      <c r="LWC1" s="13"/>
      <c r="LWD1" s="13"/>
      <c r="LWE1" s="13"/>
      <c r="LWF1" s="13"/>
      <c r="LWG1" s="13"/>
      <c r="LWH1" s="13"/>
      <c r="LWI1" s="13"/>
      <c r="LWJ1" s="319"/>
      <c r="LWK1" s="319"/>
      <c r="LWL1" s="319"/>
      <c r="LWM1" s="319"/>
      <c r="LWN1" s="319"/>
      <c r="LWO1" s="319"/>
      <c r="LWP1" s="319"/>
      <c r="LWQ1" s="319"/>
      <c r="LWR1" s="319"/>
      <c r="LWS1" s="319"/>
      <c r="LWT1" s="319"/>
      <c r="LWU1" s="319"/>
      <c r="LWV1" s="319"/>
      <c r="LWW1" s="319"/>
      <c r="LWX1" s="319"/>
      <c r="LWY1" s="319"/>
      <c r="LWZ1" s="319"/>
      <c r="LXA1" s="319"/>
      <c r="LXB1" s="319"/>
      <c r="LXC1" s="319"/>
      <c r="LXD1" s="319"/>
      <c r="LXE1" s="319"/>
      <c r="LXF1" s="319"/>
      <c r="LXG1" s="319"/>
      <c r="LXH1" s="319"/>
      <c r="LXI1" s="319"/>
      <c r="LXJ1" s="319"/>
      <c r="LXK1" s="319"/>
      <c r="LXL1" s="319"/>
      <c r="LXM1" s="319"/>
      <c r="LXN1" s="319"/>
      <c r="LXO1" s="319"/>
      <c r="LXP1" s="319"/>
      <c r="LXQ1" s="319"/>
      <c r="LXR1" s="319"/>
      <c r="LXS1" s="319"/>
      <c r="LXT1" s="319"/>
      <c r="LXU1" s="319"/>
      <c r="LXV1" s="319"/>
      <c r="LXW1" s="319"/>
      <c r="LXX1" s="319"/>
      <c r="LXY1" s="319"/>
      <c r="LXZ1" s="319"/>
      <c r="LYA1" s="319"/>
      <c r="LYB1" s="319"/>
      <c r="LYC1" s="319"/>
      <c r="LYD1" s="319"/>
      <c r="LYE1" s="319"/>
      <c r="LYF1" s="319"/>
      <c r="LYG1" s="319"/>
      <c r="LYH1" s="319"/>
      <c r="LYI1" s="319"/>
      <c r="LYJ1" s="319"/>
      <c r="LYK1" s="319"/>
      <c r="LYL1" s="319"/>
      <c r="LYM1" s="319"/>
      <c r="LYN1" s="319"/>
      <c r="LYO1" s="319"/>
      <c r="LYP1" s="319"/>
      <c r="LYQ1" s="319"/>
      <c r="LYR1" s="319"/>
      <c r="LYS1" s="319"/>
      <c r="LYT1" s="319"/>
      <c r="LYU1" s="319"/>
      <c r="LYV1" s="319"/>
      <c r="LYW1" s="319"/>
      <c r="LYX1" s="319"/>
      <c r="LYY1" s="319"/>
      <c r="LYZ1" s="319"/>
      <c r="LZA1" s="319"/>
      <c r="LZB1" s="319"/>
      <c r="LZC1" s="319"/>
      <c r="LZD1" s="319"/>
      <c r="LZE1" s="319"/>
      <c r="LZF1" s="319"/>
      <c r="LZG1" s="319"/>
      <c r="LZH1" s="319"/>
      <c r="LZI1" s="319"/>
      <c r="LZJ1" s="319"/>
      <c r="LZK1" s="319"/>
      <c r="LZL1" s="319"/>
      <c r="LZM1" s="319"/>
      <c r="LZN1" s="319"/>
      <c r="LZO1" s="319"/>
      <c r="LZP1" s="319"/>
      <c r="LZQ1" s="319"/>
      <c r="LZR1" s="319"/>
      <c r="LZS1" s="319"/>
      <c r="LZT1" s="319"/>
      <c r="LZU1" s="319"/>
      <c r="LZV1" s="319"/>
      <c r="LZW1" s="319"/>
      <c r="LZX1" s="319"/>
      <c r="LZY1" s="319"/>
      <c r="LZZ1" s="319"/>
      <c r="MAA1" s="319"/>
      <c r="MAB1" s="319"/>
      <c r="MAC1" s="319"/>
      <c r="MAD1" s="319"/>
      <c r="MAE1" s="319"/>
      <c r="MAF1" s="319"/>
      <c r="MAG1" s="319"/>
      <c r="MAH1" s="319"/>
      <c r="MAI1" s="319"/>
      <c r="MAJ1" s="319"/>
      <c r="MAK1" s="319"/>
      <c r="MAL1" s="319"/>
      <c r="MAM1" s="319"/>
      <c r="MAN1" s="319"/>
      <c r="MAO1" s="319"/>
      <c r="MAP1" s="319"/>
      <c r="MAQ1" s="319"/>
      <c r="MAR1" s="319"/>
      <c r="MAS1" s="319"/>
      <c r="MAT1" s="319"/>
      <c r="MAU1" s="319"/>
      <c r="MAV1" s="319"/>
      <c r="MAW1" s="319"/>
      <c r="MAX1" s="319"/>
      <c r="MAY1" s="319"/>
      <c r="MAZ1" s="319"/>
      <c r="MBA1" s="319"/>
      <c r="MBB1" s="319"/>
      <c r="MBC1" s="319"/>
      <c r="MBD1" s="319"/>
      <c r="MBE1" s="319"/>
      <c r="MBF1" s="319"/>
      <c r="MBG1" s="319"/>
      <c r="MBH1" s="319"/>
      <c r="MBI1" s="319"/>
      <c r="MBJ1" s="319"/>
      <c r="MBK1" s="319"/>
      <c r="MBL1" s="319"/>
      <c r="MBM1" s="319"/>
      <c r="MBN1" s="319"/>
      <c r="MBO1" s="319"/>
      <c r="MBP1" s="319"/>
      <c r="MBQ1" s="319"/>
      <c r="MBR1" s="319"/>
      <c r="MBS1" s="319"/>
      <c r="MBT1" s="319"/>
      <c r="MBU1" s="319"/>
      <c r="MBV1" s="319"/>
      <c r="MBW1" s="319"/>
      <c r="MBX1" s="319"/>
      <c r="MBY1" s="319"/>
      <c r="MBZ1" s="319"/>
      <c r="MCA1" s="319"/>
      <c r="MCB1" s="319"/>
      <c r="MCC1" s="319"/>
      <c r="MCD1" s="319"/>
      <c r="MCE1" s="319"/>
      <c r="MCF1" s="319"/>
      <c r="MCG1" s="319"/>
      <c r="MCH1" s="319"/>
      <c r="MCI1" s="319"/>
      <c r="MCJ1" s="319"/>
      <c r="MCK1" s="319"/>
      <c r="MCL1" s="319"/>
      <c r="MCM1" s="319"/>
      <c r="MCN1" s="319"/>
      <c r="MCO1" s="319"/>
      <c r="MCP1" s="319"/>
      <c r="MCQ1" s="319"/>
      <c r="MCR1" s="13"/>
      <c r="MCS1" s="13"/>
      <c r="MCT1" s="13"/>
      <c r="MCU1" s="13"/>
      <c r="MCV1" s="13"/>
      <c r="MCW1" s="13"/>
      <c r="MCX1" s="13"/>
      <c r="MCY1" s="13"/>
      <c r="MCZ1" s="13"/>
      <c r="MDA1" s="13"/>
      <c r="MDB1" s="13"/>
      <c r="MDC1" s="13"/>
      <c r="MDD1" s="13"/>
      <c r="MDE1" s="13"/>
      <c r="MDF1" s="13"/>
      <c r="MDG1" s="13"/>
      <c r="MDH1" s="13"/>
      <c r="MDI1" s="13"/>
      <c r="MDJ1" s="13"/>
      <c r="MDK1" s="13"/>
      <c r="MDL1" s="13"/>
      <c r="MDM1" s="13"/>
      <c r="MDN1" s="13"/>
      <c r="MDO1" s="13"/>
      <c r="MDP1" s="13"/>
      <c r="MDQ1" s="13"/>
      <c r="MDR1" s="13"/>
      <c r="MDS1" s="13"/>
      <c r="MDT1" s="13"/>
      <c r="MDU1" s="13"/>
      <c r="MDV1" s="13"/>
      <c r="MDW1" s="13"/>
      <c r="MDX1" s="13"/>
      <c r="MDY1" s="13"/>
      <c r="MDZ1" s="13"/>
      <c r="MEA1" s="13"/>
      <c r="MEB1" s="13"/>
      <c r="MEC1" s="13"/>
      <c r="MED1" s="13"/>
      <c r="MEE1" s="13"/>
      <c r="MEF1" s="13"/>
      <c r="MEG1" s="13"/>
      <c r="MEH1" s="13"/>
      <c r="MEI1" s="13"/>
      <c r="MEJ1" s="13"/>
      <c r="MEK1" s="13"/>
      <c r="MEL1" s="13"/>
      <c r="MEM1" s="13"/>
      <c r="MEN1" s="13"/>
      <c r="MEO1" s="13"/>
      <c r="MEP1" s="13"/>
      <c r="MEQ1" s="13"/>
      <c r="MER1" s="13"/>
      <c r="MES1" s="13"/>
      <c r="MET1" s="13"/>
      <c r="MEU1" s="13"/>
      <c r="MEV1" s="13"/>
      <c r="MEW1" s="13"/>
      <c r="MEX1" s="13"/>
      <c r="MEY1" s="13"/>
      <c r="MEZ1" s="13"/>
      <c r="MFA1" s="13"/>
      <c r="MFB1" s="13"/>
      <c r="MFC1" s="13"/>
      <c r="MFD1" s="13"/>
      <c r="MFE1" s="13"/>
      <c r="MFF1" s="13"/>
      <c r="MFG1" s="13"/>
      <c r="MFH1" s="13"/>
      <c r="MFI1" s="13"/>
      <c r="MFJ1" s="13"/>
      <c r="MFK1" s="13"/>
      <c r="MFL1" s="13"/>
      <c r="MFM1" s="13"/>
      <c r="MFN1" s="13"/>
      <c r="MFO1" s="13"/>
      <c r="MFP1" s="13"/>
      <c r="MFQ1" s="13"/>
      <c r="MFR1" s="13"/>
      <c r="MFS1" s="13"/>
      <c r="MFT1" s="13"/>
      <c r="MFU1" s="13"/>
      <c r="MFV1" s="13"/>
      <c r="MFW1" s="13"/>
      <c r="MFX1" s="13"/>
      <c r="MFY1" s="13"/>
      <c r="MFZ1" s="13"/>
      <c r="MGA1" s="13"/>
      <c r="MGB1" s="13"/>
      <c r="MGC1" s="13"/>
      <c r="MGD1" s="13"/>
      <c r="MGE1" s="13"/>
      <c r="MGF1" s="319"/>
      <c r="MGG1" s="319"/>
      <c r="MGH1" s="319"/>
      <c r="MGI1" s="319"/>
      <c r="MGJ1" s="319"/>
      <c r="MGK1" s="319"/>
      <c r="MGL1" s="319"/>
      <c r="MGM1" s="319"/>
      <c r="MGN1" s="319"/>
      <c r="MGO1" s="319"/>
      <c r="MGP1" s="319"/>
      <c r="MGQ1" s="319"/>
      <c r="MGR1" s="319"/>
      <c r="MGS1" s="319"/>
      <c r="MGT1" s="319"/>
      <c r="MGU1" s="319"/>
      <c r="MGV1" s="319"/>
      <c r="MGW1" s="319"/>
      <c r="MGX1" s="319"/>
      <c r="MGY1" s="319"/>
      <c r="MGZ1" s="319"/>
      <c r="MHA1" s="319"/>
      <c r="MHB1" s="319"/>
      <c r="MHC1" s="319"/>
      <c r="MHD1" s="319"/>
      <c r="MHE1" s="319"/>
      <c r="MHF1" s="319"/>
      <c r="MHG1" s="319"/>
      <c r="MHH1" s="319"/>
      <c r="MHI1" s="319"/>
      <c r="MHJ1" s="319"/>
      <c r="MHK1" s="319"/>
      <c r="MHL1" s="319"/>
      <c r="MHM1" s="319"/>
      <c r="MHN1" s="319"/>
      <c r="MHO1" s="319"/>
      <c r="MHP1" s="319"/>
      <c r="MHQ1" s="319"/>
      <c r="MHR1" s="319"/>
      <c r="MHS1" s="319"/>
      <c r="MHT1" s="319"/>
      <c r="MHU1" s="319"/>
      <c r="MHV1" s="319"/>
      <c r="MHW1" s="319"/>
      <c r="MHX1" s="319"/>
      <c r="MHY1" s="319"/>
      <c r="MHZ1" s="319"/>
      <c r="MIA1" s="319"/>
      <c r="MIB1" s="319"/>
      <c r="MIC1" s="319"/>
      <c r="MID1" s="319"/>
      <c r="MIE1" s="319"/>
      <c r="MIF1" s="319"/>
      <c r="MIG1" s="319"/>
      <c r="MIH1" s="319"/>
      <c r="MII1" s="319"/>
      <c r="MIJ1" s="319"/>
      <c r="MIK1" s="319"/>
      <c r="MIL1" s="319"/>
      <c r="MIM1" s="319"/>
      <c r="MIN1" s="319"/>
      <c r="MIO1" s="319"/>
      <c r="MIP1" s="319"/>
      <c r="MIQ1" s="319"/>
      <c r="MIR1" s="319"/>
      <c r="MIS1" s="319"/>
      <c r="MIT1" s="319"/>
      <c r="MIU1" s="319"/>
      <c r="MIV1" s="319"/>
      <c r="MIW1" s="319"/>
      <c r="MIX1" s="319"/>
      <c r="MIY1" s="319"/>
      <c r="MIZ1" s="319"/>
      <c r="MJA1" s="319"/>
      <c r="MJB1" s="319"/>
      <c r="MJC1" s="319"/>
      <c r="MJD1" s="319"/>
      <c r="MJE1" s="319"/>
      <c r="MJF1" s="319"/>
      <c r="MJG1" s="319"/>
      <c r="MJH1" s="319"/>
      <c r="MJI1" s="319"/>
      <c r="MJJ1" s="319"/>
      <c r="MJK1" s="319"/>
      <c r="MJL1" s="319"/>
      <c r="MJM1" s="319"/>
      <c r="MJN1" s="319"/>
      <c r="MJO1" s="319"/>
      <c r="MJP1" s="319"/>
      <c r="MJQ1" s="319"/>
      <c r="MJR1" s="319"/>
      <c r="MJS1" s="319"/>
      <c r="MJT1" s="319"/>
      <c r="MJU1" s="319"/>
      <c r="MJV1" s="319"/>
      <c r="MJW1" s="319"/>
      <c r="MJX1" s="319"/>
      <c r="MJY1" s="319"/>
      <c r="MJZ1" s="319"/>
      <c r="MKA1" s="319"/>
      <c r="MKB1" s="319"/>
      <c r="MKC1" s="319"/>
      <c r="MKD1" s="319"/>
      <c r="MKE1" s="319"/>
      <c r="MKF1" s="319"/>
      <c r="MKG1" s="319"/>
      <c r="MKH1" s="319"/>
      <c r="MKI1" s="319"/>
      <c r="MKJ1" s="319"/>
      <c r="MKK1" s="319"/>
      <c r="MKL1" s="319"/>
      <c r="MKM1" s="319"/>
      <c r="MKN1" s="319"/>
      <c r="MKO1" s="319"/>
      <c r="MKP1" s="319"/>
      <c r="MKQ1" s="319"/>
      <c r="MKR1" s="319"/>
      <c r="MKS1" s="319"/>
      <c r="MKT1" s="319"/>
      <c r="MKU1" s="319"/>
      <c r="MKV1" s="319"/>
      <c r="MKW1" s="319"/>
      <c r="MKX1" s="319"/>
      <c r="MKY1" s="319"/>
      <c r="MKZ1" s="319"/>
      <c r="MLA1" s="319"/>
      <c r="MLB1" s="319"/>
      <c r="MLC1" s="319"/>
      <c r="MLD1" s="319"/>
      <c r="MLE1" s="319"/>
      <c r="MLF1" s="319"/>
      <c r="MLG1" s="319"/>
      <c r="MLH1" s="319"/>
      <c r="MLI1" s="319"/>
      <c r="MLJ1" s="319"/>
      <c r="MLK1" s="319"/>
      <c r="MLL1" s="319"/>
      <c r="MLM1" s="319"/>
      <c r="MLN1" s="319"/>
      <c r="MLO1" s="319"/>
      <c r="MLP1" s="319"/>
      <c r="MLQ1" s="319"/>
      <c r="MLR1" s="319"/>
      <c r="MLS1" s="319"/>
      <c r="MLT1" s="319"/>
      <c r="MLU1" s="319"/>
      <c r="MLV1" s="319"/>
      <c r="MLW1" s="319"/>
      <c r="MLX1" s="319"/>
      <c r="MLY1" s="319"/>
      <c r="MLZ1" s="319"/>
      <c r="MMA1" s="319"/>
      <c r="MMB1" s="319"/>
      <c r="MMC1" s="319"/>
      <c r="MMD1" s="319"/>
      <c r="MME1" s="319"/>
      <c r="MMF1" s="319"/>
      <c r="MMG1" s="319"/>
      <c r="MMH1" s="319"/>
      <c r="MMI1" s="319"/>
      <c r="MMJ1" s="319"/>
      <c r="MMK1" s="319"/>
      <c r="MML1" s="319"/>
      <c r="MMM1" s="319"/>
      <c r="MMN1" s="13"/>
      <c r="MMO1" s="13"/>
      <c r="MMP1" s="13"/>
      <c r="MMQ1" s="13"/>
      <c r="MMR1" s="13"/>
      <c r="MMS1" s="13"/>
      <c r="MMT1" s="13"/>
      <c r="MMU1" s="13"/>
      <c r="MMV1" s="13"/>
      <c r="MMW1" s="13"/>
      <c r="MMX1" s="13"/>
      <c r="MMY1" s="13"/>
      <c r="MMZ1" s="13"/>
      <c r="MNA1" s="13"/>
      <c r="MNB1" s="13"/>
      <c r="MNC1" s="13"/>
      <c r="MND1" s="13"/>
      <c r="MNE1" s="13"/>
      <c r="MNF1" s="13"/>
      <c r="MNG1" s="13"/>
      <c r="MNH1" s="13"/>
      <c r="MNI1" s="13"/>
      <c r="MNJ1" s="13"/>
      <c r="MNK1" s="13"/>
      <c r="MNL1" s="13"/>
      <c r="MNM1" s="13"/>
      <c r="MNN1" s="13"/>
      <c r="MNO1" s="13"/>
      <c r="MNP1" s="13"/>
      <c r="MNQ1" s="13"/>
      <c r="MNR1" s="13"/>
      <c r="MNS1" s="13"/>
      <c r="MNT1" s="13"/>
      <c r="MNU1" s="13"/>
      <c r="MNV1" s="13"/>
      <c r="MNW1" s="13"/>
      <c r="MNX1" s="13"/>
      <c r="MNY1" s="13"/>
      <c r="MNZ1" s="13"/>
      <c r="MOA1" s="13"/>
      <c r="MOB1" s="13"/>
      <c r="MOC1" s="13"/>
      <c r="MOD1" s="13"/>
      <c r="MOE1" s="13"/>
      <c r="MOF1" s="13"/>
      <c r="MOG1" s="13"/>
      <c r="MOH1" s="13"/>
      <c r="MOI1" s="13"/>
      <c r="MOJ1" s="13"/>
      <c r="MOK1" s="13"/>
      <c r="MOL1" s="13"/>
      <c r="MOM1" s="13"/>
      <c r="MON1" s="13"/>
      <c r="MOO1" s="13"/>
      <c r="MOP1" s="13"/>
      <c r="MOQ1" s="13"/>
      <c r="MOR1" s="13"/>
      <c r="MOS1" s="13"/>
      <c r="MOT1" s="13"/>
      <c r="MOU1" s="13"/>
      <c r="MOV1" s="13"/>
      <c r="MOW1" s="13"/>
      <c r="MOX1" s="13"/>
      <c r="MOY1" s="13"/>
      <c r="MOZ1" s="13"/>
      <c r="MPA1" s="13"/>
      <c r="MPB1" s="13"/>
      <c r="MPC1" s="13"/>
      <c r="MPD1" s="13"/>
      <c r="MPE1" s="13"/>
      <c r="MPF1" s="13"/>
      <c r="MPG1" s="13"/>
      <c r="MPH1" s="13"/>
      <c r="MPI1" s="13"/>
      <c r="MPJ1" s="13"/>
      <c r="MPK1" s="13"/>
      <c r="MPL1" s="13"/>
      <c r="MPM1" s="13"/>
      <c r="MPN1" s="13"/>
      <c r="MPO1" s="13"/>
      <c r="MPP1" s="13"/>
      <c r="MPQ1" s="13"/>
      <c r="MPR1" s="13"/>
      <c r="MPS1" s="13"/>
      <c r="MPT1" s="13"/>
      <c r="MPU1" s="13"/>
      <c r="MPV1" s="13"/>
      <c r="MPW1" s="13"/>
      <c r="MPX1" s="13"/>
      <c r="MPY1" s="13"/>
      <c r="MPZ1" s="13"/>
      <c r="MQA1" s="13"/>
      <c r="MQB1" s="319"/>
      <c r="MQC1" s="319"/>
      <c r="MQD1" s="319"/>
      <c r="MQE1" s="319"/>
      <c r="MQF1" s="319"/>
      <c r="MQG1" s="319"/>
      <c r="MQH1" s="319"/>
      <c r="MQI1" s="319"/>
      <c r="MQJ1" s="319"/>
      <c r="MQK1" s="319"/>
      <c r="MQL1" s="319"/>
      <c r="MQM1" s="319"/>
      <c r="MQN1" s="319"/>
      <c r="MQO1" s="319"/>
      <c r="MQP1" s="319"/>
      <c r="MQQ1" s="319"/>
      <c r="MQR1" s="319"/>
      <c r="MQS1" s="319"/>
      <c r="MQT1" s="319"/>
      <c r="MQU1" s="319"/>
      <c r="MQV1" s="319"/>
      <c r="MQW1" s="319"/>
      <c r="MQX1" s="319"/>
      <c r="MQY1" s="319"/>
      <c r="MQZ1" s="319"/>
      <c r="MRA1" s="319"/>
      <c r="MRB1" s="319"/>
      <c r="MRC1" s="319"/>
      <c r="MRD1" s="319"/>
      <c r="MRE1" s="319"/>
      <c r="MRF1" s="319"/>
      <c r="MRG1" s="319"/>
      <c r="MRH1" s="319"/>
      <c r="MRI1" s="319"/>
      <c r="MRJ1" s="319"/>
      <c r="MRK1" s="319"/>
      <c r="MRL1" s="319"/>
      <c r="MRM1" s="319"/>
      <c r="MRN1" s="319"/>
      <c r="MRO1" s="319"/>
      <c r="MRP1" s="319"/>
      <c r="MRQ1" s="319"/>
      <c r="MRR1" s="319"/>
      <c r="MRS1" s="319"/>
      <c r="MRT1" s="319"/>
      <c r="MRU1" s="319"/>
      <c r="MRV1" s="319"/>
      <c r="MRW1" s="319"/>
      <c r="MRX1" s="319"/>
      <c r="MRY1" s="319"/>
      <c r="MRZ1" s="319"/>
      <c r="MSA1" s="319"/>
      <c r="MSB1" s="319"/>
      <c r="MSC1" s="319"/>
      <c r="MSD1" s="319"/>
      <c r="MSE1" s="319"/>
      <c r="MSF1" s="319"/>
      <c r="MSG1" s="319"/>
      <c r="MSH1" s="319"/>
      <c r="MSI1" s="319"/>
      <c r="MSJ1" s="319"/>
      <c r="MSK1" s="319"/>
      <c r="MSL1" s="319"/>
      <c r="MSM1" s="319"/>
      <c r="MSN1" s="319"/>
      <c r="MSO1" s="319"/>
      <c r="MSP1" s="319"/>
      <c r="MSQ1" s="319"/>
      <c r="MSR1" s="319"/>
      <c r="MSS1" s="319"/>
      <c r="MST1" s="319"/>
      <c r="MSU1" s="319"/>
      <c r="MSV1" s="319"/>
      <c r="MSW1" s="319"/>
      <c r="MSX1" s="319"/>
      <c r="MSY1" s="319"/>
      <c r="MSZ1" s="319"/>
      <c r="MTA1" s="319"/>
      <c r="MTB1" s="319"/>
      <c r="MTC1" s="319"/>
      <c r="MTD1" s="319"/>
      <c r="MTE1" s="319"/>
      <c r="MTF1" s="319"/>
      <c r="MTG1" s="319"/>
      <c r="MTH1" s="319"/>
      <c r="MTI1" s="319"/>
      <c r="MTJ1" s="319"/>
      <c r="MTK1" s="319"/>
      <c r="MTL1" s="319"/>
      <c r="MTM1" s="319"/>
      <c r="MTN1" s="319"/>
      <c r="MTO1" s="319"/>
      <c r="MTP1" s="319"/>
      <c r="MTQ1" s="319"/>
      <c r="MTR1" s="319"/>
      <c r="MTS1" s="319"/>
      <c r="MTT1" s="319"/>
      <c r="MTU1" s="319"/>
      <c r="MTV1" s="319"/>
      <c r="MTW1" s="319"/>
      <c r="MTX1" s="319"/>
      <c r="MTY1" s="319"/>
      <c r="MTZ1" s="319"/>
      <c r="MUA1" s="319"/>
      <c r="MUB1" s="319"/>
      <c r="MUC1" s="319"/>
      <c r="MUD1" s="319"/>
      <c r="MUE1" s="319"/>
      <c r="MUF1" s="319"/>
      <c r="MUG1" s="319"/>
      <c r="MUH1" s="319"/>
      <c r="MUI1" s="319"/>
      <c r="MUJ1" s="319"/>
      <c r="MUK1" s="319"/>
      <c r="MUL1" s="319"/>
      <c r="MUM1" s="319"/>
      <c r="MUN1" s="319"/>
      <c r="MUO1" s="319"/>
      <c r="MUP1" s="319"/>
      <c r="MUQ1" s="319"/>
      <c r="MUR1" s="319"/>
      <c r="MUS1" s="319"/>
      <c r="MUT1" s="319"/>
      <c r="MUU1" s="319"/>
      <c r="MUV1" s="319"/>
      <c r="MUW1" s="319"/>
      <c r="MUX1" s="319"/>
      <c r="MUY1" s="319"/>
      <c r="MUZ1" s="319"/>
      <c r="MVA1" s="319"/>
      <c r="MVB1" s="319"/>
      <c r="MVC1" s="319"/>
      <c r="MVD1" s="319"/>
      <c r="MVE1" s="319"/>
      <c r="MVF1" s="319"/>
      <c r="MVG1" s="319"/>
      <c r="MVH1" s="319"/>
      <c r="MVI1" s="319"/>
      <c r="MVJ1" s="319"/>
      <c r="MVK1" s="319"/>
      <c r="MVL1" s="319"/>
      <c r="MVM1" s="319"/>
      <c r="MVN1" s="319"/>
      <c r="MVO1" s="319"/>
      <c r="MVP1" s="319"/>
      <c r="MVQ1" s="319"/>
      <c r="MVR1" s="319"/>
      <c r="MVS1" s="319"/>
      <c r="MVT1" s="319"/>
      <c r="MVU1" s="319"/>
      <c r="MVV1" s="319"/>
      <c r="MVW1" s="319"/>
      <c r="MVX1" s="319"/>
      <c r="MVY1" s="319"/>
      <c r="MVZ1" s="319"/>
      <c r="MWA1" s="319"/>
      <c r="MWB1" s="319"/>
      <c r="MWC1" s="319"/>
      <c r="MWD1" s="319"/>
      <c r="MWE1" s="319"/>
      <c r="MWF1" s="319"/>
      <c r="MWG1" s="319"/>
      <c r="MWH1" s="319"/>
      <c r="MWI1" s="319"/>
      <c r="MWJ1" s="13"/>
      <c r="MWK1" s="13"/>
      <c r="MWL1" s="13"/>
      <c r="MWM1" s="13"/>
      <c r="MWN1" s="13"/>
      <c r="MWO1" s="13"/>
      <c r="MWP1" s="13"/>
      <c r="MWQ1" s="13"/>
      <c r="MWR1" s="13"/>
      <c r="MWS1" s="13"/>
      <c r="MWT1" s="13"/>
      <c r="MWU1" s="13"/>
      <c r="MWV1" s="13"/>
      <c r="MWW1" s="13"/>
      <c r="MWX1" s="13"/>
      <c r="MWY1" s="13"/>
      <c r="MWZ1" s="13"/>
      <c r="MXA1" s="13"/>
      <c r="MXB1" s="13"/>
      <c r="MXC1" s="13"/>
      <c r="MXD1" s="13"/>
      <c r="MXE1" s="13"/>
      <c r="MXF1" s="13"/>
      <c r="MXG1" s="13"/>
      <c r="MXH1" s="13"/>
      <c r="MXI1" s="13"/>
      <c r="MXJ1" s="13"/>
      <c r="MXK1" s="13"/>
      <c r="MXL1" s="13"/>
      <c r="MXM1" s="13"/>
      <c r="MXN1" s="13"/>
      <c r="MXO1" s="13"/>
      <c r="MXP1" s="13"/>
      <c r="MXQ1" s="13"/>
      <c r="MXR1" s="13"/>
      <c r="MXS1" s="13"/>
      <c r="MXT1" s="13"/>
      <c r="MXU1" s="13"/>
      <c r="MXV1" s="13"/>
      <c r="MXW1" s="13"/>
      <c r="MXX1" s="13"/>
      <c r="MXY1" s="13"/>
      <c r="MXZ1" s="13"/>
      <c r="MYA1" s="13"/>
      <c r="MYB1" s="13"/>
      <c r="MYC1" s="13"/>
      <c r="MYD1" s="13"/>
      <c r="MYE1" s="13"/>
      <c r="MYF1" s="13"/>
      <c r="MYG1" s="13"/>
      <c r="MYH1" s="13"/>
      <c r="MYI1" s="13"/>
      <c r="MYJ1" s="13"/>
      <c r="MYK1" s="13"/>
      <c r="MYL1" s="13"/>
      <c r="MYM1" s="13"/>
      <c r="MYN1" s="13"/>
      <c r="MYO1" s="13"/>
      <c r="MYP1" s="13"/>
      <c r="MYQ1" s="13"/>
      <c r="MYR1" s="13"/>
      <c r="MYS1" s="13"/>
      <c r="MYT1" s="13"/>
      <c r="MYU1" s="13"/>
      <c r="MYV1" s="13"/>
      <c r="MYW1" s="13"/>
      <c r="MYX1" s="13"/>
      <c r="MYY1" s="13"/>
      <c r="MYZ1" s="13"/>
      <c r="MZA1" s="13"/>
      <c r="MZB1" s="13"/>
      <c r="MZC1" s="13"/>
      <c r="MZD1" s="13"/>
      <c r="MZE1" s="13"/>
      <c r="MZF1" s="13"/>
      <c r="MZG1" s="13"/>
      <c r="MZH1" s="13"/>
      <c r="MZI1" s="13"/>
      <c r="MZJ1" s="13"/>
      <c r="MZK1" s="13"/>
      <c r="MZL1" s="13"/>
      <c r="MZM1" s="13"/>
      <c r="MZN1" s="13"/>
      <c r="MZO1" s="13"/>
      <c r="MZP1" s="13"/>
      <c r="MZQ1" s="13"/>
      <c r="MZR1" s="13"/>
      <c r="MZS1" s="13"/>
      <c r="MZT1" s="13"/>
      <c r="MZU1" s="13"/>
      <c r="MZV1" s="13"/>
      <c r="MZW1" s="13"/>
      <c r="MZX1" s="319"/>
      <c r="MZY1" s="319"/>
      <c r="MZZ1" s="319"/>
      <c r="NAA1" s="319"/>
      <c r="NAB1" s="319"/>
      <c r="NAC1" s="319"/>
      <c r="NAD1" s="319"/>
      <c r="NAE1" s="319"/>
      <c r="NAF1" s="319"/>
      <c r="NAG1" s="319"/>
      <c r="NAH1" s="319"/>
      <c r="NAI1" s="319"/>
      <c r="NAJ1" s="319"/>
      <c r="NAK1" s="319"/>
      <c r="NAL1" s="319"/>
      <c r="NAM1" s="319"/>
      <c r="NAN1" s="319"/>
      <c r="NAO1" s="319"/>
      <c r="NAP1" s="319"/>
      <c r="NAQ1" s="319"/>
      <c r="NAR1" s="319"/>
      <c r="NAS1" s="319"/>
      <c r="NAT1" s="319"/>
      <c r="NAU1" s="319"/>
      <c r="NAV1" s="319"/>
      <c r="NAW1" s="319"/>
      <c r="NAX1" s="319"/>
      <c r="NAY1" s="319"/>
      <c r="NAZ1" s="319"/>
      <c r="NBA1" s="319"/>
      <c r="NBB1" s="319"/>
      <c r="NBC1" s="319"/>
      <c r="NBD1" s="319"/>
      <c r="NBE1" s="319"/>
      <c r="NBF1" s="319"/>
      <c r="NBG1" s="319"/>
      <c r="NBH1" s="319"/>
      <c r="NBI1" s="319"/>
      <c r="NBJ1" s="319"/>
      <c r="NBK1" s="319"/>
      <c r="NBL1" s="319"/>
      <c r="NBM1" s="319"/>
      <c r="NBN1" s="319"/>
      <c r="NBO1" s="319"/>
      <c r="NBP1" s="319"/>
      <c r="NBQ1" s="319"/>
      <c r="NBR1" s="319"/>
      <c r="NBS1" s="319"/>
      <c r="NBT1" s="319"/>
      <c r="NBU1" s="319"/>
      <c r="NBV1" s="319"/>
      <c r="NBW1" s="319"/>
      <c r="NBX1" s="319"/>
      <c r="NBY1" s="319"/>
      <c r="NBZ1" s="319"/>
      <c r="NCA1" s="319"/>
      <c r="NCB1" s="319"/>
      <c r="NCC1" s="319"/>
      <c r="NCD1" s="319"/>
      <c r="NCE1" s="319"/>
      <c r="NCF1" s="319"/>
      <c r="NCG1" s="319"/>
      <c r="NCH1" s="319"/>
      <c r="NCI1" s="319"/>
      <c r="NCJ1" s="319"/>
      <c r="NCK1" s="319"/>
      <c r="NCL1" s="319"/>
      <c r="NCM1" s="319"/>
      <c r="NCN1" s="319"/>
      <c r="NCO1" s="319"/>
      <c r="NCP1" s="319"/>
      <c r="NCQ1" s="319"/>
      <c r="NCR1" s="319"/>
      <c r="NCS1" s="319"/>
      <c r="NCT1" s="319"/>
      <c r="NCU1" s="319"/>
      <c r="NCV1" s="319"/>
      <c r="NCW1" s="319"/>
      <c r="NCX1" s="319"/>
      <c r="NCY1" s="319"/>
      <c r="NCZ1" s="319"/>
      <c r="NDA1" s="319"/>
      <c r="NDB1" s="319"/>
      <c r="NDC1" s="319"/>
      <c r="NDD1" s="319"/>
      <c r="NDE1" s="319"/>
      <c r="NDF1" s="319"/>
      <c r="NDG1" s="319"/>
      <c r="NDH1" s="319"/>
      <c r="NDI1" s="319"/>
      <c r="NDJ1" s="319"/>
      <c r="NDK1" s="319"/>
      <c r="NDL1" s="319"/>
      <c r="NDM1" s="319"/>
      <c r="NDN1" s="319"/>
      <c r="NDO1" s="319"/>
      <c r="NDP1" s="319"/>
      <c r="NDQ1" s="319"/>
      <c r="NDR1" s="319"/>
      <c r="NDS1" s="319"/>
      <c r="NDT1" s="319"/>
      <c r="NDU1" s="319"/>
      <c r="NDV1" s="319"/>
      <c r="NDW1" s="319"/>
      <c r="NDX1" s="319"/>
      <c r="NDY1" s="319"/>
      <c r="NDZ1" s="319"/>
      <c r="NEA1" s="319"/>
      <c r="NEB1" s="319"/>
      <c r="NEC1" s="319"/>
      <c r="NED1" s="319"/>
      <c r="NEE1" s="319"/>
      <c r="NEF1" s="319"/>
      <c r="NEG1" s="319"/>
      <c r="NEH1" s="319"/>
      <c r="NEI1" s="319"/>
      <c r="NEJ1" s="319"/>
      <c r="NEK1" s="319"/>
      <c r="NEL1" s="319"/>
      <c r="NEM1" s="319"/>
      <c r="NEN1" s="319"/>
      <c r="NEO1" s="319"/>
      <c r="NEP1" s="319"/>
      <c r="NEQ1" s="319"/>
      <c r="NER1" s="319"/>
      <c r="NES1" s="319"/>
      <c r="NET1" s="319"/>
      <c r="NEU1" s="319"/>
      <c r="NEV1" s="319"/>
      <c r="NEW1" s="319"/>
      <c r="NEX1" s="319"/>
      <c r="NEY1" s="319"/>
      <c r="NEZ1" s="319"/>
      <c r="NFA1" s="319"/>
      <c r="NFB1" s="319"/>
      <c r="NFC1" s="319"/>
      <c r="NFD1" s="319"/>
      <c r="NFE1" s="319"/>
      <c r="NFF1" s="319"/>
      <c r="NFG1" s="319"/>
      <c r="NFH1" s="319"/>
      <c r="NFI1" s="319"/>
      <c r="NFJ1" s="319"/>
      <c r="NFK1" s="319"/>
      <c r="NFL1" s="319"/>
      <c r="NFM1" s="319"/>
      <c r="NFN1" s="319"/>
      <c r="NFO1" s="319"/>
      <c r="NFP1" s="319"/>
      <c r="NFQ1" s="319"/>
      <c r="NFR1" s="319"/>
      <c r="NFS1" s="319"/>
      <c r="NFT1" s="319"/>
      <c r="NFU1" s="319"/>
      <c r="NFV1" s="319"/>
      <c r="NFW1" s="319"/>
      <c r="NFX1" s="319"/>
      <c r="NFY1" s="319"/>
      <c r="NFZ1" s="319"/>
      <c r="NGA1" s="319"/>
      <c r="NGB1" s="319"/>
      <c r="NGC1" s="319"/>
      <c r="NGD1" s="319"/>
      <c r="NGE1" s="319"/>
      <c r="NGF1" s="13"/>
      <c r="NGG1" s="13"/>
      <c r="NGH1" s="13"/>
      <c r="NGI1" s="13"/>
      <c r="NGJ1" s="13"/>
      <c r="NGK1" s="13"/>
      <c r="NGL1" s="13"/>
      <c r="NGM1" s="13"/>
      <c r="NGN1" s="13"/>
      <c r="NGO1" s="13"/>
      <c r="NGP1" s="13"/>
      <c r="NGQ1" s="13"/>
      <c r="NGR1" s="13"/>
      <c r="NGS1" s="13"/>
      <c r="NGT1" s="13"/>
      <c r="NGU1" s="13"/>
      <c r="NGV1" s="13"/>
      <c r="NGW1" s="13"/>
      <c r="NGX1" s="13"/>
      <c r="NGY1" s="13"/>
      <c r="NGZ1" s="13"/>
      <c r="NHA1" s="13"/>
      <c r="NHB1" s="13"/>
      <c r="NHC1" s="13"/>
      <c r="NHD1" s="13"/>
      <c r="NHE1" s="13"/>
      <c r="NHF1" s="13"/>
      <c r="NHG1" s="13"/>
      <c r="NHH1" s="13"/>
      <c r="NHI1" s="13"/>
      <c r="NHJ1" s="13"/>
      <c r="NHK1" s="13"/>
      <c r="NHL1" s="13"/>
      <c r="NHM1" s="13"/>
      <c r="NHN1" s="13"/>
      <c r="NHO1" s="13"/>
      <c r="NHP1" s="13"/>
      <c r="NHQ1" s="13"/>
      <c r="NHR1" s="13"/>
      <c r="NHS1" s="13"/>
      <c r="NHT1" s="13"/>
      <c r="NHU1" s="13"/>
      <c r="NHV1" s="13"/>
      <c r="NHW1" s="13"/>
      <c r="NHX1" s="13"/>
      <c r="NHY1" s="13"/>
      <c r="NHZ1" s="13"/>
      <c r="NIA1" s="13"/>
      <c r="NIB1" s="13"/>
      <c r="NIC1" s="13"/>
      <c r="NID1" s="13"/>
      <c r="NIE1" s="13"/>
      <c r="NIF1" s="13"/>
      <c r="NIG1" s="13"/>
      <c r="NIH1" s="13"/>
      <c r="NII1" s="13"/>
      <c r="NIJ1" s="13"/>
      <c r="NIK1" s="13"/>
      <c r="NIL1" s="13"/>
      <c r="NIM1" s="13"/>
      <c r="NIN1" s="13"/>
      <c r="NIO1" s="13"/>
      <c r="NIP1" s="13"/>
      <c r="NIQ1" s="13"/>
      <c r="NIR1" s="13"/>
      <c r="NIS1" s="13"/>
      <c r="NIT1" s="13"/>
      <c r="NIU1" s="13"/>
      <c r="NIV1" s="13"/>
      <c r="NIW1" s="13"/>
      <c r="NIX1" s="13"/>
      <c r="NIY1" s="13"/>
      <c r="NIZ1" s="13"/>
      <c r="NJA1" s="13"/>
      <c r="NJB1" s="13"/>
      <c r="NJC1" s="13"/>
      <c r="NJD1" s="13"/>
      <c r="NJE1" s="13"/>
      <c r="NJF1" s="13"/>
      <c r="NJG1" s="13"/>
      <c r="NJH1" s="13"/>
      <c r="NJI1" s="13"/>
      <c r="NJJ1" s="13"/>
      <c r="NJK1" s="13"/>
      <c r="NJL1" s="13"/>
      <c r="NJM1" s="13"/>
      <c r="NJN1" s="13"/>
      <c r="NJO1" s="13"/>
      <c r="NJP1" s="13"/>
      <c r="NJQ1" s="13"/>
      <c r="NJR1" s="13"/>
      <c r="NJS1" s="13"/>
      <c r="NJT1" s="319"/>
      <c r="NJU1" s="319"/>
      <c r="NJV1" s="319"/>
      <c r="NJW1" s="319"/>
      <c r="NJX1" s="319"/>
      <c r="NJY1" s="319"/>
      <c r="NJZ1" s="319"/>
      <c r="NKA1" s="319"/>
      <c r="NKB1" s="319"/>
      <c r="NKC1" s="319"/>
      <c r="NKD1" s="319"/>
      <c r="NKE1" s="319"/>
      <c r="NKF1" s="319"/>
      <c r="NKG1" s="319"/>
      <c r="NKH1" s="319"/>
      <c r="NKI1" s="319"/>
      <c r="NKJ1" s="319"/>
      <c r="NKK1" s="319"/>
      <c r="NKL1" s="319"/>
      <c r="NKM1" s="319"/>
      <c r="NKN1" s="319"/>
      <c r="NKO1" s="319"/>
      <c r="NKP1" s="319"/>
      <c r="NKQ1" s="319"/>
      <c r="NKR1" s="319"/>
      <c r="NKS1" s="319"/>
      <c r="NKT1" s="319"/>
      <c r="NKU1" s="319"/>
      <c r="NKV1" s="319"/>
      <c r="NKW1" s="319"/>
      <c r="NKX1" s="319"/>
      <c r="NKY1" s="319"/>
      <c r="NKZ1" s="319"/>
      <c r="NLA1" s="319"/>
      <c r="NLB1" s="319"/>
      <c r="NLC1" s="319"/>
      <c r="NLD1" s="319"/>
      <c r="NLE1" s="319"/>
      <c r="NLF1" s="319"/>
      <c r="NLG1" s="319"/>
      <c r="NLH1" s="319"/>
      <c r="NLI1" s="319"/>
      <c r="NLJ1" s="319"/>
      <c r="NLK1" s="319"/>
      <c r="NLL1" s="319"/>
      <c r="NLM1" s="319"/>
      <c r="NLN1" s="319"/>
      <c r="NLO1" s="319"/>
      <c r="NLP1" s="319"/>
      <c r="NLQ1" s="319"/>
      <c r="NLR1" s="319"/>
      <c r="NLS1" s="319"/>
      <c r="NLT1" s="319"/>
      <c r="NLU1" s="319"/>
      <c r="NLV1" s="319"/>
      <c r="NLW1" s="319"/>
      <c r="NLX1" s="319"/>
      <c r="NLY1" s="319"/>
      <c r="NLZ1" s="319"/>
      <c r="NMA1" s="319"/>
      <c r="NMB1" s="319"/>
      <c r="NMC1" s="319"/>
      <c r="NMD1" s="319"/>
      <c r="NME1" s="319"/>
      <c r="NMF1" s="319"/>
      <c r="NMG1" s="319"/>
      <c r="NMH1" s="319"/>
      <c r="NMI1" s="319"/>
      <c r="NMJ1" s="319"/>
      <c r="NMK1" s="319"/>
      <c r="NML1" s="319"/>
      <c r="NMM1" s="319"/>
      <c r="NMN1" s="319"/>
      <c r="NMO1" s="319"/>
      <c r="NMP1" s="319"/>
      <c r="NMQ1" s="319"/>
      <c r="NMR1" s="319"/>
      <c r="NMS1" s="319"/>
      <c r="NMT1" s="319"/>
      <c r="NMU1" s="319"/>
      <c r="NMV1" s="319"/>
      <c r="NMW1" s="319"/>
      <c r="NMX1" s="319"/>
      <c r="NMY1" s="319"/>
      <c r="NMZ1" s="319"/>
      <c r="NNA1" s="319"/>
      <c r="NNB1" s="319"/>
      <c r="NNC1" s="319"/>
      <c r="NND1" s="319"/>
      <c r="NNE1" s="319"/>
      <c r="NNF1" s="319"/>
      <c r="NNG1" s="319"/>
      <c r="NNH1" s="319"/>
      <c r="NNI1" s="319"/>
      <c r="NNJ1" s="319"/>
      <c r="NNK1" s="319"/>
      <c r="NNL1" s="319"/>
      <c r="NNM1" s="319"/>
      <c r="NNN1" s="319"/>
      <c r="NNO1" s="319"/>
      <c r="NNP1" s="319"/>
      <c r="NNQ1" s="319"/>
      <c r="NNR1" s="319"/>
      <c r="NNS1" s="319"/>
      <c r="NNT1" s="319"/>
      <c r="NNU1" s="319"/>
      <c r="NNV1" s="319"/>
      <c r="NNW1" s="319"/>
      <c r="NNX1" s="319"/>
      <c r="NNY1" s="319"/>
      <c r="NNZ1" s="319"/>
      <c r="NOA1" s="319"/>
      <c r="NOB1" s="319"/>
      <c r="NOC1" s="319"/>
      <c r="NOD1" s="319"/>
      <c r="NOE1" s="319"/>
      <c r="NOF1" s="319"/>
      <c r="NOG1" s="319"/>
      <c r="NOH1" s="319"/>
      <c r="NOI1" s="319"/>
      <c r="NOJ1" s="319"/>
      <c r="NOK1" s="319"/>
      <c r="NOL1" s="319"/>
      <c r="NOM1" s="319"/>
      <c r="NON1" s="319"/>
      <c r="NOO1" s="319"/>
      <c r="NOP1" s="319"/>
      <c r="NOQ1" s="319"/>
      <c r="NOR1" s="319"/>
      <c r="NOS1" s="319"/>
      <c r="NOT1" s="319"/>
      <c r="NOU1" s="319"/>
      <c r="NOV1" s="319"/>
      <c r="NOW1" s="319"/>
      <c r="NOX1" s="319"/>
      <c r="NOY1" s="319"/>
      <c r="NOZ1" s="319"/>
      <c r="NPA1" s="319"/>
      <c r="NPB1" s="319"/>
      <c r="NPC1" s="319"/>
      <c r="NPD1" s="319"/>
      <c r="NPE1" s="319"/>
      <c r="NPF1" s="319"/>
      <c r="NPG1" s="319"/>
      <c r="NPH1" s="319"/>
      <c r="NPI1" s="319"/>
      <c r="NPJ1" s="319"/>
      <c r="NPK1" s="319"/>
      <c r="NPL1" s="319"/>
      <c r="NPM1" s="319"/>
      <c r="NPN1" s="319"/>
      <c r="NPO1" s="319"/>
      <c r="NPP1" s="319"/>
      <c r="NPQ1" s="319"/>
      <c r="NPR1" s="319"/>
      <c r="NPS1" s="319"/>
      <c r="NPT1" s="319"/>
      <c r="NPU1" s="319"/>
      <c r="NPV1" s="319"/>
      <c r="NPW1" s="319"/>
      <c r="NPX1" s="319"/>
      <c r="NPY1" s="319"/>
      <c r="NPZ1" s="319"/>
      <c r="NQA1" s="319"/>
      <c r="NQB1" s="13"/>
      <c r="NQC1" s="13"/>
      <c r="NQD1" s="13"/>
      <c r="NQE1" s="13"/>
      <c r="NQF1" s="13"/>
      <c r="NQG1" s="13"/>
      <c r="NQH1" s="13"/>
      <c r="NQI1" s="13"/>
      <c r="NQJ1" s="13"/>
      <c r="NQK1" s="13"/>
      <c r="NQL1" s="13"/>
      <c r="NQM1" s="13"/>
      <c r="NQN1" s="13"/>
      <c r="NQO1" s="13"/>
      <c r="NQP1" s="13"/>
      <c r="NQQ1" s="13"/>
      <c r="NQR1" s="13"/>
      <c r="NQS1" s="13"/>
      <c r="NQT1" s="13"/>
      <c r="NQU1" s="13"/>
      <c r="NQV1" s="13"/>
      <c r="NQW1" s="13"/>
      <c r="NQX1" s="13"/>
      <c r="NQY1" s="13"/>
      <c r="NQZ1" s="13"/>
      <c r="NRA1" s="13"/>
      <c r="NRB1" s="13"/>
      <c r="NRC1" s="13"/>
      <c r="NRD1" s="13"/>
      <c r="NRE1" s="13"/>
      <c r="NRF1" s="13"/>
      <c r="NRG1" s="13"/>
      <c r="NRH1" s="13"/>
      <c r="NRI1" s="13"/>
      <c r="NRJ1" s="13"/>
      <c r="NRK1" s="13"/>
      <c r="NRL1" s="13"/>
      <c r="NRM1" s="13"/>
      <c r="NRN1" s="13"/>
      <c r="NRO1" s="13"/>
      <c r="NRP1" s="13"/>
      <c r="NRQ1" s="13"/>
      <c r="NRR1" s="13"/>
      <c r="NRS1" s="13"/>
      <c r="NRT1" s="13"/>
      <c r="NRU1" s="13"/>
      <c r="NRV1" s="13"/>
      <c r="NRW1" s="13"/>
      <c r="NRX1" s="13"/>
      <c r="NRY1" s="13"/>
      <c r="NRZ1" s="13"/>
      <c r="NSA1" s="13"/>
      <c r="NSB1" s="13"/>
      <c r="NSC1" s="13"/>
      <c r="NSD1" s="13"/>
      <c r="NSE1" s="13"/>
      <c r="NSF1" s="13"/>
      <c r="NSG1" s="13"/>
      <c r="NSH1" s="13"/>
      <c r="NSI1" s="13"/>
      <c r="NSJ1" s="13"/>
      <c r="NSK1" s="13"/>
      <c r="NSL1" s="13"/>
      <c r="NSM1" s="13"/>
      <c r="NSN1" s="13"/>
      <c r="NSO1" s="13"/>
      <c r="NSP1" s="13"/>
      <c r="NSQ1" s="13"/>
      <c r="NSR1" s="13"/>
      <c r="NSS1" s="13"/>
      <c r="NST1" s="13"/>
      <c r="NSU1" s="13"/>
      <c r="NSV1" s="13"/>
      <c r="NSW1" s="13"/>
      <c r="NSX1" s="13"/>
      <c r="NSY1" s="13"/>
      <c r="NSZ1" s="13"/>
      <c r="NTA1" s="13"/>
      <c r="NTB1" s="13"/>
      <c r="NTC1" s="13"/>
      <c r="NTD1" s="13"/>
      <c r="NTE1" s="13"/>
      <c r="NTF1" s="13"/>
      <c r="NTG1" s="13"/>
      <c r="NTH1" s="13"/>
      <c r="NTI1" s="13"/>
      <c r="NTJ1" s="13"/>
      <c r="NTK1" s="13"/>
      <c r="NTL1" s="13"/>
      <c r="NTM1" s="13"/>
      <c r="NTN1" s="13"/>
      <c r="NTO1" s="13"/>
      <c r="NTP1" s="319"/>
      <c r="NTQ1" s="319"/>
      <c r="NTR1" s="319"/>
      <c r="NTS1" s="319"/>
      <c r="NTT1" s="319"/>
      <c r="NTU1" s="319"/>
      <c r="NTV1" s="319"/>
      <c r="NTW1" s="319"/>
      <c r="NTX1" s="319"/>
      <c r="NTY1" s="319"/>
      <c r="NTZ1" s="319"/>
      <c r="NUA1" s="319"/>
      <c r="NUB1" s="319"/>
      <c r="NUC1" s="319"/>
      <c r="NUD1" s="319"/>
      <c r="NUE1" s="319"/>
      <c r="NUF1" s="319"/>
      <c r="NUG1" s="319"/>
      <c r="NUH1" s="319"/>
      <c r="NUI1" s="319"/>
      <c r="NUJ1" s="319"/>
      <c r="NUK1" s="319"/>
      <c r="NUL1" s="319"/>
      <c r="NUM1" s="319"/>
      <c r="NUN1" s="319"/>
      <c r="NUO1" s="319"/>
      <c r="NUP1" s="319"/>
      <c r="NUQ1" s="319"/>
      <c r="NUR1" s="319"/>
      <c r="NUS1" s="319"/>
      <c r="NUT1" s="319"/>
      <c r="NUU1" s="319"/>
      <c r="NUV1" s="319"/>
      <c r="NUW1" s="319"/>
      <c r="NUX1" s="319"/>
      <c r="NUY1" s="319"/>
      <c r="NUZ1" s="319"/>
      <c r="NVA1" s="319"/>
      <c r="NVB1" s="319"/>
      <c r="NVC1" s="319"/>
      <c r="NVD1" s="319"/>
      <c r="NVE1" s="319"/>
      <c r="NVF1" s="319"/>
      <c r="NVG1" s="319"/>
      <c r="NVH1" s="319"/>
      <c r="NVI1" s="319"/>
      <c r="NVJ1" s="319"/>
      <c r="NVK1" s="319"/>
      <c r="NVL1" s="319"/>
      <c r="NVM1" s="319"/>
      <c r="NVN1" s="319"/>
      <c r="NVO1" s="319"/>
      <c r="NVP1" s="319"/>
      <c r="NVQ1" s="319"/>
      <c r="NVR1" s="319"/>
      <c r="NVS1" s="319"/>
      <c r="NVT1" s="319"/>
      <c r="NVU1" s="319"/>
      <c r="NVV1" s="319"/>
      <c r="NVW1" s="319"/>
      <c r="NVX1" s="319"/>
      <c r="NVY1" s="319"/>
      <c r="NVZ1" s="319"/>
      <c r="NWA1" s="319"/>
      <c r="NWB1" s="319"/>
      <c r="NWC1" s="319"/>
      <c r="NWD1" s="319"/>
      <c r="NWE1" s="319"/>
      <c r="NWF1" s="319"/>
      <c r="NWG1" s="319"/>
      <c r="NWH1" s="319"/>
      <c r="NWI1" s="319"/>
      <c r="NWJ1" s="319"/>
      <c r="NWK1" s="319"/>
      <c r="NWL1" s="319"/>
      <c r="NWM1" s="319"/>
      <c r="NWN1" s="319"/>
      <c r="NWO1" s="319"/>
      <c r="NWP1" s="319"/>
      <c r="NWQ1" s="319"/>
      <c r="NWR1" s="319"/>
      <c r="NWS1" s="319"/>
      <c r="NWT1" s="319"/>
      <c r="NWU1" s="319"/>
      <c r="NWV1" s="319"/>
      <c r="NWW1" s="319"/>
      <c r="NWX1" s="319"/>
      <c r="NWY1" s="319"/>
      <c r="NWZ1" s="319"/>
      <c r="NXA1" s="319"/>
      <c r="NXB1" s="319"/>
      <c r="NXC1" s="319"/>
      <c r="NXD1" s="319"/>
      <c r="NXE1" s="319"/>
      <c r="NXF1" s="319"/>
      <c r="NXG1" s="319"/>
      <c r="NXH1" s="319"/>
      <c r="NXI1" s="319"/>
      <c r="NXJ1" s="319"/>
      <c r="NXK1" s="319"/>
      <c r="NXL1" s="319"/>
      <c r="NXM1" s="319"/>
      <c r="NXN1" s="319"/>
      <c r="NXO1" s="319"/>
      <c r="NXP1" s="319"/>
      <c r="NXQ1" s="319"/>
      <c r="NXR1" s="319"/>
      <c r="NXS1" s="319"/>
      <c r="NXT1" s="319"/>
      <c r="NXU1" s="319"/>
      <c r="NXV1" s="319"/>
      <c r="NXW1" s="319"/>
      <c r="NXX1" s="319"/>
      <c r="NXY1" s="319"/>
      <c r="NXZ1" s="319"/>
      <c r="NYA1" s="319"/>
      <c r="NYB1" s="319"/>
      <c r="NYC1" s="319"/>
      <c r="NYD1" s="319"/>
      <c r="NYE1" s="319"/>
      <c r="NYF1" s="319"/>
      <c r="NYG1" s="319"/>
      <c r="NYH1" s="319"/>
      <c r="NYI1" s="319"/>
      <c r="NYJ1" s="319"/>
      <c r="NYK1" s="319"/>
      <c r="NYL1" s="319"/>
      <c r="NYM1" s="319"/>
      <c r="NYN1" s="319"/>
      <c r="NYO1" s="319"/>
      <c r="NYP1" s="319"/>
      <c r="NYQ1" s="319"/>
      <c r="NYR1" s="319"/>
      <c r="NYS1" s="319"/>
      <c r="NYT1" s="319"/>
      <c r="NYU1" s="319"/>
      <c r="NYV1" s="319"/>
      <c r="NYW1" s="319"/>
      <c r="NYX1" s="319"/>
      <c r="NYY1" s="319"/>
      <c r="NYZ1" s="319"/>
      <c r="NZA1" s="319"/>
      <c r="NZB1" s="319"/>
      <c r="NZC1" s="319"/>
      <c r="NZD1" s="319"/>
      <c r="NZE1" s="319"/>
      <c r="NZF1" s="319"/>
      <c r="NZG1" s="319"/>
      <c r="NZH1" s="319"/>
      <c r="NZI1" s="319"/>
      <c r="NZJ1" s="319"/>
      <c r="NZK1" s="319"/>
      <c r="NZL1" s="319"/>
      <c r="NZM1" s="319"/>
      <c r="NZN1" s="319"/>
      <c r="NZO1" s="319"/>
      <c r="NZP1" s="319"/>
      <c r="NZQ1" s="319"/>
      <c r="NZR1" s="319"/>
      <c r="NZS1" s="319"/>
      <c r="NZT1" s="319"/>
      <c r="NZU1" s="319"/>
      <c r="NZV1" s="319"/>
      <c r="NZW1" s="319"/>
      <c r="NZX1" s="13"/>
      <c r="NZY1" s="13"/>
      <c r="NZZ1" s="13"/>
      <c r="OAA1" s="13"/>
      <c r="OAB1" s="13"/>
      <c r="OAC1" s="13"/>
      <c r="OAD1" s="13"/>
      <c r="OAE1" s="13"/>
      <c r="OAF1" s="13"/>
      <c r="OAG1" s="13"/>
      <c r="OAH1" s="13"/>
      <c r="OAI1" s="13"/>
      <c r="OAJ1" s="13"/>
      <c r="OAK1" s="13"/>
      <c r="OAL1" s="13"/>
      <c r="OAM1" s="13"/>
      <c r="OAN1" s="13"/>
      <c r="OAO1" s="13"/>
      <c r="OAP1" s="13"/>
      <c r="OAQ1" s="13"/>
      <c r="OAR1" s="13"/>
      <c r="OAS1" s="13"/>
      <c r="OAT1" s="13"/>
      <c r="OAU1" s="13"/>
      <c r="OAV1" s="13"/>
      <c r="OAW1" s="13"/>
      <c r="OAX1" s="13"/>
      <c r="OAY1" s="13"/>
      <c r="OAZ1" s="13"/>
      <c r="OBA1" s="13"/>
      <c r="OBB1" s="13"/>
      <c r="OBC1" s="13"/>
      <c r="OBD1" s="13"/>
      <c r="OBE1" s="13"/>
      <c r="OBF1" s="13"/>
      <c r="OBG1" s="13"/>
      <c r="OBH1" s="13"/>
      <c r="OBI1" s="13"/>
      <c r="OBJ1" s="13"/>
      <c r="OBK1" s="13"/>
      <c r="OBL1" s="13"/>
      <c r="OBM1" s="13"/>
      <c r="OBN1" s="13"/>
      <c r="OBO1" s="13"/>
      <c r="OBP1" s="13"/>
      <c r="OBQ1" s="13"/>
      <c r="OBR1" s="13"/>
      <c r="OBS1" s="13"/>
      <c r="OBT1" s="13"/>
      <c r="OBU1" s="13"/>
      <c r="OBV1" s="13"/>
      <c r="OBW1" s="13"/>
      <c r="OBX1" s="13"/>
      <c r="OBY1" s="13"/>
      <c r="OBZ1" s="13"/>
      <c r="OCA1" s="13"/>
      <c r="OCB1" s="13"/>
      <c r="OCC1" s="13"/>
      <c r="OCD1" s="13"/>
      <c r="OCE1" s="13"/>
      <c r="OCF1" s="13"/>
      <c r="OCG1" s="13"/>
      <c r="OCH1" s="13"/>
      <c r="OCI1" s="13"/>
      <c r="OCJ1" s="13"/>
      <c r="OCK1" s="13"/>
      <c r="OCL1" s="13"/>
      <c r="OCM1" s="13"/>
      <c r="OCN1" s="13"/>
      <c r="OCO1" s="13"/>
      <c r="OCP1" s="13"/>
      <c r="OCQ1" s="13"/>
      <c r="OCR1" s="13"/>
      <c r="OCS1" s="13"/>
      <c r="OCT1" s="13"/>
      <c r="OCU1" s="13"/>
      <c r="OCV1" s="13"/>
      <c r="OCW1" s="13"/>
      <c r="OCX1" s="13"/>
      <c r="OCY1" s="13"/>
      <c r="OCZ1" s="13"/>
      <c r="ODA1" s="13"/>
      <c r="ODB1" s="13"/>
      <c r="ODC1" s="13"/>
      <c r="ODD1" s="13"/>
      <c r="ODE1" s="13"/>
      <c r="ODF1" s="13"/>
      <c r="ODG1" s="13"/>
      <c r="ODH1" s="13"/>
      <c r="ODI1" s="13"/>
      <c r="ODJ1" s="13"/>
      <c r="ODK1" s="13"/>
      <c r="ODL1" s="319"/>
      <c r="ODM1" s="319"/>
      <c r="ODN1" s="319"/>
      <c r="ODO1" s="319"/>
      <c r="ODP1" s="319"/>
      <c r="ODQ1" s="319"/>
      <c r="ODR1" s="319"/>
      <c r="ODS1" s="319"/>
      <c r="ODT1" s="319"/>
      <c r="ODU1" s="319"/>
      <c r="ODV1" s="319"/>
      <c r="ODW1" s="319"/>
      <c r="ODX1" s="319"/>
      <c r="ODY1" s="319"/>
      <c r="ODZ1" s="319"/>
      <c r="OEA1" s="319"/>
      <c r="OEB1" s="319"/>
      <c r="OEC1" s="319"/>
      <c r="OED1" s="319"/>
      <c r="OEE1" s="319"/>
      <c r="OEF1" s="319"/>
      <c r="OEG1" s="319"/>
      <c r="OEH1" s="319"/>
      <c r="OEI1" s="319"/>
      <c r="OEJ1" s="319"/>
      <c r="OEK1" s="319"/>
      <c r="OEL1" s="319"/>
      <c r="OEM1" s="319"/>
      <c r="OEN1" s="319"/>
      <c r="OEO1" s="319"/>
      <c r="OEP1" s="319"/>
      <c r="OEQ1" s="319"/>
      <c r="OER1" s="319"/>
      <c r="OES1" s="319"/>
      <c r="OET1" s="319"/>
      <c r="OEU1" s="319"/>
      <c r="OEV1" s="319"/>
      <c r="OEW1" s="319"/>
      <c r="OEX1" s="319"/>
      <c r="OEY1" s="319"/>
      <c r="OEZ1" s="319"/>
      <c r="OFA1" s="319"/>
      <c r="OFB1" s="319"/>
      <c r="OFC1" s="319"/>
      <c r="OFD1" s="319"/>
      <c r="OFE1" s="319"/>
      <c r="OFF1" s="319"/>
      <c r="OFG1" s="319"/>
      <c r="OFH1" s="319"/>
      <c r="OFI1" s="319"/>
      <c r="OFJ1" s="319"/>
      <c r="OFK1" s="319"/>
      <c r="OFL1" s="319"/>
      <c r="OFM1" s="319"/>
      <c r="OFN1" s="319"/>
      <c r="OFO1" s="319"/>
      <c r="OFP1" s="319"/>
      <c r="OFQ1" s="319"/>
      <c r="OFR1" s="319"/>
      <c r="OFS1" s="319"/>
      <c r="OFT1" s="319"/>
      <c r="OFU1" s="319"/>
      <c r="OFV1" s="319"/>
      <c r="OFW1" s="319"/>
      <c r="OFX1" s="319"/>
      <c r="OFY1" s="319"/>
      <c r="OFZ1" s="319"/>
      <c r="OGA1" s="319"/>
      <c r="OGB1" s="319"/>
      <c r="OGC1" s="319"/>
      <c r="OGD1" s="319"/>
      <c r="OGE1" s="319"/>
      <c r="OGF1" s="319"/>
      <c r="OGG1" s="319"/>
      <c r="OGH1" s="319"/>
      <c r="OGI1" s="319"/>
      <c r="OGJ1" s="319"/>
      <c r="OGK1" s="319"/>
      <c r="OGL1" s="319"/>
      <c r="OGM1" s="319"/>
      <c r="OGN1" s="319"/>
      <c r="OGO1" s="319"/>
      <c r="OGP1" s="319"/>
      <c r="OGQ1" s="319"/>
      <c r="OGR1" s="319"/>
      <c r="OGS1" s="319"/>
      <c r="OGT1" s="319"/>
      <c r="OGU1" s="319"/>
      <c r="OGV1" s="319"/>
      <c r="OGW1" s="319"/>
      <c r="OGX1" s="319"/>
      <c r="OGY1" s="319"/>
      <c r="OGZ1" s="319"/>
      <c r="OHA1" s="319"/>
      <c r="OHB1" s="319"/>
      <c r="OHC1" s="319"/>
      <c r="OHD1" s="319"/>
      <c r="OHE1" s="319"/>
      <c r="OHF1" s="319"/>
      <c r="OHG1" s="319"/>
      <c r="OHH1" s="319"/>
      <c r="OHI1" s="319"/>
      <c r="OHJ1" s="319"/>
      <c r="OHK1" s="319"/>
      <c r="OHL1" s="319"/>
      <c r="OHM1" s="319"/>
      <c r="OHN1" s="319"/>
      <c r="OHO1" s="319"/>
      <c r="OHP1" s="319"/>
      <c r="OHQ1" s="319"/>
      <c r="OHR1" s="319"/>
      <c r="OHS1" s="319"/>
      <c r="OHT1" s="319"/>
      <c r="OHU1" s="319"/>
      <c r="OHV1" s="319"/>
      <c r="OHW1" s="319"/>
      <c r="OHX1" s="319"/>
      <c r="OHY1" s="319"/>
      <c r="OHZ1" s="319"/>
      <c r="OIA1" s="319"/>
      <c r="OIB1" s="319"/>
      <c r="OIC1" s="319"/>
      <c r="OID1" s="319"/>
      <c r="OIE1" s="319"/>
      <c r="OIF1" s="319"/>
      <c r="OIG1" s="319"/>
      <c r="OIH1" s="319"/>
      <c r="OII1" s="319"/>
      <c r="OIJ1" s="319"/>
      <c r="OIK1" s="319"/>
      <c r="OIL1" s="319"/>
      <c r="OIM1" s="319"/>
      <c r="OIN1" s="319"/>
      <c r="OIO1" s="319"/>
      <c r="OIP1" s="319"/>
      <c r="OIQ1" s="319"/>
      <c r="OIR1" s="319"/>
      <c r="OIS1" s="319"/>
      <c r="OIT1" s="319"/>
      <c r="OIU1" s="319"/>
      <c r="OIV1" s="319"/>
      <c r="OIW1" s="319"/>
      <c r="OIX1" s="319"/>
      <c r="OIY1" s="319"/>
      <c r="OIZ1" s="319"/>
      <c r="OJA1" s="319"/>
      <c r="OJB1" s="319"/>
      <c r="OJC1" s="319"/>
      <c r="OJD1" s="319"/>
      <c r="OJE1" s="319"/>
      <c r="OJF1" s="319"/>
      <c r="OJG1" s="319"/>
      <c r="OJH1" s="319"/>
      <c r="OJI1" s="319"/>
      <c r="OJJ1" s="319"/>
      <c r="OJK1" s="319"/>
      <c r="OJL1" s="319"/>
      <c r="OJM1" s="319"/>
      <c r="OJN1" s="319"/>
      <c r="OJO1" s="319"/>
      <c r="OJP1" s="319"/>
      <c r="OJQ1" s="319"/>
      <c r="OJR1" s="319"/>
      <c r="OJS1" s="319"/>
      <c r="OJT1" s="13"/>
      <c r="OJU1" s="13"/>
      <c r="OJV1" s="13"/>
      <c r="OJW1" s="13"/>
      <c r="OJX1" s="13"/>
      <c r="OJY1" s="13"/>
      <c r="OJZ1" s="13"/>
      <c r="OKA1" s="13"/>
      <c r="OKB1" s="13"/>
      <c r="OKC1" s="13"/>
      <c r="OKD1" s="13"/>
      <c r="OKE1" s="13"/>
      <c r="OKF1" s="13"/>
      <c r="OKG1" s="13"/>
      <c r="OKH1" s="13"/>
      <c r="OKI1" s="13"/>
      <c r="OKJ1" s="13"/>
      <c r="OKK1" s="13"/>
      <c r="OKL1" s="13"/>
      <c r="OKM1" s="13"/>
      <c r="OKN1" s="13"/>
      <c r="OKO1" s="13"/>
      <c r="OKP1" s="13"/>
      <c r="OKQ1" s="13"/>
      <c r="OKR1" s="13"/>
      <c r="OKS1" s="13"/>
      <c r="OKT1" s="13"/>
      <c r="OKU1" s="13"/>
      <c r="OKV1" s="13"/>
      <c r="OKW1" s="13"/>
      <c r="OKX1" s="13"/>
      <c r="OKY1" s="13"/>
      <c r="OKZ1" s="13"/>
      <c r="OLA1" s="13"/>
      <c r="OLB1" s="13"/>
      <c r="OLC1" s="13"/>
      <c r="OLD1" s="13"/>
      <c r="OLE1" s="13"/>
      <c r="OLF1" s="13"/>
      <c r="OLG1" s="13"/>
      <c r="OLH1" s="13"/>
      <c r="OLI1" s="13"/>
      <c r="OLJ1" s="13"/>
      <c r="OLK1" s="13"/>
      <c r="OLL1" s="13"/>
      <c r="OLM1" s="13"/>
      <c r="OLN1" s="13"/>
      <c r="OLO1" s="13"/>
      <c r="OLP1" s="13"/>
      <c r="OLQ1" s="13"/>
      <c r="OLR1" s="13"/>
      <c r="OLS1" s="13"/>
      <c r="OLT1" s="13"/>
      <c r="OLU1" s="13"/>
      <c r="OLV1" s="13"/>
      <c r="OLW1" s="13"/>
      <c r="OLX1" s="13"/>
      <c r="OLY1" s="13"/>
      <c r="OLZ1" s="13"/>
      <c r="OMA1" s="13"/>
      <c r="OMB1" s="13"/>
      <c r="OMC1" s="13"/>
      <c r="OMD1" s="13"/>
      <c r="OME1" s="13"/>
      <c r="OMF1" s="13"/>
      <c r="OMG1" s="13"/>
      <c r="OMH1" s="13"/>
      <c r="OMI1" s="13"/>
      <c r="OMJ1" s="13"/>
      <c r="OMK1" s="13"/>
      <c r="OML1" s="13"/>
      <c r="OMM1" s="13"/>
      <c r="OMN1" s="13"/>
      <c r="OMO1" s="13"/>
      <c r="OMP1" s="13"/>
      <c r="OMQ1" s="13"/>
      <c r="OMR1" s="13"/>
      <c r="OMS1" s="13"/>
      <c r="OMT1" s="13"/>
      <c r="OMU1" s="13"/>
      <c r="OMV1" s="13"/>
      <c r="OMW1" s="13"/>
      <c r="OMX1" s="13"/>
      <c r="OMY1" s="13"/>
      <c r="OMZ1" s="13"/>
      <c r="ONA1" s="13"/>
      <c r="ONB1" s="13"/>
      <c r="ONC1" s="13"/>
      <c r="OND1" s="13"/>
      <c r="ONE1" s="13"/>
      <c r="ONF1" s="13"/>
      <c r="ONG1" s="13"/>
      <c r="ONH1" s="319"/>
      <c r="ONI1" s="319"/>
      <c r="ONJ1" s="319"/>
      <c r="ONK1" s="319"/>
      <c r="ONL1" s="319"/>
      <c r="ONM1" s="319"/>
      <c r="ONN1" s="319"/>
      <c r="ONO1" s="319"/>
      <c r="ONP1" s="319"/>
      <c r="ONQ1" s="319"/>
      <c r="ONR1" s="319"/>
      <c r="ONS1" s="319"/>
      <c r="ONT1" s="319"/>
      <c r="ONU1" s="319"/>
      <c r="ONV1" s="319"/>
      <c r="ONW1" s="319"/>
      <c r="ONX1" s="319"/>
      <c r="ONY1" s="319"/>
      <c r="ONZ1" s="319"/>
      <c r="OOA1" s="319"/>
      <c r="OOB1" s="319"/>
      <c r="OOC1" s="319"/>
      <c r="OOD1" s="319"/>
      <c r="OOE1" s="319"/>
      <c r="OOF1" s="319"/>
      <c r="OOG1" s="319"/>
      <c r="OOH1" s="319"/>
      <c r="OOI1" s="319"/>
      <c r="OOJ1" s="319"/>
      <c r="OOK1" s="319"/>
      <c r="OOL1" s="319"/>
      <c r="OOM1" s="319"/>
      <c r="OON1" s="319"/>
      <c r="OOO1" s="319"/>
      <c r="OOP1" s="319"/>
      <c r="OOQ1" s="319"/>
      <c r="OOR1" s="319"/>
      <c r="OOS1" s="319"/>
      <c r="OOT1" s="319"/>
      <c r="OOU1" s="319"/>
      <c r="OOV1" s="319"/>
      <c r="OOW1" s="319"/>
      <c r="OOX1" s="319"/>
      <c r="OOY1" s="319"/>
      <c r="OOZ1" s="319"/>
      <c r="OPA1" s="319"/>
      <c r="OPB1" s="319"/>
      <c r="OPC1" s="319"/>
      <c r="OPD1" s="319"/>
      <c r="OPE1" s="319"/>
      <c r="OPF1" s="319"/>
      <c r="OPG1" s="319"/>
      <c r="OPH1" s="319"/>
      <c r="OPI1" s="319"/>
      <c r="OPJ1" s="319"/>
      <c r="OPK1" s="319"/>
      <c r="OPL1" s="319"/>
      <c r="OPM1" s="319"/>
      <c r="OPN1" s="319"/>
      <c r="OPO1" s="319"/>
      <c r="OPP1" s="319"/>
      <c r="OPQ1" s="319"/>
      <c r="OPR1" s="319"/>
      <c r="OPS1" s="319"/>
      <c r="OPT1" s="319"/>
      <c r="OPU1" s="319"/>
      <c r="OPV1" s="319"/>
      <c r="OPW1" s="319"/>
      <c r="OPX1" s="319"/>
      <c r="OPY1" s="319"/>
      <c r="OPZ1" s="319"/>
      <c r="OQA1" s="319"/>
      <c r="OQB1" s="319"/>
      <c r="OQC1" s="319"/>
      <c r="OQD1" s="319"/>
      <c r="OQE1" s="319"/>
      <c r="OQF1" s="319"/>
      <c r="OQG1" s="319"/>
      <c r="OQH1" s="319"/>
      <c r="OQI1" s="319"/>
      <c r="OQJ1" s="319"/>
      <c r="OQK1" s="319"/>
      <c r="OQL1" s="319"/>
      <c r="OQM1" s="319"/>
      <c r="OQN1" s="319"/>
      <c r="OQO1" s="319"/>
      <c r="OQP1" s="319"/>
      <c r="OQQ1" s="319"/>
      <c r="OQR1" s="319"/>
      <c r="OQS1" s="319"/>
      <c r="OQT1" s="319"/>
      <c r="OQU1" s="319"/>
      <c r="OQV1" s="319"/>
      <c r="OQW1" s="319"/>
      <c r="OQX1" s="319"/>
      <c r="OQY1" s="319"/>
      <c r="OQZ1" s="319"/>
      <c r="ORA1" s="319"/>
      <c r="ORB1" s="319"/>
      <c r="ORC1" s="319"/>
      <c r="ORD1" s="319"/>
      <c r="ORE1" s="319"/>
      <c r="ORF1" s="319"/>
      <c r="ORG1" s="319"/>
      <c r="ORH1" s="319"/>
      <c r="ORI1" s="319"/>
      <c r="ORJ1" s="319"/>
      <c r="ORK1" s="319"/>
      <c r="ORL1" s="319"/>
      <c r="ORM1" s="319"/>
      <c r="ORN1" s="319"/>
      <c r="ORO1" s="319"/>
      <c r="ORP1" s="319"/>
      <c r="ORQ1" s="319"/>
      <c r="ORR1" s="319"/>
      <c r="ORS1" s="319"/>
      <c r="ORT1" s="319"/>
      <c r="ORU1" s="319"/>
      <c r="ORV1" s="319"/>
      <c r="ORW1" s="319"/>
      <c r="ORX1" s="319"/>
      <c r="ORY1" s="319"/>
      <c r="ORZ1" s="319"/>
      <c r="OSA1" s="319"/>
      <c r="OSB1" s="319"/>
      <c r="OSC1" s="319"/>
      <c r="OSD1" s="319"/>
      <c r="OSE1" s="319"/>
      <c r="OSF1" s="319"/>
      <c r="OSG1" s="319"/>
      <c r="OSH1" s="319"/>
      <c r="OSI1" s="319"/>
      <c r="OSJ1" s="319"/>
      <c r="OSK1" s="319"/>
      <c r="OSL1" s="319"/>
      <c r="OSM1" s="319"/>
      <c r="OSN1" s="319"/>
      <c r="OSO1" s="319"/>
      <c r="OSP1" s="319"/>
      <c r="OSQ1" s="319"/>
      <c r="OSR1" s="319"/>
      <c r="OSS1" s="319"/>
      <c r="OST1" s="319"/>
      <c r="OSU1" s="319"/>
      <c r="OSV1" s="319"/>
      <c r="OSW1" s="319"/>
      <c r="OSX1" s="319"/>
      <c r="OSY1" s="319"/>
      <c r="OSZ1" s="319"/>
      <c r="OTA1" s="319"/>
      <c r="OTB1" s="319"/>
      <c r="OTC1" s="319"/>
      <c r="OTD1" s="319"/>
      <c r="OTE1" s="319"/>
      <c r="OTF1" s="319"/>
      <c r="OTG1" s="319"/>
      <c r="OTH1" s="319"/>
      <c r="OTI1" s="319"/>
      <c r="OTJ1" s="319"/>
      <c r="OTK1" s="319"/>
      <c r="OTL1" s="319"/>
      <c r="OTM1" s="319"/>
      <c r="OTN1" s="319"/>
      <c r="OTO1" s="319"/>
      <c r="OTP1" s="13"/>
      <c r="OTQ1" s="13"/>
      <c r="OTR1" s="13"/>
      <c r="OTS1" s="13"/>
      <c r="OTT1" s="13"/>
      <c r="OTU1" s="13"/>
      <c r="OTV1" s="13"/>
      <c r="OTW1" s="13"/>
      <c r="OTX1" s="13"/>
      <c r="OTY1" s="13"/>
      <c r="OTZ1" s="13"/>
      <c r="OUA1" s="13"/>
      <c r="OUB1" s="13"/>
      <c r="OUC1" s="13"/>
      <c r="OUD1" s="13"/>
      <c r="OUE1" s="13"/>
      <c r="OUF1" s="13"/>
      <c r="OUG1" s="13"/>
      <c r="OUH1" s="13"/>
      <c r="OUI1" s="13"/>
      <c r="OUJ1" s="13"/>
      <c r="OUK1" s="13"/>
      <c r="OUL1" s="13"/>
      <c r="OUM1" s="13"/>
      <c r="OUN1" s="13"/>
      <c r="OUO1" s="13"/>
      <c r="OUP1" s="13"/>
      <c r="OUQ1" s="13"/>
      <c r="OUR1" s="13"/>
      <c r="OUS1" s="13"/>
      <c r="OUT1" s="13"/>
      <c r="OUU1" s="13"/>
      <c r="OUV1" s="13"/>
      <c r="OUW1" s="13"/>
      <c r="OUX1" s="13"/>
      <c r="OUY1" s="13"/>
      <c r="OUZ1" s="13"/>
      <c r="OVA1" s="13"/>
      <c r="OVB1" s="13"/>
      <c r="OVC1" s="13"/>
      <c r="OVD1" s="13"/>
      <c r="OVE1" s="13"/>
      <c r="OVF1" s="13"/>
      <c r="OVG1" s="13"/>
      <c r="OVH1" s="13"/>
      <c r="OVI1" s="13"/>
      <c r="OVJ1" s="13"/>
      <c r="OVK1" s="13"/>
      <c r="OVL1" s="13"/>
      <c r="OVM1" s="13"/>
      <c r="OVN1" s="13"/>
      <c r="OVO1" s="13"/>
      <c r="OVP1" s="13"/>
      <c r="OVQ1" s="13"/>
      <c r="OVR1" s="13"/>
      <c r="OVS1" s="13"/>
      <c r="OVT1" s="13"/>
      <c r="OVU1" s="13"/>
      <c r="OVV1" s="13"/>
      <c r="OVW1" s="13"/>
      <c r="OVX1" s="13"/>
      <c r="OVY1" s="13"/>
      <c r="OVZ1" s="13"/>
      <c r="OWA1" s="13"/>
      <c r="OWB1" s="13"/>
      <c r="OWC1" s="13"/>
      <c r="OWD1" s="13"/>
      <c r="OWE1" s="13"/>
      <c r="OWF1" s="13"/>
      <c r="OWG1" s="13"/>
      <c r="OWH1" s="13"/>
      <c r="OWI1" s="13"/>
      <c r="OWJ1" s="13"/>
      <c r="OWK1" s="13"/>
      <c r="OWL1" s="13"/>
      <c r="OWM1" s="13"/>
      <c r="OWN1" s="13"/>
      <c r="OWO1" s="13"/>
      <c r="OWP1" s="13"/>
      <c r="OWQ1" s="13"/>
      <c r="OWR1" s="13"/>
      <c r="OWS1" s="13"/>
      <c r="OWT1" s="13"/>
      <c r="OWU1" s="13"/>
      <c r="OWV1" s="13"/>
      <c r="OWW1" s="13"/>
      <c r="OWX1" s="13"/>
      <c r="OWY1" s="13"/>
      <c r="OWZ1" s="13"/>
      <c r="OXA1" s="13"/>
      <c r="OXB1" s="13"/>
      <c r="OXC1" s="13"/>
      <c r="OXD1" s="319"/>
      <c r="OXE1" s="319"/>
      <c r="OXF1" s="319"/>
      <c r="OXG1" s="319"/>
      <c r="OXH1" s="319"/>
      <c r="OXI1" s="319"/>
      <c r="OXJ1" s="319"/>
      <c r="OXK1" s="319"/>
      <c r="OXL1" s="319"/>
      <c r="OXM1" s="319"/>
      <c r="OXN1" s="319"/>
      <c r="OXO1" s="319"/>
      <c r="OXP1" s="319"/>
      <c r="OXQ1" s="319"/>
      <c r="OXR1" s="319"/>
      <c r="OXS1" s="319"/>
      <c r="OXT1" s="319"/>
      <c r="OXU1" s="319"/>
      <c r="OXV1" s="319"/>
      <c r="OXW1" s="319"/>
      <c r="OXX1" s="319"/>
      <c r="OXY1" s="319"/>
      <c r="OXZ1" s="319"/>
      <c r="OYA1" s="319"/>
      <c r="OYB1" s="319"/>
      <c r="OYC1" s="319"/>
      <c r="OYD1" s="319"/>
      <c r="OYE1" s="319"/>
      <c r="OYF1" s="319"/>
      <c r="OYG1" s="319"/>
      <c r="OYH1" s="319"/>
      <c r="OYI1" s="319"/>
      <c r="OYJ1" s="319"/>
      <c r="OYK1" s="319"/>
      <c r="OYL1" s="319"/>
      <c r="OYM1" s="319"/>
      <c r="OYN1" s="319"/>
      <c r="OYO1" s="319"/>
      <c r="OYP1" s="319"/>
      <c r="OYQ1" s="319"/>
      <c r="OYR1" s="319"/>
      <c r="OYS1" s="319"/>
      <c r="OYT1" s="319"/>
      <c r="OYU1" s="319"/>
      <c r="OYV1" s="319"/>
      <c r="OYW1" s="319"/>
      <c r="OYX1" s="319"/>
      <c r="OYY1" s="319"/>
      <c r="OYZ1" s="319"/>
      <c r="OZA1" s="319"/>
      <c r="OZB1" s="319"/>
      <c r="OZC1" s="319"/>
      <c r="OZD1" s="319"/>
      <c r="OZE1" s="319"/>
      <c r="OZF1" s="319"/>
      <c r="OZG1" s="319"/>
      <c r="OZH1" s="319"/>
      <c r="OZI1" s="319"/>
      <c r="OZJ1" s="319"/>
      <c r="OZK1" s="319"/>
      <c r="OZL1" s="319"/>
      <c r="OZM1" s="319"/>
      <c r="OZN1" s="319"/>
      <c r="OZO1" s="319"/>
      <c r="OZP1" s="319"/>
      <c r="OZQ1" s="319"/>
      <c r="OZR1" s="319"/>
      <c r="OZS1" s="319"/>
      <c r="OZT1" s="319"/>
      <c r="OZU1" s="319"/>
      <c r="OZV1" s="319"/>
      <c r="OZW1" s="319"/>
      <c r="OZX1" s="319"/>
      <c r="OZY1" s="319"/>
      <c r="OZZ1" s="319"/>
      <c r="PAA1" s="319"/>
      <c r="PAB1" s="319"/>
      <c r="PAC1" s="319"/>
      <c r="PAD1" s="319"/>
      <c r="PAE1" s="319"/>
      <c r="PAF1" s="319"/>
      <c r="PAG1" s="319"/>
      <c r="PAH1" s="319"/>
      <c r="PAI1" s="319"/>
      <c r="PAJ1" s="319"/>
      <c r="PAK1" s="319"/>
      <c r="PAL1" s="319"/>
      <c r="PAM1" s="319"/>
      <c r="PAN1" s="319"/>
      <c r="PAO1" s="319"/>
      <c r="PAP1" s="319"/>
      <c r="PAQ1" s="319"/>
      <c r="PAR1" s="319"/>
      <c r="PAS1" s="319"/>
      <c r="PAT1" s="319"/>
      <c r="PAU1" s="319"/>
      <c r="PAV1" s="319"/>
      <c r="PAW1" s="319"/>
      <c r="PAX1" s="319"/>
      <c r="PAY1" s="319"/>
      <c r="PAZ1" s="319"/>
      <c r="PBA1" s="319"/>
      <c r="PBB1" s="319"/>
      <c r="PBC1" s="319"/>
      <c r="PBD1" s="319"/>
      <c r="PBE1" s="319"/>
      <c r="PBF1" s="319"/>
      <c r="PBG1" s="319"/>
      <c r="PBH1" s="319"/>
      <c r="PBI1" s="319"/>
      <c r="PBJ1" s="319"/>
      <c r="PBK1" s="319"/>
      <c r="PBL1" s="319"/>
      <c r="PBM1" s="319"/>
      <c r="PBN1" s="319"/>
      <c r="PBO1" s="319"/>
      <c r="PBP1" s="319"/>
      <c r="PBQ1" s="319"/>
      <c r="PBR1" s="319"/>
      <c r="PBS1" s="319"/>
      <c r="PBT1" s="319"/>
      <c r="PBU1" s="319"/>
      <c r="PBV1" s="319"/>
      <c r="PBW1" s="319"/>
      <c r="PBX1" s="319"/>
      <c r="PBY1" s="319"/>
      <c r="PBZ1" s="319"/>
      <c r="PCA1" s="319"/>
      <c r="PCB1" s="319"/>
      <c r="PCC1" s="319"/>
      <c r="PCD1" s="319"/>
      <c r="PCE1" s="319"/>
      <c r="PCF1" s="319"/>
      <c r="PCG1" s="319"/>
      <c r="PCH1" s="319"/>
      <c r="PCI1" s="319"/>
      <c r="PCJ1" s="319"/>
      <c r="PCK1" s="319"/>
      <c r="PCL1" s="319"/>
      <c r="PCM1" s="319"/>
      <c r="PCN1" s="319"/>
      <c r="PCO1" s="319"/>
      <c r="PCP1" s="319"/>
      <c r="PCQ1" s="319"/>
      <c r="PCR1" s="319"/>
      <c r="PCS1" s="319"/>
      <c r="PCT1" s="319"/>
      <c r="PCU1" s="319"/>
      <c r="PCV1" s="319"/>
      <c r="PCW1" s="319"/>
      <c r="PCX1" s="319"/>
      <c r="PCY1" s="319"/>
      <c r="PCZ1" s="319"/>
      <c r="PDA1" s="319"/>
      <c r="PDB1" s="319"/>
      <c r="PDC1" s="319"/>
      <c r="PDD1" s="319"/>
      <c r="PDE1" s="319"/>
      <c r="PDF1" s="319"/>
      <c r="PDG1" s="319"/>
      <c r="PDH1" s="319"/>
      <c r="PDI1" s="319"/>
      <c r="PDJ1" s="319"/>
      <c r="PDK1" s="319"/>
      <c r="PDL1" s="13"/>
      <c r="PDM1" s="13"/>
      <c r="PDN1" s="13"/>
      <c r="PDO1" s="13"/>
      <c r="PDP1" s="13"/>
      <c r="PDQ1" s="13"/>
      <c r="PDR1" s="13"/>
      <c r="PDS1" s="13"/>
      <c r="PDT1" s="13"/>
      <c r="PDU1" s="13"/>
      <c r="PDV1" s="13"/>
      <c r="PDW1" s="13"/>
      <c r="PDX1" s="13"/>
      <c r="PDY1" s="13"/>
      <c r="PDZ1" s="13"/>
      <c r="PEA1" s="13"/>
      <c r="PEB1" s="13"/>
      <c r="PEC1" s="13"/>
      <c r="PED1" s="13"/>
      <c r="PEE1" s="13"/>
      <c r="PEF1" s="13"/>
      <c r="PEG1" s="13"/>
      <c r="PEH1" s="13"/>
      <c r="PEI1" s="13"/>
      <c r="PEJ1" s="13"/>
      <c r="PEK1" s="13"/>
      <c r="PEL1" s="13"/>
      <c r="PEM1" s="13"/>
      <c r="PEN1" s="13"/>
      <c r="PEO1" s="13"/>
      <c r="PEP1" s="13"/>
      <c r="PEQ1" s="13"/>
      <c r="PER1" s="13"/>
      <c r="PES1" s="13"/>
      <c r="PET1" s="13"/>
      <c r="PEU1" s="13"/>
      <c r="PEV1" s="13"/>
      <c r="PEW1" s="13"/>
      <c r="PEX1" s="13"/>
      <c r="PEY1" s="13"/>
      <c r="PEZ1" s="13"/>
      <c r="PFA1" s="13"/>
      <c r="PFB1" s="13"/>
      <c r="PFC1" s="13"/>
      <c r="PFD1" s="13"/>
      <c r="PFE1" s="13"/>
      <c r="PFF1" s="13"/>
      <c r="PFG1" s="13"/>
      <c r="PFH1" s="13"/>
      <c r="PFI1" s="13"/>
      <c r="PFJ1" s="13"/>
      <c r="PFK1" s="13"/>
      <c r="PFL1" s="13"/>
      <c r="PFM1" s="13"/>
      <c r="PFN1" s="13"/>
      <c r="PFO1" s="13"/>
      <c r="PFP1" s="13"/>
      <c r="PFQ1" s="13"/>
      <c r="PFR1" s="13"/>
      <c r="PFS1" s="13"/>
      <c r="PFT1" s="13"/>
      <c r="PFU1" s="13"/>
      <c r="PFV1" s="13"/>
      <c r="PFW1" s="13"/>
      <c r="PFX1" s="13"/>
      <c r="PFY1" s="13"/>
      <c r="PFZ1" s="13"/>
      <c r="PGA1" s="13"/>
      <c r="PGB1" s="13"/>
      <c r="PGC1" s="13"/>
      <c r="PGD1" s="13"/>
      <c r="PGE1" s="13"/>
      <c r="PGF1" s="13"/>
      <c r="PGG1" s="13"/>
      <c r="PGH1" s="13"/>
      <c r="PGI1" s="13"/>
      <c r="PGJ1" s="13"/>
      <c r="PGK1" s="13"/>
      <c r="PGL1" s="13"/>
      <c r="PGM1" s="13"/>
      <c r="PGN1" s="13"/>
      <c r="PGO1" s="13"/>
      <c r="PGP1" s="13"/>
      <c r="PGQ1" s="13"/>
      <c r="PGR1" s="13"/>
      <c r="PGS1" s="13"/>
      <c r="PGT1" s="13"/>
      <c r="PGU1" s="13"/>
      <c r="PGV1" s="13"/>
      <c r="PGW1" s="13"/>
      <c r="PGX1" s="13"/>
      <c r="PGY1" s="13"/>
      <c r="PGZ1" s="319"/>
      <c r="PHA1" s="319"/>
      <c r="PHB1" s="319"/>
      <c r="PHC1" s="319"/>
      <c r="PHD1" s="319"/>
      <c r="PHE1" s="319"/>
      <c r="PHF1" s="319"/>
      <c r="PHG1" s="319"/>
      <c r="PHH1" s="319"/>
      <c r="PHI1" s="319"/>
      <c r="PHJ1" s="319"/>
      <c r="PHK1" s="319"/>
      <c r="PHL1" s="319"/>
      <c r="PHM1" s="319"/>
      <c r="PHN1" s="319"/>
      <c r="PHO1" s="319"/>
      <c r="PHP1" s="319"/>
      <c r="PHQ1" s="319"/>
      <c r="PHR1" s="319"/>
      <c r="PHS1" s="319"/>
      <c r="PHT1" s="319"/>
      <c r="PHU1" s="319"/>
      <c r="PHV1" s="319"/>
      <c r="PHW1" s="319"/>
      <c r="PHX1" s="319"/>
      <c r="PHY1" s="319"/>
      <c r="PHZ1" s="319"/>
      <c r="PIA1" s="319"/>
      <c r="PIB1" s="319"/>
      <c r="PIC1" s="319"/>
      <c r="PID1" s="319"/>
      <c r="PIE1" s="319"/>
      <c r="PIF1" s="319"/>
      <c r="PIG1" s="319"/>
      <c r="PIH1" s="319"/>
      <c r="PII1" s="319"/>
      <c r="PIJ1" s="319"/>
      <c r="PIK1" s="319"/>
      <c r="PIL1" s="319"/>
      <c r="PIM1" s="319"/>
      <c r="PIN1" s="319"/>
      <c r="PIO1" s="319"/>
      <c r="PIP1" s="319"/>
      <c r="PIQ1" s="319"/>
      <c r="PIR1" s="319"/>
      <c r="PIS1" s="319"/>
      <c r="PIT1" s="319"/>
      <c r="PIU1" s="319"/>
      <c r="PIV1" s="319"/>
      <c r="PIW1" s="319"/>
      <c r="PIX1" s="319"/>
      <c r="PIY1" s="319"/>
      <c r="PIZ1" s="319"/>
      <c r="PJA1" s="319"/>
      <c r="PJB1" s="319"/>
      <c r="PJC1" s="319"/>
      <c r="PJD1" s="319"/>
      <c r="PJE1" s="319"/>
      <c r="PJF1" s="319"/>
      <c r="PJG1" s="319"/>
      <c r="PJH1" s="319"/>
      <c r="PJI1" s="319"/>
      <c r="PJJ1" s="319"/>
      <c r="PJK1" s="319"/>
      <c r="PJL1" s="319"/>
      <c r="PJM1" s="319"/>
      <c r="PJN1" s="319"/>
      <c r="PJO1" s="319"/>
      <c r="PJP1" s="319"/>
      <c r="PJQ1" s="319"/>
      <c r="PJR1" s="319"/>
      <c r="PJS1" s="319"/>
      <c r="PJT1" s="319"/>
      <c r="PJU1" s="319"/>
      <c r="PJV1" s="319"/>
      <c r="PJW1" s="319"/>
      <c r="PJX1" s="319"/>
      <c r="PJY1" s="319"/>
      <c r="PJZ1" s="319"/>
      <c r="PKA1" s="319"/>
      <c r="PKB1" s="319"/>
      <c r="PKC1" s="319"/>
      <c r="PKD1" s="319"/>
      <c r="PKE1" s="319"/>
      <c r="PKF1" s="319"/>
      <c r="PKG1" s="319"/>
      <c r="PKH1" s="319"/>
      <c r="PKI1" s="319"/>
      <c r="PKJ1" s="319"/>
      <c r="PKK1" s="319"/>
      <c r="PKL1" s="319"/>
      <c r="PKM1" s="319"/>
      <c r="PKN1" s="319"/>
      <c r="PKO1" s="319"/>
      <c r="PKP1" s="319"/>
      <c r="PKQ1" s="319"/>
      <c r="PKR1" s="319"/>
      <c r="PKS1" s="319"/>
      <c r="PKT1" s="319"/>
      <c r="PKU1" s="319"/>
      <c r="PKV1" s="319"/>
      <c r="PKW1" s="319"/>
      <c r="PKX1" s="319"/>
      <c r="PKY1" s="319"/>
      <c r="PKZ1" s="319"/>
      <c r="PLA1" s="319"/>
      <c r="PLB1" s="319"/>
      <c r="PLC1" s="319"/>
      <c r="PLD1" s="319"/>
      <c r="PLE1" s="319"/>
      <c r="PLF1" s="319"/>
      <c r="PLG1" s="319"/>
      <c r="PLH1" s="319"/>
      <c r="PLI1" s="319"/>
      <c r="PLJ1" s="319"/>
      <c r="PLK1" s="319"/>
      <c r="PLL1" s="319"/>
      <c r="PLM1" s="319"/>
      <c r="PLN1" s="319"/>
      <c r="PLO1" s="319"/>
      <c r="PLP1" s="319"/>
      <c r="PLQ1" s="319"/>
      <c r="PLR1" s="319"/>
      <c r="PLS1" s="319"/>
      <c r="PLT1" s="319"/>
      <c r="PLU1" s="319"/>
      <c r="PLV1" s="319"/>
      <c r="PLW1" s="319"/>
      <c r="PLX1" s="319"/>
      <c r="PLY1" s="319"/>
      <c r="PLZ1" s="319"/>
      <c r="PMA1" s="319"/>
      <c r="PMB1" s="319"/>
      <c r="PMC1" s="319"/>
      <c r="PMD1" s="319"/>
      <c r="PME1" s="319"/>
      <c r="PMF1" s="319"/>
      <c r="PMG1" s="319"/>
      <c r="PMH1" s="319"/>
      <c r="PMI1" s="319"/>
      <c r="PMJ1" s="319"/>
      <c r="PMK1" s="319"/>
      <c r="PML1" s="319"/>
      <c r="PMM1" s="319"/>
      <c r="PMN1" s="319"/>
      <c r="PMO1" s="319"/>
      <c r="PMP1" s="319"/>
      <c r="PMQ1" s="319"/>
      <c r="PMR1" s="319"/>
      <c r="PMS1" s="319"/>
      <c r="PMT1" s="319"/>
      <c r="PMU1" s="319"/>
      <c r="PMV1" s="319"/>
      <c r="PMW1" s="319"/>
      <c r="PMX1" s="319"/>
      <c r="PMY1" s="319"/>
      <c r="PMZ1" s="319"/>
      <c r="PNA1" s="319"/>
      <c r="PNB1" s="319"/>
      <c r="PNC1" s="319"/>
      <c r="PND1" s="319"/>
      <c r="PNE1" s="319"/>
      <c r="PNF1" s="319"/>
      <c r="PNG1" s="319"/>
      <c r="PNH1" s="13"/>
      <c r="PNI1" s="13"/>
      <c r="PNJ1" s="13"/>
      <c r="PNK1" s="13"/>
      <c r="PNL1" s="13"/>
      <c r="PNM1" s="13"/>
      <c r="PNN1" s="13"/>
      <c r="PNO1" s="13"/>
      <c r="PNP1" s="13"/>
      <c r="PNQ1" s="13"/>
      <c r="PNR1" s="13"/>
      <c r="PNS1" s="13"/>
      <c r="PNT1" s="13"/>
      <c r="PNU1" s="13"/>
      <c r="PNV1" s="13"/>
      <c r="PNW1" s="13"/>
      <c r="PNX1" s="13"/>
      <c r="PNY1" s="13"/>
      <c r="PNZ1" s="13"/>
      <c r="POA1" s="13"/>
      <c r="POB1" s="13"/>
      <c r="POC1" s="13"/>
      <c r="POD1" s="13"/>
      <c r="POE1" s="13"/>
      <c r="POF1" s="13"/>
      <c r="POG1" s="13"/>
      <c r="POH1" s="13"/>
      <c r="POI1" s="13"/>
      <c r="POJ1" s="13"/>
      <c r="POK1" s="13"/>
      <c r="POL1" s="13"/>
      <c r="POM1" s="13"/>
      <c r="PON1" s="13"/>
      <c r="POO1" s="13"/>
      <c r="POP1" s="13"/>
      <c r="POQ1" s="13"/>
      <c r="POR1" s="13"/>
      <c r="POS1" s="13"/>
      <c r="POT1" s="13"/>
      <c r="POU1" s="13"/>
      <c r="POV1" s="13"/>
      <c r="POW1" s="13"/>
      <c r="POX1" s="13"/>
      <c r="POY1" s="13"/>
      <c r="POZ1" s="13"/>
      <c r="PPA1" s="13"/>
      <c r="PPB1" s="13"/>
      <c r="PPC1" s="13"/>
      <c r="PPD1" s="13"/>
      <c r="PPE1" s="13"/>
      <c r="PPF1" s="13"/>
      <c r="PPG1" s="13"/>
      <c r="PPH1" s="13"/>
      <c r="PPI1" s="13"/>
      <c r="PPJ1" s="13"/>
      <c r="PPK1" s="13"/>
      <c r="PPL1" s="13"/>
      <c r="PPM1" s="13"/>
      <c r="PPN1" s="13"/>
      <c r="PPO1" s="13"/>
      <c r="PPP1" s="13"/>
      <c r="PPQ1" s="13"/>
      <c r="PPR1" s="13"/>
      <c r="PPS1" s="13"/>
      <c r="PPT1" s="13"/>
      <c r="PPU1" s="13"/>
      <c r="PPV1" s="13"/>
      <c r="PPW1" s="13"/>
      <c r="PPX1" s="13"/>
      <c r="PPY1" s="13"/>
      <c r="PPZ1" s="13"/>
      <c r="PQA1" s="13"/>
      <c r="PQB1" s="13"/>
      <c r="PQC1" s="13"/>
      <c r="PQD1" s="13"/>
      <c r="PQE1" s="13"/>
      <c r="PQF1" s="13"/>
      <c r="PQG1" s="13"/>
      <c r="PQH1" s="13"/>
      <c r="PQI1" s="13"/>
      <c r="PQJ1" s="13"/>
      <c r="PQK1" s="13"/>
      <c r="PQL1" s="13"/>
      <c r="PQM1" s="13"/>
      <c r="PQN1" s="13"/>
      <c r="PQO1" s="13"/>
      <c r="PQP1" s="13"/>
      <c r="PQQ1" s="13"/>
      <c r="PQR1" s="13"/>
      <c r="PQS1" s="13"/>
      <c r="PQT1" s="13"/>
      <c r="PQU1" s="13"/>
      <c r="PQV1" s="319"/>
      <c r="PQW1" s="319"/>
      <c r="PQX1" s="319"/>
      <c r="PQY1" s="319"/>
      <c r="PQZ1" s="319"/>
      <c r="PRA1" s="319"/>
      <c r="PRB1" s="319"/>
      <c r="PRC1" s="319"/>
      <c r="PRD1" s="319"/>
      <c r="PRE1" s="319"/>
      <c r="PRF1" s="319"/>
      <c r="PRG1" s="319"/>
      <c r="PRH1" s="319"/>
      <c r="PRI1" s="319"/>
      <c r="PRJ1" s="319"/>
      <c r="PRK1" s="319"/>
      <c r="PRL1" s="319"/>
      <c r="PRM1" s="319"/>
      <c r="PRN1" s="319"/>
      <c r="PRO1" s="319"/>
      <c r="PRP1" s="319"/>
      <c r="PRQ1" s="319"/>
      <c r="PRR1" s="319"/>
      <c r="PRS1" s="319"/>
      <c r="PRT1" s="319"/>
      <c r="PRU1" s="319"/>
      <c r="PRV1" s="319"/>
      <c r="PRW1" s="319"/>
      <c r="PRX1" s="319"/>
      <c r="PRY1" s="319"/>
      <c r="PRZ1" s="319"/>
      <c r="PSA1" s="319"/>
      <c r="PSB1" s="319"/>
      <c r="PSC1" s="319"/>
      <c r="PSD1" s="319"/>
      <c r="PSE1" s="319"/>
      <c r="PSF1" s="319"/>
      <c r="PSG1" s="319"/>
      <c r="PSH1" s="319"/>
      <c r="PSI1" s="319"/>
      <c r="PSJ1" s="319"/>
      <c r="PSK1" s="319"/>
      <c r="PSL1" s="319"/>
      <c r="PSM1" s="319"/>
      <c r="PSN1" s="319"/>
      <c r="PSO1" s="319"/>
      <c r="PSP1" s="319"/>
      <c r="PSQ1" s="319"/>
      <c r="PSR1" s="319"/>
      <c r="PSS1" s="319"/>
      <c r="PST1" s="319"/>
      <c r="PSU1" s="319"/>
      <c r="PSV1" s="319"/>
      <c r="PSW1" s="319"/>
      <c r="PSX1" s="319"/>
      <c r="PSY1" s="319"/>
      <c r="PSZ1" s="319"/>
      <c r="PTA1" s="319"/>
      <c r="PTB1" s="319"/>
      <c r="PTC1" s="319"/>
      <c r="PTD1" s="319"/>
      <c r="PTE1" s="319"/>
      <c r="PTF1" s="319"/>
      <c r="PTG1" s="319"/>
      <c r="PTH1" s="319"/>
      <c r="PTI1" s="319"/>
      <c r="PTJ1" s="319"/>
      <c r="PTK1" s="319"/>
      <c r="PTL1" s="319"/>
      <c r="PTM1" s="319"/>
      <c r="PTN1" s="319"/>
      <c r="PTO1" s="319"/>
      <c r="PTP1" s="319"/>
      <c r="PTQ1" s="319"/>
      <c r="PTR1" s="319"/>
      <c r="PTS1" s="319"/>
      <c r="PTT1" s="319"/>
      <c r="PTU1" s="319"/>
      <c r="PTV1" s="319"/>
      <c r="PTW1" s="319"/>
      <c r="PTX1" s="319"/>
      <c r="PTY1" s="319"/>
      <c r="PTZ1" s="319"/>
      <c r="PUA1" s="319"/>
      <c r="PUB1" s="319"/>
      <c r="PUC1" s="319"/>
      <c r="PUD1" s="319"/>
      <c r="PUE1" s="319"/>
      <c r="PUF1" s="319"/>
      <c r="PUG1" s="319"/>
      <c r="PUH1" s="319"/>
      <c r="PUI1" s="319"/>
      <c r="PUJ1" s="319"/>
      <c r="PUK1" s="319"/>
      <c r="PUL1" s="319"/>
      <c r="PUM1" s="319"/>
      <c r="PUN1" s="319"/>
      <c r="PUO1" s="319"/>
      <c r="PUP1" s="319"/>
      <c r="PUQ1" s="319"/>
      <c r="PUR1" s="319"/>
      <c r="PUS1" s="319"/>
      <c r="PUT1" s="319"/>
      <c r="PUU1" s="319"/>
      <c r="PUV1" s="319"/>
      <c r="PUW1" s="319"/>
      <c r="PUX1" s="319"/>
      <c r="PUY1" s="319"/>
      <c r="PUZ1" s="319"/>
      <c r="PVA1" s="319"/>
      <c r="PVB1" s="319"/>
      <c r="PVC1" s="319"/>
      <c r="PVD1" s="319"/>
      <c r="PVE1" s="319"/>
      <c r="PVF1" s="319"/>
      <c r="PVG1" s="319"/>
      <c r="PVH1" s="319"/>
      <c r="PVI1" s="319"/>
      <c r="PVJ1" s="319"/>
      <c r="PVK1" s="319"/>
      <c r="PVL1" s="319"/>
      <c r="PVM1" s="319"/>
      <c r="PVN1" s="319"/>
      <c r="PVO1" s="319"/>
      <c r="PVP1" s="319"/>
      <c r="PVQ1" s="319"/>
      <c r="PVR1" s="319"/>
      <c r="PVS1" s="319"/>
      <c r="PVT1" s="319"/>
      <c r="PVU1" s="319"/>
      <c r="PVV1" s="319"/>
      <c r="PVW1" s="319"/>
      <c r="PVX1" s="319"/>
      <c r="PVY1" s="319"/>
      <c r="PVZ1" s="319"/>
      <c r="PWA1" s="319"/>
      <c r="PWB1" s="319"/>
      <c r="PWC1" s="319"/>
      <c r="PWD1" s="319"/>
      <c r="PWE1" s="319"/>
      <c r="PWF1" s="319"/>
      <c r="PWG1" s="319"/>
      <c r="PWH1" s="319"/>
      <c r="PWI1" s="319"/>
      <c r="PWJ1" s="319"/>
      <c r="PWK1" s="319"/>
      <c r="PWL1" s="319"/>
      <c r="PWM1" s="319"/>
      <c r="PWN1" s="319"/>
      <c r="PWO1" s="319"/>
      <c r="PWP1" s="319"/>
      <c r="PWQ1" s="319"/>
      <c r="PWR1" s="319"/>
      <c r="PWS1" s="319"/>
      <c r="PWT1" s="319"/>
      <c r="PWU1" s="319"/>
      <c r="PWV1" s="319"/>
      <c r="PWW1" s="319"/>
      <c r="PWX1" s="319"/>
      <c r="PWY1" s="319"/>
      <c r="PWZ1" s="319"/>
      <c r="PXA1" s="319"/>
      <c r="PXB1" s="319"/>
      <c r="PXC1" s="319"/>
      <c r="PXD1" s="13"/>
      <c r="PXE1" s="13"/>
      <c r="PXF1" s="13"/>
      <c r="PXG1" s="13"/>
      <c r="PXH1" s="13"/>
      <c r="PXI1" s="13"/>
      <c r="PXJ1" s="13"/>
      <c r="PXK1" s="13"/>
      <c r="PXL1" s="13"/>
      <c r="PXM1" s="13"/>
      <c r="PXN1" s="13"/>
      <c r="PXO1" s="13"/>
      <c r="PXP1" s="13"/>
      <c r="PXQ1" s="13"/>
      <c r="PXR1" s="13"/>
      <c r="PXS1" s="13"/>
      <c r="PXT1" s="13"/>
      <c r="PXU1" s="13"/>
      <c r="PXV1" s="13"/>
      <c r="PXW1" s="13"/>
      <c r="PXX1" s="13"/>
      <c r="PXY1" s="13"/>
      <c r="PXZ1" s="13"/>
      <c r="PYA1" s="13"/>
      <c r="PYB1" s="13"/>
      <c r="PYC1" s="13"/>
      <c r="PYD1" s="13"/>
      <c r="PYE1" s="13"/>
      <c r="PYF1" s="13"/>
      <c r="PYG1" s="13"/>
      <c r="PYH1" s="13"/>
      <c r="PYI1" s="13"/>
      <c r="PYJ1" s="13"/>
      <c r="PYK1" s="13"/>
      <c r="PYL1" s="13"/>
      <c r="PYM1" s="13"/>
      <c r="PYN1" s="13"/>
      <c r="PYO1" s="13"/>
      <c r="PYP1" s="13"/>
      <c r="PYQ1" s="13"/>
      <c r="PYR1" s="13"/>
      <c r="PYS1" s="13"/>
      <c r="PYT1" s="13"/>
      <c r="PYU1" s="13"/>
      <c r="PYV1" s="13"/>
      <c r="PYW1" s="13"/>
      <c r="PYX1" s="13"/>
      <c r="PYY1" s="13"/>
      <c r="PYZ1" s="13"/>
      <c r="PZA1" s="13"/>
      <c r="PZB1" s="13"/>
      <c r="PZC1" s="13"/>
      <c r="PZD1" s="13"/>
      <c r="PZE1" s="13"/>
      <c r="PZF1" s="13"/>
      <c r="PZG1" s="13"/>
      <c r="PZH1" s="13"/>
      <c r="PZI1" s="13"/>
      <c r="PZJ1" s="13"/>
      <c r="PZK1" s="13"/>
      <c r="PZL1" s="13"/>
      <c r="PZM1" s="13"/>
      <c r="PZN1" s="13"/>
      <c r="PZO1" s="13"/>
      <c r="PZP1" s="13"/>
      <c r="PZQ1" s="13"/>
      <c r="PZR1" s="13"/>
      <c r="PZS1" s="13"/>
      <c r="PZT1" s="13"/>
      <c r="PZU1" s="13"/>
      <c r="PZV1" s="13"/>
      <c r="PZW1" s="13"/>
      <c r="PZX1" s="13"/>
      <c r="PZY1" s="13"/>
      <c r="PZZ1" s="13"/>
      <c r="QAA1" s="13"/>
      <c r="QAB1" s="13"/>
      <c r="QAC1" s="13"/>
      <c r="QAD1" s="13"/>
      <c r="QAE1" s="13"/>
      <c r="QAF1" s="13"/>
      <c r="QAG1" s="13"/>
      <c r="QAH1" s="13"/>
      <c r="QAI1" s="13"/>
      <c r="QAJ1" s="13"/>
      <c r="QAK1" s="13"/>
      <c r="QAL1" s="13"/>
      <c r="QAM1" s="13"/>
      <c r="QAN1" s="13"/>
      <c r="QAO1" s="13"/>
      <c r="QAP1" s="13"/>
      <c r="QAQ1" s="13"/>
      <c r="QAR1" s="319"/>
      <c r="QAS1" s="319"/>
      <c r="QAT1" s="319"/>
      <c r="QAU1" s="319"/>
      <c r="QAV1" s="319"/>
      <c r="QAW1" s="319"/>
      <c r="QAX1" s="319"/>
      <c r="QAY1" s="319"/>
      <c r="QAZ1" s="319"/>
      <c r="QBA1" s="319"/>
      <c r="QBB1" s="319"/>
      <c r="QBC1" s="319"/>
      <c r="QBD1" s="319"/>
      <c r="QBE1" s="319"/>
      <c r="QBF1" s="319"/>
      <c r="QBG1" s="319"/>
      <c r="QBH1" s="319"/>
      <c r="QBI1" s="319"/>
      <c r="QBJ1" s="319"/>
      <c r="QBK1" s="319"/>
      <c r="QBL1" s="319"/>
      <c r="QBM1" s="319"/>
      <c r="QBN1" s="319"/>
      <c r="QBO1" s="319"/>
      <c r="QBP1" s="319"/>
      <c r="QBQ1" s="319"/>
      <c r="QBR1" s="319"/>
      <c r="QBS1" s="319"/>
      <c r="QBT1" s="319"/>
      <c r="QBU1" s="319"/>
      <c r="QBV1" s="319"/>
      <c r="QBW1" s="319"/>
      <c r="QBX1" s="319"/>
      <c r="QBY1" s="319"/>
      <c r="QBZ1" s="319"/>
      <c r="QCA1" s="319"/>
      <c r="QCB1" s="319"/>
      <c r="QCC1" s="319"/>
      <c r="QCD1" s="319"/>
      <c r="QCE1" s="319"/>
      <c r="QCF1" s="319"/>
      <c r="QCG1" s="319"/>
      <c r="QCH1" s="319"/>
      <c r="QCI1" s="319"/>
      <c r="QCJ1" s="319"/>
      <c r="QCK1" s="319"/>
      <c r="QCL1" s="319"/>
      <c r="QCM1" s="319"/>
      <c r="QCN1" s="319"/>
      <c r="QCO1" s="319"/>
      <c r="QCP1" s="319"/>
      <c r="QCQ1" s="319"/>
      <c r="QCR1" s="319"/>
      <c r="QCS1" s="319"/>
      <c r="QCT1" s="319"/>
      <c r="QCU1" s="319"/>
      <c r="QCV1" s="319"/>
      <c r="QCW1" s="319"/>
      <c r="QCX1" s="319"/>
      <c r="QCY1" s="319"/>
      <c r="QCZ1" s="319"/>
      <c r="QDA1" s="319"/>
      <c r="QDB1" s="319"/>
      <c r="QDC1" s="319"/>
      <c r="QDD1" s="319"/>
      <c r="QDE1" s="319"/>
      <c r="QDF1" s="319"/>
      <c r="QDG1" s="319"/>
      <c r="QDH1" s="319"/>
      <c r="QDI1" s="319"/>
      <c r="QDJ1" s="319"/>
      <c r="QDK1" s="319"/>
      <c r="QDL1" s="319"/>
      <c r="QDM1" s="319"/>
      <c r="QDN1" s="319"/>
      <c r="QDO1" s="319"/>
      <c r="QDP1" s="319"/>
      <c r="QDQ1" s="319"/>
      <c r="QDR1" s="319"/>
      <c r="QDS1" s="319"/>
      <c r="QDT1" s="319"/>
      <c r="QDU1" s="319"/>
      <c r="QDV1" s="319"/>
      <c r="QDW1" s="319"/>
      <c r="QDX1" s="319"/>
      <c r="QDY1" s="319"/>
      <c r="QDZ1" s="319"/>
      <c r="QEA1" s="319"/>
      <c r="QEB1" s="319"/>
      <c r="QEC1" s="319"/>
      <c r="QED1" s="319"/>
      <c r="QEE1" s="319"/>
      <c r="QEF1" s="319"/>
      <c r="QEG1" s="319"/>
      <c r="QEH1" s="319"/>
      <c r="QEI1" s="319"/>
      <c r="QEJ1" s="319"/>
      <c r="QEK1" s="319"/>
      <c r="QEL1" s="319"/>
      <c r="QEM1" s="319"/>
      <c r="QEN1" s="319"/>
      <c r="QEO1" s="319"/>
      <c r="QEP1" s="319"/>
      <c r="QEQ1" s="319"/>
      <c r="QER1" s="319"/>
      <c r="QES1" s="319"/>
      <c r="QET1" s="319"/>
      <c r="QEU1" s="319"/>
      <c r="QEV1" s="319"/>
      <c r="QEW1" s="319"/>
      <c r="QEX1" s="319"/>
      <c r="QEY1" s="319"/>
      <c r="QEZ1" s="319"/>
      <c r="QFA1" s="319"/>
      <c r="QFB1" s="319"/>
      <c r="QFC1" s="319"/>
      <c r="QFD1" s="319"/>
      <c r="QFE1" s="319"/>
      <c r="QFF1" s="319"/>
      <c r="QFG1" s="319"/>
      <c r="QFH1" s="319"/>
      <c r="QFI1" s="319"/>
      <c r="QFJ1" s="319"/>
      <c r="QFK1" s="319"/>
      <c r="QFL1" s="319"/>
      <c r="QFM1" s="319"/>
      <c r="QFN1" s="319"/>
      <c r="QFO1" s="319"/>
      <c r="QFP1" s="319"/>
      <c r="QFQ1" s="319"/>
      <c r="QFR1" s="319"/>
      <c r="QFS1" s="319"/>
      <c r="QFT1" s="319"/>
      <c r="QFU1" s="319"/>
      <c r="QFV1" s="319"/>
      <c r="QFW1" s="319"/>
      <c r="QFX1" s="319"/>
      <c r="QFY1" s="319"/>
      <c r="QFZ1" s="319"/>
      <c r="QGA1" s="319"/>
      <c r="QGB1" s="319"/>
      <c r="QGC1" s="319"/>
      <c r="QGD1" s="319"/>
      <c r="QGE1" s="319"/>
      <c r="QGF1" s="319"/>
      <c r="QGG1" s="319"/>
      <c r="QGH1" s="319"/>
      <c r="QGI1" s="319"/>
      <c r="QGJ1" s="319"/>
      <c r="QGK1" s="319"/>
      <c r="QGL1" s="319"/>
      <c r="QGM1" s="319"/>
      <c r="QGN1" s="319"/>
      <c r="QGO1" s="319"/>
      <c r="QGP1" s="319"/>
      <c r="QGQ1" s="319"/>
      <c r="QGR1" s="319"/>
      <c r="QGS1" s="319"/>
      <c r="QGT1" s="319"/>
      <c r="QGU1" s="319"/>
      <c r="QGV1" s="319"/>
      <c r="QGW1" s="319"/>
      <c r="QGX1" s="319"/>
      <c r="QGY1" s="319"/>
      <c r="QGZ1" s="13"/>
      <c r="QHA1" s="13"/>
      <c r="QHB1" s="13"/>
      <c r="QHC1" s="13"/>
      <c r="QHD1" s="13"/>
      <c r="QHE1" s="13"/>
      <c r="QHF1" s="13"/>
      <c r="QHG1" s="13"/>
      <c r="QHH1" s="13"/>
      <c r="QHI1" s="13"/>
      <c r="QHJ1" s="13"/>
      <c r="QHK1" s="13"/>
      <c r="QHL1" s="13"/>
      <c r="QHM1" s="13"/>
      <c r="QHN1" s="13"/>
      <c r="QHO1" s="13"/>
      <c r="QHP1" s="13"/>
      <c r="QHQ1" s="13"/>
      <c r="QHR1" s="13"/>
      <c r="QHS1" s="13"/>
      <c r="QHT1" s="13"/>
      <c r="QHU1" s="13"/>
      <c r="QHV1" s="13"/>
      <c r="QHW1" s="13"/>
      <c r="QHX1" s="13"/>
      <c r="QHY1" s="13"/>
      <c r="QHZ1" s="13"/>
      <c r="QIA1" s="13"/>
      <c r="QIB1" s="13"/>
      <c r="QIC1" s="13"/>
      <c r="QID1" s="13"/>
      <c r="QIE1" s="13"/>
      <c r="QIF1" s="13"/>
      <c r="QIG1" s="13"/>
      <c r="QIH1" s="13"/>
      <c r="QII1" s="13"/>
      <c r="QIJ1" s="13"/>
      <c r="QIK1" s="13"/>
      <c r="QIL1" s="13"/>
      <c r="QIM1" s="13"/>
      <c r="QIN1" s="13"/>
      <c r="QIO1" s="13"/>
      <c r="QIP1" s="13"/>
      <c r="QIQ1" s="13"/>
      <c r="QIR1" s="13"/>
      <c r="QIS1" s="13"/>
      <c r="QIT1" s="13"/>
      <c r="QIU1" s="13"/>
      <c r="QIV1" s="13"/>
      <c r="QIW1" s="13"/>
      <c r="QIX1" s="13"/>
      <c r="QIY1" s="13"/>
      <c r="QIZ1" s="13"/>
      <c r="QJA1" s="13"/>
      <c r="QJB1" s="13"/>
      <c r="QJC1" s="13"/>
      <c r="QJD1" s="13"/>
      <c r="QJE1" s="13"/>
      <c r="QJF1" s="13"/>
      <c r="QJG1" s="13"/>
      <c r="QJH1" s="13"/>
      <c r="QJI1" s="13"/>
      <c r="QJJ1" s="13"/>
      <c r="QJK1" s="13"/>
      <c r="QJL1" s="13"/>
      <c r="QJM1" s="13"/>
      <c r="QJN1" s="13"/>
      <c r="QJO1" s="13"/>
      <c r="QJP1" s="13"/>
      <c r="QJQ1" s="13"/>
      <c r="QJR1" s="13"/>
      <c r="QJS1" s="13"/>
      <c r="QJT1" s="13"/>
      <c r="QJU1" s="13"/>
      <c r="QJV1" s="13"/>
      <c r="QJW1" s="13"/>
      <c r="QJX1" s="13"/>
      <c r="QJY1" s="13"/>
      <c r="QJZ1" s="13"/>
      <c r="QKA1" s="13"/>
      <c r="QKB1" s="13"/>
      <c r="QKC1" s="13"/>
      <c r="QKD1" s="13"/>
      <c r="QKE1" s="13"/>
      <c r="QKF1" s="13"/>
      <c r="QKG1" s="13"/>
      <c r="QKH1" s="13"/>
      <c r="QKI1" s="13"/>
      <c r="QKJ1" s="13"/>
      <c r="QKK1" s="13"/>
      <c r="QKL1" s="13"/>
      <c r="QKM1" s="13"/>
      <c r="QKN1" s="319"/>
      <c r="QKO1" s="319"/>
      <c r="QKP1" s="319"/>
      <c r="QKQ1" s="319"/>
      <c r="QKR1" s="319"/>
      <c r="QKS1" s="319"/>
      <c r="QKT1" s="319"/>
      <c r="QKU1" s="319"/>
      <c r="QKV1" s="319"/>
      <c r="QKW1" s="319"/>
      <c r="QKX1" s="319"/>
      <c r="QKY1" s="319"/>
      <c r="QKZ1" s="319"/>
      <c r="QLA1" s="319"/>
      <c r="QLB1" s="319"/>
      <c r="QLC1" s="319"/>
      <c r="QLD1" s="319"/>
      <c r="QLE1" s="319"/>
      <c r="QLF1" s="319"/>
      <c r="QLG1" s="319"/>
      <c r="QLH1" s="319"/>
      <c r="QLI1" s="319"/>
      <c r="QLJ1" s="319"/>
      <c r="QLK1" s="319"/>
      <c r="QLL1" s="319"/>
      <c r="QLM1" s="319"/>
      <c r="QLN1" s="319"/>
      <c r="QLO1" s="319"/>
      <c r="QLP1" s="319"/>
      <c r="QLQ1" s="319"/>
      <c r="QLR1" s="319"/>
      <c r="QLS1" s="319"/>
      <c r="QLT1" s="319"/>
      <c r="QLU1" s="319"/>
      <c r="QLV1" s="319"/>
      <c r="QLW1" s="319"/>
      <c r="QLX1" s="319"/>
      <c r="QLY1" s="319"/>
      <c r="QLZ1" s="319"/>
      <c r="QMA1" s="319"/>
      <c r="QMB1" s="319"/>
      <c r="QMC1" s="319"/>
      <c r="QMD1" s="319"/>
      <c r="QME1" s="319"/>
      <c r="QMF1" s="319"/>
      <c r="QMG1" s="319"/>
      <c r="QMH1" s="319"/>
      <c r="QMI1" s="319"/>
      <c r="QMJ1" s="319"/>
      <c r="QMK1" s="319"/>
      <c r="QML1" s="319"/>
      <c r="QMM1" s="319"/>
      <c r="QMN1" s="319"/>
      <c r="QMO1" s="319"/>
      <c r="QMP1" s="319"/>
      <c r="QMQ1" s="319"/>
      <c r="QMR1" s="319"/>
      <c r="QMS1" s="319"/>
      <c r="QMT1" s="319"/>
      <c r="QMU1" s="319"/>
      <c r="QMV1" s="319"/>
      <c r="QMW1" s="319"/>
      <c r="QMX1" s="319"/>
      <c r="QMY1" s="319"/>
      <c r="QMZ1" s="319"/>
      <c r="QNA1" s="319"/>
      <c r="QNB1" s="319"/>
      <c r="QNC1" s="319"/>
      <c r="QND1" s="319"/>
      <c r="QNE1" s="319"/>
      <c r="QNF1" s="319"/>
      <c r="QNG1" s="319"/>
      <c r="QNH1" s="319"/>
      <c r="QNI1" s="319"/>
      <c r="QNJ1" s="319"/>
      <c r="QNK1" s="319"/>
      <c r="QNL1" s="319"/>
      <c r="QNM1" s="319"/>
      <c r="QNN1" s="319"/>
      <c r="QNO1" s="319"/>
      <c r="QNP1" s="319"/>
      <c r="QNQ1" s="319"/>
      <c r="QNR1" s="319"/>
      <c r="QNS1" s="319"/>
      <c r="QNT1" s="319"/>
      <c r="QNU1" s="319"/>
      <c r="QNV1" s="319"/>
      <c r="QNW1" s="319"/>
      <c r="QNX1" s="319"/>
      <c r="QNY1" s="319"/>
      <c r="QNZ1" s="319"/>
      <c r="QOA1" s="319"/>
      <c r="QOB1" s="319"/>
      <c r="QOC1" s="319"/>
      <c r="QOD1" s="319"/>
      <c r="QOE1" s="319"/>
      <c r="QOF1" s="319"/>
      <c r="QOG1" s="319"/>
      <c r="QOH1" s="319"/>
      <c r="QOI1" s="319"/>
      <c r="QOJ1" s="319"/>
      <c r="QOK1" s="319"/>
      <c r="QOL1" s="319"/>
      <c r="QOM1" s="319"/>
      <c r="QON1" s="319"/>
      <c r="QOO1" s="319"/>
      <c r="QOP1" s="319"/>
      <c r="QOQ1" s="319"/>
      <c r="QOR1" s="319"/>
      <c r="QOS1" s="319"/>
      <c r="QOT1" s="319"/>
      <c r="QOU1" s="319"/>
      <c r="QOV1" s="319"/>
      <c r="QOW1" s="319"/>
      <c r="QOX1" s="319"/>
      <c r="QOY1" s="319"/>
      <c r="QOZ1" s="319"/>
      <c r="QPA1" s="319"/>
      <c r="QPB1" s="319"/>
      <c r="QPC1" s="319"/>
      <c r="QPD1" s="319"/>
      <c r="QPE1" s="319"/>
      <c r="QPF1" s="319"/>
      <c r="QPG1" s="319"/>
      <c r="QPH1" s="319"/>
      <c r="QPI1" s="319"/>
      <c r="QPJ1" s="319"/>
      <c r="QPK1" s="319"/>
      <c r="QPL1" s="319"/>
      <c r="QPM1" s="319"/>
      <c r="QPN1" s="319"/>
      <c r="QPO1" s="319"/>
      <c r="QPP1" s="319"/>
      <c r="QPQ1" s="319"/>
      <c r="QPR1" s="319"/>
      <c r="QPS1" s="319"/>
      <c r="QPT1" s="319"/>
      <c r="QPU1" s="319"/>
      <c r="QPV1" s="319"/>
      <c r="QPW1" s="319"/>
      <c r="QPX1" s="319"/>
      <c r="QPY1" s="319"/>
      <c r="QPZ1" s="319"/>
      <c r="QQA1" s="319"/>
      <c r="QQB1" s="319"/>
      <c r="QQC1" s="319"/>
      <c r="QQD1" s="319"/>
      <c r="QQE1" s="319"/>
      <c r="QQF1" s="319"/>
      <c r="QQG1" s="319"/>
      <c r="QQH1" s="319"/>
      <c r="QQI1" s="319"/>
      <c r="QQJ1" s="319"/>
      <c r="QQK1" s="319"/>
      <c r="QQL1" s="319"/>
      <c r="QQM1" s="319"/>
      <c r="QQN1" s="319"/>
      <c r="QQO1" s="319"/>
      <c r="QQP1" s="319"/>
      <c r="QQQ1" s="319"/>
      <c r="QQR1" s="319"/>
      <c r="QQS1" s="319"/>
      <c r="QQT1" s="319"/>
      <c r="QQU1" s="319"/>
      <c r="QQV1" s="13"/>
      <c r="QQW1" s="13"/>
      <c r="QQX1" s="13"/>
      <c r="QQY1" s="13"/>
      <c r="QQZ1" s="13"/>
      <c r="QRA1" s="13"/>
      <c r="QRB1" s="13"/>
      <c r="QRC1" s="13"/>
      <c r="QRD1" s="13"/>
      <c r="QRE1" s="13"/>
      <c r="QRF1" s="13"/>
      <c r="QRG1" s="13"/>
      <c r="QRH1" s="13"/>
      <c r="QRI1" s="13"/>
      <c r="QRJ1" s="13"/>
      <c r="QRK1" s="13"/>
      <c r="QRL1" s="13"/>
      <c r="QRM1" s="13"/>
      <c r="QRN1" s="13"/>
      <c r="QRO1" s="13"/>
      <c r="QRP1" s="13"/>
      <c r="QRQ1" s="13"/>
      <c r="QRR1" s="13"/>
      <c r="QRS1" s="13"/>
      <c r="QRT1" s="13"/>
      <c r="QRU1" s="13"/>
      <c r="QRV1" s="13"/>
      <c r="QRW1" s="13"/>
      <c r="QRX1" s="13"/>
      <c r="QRY1" s="13"/>
      <c r="QRZ1" s="13"/>
      <c r="QSA1" s="13"/>
      <c r="QSB1" s="13"/>
      <c r="QSC1" s="13"/>
      <c r="QSD1" s="13"/>
      <c r="QSE1" s="13"/>
      <c r="QSF1" s="13"/>
      <c r="QSG1" s="13"/>
      <c r="QSH1" s="13"/>
      <c r="QSI1" s="13"/>
      <c r="QSJ1" s="13"/>
      <c r="QSK1" s="13"/>
      <c r="QSL1" s="13"/>
      <c r="QSM1" s="13"/>
      <c r="QSN1" s="13"/>
      <c r="QSO1" s="13"/>
      <c r="QSP1" s="13"/>
      <c r="QSQ1" s="13"/>
      <c r="QSR1" s="13"/>
      <c r="QSS1" s="13"/>
      <c r="QST1" s="13"/>
      <c r="QSU1" s="13"/>
      <c r="QSV1" s="13"/>
      <c r="QSW1" s="13"/>
      <c r="QSX1" s="13"/>
      <c r="QSY1" s="13"/>
      <c r="QSZ1" s="13"/>
      <c r="QTA1" s="13"/>
      <c r="QTB1" s="13"/>
      <c r="QTC1" s="13"/>
      <c r="QTD1" s="13"/>
      <c r="QTE1" s="13"/>
      <c r="QTF1" s="13"/>
      <c r="QTG1" s="13"/>
      <c r="QTH1" s="13"/>
      <c r="QTI1" s="13"/>
      <c r="QTJ1" s="13"/>
      <c r="QTK1" s="13"/>
      <c r="QTL1" s="13"/>
      <c r="QTM1" s="13"/>
      <c r="QTN1" s="13"/>
      <c r="QTO1" s="13"/>
      <c r="QTP1" s="13"/>
      <c r="QTQ1" s="13"/>
      <c r="QTR1" s="13"/>
      <c r="QTS1" s="13"/>
      <c r="QTT1" s="13"/>
      <c r="QTU1" s="13"/>
      <c r="QTV1" s="13"/>
      <c r="QTW1" s="13"/>
      <c r="QTX1" s="13"/>
      <c r="QTY1" s="13"/>
      <c r="QTZ1" s="13"/>
      <c r="QUA1" s="13"/>
      <c r="QUB1" s="13"/>
      <c r="QUC1" s="13"/>
      <c r="QUD1" s="13"/>
      <c r="QUE1" s="13"/>
      <c r="QUF1" s="13"/>
      <c r="QUG1" s="13"/>
      <c r="QUH1" s="13"/>
      <c r="QUI1" s="13"/>
      <c r="QUJ1" s="319"/>
      <c r="QUK1" s="319"/>
      <c r="QUL1" s="319"/>
      <c r="QUM1" s="319"/>
      <c r="QUN1" s="319"/>
      <c r="QUO1" s="319"/>
      <c r="QUP1" s="319"/>
      <c r="QUQ1" s="319"/>
      <c r="QUR1" s="319"/>
      <c r="QUS1" s="319"/>
      <c r="QUT1" s="319"/>
      <c r="QUU1" s="319"/>
      <c r="QUV1" s="319"/>
      <c r="QUW1" s="319"/>
      <c r="QUX1" s="319"/>
      <c r="QUY1" s="319"/>
      <c r="QUZ1" s="319"/>
      <c r="QVA1" s="319"/>
      <c r="QVB1" s="319"/>
      <c r="QVC1" s="319"/>
      <c r="QVD1" s="319"/>
      <c r="QVE1" s="319"/>
      <c r="QVF1" s="319"/>
      <c r="QVG1" s="319"/>
      <c r="QVH1" s="319"/>
      <c r="QVI1" s="319"/>
      <c r="QVJ1" s="319"/>
      <c r="QVK1" s="319"/>
      <c r="QVL1" s="319"/>
      <c r="QVM1" s="319"/>
      <c r="QVN1" s="319"/>
      <c r="QVO1" s="319"/>
      <c r="QVP1" s="319"/>
      <c r="QVQ1" s="319"/>
      <c r="QVR1" s="319"/>
      <c r="QVS1" s="319"/>
      <c r="QVT1" s="319"/>
      <c r="QVU1" s="319"/>
      <c r="QVV1" s="319"/>
      <c r="QVW1" s="319"/>
      <c r="QVX1" s="319"/>
      <c r="QVY1" s="319"/>
      <c r="QVZ1" s="319"/>
      <c r="QWA1" s="319"/>
      <c r="QWB1" s="319"/>
      <c r="QWC1" s="319"/>
      <c r="QWD1" s="319"/>
      <c r="QWE1" s="319"/>
      <c r="QWF1" s="319"/>
      <c r="QWG1" s="319"/>
      <c r="QWH1" s="319"/>
      <c r="QWI1" s="319"/>
      <c r="QWJ1" s="319"/>
      <c r="QWK1" s="319"/>
      <c r="QWL1" s="319"/>
      <c r="QWM1" s="319"/>
      <c r="QWN1" s="319"/>
      <c r="QWO1" s="319"/>
      <c r="QWP1" s="319"/>
      <c r="QWQ1" s="319"/>
      <c r="QWR1" s="319"/>
      <c r="QWS1" s="319"/>
      <c r="QWT1" s="319"/>
      <c r="QWU1" s="319"/>
      <c r="QWV1" s="319"/>
      <c r="QWW1" s="319"/>
      <c r="QWX1" s="319"/>
      <c r="QWY1" s="319"/>
      <c r="QWZ1" s="319"/>
      <c r="QXA1" s="319"/>
      <c r="QXB1" s="319"/>
      <c r="QXC1" s="319"/>
      <c r="QXD1" s="319"/>
      <c r="QXE1" s="319"/>
      <c r="QXF1" s="319"/>
      <c r="QXG1" s="319"/>
      <c r="QXH1" s="319"/>
      <c r="QXI1" s="319"/>
      <c r="QXJ1" s="319"/>
      <c r="QXK1" s="319"/>
      <c r="QXL1" s="319"/>
      <c r="QXM1" s="319"/>
      <c r="QXN1" s="319"/>
      <c r="QXO1" s="319"/>
      <c r="QXP1" s="319"/>
      <c r="QXQ1" s="319"/>
      <c r="QXR1" s="319"/>
      <c r="QXS1" s="319"/>
      <c r="QXT1" s="319"/>
      <c r="QXU1" s="319"/>
      <c r="QXV1" s="319"/>
      <c r="QXW1" s="319"/>
      <c r="QXX1" s="319"/>
      <c r="QXY1" s="319"/>
      <c r="QXZ1" s="319"/>
      <c r="QYA1" s="319"/>
      <c r="QYB1" s="319"/>
      <c r="QYC1" s="319"/>
      <c r="QYD1" s="319"/>
      <c r="QYE1" s="319"/>
      <c r="QYF1" s="319"/>
      <c r="QYG1" s="319"/>
      <c r="QYH1" s="319"/>
      <c r="QYI1" s="319"/>
      <c r="QYJ1" s="319"/>
      <c r="QYK1" s="319"/>
      <c r="QYL1" s="319"/>
      <c r="QYM1" s="319"/>
      <c r="QYN1" s="319"/>
      <c r="QYO1" s="319"/>
      <c r="QYP1" s="319"/>
      <c r="QYQ1" s="319"/>
      <c r="QYR1" s="319"/>
      <c r="QYS1" s="319"/>
      <c r="QYT1" s="319"/>
      <c r="QYU1" s="319"/>
      <c r="QYV1" s="319"/>
      <c r="QYW1" s="319"/>
      <c r="QYX1" s="319"/>
      <c r="QYY1" s="319"/>
      <c r="QYZ1" s="319"/>
      <c r="QZA1" s="319"/>
      <c r="QZB1" s="319"/>
      <c r="QZC1" s="319"/>
      <c r="QZD1" s="319"/>
      <c r="QZE1" s="319"/>
      <c r="QZF1" s="319"/>
      <c r="QZG1" s="319"/>
      <c r="QZH1" s="319"/>
      <c r="QZI1" s="319"/>
      <c r="QZJ1" s="319"/>
      <c r="QZK1" s="319"/>
      <c r="QZL1" s="319"/>
      <c r="QZM1" s="319"/>
      <c r="QZN1" s="319"/>
      <c r="QZO1" s="319"/>
      <c r="QZP1" s="319"/>
      <c r="QZQ1" s="319"/>
      <c r="QZR1" s="319"/>
      <c r="QZS1" s="319"/>
      <c r="QZT1" s="319"/>
      <c r="QZU1" s="319"/>
      <c r="QZV1" s="319"/>
      <c r="QZW1" s="319"/>
      <c r="QZX1" s="319"/>
      <c r="QZY1" s="319"/>
      <c r="QZZ1" s="319"/>
      <c r="RAA1" s="319"/>
      <c r="RAB1" s="319"/>
      <c r="RAC1" s="319"/>
      <c r="RAD1" s="319"/>
      <c r="RAE1" s="319"/>
      <c r="RAF1" s="319"/>
      <c r="RAG1" s="319"/>
      <c r="RAH1" s="319"/>
      <c r="RAI1" s="319"/>
      <c r="RAJ1" s="319"/>
      <c r="RAK1" s="319"/>
      <c r="RAL1" s="319"/>
      <c r="RAM1" s="319"/>
      <c r="RAN1" s="319"/>
      <c r="RAO1" s="319"/>
      <c r="RAP1" s="319"/>
      <c r="RAQ1" s="319"/>
      <c r="RAR1" s="13"/>
      <c r="RAS1" s="13"/>
      <c r="RAT1" s="13"/>
      <c r="RAU1" s="13"/>
      <c r="RAV1" s="13"/>
      <c r="RAW1" s="13"/>
      <c r="RAX1" s="13"/>
      <c r="RAY1" s="13"/>
      <c r="RAZ1" s="13"/>
      <c r="RBA1" s="13"/>
      <c r="RBB1" s="13"/>
      <c r="RBC1" s="13"/>
      <c r="RBD1" s="13"/>
      <c r="RBE1" s="13"/>
      <c r="RBF1" s="13"/>
      <c r="RBG1" s="13"/>
      <c r="RBH1" s="13"/>
      <c r="RBI1" s="13"/>
      <c r="RBJ1" s="13"/>
      <c r="RBK1" s="13"/>
      <c r="RBL1" s="13"/>
      <c r="RBM1" s="13"/>
      <c r="RBN1" s="13"/>
      <c r="RBO1" s="13"/>
      <c r="RBP1" s="13"/>
      <c r="RBQ1" s="13"/>
      <c r="RBR1" s="13"/>
      <c r="RBS1" s="13"/>
      <c r="RBT1" s="13"/>
      <c r="RBU1" s="13"/>
      <c r="RBV1" s="13"/>
      <c r="RBW1" s="13"/>
      <c r="RBX1" s="13"/>
      <c r="RBY1" s="13"/>
      <c r="RBZ1" s="13"/>
      <c r="RCA1" s="13"/>
      <c r="RCB1" s="13"/>
      <c r="RCC1" s="13"/>
      <c r="RCD1" s="13"/>
      <c r="RCE1" s="13"/>
      <c r="RCF1" s="13"/>
      <c r="RCG1" s="13"/>
      <c r="RCH1" s="13"/>
      <c r="RCI1" s="13"/>
      <c r="RCJ1" s="13"/>
      <c r="RCK1" s="13"/>
      <c r="RCL1" s="13"/>
      <c r="RCM1" s="13"/>
      <c r="RCN1" s="13"/>
      <c r="RCO1" s="13"/>
      <c r="RCP1" s="13"/>
      <c r="RCQ1" s="13"/>
      <c r="RCR1" s="13"/>
      <c r="RCS1" s="13"/>
      <c r="RCT1" s="13"/>
      <c r="RCU1" s="13"/>
      <c r="RCV1" s="13"/>
      <c r="RCW1" s="13"/>
      <c r="RCX1" s="13"/>
      <c r="RCY1" s="13"/>
      <c r="RCZ1" s="13"/>
      <c r="RDA1" s="13"/>
      <c r="RDB1" s="13"/>
      <c r="RDC1" s="13"/>
      <c r="RDD1" s="13"/>
      <c r="RDE1" s="13"/>
      <c r="RDF1" s="13"/>
      <c r="RDG1" s="13"/>
      <c r="RDH1" s="13"/>
      <c r="RDI1" s="13"/>
      <c r="RDJ1" s="13"/>
      <c r="RDK1" s="13"/>
      <c r="RDL1" s="13"/>
      <c r="RDM1" s="13"/>
      <c r="RDN1" s="13"/>
      <c r="RDO1" s="13"/>
      <c r="RDP1" s="13"/>
      <c r="RDQ1" s="13"/>
      <c r="RDR1" s="13"/>
      <c r="RDS1" s="13"/>
      <c r="RDT1" s="13"/>
      <c r="RDU1" s="13"/>
      <c r="RDV1" s="13"/>
      <c r="RDW1" s="13"/>
      <c r="RDX1" s="13"/>
      <c r="RDY1" s="13"/>
      <c r="RDZ1" s="13"/>
      <c r="REA1" s="13"/>
      <c r="REB1" s="13"/>
      <c r="REC1" s="13"/>
      <c r="RED1" s="13"/>
      <c r="REE1" s="13"/>
      <c r="REF1" s="319"/>
      <c r="REG1" s="319"/>
      <c r="REH1" s="319"/>
      <c r="REI1" s="319"/>
      <c r="REJ1" s="319"/>
      <c r="REK1" s="319"/>
      <c r="REL1" s="319"/>
      <c r="REM1" s="319"/>
      <c r="REN1" s="319"/>
      <c r="REO1" s="319"/>
      <c r="REP1" s="319"/>
      <c r="REQ1" s="319"/>
      <c r="RER1" s="319"/>
      <c r="RES1" s="319"/>
      <c r="RET1" s="319"/>
      <c r="REU1" s="319"/>
      <c r="REV1" s="319"/>
      <c r="REW1" s="319"/>
      <c r="REX1" s="319"/>
      <c r="REY1" s="319"/>
      <c r="REZ1" s="319"/>
      <c r="RFA1" s="319"/>
      <c r="RFB1" s="319"/>
      <c r="RFC1" s="319"/>
      <c r="RFD1" s="319"/>
      <c r="RFE1" s="319"/>
      <c r="RFF1" s="319"/>
      <c r="RFG1" s="319"/>
      <c r="RFH1" s="319"/>
      <c r="RFI1" s="319"/>
      <c r="RFJ1" s="319"/>
      <c r="RFK1" s="319"/>
      <c r="RFL1" s="319"/>
      <c r="RFM1" s="319"/>
      <c r="RFN1" s="319"/>
      <c r="RFO1" s="319"/>
      <c r="RFP1" s="319"/>
      <c r="RFQ1" s="319"/>
      <c r="RFR1" s="319"/>
      <c r="RFS1" s="319"/>
      <c r="RFT1" s="319"/>
      <c r="RFU1" s="319"/>
      <c r="RFV1" s="319"/>
      <c r="RFW1" s="319"/>
      <c r="RFX1" s="319"/>
      <c r="RFY1" s="319"/>
      <c r="RFZ1" s="319"/>
      <c r="RGA1" s="319"/>
      <c r="RGB1" s="319"/>
      <c r="RGC1" s="319"/>
      <c r="RGD1" s="319"/>
      <c r="RGE1" s="319"/>
      <c r="RGF1" s="319"/>
      <c r="RGG1" s="319"/>
      <c r="RGH1" s="319"/>
      <c r="RGI1" s="319"/>
      <c r="RGJ1" s="319"/>
      <c r="RGK1" s="319"/>
      <c r="RGL1" s="319"/>
      <c r="RGM1" s="319"/>
      <c r="RGN1" s="319"/>
      <c r="RGO1" s="319"/>
      <c r="RGP1" s="319"/>
      <c r="RGQ1" s="319"/>
      <c r="RGR1" s="319"/>
      <c r="RGS1" s="319"/>
      <c r="RGT1" s="319"/>
      <c r="RGU1" s="319"/>
      <c r="RGV1" s="319"/>
      <c r="RGW1" s="319"/>
      <c r="RGX1" s="319"/>
      <c r="RGY1" s="319"/>
      <c r="RGZ1" s="319"/>
      <c r="RHA1" s="319"/>
      <c r="RHB1" s="319"/>
      <c r="RHC1" s="319"/>
      <c r="RHD1" s="319"/>
      <c r="RHE1" s="319"/>
      <c r="RHF1" s="319"/>
      <c r="RHG1" s="319"/>
      <c r="RHH1" s="319"/>
      <c r="RHI1" s="319"/>
      <c r="RHJ1" s="319"/>
      <c r="RHK1" s="319"/>
      <c r="RHL1" s="319"/>
      <c r="RHM1" s="319"/>
      <c r="RHN1" s="319"/>
      <c r="RHO1" s="319"/>
      <c r="RHP1" s="319"/>
      <c r="RHQ1" s="319"/>
      <c r="RHR1" s="319"/>
      <c r="RHS1" s="319"/>
      <c r="RHT1" s="319"/>
      <c r="RHU1" s="319"/>
      <c r="RHV1" s="319"/>
      <c r="RHW1" s="319"/>
      <c r="RHX1" s="319"/>
      <c r="RHY1" s="319"/>
      <c r="RHZ1" s="319"/>
      <c r="RIA1" s="319"/>
      <c r="RIB1" s="319"/>
      <c r="RIC1" s="319"/>
      <c r="RID1" s="319"/>
      <c r="RIE1" s="319"/>
      <c r="RIF1" s="319"/>
      <c r="RIG1" s="319"/>
      <c r="RIH1" s="319"/>
      <c r="RII1" s="319"/>
      <c r="RIJ1" s="319"/>
      <c r="RIK1" s="319"/>
      <c r="RIL1" s="319"/>
      <c r="RIM1" s="319"/>
      <c r="RIN1" s="319"/>
      <c r="RIO1" s="319"/>
      <c r="RIP1" s="319"/>
      <c r="RIQ1" s="319"/>
      <c r="RIR1" s="319"/>
      <c r="RIS1" s="319"/>
      <c r="RIT1" s="319"/>
      <c r="RIU1" s="319"/>
      <c r="RIV1" s="319"/>
      <c r="RIW1" s="319"/>
      <c r="RIX1" s="319"/>
      <c r="RIY1" s="319"/>
      <c r="RIZ1" s="319"/>
      <c r="RJA1" s="319"/>
      <c r="RJB1" s="319"/>
      <c r="RJC1" s="319"/>
      <c r="RJD1" s="319"/>
      <c r="RJE1" s="319"/>
      <c r="RJF1" s="319"/>
      <c r="RJG1" s="319"/>
      <c r="RJH1" s="319"/>
      <c r="RJI1" s="319"/>
      <c r="RJJ1" s="319"/>
      <c r="RJK1" s="319"/>
      <c r="RJL1" s="319"/>
      <c r="RJM1" s="319"/>
      <c r="RJN1" s="319"/>
      <c r="RJO1" s="319"/>
      <c r="RJP1" s="319"/>
      <c r="RJQ1" s="319"/>
      <c r="RJR1" s="319"/>
      <c r="RJS1" s="319"/>
      <c r="RJT1" s="319"/>
      <c r="RJU1" s="319"/>
      <c r="RJV1" s="319"/>
      <c r="RJW1" s="319"/>
      <c r="RJX1" s="319"/>
      <c r="RJY1" s="319"/>
      <c r="RJZ1" s="319"/>
      <c r="RKA1" s="319"/>
      <c r="RKB1" s="319"/>
      <c r="RKC1" s="319"/>
      <c r="RKD1" s="319"/>
      <c r="RKE1" s="319"/>
      <c r="RKF1" s="319"/>
      <c r="RKG1" s="319"/>
      <c r="RKH1" s="319"/>
      <c r="RKI1" s="319"/>
      <c r="RKJ1" s="319"/>
      <c r="RKK1" s="319"/>
      <c r="RKL1" s="319"/>
      <c r="RKM1" s="319"/>
      <c r="RKN1" s="13"/>
      <c r="RKO1" s="13"/>
      <c r="RKP1" s="13"/>
      <c r="RKQ1" s="13"/>
      <c r="RKR1" s="13"/>
      <c r="RKS1" s="13"/>
      <c r="RKT1" s="13"/>
      <c r="RKU1" s="13"/>
      <c r="RKV1" s="13"/>
      <c r="RKW1" s="13"/>
      <c r="RKX1" s="13"/>
      <c r="RKY1" s="13"/>
      <c r="RKZ1" s="13"/>
      <c r="RLA1" s="13"/>
      <c r="RLB1" s="13"/>
      <c r="RLC1" s="13"/>
      <c r="RLD1" s="13"/>
      <c r="RLE1" s="13"/>
      <c r="RLF1" s="13"/>
      <c r="RLG1" s="13"/>
      <c r="RLH1" s="13"/>
      <c r="RLI1" s="13"/>
      <c r="RLJ1" s="13"/>
      <c r="RLK1" s="13"/>
      <c r="RLL1" s="13"/>
      <c r="RLM1" s="13"/>
      <c r="RLN1" s="13"/>
      <c r="RLO1" s="13"/>
      <c r="RLP1" s="13"/>
      <c r="RLQ1" s="13"/>
      <c r="RLR1" s="13"/>
      <c r="RLS1" s="13"/>
      <c r="RLT1" s="13"/>
      <c r="RLU1" s="13"/>
      <c r="RLV1" s="13"/>
      <c r="RLW1" s="13"/>
      <c r="RLX1" s="13"/>
      <c r="RLY1" s="13"/>
      <c r="RLZ1" s="13"/>
      <c r="RMA1" s="13"/>
      <c r="RMB1" s="13"/>
      <c r="RMC1" s="13"/>
      <c r="RMD1" s="13"/>
      <c r="RME1" s="13"/>
      <c r="RMF1" s="13"/>
      <c r="RMG1" s="13"/>
      <c r="RMH1" s="13"/>
      <c r="RMI1" s="13"/>
      <c r="RMJ1" s="13"/>
      <c r="RMK1" s="13"/>
      <c r="RML1" s="13"/>
      <c r="RMM1" s="13"/>
      <c r="RMN1" s="13"/>
      <c r="RMO1" s="13"/>
      <c r="RMP1" s="13"/>
      <c r="RMQ1" s="13"/>
      <c r="RMR1" s="13"/>
      <c r="RMS1" s="13"/>
      <c r="RMT1" s="13"/>
      <c r="RMU1" s="13"/>
      <c r="RMV1" s="13"/>
      <c r="RMW1" s="13"/>
      <c r="RMX1" s="13"/>
      <c r="RMY1" s="13"/>
      <c r="RMZ1" s="13"/>
      <c r="RNA1" s="13"/>
      <c r="RNB1" s="13"/>
      <c r="RNC1" s="13"/>
      <c r="RND1" s="13"/>
      <c r="RNE1" s="13"/>
      <c r="RNF1" s="13"/>
      <c r="RNG1" s="13"/>
      <c r="RNH1" s="13"/>
      <c r="RNI1" s="13"/>
      <c r="RNJ1" s="13"/>
      <c r="RNK1" s="13"/>
      <c r="RNL1" s="13"/>
      <c r="RNM1" s="13"/>
      <c r="RNN1" s="13"/>
      <c r="RNO1" s="13"/>
      <c r="RNP1" s="13"/>
      <c r="RNQ1" s="13"/>
      <c r="RNR1" s="13"/>
      <c r="RNS1" s="13"/>
      <c r="RNT1" s="13"/>
      <c r="RNU1" s="13"/>
      <c r="RNV1" s="13"/>
      <c r="RNW1" s="13"/>
      <c r="RNX1" s="13"/>
      <c r="RNY1" s="13"/>
      <c r="RNZ1" s="13"/>
      <c r="ROA1" s="13"/>
      <c r="ROB1" s="319"/>
      <c r="ROC1" s="319"/>
      <c r="ROD1" s="319"/>
      <c r="ROE1" s="319"/>
      <c r="ROF1" s="319"/>
      <c r="ROG1" s="319"/>
      <c r="ROH1" s="319"/>
      <c r="ROI1" s="319"/>
      <c r="ROJ1" s="319"/>
      <c r="ROK1" s="319"/>
      <c r="ROL1" s="319"/>
      <c r="ROM1" s="319"/>
      <c r="RON1" s="319"/>
      <c r="ROO1" s="319"/>
      <c r="ROP1" s="319"/>
      <c r="ROQ1" s="319"/>
      <c r="ROR1" s="319"/>
      <c r="ROS1" s="319"/>
      <c r="ROT1" s="319"/>
      <c r="ROU1" s="319"/>
      <c r="ROV1" s="319"/>
      <c r="ROW1" s="319"/>
      <c r="ROX1" s="319"/>
      <c r="ROY1" s="319"/>
      <c r="ROZ1" s="319"/>
      <c r="RPA1" s="319"/>
      <c r="RPB1" s="319"/>
      <c r="RPC1" s="319"/>
      <c r="RPD1" s="319"/>
      <c r="RPE1" s="319"/>
      <c r="RPF1" s="319"/>
      <c r="RPG1" s="319"/>
      <c r="RPH1" s="319"/>
      <c r="RPI1" s="319"/>
      <c r="RPJ1" s="319"/>
      <c r="RPK1" s="319"/>
      <c r="RPL1" s="319"/>
      <c r="RPM1" s="319"/>
      <c r="RPN1" s="319"/>
      <c r="RPO1" s="319"/>
      <c r="RPP1" s="319"/>
      <c r="RPQ1" s="319"/>
      <c r="RPR1" s="319"/>
      <c r="RPS1" s="319"/>
      <c r="RPT1" s="319"/>
      <c r="RPU1" s="319"/>
      <c r="RPV1" s="319"/>
      <c r="RPW1" s="319"/>
      <c r="RPX1" s="319"/>
      <c r="RPY1" s="319"/>
      <c r="RPZ1" s="319"/>
      <c r="RQA1" s="319"/>
      <c r="RQB1" s="319"/>
      <c r="RQC1" s="319"/>
      <c r="RQD1" s="319"/>
      <c r="RQE1" s="319"/>
      <c r="RQF1" s="319"/>
      <c r="RQG1" s="319"/>
      <c r="RQH1" s="319"/>
      <c r="RQI1" s="319"/>
      <c r="RQJ1" s="319"/>
      <c r="RQK1" s="319"/>
      <c r="RQL1" s="319"/>
      <c r="RQM1" s="319"/>
      <c r="RQN1" s="319"/>
      <c r="RQO1" s="319"/>
      <c r="RQP1" s="319"/>
      <c r="RQQ1" s="319"/>
      <c r="RQR1" s="319"/>
      <c r="RQS1" s="319"/>
      <c r="RQT1" s="319"/>
      <c r="RQU1" s="319"/>
      <c r="RQV1" s="319"/>
      <c r="RQW1" s="319"/>
      <c r="RQX1" s="319"/>
      <c r="RQY1" s="319"/>
      <c r="RQZ1" s="319"/>
      <c r="RRA1" s="319"/>
      <c r="RRB1" s="319"/>
      <c r="RRC1" s="319"/>
      <c r="RRD1" s="319"/>
      <c r="RRE1" s="319"/>
      <c r="RRF1" s="319"/>
      <c r="RRG1" s="319"/>
      <c r="RRH1" s="319"/>
      <c r="RRI1" s="319"/>
      <c r="RRJ1" s="319"/>
      <c r="RRK1" s="319"/>
      <c r="RRL1" s="319"/>
      <c r="RRM1" s="319"/>
      <c r="RRN1" s="319"/>
      <c r="RRO1" s="319"/>
      <c r="RRP1" s="319"/>
      <c r="RRQ1" s="319"/>
      <c r="RRR1" s="319"/>
      <c r="RRS1" s="319"/>
      <c r="RRT1" s="319"/>
      <c r="RRU1" s="319"/>
      <c r="RRV1" s="319"/>
      <c r="RRW1" s="319"/>
      <c r="RRX1" s="319"/>
      <c r="RRY1" s="319"/>
      <c r="RRZ1" s="319"/>
      <c r="RSA1" s="319"/>
      <c r="RSB1" s="319"/>
      <c r="RSC1" s="319"/>
      <c r="RSD1" s="319"/>
      <c r="RSE1" s="319"/>
      <c r="RSF1" s="319"/>
      <c r="RSG1" s="319"/>
      <c r="RSH1" s="319"/>
      <c r="RSI1" s="319"/>
      <c r="RSJ1" s="319"/>
      <c r="RSK1" s="319"/>
      <c r="RSL1" s="319"/>
      <c r="RSM1" s="319"/>
      <c r="RSN1" s="319"/>
      <c r="RSO1" s="319"/>
      <c r="RSP1" s="319"/>
      <c r="RSQ1" s="319"/>
      <c r="RSR1" s="319"/>
      <c r="RSS1" s="319"/>
      <c r="RST1" s="319"/>
      <c r="RSU1" s="319"/>
      <c r="RSV1" s="319"/>
      <c r="RSW1" s="319"/>
      <c r="RSX1" s="319"/>
      <c r="RSY1" s="319"/>
      <c r="RSZ1" s="319"/>
      <c r="RTA1" s="319"/>
      <c r="RTB1" s="319"/>
      <c r="RTC1" s="319"/>
      <c r="RTD1" s="319"/>
      <c r="RTE1" s="319"/>
      <c r="RTF1" s="319"/>
      <c r="RTG1" s="319"/>
      <c r="RTH1" s="319"/>
      <c r="RTI1" s="319"/>
      <c r="RTJ1" s="319"/>
      <c r="RTK1" s="319"/>
      <c r="RTL1" s="319"/>
      <c r="RTM1" s="319"/>
      <c r="RTN1" s="319"/>
      <c r="RTO1" s="319"/>
      <c r="RTP1" s="319"/>
      <c r="RTQ1" s="319"/>
      <c r="RTR1" s="319"/>
      <c r="RTS1" s="319"/>
      <c r="RTT1" s="319"/>
      <c r="RTU1" s="319"/>
      <c r="RTV1" s="319"/>
      <c r="RTW1" s="319"/>
      <c r="RTX1" s="319"/>
      <c r="RTY1" s="319"/>
      <c r="RTZ1" s="319"/>
      <c r="RUA1" s="319"/>
      <c r="RUB1" s="319"/>
      <c r="RUC1" s="319"/>
      <c r="RUD1" s="319"/>
      <c r="RUE1" s="319"/>
      <c r="RUF1" s="319"/>
      <c r="RUG1" s="319"/>
      <c r="RUH1" s="319"/>
      <c r="RUI1" s="319"/>
      <c r="RUJ1" s="13"/>
      <c r="RUK1" s="13"/>
      <c r="RUL1" s="13"/>
      <c r="RUM1" s="13"/>
      <c r="RUN1" s="13"/>
      <c r="RUO1" s="13"/>
      <c r="RUP1" s="13"/>
      <c r="RUQ1" s="13"/>
      <c r="RUR1" s="13"/>
      <c r="RUS1" s="13"/>
      <c r="RUT1" s="13"/>
      <c r="RUU1" s="13"/>
      <c r="RUV1" s="13"/>
      <c r="RUW1" s="13"/>
      <c r="RUX1" s="13"/>
      <c r="RUY1" s="13"/>
      <c r="RUZ1" s="13"/>
      <c r="RVA1" s="13"/>
      <c r="RVB1" s="13"/>
      <c r="RVC1" s="13"/>
      <c r="RVD1" s="13"/>
      <c r="RVE1" s="13"/>
      <c r="RVF1" s="13"/>
      <c r="RVG1" s="13"/>
      <c r="RVH1" s="13"/>
      <c r="RVI1" s="13"/>
      <c r="RVJ1" s="13"/>
      <c r="RVK1" s="13"/>
      <c r="RVL1" s="13"/>
      <c r="RVM1" s="13"/>
      <c r="RVN1" s="13"/>
      <c r="RVO1" s="13"/>
      <c r="RVP1" s="13"/>
      <c r="RVQ1" s="13"/>
      <c r="RVR1" s="13"/>
      <c r="RVS1" s="13"/>
      <c r="RVT1" s="13"/>
      <c r="RVU1" s="13"/>
      <c r="RVV1" s="13"/>
      <c r="RVW1" s="13"/>
      <c r="RVX1" s="13"/>
      <c r="RVY1" s="13"/>
      <c r="RVZ1" s="13"/>
      <c r="RWA1" s="13"/>
      <c r="RWB1" s="13"/>
      <c r="RWC1" s="13"/>
      <c r="RWD1" s="13"/>
      <c r="RWE1" s="13"/>
      <c r="RWF1" s="13"/>
      <c r="RWG1" s="13"/>
      <c r="RWH1" s="13"/>
      <c r="RWI1" s="13"/>
      <c r="RWJ1" s="13"/>
      <c r="RWK1" s="13"/>
      <c r="RWL1" s="13"/>
      <c r="RWM1" s="13"/>
      <c r="RWN1" s="13"/>
      <c r="RWO1" s="13"/>
      <c r="RWP1" s="13"/>
      <c r="RWQ1" s="13"/>
      <c r="RWR1" s="13"/>
      <c r="RWS1" s="13"/>
      <c r="RWT1" s="13"/>
      <c r="RWU1" s="13"/>
      <c r="RWV1" s="13"/>
      <c r="RWW1" s="13"/>
      <c r="RWX1" s="13"/>
      <c r="RWY1" s="13"/>
      <c r="RWZ1" s="13"/>
      <c r="RXA1" s="13"/>
      <c r="RXB1" s="13"/>
      <c r="RXC1" s="13"/>
      <c r="RXD1" s="13"/>
      <c r="RXE1" s="13"/>
      <c r="RXF1" s="13"/>
      <c r="RXG1" s="13"/>
      <c r="RXH1" s="13"/>
      <c r="RXI1" s="13"/>
      <c r="RXJ1" s="13"/>
      <c r="RXK1" s="13"/>
      <c r="RXL1" s="13"/>
      <c r="RXM1" s="13"/>
      <c r="RXN1" s="13"/>
      <c r="RXO1" s="13"/>
      <c r="RXP1" s="13"/>
      <c r="RXQ1" s="13"/>
      <c r="RXR1" s="13"/>
      <c r="RXS1" s="13"/>
      <c r="RXT1" s="13"/>
      <c r="RXU1" s="13"/>
      <c r="RXV1" s="13"/>
      <c r="RXW1" s="13"/>
      <c r="RXX1" s="319"/>
      <c r="RXY1" s="319"/>
      <c r="RXZ1" s="319"/>
      <c r="RYA1" s="319"/>
      <c r="RYB1" s="319"/>
      <c r="RYC1" s="319"/>
      <c r="RYD1" s="319"/>
      <c r="RYE1" s="319"/>
      <c r="RYF1" s="319"/>
      <c r="RYG1" s="319"/>
      <c r="RYH1" s="319"/>
      <c r="RYI1" s="319"/>
      <c r="RYJ1" s="319"/>
      <c r="RYK1" s="319"/>
      <c r="RYL1" s="319"/>
      <c r="RYM1" s="319"/>
      <c r="RYN1" s="319"/>
      <c r="RYO1" s="319"/>
      <c r="RYP1" s="319"/>
      <c r="RYQ1" s="319"/>
      <c r="RYR1" s="319"/>
      <c r="RYS1" s="319"/>
      <c r="RYT1" s="319"/>
      <c r="RYU1" s="319"/>
      <c r="RYV1" s="319"/>
      <c r="RYW1" s="319"/>
      <c r="RYX1" s="319"/>
      <c r="RYY1" s="319"/>
      <c r="RYZ1" s="319"/>
      <c r="RZA1" s="319"/>
      <c r="RZB1" s="319"/>
      <c r="RZC1" s="319"/>
      <c r="RZD1" s="319"/>
      <c r="RZE1" s="319"/>
      <c r="RZF1" s="319"/>
      <c r="RZG1" s="319"/>
      <c r="RZH1" s="319"/>
      <c r="RZI1" s="319"/>
      <c r="RZJ1" s="319"/>
      <c r="RZK1" s="319"/>
      <c r="RZL1" s="319"/>
      <c r="RZM1" s="319"/>
      <c r="RZN1" s="319"/>
      <c r="RZO1" s="319"/>
      <c r="RZP1" s="319"/>
      <c r="RZQ1" s="319"/>
      <c r="RZR1" s="319"/>
      <c r="RZS1" s="319"/>
      <c r="RZT1" s="319"/>
      <c r="RZU1" s="319"/>
      <c r="RZV1" s="319"/>
      <c r="RZW1" s="319"/>
      <c r="RZX1" s="319"/>
      <c r="RZY1" s="319"/>
      <c r="RZZ1" s="319"/>
      <c r="SAA1" s="319"/>
      <c r="SAB1" s="319"/>
      <c r="SAC1" s="319"/>
      <c r="SAD1" s="319"/>
      <c r="SAE1" s="319"/>
      <c r="SAF1" s="319"/>
      <c r="SAG1" s="319"/>
      <c r="SAH1" s="319"/>
      <c r="SAI1" s="319"/>
      <c r="SAJ1" s="319"/>
      <c r="SAK1" s="319"/>
      <c r="SAL1" s="319"/>
      <c r="SAM1" s="319"/>
      <c r="SAN1" s="319"/>
      <c r="SAO1" s="319"/>
      <c r="SAP1" s="319"/>
      <c r="SAQ1" s="319"/>
      <c r="SAR1" s="319"/>
      <c r="SAS1" s="319"/>
      <c r="SAT1" s="319"/>
      <c r="SAU1" s="319"/>
      <c r="SAV1" s="319"/>
      <c r="SAW1" s="319"/>
      <c r="SAX1" s="319"/>
      <c r="SAY1" s="319"/>
      <c r="SAZ1" s="319"/>
      <c r="SBA1" s="319"/>
      <c r="SBB1" s="319"/>
      <c r="SBC1" s="319"/>
      <c r="SBD1" s="319"/>
      <c r="SBE1" s="319"/>
      <c r="SBF1" s="319"/>
      <c r="SBG1" s="319"/>
      <c r="SBH1" s="319"/>
      <c r="SBI1" s="319"/>
      <c r="SBJ1" s="319"/>
      <c r="SBK1" s="319"/>
      <c r="SBL1" s="319"/>
      <c r="SBM1" s="319"/>
      <c r="SBN1" s="319"/>
      <c r="SBO1" s="319"/>
      <c r="SBP1" s="319"/>
      <c r="SBQ1" s="319"/>
      <c r="SBR1" s="319"/>
      <c r="SBS1" s="319"/>
      <c r="SBT1" s="319"/>
      <c r="SBU1" s="319"/>
      <c r="SBV1" s="319"/>
      <c r="SBW1" s="319"/>
      <c r="SBX1" s="319"/>
      <c r="SBY1" s="319"/>
      <c r="SBZ1" s="319"/>
      <c r="SCA1" s="319"/>
      <c r="SCB1" s="319"/>
      <c r="SCC1" s="319"/>
      <c r="SCD1" s="319"/>
      <c r="SCE1" s="319"/>
      <c r="SCF1" s="319"/>
      <c r="SCG1" s="319"/>
      <c r="SCH1" s="319"/>
      <c r="SCI1" s="319"/>
      <c r="SCJ1" s="319"/>
      <c r="SCK1" s="319"/>
      <c r="SCL1" s="319"/>
      <c r="SCM1" s="319"/>
      <c r="SCN1" s="319"/>
      <c r="SCO1" s="319"/>
      <c r="SCP1" s="319"/>
      <c r="SCQ1" s="319"/>
      <c r="SCR1" s="319"/>
      <c r="SCS1" s="319"/>
      <c r="SCT1" s="319"/>
      <c r="SCU1" s="319"/>
      <c r="SCV1" s="319"/>
      <c r="SCW1" s="319"/>
      <c r="SCX1" s="319"/>
      <c r="SCY1" s="319"/>
      <c r="SCZ1" s="319"/>
      <c r="SDA1" s="319"/>
      <c r="SDB1" s="319"/>
      <c r="SDC1" s="319"/>
      <c r="SDD1" s="319"/>
      <c r="SDE1" s="319"/>
      <c r="SDF1" s="319"/>
      <c r="SDG1" s="319"/>
      <c r="SDH1" s="319"/>
      <c r="SDI1" s="319"/>
      <c r="SDJ1" s="319"/>
      <c r="SDK1" s="319"/>
      <c r="SDL1" s="319"/>
      <c r="SDM1" s="319"/>
      <c r="SDN1" s="319"/>
      <c r="SDO1" s="319"/>
      <c r="SDP1" s="319"/>
      <c r="SDQ1" s="319"/>
      <c r="SDR1" s="319"/>
      <c r="SDS1" s="319"/>
      <c r="SDT1" s="319"/>
      <c r="SDU1" s="319"/>
      <c r="SDV1" s="319"/>
      <c r="SDW1" s="319"/>
      <c r="SDX1" s="319"/>
      <c r="SDY1" s="319"/>
      <c r="SDZ1" s="319"/>
      <c r="SEA1" s="319"/>
      <c r="SEB1" s="319"/>
      <c r="SEC1" s="319"/>
      <c r="SED1" s="319"/>
      <c r="SEE1" s="319"/>
      <c r="SEF1" s="13"/>
      <c r="SEG1" s="13"/>
      <c r="SEH1" s="13"/>
      <c r="SEI1" s="13"/>
      <c r="SEJ1" s="13"/>
      <c r="SEK1" s="13"/>
      <c r="SEL1" s="13"/>
      <c r="SEM1" s="13"/>
      <c r="SEN1" s="13"/>
      <c r="SEO1" s="13"/>
      <c r="SEP1" s="13"/>
      <c r="SEQ1" s="13"/>
      <c r="SER1" s="13"/>
      <c r="SES1" s="13"/>
      <c r="SET1" s="13"/>
      <c r="SEU1" s="13"/>
      <c r="SEV1" s="13"/>
      <c r="SEW1" s="13"/>
      <c r="SEX1" s="13"/>
      <c r="SEY1" s="13"/>
      <c r="SEZ1" s="13"/>
      <c r="SFA1" s="13"/>
      <c r="SFB1" s="13"/>
      <c r="SFC1" s="13"/>
      <c r="SFD1" s="13"/>
      <c r="SFE1" s="13"/>
      <c r="SFF1" s="13"/>
      <c r="SFG1" s="13"/>
      <c r="SFH1" s="13"/>
      <c r="SFI1" s="13"/>
      <c r="SFJ1" s="13"/>
      <c r="SFK1" s="13"/>
      <c r="SFL1" s="13"/>
      <c r="SFM1" s="13"/>
      <c r="SFN1" s="13"/>
      <c r="SFO1" s="13"/>
      <c r="SFP1" s="13"/>
      <c r="SFQ1" s="13"/>
      <c r="SFR1" s="13"/>
      <c r="SFS1" s="13"/>
      <c r="SFT1" s="13"/>
      <c r="SFU1" s="13"/>
      <c r="SFV1" s="13"/>
      <c r="SFW1" s="13"/>
      <c r="SFX1" s="13"/>
      <c r="SFY1" s="13"/>
      <c r="SFZ1" s="13"/>
      <c r="SGA1" s="13"/>
      <c r="SGB1" s="13"/>
      <c r="SGC1" s="13"/>
      <c r="SGD1" s="13"/>
      <c r="SGE1" s="13"/>
      <c r="SGF1" s="13"/>
      <c r="SGG1" s="13"/>
      <c r="SGH1" s="13"/>
      <c r="SGI1" s="13"/>
      <c r="SGJ1" s="13"/>
      <c r="SGK1" s="13"/>
      <c r="SGL1" s="13"/>
      <c r="SGM1" s="13"/>
      <c r="SGN1" s="13"/>
      <c r="SGO1" s="13"/>
      <c r="SGP1" s="13"/>
      <c r="SGQ1" s="13"/>
      <c r="SGR1" s="13"/>
      <c r="SGS1" s="13"/>
      <c r="SGT1" s="13"/>
      <c r="SGU1" s="13"/>
      <c r="SGV1" s="13"/>
      <c r="SGW1" s="13"/>
      <c r="SGX1" s="13"/>
      <c r="SGY1" s="13"/>
      <c r="SGZ1" s="13"/>
      <c r="SHA1" s="13"/>
      <c r="SHB1" s="13"/>
      <c r="SHC1" s="13"/>
      <c r="SHD1" s="13"/>
      <c r="SHE1" s="13"/>
      <c r="SHF1" s="13"/>
      <c r="SHG1" s="13"/>
      <c r="SHH1" s="13"/>
      <c r="SHI1" s="13"/>
      <c r="SHJ1" s="13"/>
      <c r="SHK1" s="13"/>
      <c r="SHL1" s="13"/>
      <c r="SHM1" s="13"/>
      <c r="SHN1" s="13"/>
      <c r="SHO1" s="13"/>
      <c r="SHP1" s="13"/>
      <c r="SHQ1" s="13"/>
      <c r="SHR1" s="13"/>
      <c r="SHS1" s="13"/>
      <c r="SHT1" s="319"/>
      <c r="SHU1" s="319"/>
      <c r="SHV1" s="319"/>
      <c r="SHW1" s="319"/>
      <c r="SHX1" s="319"/>
      <c r="SHY1" s="319"/>
      <c r="SHZ1" s="319"/>
      <c r="SIA1" s="319"/>
      <c r="SIB1" s="319"/>
      <c r="SIC1" s="319"/>
      <c r="SID1" s="319"/>
      <c r="SIE1" s="319"/>
      <c r="SIF1" s="319"/>
      <c r="SIG1" s="319"/>
      <c r="SIH1" s="319"/>
      <c r="SII1" s="319"/>
      <c r="SIJ1" s="319"/>
      <c r="SIK1" s="319"/>
      <c r="SIL1" s="319"/>
      <c r="SIM1" s="319"/>
      <c r="SIN1" s="319"/>
      <c r="SIO1" s="319"/>
      <c r="SIP1" s="319"/>
      <c r="SIQ1" s="319"/>
      <c r="SIR1" s="319"/>
      <c r="SIS1" s="319"/>
      <c r="SIT1" s="319"/>
      <c r="SIU1" s="319"/>
      <c r="SIV1" s="319"/>
      <c r="SIW1" s="319"/>
      <c r="SIX1" s="319"/>
      <c r="SIY1" s="319"/>
      <c r="SIZ1" s="319"/>
      <c r="SJA1" s="319"/>
      <c r="SJB1" s="319"/>
      <c r="SJC1" s="319"/>
      <c r="SJD1" s="319"/>
      <c r="SJE1" s="319"/>
      <c r="SJF1" s="319"/>
      <c r="SJG1" s="319"/>
      <c r="SJH1" s="319"/>
      <c r="SJI1" s="319"/>
      <c r="SJJ1" s="319"/>
      <c r="SJK1" s="319"/>
      <c r="SJL1" s="319"/>
      <c r="SJM1" s="319"/>
      <c r="SJN1" s="319"/>
      <c r="SJO1" s="319"/>
      <c r="SJP1" s="319"/>
      <c r="SJQ1" s="319"/>
      <c r="SJR1" s="319"/>
      <c r="SJS1" s="319"/>
      <c r="SJT1" s="319"/>
      <c r="SJU1" s="319"/>
      <c r="SJV1" s="319"/>
      <c r="SJW1" s="319"/>
      <c r="SJX1" s="319"/>
      <c r="SJY1" s="319"/>
      <c r="SJZ1" s="319"/>
      <c r="SKA1" s="319"/>
      <c r="SKB1" s="319"/>
      <c r="SKC1" s="319"/>
      <c r="SKD1" s="319"/>
      <c r="SKE1" s="319"/>
      <c r="SKF1" s="319"/>
      <c r="SKG1" s="319"/>
      <c r="SKH1" s="319"/>
      <c r="SKI1" s="319"/>
      <c r="SKJ1" s="319"/>
      <c r="SKK1" s="319"/>
      <c r="SKL1" s="319"/>
      <c r="SKM1" s="319"/>
      <c r="SKN1" s="319"/>
      <c r="SKO1" s="319"/>
      <c r="SKP1" s="319"/>
      <c r="SKQ1" s="319"/>
      <c r="SKR1" s="319"/>
      <c r="SKS1" s="319"/>
      <c r="SKT1" s="319"/>
      <c r="SKU1" s="319"/>
      <c r="SKV1" s="319"/>
      <c r="SKW1" s="319"/>
      <c r="SKX1" s="319"/>
      <c r="SKY1" s="319"/>
      <c r="SKZ1" s="319"/>
      <c r="SLA1" s="319"/>
      <c r="SLB1" s="319"/>
      <c r="SLC1" s="319"/>
      <c r="SLD1" s="319"/>
      <c r="SLE1" s="319"/>
      <c r="SLF1" s="319"/>
      <c r="SLG1" s="319"/>
      <c r="SLH1" s="319"/>
      <c r="SLI1" s="319"/>
      <c r="SLJ1" s="319"/>
      <c r="SLK1" s="319"/>
      <c r="SLL1" s="319"/>
      <c r="SLM1" s="319"/>
      <c r="SLN1" s="319"/>
      <c r="SLO1" s="319"/>
      <c r="SLP1" s="319"/>
      <c r="SLQ1" s="319"/>
      <c r="SLR1" s="319"/>
      <c r="SLS1" s="319"/>
      <c r="SLT1" s="319"/>
      <c r="SLU1" s="319"/>
      <c r="SLV1" s="319"/>
      <c r="SLW1" s="319"/>
      <c r="SLX1" s="319"/>
      <c r="SLY1" s="319"/>
      <c r="SLZ1" s="319"/>
      <c r="SMA1" s="319"/>
      <c r="SMB1" s="319"/>
      <c r="SMC1" s="319"/>
      <c r="SMD1" s="319"/>
      <c r="SME1" s="319"/>
      <c r="SMF1" s="319"/>
      <c r="SMG1" s="319"/>
      <c r="SMH1" s="319"/>
      <c r="SMI1" s="319"/>
      <c r="SMJ1" s="319"/>
      <c r="SMK1" s="319"/>
      <c r="SML1" s="319"/>
      <c r="SMM1" s="319"/>
      <c r="SMN1" s="319"/>
      <c r="SMO1" s="319"/>
      <c r="SMP1" s="319"/>
      <c r="SMQ1" s="319"/>
      <c r="SMR1" s="319"/>
      <c r="SMS1" s="319"/>
      <c r="SMT1" s="319"/>
      <c r="SMU1" s="319"/>
      <c r="SMV1" s="319"/>
      <c r="SMW1" s="319"/>
      <c r="SMX1" s="319"/>
      <c r="SMY1" s="319"/>
      <c r="SMZ1" s="319"/>
      <c r="SNA1" s="319"/>
      <c r="SNB1" s="319"/>
      <c r="SNC1" s="319"/>
      <c r="SND1" s="319"/>
      <c r="SNE1" s="319"/>
      <c r="SNF1" s="319"/>
      <c r="SNG1" s="319"/>
      <c r="SNH1" s="319"/>
      <c r="SNI1" s="319"/>
      <c r="SNJ1" s="319"/>
      <c r="SNK1" s="319"/>
      <c r="SNL1" s="319"/>
      <c r="SNM1" s="319"/>
      <c r="SNN1" s="319"/>
      <c r="SNO1" s="319"/>
      <c r="SNP1" s="319"/>
      <c r="SNQ1" s="319"/>
      <c r="SNR1" s="319"/>
      <c r="SNS1" s="319"/>
      <c r="SNT1" s="319"/>
      <c r="SNU1" s="319"/>
      <c r="SNV1" s="319"/>
      <c r="SNW1" s="319"/>
      <c r="SNX1" s="319"/>
      <c r="SNY1" s="319"/>
      <c r="SNZ1" s="319"/>
      <c r="SOA1" s="319"/>
      <c r="SOB1" s="13"/>
      <c r="SOC1" s="13"/>
      <c r="SOD1" s="13"/>
      <c r="SOE1" s="13"/>
      <c r="SOF1" s="13"/>
      <c r="SOG1" s="13"/>
      <c r="SOH1" s="13"/>
      <c r="SOI1" s="13"/>
      <c r="SOJ1" s="13"/>
      <c r="SOK1" s="13"/>
      <c r="SOL1" s="13"/>
      <c r="SOM1" s="13"/>
      <c r="SON1" s="13"/>
      <c r="SOO1" s="13"/>
      <c r="SOP1" s="13"/>
      <c r="SOQ1" s="13"/>
      <c r="SOR1" s="13"/>
      <c r="SOS1" s="13"/>
      <c r="SOT1" s="13"/>
      <c r="SOU1" s="13"/>
      <c r="SOV1" s="13"/>
      <c r="SOW1" s="13"/>
      <c r="SOX1" s="13"/>
      <c r="SOY1" s="13"/>
      <c r="SOZ1" s="13"/>
      <c r="SPA1" s="13"/>
      <c r="SPB1" s="13"/>
      <c r="SPC1" s="13"/>
      <c r="SPD1" s="13"/>
      <c r="SPE1" s="13"/>
      <c r="SPF1" s="13"/>
      <c r="SPG1" s="13"/>
      <c r="SPH1" s="13"/>
      <c r="SPI1" s="13"/>
      <c r="SPJ1" s="13"/>
      <c r="SPK1" s="13"/>
      <c r="SPL1" s="13"/>
      <c r="SPM1" s="13"/>
      <c r="SPN1" s="13"/>
      <c r="SPO1" s="13"/>
      <c r="SPP1" s="13"/>
      <c r="SPQ1" s="13"/>
      <c r="SPR1" s="13"/>
      <c r="SPS1" s="13"/>
      <c r="SPT1" s="13"/>
      <c r="SPU1" s="13"/>
      <c r="SPV1" s="13"/>
      <c r="SPW1" s="13"/>
      <c r="SPX1" s="13"/>
      <c r="SPY1" s="13"/>
      <c r="SPZ1" s="13"/>
      <c r="SQA1" s="13"/>
      <c r="SQB1" s="13"/>
      <c r="SQC1" s="13"/>
      <c r="SQD1" s="13"/>
      <c r="SQE1" s="13"/>
      <c r="SQF1" s="13"/>
      <c r="SQG1" s="13"/>
      <c r="SQH1" s="13"/>
      <c r="SQI1" s="13"/>
      <c r="SQJ1" s="13"/>
      <c r="SQK1" s="13"/>
      <c r="SQL1" s="13"/>
      <c r="SQM1" s="13"/>
      <c r="SQN1" s="13"/>
      <c r="SQO1" s="13"/>
      <c r="SQP1" s="13"/>
      <c r="SQQ1" s="13"/>
      <c r="SQR1" s="13"/>
      <c r="SQS1" s="13"/>
      <c r="SQT1" s="13"/>
      <c r="SQU1" s="13"/>
      <c r="SQV1" s="13"/>
      <c r="SQW1" s="13"/>
      <c r="SQX1" s="13"/>
      <c r="SQY1" s="13"/>
      <c r="SQZ1" s="13"/>
      <c r="SRA1" s="13"/>
      <c r="SRB1" s="13"/>
      <c r="SRC1" s="13"/>
      <c r="SRD1" s="13"/>
      <c r="SRE1" s="13"/>
      <c r="SRF1" s="13"/>
      <c r="SRG1" s="13"/>
      <c r="SRH1" s="13"/>
      <c r="SRI1" s="13"/>
      <c r="SRJ1" s="13"/>
      <c r="SRK1" s="13"/>
      <c r="SRL1" s="13"/>
      <c r="SRM1" s="13"/>
      <c r="SRN1" s="13"/>
      <c r="SRO1" s="13"/>
      <c r="SRP1" s="319"/>
      <c r="SRQ1" s="319"/>
      <c r="SRR1" s="319"/>
      <c r="SRS1" s="319"/>
      <c r="SRT1" s="319"/>
      <c r="SRU1" s="319"/>
      <c r="SRV1" s="319"/>
      <c r="SRW1" s="319"/>
      <c r="SRX1" s="319"/>
      <c r="SRY1" s="319"/>
      <c r="SRZ1" s="319"/>
      <c r="SSA1" s="319"/>
      <c r="SSB1" s="319"/>
      <c r="SSC1" s="319"/>
      <c r="SSD1" s="319"/>
      <c r="SSE1" s="319"/>
      <c r="SSF1" s="319"/>
      <c r="SSG1" s="319"/>
      <c r="SSH1" s="319"/>
      <c r="SSI1" s="319"/>
      <c r="SSJ1" s="319"/>
      <c r="SSK1" s="319"/>
      <c r="SSL1" s="319"/>
      <c r="SSM1" s="319"/>
      <c r="SSN1" s="319"/>
      <c r="SSO1" s="319"/>
      <c r="SSP1" s="319"/>
      <c r="SSQ1" s="319"/>
      <c r="SSR1" s="319"/>
      <c r="SSS1" s="319"/>
      <c r="SST1" s="319"/>
      <c r="SSU1" s="319"/>
      <c r="SSV1" s="319"/>
      <c r="SSW1" s="319"/>
      <c r="SSX1" s="319"/>
      <c r="SSY1" s="319"/>
      <c r="SSZ1" s="319"/>
      <c r="STA1" s="319"/>
      <c r="STB1" s="319"/>
      <c r="STC1" s="319"/>
      <c r="STD1" s="319"/>
      <c r="STE1" s="319"/>
      <c r="STF1" s="319"/>
      <c r="STG1" s="319"/>
      <c r="STH1" s="319"/>
      <c r="STI1" s="319"/>
      <c r="STJ1" s="319"/>
      <c r="STK1" s="319"/>
      <c r="STL1" s="319"/>
      <c r="STM1" s="319"/>
      <c r="STN1" s="319"/>
      <c r="STO1" s="319"/>
      <c r="STP1" s="319"/>
      <c r="STQ1" s="319"/>
      <c r="STR1" s="319"/>
      <c r="STS1" s="319"/>
      <c r="STT1" s="319"/>
      <c r="STU1" s="319"/>
      <c r="STV1" s="319"/>
      <c r="STW1" s="319"/>
      <c r="STX1" s="319"/>
      <c r="STY1" s="319"/>
      <c r="STZ1" s="319"/>
      <c r="SUA1" s="319"/>
      <c r="SUB1" s="319"/>
      <c r="SUC1" s="319"/>
      <c r="SUD1" s="319"/>
      <c r="SUE1" s="319"/>
      <c r="SUF1" s="319"/>
      <c r="SUG1" s="319"/>
      <c r="SUH1" s="319"/>
      <c r="SUI1" s="319"/>
      <c r="SUJ1" s="319"/>
      <c r="SUK1" s="319"/>
      <c r="SUL1" s="319"/>
      <c r="SUM1" s="319"/>
      <c r="SUN1" s="319"/>
      <c r="SUO1" s="319"/>
      <c r="SUP1" s="319"/>
      <c r="SUQ1" s="319"/>
      <c r="SUR1" s="319"/>
      <c r="SUS1" s="319"/>
      <c r="SUT1" s="319"/>
      <c r="SUU1" s="319"/>
      <c r="SUV1" s="319"/>
      <c r="SUW1" s="319"/>
      <c r="SUX1" s="319"/>
      <c r="SUY1" s="319"/>
      <c r="SUZ1" s="319"/>
      <c r="SVA1" s="319"/>
      <c r="SVB1" s="319"/>
      <c r="SVC1" s="319"/>
      <c r="SVD1" s="319"/>
      <c r="SVE1" s="319"/>
      <c r="SVF1" s="319"/>
      <c r="SVG1" s="319"/>
      <c r="SVH1" s="319"/>
      <c r="SVI1" s="319"/>
      <c r="SVJ1" s="319"/>
      <c r="SVK1" s="319"/>
      <c r="SVL1" s="319"/>
      <c r="SVM1" s="319"/>
      <c r="SVN1" s="319"/>
      <c r="SVO1" s="319"/>
      <c r="SVP1" s="319"/>
      <c r="SVQ1" s="319"/>
      <c r="SVR1" s="319"/>
      <c r="SVS1" s="319"/>
      <c r="SVT1" s="319"/>
      <c r="SVU1" s="319"/>
      <c r="SVV1" s="319"/>
      <c r="SVW1" s="319"/>
      <c r="SVX1" s="319"/>
      <c r="SVY1" s="319"/>
      <c r="SVZ1" s="319"/>
      <c r="SWA1" s="319"/>
      <c r="SWB1" s="319"/>
      <c r="SWC1" s="319"/>
      <c r="SWD1" s="319"/>
      <c r="SWE1" s="319"/>
      <c r="SWF1" s="319"/>
      <c r="SWG1" s="319"/>
      <c r="SWH1" s="319"/>
      <c r="SWI1" s="319"/>
      <c r="SWJ1" s="319"/>
      <c r="SWK1" s="319"/>
      <c r="SWL1" s="319"/>
      <c r="SWM1" s="319"/>
      <c r="SWN1" s="319"/>
      <c r="SWO1" s="319"/>
      <c r="SWP1" s="319"/>
      <c r="SWQ1" s="319"/>
      <c r="SWR1" s="319"/>
      <c r="SWS1" s="319"/>
      <c r="SWT1" s="319"/>
      <c r="SWU1" s="319"/>
      <c r="SWV1" s="319"/>
      <c r="SWW1" s="319"/>
      <c r="SWX1" s="319"/>
      <c r="SWY1" s="319"/>
      <c r="SWZ1" s="319"/>
      <c r="SXA1" s="319"/>
      <c r="SXB1" s="319"/>
      <c r="SXC1" s="319"/>
      <c r="SXD1" s="319"/>
      <c r="SXE1" s="319"/>
      <c r="SXF1" s="319"/>
      <c r="SXG1" s="319"/>
      <c r="SXH1" s="319"/>
      <c r="SXI1" s="319"/>
      <c r="SXJ1" s="319"/>
      <c r="SXK1" s="319"/>
      <c r="SXL1" s="319"/>
      <c r="SXM1" s="319"/>
      <c r="SXN1" s="319"/>
      <c r="SXO1" s="319"/>
      <c r="SXP1" s="319"/>
      <c r="SXQ1" s="319"/>
      <c r="SXR1" s="319"/>
      <c r="SXS1" s="319"/>
      <c r="SXT1" s="319"/>
      <c r="SXU1" s="319"/>
      <c r="SXV1" s="319"/>
      <c r="SXW1" s="319"/>
      <c r="SXX1" s="13"/>
      <c r="SXY1" s="13"/>
      <c r="SXZ1" s="13"/>
      <c r="SYA1" s="13"/>
      <c r="SYB1" s="13"/>
      <c r="SYC1" s="13"/>
      <c r="SYD1" s="13"/>
      <c r="SYE1" s="13"/>
      <c r="SYF1" s="13"/>
      <c r="SYG1" s="13"/>
      <c r="SYH1" s="13"/>
      <c r="SYI1" s="13"/>
      <c r="SYJ1" s="13"/>
      <c r="SYK1" s="13"/>
      <c r="SYL1" s="13"/>
      <c r="SYM1" s="13"/>
      <c r="SYN1" s="13"/>
      <c r="SYO1" s="13"/>
      <c r="SYP1" s="13"/>
      <c r="SYQ1" s="13"/>
      <c r="SYR1" s="13"/>
      <c r="SYS1" s="13"/>
      <c r="SYT1" s="13"/>
      <c r="SYU1" s="13"/>
      <c r="SYV1" s="13"/>
      <c r="SYW1" s="13"/>
      <c r="SYX1" s="13"/>
      <c r="SYY1" s="13"/>
      <c r="SYZ1" s="13"/>
      <c r="SZA1" s="13"/>
      <c r="SZB1" s="13"/>
      <c r="SZC1" s="13"/>
      <c r="SZD1" s="13"/>
      <c r="SZE1" s="13"/>
      <c r="SZF1" s="13"/>
      <c r="SZG1" s="13"/>
      <c r="SZH1" s="13"/>
      <c r="SZI1" s="13"/>
      <c r="SZJ1" s="13"/>
      <c r="SZK1" s="13"/>
      <c r="SZL1" s="13"/>
      <c r="SZM1" s="13"/>
      <c r="SZN1" s="13"/>
      <c r="SZO1" s="13"/>
      <c r="SZP1" s="13"/>
      <c r="SZQ1" s="13"/>
      <c r="SZR1" s="13"/>
      <c r="SZS1" s="13"/>
      <c r="SZT1" s="13"/>
      <c r="SZU1" s="13"/>
      <c r="SZV1" s="13"/>
      <c r="SZW1" s="13"/>
      <c r="SZX1" s="13"/>
      <c r="SZY1" s="13"/>
      <c r="SZZ1" s="13"/>
      <c r="TAA1" s="13"/>
      <c r="TAB1" s="13"/>
      <c r="TAC1" s="13"/>
      <c r="TAD1" s="13"/>
      <c r="TAE1" s="13"/>
      <c r="TAF1" s="13"/>
      <c r="TAG1" s="13"/>
      <c r="TAH1" s="13"/>
      <c r="TAI1" s="13"/>
      <c r="TAJ1" s="13"/>
      <c r="TAK1" s="13"/>
      <c r="TAL1" s="13"/>
      <c r="TAM1" s="13"/>
      <c r="TAN1" s="13"/>
      <c r="TAO1" s="13"/>
      <c r="TAP1" s="13"/>
      <c r="TAQ1" s="13"/>
      <c r="TAR1" s="13"/>
      <c r="TAS1" s="13"/>
      <c r="TAT1" s="13"/>
      <c r="TAU1" s="13"/>
      <c r="TAV1" s="13"/>
      <c r="TAW1" s="13"/>
      <c r="TAX1" s="13"/>
      <c r="TAY1" s="13"/>
      <c r="TAZ1" s="13"/>
      <c r="TBA1" s="13"/>
      <c r="TBB1" s="13"/>
      <c r="TBC1" s="13"/>
      <c r="TBD1" s="13"/>
      <c r="TBE1" s="13"/>
      <c r="TBF1" s="13"/>
      <c r="TBG1" s="13"/>
      <c r="TBH1" s="13"/>
      <c r="TBI1" s="13"/>
      <c r="TBJ1" s="13"/>
      <c r="TBK1" s="13"/>
      <c r="TBL1" s="319"/>
      <c r="TBM1" s="319"/>
      <c r="TBN1" s="319"/>
      <c r="TBO1" s="319"/>
      <c r="TBP1" s="319"/>
      <c r="TBQ1" s="319"/>
      <c r="TBR1" s="319"/>
      <c r="TBS1" s="319"/>
      <c r="TBT1" s="319"/>
      <c r="TBU1" s="319"/>
      <c r="TBV1" s="319"/>
      <c r="TBW1" s="319"/>
      <c r="TBX1" s="319"/>
      <c r="TBY1" s="319"/>
      <c r="TBZ1" s="319"/>
      <c r="TCA1" s="319"/>
      <c r="TCB1" s="319"/>
      <c r="TCC1" s="319"/>
      <c r="TCD1" s="319"/>
      <c r="TCE1" s="319"/>
      <c r="TCF1" s="319"/>
      <c r="TCG1" s="319"/>
      <c r="TCH1" s="319"/>
      <c r="TCI1" s="319"/>
      <c r="TCJ1" s="319"/>
      <c r="TCK1" s="319"/>
      <c r="TCL1" s="319"/>
      <c r="TCM1" s="319"/>
      <c r="TCN1" s="319"/>
      <c r="TCO1" s="319"/>
      <c r="TCP1" s="319"/>
      <c r="TCQ1" s="319"/>
      <c r="TCR1" s="319"/>
      <c r="TCS1" s="319"/>
      <c r="TCT1" s="319"/>
      <c r="TCU1" s="319"/>
      <c r="TCV1" s="319"/>
      <c r="TCW1" s="319"/>
      <c r="TCX1" s="319"/>
      <c r="TCY1" s="319"/>
      <c r="TCZ1" s="319"/>
      <c r="TDA1" s="319"/>
      <c r="TDB1" s="319"/>
      <c r="TDC1" s="319"/>
      <c r="TDD1" s="319"/>
      <c r="TDE1" s="319"/>
      <c r="TDF1" s="319"/>
      <c r="TDG1" s="319"/>
      <c r="TDH1" s="319"/>
      <c r="TDI1" s="319"/>
      <c r="TDJ1" s="319"/>
      <c r="TDK1" s="319"/>
      <c r="TDL1" s="319"/>
      <c r="TDM1" s="319"/>
      <c r="TDN1" s="319"/>
      <c r="TDO1" s="319"/>
      <c r="TDP1" s="319"/>
      <c r="TDQ1" s="319"/>
      <c r="TDR1" s="319"/>
      <c r="TDS1" s="319"/>
      <c r="TDT1" s="319"/>
      <c r="TDU1" s="319"/>
      <c r="TDV1" s="319"/>
      <c r="TDW1" s="319"/>
      <c r="TDX1" s="319"/>
      <c r="TDY1" s="319"/>
      <c r="TDZ1" s="319"/>
      <c r="TEA1" s="319"/>
      <c r="TEB1" s="319"/>
      <c r="TEC1" s="319"/>
      <c r="TED1" s="319"/>
      <c r="TEE1" s="319"/>
      <c r="TEF1" s="319"/>
      <c r="TEG1" s="319"/>
      <c r="TEH1" s="319"/>
      <c r="TEI1" s="319"/>
      <c r="TEJ1" s="319"/>
      <c r="TEK1" s="319"/>
      <c r="TEL1" s="319"/>
      <c r="TEM1" s="319"/>
      <c r="TEN1" s="319"/>
      <c r="TEO1" s="319"/>
      <c r="TEP1" s="319"/>
      <c r="TEQ1" s="319"/>
      <c r="TER1" s="319"/>
      <c r="TES1" s="319"/>
      <c r="TET1" s="319"/>
      <c r="TEU1" s="319"/>
      <c r="TEV1" s="319"/>
      <c r="TEW1" s="319"/>
      <c r="TEX1" s="319"/>
      <c r="TEY1" s="319"/>
      <c r="TEZ1" s="319"/>
      <c r="TFA1" s="319"/>
      <c r="TFB1" s="319"/>
      <c r="TFC1" s="319"/>
      <c r="TFD1" s="319"/>
      <c r="TFE1" s="319"/>
      <c r="TFF1" s="319"/>
      <c r="TFG1" s="319"/>
      <c r="TFH1" s="319"/>
      <c r="TFI1" s="319"/>
      <c r="TFJ1" s="319"/>
      <c r="TFK1" s="319"/>
      <c r="TFL1" s="319"/>
      <c r="TFM1" s="319"/>
      <c r="TFN1" s="319"/>
      <c r="TFO1" s="319"/>
      <c r="TFP1" s="319"/>
      <c r="TFQ1" s="319"/>
      <c r="TFR1" s="319"/>
      <c r="TFS1" s="319"/>
      <c r="TFT1" s="319"/>
      <c r="TFU1" s="319"/>
      <c r="TFV1" s="319"/>
      <c r="TFW1" s="319"/>
      <c r="TFX1" s="319"/>
      <c r="TFY1" s="319"/>
      <c r="TFZ1" s="319"/>
      <c r="TGA1" s="319"/>
      <c r="TGB1" s="319"/>
      <c r="TGC1" s="319"/>
      <c r="TGD1" s="319"/>
      <c r="TGE1" s="319"/>
      <c r="TGF1" s="319"/>
      <c r="TGG1" s="319"/>
      <c r="TGH1" s="319"/>
      <c r="TGI1" s="319"/>
      <c r="TGJ1" s="319"/>
      <c r="TGK1" s="319"/>
      <c r="TGL1" s="319"/>
      <c r="TGM1" s="319"/>
      <c r="TGN1" s="319"/>
      <c r="TGO1" s="319"/>
      <c r="TGP1" s="319"/>
      <c r="TGQ1" s="319"/>
      <c r="TGR1" s="319"/>
      <c r="TGS1" s="319"/>
      <c r="TGT1" s="319"/>
      <c r="TGU1" s="319"/>
      <c r="TGV1" s="319"/>
      <c r="TGW1" s="319"/>
      <c r="TGX1" s="319"/>
      <c r="TGY1" s="319"/>
      <c r="TGZ1" s="319"/>
      <c r="THA1" s="319"/>
      <c r="THB1" s="319"/>
      <c r="THC1" s="319"/>
      <c r="THD1" s="319"/>
      <c r="THE1" s="319"/>
      <c r="THF1" s="319"/>
      <c r="THG1" s="319"/>
      <c r="THH1" s="319"/>
      <c r="THI1" s="319"/>
      <c r="THJ1" s="319"/>
      <c r="THK1" s="319"/>
      <c r="THL1" s="319"/>
      <c r="THM1" s="319"/>
      <c r="THN1" s="319"/>
      <c r="THO1" s="319"/>
      <c r="THP1" s="319"/>
      <c r="THQ1" s="319"/>
      <c r="THR1" s="319"/>
      <c r="THS1" s="319"/>
      <c r="THT1" s="13"/>
      <c r="THU1" s="13"/>
      <c r="THV1" s="13"/>
      <c r="THW1" s="13"/>
      <c r="THX1" s="13"/>
      <c r="THY1" s="13"/>
      <c r="THZ1" s="13"/>
      <c r="TIA1" s="13"/>
      <c r="TIB1" s="13"/>
      <c r="TIC1" s="13"/>
      <c r="TID1" s="13"/>
      <c r="TIE1" s="13"/>
      <c r="TIF1" s="13"/>
      <c r="TIG1" s="13"/>
      <c r="TIH1" s="13"/>
      <c r="TII1" s="13"/>
      <c r="TIJ1" s="13"/>
      <c r="TIK1" s="13"/>
      <c r="TIL1" s="13"/>
      <c r="TIM1" s="13"/>
      <c r="TIN1" s="13"/>
      <c r="TIO1" s="13"/>
      <c r="TIP1" s="13"/>
      <c r="TIQ1" s="13"/>
      <c r="TIR1" s="13"/>
      <c r="TIS1" s="13"/>
      <c r="TIT1" s="13"/>
      <c r="TIU1" s="13"/>
      <c r="TIV1" s="13"/>
      <c r="TIW1" s="13"/>
      <c r="TIX1" s="13"/>
      <c r="TIY1" s="13"/>
      <c r="TIZ1" s="13"/>
      <c r="TJA1" s="13"/>
      <c r="TJB1" s="13"/>
      <c r="TJC1" s="13"/>
      <c r="TJD1" s="13"/>
      <c r="TJE1" s="13"/>
      <c r="TJF1" s="13"/>
      <c r="TJG1" s="13"/>
      <c r="TJH1" s="13"/>
      <c r="TJI1" s="13"/>
      <c r="TJJ1" s="13"/>
      <c r="TJK1" s="13"/>
      <c r="TJL1" s="13"/>
      <c r="TJM1" s="13"/>
      <c r="TJN1" s="13"/>
      <c r="TJO1" s="13"/>
      <c r="TJP1" s="13"/>
      <c r="TJQ1" s="13"/>
      <c r="TJR1" s="13"/>
      <c r="TJS1" s="13"/>
      <c r="TJT1" s="13"/>
      <c r="TJU1" s="13"/>
      <c r="TJV1" s="13"/>
      <c r="TJW1" s="13"/>
      <c r="TJX1" s="13"/>
      <c r="TJY1" s="13"/>
      <c r="TJZ1" s="13"/>
      <c r="TKA1" s="13"/>
      <c r="TKB1" s="13"/>
      <c r="TKC1" s="13"/>
      <c r="TKD1" s="13"/>
      <c r="TKE1" s="13"/>
      <c r="TKF1" s="13"/>
      <c r="TKG1" s="13"/>
      <c r="TKH1" s="13"/>
      <c r="TKI1" s="13"/>
      <c r="TKJ1" s="13"/>
      <c r="TKK1" s="13"/>
      <c r="TKL1" s="13"/>
      <c r="TKM1" s="13"/>
      <c r="TKN1" s="13"/>
      <c r="TKO1" s="13"/>
      <c r="TKP1" s="13"/>
      <c r="TKQ1" s="13"/>
      <c r="TKR1" s="13"/>
      <c r="TKS1" s="13"/>
      <c r="TKT1" s="13"/>
      <c r="TKU1" s="13"/>
      <c r="TKV1" s="13"/>
      <c r="TKW1" s="13"/>
      <c r="TKX1" s="13"/>
      <c r="TKY1" s="13"/>
      <c r="TKZ1" s="13"/>
      <c r="TLA1" s="13"/>
      <c r="TLB1" s="13"/>
      <c r="TLC1" s="13"/>
      <c r="TLD1" s="13"/>
      <c r="TLE1" s="13"/>
      <c r="TLF1" s="13"/>
      <c r="TLG1" s="13"/>
      <c r="TLH1" s="319"/>
      <c r="TLI1" s="319"/>
      <c r="TLJ1" s="319"/>
      <c r="TLK1" s="319"/>
      <c r="TLL1" s="319"/>
      <c r="TLM1" s="319"/>
      <c r="TLN1" s="319"/>
      <c r="TLO1" s="319"/>
      <c r="TLP1" s="319"/>
      <c r="TLQ1" s="319"/>
      <c r="TLR1" s="319"/>
      <c r="TLS1" s="319"/>
      <c r="TLT1" s="319"/>
      <c r="TLU1" s="319"/>
      <c r="TLV1" s="319"/>
      <c r="TLW1" s="319"/>
      <c r="TLX1" s="319"/>
      <c r="TLY1" s="319"/>
      <c r="TLZ1" s="319"/>
      <c r="TMA1" s="319"/>
      <c r="TMB1" s="319"/>
      <c r="TMC1" s="319"/>
      <c r="TMD1" s="319"/>
      <c r="TME1" s="319"/>
      <c r="TMF1" s="319"/>
      <c r="TMG1" s="319"/>
      <c r="TMH1" s="319"/>
      <c r="TMI1" s="319"/>
      <c r="TMJ1" s="319"/>
      <c r="TMK1" s="319"/>
      <c r="TML1" s="319"/>
      <c r="TMM1" s="319"/>
      <c r="TMN1" s="319"/>
      <c r="TMO1" s="319"/>
      <c r="TMP1" s="319"/>
      <c r="TMQ1" s="319"/>
      <c r="TMR1" s="319"/>
      <c r="TMS1" s="319"/>
      <c r="TMT1" s="319"/>
      <c r="TMU1" s="319"/>
      <c r="TMV1" s="319"/>
      <c r="TMW1" s="319"/>
      <c r="TMX1" s="319"/>
      <c r="TMY1" s="319"/>
      <c r="TMZ1" s="319"/>
      <c r="TNA1" s="319"/>
      <c r="TNB1" s="319"/>
      <c r="TNC1" s="319"/>
      <c r="TND1" s="319"/>
      <c r="TNE1" s="319"/>
      <c r="TNF1" s="319"/>
      <c r="TNG1" s="319"/>
      <c r="TNH1" s="319"/>
      <c r="TNI1" s="319"/>
      <c r="TNJ1" s="319"/>
      <c r="TNK1" s="319"/>
      <c r="TNL1" s="319"/>
      <c r="TNM1" s="319"/>
      <c r="TNN1" s="319"/>
      <c r="TNO1" s="319"/>
      <c r="TNP1" s="319"/>
      <c r="TNQ1" s="319"/>
      <c r="TNR1" s="319"/>
      <c r="TNS1" s="319"/>
      <c r="TNT1" s="319"/>
      <c r="TNU1" s="319"/>
      <c r="TNV1" s="319"/>
      <c r="TNW1" s="319"/>
      <c r="TNX1" s="319"/>
      <c r="TNY1" s="319"/>
      <c r="TNZ1" s="319"/>
      <c r="TOA1" s="319"/>
      <c r="TOB1" s="319"/>
      <c r="TOC1" s="319"/>
      <c r="TOD1" s="319"/>
      <c r="TOE1" s="319"/>
      <c r="TOF1" s="319"/>
      <c r="TOG1" s="319"/>
      <c r="TOH1" s="319"/>
      <c r="TOI1" s="319"/>
      <c r="TOJ1" s="319"/>
      <c r="TOK1" s="319"/>
      <c r="TOL1" s="319"/>
      <c r="TOM1" s="319"/>
      <c r="TON1" s="319"/>
      <c r="TOO1" s="319"/>
      <c r="TOP1" s="319"/>
      <c r="TOQ1" s="319"/>
      <c r="TOR1" s="319"/>
      <c r="TOS1" s="319"/>
      <c r="TOT1" s="319"/>
      <c r="TOU1" s="319"/>
      <c r="TOV1" s="319"/>
      <c r="TOW1" s="319"/>
      <c r="TOX1" s="319"/>
      <c r="TOY1" s="319"/>
      <c r="TOZ1" s="319"/>
      <c r="TPA1" s="319"/>
      <c r="TPB1" s="319"/>
      <c r="TPC1" s="319"/>
      <c r="TPD1" s="319"/>
      <c r="TPE1" s="319"/>
      <c r="TPF1" s="319"/>
      <c r="TPG1" s="319"/>
      <c r="TPH1" s="319"/>
      <c r="TPI1" s="319"/>
      <c r="TPJ1" s="319"/>
      <c r="TPK1" s="319"/>
      <c r="TPL1" s="319"/>
      <c r="TPM1" s="319"/>
      <c r="TPN1" s="319"/>
      <c r="TPO1" s="319"/>
      <c r="TPP1" s="319"/>
      <c r="TPQ1" s="319"/>
      <c r="TPR1" s="319"/>
      <c r="TPS1" s="319"/>
      <c r="TPT1" s="319"/>
      <c r="TPU1" s="319"/>
      <c r="TPV1" s="319"/>
      <c r="TPW1" s="319"/>
      <c r="TPX1" s="319"/>
      <c r="TPY1" s="319"/>
      <c r="TPZ1" s="319"/>
      <c r="TQA1" s="319"/>
      <c r="TQB1" s="319"/>
      <c r="TQC1" s="319"/>
      <c r="TQD1" s="319"/>
      <c r="TQE1" s="319"/>
      <c r="TQF1" s="319"/>
      <c r="TQG1" s="319"/>
      <c r="TQH1" s="319"/>
      <c r="TQI1" s="319"/>
      <c r="TQJ1" s="319"/>
      <c r="TQK1" s="319"/>
      <c r="TQL1" s="319"/>
      <c r="TQM1" s="319"/>
      <c r="TQN1" s="319"/>
      <c r="TQO1" s="319"/>
      <c r="TQP1" s="319"/>
      <c r="TQQ1" s="319"/>
      <c r="TQR1" s="319"/>
      <c r="TQS1" s="319"/>
      <c r="TQT1" s="319"/>
      <c r="TQU1" s="319"/>
      <c r="TQV1" s="319"/>
      <c r="TQW1" s="319"/>
      <c r="TQX1" s="319"/>
      <c r="TQY1" s="319"/>
      <c r="TQZ1" s="319"/>
      <c r="TRA1" s="319"/>
      <c r="TRB1" s="319"/>
      <c r="TRC1" s="319"/>
      <c r="TRD1" s="319"/>
      <c r="TRE1" s="319"/>
      <c r="TRF1" s="319"/>
      <c r="TRG1" s="319"/>
      <c r="TRH1" s="319"/>
      <c r="TRI1" s="319"/>
      <c r="TRJ1" s="319"/>
      <c r="TRK1" s="319"/>
      <c r="TRL1" s="319"/>
      <c r="TRM1" s="319"/>
      <c r="TRN1" s="319"/>
      <c r="TRO1" s="319"/>
      <c r="TRP1" s="13"/>
      <c r="TRQ1" s="13"/>
      <c r="TRR1" s="13"/>
      <c r="TRS1" s="13"/>
      <c r="TRT1" s="13"/>
      <c r="TRU1" s="13"/>
      <c r="TRV1" s="13"/>
      <c r="TRW1" s="13"/>
      <c r="TRX1" s="13"/>
      <c r="TRY1" s="13"/>
      <c r="TRZ1" s="13"/>
      <c r="TSA1" s="13"/>
      <c r="TSB1" s="13"/>
      <c r="TSC1" s="13"/>
      <c r="TSD1" s="13"/>
      <c r="TSE1" s="13"/>
      <c r="TSF1" s="13"/>
      <c r="TSG1" s="13"/>
      <c r="TSH1" s="13"/>
      <c r="TSI1" s="13"/>
      <c r="TSJ1" s="13"/>
      <c r="TSK1" s="13"/>
      <c r="TSL1" s="13"/>
      <c r="TSM1" s="13"/>
      <c r="TSN1" s="13"/>
      <c r="TSO1" s="13"/>
      <c r="TSP1" s="13"/>
      <c r="TSQ1" s="13"/>
      <c r="TSR1" s="13"/>
      <c r="TSS1" s="13"/>
      <c r="TST1" s="13"/>
      <c r="TSU1" s="13"/>
      <c r="TSV1" s="13"/>
      <c r="TSW1" s="13"/>
      <c r="TSX1" s="13"/>
      <c r="TSY1" s="13"/>
      <c r="TSZ1" s="13"/>
      <c r="TTA1" s="13"/>
      <c r="TTB1" s="13"/>
      <c r="TTC1" s="13"/>
      <c r="TTD1" s="13"/>
      <c r="TTE1" s="13"/>
      <c r="TTF1" s="13"/>
      <c r="TTG1" s="13"/>
      <c r="TTH1" s="13"/>
      <c r="TTI1" s="13"/>
      <c r="TTJ1" s="13"/>
      <c r="TTK1" s="13"/>
      <c r="TTL1" s="13"/>
      <c r="TTM1" s="13"/>
      <c r="TTN1" s="13"/>
      <c r="TTO1" s="13"/>
      <c r="TTP1" s="13"/>
      <c r="TTQ1" s="13"/>
      <c r="TTR1" s="13"/>
      <c r="TTS1" s="13"/>
      <c r="TTT1" s="13"/>
      <c r="TTU1" s="13"/>
      <c r="TTV1" s="13"/>
      <c r="TTW1" s="13"/>
      <c r="TTX1" s="13"/>
      <c r="TTY1" s="13"/>
      <c r="TTZ1" s="13"/>
      <c r="TUA1" s="13"/>
      <c r="TUB1" s="13"/>
      <c r="TUC1" s="13"/>
      <c r="TUD1" s="13"/>
      <c r="TUE1" s="13"/>
      <c r="TUF1" s="13"/>
      <c r="TUG1" s="13"/>
      <c r="TUH1" s="13"/>
      <c r="TUI1" s="13"/>
      <c r="TUJ1" s="13"/>
      <c r="TUK1" s="13"/>
      <c r="TUL1" s="13"/>
      <c r="TUM1" s="13"/>
      <c r="TUN1" s="13"/>
      <c r="TUO1" s="13"/>
      <c r="TUP1" s="13"/>
      <c r="TUQ1" s="13"/>
      <c r="TUR1" s="13"/>
      <c r="TUS1" s="13"/>
      <c r="TUT1" s="13"/>
      <c r="TUU1" s="13"/>
      <c r="TUV1" s="13"/>
      <c r="TUW1" s="13"/>
      <c r="TUX1" s="13"/>
      <c r="TUY1" s="13"/>
      <c r="TUZ1" s="13"/>
      <c r="TVA1" s="13"/>
      <c r="TVB1" s="13"/>
      <c r="TVC1" s="13"/>
      <c r="TVD1" s="319"/>
      <c r="TVE1" s="319"/>
      <c r="TVF1" s="319"/>
      <c r="TVG1" s="319"/>
      <c r="TVH1" s="319"/>
      <c r="TVI1" s="319"/>
      <c r="TVJ1" s="319"/>
      <c r="TVK1" s="319"/>
      <c r="TVL1" s="319"/>
      <c r="TVM1" s="319"/>
      <c r="TVN1" s="319"/>
      <c r="TVO1" s="319"/>
      <c r="TVP1" s="319"/>
      <c r="TVQ1" s="319"/>
      <c r="TVR1" s="319"/>
      <c r="TVS1" s="319"/>
      <c r="TVT1" s="319"/>
      <c r="TVU1" s="319"/>
      <c r="TVV1" s="319"/>
      <c r="TVW1" s="319"/>
      <c r="TVX1" s="319"/>
      <c r="TVY1" s="319"/>
      <c r="TVZ1" s="319"/>
      <c r="TWA1" s="319"/>
      <c r="TWB1" s="319"/>
      <c r="TWC1" s="319"/>
      <c r="TWD1" s="319"/>
      <c r="TWE1" s="319"/>
      <c r="TWF1" s="319"/>
      <c r="TWG1" s="319"/>
      <c r="TWH1" s="319"/>
      <c r="TWI1" s="319"/>
      <c r="TWJ1" s="319"/>
      <c r="TWK1" s="319"/>
      <c r="TWL1" s="319"/>
      <c r="TWM1" s="319"/>
      <c r="TWN1" s="319"/>
      <c r="TWO1" s="319"/>
      <c r="TWP1" s="319"/>
      <c r="TWQ1" s="319"/>
      <c r="TWR1" s="319"/>
      <c r="TWS1" s="319"/>
      <c r="TWT1" s="319"/>
      <c r="TWU1" s="319"/>
      <c r="TWV1" s="319"/>
      <c r="TWW1" s="319"/>
      <c r="TWX1" s="319"/>
      <c r="TWY1" s="319"/>
      <c r="TWZ1" s="319"/>
      <c r="TXA1" s="319"/>
      <c r="TXB1" s="319"/>
      <c r="TXC1" s="319"/>
      <c r="TXD1" s="319"/>
      <c r="TXE1" s="319"/>
      <c r="TXF1" s="319"/>
      <c r="TXG1" s="319"/>
      <c r="TXH1" s="319"/>
      <c r="TXI1" s="319"/>
      <c r="TXJ1" s="319"/>
      <c r="TXK1" s="319"/>
      <c r="TXL1" s="319"/>
      <c r="TXM1" s="319"/>
      <c r="TXN1" s="319"/>
      <c r="TXO1" s="319"/>
      <c r="TXP1" s="319"/>
      <c r="TXQ1" s="319"/>
      <c r="TXR1" s="319"/>
      <c r="TXS1" s="319"/>
      <c r="TXT1" s="319"/>
      <c r="TXU1" s="319"/>
      <c r="TXV1" s="319"/>
      <c r="TXW1" s="319"/>
      <c r="TXX1" s="319"/>
      <c r="TXY1" s="319"/>
      <c r="TXZ1" s="319"/>
      <c r="TYA1" s="319"/>
      <c r="TYB1" s="319"/>
      <c r="TYC1" s="319"/>
      <c r="TYD1" s="319"/>
      <c r="TYE1" s="319"/>
      <c r="TYF1" s="319"/>
      <c r="TYG1" s="319"/>
      <c r="TYH1" s="319"/>
      <c r="TYI1" s="319"/>
      <c r="TYJ1" s="319"/>
      <c r="TYK1" s="319"/>
      <c r="TYL1" s="319"/>
      <c r="TYM1" s="319"/>
      <c r="TYN1" s="319"/>
      <c r="TYO1" s="319"/>
      <c r="TYP1" s="319"/>
      <c r="TYQ1" s="319"/>
      <c r="TYR1" s="319"/>
      <c r="TYS1" s="319"/>
      <c r="TYT1" s="319"/>
      <c r="TYU1" s="319"/>
      <c r="TYV1" s="319"/>
      <c r="TYW1" s="319"/>
      <c r="TYX1" s="319"/>
      <c r="TYY1" s="319"/>
      <c r="TYZ1" s="319"/>
      <c r="TZA1" s="319"/>
      <c r="TZB1" s="319"/>
      <c r="TZC1" s="319"/>
      <c r="TZD1" s="319"/>
      <c r="TZE1" s="319"/>
      <c r="TZF1" s="319"/>
      <c r="TZG1" s="319"/>
      <c r="TZH1" s="319"/>
      <c r="TZI1" s="319"/>
      <c r="TZJ1" s="319"/>
      <c r="TZK1" s="319"/>
      <c r="TZL1" s="319"/>
      <c r="TZM1" s="319"/>
      <c r="TZN1" s="319"/>
      <c r="TZO1" s="319"/>
      <c r="TZP1" s="319"/>
      <c r="TZQ1" s="319"/>
      <c r="TZR1" s="319"/>
      <c r="TZS1" s="319"/>
      <c r="TZT1" s="319"/>
      <c r="TZU1" s="319"/>
      <c r="TZV1" s="319"/>
      <c r="TZW1" s="319"/>
      <c r="TZX1" s="319"/>
      <c r="TZY1" s="319"/>
      <c r="TZZ1" s="319"/>
      <c r="UAA1" s="319"/>
      <c r="UAB1" s="319"/>
      <c r="UAC1" s="319"/>
      <c r="UAD1" s="319"/>
      <c r="UAE1" s="319"/>
      <c r="UAF1" s="319"/>
      <c r="UAG1" s="319"/>
      <c r="UAH1" s="319"/>
      <c r="UAI1" s="319"/>
      <c r="UAJ1" s="319"/>
      <c r="UAK1" s="319"/>
      <c r="UAL1" s="319"/>
      <c r="UAM1" s="319"/>
      <c r="UAN1" s="319"/>
      <c r="UAO1" s="319"/>
      <c r="UAP1" s="319"/>
      <c r="UAQ1" s="319"/>
      <c r="UAR1" s="319"/>
      <c r="UAS1" s="319"/>
      <c r="UAT1" s="319"/>
      <c r="UAU1" s="319"/>
      <c r="UAV1" s="319"/>
      <c r="UAW1" s="319"/>
      <c r="UAX1" s="319"/>
      <c r="UAY1" s="319"/>
      <c r="UAZ1" s="319"/>
      <c r="UBA1" s="319"/>
      <c r="UBB1" s="319"/>
      <c r="UBC1" s="319"/>
      <c r="UBD1" s="319"/>
      <c r="UBE1" s="319"/>
      <c r="UBF1" s="319"/>
      <c r="UBG1" s="319"/>
      <c r="UBH1" s="319"/>
      <c r="UBI1" s="319"/>
      <c r="UBJ1" s="319"/>
      <c r="UBK1" s="319"/>
      <c r="UBL1" s="13"/>
      <c r="UBM1" s="13"/>
      <c r="UBN1" s="13"/>
      <c r="UBO1" s="13"/>
      <c r="UBP1" s="13"/>
      <c r="UBQ1" s="13"/>
      <c r="UBR1" s="13"/>
      <c r="UBS1" s="13"/>
      <c r="UBT1" s="13"/>
      <c r="UBU1" s="13"/>
      <c r="UBV1" s="13"/>
      <c r="UBW1" s="13"/>
      <c r="UBX1" s="13"/>
      <c r="UBY1" s="13"/>
      <c r="UBZ1" s="13"/>
      <c r="UCA1" s="13"/>
      <c r="UCB1" s="13"/>
      <c r="UCC1" s="13"/>
      <c r="UCD1" s="13"/>
      <c r="UCE1" s="13"/>
      <c r="UCF1" s="13"/>
      <c r="UCG1" s="13"/>
      <c r="UCH1" s="13"/>
      <c r="UCI1" s="13"/>
      <c r="UCJ1" s="13"/>
      <c r="UCK1" s="13"/>
      <c r="UCL1" s="13"/>
      <c r="UCM1" s="13"/>
      <c r="UCN1" s="13"/>
      <c r="UCO1" s="13"/>
      <c r="UCP1" s="13"/>
      <c r="UCQ1" s="13"/>
      <c r="UCR1" s="13"/>
      <c r="UCS1" s="13"/>
      <c r="UCT1" s="13"/>
      <c r="UCU1" s="13"/>
      <c r="UCV1" s="13"/>
      <c r="UCW1" s="13"/>
      <c r="UCX1" s="13"/>
      <c r="UCY1" s="13"/>
      <c r="UCZ1" s="13"/>
      <c r="UDA1" s="13"/>
      <c r="UDB1" s="13"/>
      <c r="UDC1" s="13"/>
      <c r="UDD1" s="13"/>
      <c r="UDE1" s="13"/>
      <c r="UDF1" s="13"/>
      <c r="UDG1" s="13"/>
      <c r="UDH1" s="13"/>
      <c r="UDI1" s="13"/>
      <c r="UDJ1" s="13"/>
      <c r="UDK1" s="13"/>
      <c r="UDL1" s="13"/>
      <c r="UDM1" s="13"/>
      <c r="UDN1" s="13"/>
      <c r="UDO1" s="13"/>
      <c r="UDP1" s="13"/>
      <c r="UDQ1" s="13"/>
      <c r="UDR1" s="13"/>
      <c r="UDS1" s="13"/>
      <c r="UDT1" s="13"/>
      <c r="UDU1" s="13"/>
      <c r="UDV1" s="13"/>
      <c r="UDW1" s="13"/>
      <c r="UDX1" s="13"/>
      <c r="UDY1" s="13"/>
      <c r="UDZ1" s="13"/>
      <c r="UEA1" s="13"/>
      <c r="UEB1" s="13"/>
      <c r="UEC1" s="13"/>
      <c r="UED1" s="13"/>
      <c r="UEE1" s="13"/>
      <c r="UEF1" s="13"/>
      <c r="UEG1" s="13"/>
      <c r="UEH1" s="13"/>
      <c r="UEI1" s="13"/>
      <c r="UEJ1" s="13"/>
      <c r="UEK1" s="13"/>
      <c r="UEL1" s="13"/>
      <c r="UEM1" s="13"/>
      <c r="UEN1" s="13"/>
      <c r="UEO1" s="13"/>
      <c r="UEP1" s="13"/>
      <c r="UEQ1" s="13"/>
      <c r="UER1" s="13"/>
      <c r="UES1" s="13"/>
      <c r="UET1" s="13"/>
      <c r="UEU1" s="13"/>
      <c r="UEV1" s="13"/>
      <c r="UEW1" s="13"/>
      <c r="UEX1" s="13"/>
      <c r="UEY1" s="13"/>
      <c r="UEZ1" s="319"/>
      <c r="UFA1" s="319"/>
      <c r="UFB1" s="319"/>
      <c r="UFC1" s="319"/>
      <c r="UFD1" s="319"/>
      <c r="UFE1" s="319"/>
      <c r="UFF1" s="319"/>
      <c r="UFG1" s="319"/>
      <c r="UFH1" s="319"/>
      <c r="UFI1" s="319"/>
      <c r="UFJ1" s="319"/>
      <c r="UFK1" s="319"/>
      <c r="UFL1" s="319"/>
      <c r="UFM1" s="319"/>
      <c r="UFN1" s="319"/>
      <c r="UFO1" s="319"/>
      <c r="UFP1" s="319"/>
      <c r="UFQ1" s="319"/>
      <c r="UFR1" s="319"/>
      <c r="UFS1" s="319"/>
      <c r="UFT1" s="319"/>
      <c r="UFU1" s="319"/>
      <c r="UFV1" s="319"/>
      <c r="UFW1" s="319"/>
      <c r="UFX1" s="319"/>
      <c r="UFY1" s="319"/>
      <c r="UFZ1" s="319"/>
      <c r="UGA1" s="319"/>
      <c r="UGB1" s="319"/>
      <c r="UGC1" s="319"/>
      <c r="UGD1" s="319"/>
      <c r="UGE1" s="319"/>
      <c r="UGF1" s="319"/>
      <c r="UGG1" s="319"/>
      <c r="UGH1" s="319"/>
      <c r="UGI1" s="319"/>
      <c r="UGJ1" s="319"/>
      <c r="UGK1" s="319"/>
      <c r="UGL1" s="319"/>
      <c r="UGM1" s="319"/>
      <c r="UGN1" s="319"/>
      <c r="UGO1" s="319"/>
      <c r="UGP1" s="319"/>
      <c r="UGQ1" s="319"/>
      <c r="UGR1" s="319"/>
      <c r="UGS1" s="319"/>
      <c r="UGT1" s="319"/>
      <c r="UGU1" s="319"/>
      <c r="UGV1" s="319"/>
      <c r="UGW1" s="319"/>
      <c r="UGX1" s="319"/>
      <c r="UGY1" s="319"/>
      <c r="UGZ1" s="319"/>
      <c r="UHA1" s="319"/>
      <c r="UHB1" s="319"/>
      <c r="UHC1" s="319"/>
      <c r="UHD1" s="319"/>
      <c r="UHE1" s="319"/>
      <c r="UHF1" s="319"/>
      <c r="UHG1" s="319"/>
      <c r="UHH1" s="319"/>
      <c r="UHI1" s="319"/>
      <c r="UHJ1" s="319"/>
      <c r="UHK1" s="319"/>
      <c r="UHL1" s="319"/>
      <c r="UHM1" s="319"/>
      <c r="UHN1" s="319"/>
      <c r="UHO1" s="319"/>
      <c r="UHP1" s="319"/>
      <c r="UHQ1" s="319"/>
      <c r="UHR1" s="319"/>
      <c r="UHS1" s="319"/>
      <c r="UHT1" s="319"/>
      <c r="UHU1" s="319"/>
      <c r="UHV1" s="319"/>
      <c r="UHW1" s="319"/>
      <c r="UHX1" s="319"/>
      <c r="UHY1" s="319"/>
      <c r="UHZ1" s="319"/>
      <c r="UIA1" s="319"/>
      <c r="UIB1" s="319"/>
      <c r="UIC1" s="319"/>
      <c r="UID1" s="319"/>
      <c r="UIE1" s="319"/>
      <c r="UIF1" s="319"/>
      <c r="UIG1" s="319"/>
      <c r="UIH1" s="319"/>
      <c r="UII1" s="319"/>
      <c r="UIJ1" s="319"/>
      <c r="UIK1" s="319"/>
      <c r="UIL1" s="319"/>
      <c r="UIM1" s="319"/>
      <c r="UIN1" s="319"/>
      <c r="UIO1" s="319"/>
      <c r="UIP1" s="319"/>
      <c r="UIQ1" s="319"/>
      <c r="UIR1" s="319"/>
      <c r="UIS1" s="319"/>
      <c r="UIT1" s="319"/>
      <c r="UIU1" s="319"/>
      <c r="UIV1" s="319"/>
      <c r="UIW1" s="319"/>
      <c r="UIX1" s="319"/>
      <c r="UIY1" s="319"/>
      <c r="UIZ1" s="319"/>
      <c r="UJA1" s="319"/>
      <c r="UJB1" s="319"/>
      <c r="UJC1" s="319"/>
      <c r="UJD1" s="319"/>
      <c r="UJE1" s="319"/>
      <c r="UJF1" s="319"/>
      <c r="UJG1" s="319"/>
      <c r="UJH1" s="319"/>
      <c r="UJI1" s="319"/>
      <c r="UJJ1" s="319"/>
      <c r="UJK1" s="319"/>
      <c r="UJL1" s="319"/>
      <c r="UJM1" s="319"/>
      <c r="UJN1" s="319"/>
      <c r="UJO1" s="319"/>
      <c r="UJP1" s="319"/>
      <c r="UJQ1" s="319"/>
      <c r="UJR1" s="319"/>
      <c r="UJS1" s="319"/>
      <c r="UJT1" s="319"/>
      <c r="UJU1" s="319"/>
      <c r="UJV1" s="319"/>
      <c r="UJW1" s="319"/>
      <c r="UJX1" s="319"/>
      <c r="UJY1" s="319"/>
      <c r="UJZ1" s="319"/>
      <c r="UKA1" s="319"/>
      <c r="UKB1" s="319"/>
      <c r="UKC1" s="319"/>
      <c r="UKD1" s="319"/>
      <c r="UKE1" s="319"/>
      <c r="UKF1" s="319"/>
      <c r="UKG1" s="319"/>
      <c r="UKH1" s="319"/>
      <c r="UKI1" s="319"/>
      <c r="UKJ1" s="319"/>
      <c r="UKK1" s="319"/>
      <c r="UKL1" s="319"/>
      <c r="UKM1" s="319"/>
      <c r="UKN1" s="319"/>
      <c r="UKO1" s="319"/>
      <c r="UKP1" s="319"/>
      <c r="UKQ1" s="319"/>
      <c r="UKR1" s="319"/>
      <c r="UKS1" s="319"/>
      <c r="UKT1" s="319"/>
      <c r="UKU1" s="319"/>
      <c r="UKV1" s="319"/>
      <c r="UKW1" s="319"/>
      <c r="UKX1" s="319"/>
      <c r="UKY1" s="319"/>
      <c r="UKZ1" s="319"/>
      <c r="ULA1" s="319"/>
      <c r="ULB1" s="319"/>
      <c r="ULC1" s="319"/>
      <c r="ULD1" s="319"/>
      <c r="ULE1" s="319"/>
      <c r="ULF1" s="319"/>
      <c r="ULG1" s="319"/>
      <c r="ULH1" s="13"/>
      <c r="ULI1" s="13"/>
      <c r="ULJ1" s="13"/>
      <c r="ULK1" s="13"/>
      <c r="ULL1" s="13"/>
      <c r="ULM1" s="13"/>
      <c r="ULN1" s="13"/>
      <c r="ULO1" s="13"/>
      <c r="ULP1" s="13"/>
      <c r="ULQ1" s="13"/>
      <c r="ULR1" s="13"/>
      <c r="ULS1" s="13"/>
      <c r="ULT1" s="13"/>
      <c r="ULU1" s="13"/>
      <c r="ULV1" s="13"/>
      <c r="ULW1" s="13"/>
      <c r="ULX1" s="13"/>
      <c r="ULY1" s="13"/>
      <c r="ULZ1" s="13"/>
      <c r="UMA1" s="13"/>
      <c r="UMB1" s="13"/>
      <c r="UMC1" s="13"/>
      <c r="UMD1" s="13"/>
      <c r="UME1" s="13"/>
      <c r="UMF1" s="13"/>
      <c r="UMG1" s="13"/>
      <c r="UMH1" s="13"/>
      <c r="UMI1" s="13"/>
      <c r="UMJ1" s="13"/>
      <c r="UMK1" s="13"/>
      <c r="UML1" s="13"/>
      <c r="UMM1" s="13"/>
      <c r="UMN1" s="13"/>
      <c r="UMO1" s="13"/>
      <c r="UMP1" s="13"/>
      <c r="UMQ1" s="13"/>
      <c r="UMR1" s="13"/>
      <c r="UMS1" s="13"/>
      <c r="UMT1" s="13"/>
      <c r="UMU1" s="13"/>
      <c r="UMV1" s="13"/>
      <c r="UMW1" s="13"/>
      <c r="UMX1" s="13"/>
      <c r="UMY1" s="13"/>
      <c r="UMZ1" s="13"/>
      <c r="UNA1" s="13"/>
      <c r="UNB1" s="13"/>
      <c r="UNC1" s="13"/>
      <c r="UND1" s="13"/>
      <c r="UNE1" s="13"/>
      <c r="UNF1" s="13"/>
      <c r="UNG1" s="13"/>
      <c r="UNH1" s="13"/>
      <c r="UNI1" s="13"/>
      <c r="UNJ1" s="13"/>
      <c r="UNK1" s="13"/>
      <c r="UNL1" s="13"/>
      <c r="UNM1" s="13"/>
      <c r="UNN1" s="13"/>
      <c r="UNO1" s="13"/>
      <c r="UNP1" s="13"/>
      <c r="UNQ1" s="13"/>
      <c r="UNR1" s="13"/>
      <c r="UNS1" s="13"/>
      <c r="UNT1" s="13"/>
      <c r="UNU1" s="13"/>
      <c r="UNV1" s="13"/>
      <c r="UNW1" s="13"/>
      <c r="UNX1" s="13"/>
      <c r="UNY1" s="13"/>
      <c r="UNZ1" s="13"/>
      <c r="UOA1" s="13"/>
      <c r="UOB1" s="13"/>
      <c r="UOC1" s="13"/>
      <c r="UOD1" s="13"/>
      <c r="UOE1" s="13"/>
      <c r="UOF1" s="13"/>
      <c r="UOG1" s="13"/>
      <c r="UOH1" s="13"/>
      <c r="UOI1" s="13"/>
      <c r="UOJ1" s="13"/>
      <c r="UOK1" s="13"/>
      <c r="UOL1" s="13"/>
      <c r="UOM1" s="13"/>
      <c r="UON1" s="13"/>
      <c r="UOO1" s="13"/>
      <c r="UOP1" s="13"/>
      <c r="UOQ1" s="13"/>
      <c r="UOR1" s="13"/>
      <c r="UOS1" s="13"/>
      <c r="UOT1" s="13"/>
      <c r="UOU1" s="13"/>
      <c r="UOV1" s="319"/>
      <c r="UOW1" s="319"/>
      <c r="UOX1" s="319"/>
      <c r="UOY1" s="319"/>
      <c r="UOZ1" s="319"/>
      <c r="UPA1" s="319"/>
      <c r="UPB1" s="319"/>
      <c r="UPC1" s="319"/>
      <c r="UPD1" s="319"/>
      <c r="UPE1" s="319"/>
      <c r="UPF1" s="319"/>
      <c r="UPG1" s="319"/>
      <c r="UPH1" s="319"/>
      <c r="UPI1" s="319"/>
      <c r="UPJ1" s="319"/>
      <c r="UPK1" s="319"/>
      <c r="UPL1" s="319"/>
      <c r="UPM1" s="319"/>
      <c r="UPN1" s="319"/>
      <c r="UPO1" s="319"/>
      <c r="UPP1" s="319"/>
      <c r="UPQ1" s="319"/>
      <c r="UPR1" s="319"/>
      <c r="UPS1" s="319"/>
      <c r="UPT1" s="319"/>
      <c r="UPU1" s="319"/>
      <c r="UPV1" s="319"/>
      <c r="UPW1" s="319"/>
      <c r="UPX1" s="319"/>
      <c r="UPY1" s="319"/>
      <c r="UPZ1" s="319"/>
      <c r="UQA1" s="319"/>
      <c r="UQB1" s="319"/>
      <c r="UQC1" s="319"/>
      <c r="UQD1" s="319"/>
      <c r="UQE1" s="319"/>
      <c r="UQF1" s="319"/>
      <c r="UQG1" s="319"/>
      <c r="UQH1" s="319"/>
      <c r="UQI1" s="319"/>
      <c r="UQJ1" s="319"/>
      <c r="UQK1" s="319"/>
      <c r="UQL1" s="319"/>
      <c r="UQM1" s="319"/>
      <c r="UQN1" s="319"/>
      <c r="UQO1" s="319"/>
      <c r="UQP1" s="319"/>
      <c r="UQQ1" s="319"/>
      <c r="UQR1" s="319"/>
      <c r="UQS1" s="319"/>
      <c r="UQT1" s="319"/>
      <c r="UQU1" s="319"/>
      <c r="UQV1" s="319"/>
      <c r="UQW1" s="319"/>
      <c r="UQX1" s="319"/>
      <c r="UQY1" s="319"/>
      <c r="UQZ1" s="319"/>
      <c r="URA1" s="319"/>
      <c r="URB1" s="319"/>
      <c r="URC1" s="319"/>
      <c r="URD1" s="319"/>
      <c r="URE1" s="319"/>
      <c r="URF1" s="319"/>
      <c r="URG1" s="319"/>
      <c r="URH1" s="319"/>
      <c r="URI1" s="319"/>
      <c r="URJ1" s="319"/>
      <c r="URK1" s="319"/>
      <c r="URL1" s="319"/>
      <c r="URM1" s="319"/>
      <c r="URN1" s="319"/>
      <c r="URO1" s="319"/>
      <c r="URP1" s="319"/>
      <c r="URQ1" s="319"/>
      <c r="URR1" s="319"/>
      <c r="URS1" s="319"/>
      <c r="URT1" s="319"/>
      <c r="URU1" s="319"/>
      <c r="URV1" s="319"/>
      <c r="URW1" s="319"/>
      <c r="URX1" s="319"/>
      <c r="URY1" s="319"/>
      <c r="URZ1" s="319"/>
      <c r="USA1" s="319"/>
      <c r="USB1" s="319"/>
      <c r="USC1" s="319"/>
      <c r="USD1" s="319"/>
      <c r="USE1" s="319"/>
      <c r="USF1" s="319"/>
      <c r="USG1" s="319"/>
      <c r="USH1" s="319"/>
      <c r="USI1" s="319"/>
      <c r="USJ1" s="319"/>
      <c r="USK1" s="319"/>
      <c r="USL1" s="319"/>
      <c r="USM1" s="319"/>
      <c r="USN1" s="319"/>
      <c r="USO1" s="319"/>
      <c r="USP1" s="319"/>
      <c r="USQ1" s="319"/>
      <c r="USR1" s="319"/>
      <c r="USS1" s="319"/>
      <c r="UST1" s="319"/>
      <c r="USU1" s="319"/>
      <c r="USV1" s="319"/>
      <c r="USW1" s="319"/>
      <c r="USX1" s="319"/>
      <c r="USY1" s="319"/>
      <c r="USZ1" s="319"/>
      <c r="UTA1" s="319"/>
      <c r="UTB1" s="319"/>
      <c r="UTC1" s="319"/>
      <c r="UTD1" s="319"/>
      <c r="UTE1" s="319"/>
      <c r="UTF1" s="319"/>
      <c r="UTG1" s="319"/>
      <c r="UTH1" s="319"/>
      <c r="UTI1" s="319"/>
      <c r="UTJ1" s="319"/>
      <c r="UTK1" s="319"/>
      <c r="UTL1" s="319"/>
      <c r="UTM1" s="319"/>
      <c r="UTN1" s="319"/>
      <c r="UTO1" s="319"/>
      <c r="UTP1" s="319"/>
      <c r="UTQ1" s="319"/>
      <c r="UTR1" s="319"/>
      <c r="UTS1" s="319"/>
      <c r="UTT1" s="319"/>
      <c r="UTU1" s="319"/>
      <c r="UTV1" s="319"/>
      <c r="UTW1" s="319"/>
      <c r="UTX1" s="319"/>
      <c r="UTY1" s="319"/>
      <c r="UTZ1" s="319"/>
      <c r="UUA1" s="319"/>
      <c r="UUB1" s="319"/>
      <c r="UUC1" s="319"/>
      <c r="UUD1" s="319"/>
      <c r="UUE1" s="319"/>
      <c r="UUF1" s="319"/>
      <c r="UUG1" s="319"/>
      <c r="UUH1" s="319"/>
      <c r="UUI1" s="319"/>
      <c r="UUJ1" s="319"/>
      <c r="UUK1" s="319"/>
      <c r="UUL1" s="319"/>
      <c r="UUM1" s="319"/>
      <c r="UUN1" s="319"/>
      <c r="UUO1" s="319"/>
      <c r="UUP1" s="319"/>
      <c r="UUQ1" s="319"/>
      <c r="UUR1" s="319"/>
      <c r="UUS1" s="319"/>
      <c r="UUT1" s="319"/>
      <c r="UUU1" s="319"/>
      <c r="UUV1" s="319"/>
      <c r="UUW1" s="319"/>
      <c r="UUX1" s="319"/>
      <c r="UUY1" s="319"/>
      <c r="UUZ1" s="319"/>
      <c r="UVA1" s="319"/>
      <c r="UVB1" s="319"/>
      <c r="UVC1" s="319"/>
      <c r="UVD1" s="13"/>
      <c r="UVE1" s="13"/>
      <c r="UVF1" s="13"/>
      <c r="UVG1" s="13"/>
      <c r="UVH1" s="13"/>
      <c r="UVI1" s="13"/>
      <c r="UVJ1" s="13"/>
      <c r="UVK1" s="13"/>
      <c r="UVL1" s="13"/>
      <c r="UVM1" s="13"/>
      <c r="UVN1" s="13"/>
      <c r="UVO1" s="13"/>
      <c r="UVP1" s="13"/>
      <c r="UVQ1" s="13"/>
      <c r="UVR1" s="13"/>
      <c r="UVS1" s="13"/>
      <c r="UVT1" s="13"/>
      <c r="UVU1" s="13"/>
      <c r="UVV1" s="13"/>
      <c r="UVW1" s="13"/>
      <c r="UVX1" s="13"/>
      <c r="UVY1" s="13"/>
      <c r="UVZ1" s="13"/>
      <c r="UWA1" s="13"/>
      <c r="UWB1" s="13"/>
      <c r="UWC1" s="13"/>
      <c r="UWD1" s="13"/>
      <c r="UWE1" s="13"/>
      <c r="UWF1" s="13"/>
      <c r="UWG1" s="13"/>
      <c r="UWH1" s="13"/>
      <c r="UWI1" s="13"/>
      <c r="UWJ1" s="13"/>
      <c r="UWK1" s="13"/>
      <c r="UWL1" s="13"/>
      <c r="UWM1" s="13"/>
      <c r="UWN1" s="13"/>
      <c r="UWO1" s="13"/>
      <c r="UWP1" s="13"/>
      <c r="UWQ1" s="13"/>
      <c r="UWR1" s="13"/>
      <c r="UWS1" s="13"/>
      <c r="UWT1" s="13"/>
      <c r="UWU1" s="13"/>
      <c r="UWV1" s="13"/>
      <c r="UWW1" s="13"/>
      <c r="UWX1" s="13"/>
      <c r="UWY1" s="13"/>
      <c r="UWZ1" s="13"/>
      <c r="UXA1" s="13"/>
      <c r="UXB1" s="13"/>
      <c r="UXC1" s="13"/>
      <c r="UXD1" s="13"/>
      <c r="UXE1" s="13"/>
      <c r="UXF1" s="13"/>
      <c r="UXG1" s="13"/>
      <c r="UXH1" s="13"/>
      <c r="UXI1" s="13"/>
      <c r="UXJ1" s="13"/>
      <c r="UXK1" s="13"/>
      <c r="UXL1" s="13"/>
      <c r="UXM1" s="13"/>
      <c r="UXN1" s="13"/>
      <c r="UXO1" s="13"/>
      <c r="UXP1" s="13"/>
      <c r="UXQ1" s="13"/>
      <c r="UXR1" s="13"/>
      <c r="UXS1" s="13"/>
      <c r="UXT1" s="13"/>
      <c r="UXU1" s="13"/>
      <c r="UXV1" s="13"/>
      <c r="UXW1" s="13"/>
      <c r="UXX1" s="13"/>
      <c r="UXY1" s="13"/>
      <c r="UXZ1" s="13"/>
      <c r="UYA1" s="13"/>
      <c r="UYB1" s="13"/>
      <c r="UYC1" s="13"/>
      <c r="UYD1" s="13"/>
      <c r="UYE1" s="13"/>
      <c r="UYF1" s="13"/>
      <c r="UYG1" s="13"/>
      <c r="UYH1" s="13"/>
      <c r="UYI1" s="13"/>
      <c r="UYJ1" s="13"/>
      <c r="UYK1" s="13"/>
      <c r="UYL1" s="13"/>
      <c r="UYM1" s="13"/>
      <c r="UYN1" s="13"/>
      <c r="UYO1" s="13"/>
      <c r="UYP1" s="13"/>
      <c r="UYQ1" s="13"/>
      <c r="UYR1" s="319"/>
      <c r="UYS1" s="319"/>
      <c r="UYT1" s="319"/>
      <c r="UYU1" s="319"/>
      <c r="UYV1" s="319"/>
      <c r="UYW1" s="319"/>
      <c r="UYX1" s="319"/>
      <c r="UYY1" s="319"/>
      <c r="UYZ1" s="319"/>
      <c r="UZA1" s="319"/>
      <c r="UZB1" s="319"/>
      <c r="UZC1" s="319"/>
      <c r="UZD1" s="319"/>
      <c r="UZE1" s="319"/>
      <c r="UZF1" s="319"/>
      <c r="UZG1" s="319"/>
      <c r="UZH1" s="319"/>
      <c r="UZI1" s="319"/>
      <c r="UZJ1" s="319"/>
      <c r="UZK1" s="319"/>
      <c r="UZL1" s="319"/>
      <c r="UZM1" s="319"/>
      <c r="UZN1" s="319"/>
      <c r="UZO1" s="319"/>
      <c r="UZP1" s="319"/>
      <c r="UZQ1" s="319"/>
      <c r="UZR1" s="319"/>
      <c r="UZS1" s="319"/>
      <c r="UZT1" s="319"/>
      <c r="UZU1" s="319"/>
      <c r="UZV1" s="319"/>
      <c r="UZW1" s="319"/>
      <c r="UZX1" s="319"/>
      <c r="UZY1" s="319"/>
      <c r="UZZ1" s="319"/>
      <c r="VAA1" s="319"/>
      <c r="VAB1" s="319"/>
      <c r="VAC1" s="319"/>
      <c r="VAD1" s="319"/>
      <c r="VAE1" s="319"/>
      <c r="VAF1" s="319"/>
      <c r="VAG1" s="319"/>
      <c r="VAH1" s="319"/>
      <c r="VAI1" s="319"/>
      <c r="VAJ1" s="319"/>
      <c r="VAK1" s="319"/>
      <c r="VAL1" s="319"/>
      <c r="VAM1" s="319"/>
      <c r="VAN1" s="319"/>
      <c r="VAO1" s="319"/>
      <c r="VAP1" s="319"/>
      <c r="VAQ1" s="319"/>
      <c r="VAR1" s="319"/>
      <c r="VAS1" s="319"/>
      <c r="VAT1" s="319"/>
      <c r="VAU1" s="319"/>
      <c r="VAV1" s="319"/>
      <c r="VAW1" s="319"/>
      <c r="VAX1" s="319"/>
      <c r="VAY1" s="319"/>
      <c r="VAZ1" s="319"/>
      <c r="VBA1" s="319"/>
      <c r="VBB1" s="319"/>
      <c r="VBC1" s="319"/>
      <c r="VBD1" s="319"/>
      <c r="VBE1" s="319"/>
      <c r="VBF1" s="319"/>
      <c r="VBG1" s="319"/>
      <c r="VBH1" s="319"/>
      <c r="VBI1" s="319"/>
      <c r="VBJ1" s="319"/>
      <c r="VBK1" s="319"/>
      <c r="VBL1" s="319"/>
      <c r="VBM1" s="319"/>
      <c r="VBN1" s="319"/>
      <c r="VBO1" s="319"/>
      <c r="VBP1" s="319"/>
      <c r="VBQ1" s="319"/>
      <c r="VBR1" s="319"/>
      <c r="VBS1" s="319"/>
      <c r="VBT1" s="319"/>
      <c r="VBU1" s="319"/>
      <c r="VBV1" s="319"/>
      <c r="VBW1" s="319"/>
      <c r="VBX1" s="319"/>
      <c r="VBY1" s="319"/>
      <c r="VBZ1" s="319"/>
      <c r="VCA1" s="319"/>
      <c r="VCB1" s="319"/>
      <c r="VCC1" s="319"/>
      <c r="VCD1" s="319"/>
      <c r="VCE1" s="319"/>
      <c r="VCF1" s="319"/>
      <c r="VCG1" s="319"/>
      <c r="VCH1" s="319"/>
      <c r="VCI1" s="319"/>
      <c r="VCJ1" s="319"/>
      <c r="VCK1" s="319"/>
      <c r="VCL1" s="319"/>
      <c r="VCM1" s="319"/>
      <c r="VCN1" s="319"/>
      <c r="VCO1" s="319"/>
      <c r="VCP1" s="319"/>
      <c r="VCQ1" s="319"/>
      <c r="VCR1" s="319"/>
      <c r="VCS1" s="319"/>
      <c r="VCT1" s="319"/>
      <c r="VCU1" s="319"/>
      <c r="VCV1" s="319"/>
      <c r="VCW1" s="319"/>
      <c r="VCX1" s="319"/>
      <c r="VCY1" s="319"/>
      <c r="VCZ1" s="319"/>
      <c r="VDA1" s="319"/>
      <c r="VDB1" s="319"/>
      <c r="VDC1" s="319"/>
      <c r="VDD1" s="319"/>
      <c r="VDE1" s="319"/>
      <c r="VDF1" s="319"/>
      <c r="VDG1" s="319"/>
      <c r="VDH1" s="319"/>
      <c r="VDI1" s="319"/>
      <c r="VDJ1" s="319"/>
      <c r="VDK1" s="319"/>
      <c r="VDL1" s="319"/>
      <c r="VDM1" s="319"/>
      <c r="VDN1" s="319"/>
      <c r="VDO1" s="319"/>
      <c r="VDP1" s="319"/>
      <c r="VDQ1" s="319"/>
      <c r="VDR1" s="319"/>
      <c r="VDS1" s="319"/>
      <c r="VDT1" s="319"/>
      <c r="VDU1" s="319"/>
      <c r="VDV1" s="319"/>
      <c r="VDW1" s="319"/>
      <c r="VDX1" s="319"/>
      <c r="VDY1" s="319"/>
      <c r="VDZ1" s="319"/>
      <c r="VEA1" s="319"/>
      <c r="VEB1" s="319"/>
      <c r="VEC1" s="319"/>
      <c r="VED1" s="319"/>
      <c r="VEE1" s="319"/>
      <c r="VEF1" s="319"/>
      <c r="VEG1" s="319"/>
      <c r="VEH1" s="319"/>
      <c r="VEI1" s="319"/>
      <c r="VEJ1" s="319"/>
      <c r="VEK1" s="319"/>
      <c r="VEL1" s="319"/>
      <c r="VEM1" s="319"/>
      <c r="VEN1" s="319"/>
      <c r="VEO1" s="319"/>
      <c r="VEP1" s="319"/>
      <c r="VEQ1" s="319"/>
      <c r="VER1" s="319"/>
      <c r="VES1" s="319"/>
      <c r="VET1" s="319"/>
      <c r="VEU1" s="319"/>
      <c r="VEV1" s="319"/>
      <c r="VEW1" s="319"/>
      <c r="VEX1" s="319"/>
      <c r="VEY1" s="319"/>
      <c r="VEZ1" s="13"/>
      <c r="VFA1" s="13"/>
      <c r="VFB1" s="13"/>
      <c r="VFC1" s="13"/>
      <c r="VFD1" s="13"/>
      <c r="VFE1" s="13"/>
      <c r="VFF1" s="13"/>
      <c r="VFG1" s="13"/>
      <c r="VFH1" s="13"/>
      <c r="VFI1" s="13"/>
      <c r="VFJ1" s="13"/>
      <c r="VFK1" s="13"/>
      <c r="VFL1" s="13"/>
      <c r="VFM1" s="13"/>
      <c r="VFN1" s="13"/>
      <c r="VFO1" s="13"/>
      <c r="VFP1" s="13"/>
      <c r="VFQ1" s="13"/>
      <c r="VFR1" s="13"/>
      <c r="VFS1" s="13"/>
      <c r="VFT1" s="13"/>
      <c r="VFU1" s="13"/>
      <c r="VFV1" s="13"/>
      <c r="VFW1" s="13"/>
      <c r="VFX1" s="13"/>
      <c r="VFY1" s="13"/>
      <c r="VFZ1" s="13"/>
      <c r="VGA1" s="13"/>
      <c r="VGB1" s="13"/>
      <c r="VGC1" s="13"/>
      <c r="VGD1" s="13"/>
      <c r="VGE1" s="13"/>
      <c r="VGF1" s="13"/>
      <c r="VGG1" s="13"/>
      <c r="VGH1" s="13"/>
      <c r="VGI1" s="13"/>
      <c r="VGJ1" s="13"/>
      <c r="VGK1" s="13"/>
      <c r="VGL1" s="13"/>
      <c r="VGM1" s="13"/>
      <c r="VGN1" s="13"/>
      <c r="VGO1" s="13"/>
      <c r="VGP1" s="13"/>
      <c r="VGQ1" s="13"/>
      <c r="VGR1" s="13"/>
      <c r="VGS1" s="13"/>
      <c r="VGT1" s="13"/>
      <c r="VGU1" s="13"/>
      <c r="VGV1" s="13"/>
      <c r="VGW1" s="13"/>
      <c r="VGX1" s="13"/>
      <c r="VGY1" s="13"/>
      <c r="VGZ1" s="13"/>
      <c r="VHA1" s="13"/>
      <c r="VHB1" s="13"/>
      <c r="VHC1" s="13"/>
      <c r="VHD1" s="13"/>
      <c r="VHE1" s="13"/>
      <c r="VHF1" s="13"/>
      <c r="VHG1" s="13"/>
      <c r="VHH1" s="13"/>
      <c r="VHI1" s="13"/>
      <c r="VHJ1" s="13"/>
      <c r="VHK1" s="13"/>
      <c r="VHL1" s="13"/>
      <c r="VHM1" s="13"/>
      <c r="VHN1" s="13"/>
      <c r="VHO1" s="13"/>
      <c r="VHP1" s="13"/>
      <c r="VHQ1" s="13"/>
      <c r="VHR1" s="13"/>
      <c r="VHS1" s="13"/>
      <c r="VHT1" s="13"/>
      <c r="VHU1" s="13"/>
      <c r="VHV1" s="13"/>
      <c r="VHW1" s="13"/>
      <c r="VHX1" s="13"/>
      <c r="VHY1" s="13"/>
      <c r="VHZ1" s="13"/>
      <c r="VIA1" s="13"/>
      <c r="VIB1" s="13"/>
      <c r="VIC1" s="13"/>
      <c r="VID1" s="13"/>
      <c r="VIE1" s="13"/>
      <c r="VIF1" s="13"/>
      <c r="VIG1" s="13"/>
      <c r="VIH1" s="13"/>
      <c r="VII1" s="13"/>
      <c r="VIJ1" s="13"/>
      <c r="VIK1" s="13"/>
      <c r="VIL1" s="13"/>
      <c r="VIM1" s="13"/>
      <c r="VIN1" s="319"/>
      <c r="VIO1" s="319"/>
      <c r="VIP1" s="319"/>
      <c r="VIQ1" s="319"/>
      <c r="VIR1" s="319"/>
      <c r="VIS1" s="319"/>
      <c r="VIT1" s="319"/>
      <c r="VIU1" s="319"/>
      <c r="VIV1" s="319"/>
      <c r="VIW1" s="319"/>
      <c r="VIX1" s="319"/>
      <c r="VIY1" s="319"/>
      <c r="VIZ1" s="319"/>
      <c r="VJA1" s="319"/>
      <c r="VJB1" s="319"/>
      <c r="VJC1" s="319"/>
      <c r="VJD1" s="319"/>
      <c r="VJE1" s="319"/>
      <c r="VJF1" s="319"/>
      <c r="VJG1" s="319"/>
      <c r="VJH1" s="319"/>
      <c r="VJI1" s="319"/>
      <c r="VJJ1" s="319"/>
      <c r="VJK1" s="319"/>
      <c r="VJL1" s="319"/>
      <c r="VJM1" s="319"/>
      <c r="VJN1" s="319"/>
      <c r="VJO1" s="319"/>
      <c r="VJP1" s="319"/>
      <c r="VJQ1" s="319"/>
      <c r="VJR1" s="319"/>
      <c r="VJS1" s="319"/>
      <c r="VJT1" s="319"/>
      <c r="VJU1" s="319"/>
      <c r="VJV1" s="319"/>
      <c r="VJW1" s="319"/>
      <c r="VJX1" s="319"/>
      <c r="VJY1" s="319"/>
      <c r="VJZ1" s="319"/>
      <c r="VKA1" s="319"/>
      <c r="VKB1" s="319"/>
      <c r="VKC1" s="319"/>
      <c r="VKD1" s="319"/>
      <c r="VKE1" s="319"/>
      <c r="VKF1" s="319"/>
      <c r="VKG1" s="319"/>
      <c r="VKH1" s="319"/>
      <c r="VKI1" s="319"/>
      <c r="VKJ1" s="319"/>
      <c r="VKK1" s="319"/>
      <c r="VKL1" s="319"/>
      <c r="VKM1" s="319"/>
      <c r="VKN1" s="319"/>
      <c r="VKO1" s="319"/>
      <c r="VKP1" s="319"/>
      <c r="VKQ1" s="319"/>
      <c r="VKR1" s="319"/>
      <c r="VKS1" s="319"/>
      <c r="VKT1" s="319"/>
      <c r="VKU1" s="319"/>
      <c r="VKV1" s="319"/>
      <c r="VKW1" s="319"/>
      <c r="VKX1" s="319"/>
      <c r="VKY1" s="319"/>
      <c r="VKZ1" s="319"/>
      <c r="VLA1" s="319"/>
      <c r="VLB1" s="319"/>
      <c r="VLC1" s="319"/>
      <c r="VLD1" s="319"/>
      <c r="VLE1" s="319"/>
      <c r="VLF1" s="319"/>
      <c r="VLG1" s="319"/>
      <c r="VLH1" s="319"/>
      <c r="VLI1" s="319"/>
      <c r="VLJ1" s="319"/>
      <c r="VLK1" s="319"/>
      <c r="VLL1" s="319"/>
      <c r="VLM1" s="319"/>
      <c r="VLN1" s="319"/>
      <c r="VLO1" s="319"/>
      <c r="VLP1" s="319"/>
      <c r="VLQ1" s="319"/>
      <c r="VLR1" s="319"/>
      <c r="VLS1" s="319"/>
      <c r="VLT1" s="319"/>
      <c r="VLU1" s="319"/>
      <c r="VLV1" s="319"/>
      <c r="VLW1" s="319"/>
      <c r="VLX1" s="319"/>
      <c r="VLY1" s="319"/>
      <c r="VLZ1" s="319"/>
      <c r="VMA1" s="319"/>
      <c r="VMB1" s="319"/>
      <c r="VMC1" s="319"/>
      <c r="VMD1" s="319"/>
      <c r="VME1" s="319"/>
      <c r="VMF1" s="319"/>
      <c r="VMG1" s="319"/>
      <c r="VMH1" s="319"/>
      <c r="VMI1" s="319"/>
      <c r="VMJ1" s="319"/>
      <c r="VMK1" s="319"/>
      <c r="VML1" s="319"/>
      <c r="VMM1" s="319"/>
      <c r="VMN1" s="319"/>
      <c r="VMO1" s="319"/>
      <c r="VMP1" s="319"/>
      <c r="VMQ1" s="319"/>
      <c r="VMR1" s="319"/>
      <c r="VMS1" s="319"/>
      <c r="VMT1" s="319"/>
      <c r="VMU1" s="319"/>
      <c r="VMV1" s="319"/>
      <c r="VMW1" s="319"/>
      <c r="VMX1" s="319"/>
      <c r="VMY1" s="319"/>
      <c r="VMZ1" s="319"/>
      <c r="VNA1" s="319"/>
      <c r="VNB1" s="319"/>
      <c r="VNC1" s="319"/>
      <c r="VND1" s="319"/>
      <c r="VNE1" s="319"/>
      <c r="VNF1" s="319"/>
      <c r="VNG1" s="319"/>
      <c r="VNH1" s="319"/>
      <c r="VNI1" s="319"/>
      <c r="VNJ1" s="319"/>
      <c r="VNK1" s="319"/>
      <c r="VNL1" s="319"/>
      <c r="VNM1" s="319"/>
      <c r="VNN1" s="319"/>
      <c r="VNO1" s="319"/>
      <c r="VNP1" s="319"/>
      <c r="VNQ1" s="319"/>
      <c r="VNR1" s="319"/>
      <c r="VNS1" s="319"/>
      <c r="VNT1" s="319"/>
      <c r="VNU1" s="319"/>
      <c r="VNV1" s="319"/>
      <c r="VNW1" s="319"/>
      <c r="VNX1" s="319"/>
      <c r="VNY1" s="319"/>
      <c r="VNZ1" s="319"/>
      <c r="VOA1" s="319"/>
      <c r="VOB1" s="319"/>
      <c r="VOC1" s="319"/>
      <c r="VOD1" s="319"/>
      <c r="VOE1" s="319"/>
      <c r="VOF1" s="319"/>
      <c r="VOG1" s="319"/>
      <c r="VOH1" s="319"/>
      <c r="VOI1" s="319"/>
      <c r="VOJ1" s="319"/>
      <c r="VOK1" s="319"/>
      <c r="VOL1" s="319"/>
      <c r="VOM1" s="319"/>
      <c r="VON1" s="319"/>
      <c r="VOO1" s="319"/>
      <c r="VOP1" s="319"/>
      <c r="VOQ1" s="319"/>
      <c r="VOR1" s="319"/>
      <c r="VOS1" s="319"/>
      <c r="VOT1" s="319"/>
      <c r="VOU1" s="319"/>
      <c r="VOV1" s="13"/>
      <c r="VOW1" s="13"/>
      <c r="VOX1" s="13"/>
      <c r="VOY1" s="13"/>
      <c r="VOZ1" s="13"/>
      <c r="VPA1" s="13"/>
      <c r="VPB1" s="13"/>
      <c r="VPC1" s="13"/>
      <c r="VPD1" s="13"/>
      <c r="VPE1" s="13"/>
      <c r="VPF1" s="13"/>
      <c r="VPG1" s="13"/>
      <c r="VPH1" s="13"/>
      <c r="VPI1" s="13"/>
      <c r="VPJ1" s="13"/>
      <c r="VPK1" s="13"/>
      <c r="VPL1" s="13"/>
      <c r="VPM1" s="13"/>
      <c r="VPN1" s="13"/>
      <c r="VPO1" s="13"/>
      <c r="VPP1" s="13"/>
      <c r="VPQ1" s="13"/>
      <c r="VPR1" s="13"/>
      <c r="VPS1" s="13"/>
      <c r="VPT1" s="13"/>
      <c r="VPU1" s="13"/>
      <c r="VPV1" s="13"/>
      <c r="VPW1" s="13"/>
      <c r="VPX1" s="13"/>
      <c r="VPY1" s="13"/>
      <c r="VPZ1" s="13"/>
      <c r="VQA1" s="13"/>
      <c r="VQB1" s="13"/>
      <c r="VQC1" s="13"/>
      <c r="VQD1" s="13"/>
      <c r="VQE1" s="13"/>
      <c r="VQF1" s="13"/>
      <c r="VQG1" s="13"/>
      <c r="VQH1" s="13"/>
      <c r="VQI1" s="13"/>
      <c r="VQJ1" s="13"/>
      <c r="VQK1" s="13"/>
      <c r="VQL1" s="13"/>
      <c r="VQM1" s="13"/>
      <c r="VQN1" s="13"/>
      <c r="VQO1" s="13"/>
      <c r="VQP1" s="13"/>
      <c r="VQQ1" s="13"/>
      <c r="VQR1" s="13"/>
      <c r="VQS1" s="13"/>
      <c r="VQT1" s="13"/>
      <c r="VQU1" s="13"/>
      <c r="VQV1" s="13"/>
      <c r="VQW1" s="13"/>
      <c r="VQX1" s="13"/>
      <c r="VQY1" s="13"/>
      <c r="VQZ1" s="13"/>
      <c r="VRA1" s="13"/>
      <c r="VRB1" s="13"/>
      <c r="VRC1" s="13"/>
      <c r="VRD1" s="13"/>
      <c r="VRE1" s="13"/>
      <c r="VRF1" s="13"/>
      <c r="VRG1" s="13"/>
      <c r="VRH1" s="13"/>
      <c r="VRI1" s="13"/>
      <c r="VRJ1" s="13"/>
      <c r="VRK1" s="13"/>
      <c r="VRL1" s="13"/>
      <c r="VRM1" s="13"/>
      <c r="VRN1" s="13"/>
      <c r="VRO1" s="13"/>
      <c r="VRP1" s="13"/>
      <c r="VRQ1" s="13"/>
      <c r="VRR1" s="13"/>
      <c r="VRS1" s="13"/>
      <c r="VRT1" s="13"/>
      <c r="VRU1" s="13"/>
      <c r="VRV1" s="13"/>
      <c r="VRW1" s="13"/>
      <c r="VRX1" s="13"/>
      <c r="VRY1" s="13"/>
      <c r="VRZ1" s="13"/>
      <c r="VSA1" s="13"/>
      <c r="VSB1" s="13"/>
      <c r="VSC1" s="13"/>
      <c r="VSD1" s="13"/>
      <c r="VSE1" s="13"/>
      <c r="VSF1" s="13"/>
      <c r="VSG1" s="13"/>
      <c r="VSH1" s="13"/>
      <c r="VSI1" s="13"/>
      <c r="VSJ1" s="319"/>
      <c r="VSK1" s="319"/>
      <c r="VSL1" s="319"/>
      <c r="VSM1" s="319"/>
      <c r="VSN1" s="319"/>
      <c r="VSO1" s="319"/>
      <c r="VSP1" s="319"/>
      <c r="VSQ1" s="319"/>
      <c r="VSR1" s="319"/>
      <c r="VSS1" s="319"/>
      <c r="VST1" s="319"/>
      <c r="VSU1" s="319"/>
      <c r="VSV1" s="319"/>
      <c r="VSW1" s="319"/>
      <c r="VSX1" s="319"/>
      <c r="VSY1" s="319"/>
      <c r="VSZ1" s="319"/>
      <c r="VTA1" s="319"/>
      <c r="VTB1" s="319"/>
      <c r="VTC1" s="319"/>
      <c r="VTD1" s="319"/>
      <c r="VTE1" s="319"/>
      <c r="VTF1" s="319"/>
      <c r="VTG1" s="319"/>
      <c r="VTH1" s="319"/>
      <c r="VTI1" s="319"/>
      <c r="VTJ1" s="319"/>
      <c r="VTK1" s="319"/>
      <c r="VTL1" s="319"/>
      <c r="VTM1" s="319"/>
      <c r="VTN1" s="319"/>
      <c r="VTO1" s="319"/>
      <c r="VTP1" s="319"/>
      <c r="VTQ1" s="319"/>
      <c r="VTR1" s="319"/>
      <c r="VTS1" s="319"/>
      <c r="VTT1" s="319"/>
      <c r="VTU1" s="319"/>
      <c r="VTV1" s="319"/>
      <c r="VTW1" s="319"/>
      <c r="VTX1" s="319"/>
      <c r="VTY1" s="319"/>
      <c r="VTZ1" s="319"/>
      <c r="VUA1" s="319"/>
      <c r="VUB1" s="319"/>
      <c r="VUC1" s="319"/>
      <c r="VUD1" s="319"/>
      <c r="VUE1" s="319"/>
      <c r="VUF1" s="319"/>
      <c r="VUG1" s="319"/>
      <c r="VUH1" s="319"/>
      <c r="VUI1" s="319"/>
      <c r="VUJ1" s="319"/>
      <c r="VUK1" s="319"/>
      <c r="VUL1" s="319"/>
      <c r="VUM1" s="319"/>
      <c r="VUN1" s="319"/>
      <c r="VUO1" s="319"/>
      <c r="VUP1" s="319"/>
      <c r="VUQ1" s="319"/>
      <c r="VUR1" s="319"/>
      <c r="VUS1" s="319"/>
      <c r="VUT1" s="319"/>
      <c r="VUU1" s="319"/>
      <c r="VUV1" s="319"/>
      <c r="VUW1" s="319"/>
      <c r="VUX1" s="319"/>
      <c r="VUY1" s="319"/>
      <c r="VUZ1" s="319"/>
      <c r="VVA1" s="319"/>
      <c r="VVB1" s="319"/>
      <c r="VVC1" s="319"/>
      <c r="VVD1" s="319"/>
      <c r="VVE1" s="319"/>
      <c r="VVF1" s="319"/>
      <c r="VVG1" s="319"/>
      <c r="VVH1" s="319"/>
      <c r="VVI1" s="319"/>
      <c r="VVJ1" s="319"/>
      <c r="VVK1" s="319"/>
      <c r="VVL1" s="319"/>
      <c r="VVM1" s="319"/>
      <c r="VVN1" s="319"/>
      <c r="VVO1" s="319"/>
      <c r="VVP1" s="319"/>
      <c r="VVQ1" s="319"/>
      <c r="VVR1" s="319"/>
      <c r="VVS1" s="319"/>
      <c r="VVT1" s="319"/>
      <c r="VVU1" s="319"/>
      <c r="VVV1" s="319"/>
      <c r="VVW1" s="319"/>
      <c r="VVX1" s="319"/>
      <c r="VVY1" s="319"/>
      <c r="VVZ1" s="319"/>
      <c r="VWA1" s="319"/>
      <c r="VWB1" s="319"/>
      <c r="VWC1" s="319"/>
      <c r="VWD1" s="319"/>
      <c r="VWE1" s="319"/>
      <c r="VWF1" s="319"/>
      <c r="VWG1" s="319"/>
      <c r="VWH1" s="319"/>
      <c r="VWI1" s="319"/>
      <c r="VWJ1" s="319"/>
      <c r="VWK1" s="319"/>
      <c r="VWL1" s="319"/>
      <c r="VWM1" s="319"/>
      <c r="VWN1" s="319"/>
      <c r="VWO1" s="319"/>
      <c r="VWP1" s="319"/>
      <c r="VWQ1" s="319"/>
      <c r="VWR1" s="319"/>
      <c r="VWS1" s="319"/>
      <c r="VWT1" s="319"/>
      <c r="VWU1" s="319"/>
      <c r="VWV1" s="319"/>
      <c r="VWW1" s="319"/>
      <c r="VWX1" s="319"/>
      <c r="VWY1" s="319"/>
      <c r="VWZ1" s="319"/>
      <c r="VXA1" s="319"/>
      <c r="VXB1" s="319"/>
      <c r="VXC1" s="319"/>
      <c r="VXD1" s="319"/>
      <c r="VXE1" s="319"/>
      <c r="VXF1" s="319"/>
      <c r="VXG1" s="319"/>
      <c r="VXH1" s="319"/>
      <c r="VXI1" s="319"/>
      <c r="VXJ1" s="319"/>
      <c r="VXK1" s="319"/>
      <c r="VXL1" s="319"/>
      <c r="VXM1" s="319"/>
      <c r="VXN1" s="319"/>
      <c r="VXO1" s="319"/>
      <c r="VXP1" s="319"/>
      <c r="VXQ1" s="319"/>
      <c r="VXR1" s="319"/>
      <c r="VXS1" s="319"/>
      <c r="VXT1" s="319"/>
      <c r="VXU1" s="319"/>
      <c r="VXV1" s="319"/>
      <c r="VXW1" s="319"/>
      <c r="VXX1" s="319"/>
      <c r="VXY1" s="319"/>
      <c r="VXZ1" s="319"/>
      <c r="VYA1" s="319"/>
      <c r="VYB1" s="319"/>
      <c r="VYC1" s="319"/>
      <c r="VYD1" s="319"/>
      <c r="VYE1" s="319"/>
      <c r="VYF1" s="319"/>
      <c r="VYG1" s="319"/>
      <c r="VYH1" s="319"/>
      <c r="VYI1" s="319"/>
      <c r="VYJ1" s="319"/>
      <c r="VYK1" s="319"/>
      <c r="VYL1" s="319"/>
      <c r="VYM1" s="319"/>
      <c r="VYN1" s="319"/>
      <c r="VYO1" s="319"/>
      <c r="VYP1" s="319"/>
      <c r="VYQ1" s="319"/>
      <c r="VYR1" s="13"/>
      <c r="VYS1" s="13"/>
      <c r="VYT1" s="13"/>
      <c r="VYU1" s="13"/>
      <c r="VYV1" s="13"/>
      <c r="VYW1" s="13"/>
      <c r="VYX1" s="13"/>
      <c r="VYY1" s="13"/>
      <c r="VYZ1" s="13"/>
      <c r="VZA1" s="13"/>
      <c r="VZB1" s="13"/>
      <c r="VZC1" s="13"/>
      <c r="VZD1" s="13"/>
      <c r="VZE1" s="13"/>
      <c r="VZF1" s="13"/>
      <c r="VZG1" s="13"/>
      <c r="VZH1" s="13"/>
      <c r="VZI1" s="13"/>
      <c r="VZJ1" s="13"/>
      <c r="VZK1" s="13"/>
      <c r="VZL1" s="13"/>
      <c r="VZM1" s="13"/>
      <c r="VZN1" s="13"/>
      <c r="VZO1" s="13"/>
      <c r="VZP1" s="13"/>
      <c r="VZQ1" s="13"/>
      <c r="VZR1" s="13"/>
      <c r="VZS1" s="13"/>
      <c r="VZT1" s="13"/>
      <c r="VZU1" s="13"/>
      <c r="VZV1" s="13"/>
      <c r="VZW1" s="13"/>
      <c r="VZX1" s="13"/>
      <c r="VZY1" s="13"/>
      <c r="VZZ1" s="13"/>
      <c r="WAA1" s="13"/>
      <c r="WAB1" s="13"/>
      <c r="WAC1" s="13"/>
      <c r="WAD1" s="13"/>
      <c r="WAE1" s="13"/>
      <c r="WAF1" s="13"/>
      <c r="WAG1" s="13"/>
      <c r="WAH1" s="13"/>
      <c r="WAI1" s="13"/>
      <c r="WAJ1" s="13"/>
      <c r="WAK1" s="13"/>
      <c r="WAL1" s="13"/>
      <c r="WAM1" s="13"/>
      <c r="WAN1" s="13"/>
      <c r="WAO1" s="13"/>
      <c r="WAP1" s="13"/>
      <c r="WAQ1" s="13"/>
      <c r="WAR1" s="13"/>
      <c r="WAS1" s="13"/>
      <c r="WAT1" s="13"/>
      <c r="WAU1" s="13"/>
      <c r="WAV1" s="13"/>
      <c r="WAW1" s="13"/>
      <c r="WAX1" s="13"/>
      <c r="WAY1" s="13"/>
      <c r="WAZ1" s="13"/>
      <c r="WBA1" s="13"/>
      <c r="WBB1" s="13"/>
      <c r="WBC1" s="13"/>
      <c r="WBD1" s="13"/>
      <c r="WBE1" s="13"/>
      <c r="WBF1" s="13"/>
      <c r="WBG1" s="13"/>
      <c r="WBH1" s="13"/>
      <c r="WBI1" s="13"/>
      <c r="WBJ1" s="13"/>
      <c r="WBK1" s="13"/>
      <c r="WBL1" s="13"/>
      <c r="WBM1" s="13"/>
      <c r="WBN1" s="13"/>
      <c r="WBO1" s="13"/>
      <c r="WBP1" s="13"/>
      <c r="WBQ1" s="13"/>
      <c r="WBR1" s="13"/>
      <c r="WBS1" s="13"/>
      <c r="WBT1" s="13"/>
      <c r="WBU1" s="13"/>
      <c r="WBV1" s="13"/>
      <c r="WBW1" s="13"/>
      <c r="WBX1" s="13"/>
      <c r="WBY1" s="13"/>
      <c r="WBZ1" s="13"/>
      <c r="WCA1" s="13"/>
      <c r="WCB1" s="13"/>
      <c r="WCC1" s="13"/>
      <c r="WCD1" s="13"/>
      <c r="WCE1" s="13"/>
      <c r="WCF1" s="319"/>
      <c r="WCG1" s="319"/>
      <c r="WCH1" s="319"/>
      <c r="WCI1" s="319"/>
      <c r="WCJ1" s="319"/>
      <c r="WCK1" s="319"/>
      <c r="WCL1" s="319"/>
      <c r="WCM1" s="319"/>
      <c r="WCN1" s="319"/>
      <c r="WCO1" s="319"/>
      <c r="WCP1" s="319"/>
      <c r="WCQ1" s="319"/>
      <c r="WCR1" s="319"/>
      <c r="WCS1" s="319"/>
      <c r="WCT1" s="319"/>
      <c r="WCU1" s="319"/>
      <c r="WCV1" s="319"/>
      <c r="WCW1" s="319"/>
      <c r="WCX1" s="319"/>
      <c r="WCY1" s="319"/>
      <c r="WCZ1" s="319"/>
      <c r="WDA1" s="319"/>
      <c r="WDB1" s="319"/>
      <c r="WDC1" s="319"/>
      <c r="WDD1" s="319"/>
      <c r="WDE1" s="319"/>
      <c r="WDF1" s="319"/>
      <c r="WDG1" s="319"/>
      <c r="WDH1" s="319"/>
      <c r="WDI1" s="319"/>
      <c r="WDJ1" s="319"/>
      <c r="WDK1" s="319"/>
      <c r="WDL1" s="319"/>
      <c r="WDM1" s="319"/>
      <c r="WDN1" s="319"/>
      <c r="WDO1" s="319"/>
      <c r="WDP1" s="319"/>
      <c r="WDQ1" s="319"/>
      <c r="WDR1" s="319"/>
      <c r="WDS1" s="319"/>
      <c r="WDT1" s="319"/>
      <c r="WDU1" s="319"/>
      <c r="WDV1" s="319"/>
      <c r="WDW1" s="319"/>
      <c r="WDX1" s="319"/>
      <c r="WDY1" s="319"/>
      <c r="WDZ1" s="319"/>
      <c r="WEA1" s="319"/>
      <c r="WEB1" s="319"/>
      <c r="WEC1" s="319"/>
      <c r="WED1" s="319"/>
      <c r="WEE1" s="319"/>
      <c r="WEF1" s="319"/>
      <c r="WEG1" s="319"/>
      <c r="WEH1" s="319"/>
      <c r="WEI1" s="319"/>
      <c r="WEJ1" s="319"/>
      <c r="WEK1" s="319"/>
      <c r="WEL1" s="319"/>
      <c r="WEM1" s="319"/>
      <c r="WEN1" s="319"/>
      <c r="WEO1" s="319"/>
      <c r="WEP1" s="319"/>
      <c r="WEQ1" s="319"/>
      <c r="WER1" s="319"/>
      <c r="WES1" s="319"/>
      <c r="WET1" s="319"/>
      <c r="WEU1" s="319"/>
      <c r="WEV1" s="319"/>
      <c r="WEW1" s="319"/>
      <c r="WEX1" s="319"/>
      <c r="WEY1" s="319"/>
      <c r="WEZ1" s="319"/>
      <c r="WFA1" s="319"/>
      <c r="WFB1" s="319"/>
      <c r="WFC1" s="319"/>
      <c r="WFD1" s="319"/>
      <c r="WFE1" s="319"/>
      <c r="WFF1" s="319"/>
      <c r="WFG1" s="319"/>
      <c r="WFH1" s="319"/>
      <c r="WFI1" s="319"/>
      <c r="WFJ1" s="319"/>
      <c r="WFK1" s="319"/>
      <c r="WFL1" s="319"/>
      <c r="WFM1" s="319"/>
      <c r="WFN1" s="319"/>
      <c r="WFO1" s="319"/>
      <c r="WFP1" s="319"/>
      <c r="WFQ1" s="319"/>
      <c r="WFR1" s="319"/>
      <c r="WFS1" s="319"/>
      <c r="WFT1" s="319"/>
      <c r="WFU1" s="319"/>
      <c r="WFV1" s="319"/>
      <c r="WFW1" s="319"/>
      <c r="WFX1" s="319"/>
      <c r="WFY1" s="319"/>
      <c r="WFZ1" s="319"/>
      <c r="WGA1" s="319"/>
      <c r="WGB1" s="319"/>
      <c r="WGC1" s="319"/>
      <c r="WGD1" s="319"/>
      <c r="WGE1" s="319"/>
      <c r="WGF1" s="319"/>
      <c r="WGG1" s="319"/>
      <c r="WGH1" s="319"/>
      <c r="WGI1" s="319"/>
      <c r="WGJ1" s="319"/>
      <c r="WGK1" s="319"/>
      <c r="WGL1" s="319"/>
      <c r="WGM1" s="319"/>
      <c r="WGN1" s="319"/>
      <c r="WGO1" s="319"/>
      <c r="WGP1" s="319"/>
      <c r="WGQ1" s="319"/>
      <c r="WGR1" s="319"/>
      <c r="WGS1" s="319"/>
      <c r="WGT1" s="319"/>
      <c r="WGU1" s="319"/>
      <c r="WGV1" s="319"/>
      <c r="WGW1" s="319"/>
      <c r="WGX1" s="319"/>
      <c r="WGY1" s="319"/>
      <c r="WGZ1" s="319"/>
      <c r="WHA1" s="319"/>
      <c r="WHB1" s="319"/>
      <c r="WHC1" s="319"/>
      <c r="WHD1" s="319"/>
      <c r="WHE1" s="319"/>
      <c r="WHF1" s="319"/>
      <c r="WHG1" s="319"/>
      <c r="WHH1" s="319"/>
      <c r="WHI1" s="319"/>
      <c r="WHJ1" s="319"/>
      <c r="WHK1" s="319"/>
      <c r="WHL1" s="319"/>
      <c r="WHM1" s="319"/>
      <c r="WHN1" s="319"/>
      <c r="WHO1" s="319"/>
      <c r="WHP1" s="319"/>
      <c r="WHQ1" s="319"/>
      <c r="WHR1" s="319"/>
      <c r="WHS1" s="319"/>
      <c r="WHT1" s="319"/>
      <c r="WHU1" s="319"/>
      <c r="WHV1" s="319"/>
      <c r="WHW1" s="319"/>
      <c r="WHX1" s="319"/>
      <c r="WHY1" s="319"/>
      <c r="WHZ1" s="319"/>
      <c r="WIA1" s="319"/>
      <c r="WIB1" s="319"/>
      <c r="WIC1" s="319"/>
      <c r="WID1" s="319"/>
      <c r="WIE1" s="319"/>
      <c r="WIF1" s="319"/>
      <c r="WIG1" s="319"/>
      <c r="WIH1" s="319"/>
      <c r="WII1" s="319"/>
      <c r="WIJ1" s="319"/>
      <c r="WIK1" s="319"/>
      <c r="WIL1" s="319"/>
      <c r="WIM1" s="319"/>
      <c r="WIN1" s="13"/>
      <c r="WIO1" s="13"/>
      <c r="WIP1" s="13"/>
      <c r="WIQ1" s="13"/>
      <c r="WIR1" s="13"/>
      <c r="WIS1" s="13"/>
      <c r="WIT1" s="13"/>
      <c r="WIU1" s="13"/>
      <c r="WIV1" s="13"/>
      <c r="WIW1" s="13"/>
      <c r="WIX1" s="13"/>
      <c r="WIY1" s="13"/>
      <c r="WIZ1" s="13"/>
      <c r="WJA1" s="13"/>
      <c r="WJB1" s="13"/>
      <c r="WJC1" s="13"/>
      <c r="WJD1" s="13"/>
      <c r="WJE1" s="13"/>
      <c r="WJF1" s="13"/>
      <c r="WJG1" s="13"/>
      <c r="WJH1" s="13"/>
      <c r="WJI1" s="13"/>
      <c r="WJJ1" s="13"/>
      <c r="WJK1" s="13"/>
      <c r="WJL1" s="13"/>
      <c r="WJM1" s="13"/>
      <c r="WJN1" s="13"/>
      <c r="WJO1" s="13"/>
      <c r="WJP1" s="13"/>
      <c r="WJQ1" s="13"/>
      <c r="WJR1" s="13"/>
      <c r="WJS1" s="13"/>
      <c r="WJT1" s="13"/>
      <c r="WJU1" s="13"/>
      <c r="WJV1" s="13"/>
      <c r="WJW1" s="13"/>
      <c r="WJX1" s="13"/>
      <c r="WJY1" s="13"/>
      <c r="WJZ1" s="13"/>
      <c r="WKA1" s="13"/>
      <c r="WKB1" s="13"/>
      <c r="WKC1" s="13"/>
      <c r="WKD1" s="13"/>
      <c r="WKE1" s="13"/>
      <c r="WKF1" s="13"/>
      <c r="WKG1" s="13"/>
      <c r="WKH1" s="13"/>
      <c r="WKI1" s="13"/>
      <c r="WKJ1" s="13"/>
      <c r="WKK1" s="13"/>
      <c r="WKL1" s="13"/>
      <c r="WKM1" s="13"/>
      <c r="WKN1" s="13"/>
      <c r="WKO1" s="13"/>
      <c r="WKP1" s="13"/>
      <c r="WKQ1" s="13"/>
      <c r="WKR1" s="13"/>
      <c r="WKS1" s="13"/>
      <c r="WKT1" s="13"/>
      <c r="WKU1" s="13"/>
      <c r="WKV1" s="13"/>
      <c r="WKW1" s="13"/>
      <c r="WKX1" s="13"/>
      <c r="WKY1" s="13"/>
      <c r="WKZ1" s="13"/>
      <c r="WLA1" s="13"/>
      <c r="WLB1" s="13"/>
      <c r="WLC1" s="13"/>
      <c r="WLD1" s="13"/>
      <c r="WLE1" s="13"/>
      <c r="WLF1" s="13"/>
      <c r="WLG1" s="13"/>
      <c r="WLH1" s="13"/>
      <c r="WLI1" s="13"/>
      <c r="WLJ1" s="13"/>
      <c r="WLK1" s="13"/>
      <c r="WLL1" s="13"/>
      <c r="WLM1" s="13"/>
      <c r="WLN1" s="13"/>
      <c r="WLO1" s="13"/>
      <c r="WLP1" s="13"/>
      <c r="WLQ1" s="13"/>
      <c r="WLR1" s="13"/>
      <c r="WLS1" s="13"/>
      <c r="WLT1" s="13"/>
      <c r="WLU1" s="13"/>
      <c r="WLV1" s="13"/>
      <c r="WLW1" s="13"/>
      <c r="WLX1" s="13"/>
      <c r="WLY1" s="13"/>
      <c r="WLZ1" s="13"/>
      <c r="WMA1" s="13"/>
      <c r="WMB1" s="319"/>
      <c r="WMC1" s="319"/>
      <c r="WMD1" s="319"/>
      <c r="WME1" s="319"/>
      <c r="WMF1" s="319"/>
      <c r="WMG1" s="319"/>
      <c r="WMH1" s="319"/>
      <c r="WMI1" s="319"/>
      <c r="WMJ1" s="319"/>
      <c r="WMK1" s="319"/>
      <c r="WML1" s="319"/>
      <c r="WMM1" s="319"/>
      <c r="WMN1" s="319"/>
      <c r="WMO1" s="319"/>
      <c r="WMP1" s="319"/>
      <c r="WMQ1" s="319"/>
      <c r="WMR1" s="319"/>
      <c r="WMS1" s="319"/>
      <c r="WMT1" s="319"/>
      <c r="WMU1" s="319"/>
      <c r="WMV1" s="319"/>
      <c r="WMW1" s="319"/>
      <c r="WMX1" s="319"/>
      <c r="WMY1" s="319"/>
      <c r="WMZ1" s="319"/>
      <c r="WNA1" s="319"/>
      <c r="WNB1" s="319"/>
      <c r="WNC1" s="319"/>
      <c r="WND1" s="319"/>
      <c r="WNE1" s="319"/>
      <c r="WNF1" s="319"/>
      <c r="WNG1" s="319"/>
      <c r="WNH1" s="319"/>
      <c r="WNI1" s="319"/>
      <c r="WNJ1" s="319"/>
      <c r="WNK1" s="319"/>
      <c r="WNL1" s="319"/>
      <c r="WNM1" s="319"/>
      <c r="WNN1" s="319"/>
      <c r="WNO1" s="319"/>
      <c r="WNP1" s="319"/>
      <c r="WNQ1" s="319"/>
      <c r="WNR1" s="319"/>
      <c r="WNS1" s="319"/>
      <c r="WNT1" s="319"/>
      <c r="WNU1" s="319"/>
      <c r="WNV1" s="319"/>
      <c r="WNW1" s="319"/>
      <c r="WNX1" s="319"/>
      <c r="WNY1" s="319"/>
      <c r="WNZ1" s="319"/>
      <c r="WOA1" s="319"/>
      <c r="WOB1" s="319"/>
      <c r="WOC1" s="319"/>
      <c r="WOD1" s="319"/>
      <c r="WOE1" s="319"/>
      <c r="WOF1" s="319"/>
      <c r="WOG1" s="319"/>
      <c r="WOH1" s="319"/>
      <c r="WOI1" s="319"/>
      <c r="WOJ1" s="319"/>
      <c r="WOK1" s="319"/>
      <c r="WOL1" s="319"/>
      <c r="WOM1" s="319"/>
      <c r="WON1" s="319"/>
      <c r="WOO1" s="319"/>
      <c r="WOP1" s="319"/>
      <c r="WOQ1" s="319"/>
      <c r="WOR1" s="319"/>
      <c r="WOS1" s="319"/>
      <c r="WOT1" s="319"/>
      <c r="WOU1" s="319"/>
      <c r="WOV1" s="319"/>
      <c r="WOW1" s="319"/>
      <c r="WOX1" s="319"/>
      <c r="WOY1" s="319"/>
      <c r="WOZ1" s="319"/>
      <c r="WPA1" s="319"/>
      <c r="WPB1" s="319"/>
      <c r="WPC1" s="319"/>
      <c r="WPD1" s="319"/>
      <c r="WPE1" s="319"/>
      <c r="WPF1" s="319"/>
      <c r="WPG1" s="319"/>
      <c r="WPH1" s="319"/>
      <c r="WPI1" s="319"/>
      <c r="WPJ1" s="319"/>
      <c r="WPK1" s="319"/>
      <c r="WPL1" s="319"/>
      <c r="WPM1" s="319"/>
      <c r="WPN1" s="319"/>
      <c r="WPO1" s="319"/>
      <c r="WPP1" s="319"/>
      <c r="WPQ1" s="319"/>
      <c r="WPR1" s="319"/>
      <c r="WPS1" s="319"/>
      <c r="WPT1" s="319"/>
      <c r="WPU1" s="319"/>
      <c r="WPV1" s="319"/>
      <c r="WPW1" s="319"/>
      <c r="WPX1" s="319"/>
      <c r="WPY1" s="319"/>
      <c r="WPZ1" s="319"/>
      <c r="WQA1" s="319"/>
      <c r="WQB1" s="319"/>
      <c r="WQC1" s="319"/>
      <c r="WQD1" s="319"/>
      <c r="WQE1" s="319"/>
      <c r="WQF1" s="319"/>
      <c r="WQG1" s="319"/>
      <c r="WQH1" s="319"/>
      <c r="WQI1" s="319"/>
      <c r="WQJ1" s="319"/>
      <c r="WQK1" s="319"/>
      <c r="WQL1" s="319"/>
      <c r="WQM1" s="319"/>
      <c r="WQN1" s="319"/>
      <c r="WQO1" s="319"/>
      <c r="WQP1" s="319"/>
      <c r="WQQ1" s="319"/>
      <c r="WQR1" s="319"/>
      <c r="WQS1" s="319"/>
      <c r="WQT1" s="319"/>
      <c r="WQU1" s="319"/>
      <c r="WQV1" s="319"/>
      <c r="WQW1" s="319"/>
      <c r="WQX1" s="319"/>
      <c r="WQY1" s="319"/>
      <c r="WQZ1" s="319"/>
      <c r="WRA1" s="319"/>
      <c r="WRB1" s="319"/>
      <c r="WRC1" s="319"/>
      <c r="WRD1" s="319"/>
      <c r="WRE1" s="319"/>
      <c r="WRF1" s="319"/>
      <c r="WRG1" s="319"/>
      <c r="WRH1" s="319"/>
      <c r="WRI1" s="319"/>
      <c r="WRJ1" s="319"/>
      <c r="WRK1" s="319"/>
      <c r="WRL1" s="319"/>
      <c r="WRM1" s="319"/>
      <c r="WRN1" s="319"/>
      <c r="WRO1" s="319"/>
      <c r="WRP1" s="319"/>
      <c r="WRQ1" s="319"/>
      <c r="WRR1" s="319"/>
      <c r="WRS1" s="319"/>
      <c r="WRT1" s="319"/>
      <c r="WRU1" s="319"/>
      <c r="WRV1" s="319"/>
      <c r="WRW1" s="319"/>
      <c r="WRX1" s="319"/>
      <c r="WRY1" s="319"/>
      <c r="WRZ1" s="319"/>
      <c r="WSA1" s="319"/>
      <c r="WSB1" s="319"/>
      <c r="WSC1" s="319"/>
      <c r="WSD1" s="319"/>
      <c r="WSE1" s="319"/>
      <c r="WSF1" s="319"/>
      <c r="WSG1" s="319"/>
      <c r="WSH1" s="319"/>
      <c r="WSI1" s="319"/>
      <c r="WSJ1" s="13"/>
      <c r="WSK1" s="13"/>
      <c r="WSL1" s="13"/>
      <c r="WSM1" s="13"/>
      <c r="WSN1" s="13"/>
      <c r="WSO1" s="13"/>
      <c r="WSP1" s="13"/>
      <c r="WSQ1" s="13"/>
      <c r="WSR1" s="13"/>
      <c r="WSS1" s="13"/>
      <c r="WST1" s="13"/>
      <c r="WSU1" s="13"/>
      <c r="WSV1" s="13"/>
      <c r="WSW1" s="13"/>
      <c r="WSX1" s="13"/>
      <c r="WSY1" s="13"/>
      <c r="WSZ1" s="13"/>
      <c r="WTA1" s="13"/>
      <c r="WTB1" s="13"/>
      <c r="WTC1" s="13"/>
      <c r="WTD1" s="13"/>
      <c r="WTE1" s="13"/>
      <c r="WTF1" s="13"/>
      <c r="WTG1" s="13"/>
      <c r="WTH1" s="13"/>
      <c r="WTI1" s="13"/>
      <c r="WTJ1" s="13"/>
      <c r="WTK1" s="13"/>
      <c r="WTL1" s="13"/>
      <c r="WTM1" s="13"/>
      <c r="WTN1" s="13"/>
      <c r="WTO1" s="13"/>
      <c r="WTP1" s="13"/>
      <c r="WTQ1" s="13"/>
      <c r="WTR1" s="13"/>
      <c r="WTS1" s="13"/>
      <c r="WTT1" s="13"/>
      <c r="WTU1" s="13"/>
      <c r="WTV1" s="13"/>
      <c r="WTW1" s="13"/>
      <c r="WTX1" s="13"/>
      <c r="WTY1" s="13"/>
      <c r="WTZ1" s="13"/>
      <c r="WUA1" s="13"/>
      <c r="WUB1" s="13"/>
      <c r="WUC1" s="13"/>
      <c r="WUD1" s="13"/>
      <c r="WUE1" s="13"/>
      <c r="WUF1" s="13"/>
      <c r="WUG1" s="13"/>
      <c r="WUH1" s="13"/>
      <c r="WUI1" s="13"/>
      <c r="WUJ1" s="13"/>
      <c r="WUK1" s="13"/>
      <c r="WUL1" s="13"/>
      <c r="WUM1" s="13"/>
      <c r="WUN1" s="13"/>
      <c r="WUO1" s="13"/>
      <c r="WUP1" s="13"/>
      <c r="WUQ1" s="13"/>
      <c r="WUR1" s="13"/>
      <c r="WUS1" s="13"/>
      <c r="WUT1" s="13"/>
      <c r="WUU1" s="13"/>
      <c r="WUV1" s="13"/>
      <c r="WUW1" s="13"/>
      <c r="WUX1" s="13"/>
      <c r="WUY1" s="13"/>
      <c r="WUZ1" s="13"/>
      <c r="WVA1" s="13"/>
      <c r="WVB1" s="13"/>
      <c r="WVC1" s="13"/>
      <c r="WVD1" s="13"/>
      <c r="WVE1" s="13"/>
      <c r="WVF1" s="13"/>
      <c r="WVG1" s="13"/>
      <c r="WVH1" s="13"/>
      <c r="WVI1" s="13"/>
      <c r="WVJ1" s="13"/>
      <c r="WVK1" s="13"/>
      <c r="WVL1" s="13"/>
      <c r="WVM1" s="13"/>
      <c r="WVN1" s="13"/>
      <c r="WVO1" s="13"/>
      <c r="WVP1" s="13"/>
      <c r="WVQ1" s="13"/>
      <c r="WVR1" s="13"/>
      <c r="WVS1" s="13"/>
      <c r="WVT1" s="13"/>
      <c r="WVU1" s="13"/>
      <c r="WVV1" s="13"/>
      <c r="WVW1" s="13"/>
      <c r="WVX1" s="13"/>
    </row>
    <row r="2" spans="1:16144" ht="16.149999999999999" thickBot="1">
      <c r="A2" s="11"/>
      <c r="B2" s="11" t="str">
        <f>+"AÑO: "&amp;F2</f>
        <v>AÑO: 2025</v>
      </c>
      <c r="C2" s="11"/>
      <c r="D2" s="15"/>
      <c r="E2" s="50">
        <v>2023</v>
      </c>
      <c r="F2" s="50">
        <v>2025</v>
      </c>
      <c r="G2" s="51"/>
      <c r="H2" s="51"/>
      <c r="I2" s="51"/>
      <c r="J2" s="51"/>
      <c r="K2" s="51"/>
      <c r="L2" s="51"/>
      <c r="M2" s="51"/>
      <c r="N2" s="51"/>
      <c r="O2" s="51"/>
      <c r="P2" s="52"/>
      <c r="Q2" s="53"/>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c r="EP2" s="16"/>
      <c r="EQ2" s="16"/>
      <c r="ER2" s="16"/>
      <c r="ES2" s="16"/>
      <c r="ET2" s="16"/>
      <c r="EU2" s="16"/>
      <c r="EV2" s="16"/>
      <c r="EW2" s="16"/>
      <c r="EX2" s="16"/>
      <c r="EY2" s="16"/>
      <c r="EZ2" s="16"/>
      <c r="FA2" s="16"/>
      <c r="FB2" s="16"/>
      <c r="FC2" s="16"/>
      <c r="FD2" s="16"/>
      <c r="FE2" s="16"/>
      <c r="FF2" s="16"/>
      <c r="FG2" s="16"/>
      <c r="FH2" s="16"/>
      <c r="FI2" s="16"/>
      <c r="FJ2" s="16"/>
      <c r="FK2" s="16"/>
      <c r="FL2" s="16"/>
      <c r="FM2" s="16"/>
      <c r="FN2" s="16"/>
      <c r="FO2" s="16"/>
      <c r="FP2" s="16"/>
      <c r="FQ2" s="16"/>
      <c r="FR2" s="16"/>
      <c r="FS2" s="16"/>
      <c r="FT2" s="16"/>
      <c r="FU2" s="16"/>
      <c r="FV2" s="16"/>
      <c r="FW2" s="16"/>
      <c r="FX2" s="16"/>
      <c r="FY2" s="16"/>
      <c r="FZ2" s="16"/>
      <c r="GA2" s="16"/>
      <c r="GB2" s="16"/>
      <c r="GC2" s="16"/>
      <c r="GD2" s="16"/>
      <c r="GE2" s="16"/>
      <c r="GF2" s="16"/>
      <c r="GG2" s="16"/>
      <c r="GH2" s="16"/>
      <c r="GI2" s="16"/>
      <c r="GJ2" s="16"/>
      <c r="GK2" s="16"/>
      <c r="GL2" s="16"/>
      <c r="GM2" s="16"/>
      <c r="GN2" s="16"/>
      <c r="GO2" s="16"/>
      <c r="GP2" s="16"/>
      <c r="GQ2" s="16"/>
      <c r="GR2" s="16"/>
      <c r="GS2" s="16"/>
      <c r="GT2" s="16"/>
      <c r="GU2" s="16"/>
      <c r="GV2" s="16"/>
      <c r="GW2" s="16"/>
      <c r="GX2" s="16"/>
      <c r="GY2" s="16"/>
      <c r="GZ2" s="16"/>
      <c r="HA2" s="16"/>
      <c r="HB2" s="16"/>
      <c r="HC2" s="16"/>
      <c r="HD2" s="16"/>
      <c r="HE2" s="16"/>
      <c r="HF2" s="16"/>
      <c r="HG2" s="16"/>
      <c r="HH2" s="16"/>
      <c r="HI2" s="16"/>
      <c r="HJ2" s="16"/>
      <c r="HK2" s="16"/>
      <c r="HL2" s="16"/>
      <c r="HM2" s="16"/>
      <c r="HN2" s="16"/>
      <c r="HO2" s="16"/>
      <c r="HP2" s="16"/>
      <c r="HQ2" s="16"/>
      <c r="HR2" s="16"/>
      <c r="HS2" s="16"/>
      <c r="HT2" s="16"/>
      <c r="HU2" s="16"/>
      <c r="HV2" s="16"/>
      <c r="HW2" s="16"/>
      <c r="HX2" s="16"/>
      <c r="HY2" s="16"/>
      <c r="HZ2" s="16"/>
      <c r="IA2" s="16"/>
      <c r="IB2" s="16"/>
      <c r="IC2" s="16"/>
      <c r="ID2" s="16"/>
      <c r="IE2" s="16"/>
      <c r="IF2" s="16"/>
      <c r="IG2" s="16"/>
      <c r="IH2" s="16"/>
      <c r="II2" s="16"/>
      <c r="IJ2" s="16"/>
      <c r="IK2" s="16"/>
      <c r="IL2" s="16"/>
      <c r="IM2" s="16"/>
      <c r="IN2" s="16"/>
      <c r="IO2" s="16"/>
      <c r="IP2" s="16"/>
      <c r="IQ2" s="16"/>
      <c r="IR2" s="16"/>
      <c r="IS2" s="16"/>
      <c r="IT2" s="16"/>
      <c r="IU2" s="16"/>
      <c r="IV2" s="16"/>
      <c r="IW2" s="16"/>
      <c r="IX2" s="16"/>
      <c r="IY2" s="16"/>
      <c r="IZ2" s="16"/>
      <c r="JA2" s="16"/>
      <c r="JB2" s="16"/>
      <c r="JC2" s="16"/>
      <c r="JD2" s="16"/>
      <c r="JE2" s="16"/>
      <c r="JF2" s="16"/>
      <c r="JG2" s="16"/>
      <c r="JH2" s="16"/>
      <c r="JI2" s="16"/>
      <c r="JJ2" s="16"/>
      <c r="JK2" s="16"/>
      <c r="JL2" s="16"/>
      <c r="JM2" s="16"/>
      <c r="JN2" s="16"/>
      <c r="JO2" s="16"/>
      <c r="JP2" s="16"/>
      <c r="JQ2" s="16"/>
      <c r="JR2" s="16"/>
      <c r="JS2" s="16"/>
      <c r="JT2" s="16"/>
      <c r="JU2" s="16"/>
      <c r="JV2" s="16"/>
      <c r="JW2" s="16"/>
      <c r="JX2" s="16"/>
      <c r="JY2" s="16"/>
      <c r="JZ2" s="16"/>
      <c r="KA2" s="16"/>
      <c r="KB2" s="16"/>
      <c r="KC2" s="16"/>
      <c r="KD2" s="16"/>
      <c r="KE2" s="16"/>
      <c r="KF2" s="16"/>
      <c r="KG2" s="16"/>
      <c r="KH2" s="16"/>
      <c r="KI2" s="16"/>
      <c r="KJ2" s="16"/>
      <c r="KK2" s="16"/>
      <c r="KL2" s="16"/>
      <c r="KM2" s="16"/>
      <c r="KN2" s="16"/>
      <c r="KO2" s="16"/>
      <c r="KP2" s="16"/>
      <c r="KQ2" s="16"/>
      <c r="KR2" s="16"/>
      <c r="KS2" s="16"/>
      <c r="KT2" s="16"/>
      <c r="KU2" s="16"/>
      <c r="KV2" s="16"/>
      <c r="KW2" s="16"/>
      <c r="KX2" s="16"/>
      <c r="KY2" s="16"/>
      <c r="KZ2" s="16"/>
      <c r="LA2" s="16"/>
      <c r="LB2" s="16"/>
      <c r="LC2" s="16"/>
      <c r="LD2" s="16"/>
      <c r="LE2" s="16"/>
      <c r="LF2" s="16"/>
      <c r="LG2" s="16"/>
      <c r="LH2" s="16"/>
      <c r="LI2" s="16"/>
      <c r="LJ2" s="16"/>
      <c r="LK2" s="16"/>
      <c r="LL2" s="16"/>
      <c r="LM2" s="16"/>
      <c r="LN2" s="16"/>
      <c r="LO2" s="16"/>
      <c r="LP2" s="16"/>
      <c r="LQ2" s="16"/>
      <c r="LR2" s="16"/>
      <c r="LS2" s="16"/>
      <c r="LT2" s="16"/>
      <c r="LU2" s="16"/>
      <c r="LV2" s="16"/>
      <c r="LW2" s="16"/>
      <c r="LX2" s="16"/>
      <c r="LY2" s="16"/>
      <c r="LZ2" s="16"/>
      <c r="MA2" s="16"/>
      <c r="MB2" s="16"/>
      <c r="MC2" s="16"/>
      <c r="MD2" s="16"/>
      <c r="ME2" s="16"/>
      <c r="MF2" s="16"/>
      <c r="MG2" s="16"/>
      <c r="MH2" s="16"/>
      <c r="MI2" s="16"/>
      <c r="MJ2" s="16"/>
      <c r="MK2" s="16"/>
      <c r="ML2" s="16"/>
      <c r="MM2" s="16"/>
      <c r="MN2" s="16"/>
      <c r="MO2" s="16"/>
      <c r="MP2" s="16"/>
      <c r="MQ2" s="16"/>
      <c r="MR2" s="16"/>
      <c r="MS2" s="16"/>
      <c r="MT2" s="16"/>
      <c r="MU2" s="16"/>
      <c r="MV2" s="16"/>
      <c r="MW2" s="16"/>
      <c r="MX2" s="16"/>
      <c r="MY2" s="16"/>
      <c r="MZ2" s="16"/>
      <c r="NA2" s="16"/>
      <c r="NB2" s="16"/>
      <c r="NC2" s="16"/>
      <c r="ND2" s="16"/>
      <c r="NE2" s="16"/>
      <c r="NF2" s="16"/>
      <c r="NG2" s="16"/>
      <c r="NH2" s="16"/>
      <c r="NI2" s="16"/>
      <c r="NJ2" s="16"/>
      <c r="NK2" s="16"/>
      <c r="NL2" s="16"/>
      <c r="NM2" s="16"/>
      <c r="NN2" s="16"/>
      <c r="NO2" s="16"/>
      <c r="NP2" s="16"/>
      <c r="NQ2" s="16"/>
      <c r="NR2" s="16"/>
      <c r="NS2" s="16"/>
      <c r="NT2" s="16"/>
      <c r="NU2" s="16"/>
      <c r="NV2" s="16"/>
      <c r="NW2" s="16"/>
      <c r="NX2" s="16"/>
      <c r="NY2" s="16"/>
      <c r="NZ2" s="16"/>
      <c r="OA2" s="16"/>
      <c r="OB2" s="16"/>
      <c r="OC2" s="16"/>
      <c r="OD2" s="16"/>
      <c r="OE2" s="16"/>
      <c r="OF2" s="16"/>
      <c r="OG2" s="16"/>
      <c r="OH2" s="16"/>
      <c r="OI2" s="16"/>
      <c r="OJ2" s="16"/>
      <c r="OK2" s="16"/>
      <c r="OL2" s="16"/>
      <c r="OM2" s="16"/>
      <c r="ON2" s="16"/>
      <c r="OO2" s="16"/>
      <c r="OP2" s="16"/>
      <c r="OQ2" s="16"/>
      <c r="OR2" s="16"/>
      <c r="OS2" s="16"/>
      <c r="OT2" s="16"/>
      <c r="OU2" s="16"/>
      <c r="OV2" s="16"/>
      <c r="OW2" s="16"/>
      <c r="OX2" s="16"/>
      <c r="OY2" s="16"/>
      <c r="OZ2" s="16"/>
      <c r="PA2" s="16"/>
      <c r="PB2" s="16"/>
      <c r="PC2" s="16"/>
      <c r="PD2" s="16"/>
      <c r="PE2" s="16"/>
      <c r="PF2" s="16"/>
      <c r="PG2" s="16"/>
      <c r="PH2" s="16"/>
      <c r="PI2" s="16"/>
      <c r="PJ2" s="16"/>
      <c r="PK2" s="16"/>
      <c r="PL2" s="16"/>
      <c r="PM2" s="16"/>
      <c r="PN2" s="16"/>
      <c r="PO2" s="16"/>
      <c r="PP2" s="16"/>
      <c r="PQ2" s="16"/>
      <c r="PR2" s="16"/>
      <c r="PS2" s="16"/>
      <c r="PT2" s="16"/>
      <c r="PU2" s="16"/>
      <c r="PV2" s="16"/>
      <c r="PW2" s="16"/>
      <c r="PX2" s="16"/>
      <c r="PY2" s="16"/>
      <c r="PZ2" s="16"/>
      <c r="QA2" s="16"/>
      <c r="QB2" s="16"/>
      <c r="QC2" s="16"/>
      <c r="QD2" s="16"/>
      <c r="QE2" s="16"/>
      <c r="QF2" s="16"/>
      <c r="QG2" s="16"/>
      <c r="QH2" s="16"/>
      <c r="QI2" s="16"/>
      <c r="QJ2" s="16"/>
      <c r="QK2" s="16"/>
      <c r="QL2" s="16"/>
      <c r="QM2" s="16"/>
      <c r="QN2" s="16"/>
      <c r="QO2" s="16"/>
      <c r="QP2" s="16"/>
      <c r="QQ2" s="16"/>
      <c r="QR2" s="16"/>
      <c r="QS2" s="16"/>
      <c r="QT2" s="16"/>
      <c r="QU2" s="16"/>
      <c r="QV2" s="16"/>
      <c r="QW2" s="16"/>
      <c r="QX2" s="16"/>
      <c r="QY2" s="16"/>
      <c r="QZ2" s="16"/>
      <c r="RA2" s="16"/>
      <c r="RB2" s="16"/>
      <c r="RC2" s="16"/>
      <c r="RD2" s="16"/>
      <c r="RE2" s="16"/>
      <c r="RF2" s="16"/>
      <c r="RG2" s="16"/>
      <c r="RH2" s="16"/>
      <c r="RI2" s="16"/>
      <c r="RJ2" s="16"/>
      <c r="RK2" s="16"/>
      <c r="RL2" s="16"/>
      <c r="RM2" s="16"/>
      <c r="RN2" s="16"/>
      <c r="RO2" s="16"/>
      <c r="RP2" s="16"/>
      <c r="RQ2" s="16"/>
      <c r="RR2" s="16"/>
      <c r="RS2" s="16"/>
      <c r="RT2" s="16"/>
      <c r="RU2" s="16"/>
      <c r="RV2" s="16"/>
      <c r="RW2" s="16"/>
      <c r="RX2" s="16"/>
      <c r="RY2" s="16"/>
      <c r="RZ2" s="16"/>
      <c r="SA2" s="16"/>
      <c r="SB2" s="16"/>
      <c r="SC2" s="16"/>
      <c r="SD2" s="16"/>
      <c r="SE2" s="16"/>
      <c r="SF2" s="16"/>
      <c r="SG2" s="16"/>
      <c r="SH2" s="16"/>
      <c r="SI2" s="16"/>
      <c r="SJ2" s="16"/>
      <c r="SK2" s="16"/>
      <c r="SL2" s="16"/>
      <c r="SM2" s="16"/>
      <c r="SN2" s="16"/>
      <c r="SO2" s="16"/>
      <c r="SP2" s="16"/>
      <c r="SQ2" s="16"/>
      <c r="SR2" s="16"/>
      <c r="SS2" s="16"/>
      <c r="ST2" s="16"/>
      <c r="SU2" s="16"/>
      <c r="SV2" s="16"/>
      <c r="SW2" s="16"/>
      <c r="SX2" s="16"/>
      <c r="SY2" s="16"/>
      <c r="SZ2" s="16"/>
      <c r="TA2" s="16"/>
      <c r="TB2" s="16"/>
      <c r="TC2" s="16"/>
      <c r="TD2" s="16"/>
      <c r="TE2" s="16"/>
      <c r="TF2" s="16"/>
      <c r="TG2" s="16"/>
      <c r="TH2" s="16"/>
      <c r="TI2" s="16"/>
      <c r="TJ2" s="16"/>
      <c r="TK2" s="16"/>
      <c r="TL2" s="16"/>
      <c r="TM2" s="16"/>
      <c r="TN2" s="16"/>
      <c r="TO2" s="16"/>
      <c r="TP2" s="16"/>
      <c r="TQ2" s="16"/>
      <c r="TR2" s="16"/>
      <c r="TS2" s="16"/>
      <c r="TT2" s="16"/>
      <c r="TU2" s="16"/>
      <c r="TV2" s="16"/>
      <c r="TW2" s="16"/>
      <c r="TX2" s="16"/>
      <c r="TY2" s="16"/>
      <c r="TZ2" s="16"/>
      <c r="UA2" s="16"/>
      <c r="UB2" s="16"/>
      <c r="UC2" s="16"/>
      <c r="UD2" s="16"/>
      <c r="UE2" s="16"/>
      <c r="UF2" s="16"/>
      <c r="UG2" s="16"/>
      <c r="UH2" s="16"/>
      <c r="UI2" s="16"/>
      <c r="UJ2" s="16"/>
      <c r="UK2" s="16"/>
      <c r="UL2" s="16"/>
      <c r="UM2" s="16"/>
      <c r="UN2" s="16"/>
      <c r="UO2" s="16"/>
      <c r="UP2" s="16"/>
      <c r="UQ2" s="16"/>
      <c r="UR2" s="16"/>
      <c r="US2" s="16"/>
      <c r="UT2" s="16"/>
      <c r="UU2" s="16"/>
      <c r="UV2" s="16"/>
      <c r="UW2" s="16"/>
      <c r="UX2" s="16"/>
      <c r="UY2" s="16"/>
      <c r="UZ2" s="16"/>
      <c r="VA2" s="16"/>
      <c r="VB2" s="16"/>
      <c r="VC2" s="16"/>
      <c r="VD2" s="16"/>
      <c r="VE2" s="16"/>
      <c r="VF2" s="16"/>
      <c r="VG2" s="16"/>
      <c r="VH2" s="16"/>
      <c r="VI2" s="16"/>
      <c r="VJ2" s="16"/>
      <c r="VK2" s="16"/>
      <c r="VL2" s="16"/>
      <c r="VM2" s="16"/>
      <c r="VN2" s="16"/>
      <c r="VO2" s="16"/>
      <c r="VP2" s="16"/>
      <c r="VQ2" s="16"/>
      <c r="VR2" s="16"/>
      <c r="VS2" s="16"/>
      <c r="VT2" s="16"/>
      <c r="VU2" s="16"/>
      <c r="VV2" s="16"/>
      <c r="VW2" s="16"/>
      <c r="VX2" s="16"/>
      <c r="VY2" s="16"/>
      <c r="VZ2" s="16"/>
      <c r="WA2" s="16"/>
      <c r="WB2" s="16"/>
      <c r="WC2" s="16"/>
      <c r="WD2" s="16"/>
      <c r="WE2" s="16"/>
      <c r="WF2" s="16"/>
      <c r="WG2" s="16"/>
      <c r="WH2" s="16"/>
      <c r="WI2" s="16"/>
      <c r="WJ2" s="16"/>
      <c r="WK2" s="16"/>
      <c r="WL2" s="16"/>
      <c r="WM2" s="16"/>
      <c r="WN2" s="16"/>
      <c r="WO2" s="16"/>
      <c r="WP2" s="16"/>
      <c r="WQ2" s="16"/>
      <c r="WR2" s="16"/>
      <c r="WS2" s="16"/>
      <c r="WT2" s="16"/>
      <c r="WU2" s="16"/>
      <c r="WV2" s="16"/>
      <c r="WW2" s="16"/>
      <c r="WX2" s="16"/>
      <c r="WY2" s="16"/>
      <c r="WZ2" s="16"/>
      <c r="XA2" s="16"/>
      <c r="XB2" s="16"/>
      <c r="XC2" s="16"/>
      <c r="XD2" s="16"/>
      <c r="XE2" s="16"/>
      <c r="XF2" s="16"/>
      <c r="XG2" s="16"/>
      <c r="XH2" s="16"/>
      <c r="XI2" s="16"/>
      <c r="XJ2" s="16"/>
      <c r="XK2" s="16"/>
      <c r="XL2" s="16"/>
      <c r="XM2" s="16"/>
      <c r="XN2" s="16"/>
      <c r="XO2" s="16"/>
      <c r="XP2" s="16"/>
      <c r="XQ2" s="16"/>
      <c r="XR2" s="16"/>
      <c r="XS2" s="16"/>
      <c r="XT2" s="16"/>
      <c r="XU2" s="16"/>
      <c r="XV2" s="16"/>
      <c r="XW2" s="16"/>
      <c r="XX2" s="16"/>
      <c r="XY2" s="16"/>
      <c r="XZ2" s="16"/>
      <c r="YA2" s="16"/>
      <c r="YB2" s="16"/>
      <c r="YC2" s="16"/>
      <c r="YD2" s="16"/>
      <c r="YE2" s="16"/>
      <c r="YF2" s="16"/>
      <c r="YG2" s="16"/>
      <c r="YH2" s="16"/>
      <c r="YI2" s="16"/>
      <c r="YJ2" s="16"/>
      <c r="YK2" s="16"/>
      <c r="YL2" s="16"/>
      <c r="YM2" s="16"/>
      <c r="YN2" s="16"/>
      <c r="YO2" s="16"/>
      <c r="YP2" s="16"/>
      <c r="YQ2" s="16"/>
      <c r="YR2" s="16"/>
      <c r="YS2" s="16"/>
      <c r="YT2" s="16"/>
      <c r="YU2" s="16"/>
      <c r="YV2" s="16"/>
      <c r="YW2" s="16"/>
      <c r="YX2" s="16"/>
      <c r="YY2" s="16"/>
      <c r="YZ2" s="16"/>
      <c r="ZA2" s="16"/>
      <c r="ZB2" s="16"/>
      <c r="ZC2" s="16"/>
      <c r="ZD2" s="16"/>
      <c r="ZE2" s="16"/>
      <c r="ZF2" s="16"/>
      <c r="ZG2" s="16"/>
      <c r="ZH2" s="16"/>
      <c r="ZI2" s="16"/>
      <c r="ZJ2" s="16"/>
      <c r="ZK2" s="16"/>
      <c r="ZL2" s="16"/>
      <c r="ZM2" s="16"/>
      <c r="ZN2" s="16"/>
      <c r="ZO2" s="16"/>
      <c r="ZP2" s="16"/>
      <c r="ZQ2" s="16"/>
      <c r="ZR2" s="16"/>
      <c r="ZS2" s="16"/>
      <c r="ZT2" s="16"/>
      <c r="ZU2" s="16"/>
      <c r="ZV2" s="16"/>
      <c r="ZW2" s="16"/>
      <c r="ZX2" s="16"/>
      <c r="ZY2" s="16"/>
      <c r="ZZ2" s="16"/>
      <c r="AAA2" s="16"/>
      <c r="AAB2" s="16"/>
      <c r="AAC2" s="16"/>
      <c r="AAD2" s="16"/>
      <c r="AAE2" s="16"/>
      <c r="AAF2" s="16"/>
      <c r="AAG2" s="16"/>
      <c r="AAH2" s="16"/>
      <c r="AAI2" s="16"/>
      <c r="AAJ2" s="16"/>
      <c r="AAK2" s="16"/>
      <c r="AAL2" s="16"/>
      <c r="AAM2" s="16"/>
      <c r="AAN2" s="16"/>
      <c r="AAO2" s="16"/>
      <c r="AAP2" s="16"/>
      <c r="AAQ2" s="16"/>
      <c r="AAR2" s="16"/>
      <c r="AAS2" s="16"/>
      <c r="AAT2" s="16"/>
      <c r="AAU2" s="16"/>
      <c r="AAV2" s="16"/>
      <c r="AAW2" s="16"/>
      <c r="AAX2" s="16"/>
      <c r="AAY2" s="16"/>
      <c r="AAZ2" s="16"/>
      <c r="ABA2" s="16"/>
      <c r="ABB2" s="16"/>
      <c r="ABC2" s="16"/>
      <c r="ABD2" s="16"/>
      <c r="ABE2" s="16"/>
      <c r="ABF2" s="16"/>
      <c r="ABG2" s="16"/>
      <c r="ABH2" s="16"/>
      <c r="ABI2" s="16"/>
      <c r="ABJ2" s="16"/>
      <c r="ABK2" s="16"/>
      <c r="ABL2" s="16"/>
      <c r="ABM2" s="16"/>
      <c r="ABN2" s="16"/>
      <c r="ABO2" s="16"/>
      <c r="ABP2" s="16"/>
      <c r="ABQ2" s="16"/>
      <c r="ABR2" s="16"/>
      <c r="ABS2" s="16"/>
      <c r="ABT2" s="16"/>
      <c r="ABU2" s="16"/>
      <c r="ABV2" s="16"/>
      <c r="ABW2" s="16"/>
      <c r="ABX2" s="16"/>
      <c r="ABY2" s="16"/>
      <c r="ABZ2" s="16"/>
      <c r="ACA2" s="16"/>
      <c r="ACB2" s="16"/>
      <c r="ACC2" s="16"/>
      <c r="ACD2" s="16"/>
      <c r="ACE2" s="16"/>
      <c r="ACF2" s="16"/>
      <c r="ACG2" s="16"/>
      <c r="ACH2" s="16"/>
      <c r="ACI2" s="16"/>
      <c r="ACJ2" s="16"/>
      <c r="ACK2" s="16"/>
      <c r="ACL2" s="16"/>
      <c r="ACM2" s="16"/>
      <c r="ACN2" s="16"/>
      <c r="ACO2" s="16"/>
      <c r="ACP2" s="16"/>
      <c r="ACQ2" s="16"/>
      <c r="ACR2" s="16"/>
      <c r="ACS2" s="16"/>
      <c r="ACT2" s="16"/>
      <c r="ACU2" s="16"/>
      <c r="ACV2" s="16"/>
      <c r="ACW2" s="16"/>
      <c r="ACX2" s="16"/>
      <c r="ACY2" s="16"/>
      <c r="ACZ2" s="16"/>
      <c r="ADA2" s="16"/>
      <c r="ADB2" s="16"/>
      <c r="ADC2" s="16"/>
      <c r="ADD2" s="16"/>
      <c r="ADE2" s="16"/>
      <c r="ADF2" s="16"/>
      <c r="ADG2" s="16"/>
      <c r="ADH2" s="16"/>
      <c r="ADI2" s="16"/>
      <c r="ADJ2" s="16"/>
      <c r="ADK2" s="16"/>
      <c r="ADL2" s="16"/>
      <c r="ADM2" s="16"/>
      <c r="ADN2" s="16"/>
      <c r="ADO2" s="16"/>
      <c r="ADP2" s="16"/>
      <c r="ADQ2" s="16"/>
      <c r="ADR2" s="16"/>
      <c r="ADS2" s="16"/>
      <c r="ADT2" s="16"/>
      <c r="ADU2" s="16"/>
      <c r="ADV2" s="16"/>
      <c r="ADW2" s="16"/>
      <c r="ADX2" s="16"/>
      <c r="ADY2" s="16"/>
      <c r="ADZ2" s="16"/>
      <c r="AEA2" s="16"/>
      <c r="AEB2" s="16"/>
      <c r="AEC2" s="16"/>
      <c r="AED2" s="16"/>
      <c r="AEE2" s="16"/>
      <c r="AEF2" s="16"/>
      <c r="AEG2" s="16"/>
      <c r="AEH2" s="16"/>
      <c r="AEI2" s="16"/>
      <c r="AEJ2" s="16"/>
      <c r="AEK2" s="16"/>
      <c r="AEL2" s="16"/>
      <c r="AEM2" s="16"/>
      <c r="AEN2" s="16"/>
      <c r="AEO2" s="16"/>
      <c r="AEP2" s="16"/>
      <c r="AEQ2" s="16"/>
      <c r="AER2" s="16"/>
      <c r="AES2" s="16"/>
      <c r="AET2" s="16"/>
      <c r="AEU2" s="16"/>
      <c r="AEV2" s="16"/>
      <c r="AEW2" s="16"/>
      <c r="AEX2" s="16"/>
      <c r="AEY2" s="16"/>
      <c r="AEZ2" s="16"/>
      <c r="AFA2" s="16"/>
      <c r="AFB2" s="16"/>
      <c r="AFC2" s="16"/>
      <c r="AFD2" s="16"/>
      <c r="AFE2" s="16"/>
      <c r="AFF2" s="16"/>
      <c r="AFG2" s="16"/>
      <c r="AFH2" s="16"/>
      <c r="AFI2" s="16"/>
      <c r="AFJ2" s="16"/>
      <c r="AFK2" s="16"/>
      <c r="AFL2" s="16"/>
      <c r="AFM2" s="16"/>
      <c r="AFN2" s="16"/>
      <c r="AFO2" s="16"/>
      <c r="AFP2" s="16"/>
      <c r="AFQ2" s="16"/>
      <c r="AFR2" s="16"/>
      <c r="AFS2" s="16"/>
      <c r="AFT2" s="16"/>
      <c r="AFU2" s="16"/>
      <c r="AFV2" s="16"/>
      <c r="AFW2" s="16"/>
      <c r="AFX2" s="16"/>
      <c r="AFY2" s="16"/>
      <c r="AFZ2" s="16"/>
      <c r="AGA2" s="16"/>
      <c r="AGB2" s="16"/>
      <c r="AGC2" s="16"/>
      <c r="AGD2" s="16"/>
      <c r="AGE2" s="16"/>
      <c r="AGF2" s="16"/>
      <c r="AGG2" s="16"/>
      <c r="AGH2" s="16"/>
      <c r="AGI2" s="16"/>
      <c r="AGJ2" s="16"/>
      <c r="AGK2" s="16"/>
      <c r="AGL2" s="16"/>
      <c r="AGM2" s="16"/>
      <c r="AGN2" s="16"/>
      <c r="AGO2" s="16"/>
      <c r="AGP2" s="16"/>
      <c r="AGQ2" s="16"/>
      <c r="AGR2" s="16"/>
      <c r="AGS2" s="16"/>
      <c r="AGT2" s="16"/>
      <c r="AGU2" s="16"/>
      <c r="AGV2" s="16"/>
      <c r="AGW2" s="16"/>
      <c r="AGX2" s="16"/>
      <c r="AGY2" s="16"/>
      <c r="AGZ2" s="16"/>
      <c r="AHA2" s="16"/>
      <c r="AHB2" s="16"/>
      <c r="AHC2" s="16"/>
      <c r="AHD2" s="16"/>
      <c r="AHE2" s="16"/>
      <c r="AHF2" s="16"/>
      <c r="AHG2" s="16"/>
      <c r="AHH2" s="16"/>
      <c r="AHI2" s="16"/>
      <c r="AHJ2" s="16"/>
      <c r="AHK2" s="16"/>
      <c r="AHL2" s="16"/>
      <c r="AHM2" s="16"/>
      <c r="AHN2" s="16"/>
      <c r="AHO2" s="16"/>
      <c r="AHP2" s="16"/>
      <c r="AHQ2" s="16"/>
      <c r="AHR2" s="16"/>
      <c r="AHS2" s="16"/>
      <c r="AHT2" s="16"/>
      <c r="AHU2" s="16"/>
      <c r="AHV2" s="16"/>
      <c r="AHW2" s="16"/>
      <c r="AHX2" s="16"/>
      <c r="AHY2" s="16"/>
      <c r="AHZ2" s="16"/>
      <c r="AIA2" s="16"/>
      <c r="AIB2" s="16"/>
      <c r="AIC2" s="16"/>
      <c r="AID2" s="16"/>
      <c r="AIE2" s="16"/>
      <c r="AIF2" s="16"/>
      <c r="AIG2" s="16"/>
      <c r="AIH2" s="16"/>
      <c r="AII2" s="16"/>
      <c r="AIJ2" s="16"/>
      <c r="AIK2" s="16"/>
      <c r="AIL2" s="16"/>
      <c r="AIM2" s="16"/>
      <c r="AIN2" s="16"/>
      <c r="AIO2" s="16"/>
      <c r="AIP2" s="16"/>
      <c r="AIQ2" s="16"/>
      <c r="AIR2" s="16"/>
      <c r="AIS2" s="16"/>
      <c r="AIT2" s="16"/>
      <c r="AIU2" s="16"/>
      <c r="AIV2" s="16"/>
      <c r="AIW2" s="16"/>
      <c r="AIX2" s="16"/>
      <c r="AIY2" s="16"/>
      <c r="AIZ2" s="16"/>
      <c r="AJA2" s="16"/>
      <c r="AJB2" s="16"/>
      <c r="AJC2" s="16"/>
      <c r="AJD2" s="16"/>
      <c r="AJE2" s="16"/>
      <c r="AJF2" s="16"/>
      <c r="AJG2" s="16"/>
      <c r="AJH2" s="16"/>
      <c r="AJI2" s="16"/>
      <c r="AJJ2" s="16"/>
      <c r="AJK2" s="16"/>
      <c r="AJL2" s="16"/>
      <c r="AJM2" s="16"/>
      <c r="AJN2" s="16"/>
      <c r="AJO2" s="16"/>
      <c r="AJP2" s="16"/>
      <c r="AJQ2" s="16"/>
      <c r="AJR2" s="16"/>
      <c r="AJS2" s="16"/>
      <c r="AJT2" s="16"/>
      <c r="AJU2" s="16"/>
      <c r="AJV2" s="16"/>
      <c r="AJW2" s="16"/>
      <c r="AJX2" s="16"/>
      <c r="AJY2" s="16"/>
      <c r="AJZ2" s="16"/>
      <c r="AKA2" s="16"/>
      <c r="AKB2" s="16"/>
      <c r="AKC2" s="16"/>
      <c r="AKD2" s="16"/>
      <c r="AKE2" s="16"/>
      <c r="AKF2" s="16"/>
      <c r="AKG2" s="16"/>
      <c r="AKH2" s="16"/>
      <c r="AKI2" s="16"/>
      <c r="AKJ2" s="16"/>
      <c r="AKK2" s="16"/>
      <c r="AKL2" s="16"/>
      <c r="AKM2" s="16"/>
      <c r="AKN2" s="16"/>
      <c r="AKO2" s="16"/>
      <c r="AKP2" s="16"/>
      <c r="AKQ2" s="16"/>
      <c r="AKR2" s="16"/>
      <c r="AKS2" s="16"/>
      <c r="AKT2" s="16"/>
      <c r="AKU2" s="16"/>
      <c r="AKV2" s="16"/>
      <c r="AKW2" s="16"/>
      <c r="AKX2" s="16"/>
      <c r="AKY2" s="16"/>
      <c r="AKZ2" s="16"/>
      <c r="ALA2" s="16"/>
      <c r="ALB2" s="16"/>
      <c r="ALC2" s="16"/>
      <c r="ALD2" s="16"/>
      <c r="ALE2" s="16"/>
      <c r="ALF2" s="16"/>
      <c r="ALG2" s="16"/>
      <c r="ALH2" s="16"/>
      <c r="ALI2" s="16"/>
      <c r="ALJ2" s="16"/>
      <c r="ALK2" s="16"/>
      <c r="ALL2" s="16"/>
      <c r="ALM2" s="16"/>
      <c r="ALN2" s="16"/>
      <c r="ALO2" s="16"/>
      <c r="ALP2" s="16"/>
      <c r="ALQ2" s="16"/>
      <c r="ALR2" s="16"/>
      <c r="ALS2" s="16"/>
      <c r="ALT2" s="16"/>
      <c r="ALU2" s="16"/>
      <c r="ALV2" s="16"/>
      <c r="ALW2" s="16"/>
      <c r="ALX2" s="16"/>
      <c r="ALY2" s="16"/>
      <c r="ALZ2" s="16"/>
      <c r="AMA2" s="16"/>
      <c r="AMB2" s="16"/>
      <c r="AMC2" s="16"/>
      <c r="AMD2" s="16"/>
      <c r="AME2" s="16"/>
      <c r="AMF2" s="16"/>
      <c r="AMG2" s="16"/>
      <c r="AMH2" s="16"/>
      <c r="AMI2" s="16"/>
      <c r="AMJ2" s="16"/>
      <c r="AMK2" s="16"/>
      <c r="AML2" s="16"/>
      <c r="AMM2" s="16"/>
      <c r="AMN2" s="16"/>
      <c r="AMO2" s="16"/>
      <c r="AMP2" s="16"/>
      <c r="AMQ2" s="16"/>
      <c r="AMR2" s="16"/>
      <c r="AMS2" s="16"/>
      <c r="AMT2" s="16"/>
      <c r="AMU2" s="16"/>
      <c r="AMV2" s="16"/>
      <c r="AMW2" s="16"/>
      <c r="AMX2" s="16"/>
      <c r="AMY2" s="16"/>
      <c r="AMZ2" s="16"/>
      <c r="ANA2" s="16"/>
      <c r="ANB2" s="16"/>
      <c r="ANC2" s="16"/>
      <c r="AND2" s="16"/>
      <c r="ANE2" s="16"/>
      <c r="ANF2" s="16"/>
      <c r="ANG2" s="16"/>
      <c r="ANH2" s="16"/>
      <c r="ANI2" s="16"/>
      <c r="ANJ2" s="16"/>
      <c r="ANK2" s="16"/>
      <c r="ANL2" s="16"/>
      <c r="ANM2" s="16"/>
      <c r="ANN2" s="16"/>
      <c r="ANO2" s="16"/>
      <c r="ANP2" s="16"/>
      <c r="ANQ2" s="16"/>
      <c r="ANR2" s="16"/>
      <c r="ANS2" s="16"/>
      <c r="ANT2" s="16"/>
      <c r="ANU2" s="16"/>
      <c r="ANV2" s="16"/>
      <c r="ANW2" s="16"/>
      <c r="ANX2" s="16"/>
      <c r="ANY2" s="16"/>
      <c r="ANZ2" s="16"/>
      <c r="AOA2" s="16"/>
      <c r="AOB2" s="16"/>
      <c r="AOC2" s="16"/>
      <c r="AOD2" s="16"/>
      <c r="AOE2" s="16"/>
      <c r="AOF2" s="16"/>
      <c r="AOG2" s="16"/>
      <c r="AOH2" s="16"/>
      <c r="AOI2" s="16"/>
      <c r="AOJ2" s="16"/>
      <c r="AOK2" s="16"/>
      <c r="AOL2" s="16"/>
      <c r="AOM2" s="16"/>
      <c r="AON2" s="16"/>
      <c r="AOO2" s="16"/>
      <c r="AOP2" s="16"/>
      <c r="AOQ2" s="16"/>
      <c r="AOR2" s="16"/>
      <c r="AOS2" s="16"/>
      <c r="AOT2" s="16"/>
      <c r="AOU2" s="16"/>
      <c r="AOV2" s="16"/>
      <c r="AOW2" s="16"/>
      <c r="AOX2" s="16"/>
      <c r="AOY2" s="16"/>
      <c r="AOZ2" s="16"/>
      <c r="APA2" s="16"/>
      <c r="APB2" s="16"/>
      <c r="APC2" s="16"/>
      <c r="APD2" s="16"/>
      <c r="APE2" s="16"/>
      <c r="APF2" s="16"/>
      <c r="APG2" s="16"/>
      <c r="APH2" s="16"/>
      <c r="API2" s="16"/>
      <c r="APJ2" s="16"/>
      <c r="APK2" s="16"/>
      <c r="APL2" s="16"/>
      <c r="APM2" s="16"/>
      <c r="APN2" s="16"/>
      <c r="APO2" s="16"/>
      <c r="APP2" s="16"/>
      <c r="APQ2" s="16"/>
      <c r="APR2" s="16"/>
      <c r="APS2" s="16"/>
      <c r="APT2" s="16"/>
      <c r="APU2" s="16"/>
      <c r="APV2" s="16"/>
      <c r="APW2" s="16"/>
      <c r="APX2" s="16"/>
      <c r="APY2" s="16"/>
      <c r="APZ2" s="16"/>
      <c r="AQA2" s="16"/>
      <c r="AQB2" s="16"/>
      <c r="AQC2" s="16"/>
      <c r="AQD2" s="16"/>
      <c r="AQE2" s="16"/>
      <c r="AQF2" s="16"/>
      <c r="AQG2" s="16"/>
      <c r="AQH2" s="16"/>
      <c r="AQI2" s="16"/>
      <c r="AQJ2" s="16"/>
      <c r="AQK2" s="16"/>
      <c r="AQL2" s="16"/>
      <c r="AQM2" s="16"/>
      <c r="AQN2" s="16"/>
      <c r="AQO2" s="16"/>
      <c r="AQP2" s="16"/>
      <c r="AQQ2" s="16"/>
      <c r="AQR2" s="16"/>
      <c r="AQS2" s="16"/>
      <c r="AQT2" s="16"/>
      <c r="AQU2" s="16"/>
      <c r="AQV2" s="16"/>
      <c r="AQW2" s="16"/>
      <c r="AQX2" s="16"/>
      <c r="AQY2" s="16"/>
      <c r="AQZ2" s="16"/>
      <c r="ARA2" s="16"/>
      <c r="ARB2" s="16"/>
      <c r="ARC2" s="16"/>
      <c r="ARD2" s="16"/>
      <c r="ARE2" s="16"/>
      <c r="ARF2" s="16"/>
      <c r="ARG2" s="16"/>
      <c r="ARH2" s="16"/>
      <c r="ARI2" s="16"/>
      <c r="ARJ2" s="16"/>
      <c r="ARK2" s="16"/>
      <c r="ARL2" s="16"/>
      <c r="ARM2" s="16"/>
      <c r="ARN2" s="16"/>
      <c r="ARO2" s="16"/>
      <c r="ARP2" s="16"/>
      <c r="ARQ2" s="16"/>
      <c r="ARR2" s="16"/>
      <c r="ARS2" s="16"/>
      <c r="ART2" s="16"/>
      <c r="ARU2" s="16"/>
      <c r="ARV2" s="16"/>
      <c r="ARW2" s="16"/>
      <c r="ARX2" s="16"/>
      <c r="ARY2" s="16"/>
      <c r="ARZ2" s="16"/>
      <c r="ASA2" s="16"/>
      <c r="ASB2" s="16"/>
      <c r="ASC2" s="16"/>
      <c r="ASD2" s="16"/>
      <c r="ASE2" s="16"/>
      <c r="ASF2" s="16"/>
      <c r="ASG2" s="16"/>
      <c r="ASH2" s="16"/>
      <c r="ASI2" s="16"/>
      <c r="ASJ2" s="16"/>
      <c r="ASK2" s="16"/>
      <c r="ASL2" s="16"/>
      <c r="ASM2" s="16"/>
      <c r="ASN2" s="16"/>
      <c r="ASO2" s="16"/>
      <c r="ASP2" s="16"/>
      <c r="ASQ2" s="16"/>
      <c r="ASR2" s="16"/>
      <c r="ASS2" s="16"/>
      <c r="AST2" s="16"/>
      <c r="ASU2" s="16"/>
      <c r="ASV2" s="16"/>
      <c r="ASW2" s="16"/>
      <c r="ASX2" s="16"/>
      <c r="ASY2" s="16"/>
      <c r="ASZ2" s="16"/>
      <c r="ATA2" s="16"/>
      <c r="ATB2" s="16"/>
      <c r="ATC2" s="16"/>
      <c r="ATD2" s="16"/>
      <c r="ATE2" s="16"/>
      <c r="ATF2" s="16"/>
      <c r="ATG2" s="16"/>
      <c r="ATH2" s="16"/>
      <c r="ATI2" s="16"/>
      <c r="ATJ2" s="16"/>
      <c r="ATK2" s="16"/>
      <c r="ATL2" s="16"/>
      <c r="ATM2" s="16"/>
      <c r="ATN2" s="16"/>
      <c r="ATO2" s="16"/>
      <c r="ATP2" s="16"/>
      <c r="ATQ2" s="16"/>
      <c r="ATR2" s="16"/>
      <c r="ATS2" s="16"/>
      <c r="ATT2" s="16"/>
      <c r="ATU2" s="16"/>
      <c r="ATV2" s="16"/>
      <c r="ATW2" s="16"/>
      <c r="ATX2" s="16"/>
      <c r="ATY2" s="16"/>
      <c r="ATZ2" s="16"/>
      <c r="AUA2" s="16"/>
      <c r="AUB2" s="16"/>
      <c r="AUC2" s="16"/>
      <c r="AUD2" s="16"/>
      <c r="AUE2" s="16"/>
      <c r="AUF2" s="16"/>
      <c r="AUG2" s="16"/>
      <c r="AUH2" s="16"/>
      <c r="AUI2" s="16"/>
      <c r="AUJ2" s="16"/>
      <c r="AUK2" s="16"/>
      <c r="AUL2" s="16"/>
      <c r="AUM2" s="16"/>
      <c r="AUN2" s="16"/>
      <c r="AUO2" s="16"/>
      <c r="AUP2" s="16"/>
      <c r="AUQ2" s="16"/>
      <c r="AUR2" s="16"/>
      <c r="AUS2" s="16"/>
      <c r="AUT2" s="16"/>
      <c r="AUU2" s="16"/>
      <c r="AUV2" s="16"/>
      <c r="AUW2" s="16"/>
      <c r="AUX2" s="16"/>
      <c r="AUY2" s="16"/>
      <c r="AUZ2" s="16"/>
      <c r="AVA2" s="16"/>
      <c r="AVB2" s="16"/>
      <c r="AVC2" s="16"/>
      <c r="AVD2" s="16"/>
      <c r="AVE2" s="16"/>
      <c r="AVF2" s="16"/>
      <c r="AVG2" s="16"/>
      <c r="AVH2" s="16"/>
      <c r="AVI2" s="16"/>
      <c r="AVJ2" s="16"/>
      <c r="AVK2" s="16"/>
      <c r="AVL2" s="16"/>
      <c r="AVM2" s="16"/>
      <c r="AVN2" s="16"/>
      <c r="AVO2" s="16"/>
      <c r="AVP2" s="16"/>
      <c r="AVQ2" s="16"/>
      <c r="AVR2" s="16"/>
      <c r="AVS2" s="16"/>
      <c r="AVT2" s="16"/>
      <c r="AVU2" s="16"/>
      <c r="AVV2" s="16"/>
      <c r="AVW2" s="16"/>
      <c r="AVX2" s="16"/>
      <c r="AVY2" s="16"/>
      <c r="AVZ2" s="16"/>
      <c r="AWA2" s="16"/>
      <c r="AWB2" s="16"/>
      <c r="AWC2" s="16"/>
      <c r="AWD2" s="16"/>
      <c r="AWE2" s="16"/>
      <c r="AWF2" s="16"/>
      <c r="AWG2" s="16"/>
      <c r="AWH2" s="16"/>
      <c r="AWI2" s="16"/>
      <c r="AWJ2" s="16"/>
      <c r="AWK2" s="16"/>
      <c r="AWL2" s="16"/>
      <c r="AWM2" s="16"/>
      <c r="AWN2" s="16"/>
      <c r="AWO2" s="16"/>
      <c r="AWP2" s="16"/>
      <c r="AWQ2" s="16"/>
      <c r="AWR2" s="16"/>
      <c r="AWS2" s="16"/>
      <c r="AWT2" s="16"/>
      <c r="AWU2" s="16"/>
      <c r="AWV2" s="16"/>
      <c r="AWW2" s="16"/>
      <c r="AWX2" s="16"/>
      <c r="AWY2" s="16"/>
      <c r="AWZ2" s="16"/>
      <c r="AXA2" s="16"/>
      <c r="AXB2" s="16"/>
      <c r="AXC2" s="16"/>
      <c r="AXD2" s="16"/>
      <c r="AXE2" s="16"/>
      <c r="AXF2" s="16"/>
      <c r="AXG2" s="16"/>
      <c r="AXH2" s="16"/>
      <c r="AXI2" s="16"/>
      <c r="AXJ2" s="16"/>
      <c r="AXK2" s="16"/>
      <c r="AXL2" s="16"/>
      <c r="AXM2" s="16"/>
      <c r="AXN2" s="16"/>
      <c r="AXO2" s="16"/>
      <c r="AXP2" s="16"/>
      <c r="AXQ2" s="16"/>
      <c r="AXR2" s="16"/>
      <c r="AXS2" s="16"/>
      <c r="AXT2" s="16"/>
      <c r="AXU2" s="16"/>
      <c r="AXV2" s="16"/>
      <c r="AXW2" s="16"/>
      <c r="AXX2" s="16"/>
      <c r="AXY2" s="16"/>
      <c r="AXZ2" s="16"/>
      <c r="AYA2" s="16"/>
      <c r="AYB2" s="16"/>
      <c r="AYC2" s="16"/>
      <c r="AYD2" s="16"/>
      <c r="AYE2" s="16"/>
      <c r="AYF2" s="16"/>
      <c r="AYG2" s="16"/>
      <c r="AYH2" s="16"/>
      <c r="AYI2" s="16"/>
      <c r="AYJ2" s="16"/>
      <c r="AYK2" s="16"/>
      <c r="AYL2" s="16"/>
      <c r="AYM2" s="16"/>
      <c r="AYN2" s="16"/>
      <c r="AYO2" s="16"/>
      <c r="AYP2" s="16"/>
      <c r="AYQ2" s="16"/>
      <c r="AYR2" s="16"/>
      <c r="AYS2" s="16"/>
      <c r="AYT2" s="16"/>
      <c r="AYU2" s="16"/>
      <c r="AYV2" s="16"/>
      <c r="AYW2" s="16"/>
      <c r="AYX2" s="16"/>
      <c r="AYY2" s="16"/>
      <c r="AYZ2" s="16"/>
      <c r="AZA2" s="16"/>
      <c r="AZB2" s="16"/>
      <c r="AZC2" s="16"/>
      <c r="AZD2" s="16"/>
      <c r="AZE2" s="16"/>
      <c r="AZF2" s="16"/>
      <c r="AZG2" s="16"/>
      <c r="AZH2" s="16"/>
      <c r="AZI2" s="16"/>
      <c r="AZJ2" s="16"/>
      <c r="AZK2" s="16"/>
      <c r="AZL2" s="16"/>
      <c r="AZM2" s="16"/>
      <c r="AZN2" s="16"/>
      <c r="AZO2" s="16"/>
      <c r="AZP2" s="16"/>
      <c r="AZQ2" s="16"/>
      <c r="AZR2" s="16"/>
      <c r="AZS2" s="16"/>
      <c r="AZT2" s="16"/>
      <c r="AZU2" s="16"/>
      <c r="AZV2" s="16"/>
      <c r="AZW2" s="16"/>
      <c r="AZX2" s="16"/>
      <c r="AZY2" s="16"/>
      <c r="AZZ2" s="16"/>
      <c r="BAA2" s="16"/>
      <c r="BAB2" s="16"/>
      <c r="BAC2" s="16"/>
      <c r="BAD2" s="16"/>
      <c r="BAE2" s="16"/>
      <c r="BAF2" s="16"/>
      <c r="BAG2" s="16"/>
      <c r="BAH2" s="16"/>
      <c r="BAI2" s="16"/>
      <c r="BAJ2" s="16"/>
      <c r="BAK2" s="16"/>
      <c r="BAL2" s="16"/>
      <c r="BAM2" s="16"/>
      <c r="BAN2" s="16"/>
      <c r="BAO2" s="16"/>
      <c r="BAP2" s="16"/>
      <c r="BAQ2" s="16"/>
      <c r="BAR2" s="16"/>
      <c r="BAS2" s="16"/>
      <c r="BAT2" s="16"/>
      <c r="BAU2" s="16"/>
      <c r="BAV2" s="16"/>
      <c r="BAW2" s="16"/>
      <c r="BAX2" s="16"/>
      <c r="BAY2" s="16"/>
      <c r="BAZ2" s="16"/>
      <c r="BBA2" s="16"/>
      <c r="BBB2" s="16"/>
      <c r="BBC2" s="16"/>
      <c r="BBD2" s="16"/>
      <c r="BBE2" s="16"/>
      <c r="BBF2" s="16"/>
      <c r="BBG2" s="16"/>
      <c r="BBH2" s="16"/>
      <c r="BBI2" s="16"/>
      <c r="BBJ2" s="16"/>
      <c r="BBK2" s="16"/>
      <c r="BBL2" s="16"/>
      <c r="BBM2" s="16"/>
      <c r="BBN2" s="16"/>
      <c r="BBO2" s="16"/>
      <c r="BBP2" s="16"/>
      <c r="BBQ2" s="16"/>
      <c r="BBR2" s="16"/>
      <c r="BBS2" s="16"/>
      <c r="BBT2" s="16"/>
      <c r="BBU2" s="16"/>
      <c r="BBV2" s="16"/>
      <c r="BBW2" s="16"/>
      <c r="BBX2" s="16"/>
      <c r="BBY2" s="16"/>
      <c r="BBZ2" s="16"/>
      <c r="BCA2" s="16"/>
      <c r="BCB2" s="16"/>
      <c r="BCC2" s="16"/>
      <c r="BCD2" s="16"/>
      <c r="BCE2" s="16"/>
      <c r="BCF2" s="16"/>
      <c r="BCG2" s="16"/>
      <c r="BCH2" s="16"/>
      <c r="BCI2" s="16"/>
      <c r="BCJ2" s="16"/>
      <c r="BCK2" s="16"/>
      <c r="BCL2" s="16"/>
      <c r="BCM2" s="16"/>
      <c r="BCN2" s="16"/>
      <c r="BCO2" s="16"/>
      <c r="BCP2" s="16"/>
      <c r="BCQ2" s="16"/>
      <c r="BCR2" s="16"/>
      <c r="BCS2" s="16"/>
      <c r="BCT2" s="16"/>
      <c r="BCU2" s="16"/>
      <c r="BCV2" s="16"/>
      <c r="BCW2" s="16"/>
      <c r="BCX2" s="16"/>
      <c r="BCY2" s="16"/>
      <c r="BCZ2" s="16"/>
      <c r="BDA2" s="16"/>
      <c r="BDB2" s="16"/>
      <c r="BDC2" s="16"/>
      <c r="BDD2" s="16"/>
      <c r="BDE2" s="16"/>
      <c r="BDF2" s="16"/>
      <c r="BDG2" s="16"/>
      <c r="BDH2" s="16"/>
      <c r="BDI2" s="16"/>
      <c r="BDJ2" s="16"/>
      <c r="BDK2" s="16"/>
      <c r="BDL2" s="16"/>
      <c r="BDM2" s="16"/>
      <c r="BDN2" s="16"/>
      <c r="BDO2" s="16"/>
      <c r="BDP2" s="16"/>
      <c r="BDQ2" s="16"/>
      <c r="BDR2" s="16"/>
      <c r="BDS2" s="16"/>
      <c r="BDT2" s="16"/>
      <c r="BDU2" s="16"/>
      <c r="BDV2" s="16"/>
      <c r="BDW2" s="16"/>
      <c r="BDX2" s="16"/>
      <c r="BDY2" s="16"/>
      <c r="BDZ2" s="16"/>
      <c r="BEA2" s="16"/>
      <c r="BEB2" s="16"/>
      <c r="BEC2" s="16"/>
      <c r="BED2" s="16"/>
      <c r="BEE2" s="16"/>
      <c r="BEF2" s="16"/>
      <c r="BEG2" s="16"/>
      <c r="BEH2" s="16"/>
      <c r="BEI2" s="16"/>
      <c r="BEJ2" s="16"/>
      <c r="BEK2" s="16"/>
      <c r="BEL2" s="16"/>
      <c r="BEM2" s="16"/>
      <c r="BEN2" s="16"/>
      <c r="BEO2" s="16"/>
      <c r="BEP2" s="16"/>
      <c r="BEQ2" s="16"/>
      <c r="BER2" s="16"/>
      <c r="BES2" s="16"/>
      <c r="BET2" s="16"/>
      <c r="BEU2" s="16"/>
      <c r="BEV2" s="16"/>
      <c r="BEW2" s="16"/>
      <c r="BEX2" s="16"/>
      <c r="BEY2" s="16"/>
      <c r="BEZ2" s="16"/>
      <c r="BFA2" s="16"/>
      <c r="BFB2" s="16"/>
      <c r="BFC2" s="16"/>
      <c r="BFD2" s="16"/>
      <c r="BFE2" s="16"/>
      <c r="BFF2" s="16"/>
      <c r="BFG2" s="16"/>
      <c r="BFH2" s="16"/>
      <c r="BFI2" s="16"/>
      <c r="BFJ2" s="16"/>
      <c r="BFK2" s="16"/>
      <c r="BFL2" s="16"/>
      <c r="BFM2" s="16"/>
      <c r="BFN2" s="16"/>
      <c r="BFO2" s="16"/>
      <c r="BFP2" s="16"/>
      <c r="BFQ2" s="16"/>
      <c r="BFR2" s="16"/>
      <c r="BFS2" s="16"/>
      <c r="BFT2" s="16"/>
      <c r="BFU2" s="16"/>
      <c r="BFV2" s="16"/>
      <c r="BFW2" s="16"/>
      <c r="BFX2" s="16"/>
      <c r="BFY2" s="16"/>
      <c r="BFZ2" s="16"/>
      <c r="BGA2" s="16"/>
      <c r="BGB2" s="16"/>
      <c r="BGC2" s="16"/>
      <c r="BGD2" s="16"/>
      <c r="BGE2" s="16"/>
      <c r="BGF2" s="16"/>
      <c r="BGG2" s="16"/>
      <c r="BGH2" s="16"/>
      <c r="BGI2" s="16"/>
      <c r="BGJ2" s="16"/>
      <c r="BGK2" s="16"/>
      <c r="BGL2" s="16"/>
      <c r="BGM2" s="16"/>
      <c r="BGN2" s="16"/>
      <c r="BGO2" s="16"/>
      <c r="BGP2" s="16"/>
      <c r="BGQ2" s="16"/>
      <c r="BGR2" s="16"/>
      <c r="BGS2" s="16"/>
      <c r="BGT2" s="16"/>
      <c r="BGU2" s="16"/>
      <c r="BGV2" s="16"/>
      <c r="BGW2" s="16"/>
      <c r="BGX2" s="16"/>
      <c r="BGY2" s="16"/>
      <c r="BGZ2" s="16"/>
      <c r="BHA2" s="16"/>
      <c r="BHB2" s="16"/>
      <c r="BHC2" s="16"/>
      <c r="BHD2" s="16"/>
      <c r="BHE2" s="16"/>
      <c r="BHF2" s="16"/>
      <c r="BHG2" s="16"/>
      <c r="BHH2" s="16"/>
      <c r="BHI2" s="16"/>
      <c r="BHJ2" s="16"/>
      <c r="BHK2" s="16"/>
      <c r="BHL2" s="16"/>
      <c r="BHM2" s="16"/>
      <c r="BHN2" s="16"/>
      <c r="BHO2" s="16"/>
      <c r="BHP2" s="16"/>
      <c r="BHQ2" s="16"/>
      <c r="BHR2" s="16"/>
      <c r="BHS2" s="16"/>
      <c r="BHT2" s="16"/>
      <c r="BHU2" s="16"/>
      <c r="BHV2" s="16"/>
      <c r="BHW2" s="16"/>
      <c r="BHX2" s="16"/>
      <c r="BHY2" s="16"/>
      <c r="BHZ2" s="16"/>
      <c r="BIA2" s="16"/>
      <c r="BIB2" s="16"/>
      <c r="BIC2" s="16"/>
      <c r="BID2" s="16"/>
      <c r="BIE2" s="16"/>
      <c r="BIF2" s="16"/>
      <c r="BIG2" s="16"/>
      <c r="BIH2" s="16"/>
      <c r="BII2" s="16"/>
      <c r="BIJ2" s="16"/>
      <c r="BIK2" s="16"/>
      <c r="BIL2" s="16"/>
      <c r="BIM2" s="16"/>
      <c r="BIN2" s="16"/>
      <c r="BIO2" s="16"/>
      <c r="BIP2" s="16"/>
      <c r="BIQ2" s="16"/>
      <c r="BIR2" s="16"/>
      <c r="BIS2" s="16"/>
      <c r="BIT2" s="16"/>
      <c r="BIU2" s="16"/>
      <c r="BIV2" s="16"/>
      <c r="BIW2" s="16"/>
      <c r="BIX2" s="16"/>
      <c r="BIY2" s="16"/>
      <c r="BIZ2" s="16"/>
      <c r="BJA2" s="16"/>
      <c r="BJB2" s="16"/>
      <c r="BJC2" s="16"/>
      <c r="BJD2" s="16"/>
      <c r="BJE2" s="16"/>
      <c r="BJF2" s="16"/>
      <c r="BJG2" s="16"/>
      <c r="BJH2" s="16"/>
      <c r="BJI2" s="16"/>
      <c r="BJJ2" s="16"/>
      <c r="BJK2" s="16"/>
      <c r="BJL2" s="16"/>
      <c r="BJM2" s="16"/>
      <c r="BJN2" s="16"/>
      <c r="BJO2" s="16"/>
      <c r="BJP2" s="16"/>
      <c r="BJQ2" s="16"/>
      <c r="BJR2" s="16"/>
      <c r="BJS2" s="16"/>
      <c r="BJT2" s="16"/>
      <c r="BJU2" s="16"/>
      <c r="BJV2" s="16"/>
      <c r="BJW2" s="16"/>
      <c r="BJX2" s="16"/>
      <c r="BJY2" s="16"/>
      <c r="BJZ2" s="16"/>
      <c r="BKA2" s="16"/>
      <c r="BKB2" s="16"/>
      <c r="BKC2" s="16"/>
      <c r="BKD2" s="16"/>
      <c r="BKE2" s="16"/>
      <c r="BKF2" s="16"/>
      <c r="BKG2" s="16"/>
      <c r="BKH2" s="16"/>
      <c r="BKI2" s="16"/>
      <c r="BKJ2" s="16"/>
      <c r="BKK2" s="16"/>
      <c r="BKL2" s="16"/>
      <c r="BKM2" s="16"/>
      <c r="BKN2" s="16"/>
      <c r="BKO2" s="16"/>
      <c r="BKP2" s="16"/>
      <c r="BKQ2" s="16"/>
      <c r="BKR2" s="16"/>
      <c r="BKS2" s="16"/>
      <c r="BKT2" s="16"/>
      <c r="BKU2" s="16"/>
      <c r="BKV2" s="16"/>
      <c r="BKW2" s="16"/>
      <c r="BKX2" s="16"/>
      <c r="BKY2" s="16"/>
      <c r="BKZ2" s="16"/>
      <c r="BLA2" s="16"/>
      <c r="BLB2" s="16"/>
      <c r="BLC2" s="16"/>
      <c r="BLD2" s="16"/>
      <c r="BLE2" s="16"/>
      <c r="BLF2" s="16"/>
      <c r="BLG2" s="16"/>
      <c r="BLH2" s="16"/>
      <c r="BLI2" s="16"/>
      <c r="BLJ2" s="16"/>
      <c r="BLK2" s="16"/>
      <c r="BLL2" s="16"/>
      <c r="BLM2" s="16"/>
      <c r="BLN2" s="16"/>
      <c r="BLO2" s="16"/>
      <c r="BLP2" s="16"/>
      <c r="BLQ2" s="16"/>
      <c r="BLR2" s="16"/>
      <c r="BLS2" s="16"/>
      <c r="BLT2" s="16"/>
      <c r="BLU2" s="16"/>
      <c r="BLV2" s="16"/>
      <c r="BLW2" s="16"/>
      <c r="BLX2" s="16"/>
      <c r="BLY2" s="16"/>
      <c r="BLZ2" s="16"/>
      <c r="BMA2" s="16"/>
      <c r="BMB2" s="16"/>
      <c r="BMC2" s="16"/>
      <c r="BMD2" s="16"/>
      <c r="BME2" s="16"/>
      <c r="BMF2" s="16"/>
      <c r="BMG2" s="16"/>
      <c r="BMH2" s="16"/>
      <c r="BMI2" s="16"/>
      <c r="BMJ2" s="16"/>
      <c r="BMK2" s="16"/>
      <c r="BML2" s="16"/>
      <c r="BMM2" s="16"/>
      <c r="BMN2" s="16"/>
      <c r="BMO2" s="16"/>
      <c r="BMP2" s="16"/>
      <c r="BMQ2" s="16"/>
      <c r="BMR2" s="16"/>
      <c r="BMS2" s="16"/>
      <c r="BMT2" s="16"/>
      <c r="BMU2" s="16"/>
      <c r="BMV2" s="16"/>
      <c r="BMW2" s="16"/>
      <c r="BMX2" s="16"/>
      <c r="BMY2" s="16"/>
      <c r="BMZ2" s="16"/>
      <c r="BNA2" s="16"/>
      <c r="BNB2" s="16"/>
      <c r="BNC2" s="16"/>
      <c r="BND2" s="16"/>
      <c r="BNE2" s="16"/>
      <c r="BNF2" s="16"/>
      <c r="BNG2" s="16"/>
      <c r="BNH2" s="16"/>
      <c r="BNI2" s="16"/>
      <c r="BNJ2" s="16"/>
      <c r="BNK2" s="16"/>
      <c r="BNL2" s="16"/>
      <c r="BNM2" s="16"/>
      <c r="BNN2" s="16"/>
      <c r="BNO2" s="16"/>
      <c r="BNP2" s="16"/>
      <c r="BNQ2" s="16"/>
      <c r="BNR2" s="16"/>
      <c r="BNS2" s="16"/>
      <c r="BNT2" s="16"/>
      <c r="BNU2" s="16"/>
      <c r="BNV2" s="16"/>
      <c r="BNW2" s="16"/>
      <c r="BNX2" s="16"/>
      <c r="BNY2" s="16"/>
      <c r="BNZ2" s="16"/>
      <c r="BOA2" s="16"/>
      <c r="BOB2" s="16"/>
      <c r="BOC2" s="16"/>
      <c r="BOD2" s="16"/>
      <c r="BOE2" s="16"/>
      <c r="BOF2" s="16"/>
      <c r="BOG2" s="16"/>
      <c r="BOH2" s="16"/>
      <c r="BOI2" s="16"/>
      <c r="BOJ2" s="16"/>
      <c r="BOK2" s="16"/>
      <c r="BOL2" s="16"/>
      <c r="BOM2" s="16"/>
      <c r="BON2" s="16"/>
      <c r="BOO2" s="16"/>
      <c r="BOP2" s="16"/>
      <c r="BOQ2" s="16"/>
      <c r="BOR2" s="16"/>
      <c r="BOS2" s="16"/>
      <c r="BOT2" s="16"/>
      <c r="BOU2" s="16"/>
      <c r="BOV2" s="16"/>
      <c r="BOW2" s="16"/>
      <c r="BOX2" s="16"/>
      <c r="BOY2" s="16"/>
      <c r="BOZ2" s="16"/>
      <c r="BPA2" s="16"/>
      <c r="BPB2" s="16"/>
      <c r="BPC2" s="16"/>
      <c r="BPD2" s="16"/>
      <c r="BPE2" s="16"/>
      <c r="BPF2" s="16"/>
      <c r="BPG2" s="16"/>
      <c r="BPH2" s="16"/>
      <c r="BPI2" s="16"/>
      <c r="BPJ2" s="16"/>
      <c r="BPK2" s="16"/>
      <c r="BPL2" s="16"/>
      <c r="BPM2" s="16"/>
      <c r="BPN2" s="16"/>
      <c r="BPO2" s="16"/>
      <c r="BPP2" s="16"/>
      <c r="BPQ2" s="16"/>
      <c r="BPR2" s="16"/>
      <c r="BPS2" s="16"/>
      <c r="BPT2" s="16"/>
      <c r="BPU2" s="16"/>
      <c r="BPV2" s="16"/>
      <c r="BPW2" s="16"/>
      <c r="BPX2" s="16"/>
      <c r="BPY2" s="16"/>
      <c r="BPZ2" s="16"/>
      <c r="BQA2" s="16"/>
      <c r="BQB2" s="16"/>
      <c r="BQC2" s="16"/>
      <c r="BQD2" s="16"/>
      <c r="BQE2" s="16"/>
      <c r="BQF2" s="16"/>
      <c r="BQG2" s="16"/>
      <c r="BQH2" s="16"/>
      <c r="BQI2" s="16"/>
      <c r="BQJ2" s="16"/>
      <c r="BQK2" s="16"/>
      <c r="BQL2" s="16"/>
      <c r="BQM2" s="16"/>
      <c r="BQN2" s="16"/>
      <c r="BQO2" s="16"/>
      <c r="BQP2" s="16"/>
      <c r="BQQ2" s="16"/>
      <c r="BQR2" s="16"/>
      <c r="BQS2" s="16"/>
      <c r="BQT2" s="16"/>
      <c r="BQU2" s="16"/>
      <c r="BQV2" s="16"/>
      <c r="BQW2" s="16"/>
      <c r="BQX2" s="16"/>
      <c r="BQY2" s="16"/>
      <c r="BQZ2" s="16"/>
      <c r="BRA2" s="16"/>
      <c r="BRB2" s="16"/>
      <c r="BRC2" s="16"/>
      <c r="BRD2" s="16"/>
      <c r="BRE2" s="16"/>
      <c r="BRF2" s="16"/>
      <c r="BRG2" s="16"/>
      <c r="BRH2" s="16"/>
      <c r="BRI2" s="16"/>
      <c r="BRJ2" s="16"/>
      <c r="BRK2" s="16"/>
      <c r="BRL2" s="16"/>
      <c r="BRM2" s="16"/>
      <c r="BRN2" s="16"/>
      <c r="BRO2" s="16"/>
      <c r="BRP2" s="16"/>
      <c r="BRQ2" s="16"/>
      <c r="BRR2" s="16"/>
      <c r="BRS2" s="16"/>
      <c r="BRT2" s="16"/>
      <c r="BRU2" s="16"/>
      <c r="BRV2" s="16"/>
      <c r="BRW2" s="16"/>
      <c r="BRX2" s="16"/>
      <c r="BRY2" s="16"/>
      <c r="BRZ2" s="16"/>
      <c r="BSA2" s="16"/>
      <c r="BSB2" s="16"/>
      <c r="BSC2" s="16"/>
      <c r="BSD2" s="16"/>
      <c r="BSE2" s="16"/>
      <c r="BSF2" s="16"/>
      <c r="BSG2" s="16"/>
      <c r="BSH2" s="16"/>
      <c r="BSI2" s="16"/>
      <c r="BSJ2" s="16"/>
      <c r="BSK2" s="16"/>
      <c r="BSL2" s="16"/>
      <c r="BSM2" s="16"/>
      <c r="BSN2" s="16"/>
      <c r="BSO2" s="16"/>
      <c r="BSP2" s="16"/>
      <c r="BSQ2" s="16"/>
      <c r="BSR2" s="16"/>
      <c r="BSS2" s="16"/>
      <c r="BST2" s="16"/>
      <c r="BSU2" s="16"/>
      <c r="BSV2" s="16"/>
      <c r="BSW2" s="16"/>
      <c r="BSX2" s="16"/>
      <c r="BSY2" s="16"/>
      <c r="BSZ2" s="16"/>
      <c r="BTA2" s="16"/>
      <c r="BTB2" s="16"/>
      <c r="BTC2" s="16"/>
      <c r="BTD2" s="16"/>
      <c r="BTE2" s="16"/>
      <c r="BTF2" s="16"/>
      <c r="BTG2" s="16"/>
      <c r="BTH2" s="16"/>
      <c r="BTI2" s="16"/>
      <c r="BTJ2" s="16"/>
      <c r="BTK2" s="16"/>
      <c r="BTL2" s="16"/>
      <c r="BTM2" s="16"/>
      <c r="BTN2" s="16"/>
      <c r="BTO2" s="16"/>
      <c r="BTP2" s="16"/>
      <c r="BTQ2" s="16"/>
      <c r="BTR2" s="16"/>
      <c r="BTS2" s="16"/>
      <c r="BTT2" s="16"/>
      <c r="BTU2" s="16"/>
      <c r="BTV2" s="16"/>
      <c r="BTW2" s="16"/>
      <c r="BTX2" s="16"/>
      <c r="BTY2" s="16"/>
      <c r="BTZ2" s="16"/>
      <c r="BUA2" s="16"/>
      <c r="BUB2" s="16"/>
      <c r="BUC2" s="16"/>
      <c r="BUD2" s="16"/>
      <c r="BUE2" s="16"/>
      <c r="BUF2" s="16"/>
      <c r="BUG2" s="16"/>
      <c r="BUH2" s="16"/>
      <c r="BUI2" s="16"/>
      <c r="BUJ2" s="16"/>
      <c r="BUK2" s="16"/>
      <c r="BUL2" s="16"/>
      <c r="BUM2" s="16"/>
      <c r="BUN2" s="16"/>
      <c r="BUO2" s="16"/>
      <c r="BUP2" s="16"/>
      <c r="BUQ2" s="16"/>
      <c r="BUR2" s="16"/>
      <c r="BUS2" s="16"/>
      <c r="BUT2" s="16"/>
      <c r="BUU2" s="16"/>
      <c r="BUV2" s="16"/>
      <c r="BUW2" s="16"/>
      <c r="BUX2" s="16"/>
      <c r="BUY2" s="16"/>
      <c r="BUZ2" s="16"/>
      <c r="BVA2" s="16"/>
      <c r="BVB2" s="16"/>
      <c r="BVC2" s="16"/>
      <c r="BVD2" s="16"/>
      <c r="BVE2" s="16"/>
      <c r="BVF2" s="16"/>
      <c r="BVG2" s="16"/>
      <c r="BVH2" s="16"/>
      <c r="BVI2" s="16"/>
      <c r="BVJ2" s="16"/>
      <c r="BVK2" s="16"/>
      <c r="BVL2" s="16"/>
      <c r="BVM2" s="16"/>
      <c r="BVN2" s="16"/>
      <c r="BVO2" s="16"/>
      <c r="BVP2" s="16"/>
      <c r="BVQ2" s="16"/>
      <c r="BVR2" s="16"/>
      <c r="BVS2" s="16"/>
      <c r="BVT2" s="16"/>
      <c r="BVU2" s="16"/>
      <c r="BVV2" s="16"/>
      <c r="BVW2" s="16"/>
      <c r="BVX2" s="16"/>
      <c r="BVY2" s="16"/>
      <c r="BVZ2" s="16"/>
      <c r="BWA2" s="16"/>
      <c r="BWB2" s="16"/>
      <c r="BWC2" s="16"/>
      <c r="BWD2" s="16"/>
      <c r="BWE2" s="16"/>
      <c r="BWF2" s="16"/>
      <c r="BWG2" s="16"/>
      <c r="BWH2" s="16"/>
      <c r="BWI2" s="16"/>
      <c r="BWJ2" s="16"/>
      <c r="BWK2" s="16"/>
      <c r="BWL2" s="16"/>
      <c r="BWM2" s="16"/>
      <c r="BWN2" s="16"/>
      <c r="BWO2" s="16"/>
      <c r="BWP2" s="16"/>
      <c r="BWQ2" s="16"/>
      <c r="BWR2" s="16"/>
      <c r="BWS2" s="16"/>
      <c r="BWT2" s="16"/>
      <c r="BWU2" s="16"/>
      <c r="BWV2" s="16"/>
      <c r="BWW2" s="16"/>
      <c r="BWX2" s="16"/>
      <c r="BWY2" s="16"/>
      <c r="BWZ2" s="16"/>
      <c r="BXA2" s="16"/>
      <c r="BXB2" s="16"/>
      <c r="BXC2" s="16"/>
      <c r="BXD2" s="16"/>
      <c r="BXE2" s="16"/>
      <c r="BXF2" s="16"/>
      <c r="BXG2" s="16"/>
      <c r="BXH2" s="16"/>
      <c r="BXI2" s="16"/>
      <c r="BXJ2" s="16"/>
      <c r="BXK2" s="16"/>
      <c r="BXL2" s="16"/>
      <c r="BXM2" s="16"/>
      <c r="BXN2" s="16"/>
      <c r="BXO2" s="16"/>
      <c r="BXP2" s="16"/>
      <c r="BXQ2" s="16"/>
      <c r="BXR2" s="16"/>
      <c r="BXS2" s="16"/>
      <c r="BXT2" s="16"/>
      <c r="BXU2" s="16"/>
      <c r="BXV2" s="16"/>
      <c r="BXW2" s="16"/>
      <c r="BXX2" s="16"/>
      <c r="BXY2" s="16"/>
      <c r="BXZ2" s="16"/>
      <c r="BYA2" s="16"/>
      <c r="BYB2" s="16"/>
      <c r="BYC2" s="16"/>
      <c r="BYD2" s="16"/>
      <c r="BYE2" s="16"/>
      <c r="BYF2" s="16"/>
      <c r="BYG2" s="16"/>
      <c r="BYH2" s="16"/>
      <c r="BYI2" s="16"/>
      <c r="BYJ2" s="16"/>
      <c r="BYK2" s="16"/>
      <c r="BYL2" s="16"/>
      <c r="BYM2" s="16"/>
      <c r="BYN2" s="16"/>
      <c r="BYO2" s="16"/>
      <c r="BYP2" s="16"/>
      <c r="BYQ2" s="16"/>
      <c r="BYR2" s="16"/>
      <c r="BYS2" s="16"/>
      <c r="BYT2" s="16"/>
      <c r="BYU2" s="16"/>
      <c r="BYV2" s="16"/>
      <c r="BYW2" s="16"/>
      <c r="BYX2" s="16"/>
      <c r="BYY2" s="16"/>
      <c r="BYZ2" s="16"/>
      <c r="BZA2" s="16"/>
      <c r="BZB2" s="16"/>
      <c r="BZC2" s="16"/>
      <c r="BZD2" s="16"/>
      <c r="BZE2" s="16"/>
      <c r="BZF2" s="16"/>
      <c r="BZG2" s="16"/>
      <c r="BZH2" s="16"/>
      <c r="BZI2" s="16"/>
      <c r="BZJ2" s="16"/>
      <c r="BZK2" s="16"/>
      <c r="BZL2" s="16"/>
      <c r="BZM2" s="16"/>
      <c r="BZN2" s="16"/>
      <c r="BZO2" s="16"/>
      <c r="BZP2" s="16"/>
      <c r="BZQ2" s="16"/>
      <c r="BZR2" s="16"/>
      <c r="BZS2" s="16"/>
      <c r="BZT2" s="16"/>
      <c r="BZU2" s="16"/>
      <c r="BZV2" s="16"/>
      <c r="BZW2" s="16"/>
      <c r="BZX2" s="16"/>
      <c r="BZY2" s="16"/>
      <c r="BZZ2" s="16"/>
      <c r="CAA2" s="16"/>
      <c r="CAB2" s="16"/>
      <c r="CAC2" s="16"/>
      <c r="CAD2" s="16"/>
      <c r="CAE2" s="16"/>
      <c r="CAF2" s="16"/>
      <c r="CAG2" s="16"/>
      <c r="CAH2" s="16"/>
      <c r="CAI2" s="16"/>
      <c r="CAJ2" s="16"/>
      <c r="CAK2" s="16"/>
      <c r="CAL2" s="16"/>
      <c r="CAM2" s="16"/>
      <c r="CAN2" s="16"/>
      <c r="CAO2" s="16"/>
      <c r="CAP2" s="16"/>
      <c r="CAQ2" s="16"/>
      <c r="CAR2" s="16"/>
      <c r="CAS2" s="16"/>
      <c r="CAT2" s="16"/>
      <c r="CAU2" s="16"/>
      <c r="CAV2" s="16"/>
      <c r="CAW2" s="16"/>
      <c r="CAX2" s="16"/>
      <c r="CAY2" s="16"/>
      <c r="CAZ2" s="16"/>
      <c r="CBA2" s="16"/>
      <c r="CBB2" s="16"/>
      <c r="CBC2" s="16"/>
      <c r="CBD2" s="16"/>
      <c r="CBE2" s="16"/>
      <c r="CBF2" s="16"/>
      <c r="CBG2" s="16"/>
      <c r="CBH2" s="16"/>
      <c r="CBI2" s="16"/>
      <c r="CBJ2" s="16"/>
      <c r="CBK2" s="16"/>
      <c r="CBL2" s="16"/>
      <c r="CBM2" s="16"/>
      <c r="CBN2" s="16"/>
      <c r="CBO2" s="16"/>
      <c r="CBP2" s="16"/>
      <c r="CBQ2" s="16"/>
      <c r="CBR2" s="16"/>
      <c r="CBS2" s="16"/>
      <c r="CBT2" s="16"/>
      <c r="CBU2" s="16"/>
      <c r="CBV2" s="16"/>
      <c r="CBW2" s="16"/>
      <c r="CBX2" s="16"/>
      <c r="CBY2" s="16"/>
      <c r="CBZ2" s="16"/>
      <c r="CCA2" s="16"/>
      <c r="CCB2" s="16"/>
      <c r="CCC2" s="16"/>
      <c r="CCD2" s="16"/>
      <c r="CCE2" s="16"/>
      <c r="CCF2" s="16"/>
      <c r="CCG2" s="16"/>
      <c r="CCH2" s="16"/>
      <c r="CCI2" s="16"/>
      <c r="CCJ2" s="16"/>
      <c r="CCK2" s="16"/>
      <c r="CCL2" s="16"/>
      <c r="CCM2" s="16"/>
      <c r="CCN2" s="16"/>
      <c r="CCO2" s="16"/>
      <c r="CCP2" s="16"/>
      <c r="CCQ2" s="16"/>
      <c r="CCR2" s="16"/>
      <c r="CCS2" s="16"/>
      <c r="CCT2" s="16"/>
      <c r="CCU2" s="16"/>
      <c r="CCV2" s="16"/>
      <c r="CCW2" s="16"/>
      <c r="CCX2" s="16"/>
      <c r="CCY2" s="16"/>
      <c r="CCZ2" s="16"/>
      <c r="CDA2" s="16"/>
      <c r="CDB2" s="16"/>
      <c r="CDC2" s="16"/>
      <c r="CDD2" s="16"/>
      <c r="CDE2" s="16"/>
      <c r="CDF2" s="16"/>
      <c r="CDG2" s="16"/>
      <c r="CDH2" s="16"/>
      <c r="CDI2" s="16"/>
      <c r="CDJ2" s="16"/>
      <c r="CDK2" s="16"/>
      <c r="CDL2" s="16"/>
      <c r="CDM2" s="16"/>
      <c r="CDN2" s="16"/>
      <c r="CDO2" s="16"/>
      <c r="CDP2" s="16"/>
      <c r="CDQ2" s="16"/>
      <c r="CDR2" s="16"/>
      <c r="CDS2" s="16"/>
      <c r="CDT2" s="16"/>
      <c r="CDU2" s="16"/>
      <c r="CDV2" s="16"/>
      <c r="CDW2" s="16"/>
      <c r="CDX2" s="16"/>
      <c r="CDY2" s="16"/>
      <c r="CDZ2" s="16"/>
      <c r="CEA2" s="16"/>
      <c r="CEB2" s="16"/>
      <c r="CEC2" s="16"/>
      <c r="CED2" s="16"/>
      <c r="CEE2" s="16"/>
      <c r="CEF2" s="16"/>
      <c r="CEG2" s="16"/>
      <c r="CEH2" s="16"/>
      <c r="CEI2" s="16"/>
      <c r="CEJ2" s="16"/>
      <c r="CEK2" s="16"/>
      <c r="CEL2" s="16"/>
      <c r="CEM2" s="16"/>
      <c r="CEN2" s="16"/>
      <c r="CEO2" s="16"/>
      <c r="CEP2" s="16"/>
      <c r="CEQ2" s="16"/>
      <c r="CER2" s="16"/>
      <c r="CES2" s="16"/>
      <c r="CET2" s="16"/>
      <c r="CEU2" s="16"/>
      <c r="CEV2" s="16"/>
      <c r="CEW2" s="16"/>
      <c r="CEX2" s="16"/>
      <c r="CEY2" s="16"/>
      <c r="CEZ2" s="16"/>
      <c r="CFA2" s="16"/>
      <c r="CFB2" s="16"/>
      <c r="CFC2" s="16"/>
      <c r="CFD2" s="16"/>
      <c r="CFE2" s="16"/>
      <c r="CFF2" s="16"/>
      <c r="CFG2" s="16"/>
      <c r="CFH2" s="16"/>
      <c r="CFI2" s="16"/>
      <c r="CFJ2" s="16"/>
      <c r="CFK2" s="16"/>
      <c r="CFL2" s="16"/>
      <c r="CFM2" s="16"/>
      <c r="CFN2" s="16"/>
      <c r="CFO2" s="16"/>
      <c r="CFP2" s="16"/>
      <c r="CFQ2" s="16"/>
      <c r="CFR2" s="16"/>
      <c r="CFS2" s="16"/>
      <c r="CFT2" s="16"/>
      <c r="CFU2" s="16"/>
      <c r="CFV2" s="16"/>
      <c r="CFW2" s="16"/>
      <c r="CFX2" s="16"/>
      <c r="CFY2" s="16"/>
      <c r="CFZ2" s="16"/>
      <c r="CGA2" s="16"/>
      <c r="CGB2" s="16"/>
      <c r="CGC2" s="16"/>
      <c r="CGD2" s="16"/>
      <c r="CGE2" s="16"/>
      <c r="CGF2" s="16"/>
      <c r="CGG2" s="16"/>
      <c r="CGH2" s="16"/>
      <c r="CGI2" s="16"/>
      <c r="CGJ2" s="16"/>
      <c r="CGK2" s="16"/>
      <c r="CGL2" s="16"/>
      <c r="CGM2" s="16"/>
      <c r="CGN2" s="16"/>
      <c r="CGO2" s="16"/>
      <c r="CGP2" s="16"/>
      <c r="CGQ2" s="16"/>
      <c r="CGR2" s="16"/>
      <c r="CGS2" s="16"/>
      <c r="CGT2" s="16"/>
      <c r="CGU2" s="16"/>
      <c r="CGV2" s="16"/>
      <c r="CGW2" s="16"/>
      <c r="CGX2" s="16"/>
      <c r="CGY2" s="16"/>
      <c r="CGZ2" s="16"/>
      <c r="CHA2" s="16"/>
      <c r="CHB2" s="16"/>
      <c r="CHC2" s="16"/>
      <c r="CHD2" s="16"/>
      <c r="CHE2" s="16"/>
      <c r="CHF2" s="16"/>
      <c r="CHG2" s="16"/>
      <c r="CHH2" s="16"/>
      <c r="CHI2" s="16"/>
      <c r="CHJ2" s="16"/>
      <c r="CHK2" s="16"/>
      <c r="CHL2" s="16"/>
      <c r="CHM2" s="16"/>
      <c r="CHN2" s="16"/>
      <c r="CHO2" s="16"/>
      <c r="CHP2" s="16"/>
      <c r="CHQ2" s="16"/>
      <c r="CHR2" s="16"/>
      <c r="CHS2" s="16"/>
      <c r="CHT2" s="16"/>
      <c r="CHU2" s="16"/>
      <c r="CHV2" s="16"/>
      <c r="CHW2" s="16"/>
      <c r="CHX2" s="16"/>
      <c r="CHY2" s="16"/>
      <c r="CHZ2" s="16"/>
      <c r="CIA2" s="16"/>
      <c r="CIB2" s="16"/>
      <c r="CIC2" s="16"/>
      <c r="CID2" s="16"/>
      <c r="CIE2" s="16"/>
      <c r="CIF2" s="16"/>
      <c r="CIG2" s="16"/>
      <c r="CIH2" s="16"/>
      <c r="CII2" s="16"/>
      <c r="CIJ2" s="16"/>
      <c r="CIK2" s="16"/>
      <c r="CIL2" s="16"/>
      <c r="CIM2" s="16"/>
      <c r="CIN2" s="16"/>
      <c r="CIO2" s="16"/>
      <c r="CIP2" s="16"/>
      <c r="CIQ2" s="16"/>
      <c r="CIR2" s="16"/>
      <c r="CIS2" s="16"/>
      <c r="CIT2" s="16"/>
      <c r="CIU2" s="16"/>
      <c r="CIV2" s="16"/>
      <c r="CIW2" s="16"/>
      <c r="CIX2" s="16"/>
      <c r="CIY2" s="16"/>
      <c r="CIZ2" s="16"/>
      <c r="CJA2" s="16"/>
      <c r="CJB2" s="16"/>
      <c r="CJC2" s="16"/>
      <c r="CJD2" s="16"/>
      <c r="CJE2" s="16"/>
      <c r="CJF2" s="16"/>
      <c r="CJG2" s="16"/>
      <c r="CJH2" s="16"/>
      <c r="CJI2" s="16"/>
      <c r="CJJ2" s="16"/>
      <c r="CJK2" s="16"/>
      <c r="CJL2" s="16"/>
      <c r="CJM2" s="16"/>
      <c r="CJN2" s="16"/>
      <c r="CJO2" s="16"/>
      <c r="CJP2" s="16"/>
      <c r="CJQ2" s="16"/>
      <c r="CJR2" s="16"/>
      <c r="CJS2" s="16"/>
      <c r="CJT2" s="16"/>
      <c r="CJU2" s="16"/>
      <c r="CJV2" s="16"/>
      <c r="CJW2" s="16"/>
      <c r="CJX2" s="16"/>
      <c r="CJY2" s="16"/>
      <c r="CJZ2" s="16"/>
      <c r="CKA2" s="16"/>
      <c r="CKB2" s="16"/>
      <c r="CKC2" s="16"/>
      <c r="CKD2" s="16"/>
      <c r="CKE2" s="16"/>
      <c r="CKF2" s="16"/>
      <c r="CKG2" s="16"/>
      <c r="CKH2" s="16"/>
      <c r="CKI2" s="16"/>
      <c r="CKJ2" s="16"/>
      <c r="CKK2" s="16"/>
      <c r="CKL2" s="16"/>
      <c r="CKM2" s="16"/>
      <c r="CKN2" s="16"/>
      <c r="CKO2" s="16"/>
      <c r="CKP2" s="16"/>
      <c r="CKQ2" s="16"/>
      <c r="CKR2" s="16"/>
      <c r="CKS2" s="16"/>
      <c r="CKT2" s="16"/>
      <c r="CKU2" s="16"/>
      <c r="CKV2" s="16"/>
      <c r="CKW2" s="16"/>
      <c r="CKX2" s="16"/>
      <c r="CKY2" s="16"/>
      <c r="CKZ2" s="16"/>
      <c r="CLA2" s="16"/>
      <c r="CLB2" s="16"/>
      <c r="CLC2" s="16"/>
      <c r="CLD2" s="16"/>
      <c r="CLE2" s="16"/>
      <c r="CLF2" s="16"/>
      <c r="CLG2" s="16"/>
      <c r="CLH2" s="16"/>
      <c r="CLI2" s="16"/>
      <c r="CLJ2" s="16"/>
      <c r="CLK2" s="16"/>
      <c r="CLL2" s="16"/>
      <c r="CLM2" s="16"/>
      <c r="CLN2" s="16"/>
      <c r="CLO2" s="16"/>
      <c r="CLP2" s="16"/>
      <c r="CLQ2" s="16"/>
      <c r="CLR2" s="16"/>
      <c r="CLS2" s="16"/>
      <c r="CLT2" s="16"/>
      <c r="CLU2" s="16"/>
      <c r="CLV2" s="16"/>
      <c r="CLW2" s="16"/>
      <c r="CLX2" s="16"/>
      <c r="CLY2" s="16"/>
      <c r="CLZ2" s="16"/>
      <c r="CMA2" s="16"/>
      <c r="CMB2" s="16"/>
      <c r="CMC2" s="16"/>
      <c r="CMD2" s="16"/>
      <c r="CME2" s="16"/>
      <c r="CMF2" s="16"/>
      <c r="CMG2" s="16"/>
      <c r="CMH2" s="16"/>
      <c r="CMI2" s="16"/>
      <c r="CMJ2" s="16"/>
      <c r="CMK2" s="16"/>
      <c r="CML2" s="16"/>
      <c r="CMM2" s="16"/>
      <c r="CMN2" s="16"/>
      <c r="CMO2" s="16"/>
      <c r="CMP2" s="16"/>
      <c r="CMQ2" s="16"/>
      <c r="CMR2" s="16"/>
      <c r="CMS2" s="16"/>
      <c r="CMT2" s="16"/>
      <c r="CMU2" s="16"/>
      <c r="CMV2" s="16"/>
      <c r="CMW2" s="16"/>
      <c r="CMX2" s="16"/>
      <c r="CMY2" s="16"/>
      <c r="CMZ2" s="16"/>
      <c r="CNA2" s="16"/>
      <c r="CNB2" s="16"/>
      <c r="CNC2" s="16"/>
      <c r="CND2" s="16"/>
      <c r="CNE2" s="16"/>
      <c r="CNF2" s="16"/>
      <c r="CNG2" s="16"/>
      <c r="CNH2" s="16"/>
      <c r="CNI2" s="16"/>
      <c r="CNJ2" s="16"/>
      <c r="CNK2" s="16"/>
      <c r="CNL2" s="16"/>
      <c r="CNM2" s="16"/>
      <c r="CNN2" s="16"/>
      <c r="CNO2" s="16"/>
      <c r="CNP2" s="16"/>
      <c r="CNQ2" s="16"/>
      <c r="CNR2" s="16"/>
      <c r="CNS2" s="16"/>
      <c r="CNT2" s="16"/>
      <c r="CNU2" s="16"/>
      <c r="CNV2" s="16"/>
      <c r="CNW2" s="16"/>
      <c r="CNX2" s="16"/>
      <c r="CNY2" s="16"/>
      <c r="CNZ2" s="16"/>
      <c r="COA2" s="16"/>
      <c r="COB2" s="16"/>
      <c r="COC2" s="16"/>
      <c r="COD2" s="16"/>
      <c r="COE2" s="16"/>
      <c r="COF2" s="16"/>
      <c r="COG2" s="16"/>
      <c r="COH2" s="16"/>
      <c r="COI2" s="16"/>
      <c r="COJ2" s="16"/>
      <c r="COK2" s="16"/>
      <c r="COL2" s="16"/>
      <c r="COM2" s="16"/>
      <c r="CON2" s="16"/>
      <c r="COO2" s="16"/>
      <c r="COP2" s="16"/>
      <c r="COQ2" s="16"/>
      <c r="COR2" s="16"/>
      <c r="COS2" s="16"/>
      <c r="COT2" s="16"/>
      <c r="COU2" s="16"/>
      <c r="COV2" s="16"/>
      <c r="COW2" s="16"/>
      <c r="COX2" s="16"/>
      <c r="COY2" s="16"/>
      <c r="COZ2" s="16"/>
      <c r="CPA2" s="16"/>
      <c r="CPB2" s="16"/>
      <c r="CPC2" s="16"/>
      <c r="CPD2" s="16"/>
      <c r="CPE2" s="16"/>
      <c r="CPF2" s="16"/>
      <c r="CPG2" s="16"/>
      <c r="CPH2" s="16"/>
      <c r="CPI2" s="16"/>
      <c r="CPJ2" s="16"/>
      <c r="CPK2" s="16"/>
      <c r="CPL2" s="16"/>
      <c r="CPM2" s="16"/>
      <c r="CPN2" s="16"/>
      <c r="CPO2" s="16"/>
      <c r="CPP2" s="16"/>
      <c r="CPQ2" s="16"/>
      <c r="CPR2" s="16"/>
      <c r="CPS2" s="16"/>
      <c r="CPT2" s="16"/>
      <c r="CPU2" s="16"/>
      <c r="CPV2" s="16"/>
      <c r="CPW2" s="16"/>
      <c r="CPX2" s="16"/>
      <c r="CPY2" s="16"/>
      <c r="CPZ2" s="16"/>
      <c r="CQA2" s="16"/>
      <c r="CQB2" s="16"/>
      <c r="CQC2" s="16"/>
      <c r="CQD2" s="16"/>
      <c r="CQE2" s="16"/>
      <c r="CQF2" s="16"/>
      <c r="CQG2" s="16"/>
      <c r="CQH2" s="16"/>
      <c r="CQI2" s="16"/>
      <c r="CQJ2" s="16"/>
      <c r="CQK2" s="16"/>
      <c r="CQL2" s="16"/>
      <c r="CQM2" s="16"/>
      <c r="CQN2" s="16"/>
      <c r="CQO2" s="16"/>
      <c r="CQP2" s="16"/>
      <c r="CQQ2" s="16"/>
      <c r="CQR2" s="16"/>
      <c r="CQS2" s="16"/>
      <c r="CQT2" s="16"/>
      <c r="CQU2" s="16"/>
      <c r="CQV2" s="16"/>
      <c r="CQW2" s="16"/>
      <c r="CQX2" s="16"/>
      <c r="CQY2" s="16"/>
      <c r="CQZ2" s="16"/>
      <c r="CRA2" s="16"/>
      <c r="CRB2" s="16"/>
      <c r="CRC2" s="16"/>
      <c r="CRD2" s="16"/>
      <c r="CRE2" s="16"/>
      <c r="CRF2" s="16"/>
      <c r="CRG2" s="16"/>
      <c r="CRH2" s="16"/>
      <c r="CRI2" s="16"/>
      <c r="CRJ2" s="16"/>
      <c r="CRK2" s="16"/>
      <c r="CRL2" s="16"/>
      <c r="CRM2" s="16"/>
      <c r="CRN2" s="16"/>
      <c r="CRO2" s="16"/>
      <c r="CRP2" s="16"/>
      <c r="CRQ2" s="16"/>
      <c r="CRR2" s="16"/>
      <c r="CRS2" s="16"/>
      <c r="CRT2" s="16"/>
      <c r="CRU2" s="16"/>
      <c r="CRV2" s="16"/>
      <c r="CRW2" s="16"/>
      <c r="CRX2" s="16"/>
      <c r="CRY2" s="16"/>
      <c r="CRZ2" s="16"/>
      <c r="CSA2" s="16"/>
      <c r="CSB2" s="16"/>
      <c r="CSC2" s="16"/>
      <c r="CSD2" s="16"/>
      <c r="CSE2" s="16"/>
      <c r="CSF2" s="16"/>
      <c r="CSG2" s="16"/>
      <c r="CSH2" s="16"/>
      <c r="CSI2" s="16"/>
      <c r="CSJ2" s="16"/>
      <c r="CSK2" s="16"/>
      <c r="CSL2" s="16"/>
      <c r="CSM2" s="16"/>
      <c r="CSN2" s="16"/>
      <c r="CSO2" s="16"/>
      <c r="CSP2" s="16"/>
      <c r="CSQ2" s="16"/>
      <c r="CSR2" s="16"/>
      <c r="CSS2" s="16"/>
      <c r="CST2" s="16"/>
      <c r="CSU2" s="16"/>
      <c r="CSV2" s="16"/>
      <c r="CSW2" s="16"/>
      <c r="CSX2" s="16"/>
      <c r="CSY2" s="16"/>
      <c r="CSZ2" s="16"/>
      <c r="CTA2" s="16"/>
      <c r="CTB2" s="16"/>
      <c r="CTC2" s="16"/>
      <c r="CTD2" s="16"/>
      <c r="CTE2" s="16"/>
      <c r="CTF2" s="16"/>
      <c r="CTG2" s="16"/>
      <c r="CTH2" s="16"/>
      <c r="CTI2" s="16"/>
      <c r="CTJ2" s="16"/>
      <c r="CTK2" s="16"/>
      <c r="CTL2" s="16"/>
      <c r="CTM2" s="16"/>
      <c r="CTN2" s="16"/>
      <c r="CTO2" s="16"/>
      <c r="CTP2" s="16"/>
      <c r="CTQ2" s="16"/>
      <c r="CTR2" s="16"/>
      <c r="CTS2" s="16"/>
      <c r="CTT2" s="16"/>
      <c r="CTU2" s="16"/>
      <c r="CTV2" s="16"/>
      <c r="CTW2" s="16"/>
      <c r="CTX2" s="16"/>
      <c r="CTY2" s="16"/>
      <c r="CTZ2" s="16"/>
      <c r="CUA2" s="16"/>
      <c r="CUB2" s="16"/>
      <c r="CUC2" s="16"/>
      <c r="CUD2" s="16"/>
      <c r="CUE2" s="16"/>
      <c r="CUF2" s="16"/>
      <c r="CUG2" s="16"/>
      <c r="CUH2" s="16"/>
      <c r="CUI2" s="16"/>
      <c r="CUJ2" s="16"/>
      <c r="CUK2" s="16"/>
      <c r="CUL2" s="16"/>
      <c r="CUM2" s="16"/>
      <c r="CUN2" s="16"/>
      <c r="CUO2" s="16"/>
      <c r="CUP2" s="16"/>
      <c r="CUQ2" s="16"/>
      <c r="CUR2" s="16"/>
      <c r="CUS2" s="16"/>
      <c r="CUT2" s="16"/>
      <c r="CUU2" s="16"/>
      <c r="CUV2" s="16"/>
      <c r="CUW2" s="16"/>
      <c r="CUX2" s="16"/>
      <c r="CUY2" s="16"/>
      <c r="CUZ2" s="16"/>
      <c r="CVA2" s="16"/>
      <c r="CVB2" s="16"/>
      <c r="CVC2" s="16"/>
      <c r="CVD2" s="16"/>
      <c r="CVE2" s="16"/>
      <c r="CVF2" s="16"/>
      <c r="CVG2" s="16"/>
      <c r="CVH2" s="16"/>
      <c r="CVI2" s="16"/>
      <c r="CVJ2" s="16"/>
      <c r="CVK2" s="16"/>
      <c r="CVL2" s="16"/>
      <c r="CVM2" s="16"/>
      <c r="CVN2" s="16"/>
      <c r="CVO2" s="16"/>
      <c r="CVP2" s="16"/>
      <c r="CVQ2" s="16"/>
      <c r="CVR2" s="16"/>
      <c r="CVS2" s="16"/>
      <c r="CVT2" s="16"/>
      <c r="CVU2" s="16"/>
      <c r="CVV2" s="16"/>
      <c r="CVW2" s="16"/>
      <c r="CVX2" s="16"/>
      <c r="CVY2" s="16"/>
      <c r="CVZ2" s="16"/>
      <c r="CWA2" s="16"/>
      <c r="CWB2" s="16"/>
      <c r="CWC2" s="16"/>
      <c r="CWD2" s="16"/>
      <c r="CWE2" s="16"/>
      <c r="CWF2" s="16"/>
      <c r="CWG2" s="16"/>
      <c r="CWH2" s="16"/>
      <c r="CWI2" s="16"/>
      <c r="CWJ2" s="16"/>
      <c r="CWK2" s="16"/>
      <c r="CWL2" s="16"/>
      <c r="CWM2" s="16"/>
      <c r="CWN2" s="16"/>
      <c r="CWO2" s="16"/>
      <c r="CWP2" s="16"/>
      <c r="CWQ2" s="16"/>
      <c r="CWR2" s="16"/>
      <c r="CWS2" s="16"/>
      <c r="CWT2" s="16"/>
      <c r="CWU2" s="16"/>
      <c r="CWV2" s="16"/>
      <c r="CWW2" s="16"/>
      <c r="CWX2" s="16"/>
      <c r="CWY2" s="16"/>
      <c r="CWZ2" s="16"/>
      <c r="CXA2" s="16"/>
      <c r="CXB2" s="16"/>
      <c r="CXC2" s="16"/>
      <c r="CXD2" s="16"/>
      <c r="CXE2" s="16"/>
      <c r="CXF2" s="16"/>
      <c r="CXG2" s="16"/>
      <c r="CXH2" s="16"/>
      <c r="CXI2" s="16"/>
      <c r="CXJ2" s="16"/>
      <c r="CXK2" s="16"/>
      <c r="CXL2" s="16"/>
      <c r="CXM2" s="16"/>
      <c r="CXN2" s="16"/>
      <c r="CXO2" s="16"/>
      <c r="CXP2" s="16"/>
      <c r="CXQ2" s="16"/>
      <c r="CXR2" s="16"/>
      <c r="CXS2" s="16"/>
      <c r="CXT2" s="16"/>
      <c r="CXU2" s="16"/>
      <c r="CXV2" s="16"/>
      <c r="CXW2" s="16"/>
      <c r="CXX2" s="16"/>
      <c r="CXY2" s="16"/>
      <c r="CXZ2" s="16"/>
      <c r="CYA2" s="16"/>
      <c r="CYB2" s="16"/>
      <c r="CYC2" s="16"/>
      <c r="CYD2" s="16"/>
      <c r="CYE2" s="16"/>
      <c r="CYF2" s="16"/>
      <c r="CYG2" s="16"/>
      <c r="CYH2" s="16"/>
      <c r="CYI2" s="16"/>
      <c r="CYJ2" s="16"/>
      <c r="CYK2" s="16"/>
      <c r="CYL2" s="16"/>
      <c r="CYM2" s="16"/>
      <c r="CYN2" s="16"/>
      <c r="CYO2" s="16"/>
      <c r="CYP2" s="16"/>
      <c r="CYQ2" s="16"/>
      <c r="CYR2" s="16"/>
      <c r="CYS2" s="16"/>
      <c r="CYT2" s="16"/>
      <c r="CYU2" s="16"/>
      <c r="CYV2" s="16"/>
      <c r="CYW2" s="16"/>
      <c r="CYX2" s="16"/>
      <c r="CYY2" s="16"/>
      <c r="CYZ2" s="16"/>
      <c r="CZA2" s="16"/>
      <c r="CZB2" s="16"/>
      <c r="CZC2" s="16"/>
      <c r="CZD2" s="16"/>
      <c r="CZE2" s="16"/>
      <c r="CZF2" s="16"/>
      <c r="CZG2" s="16"/>
      <c r="CZH2" s="16"/>
      <c r="CZI2" s="16"/>
      <c r="CZJ2" s="16"/>
      <c r="CZK2" s="16"/>
      <c r="CZL2" s="16"/>
      <c r="CZM2" s="16"/>
      <c r="CZN2" s="16"/>
      <c r="CZO2" s="16"/>
      <c r="CZP2" s="16"/>
      <c r="CZQ2" s="16"/>
      <c r="CZR2" s="16"/>
      <c r="CZS2" s="16"/>
      <c r="CZT2" s="16"/>
      <c r="CZU2" s="16"/>
      <c r="CZV2" s="16"/>
      <c r="CZW2" s="16"/>
      <c r="CZX2" s="16"/>
      <c r="CZY2" s="16"/>
      <c r="CZZ2" s="16"/>
      <c r="DAA2" s="16"/>
      <c r="DAB2" s="16"/>
      <c r="DAC2" s="16"/>
      <c r="DAD2" s="16"/>
      <c r="DAE2" s="16"/>
      <c r="DAF2" s="16"/>
      <c r="DAG2" s="16"/>
      <c r="DAH2" s="16"/>
      <c r="DAI2" s="16"/>
      <c r="DAJ2" s="16"/>
      <c r="DAK2" s="16"/>
      <c r="DAL2" s="16"/>
      <c r="DAM2" s="16"/>
      <c r="DAN2" s="16"/>
      <c r="DAO2" s="16"/>
      <c r="DAP2" s="16"/>
      <c r="DAQ2" s="16"/>
      <c r="DAR2" s="16"/>
      <c r="DAS2" s="16"/>
      <c r="DAT2" s="16"/>
      <c r="DAU2" s="16"/>
      <c r="DAV2" s="16"/>
      <c r="DAW2" s="16"/>
      <c r="DAX2" s="16"/>
      <c r="DAY2" s="16"/>
      <c r="DAZ2" s="16"/>
      <c r="DBA2" s="16"/>
      <c r="DBB2" s="16"/>
      <c r="DBC2" s="16"/>
      <c r="DBD2" s="16"/>
      <c r="DBE2" s="16"/>
      <c r="DBF2" s="16"/>
      <c r="DBG2" s="16"/>
      <c r="DBH2" s="16"/>
      <c r="DBI2" s="16"/>
      <c r="DBJ2" s="16"/>
      <c r="DBK2" s="16"/>
      <c r="DBL2" s="16"/>
      <c r="DBM2" s="16"/>
      <c r="DBN2" s="16"/>
      <c r="DBO2" s="16"/>
      <c r="DBP2" s="16"/>
      <c r="DBQ2" s="16"/>
      <c r="DBR2" s="16"/>
      <c r="DBS2" s="16"/>
      <c r="DBT2" s="16"/>
      <c r="DBU2" s="16"/>
      <c r="DBV2" s="16"/>
      <c r="DBW2" s="16"/>
      <c r="DBX2" s="16"/>
      <c r="DBY2" s="16"/>
      <c r="DBZ2" s="16"/>
      <c r="DCA2" s="16"/>
      <c r="DCB2" s="16"/>
      <c r="DCC2" s="16"/>
      <c r="DCD2" s="16"/>
      <c r="DCE2" s="16"/>
      <c r="DCF2" s="16"/>
      <c r="DCG2" s="16"/>
      <c r="DCH2" s="16"/>
      <c r="DCI2" s="16"/>
      <c r="DCJ2" s="16"/>
      <c r="DCK2" s="16"/>
      <c r="DCL2" s="16"/>
      <c r="DCM2" s="16"/>
      <c r="DCN2" s="16"/>
      <c r="DCO2" s="16"/>
      <c r="DCP2" s="16"/>
      <c r="DCQ2" s="16"/>
      <c r="DCR2" s="16"/>
      <c r="DCS2" s="16"/>
      <c r="DCT2" s="16"/>
      <c r="DCU2" s="16"/>
      <c r="DCV2" s="16"/>
      <c r="DCW2" s="16"/>
      <c r="DCX2" s="16"/>
      <c r="DCY2" s="16"/>
      <c r="DCZ2" s="16"/>
      <c r="DDA2" s="16"/>
      <c r="DDB2" s="16"/>
      <c r="DDC2" s="16"/>
      <c r="DDD2" s="16"/>
      <c r="DDE2" s="16"/>
      <c r="DDF2" s="16"/>
      <c r="DDG2" s="16"/>
      <c r="DDH2" s="16"/>
      <c r="DDI2" s="16"/>
      <c r="DDJ2" s="16"/>
      <c r="DDK2" s="16"/>
      <c r="DDL2" s="16"/>
      <c r="DDM2" s="16"/>
      <c r="DDN2" s="16"/>
      <c r="DDO2" s="16"/>
      <c r="DDP2" s="16"/>
      <c r="DDQ2" s="16"/>
      <c r="DDR2" s="16"/>
      <c r="DDS2" s="16"/>
      <c r="DDT2" s="16"/>
      <c r="DDU2" s="16"/>
      <c r="DDV2" s="16"/>
      <c r="DDW2" s="16"/>
      <c r="DDX2" s="16"/>
      <c r="DDY2" s="16"/>
      <c r="DDZ2" s="16"/>
      <c r="DEA2" s="16"/>
      <c r="DEB2" s="16"/>
      <c r="DEC2" s="16"/>
      <c r="DED2" s="16"/>
      <c r="DEE2" s="16"/>
      <c r="DEF2" s="16"/>
      <c r="DEG2" s="16"/>
      <c r="DEH2" s="16"/>
      <c r="DEI2" s="16"/>
      <c r="DEJ2" s="16"/>
      <c r="DEK2" s="16"/>
      <c r="DEL2" s="16"/>
      <c r="DEM2" s="16"/>
      <c r="DEN2" s="16"/>
      <c r="DEO2" s="16"/>
      <c r="DEP2" s="16"/>
      <c r="DEQ2" s="16"/>
      <c r="DER2" s="16"/>
      <c r="DES2" s="16"/>
      <c r="DET2" s="16"/>
      <c r="DEU2" s="16"/>
      <c r="DEV2" s="16"/>
      <c r="DEW2" s="16"/>
      <c r="DEX2" s="16"/>
      <c r="DEY2" s="16"/>
      <c r="DEZ2" s="16"/>
      <c r="DFA2" s="16"/>
      <c r="DFB2" s="16"/>
      <c r="DFC2" s="16"/>
      <c r="DFD2" s="16"/>
      <c r="DFE2" s="16"/>
      <c r="DFF2" s="16"/>
      <c r="DFG2" s="16"/>
      <c r="DFH2" s="16"/>
      <c r="DFI2" s="16"/>
      <c r="DFJ2" s="16"/>
      <c r="DFK2" s="16"/>
      <c r="DFL2" s="16"/>
      <c r="DFM2" s="16"/>
      <c r="DFN2" s="16"/>
      <c r="DFO2" s="16"/>
      <c r="DFP2" s="16"/>
      <c r="DFQ2" s="16"/>
      <c r="DFR2" s="16"/>
      <c r="DFS2" s="16"/>
      <c r="DFT2" s="16"/>
      <c r="DFU2" s="16"/>
      <c r="DFV2" s="16"/>
      <c r="DFW2" s="16"/>
      <c r="DFX2" s="16"/>
      <c r="DFY2" s="16"/>
      <c r="DFZ2" s="16"/>
      <c r="DGA2" s="16"/>
      <c r="DGB2" s="16"/>
      <c r="DGC2" s="16"/>
      <c r="DGD2" s="16"/>
      <c r="DGE2" s="16"/>
      <c r="DGF2" s="16"/>
      <c r="DGG2" s="16"/>
      <c r="DGH2" s="16"/>
      <c r="DGI2" s="16"/>
      <c r="DGJ2" s="16"/>
      <c r="DGK2" s="16"/>
      <c r="DGL2" s="16"/>
      <c r="DGM2" s="16"/>
      <c r="DGN2" s="16"/>
      <c r="DGO2" s="16"/>
      <c r="DGP2" s="16"/>
      <c r="DGQ2" s="16"/>
      <c r="DGR2" s="16"/>
      <c r="DGS2" s="16"/>
      <c r="DGT2" s="16"/>
      <c r="DGU2" s="16"/>
      <c r="DGV2" s="16"/>
      <c r="DGW2" s="16"/>
      <c r="DGX2" s="16"/>
      <c r="DGY2" s="16"/>
      <c r="DGZ2" s="16"/>
      <c r="DHA2" s="16"/>
      <c r="DHB2" s="16"/>
      <c r="DHC2" s="16"/>
      <c r="DHD2" s="16"/>
      <c r="DHE2" s="16"/>
      <c r="DHF2" s="16"/>
      <c r="DHG2" s="16"/>
      <c r="DHH2" s="16"/>
      <c r="DHI2" s="16"/>
      <c r="DHJ2" s="16"/>
      <c r="DHK2" s="16"/>
      <c r="DHL2" s="16"/>
      <c r="DHM2" s="16"/>
      <c r="DHN2" s="16"/>
      <c r="DHO2" s="16"/>
      <c r="DHP2" s="16"/>
      <c r="DHQ2" s="16"/>
      <c r="DHR2" s="16"/>
      <c r="DHS2" s="16"/>
      <c r="DHT2" s="16"/>
      <c r="DHU2" s="16"/>
      <c r="DHV2" s="16"/>
      <c r="DHW2" s="16"/>
      <c r="DHX2" s="16"/>
      <c r="DHY2" s="16"/>
      <c r="DHZ2" s="16"/>
      <c r="DIA2" s="16"/>
      <c r="DIB2" s="16"/>
      <c r="DIC2" s="16"/>
      <c r="DID2" s="16"/>
      <c r="DIE2" s="16"/>
      <c r="DIF2" s="16"/>
      <c r="DIG2" s="16"/>
      <c r="DIH2" s="16"/>
      <c r="DII2" s="16"/>
      <c r="DIJ2" s="16"/>
      <c r="DIK2" s="16"/>
      <c r="DIL2" s="16"/>
      <c r="DIM2" s="16"/>
      <c r="DIN2" s="16"/>
      <c r="DIO2" s="16"/>
      <c r="DIP2" s="16"/>
      <c r="DIQ2" s="16"/>
      <c r="DIR2" s="16"/>
      <c r="DIS2" s="16"/>
      <c r="DIT2" s="16"/>
      <c r="DIU2" s="16"/>
      <c r="DIV2" s="16"/>
      <c r="DIW2" s="16"/>
      <c r="DIX2" s="16"/>
      <c r="DIY2" s="16"/>
      <c r="DIZ2" s="16"/>
      <c r="DJA2" s="16"/>
      <c r="DJB2" s="16"/>
      <c r="DJC2" s="16"/>
      <c r="DJD2" s="16"/>
      <c r="DJE2" s="16"/>
      <c r="DJF2" s="16"/>
      <c r="DJG2" s="16"/>
      <c r="DJH2" s="16"/>
      <c r="DJI2" s="16"/>
      <c r="DJJ2" s="16"/>
      <c r="DJK2" s="16"/>
      <c r="DJL2" s="16"/>
      <c r="DJM2" s="16"/>
      <c r="DJN2" s="16"/>
      <c r="DJO2" s="16"/>
      <c r="DJP2" s="16"/>
      <c r="DJQ2" s="16"/>
      <c r="DJR2" s="16"/>
      <c r="DJS2" s="16"/>
      <c r="DJT2" s="16"/>
      <c r="DJU2" s="16"/>
      <c r="DJV2" s="16"/>
      <c r="DJW2" s="16"/>
      <c r="DJX2" s="16"/>
      <c r="DJY2" s="16"/>
      <c r="DJZ2" s="16"/>
      <c r="DKA2" s="16"/>
      <c r="DKB2" s="16"/>
      <c r="DKC2" s="16"/>
      <c r="DKD2" s="16"/>
      <c r="DKE2" s="16"/>
      <c r="DKF2" s="16"/>
      <c r="DKG2" s="16"/>
      <c r="DKH2" s="16"/>
      <c r="DKI2" s="16"/>
      <c r="DKJ2" s="16"/>
      <c r="DKK2" s="16"/>
      <c r="DKL2" s="16"/>
      <c r="DKM2" s="16"/>
      <c r="DKN2" s="16"/>
      <c r="DKO2" s="16"/>
      <c r="DKP2" s="16"/>
      <c r="DKQ2" s="16"/>
      <c r="DKR2" s="16"/>
      <c r="DKS2" s="16"/>
      <c r="DKT2" s="16"/>
      <c r="DKU2" s="16"/>
      <c r="DKV2" s="16"/>
      <c r="DKW2" s="16"/>
      <c r="DKX2" s="16"/>
      <c r="DKY2" s="16"/>
      <c r="DKZ2" s="16"/>
      <c r="DLA2" s="16"/>
      <c r="DLB2" s="16"/>
      <c r="DLC2" s="16"/>
      <c r="DLD2" s="16"/>
      <c r="DLE2" s="16"/>
      <c r="DLF2" s="16"/>
      <c r="DLG2" s="16"/>
      <c r="DLH2" s="16"/>
      <c r="DLI2" s="16"/>
      <c r="DLJ2" s="16"/>
      <c r="DLK2" s="16"/>
      <c r="DLL2" s="16"/>
      <c r="DLM2" s="16"/>
      <c r="DLN2" s="16"/>
      <c r="DLO2" s="16"/>
      <c r="DLP2" s="16"/>
      <c r="DLQ2" s="16"/>
      <c r="DLR2" s="16"/>
      <c r="DLS2" s="16"/>
      <c r="DLT2" s="16"/>
      <c r="DLU2" s="16"/>
      <c r="DLV2" s="16"/>
      <c r="DLW2" s="16"/>
      <c r="DLX2" s="16"/>
      <c r="DLY2" s="16"/>
      <c r="DLZ2" s="16"/>
      <c r="DMA2" s="16"/>
      <c r="DMB2" s="16"/>
      <c r="DMC2" s="16"/>
      <c r="DMD2" s="16"/>
      <c r="DME2" s="16"/>
      <c r="DMF2" s="16"/>
      <c r="DMG2" s="16"/>
      <c r="DMH2" s="16"/>
      <c r="DMI2" s="16"/>
      <c r="DMJ2" s="16"/>
      <c r="DMK2" s="16"/>
      <c r="DML2" s="16"/>
      <c r="DMM2" s="16"/>
      <c r="DMN2" s="16"/>
      <c r="DMO2" s="16"/>
      <c r="DMP2" s="16"/>
      <c r="DMQ2" s="16"/>
      <c r="DMR2" s="16"/>
      <c r="DMS2" s="16"/>
      <c r="DMT2" s="16"/>
      <c r="DMU2" s="16"/>
      <c r="DMV2" s="16"/>
      <c r="DMW2" s="16"/>
      <c r="DMX2" s="16"/>
      <c r="DMY2" s="16"/>
      <c r="DMZ2" s="16"/>
      <c r="DNA2" s="16"/>
      <c r="DNB2" s="16"/>
      <c r="DNC2" s="16"/>
      <c r="DND2" s="16"/>
      <c r="DNE2" s="16"/>
      <c r="DNF2" s="16"/>
      <c r="DNG2" s="16"/>
      <c r="DNH2" s="16"/>
      <c r="DNI2" s="16"/>
      <c r="DNJ2" s="16"/>
      <c r="DNK2" s="16"/>
      <c r="DNL2" s="16"/>
      <c r="DNM2" s="16"/>
      <c r="DNN2" s="16"/>
      <c r="DNO2" s="16"/>
      <c r="DNP2" s="16"/>
      <c r="DNQ2" s="16"/>
      <c r="DNR2" s="16"/>
      <c r="DNS2" s="16"/>
      <c r="DNT2" s="16"/>
      <c r="DNU2" s="16"/>
      <c r="DNV2" s="16"/>
      <c r="DNW2" s="16"/>
      <c r="DNX2" s="16"/>
      <c r="DNY2" s="16"/>
      <c r="DNZ2" s="16"/>
      <c r="DOA2" s="16"/>
      <c r="DOB2" s="16"/>
      <c r="DOC2" s="16"/>
      <c r="DOD2" s="16"/>
      <c r="DOE2" s="16"/>
      <c r="DOF2" s="16"/>
      <c r="DOG2" s="16"/>
      <c r="DOH2" s="16"/>
      <c r="DOI2" s="16"/>
      <c r="DOJ2" s="16"/>
      <c r="DOK2" s="16"/>
      <c r="DOL2" s="16"/>
      <c r="DOM2" s="16"/>
      <c r="DON2" s="16"/>
      <c r="DOO2" s="16"/>
      <c r="DOP2" s="16"/>
      <c r="DOQ2" s="16"/>
      <c r="DOR2" s="16"/>
      <c r="DOS2" s="16"/>
      <c r="DOT2" s="16"/>
      <c r="DOU2" s="16"/>
      <c r="DOV2" s="16"/>
      <c r="DOW2" s="16"/>
      <c r="DOX2" s="16"/>
      <c r="DOY2" s="16"/>
      <c r="DOZ2" s="16"/>
      <c r="DPA2" s="16"/>
      <c r="DPB2" s="16"/>
      <c r="DPC2" s="16"/>
      <c r="DPD2" s="16"/>
      <c r="DPE2" s="16"/>
      <c r="DPF2" s="16"/>
      <c r="DPG2" s="16"/>
      <c r="DPH2" s="16"/>
      <c r="DPI2" s="16"/>
      <c r="DPJ2" s="16"/>
      <c r="DPK2" s="16"/>
      <c r="DPL2" s="16"/>
      <c r="DPM2" s="16"/>
      <c r="DPN2" s="16"/>
      <c r="DPO2" s="16"/>
      <c r="DPP2" s="16"/>
      <c r="DPQ2" s="16"/>
      <c r="DPR2" s="16"/>
      <c r="DPS2" s="16"/>
      <c r="DPT2" s="16"/>
      <c r="DPU2" s="16"/>
      <c r="DPV2" s="16"/>
      <c r="DPW2" s="16"/>
      <c r="DPX2" s="16"/>
      <c r="DPY2" s="16"/>
      <c r="DPZ2" s="16"/>
      <c r="DQA2" s="16"/>
      <c r="DQB2" s="16"/>
      <c r="DQC2" s="16"/>
      <c r="DQD2" s="16"/>
      <c r="DQE2" s="16"/>
      <c r="DQF2" s="16"/>
      <c r="DQG2" s="16"/>
      <c r="DQH2" s="16"/>
      <c r="DQI2" s="16"/>
      <c r="DQJ2" s="16"/>
      <c r="DQK2" s="16"/>
      <c r="DQL2" s="16"/>
      <c r="DQM2" s="16"/>
      <c r="DQN2" s="16"/>
      <c r="DQO2" s="16"/>
      <c r="DQP2" s="16"/>
      <c r="DQQ2" s="16"/>
      <c r="DQR2" s="16"/>
      <c r="DQS2" s="16"/>
      <c r="DQT2" s="16"/>
      <c r="DQU2" s="16"/>
      <c r="DQV2" s="16"/>
      <c r="DQW2" s="16"/>
      <c r="DQX2" s="16"/>
      <c r="DQY2" s="16"/>
      <c r="DQZ2" s="16"/>
      <c r="DRA2" s="16"/>
      <c r="DRB2" s="16"/>
      <c r="DRC2" s="16"/>
      <c r="DRD2" s="16"/>
      <c r="DRE2" s="16"/>
      <c r="DRF2" s="16"/>
      <c r="DRG2" s="16"/>
      <c r="DRH2" s="16"/>
      <c r="DRI2" s="16"/>
      <c r="DRJ2" s="16"/>
      <c r="DRK2" s="16"/>
      <c r="DRL2" s="16"/>
      <c r="DRM2" s="16"/>
      <c r="DRN2" s="16"/>
      <c r="DRO2" s="16"/>
      <c r="DRP2" s="16"/>
      <c r="DRQ2" s="16"/>
      <c r="DRR2" s="16"/>
      <c r="DRS2" s="16"/>
      <c r="DRT2" s="16"/>
      <c r="DRU2" s="16"/>
      <c r="DRV2" s="16"/>
      <c r="DRW2" s="16"/>
      <c r="DRX2" s="16"/>
      <c r="DRY2" s="16"/>
      <c r="DRZ2" s="16"/>
      <c r="DSA2" s="16"/>
      <c r="DSB2" s="16"/>
      <c r="DSC2" s="16"/>
      <c r="DSD2" s="16"/>
      <c r="DSE2" s="16"/>
      <c r="DSF2" s="16"/>
      <c r="DSG2" s="16"/>
      <c r="DSH2" s="16"/>
      <c r="DSI2" s="16"/>
      <c r="DSJ2" s="16"/>
      <c r="DSK2" s="16"/>
      <c r="DSL2" s="16"/>
      <c r="DSM2" s="16"/>
      <c r="DSN2" s="16"/>
      <c r="DSO2" s="16"/>
      <c r="DSP2" s="16"/>
      <c r="DSQ2" s="16"/>
      <c r="DSR2" s="16"/>
      <c r="DSS2" s="16"/>
      <c r="DST2" s="16"/>
      <c r="DSU2" s="16"/>
      <c r="DSV2" s="16"/>
      <c r="DSW2" s="16"/>
      <c r="DSX2" s="16"/>
      <c r="DSY2" s="16"/>
      <c r="DSZ2" s="16"/>
      <c r="DTA2" s="16"/>
      <c r="DTB2" s="16"/>
      <c r="DTC2" s="16"/>
      <c r="DTD2" s="16"/>
      <c r="DTE2" s="16"/>
      <c r="DTF2" s="16"/>
      <c r="DTG2" s="16"/>
      <c r="DTH2" s="16"/>
      <c r="DTI2" s="16"/>
      <c r="DTJ2" s="16"/>
      <c r="DTK2" s="16"/>
      <c r="DTL2" s="16"/>
      <c r="DTM2" s="16"/>
      <c r="DTN2" s="16"/>
      <c r="DTO2" s="16"/>
      <c r="DTP2" s="16"/>
      <c r="DTQ2" s="16"/>
      <c r="DTR2" s="16"/>
      <c r="DTS2" s="16"/>
      <c r="DTT2" s="16"/>
      <c r="DTU2" s="16"/>
      <c r="DTV2" s="16"/>
      <c r="DTW2" s="16"/>
      <c r="DTX2" s="16"/>
      <c r="DTY2" s="16"/>
      <c r="DTZ2" s="16"/>
      <c r="DUA2" s="16"/>
      <c r="DUB2" s="16"/>
      <c r="DUC2" s="16"/>
      <c r="DUD2" s="16"/>
      <c r="DUE2" s="16"/>
      <c r="DUF2" s="16"/>
      <c r="DUG2" s="16"/>
      <c r="DUH2" s="16"/>
      <c r="DUI2" s="16"/>
      <c r="DUJ2" s="16"/>
      <c r="DUK2" s="16"/>
      <c r="DUL2" s="16"/>
      <c r="DUM2" s="16"/>
      <c r="DUN2" s="16"/>
      <c r="DUO2" s="16"/>
      <c r="DUP2" s="16"/>
      <c r="DUQ2" s="16"/>
      <c r="DUR2" s="16"/>
      <c r="DUS2" s="16"/>
      <c r="DUT2" s="16"/>
      <c r="DUU2" s="16"/>
      <c r="DUV2" s="16"/>
      <c r="DUW2" s="16"/>
      <c r="DUX2" s="16"/>
      <c r="DUY2" s="16"/>
      <c r="DUZ2" s="16"/>
      <c r="DVA2" s="16"/>
      <c r="DVB2" s="16"/>
      <c r="DVC2" s="16"/>
      <c r="DVD2" s="16"/>
      <c r="DVE2" s="16"/>
      <c r="DVF2" s="16"/>
      <c r="DVG2" s="16"/>
      <c r="DVH2" s="16"/>
      <c r="DVI2" s="16"/>
      <c r="DVJ2" s="16"/>
      <c r="DVK2" s="16"/>
      <c r="DVL2" s="16"/>
      <c r="DVM2" s="16"/>
      <c r="DVN2" s="16"/>
      <c r="DVO2" s="16"/>
      <c r="DVP2" s="16"/>
      <c r="DVQ2" s="16"/>
      <c r="DVR2" s="16"/>
      <c r="DVS2" s="16"/>
      <c r="DVT2" s="16"/>
      <c r="DVU2" s="16"/>
      <c r="DVV2" s="16"/>
      <c r="DVW2" s="16"/>
      <c r="DVX2" s="16"/>
      <c r="DVY2" s="16"/>
      <c r="DVZ2" s="16"/>
      <c r="DWA2" s="16"/>
      <c r="DWB2" s="16"/>
      <c r="DWC2" s="16"/>
      <c r="DWD2" s="16"/>
      <c r="DWE2" s="16"/>
      <c r="DWF2" s="16"/>
      <c r="DWG2" s="16"/>
      <c r="DWH2" s="16"/>
      <c r="DWI2" s="16"/>
      <c r="DWJ2" s="16"/>
      <c r="DWK2" s="16"/>
      <c r="DWL2" s="16"/>
      <c r="DWM2" s="16"/>
      <c r="DWN2" s="16"/>
      <c r="DWO2" s="16"/>
      <c r="DWP2" s="16"/>
      <c r="DWQ2" s="16"/>
      <c r="DWR2" s="16"/>
      <c r="DWS2" s="16"/>
      <c r="DWT2" s="16"/>
      <c r="DWU2" s="16"/>
      <c r="DWV2" s="16"/>
      <c r="DWW2" s="16"/>
      <c r="DWX2" s="16"/>
      <c r="DWY2" s="16"/>
      <c r="DWZ2" s="16"/>
      <c r="DXA2" s="16"/>
      <c r="DXB2" s="16"/>
      <c r="DXC2" s="16"/>
      <c r="DXD2" s="16"/>
      <c r="DXE2" s="16"/>
      <c r="DXF2" s="16"/>
      <c r="DXG2" s="16"/>
      <c r="DXH2" s="16"/>
      <c r="DXI2" s="16"/>
      <c r="DXJ2" s="16"/>
      <c r="DXK2" s="16"/>
      <c r="DXL2" s="16"/>
      <c r="DXM2" s="16"/>
      <c r="DXN2" s="16"/>
      <c r="DXO2" s="16"/>
      <c r="DXP2" s="16"/>
      <c r="DXQ2" s="16"/>
      <c r="DXR2" s="16"/>
      <c r="DXS2" s="16"/>
      <c r="DXT2" s="16"/>
      <c r="DXU2" s="16"/>
      <c r="DXV2" s="16"/>
      <c r="DXW2" s="16"/>
      <c r="DXX2" s="16"/>
      <c r="DXY2" s="16"/>
      <c r="DXZ2" s="16"/>
      <c r="DYA2" s="16"/>
      <c r="DYB2" s="16"/>
      <c r="DYC2" s="16"/>
      <c r="DYD2" s="16"/>
      <c r="DYE2" s="16"/>
      <c r="DYF2" s="16"/>
      <c r="DYG2" s="16"/>
      <c r="DYH2" s="16"/>
      <c r="DYI2" s="16"/>
      <c r="DYJ2" s="16"/>
      <c r="DYK2" s="16"/>
      <c r="DYL2" s="16"/>
      <c r="DYM2" s="16"/>
      <c r="DYN2" s="16"/>
      <c r="DYO2" s="16"/>
      <c r="DYP2" s="16"/>
      <c r="DYQ2" s="16"/>
      <c r="DYR2" s="16"/>
      <c r="DYS2" s="16"/>
      <c r="DYT2" s="16"/>
      <c r="DYU2" s="16"/>
      <c r="DYV2" s="16"/>
      <c r="DYW2" s="16"/>
      <c r="DYX2" s="16"/>
      <c r="DYY2" s="16"/>
      <c r="DYZ2" s="16"/>
      <c r="DZA2" s="16"/>
      <c r="DZB2" s="16"/>
      <c r="DZC2" s="16"/>
      <c r="DZD2" s="16"/>
      <c r="DZE2" s="16"/>
      <c r="DZF2" s="16"/>
      <c r="DZG2" s="16"/>
      <c r="DZH2" s="16"/>
      <c r="DZI2" s="16"/>
      <c r="DZJ2" s="16"/>
      <c r="DZK2" s="16"/>
      <c r="DZL2" s="16"/>
      <c r="DZM2" s="16"/>
      <c r="DZN2" s="16"/>
      <c r="DZO2" s="16"/>
      <c r="DZP2" s="16"/>
      <c r="DZQ2" s="16"/>
      <c r="DZR2" s="16"/>
      <c r="DZS2" s="16"/>
      <c r="DZT2" s="16"/>
      <c r="DZU2" s="16"/>
      <c r="DZV2" s="16"/>
      <c r="DZW2" s="16"/>
      <c r="DZX2" s="16"/>
      <c r="DZY2" s="16"/>
      <c r="DZZ2" s="16"/>
      <c r="EAA2" s="16"/>
      <c r="EAB2" s="16"/>
      <c r="EAC2" s="16"/>
      <c r="EAD2" s="16"/>
      <c r="EAE2" s="16"/>
      <c r="EAF2" s="16"/>
      <c r="EAG2" s="16"/>
      <c r="EAH2" s="16"/>
      <c r="EAI2" s="16"/>
      <c r="EAJ2" s="16"/>
      <c r="EAK2" s="16"/>
      <c r="EAL2" s="16"/>
      <c r="EAM2" s="16"/>
      <c r="EAN2" s="16"/>
      <c r="EAO2" s="16"/>
      <c r="EAP2" s="16"/>
      <c r="EAQ2" s="16"/>
      <c r="EAR2" s="16"/>
      <c r="EAS2" s="16"/>
      <c r="EAT2" s="16"/>
      <c r="EAU2" s="16"/>
      <c r="EAV2" s="16"/>
      <c r="EAW2" s="16"/>
      <c r="EAX2" s="16"/>
      <c r="EAY2" s="16"/>
      <c r="EAZ2" s="16"/>
      <c r="EBA2" s="16"/>
      <c r="EBB2" s="16"/>
      <c r="EBC2" s="16"/>
      <c r="EBD2" s="16"/>
      <c r="EBE2" s="16"/>
      <c r="EBF2" s="16"/>
      <c r="EBG2" s="16"/>
      <c r="EBH2" s="16"/>
      <c r="EBI2" s="16"/>
      <c r="EBJ2" s="16"/>
      <c r="EBK2" s="16"/>
      <c r="EBL2" s="16"/>
      <c r="EBM2" s="16"/>
      <c r="EBN2" s="16"/>
      <c r="EBO2" s="16"/>
      <c r="EBP2" s="16"/>
      <c r="EBQ2" s="16"/>
      <c r="EBR2" s="16"/>
      <c r="EBS2" s="16"/>
      <c r="EBT2" s="16"/>
      <c r="EBU2" s="16"/>
      <c r="EBV2" s="16"/>
      <c r="EBW2" s="16"/>
      <c r="EBX2" s="16"/>
      <c r="EBY2" s="16"/>
      <c r="EBZ2" s="16"/>
      <c r="ECA2" s="16"/>
      <c r="ECB2" s="16"/>
      <c r="ECC2" s="16"/>
      <c r="ECD2" s="16"/>
      <c r="ECE2" s="16"/>
      <c r="ECF2" s="16"/>
      <c r="ECG2" s="16"/>
      <c r="ECH2" s="16"/>
      <c r="ECI2" s="16"/>
      <c r="ECJ2" s="16"/>
      <c r="ECK2" s="16"/>
      <c r="ECL2" s="16"/>
      <c r="ECM2" s="16"/>
      <c r="ECN2" s="16"/>
      <c r="ECO2" s="16"/>
      <c r="ECP2" s="16"/>
      <c r="ECQ2" s="16"/>
      <c r="ECR2" s="16"/>
      <c r="ECS2" s="16"/>
      <c r="ECT2" s="16"/>
      <c r="ECU2" s="16"/>
      <c r="ECV2" s="16"/>
      <c r="ECW2" s="16"/>
      <c r="ECX2" s="16"/>
      <c r="ECY2" s="16"/>
      <c r="ECZ2" s="16"/>
      <c r="EDA2" s="16"/>
      <c r="EDB2" s="16"/>
      <c r="EDC2" s="16"/>
      <c r="EDD2" s="16"/>
      <c r="EDE2" s="16"/>
      <c r="EDF2" s="16"/>
      <c r="EDG2" s="16"/>
      <c r="EDH2" s="16"/>
      <c r="EDI2" s="16"/>
      <c r="EDJ2" s="16"/>
      <c r="EDK2" s="16"/>
      <c r="EDL2" s="16"/>
      <c r="EDM2" s="16"/>
      <c r="EDN2" s="16"/>
      <c r="EDO2" s="16"/>
      <c r="EDP2" s="16"/>
      <c r="EDQ2" s="16"/>
      <c r="EDR2" s="16"/>
      <c r="EDS2" s="16"/>
      <c r="EDT2" s="16"/>
      <c r="EDU2" s="16"/>
      <c r="EDV2" s="16"/>
      <c r="EDW2" s="16"/>
      <c r="EDX2" s="16"/>
      <c r="EDY2" s="16"/>
      <c r="EDZ2" s="16"/>
      <c r="EEA2" s="16"/>
      <c r="EEB2" s="16"/>
      <c r="EEC2" s="16"/>
      <c r="EED2" s="16"/>
      <c r="EEE2" s="16"/>
      <c r="EEF2" s="16"/>
      <c r="EEG2" s="16"/>
      <c r="EEH2" s="16"/>
      <c r="EEI2" s="16"/>
      <c r="EEJ2" s="16"/>
      <c r="EEK2" s="16"/>
      <c r="EEL2" s="16"/>
      <c r="EEM2" s="16"/>
      <c r="EEN2" s="16"/>
      <c r="EEO2" s="16"/>
      <c r="EEP2" s="16"/>
      <c r="EEQ2" s="16"/>
      <c r="EER2" s="16"/>
      <c r="EES2" s="16"/>
      <c r="EET2" s="16"/>
      <c r="EEU2" s="16"/>
      <c r="EEV2" s="16"/>
      <c r="EEW2" s="16"/>
      <c r="EEX2" s="16"/>
      <c r="EEY2" s="16"/>
      <c r="EEZ2" s="16"/>
      <c r="EFA2" s="16"/>
      <c r="EFB2" s="16"/>
      <c r="EFC2" s="16"/>
      <c r="EFD2" s="16"/>
      <c r="EFE2" s="16"/>
      <c r="EFF2" s="16"/>
      <c r="EFG2" s="16"/>
      <c r="EFH2" s="16"/>
      <c r="EFI2" s="16"/>
      <c r="EFJ2" s="16"/>
      <c r="EFK2" s="16"/>
      <c r="EFL2" s="16"/>
      <c r="EFM2" s="16"/>
      <c r="EFN2" s="16"/>
      <c r="EFO2" s="16"/>
      <c r="EFP2" s="16"/>
      <c r="EFQ2" s="16"/>
      <c r="EFR2" s="16"/>
      <c r="EFS2" s="16"/>
      <c r="EFT2" s="16"/>
      <c r="EFU2" s="16"/>
      <c r="EFV2" s="16"/>
      <c r="EFW2" s="16"/>
      <c r="EFX2" s="16"/>
      <c r="EFY2" s="16"/>
      <c r="EFZ2" s="16"/>
      <c r="EGA2" s="16"/>
      <c r="EGB2" s="16"/>
      <c r="EGC2" s="16"/>
      <c r="EGD2" s="16"/>
      <c r="EGE2" s="16"/>
      <c r="EGF2" s="16"/>
      <c r="EGG2" s="16"/>
      <c r="EGH2" s="16"/>
      <c r="EGI2" s="16"/>
      <c r="EGJ2" s="16"/>
      <c r="EGK2" s="16"/>
      <c r="EGL2" s="16"/>
      <c r="EGM2" s="16"/>
      <c r="EGN2" s="16"/>
      <c r="EGO2" s="16"/>
      <c r="EGP2" s="16"/>
      <c r="EGQ2" s="16"/>
      <c r="EGR2" s="16"/>
      <c r="EGS2" s="16"/>
      <c r="EGT2" s="16"/>
      <c r="EGU2" s="16"/>
      <c r="EGV2" s="16"/>
      <c r="EGW2" s="16"/>
      <c r="EGX2" s="16"/>
      <c r="EGY2" s="16"/>
      <c r="EGZ2" s="16"/>
      <c r="EHA2" s="16"/>
      <c r="EHB2" s="16"/>
      <c r="EHC2" s="16"/>
      <c r="EHD2" s="16"/>
      <c r="EHE2" s="16"/>
      <c r="EHF2" s="16"/>
      <c r="EHG2" s="16"/>
      <c r="EHH2" s="16"/>
      <c r="EHI2" s="16"/>
      <c r="EHJ2" s="16"/>
      <c r="EHK2" s="16"/>
      <c r="EHL2" s="16"/>
      <c r="EHM2" s="16"/>
      <c r="EHN2" s="16"/>
      <c r="EHO2" s="16"/>
      <c r="EHP2" s="16"/>
      <c r="EHQ2" s="16"/>
      <c r="EHR2" s="16"/>
      <c r="EHS2" s="16"/>
      <c r="EHT2" s="16"/>
      <c r="EHU2" s="16"/>
      <c r="EHV2" s="16"/>
      <c r="EHW2" s="16"/>
      <c r="EHX2" s="16"/>
      <c r="EHY2" s="16"/>
      <c r="EHZ2" s="16"/>
      <c r="EIA2" s="16"/>
      <c r="EIB2" s="16"/>
      <c r="EIC2" s="16"/>
      <c r="EID2" s="16"/>
      <c r="EIE2" s="16"/>
      <c r="EIF2" s="16"/>
      <c r="EIG2" s="16"/>
      <c r="EIH2" s="16"/>
      <c r="EII2" s="16"/>
      <c r="EIJ2" s="16"/>
      <c r="EIK2" s="16"/>
      <c r="EIL2" s="16"/>
      <c r="EIM2" s="16"/>
      <c r="EIN2" s="16"/>
      <c r="EIO2" s="16"/>
      <c r="EIP2" s="16"/>
      <c r="EIQ2" s="16"/>
      <c r="EIR2" s="16"/>
      <c r="EIS2" s="16"/>
      <c r="EIT2" s="16"/>
      <c r="EIU2" s="16"/>
      <c r="EIV2" s="16"/>
      <c r="EIW2" s="16"/>
      <c r="EIX2" s="16"/>
      <c r="EIY2" s="16"/>
      <c r="EIZ2" s="16"/>
      <c r="EJA2" s="16"/>
      <c r="EJB2" s="16"/>
      <c r="EJC2" s="16"/>
      <c r="EJD2" s="16"/>
      <c r="EJE2" s="16"/>
      <c r="EJF2" s="16"/>
      <c r="EJG2" s="16"/>
      <c r="EJH2" s="16"/>
      <c r="EJI2" s="16"/>
      <c r="EJJ2" s="16"/>
      <c r="EJK2" s="16"/>
      <c r="EJL2" s="16"/>
      <c r="EJM2" s="16"/>
      <c r="EJN2" s="16"/>
      <c r="EJO2" s="16"/>
      <c r="EJP2" s="16"/>
      <c r="EJQ2" s="16"/>
      <c r="EJR2" s="16"/>
      <c r="EJS2" s="16"/>
      <c r="EJT2" s="16"/>
      <c r="EJU2" s="16"/>
      <c r="EJV2" s="16"/>
      <c r="EJW2" s="16"/>
      <c r="EJX2" s="16"/>
      <c r="EJY2" s="16"/>
      <c r="EJZ2" s="16"/>
      <c r="EKA2" s="16"/>
      <c r="EKB2" s="16"/>
      <c r="EKC2" s="16"/>
      <c r="EKD2" s="16"/>
      <c r="EKE2" s="16"/>
      <c r="EKF2" s="16"/>
      <c r="EKG2" s="16"/>
      <c r="EKH2" s="16"/>
      <c r="EKI2" s="16"/>
      <c r="EKJ2" s="16"/>
      <c r="EKK2" s="16"/>
      <c r="EKL2" s="16"/>
      <c r="EKM2" s="16"/>
      <c r="EKN2" s="16"/>
      <c r="EKO2" s="16"/>
      <c r="EKP2" s="16"/>
      <c r="EKQ2" s="16"/>
      <c r="EKR2" s="16"/>
      <c r="EKS2" s="16"/>
      <c r="EKT2" s="16"/>
      <c r="EKU2" s="16"/>
      <c r="EKV2" s="16"/>
      <c r="EKW2" s="16"/>
      <c r="EKX2" s="16"/>
      <c r="EKY2" s="16"/>
      <c r="EKZ2" s="16"/>
      <c r="ELA2" s="16"/>
      <c r="ELB2" s="16"/>
      <c r="ELC2" s="16"/>
      <c r="ELD2" s="16"/>
      <c r="ELE2" s="16"/>
      <c r="ELF2" s="16"/>
      <c r="ELG2" s="16"/>
      <c r="ELH2" s="16"/>
      <c r="ELI2" s="16"/>
      <c r="ELJ2" s="16"/>
      <c r="ELK2" s="16"/>
      <c r="ELL2" s="16"/>
      <c r="ELM2" s="16"/>
      <c r="ELN2" s="16"/>
      <c r="ELO2" s="16"/>
      <c r="ELP2" s="16"/>
      <c r="ELQ2" s="16"/>
      <c r="ELR2" s="16"/>
      <c r="ELS2" s="16"/>
      <c r="ELT2" s="16"/>
      <c r="ELU2" s="16"/>
      <c r="ELV2" s="16"/>
      <c r="ELW2" s="16"/>
      <c r="ELX2" s="16"/>
      <c r="ELY2" s="16"/>
      <c r="ELZ2" s="16"/>
      <c r="EMA2" s="16"/>
      <c r="EMB2" s="16"/>
      <c r="EMC2" s="16"/>
      <c r="EMD2" s="16"/>
      <c r="EME2" s="16"/>
      <c r="EMF2" s="16"/>
      <c r="EMG2" s="16"/>
      <c r="EMH2" s="16"/>
      <c r="EMI2" s="16"/>
      <c r="EMJ2" s="16"/>
      <c r="EMK2" s="16"/>
      <c r="EML2" s="16"/>
      <c r="EMM2" s="16"/>
      <c r="EMN2" s="16"/>
      <c r="EMO2" s="16"/>
      <c r="EMP2" s="16"/>
      <c r="EMQ2" s="16"/>
      <c r="EMR2" s="16"/>
      <c r="EMS2" s="16"/>
      <c r="EMT2" s="16"/>
      <c r="EMU2" s="16"/>
      <c r="EMV2" s="16"/>
      <c r="EMW2" s="16"/>
      <c r="EMX2" s="16"/>
      <c r="EMY2" s="16"/>
      <c r="EMZ2" s="16"/>
      <c r="ENA2" s="16"/>
      <c r="ENB2" s="16"/>
      <c r="ENC2" s="16"/>
      <c r="END2" s="16"/>
      <c r="ENE2" s="16"/>
      <c r="ENF2" s="16"/>
      <c r="ENG2" s="16"/>
      <c r="ENH2" s="16"/>
      <c r="ENI2" s="16"/>
      <c r="ENJ2" s="16"/>
      <c r="ENK2" s="16"/>
      <c r="ENL2" s="16"/>
      <c r="ENM2" s="16"/>
      <c r="ENN2" s="16"/>
      <c r="ENO2" s="16"/>
      <c r="ENP2" s="16"/>
      <c r="ENQ2" s="16"/>
      <c r="ENR2" s="16"/>
      <c r="ENS2" s="16"/>
      <c r="ENT2" s="16"/>
      <c r="ENU2" s="16"/>
      <c r="ENV2" s="16"/>
      <c r="ENW2" s="16"/>
      <c r="ENX2" s="16"/>
      <c r="ENY2" s="16"/>
      <c r="ENZ2" s="16"/>
      <c r="EOA2" s="16"/>
      <c r="EOB2" s="16"/>
      <c r="EOC2" s="16"/>
      <c r="EOD2" s="16"/>
      <c r="EOE2" s="16"/>
      <c r="EOF2" s="16"/>
      <c r="EOG2" s="16"/>
      <c r="EOH2" s="16"/>
      <c r="EOI2" s="16"/>
      <c r="EOJ2" s="16"/>
      <c r="EOK2" s="16"/>
      <c r="EOL2" s="16"/>
      <c r="EOM2" s="16"/>
      <c r="EON2" s="16"/>
      <c r="EOO2" s="16"/>
      <c r="EOP2" s="16"/>
      <c r="EOQ2" s="16"/>
      <c r="EOR2" s="16"/>
      <c r="EOS2" s="16"/>
      <c r="EOT2" s="16"/>
      <c r="EOU2" s="16"/>
      <c r="EOV2" s="16"/>
      <c r="EOW2" s="16"/>
      <c r="EOX2" s="16"/>
      <c r="EOY2" s="16"/>
      <c r="EOZ2" s="16"/>
      <c r="EPA2" s="16"/>
      <c r="EPB2" s="16"/>
      <c r="EPC2" s="16"/>
      <c r="EPD2" s="16"/>
      <c r="EPE2" s="16"/>
      <c r="EPF2" s="16"/>
      <c r="EPG2" s="16"/>
      <c r="EPH2" s="16"/>
      <c r="EPI2" s="16"/>
      <c r="EPJ2" s="16"/>
      <c r="EPK2" s="16"/>
      <c r="EPL2" s="16"/>
      <c r="EPM2" s="16"/>
      <c r="EPN2" s="16"/>
      <c r="EPO2" s="16"/>
      <c r="EPP2" s="16"/>
      <c r="EPQ2" s="16"/>
      <c r="EPR2" s="16"/>
      <c r="EPS2" s="16"/>
      <c r="EPT2" s="16"/>
      <c r="EPU2" s="16"/>
      <c r="EPV2" s="16"/>
      <c r="EPW2" s="16"/>
      <c r="EPX2" s="16"/>
      <c r="EPY2" s="16"/>
      <c r="EPZ2" s="16"/>
      <c r="EQA2" s="16"/>
      <c r="EQB2" s="16"/>
      <c r="EQC2" s="16"/>
      <c r="EQD2" s="16"/>
      <c r="EQE2" s="16"/>
      <c r="EQF2" s="16"/>
      <c r="EQG2" s="16"/>
      <c r="EQH2" s="16"/>
      <c r="EQI2" s="16"/>
      <c r="EQJ2" s="16"/>
      <c r="EQK2" s="16"/>
      <c r="EQL2" s="16"/>
      <c r="EQM2" s="16"/>
      <c r="EQN2" s="16"/>
      <c r="EQO2" s="16"/>
      <c r="EQP2" s="16"/>
      <c r="EQQ2" s="16"/>
      <c r="EQR2" s="16"/>
      <c r="EQS2" s="16"/>
      <c r="EQT2" s="16"/>
      <c r="EQU2" s="16"/>
      <c r="EQV2" s="16"/>
      <c r="EQW2" s="16"/>
      <c r="EQX2" s="16"/>
      <c r="EQY2" s="16"/>
      <c r="EQZ2" s="16"/>
      <c r="ERA2" s="16"/>
      <c r="ERB2" s="16"/>
      <c r="ERC2" s="16"/>
      <c r="ERD2" s="16"/>
      <c r="ERE2" s="16"/>
      <c r="ERF2" s="16"/>
      <c r="ERG2" s="16"/>
      <c r="ERH2" s="16"/>
      <c r="ERI2" s="16"/>
      <c r="ERJ2" s="16"/>
      <c r="ERK2" s="16"/>
      <c r="ERL2" s="16"/>
      <c r="ERM2" s="16"/>
      <c r="ERN2" s="16"/>
      <c r="ERO2" s="16"/>
      <c r="ERP2" s="16"/>
      <c r="ERQ2" s="16"/>
      <c r="ERR2" s="16"/>
      <c r="ERS2" s="16"/>
      <c r="ERT2" s="16"/>
      <c r="ERU2" s="16"/>
      <c r="ERV2" s="16"/>
      <c r="ERW2" s="16"/>
      <c r="ERX2" s="16"/>
      <c r="ERY2" s="16"/>
      <c r="ERZ2" s="16"/>
      <c r="ESA2" s="16"/>
      <c r="ESB2" s="16"/>
      <c r="ESC2" s="16"/>
      <c r="ESD2" s="16"/>
      <c r="ESE2" s="16"/>
      <c r="ESF2" s="16"/>
      <c r="ESG2" s="16"/>
      <c r="ESH2" s="16"/>
      <c r="ESI2" s="16"/>
      <c r="ESJ2" s="16"/>
      <c r="ESK2" s="16"/>
      <c r="ESL2" s="16"/>
      <c r="ESM2" s="16"/>
      <c r="ESN2" s="16"/>
      <c r="ESO2" s="16"/>
      <c r="ESP2" s="16"/>
      <c r="ESQ2" s="16"/>
      <c r="ESR2" s="16"/>
      <c r="ESS2" s="16"/>
      <c r="EST2" s="16"/>
      <c r="ESU2" s="16"/>
      <c r="ESV2" s="16"/>
      <c r="ESW2" s="16"/>
      <c r="ESX2" s="16"/>
      <c r="ESY2" s="16"/>
      <c r="ESZ2" s="16"/>
      <c r="ETA2" s="16"/>
      <c r="ETB2" s="16"/>
      <c r="ETC2" s="16"/>
      <c r="ETD2" s="16"/>
      <c r="ETE2" s="16"/>
      <c r="ETF2" s="16"/>
      <c r="ETG2" s="16"/>
      <c r="ETH2" s="16"/>
      <c r="ETI2" s="16"/>
      <c r="ETJ2" s="16"/>
      <c r="ETK2" s="16"/>
      <c r="ETL2" s="16"/>
      <c r="ETM2" s="16"/>
      <c r="ETN2" s="16"/>
      <c r="ETO2" s="16"/>
      <c r="ETP2" s="16"/>
      <c r="ETQ2" s="16"/>
      <c r="ETR2" s="16"/>
      <c r="ETS2" s="16"/>
      <c r="ETT2" s="16"/>
      <c r="ETU2" s="16"/>
      <c r="ETV2" s="16"/>
      <c r="ETW2" s="16"/>
      <c r="ETX2" s="16"/>
      <c r="ETY2" s="16"/>
      <c r="ETZ2" s="16"/>
      <c r="EUA2" s="16"/>
      <c r="EUB2" s="16"/>
      <c r="EUC2" s="16"/>
      <c r="EUD2" s="16"/>
      <c r="EUE2" s="16"/>
      <c r="EUF2" s="16"/>
      <c r="EUG2" s="16"/>
      <c r="EUH2" s="16"/>
      <c r="EUI2" s="16"/>
      <c r="EUJ2" s="16"/>
      <c r="EUK2" s="16"/>
      <c r="EUL2" s="16"/>
      <c r="EUM2" s="16"/>
      <c r="EUN2" s="16"/>
      <c r="EUO2" s="16"/>
      <c r="EUP2" s="16"/>
      <c r="EUQ2" s="16"/>
      <c r="EUR2" s="16"/>
      <c r="EUS2" s="16"/>
      <c r="EUT2" s="16"/>
      <c r="EUU2" s="16"/>
      <c r="EUV2" s="16"/>
      <c r="EUW2" s="16"/>
      <c r="EUX2" s="16"/>
      <c r="EUY2" s="16"/>
      <c r="EUZ2" s="16"/>
      <c r="EVA2" s="16"/>
      <c r="EVB2" s="16"/>
      <c r="EVC2" s="16"/>
      <c r="EVD2" s="16"/>
      <c r="EVE2" s="16"/>
      <c r="EVF2" s="16"/>
      <c r="EVG2" s="16"/>
      <c r="EVH2" s="16"/>
      <c r="EVI2" s="16"/>
      <c r="EVJ2" s="16"/>
      <c r="EVK2" s="16"/>
      <c r="EVL2" s="16"/>
      <c r="EVM2" s="16"/>
      <c r="EVN2" s="16"/>
      <c r="EVO2" s="16"/>
      <c r="EVP2" s="16"/>
      <c r="EVQ2" s="16"/>
      <c r="EVR2" s="16"/>
      <c r="EVS2" s="16"/>
      <c r="EVT2" s="16"/>
      <c r="EVU2" s="16"/>
      <c r="EVV2" s="16"/>
      <c r="EVW2" s="16"/>
      <c r="EVX2" s="16"/>
      <c r="EVY2" s="16"/>
      <c r="EVZ2" s="16"/>
      <c r="EWA2" s="16"/>
      <c r="EWB2" s="16"/>
      <c r="EWC2" s="16"/>
      <c r="EWD2" s="16"/>
      <c r="EWE2" s="16"/>
      <c r="EWF2" s="16"/>
      <c r="EWG2" s="16"/>
      <c r="EWH2" s="16"/>
      <c r="EWI2" s="16"/>
      <c r="EWJ2" s="16"/>
      <c r="EWK2" s="16"/>
      <c r="EWL2" s="16"/>
      <c r="EWM2" s="16"/>
      <c r="EWN2" s="16"/>
      <c r="EWO2" s="16"/>
      <c r="EWP2" s="16"/>
      <c r="EWQ2" s="16"/>
      <c r="EWR2" s="16"/>
      <c r="EWS2" s="16"/>
      <c r="EWT2" s="16"/>
      <c r="EWU2" s="16"/>
      <c r="EWV2" s="16"/>
      <c r="EWW2" s="16"/>
      <c r="EWX2" s="16"/>
      <c r="EWY2" s="16"/>
      <c r="EWZ2" s="16"/>
      <c r="EXA2" s="16"/>
      <c r="EXB2" s="16"/>
      <c r="EXC2" s="16"/>
      <c r="EXD2" s="16"/>
      <c r="EXE2" s="16"/>
      <c r="EXF2" s="16"/>
      <c r="EXG2" s="16"/>
      <c r="EXH2" s="16"/>
      <c r="EXI2" s="16"/>
      <c r="EXJ2" s="16"/>
      <c r="EXK2" s="16"/>
      <c r="EXL2" s="16"/>
      <c r="EXM2" s="16"/>
      <c r="EXN2" s="16"/>
      <c r="EXO2" s="16"/>
      <c r="EXP2" s="16"/>
      <c r="EXQ2" s="16"/>
      <c r="EXR2" s="16"/>
      <c r="EXS2" s="16"/>
      <c r="EXT2" s="16"/>
      <c r="EXU2" s="16"/>
      <c r="EXV2" s="16"/>
      <c r="EXW2" s="16"/>
      <c r="EXX2" s="16"/>
      <c r="EXY2" s="16"/>
      <c r="EXZ2" s="16"/>
      <c r="EYA2" s="16"/>
      <c r="EYB2" s="16"/>
      <c r="EYC2" s="16"/>
      <c r="EYD2" s="16"/>
      <c r="EYE2" s="16"/>
      <c r="EYF2" s="16"/>
      <c r="EYG2" s="16"/>
      <c r="EYH2" s="16"/>
      <c r="EYI2" s="16"/>
      <c r="EYJ2" s="16"/>
      <c r="EYK2" s="16"/>
      <c r="EYL2" s="16"/>
      <c r="EYM2" s="16"/>
      <c r="EYN2" s="16"/>
      <c r="EYO2" s="16"/>
      <c r="EYP2" s="16"/>
      <c r="EYQ2" s="16"/>
      <c r="EYR2" s="16"/>
      <c r="EYS2" s="16"/>
      <c r="EYT2" s="16"/>
      <c r="EYU2" s="16"/>
      <c r="EYV2" s="16"/>
      <c r="EYW2" s="16"/>
      <c r="EYX2" s="16"/>
      <c r="EYY2" s="16"/>
      <c r="EYZ2" s="16"/>
      <c r="EZA2" s="16"/>
      <c r="EZB2" s="16"/>
      <c r="EZC2" s="16"/>
      <c r="EZD2" s="16"/>
      <c r="EZE2" s="16"/>
      <c r="EZF2" s="16"/>
      <c r="EZG2" s="16"/>
      <c r="EZH2" s="16"/>
      <c r="EZI2" s="16"/>
      <c r="EZJ2" s="16"/>
      <c r="EZK2" s="16"/>
      <c r="EZL2" s="16"/>
      <c r="EZM2" s="16"/>
      <c r="EZN2" s="16"/>
      <c r="EZO2" s="16"/>
      <c r="EZP2" s="16"/>
      <c r="EZQ2" s="16"/>
      <c r="EZR2" s="16"/>
      <c r="EZS2" s="16"/>
      <c r="EZT2" s="16"/>
      <c r="EZU2" s="16"/>
      <c r="EZV2" s="16"/>
      <c r="EZW2" s="16"/>
      <c r="EZX2" s="16"/>
      <c r="EZY2" s="16"/>
      <c r="EZZ2" s="16"/>
      <c r="FAA2" s="16"/>
      <c r="FAB2" s="16"/>
      <c r="FAC2" s="16"/>
      <c r="FAD2" s="16"/>
      <c r="FAE2" s="16"/>
      <c r="FAF2" s="16"/>
      <c r="FAG2" s="16"/>
      <c r="FAH2" s="16"/>
      <c r="FAI2" s="16"/>
      <c r="FAJ2" s="16"/>
      <c r="FAK2" s="16"/>
      <c r="FAL2" s="16"/>
      <c r="FAM2" s="16"/>
      <c r="FAN2" s="16"/>
      <c r="FAO2" s="16"/>
      <c r="FAP2" s="16"/>
      <c r="FAQ2" s="16"/>
      <c r="FAR2" s="16"/>
      <c r="FAS2" s="16"/>
      <c r="FAT2" s="16"/>
      <c r="FAU2" s="16"/>
      <c r="FAV2" s="16"/>
      <c r="FAW2" s="16"/>
      <c r="FAX2" s="16"/>
      <c r="FAY2" s="16"/>
      <c r="FAZ2" s="16"/>
      <c r="FBA2" s="16"/>
      <c r="FBB2" s="16"/>
      <c r="FBC2" s="16"/>
      <c r="FBD2" s="16"/>
      <c r="FBE2" s="16"/>
      <c r="FBF2" s="16"/>
      <c r="FBG2" s="16"/>
      <c r="FBH2" s="16"/>
      <c r="FBI2" s="16"/>
      <c r="FBJ2" s="16"/>
      <c r="FBK2" s="16"/>
      <c r="FBL2" s="16"/>
      <c r="FBM2" s="16"/>
      <c r="FBN2" s="16"/>
      <c r="FBO2" s="16"/>
      <c r="FBP2" s="16"/>
      <c r="FBQ2" s="16"/>
      <c r="FBR2" s="16"/>
      <c r="FBS2" s="16"/>
      <c r="FBT2" s="16"/>
      <c r="FBU2" s="16"/>
      <c r="FBV2" s="16"/>
      <c r="FBW2" s="16"/>
      <c r="FBX2" s="16"/>
      <c r="FBY2" s="16"/>
      <c r="FBZ2" s="16"/>
      <c r="FCA2" s="16"/>
      <c r="FCB2" s="16"/>
      <c r="FCC2" s="16"/>
      <c r="FCD2" s="16"/>
      <c r="FCE2" s="16"/>
      <c r="FCF2" s="16"/>
      <c r="FCG2" s="16"/>
      <c r="FCH2" s="16"/>
      <c r="FCI2" s="16"/>
      <c r="FCJ2" s="16"/>
      <c r="FCK2" s="16"/>
      <c r="FCL2" s="16"/>
      <c r="FCM2" s="16"/>
      <c r="FCN2" s="16"/>
      <c r="FCO2" s="16"/>
      <c r="FCP2" s="16"/>
      <c r="FCQ2" s="16"/>
      <c r="FCR2" s="16"/>
      <c r="FCS2" s="16"/>
      <c r="FCT2" s="16"/>
      <c r="FCU2" s="16"/>
      <c r="FCV2" s="16"/>
      <c r="FCW2" s="16"/>
      <c r="FCX2" s="16"/>
      <c r="FCY2" s="16"/>
      <c r="FCZ2" s="16"/>
      <c r="FDA2" s="16"/>
      <c r="FDB2" s="16"/>
      <c r="FDC2" s="16"/>
      <c r="FDD2" s="16"/>
      <c r="FDE2" s="16"/>
      <c r="FDF2" s="16"/>
      <c r="FDG2" s="16"/>
      <c r="FDH2" s="16"/>
      <c r="FDI2" s="16"/>
      <c r="FDJ2" s="16"/>
      <c r="FDK2" s="16"/>
      <c r="FDL2" s="16"/>
      <c r="FDM2" s="16"/>
      <c r="FDN2" s="16"/>
      <c r="FDO2" s="16"/>
      <c r="FDP2" s="16"/>
      <c r="FDQ2" s="16"/>
      <c r="FDR2" s="16"/>
      <c r="FDS2" s="16"/>
      <c r="FDT2" s="16"/>
      <c r="FDU2" s="16"/>
      <c r="FDV2" s="16"/>
      <c r="FDW2" s="16"/>
      <c r="FDX2" s="16"/>
      <c r="FDY2" s="16"/>
      <c r="FDZ2" s="16"/>
      <c r="FEA2" s="16"/>
      <c r="FEB2" s="16"/>
      <c r="FEC2" s="16"/>
      <c r="FED2" s="16"/>
      <c r="FEE2" s="16"/>
      <c r="FEF2" s="16"/>
      <c r="FEG2" s="16"/>
      <c r="FEH2" s="16"/>
      <c r="FEI2" s="16"/>
      <c r="FEJ2" s="16"/>
      <c r="FEK2" s="16"/>
      <c r="FEL2" s="16"/>
      <c r="FEM2" s="16"/>
      <c r="FEN2" s="16"/>
      <c r="FEO2" s="16"/>
      <c r="FEP2" s="16"/>
      <c r="FEQ2" s="16"/>
      <c r="FER2" s="16"/>
      <c r="FES2" s="16"/>
      <c r="FET2" s="16"/>
      <c r="FEU2" s="16"/>
      <c r="FEV2" s="16"/>
      <c r="FEW2" s="16"/>
      <c r="FEX2" s="16"/>
      <c r="FEY2" s="16"/>
      <c r="FEZ2" s="16"/>
      <c r="FFA2" s="16"/>
      <c r="FFB2" s="16"/>
      <c r="FFC2" s="16"/>
      <c r="FFD2" s="16"/>
      <c r="FFE2" s="16"/>
      <c r="FFF2" s="16"/>
      <c r="FFG2" s="16"/>
      <c r="FFH2" s="16"/>
      <c r="FFI2" s="16"/>
      <c r="FFJ2" s="16"/>
      <c r="FFK2" s="16"/>
      <c r="FFL2" s="16"/>
      <c r="FFM2" s="16"/>
      <c r="FFN2" s="16"/>
      <c r="FFO2" s="16"/>
      <c r="FFP2" s="16"/>
      <c r="FFQ2" s="16"/>
      <c r="FFR2" s="16"/>
      <c r="FFS2" s="16"/>
      <c r="FFT2" s="16"/>
      <c r="FFU2" s="16"/>
      <c r="FFV2" s="16"/>
      <c r="FFW2" s="16"/>
      <c r="FFX2" s="16"/>
      <c r="FFY2" s="16"/>
      <c r="FFZ2" s="16"/>
      <c r="FGA2" s="16"/>
      <c r="FGB2" s="16"/>
      <c r="FGC2" s="16"/>
      <c r="FGD2" s="16"/>
      <c r="FGE2" s="16"/>
      <c r="FGF2" s="16"/>
      <c r="FGG2" s="16"/>
      <c r="FGH2" s="16"/>
      <c r="FGI2" s="16"/>
      <c r="FGJ2" s="16"/>
      <c r="FGK2" s="16"/>
      <c r="FGL2" s="16"/>
      <c r="FGM2" s="16"/>
      <c r="FGN2" s="16"/>
      <c r="FGO2" s="16"/>
      <c r="FGP2" s="16"/>
      <c r="FGQ2" s="16"/>
      <c r="FGR2" s="16"/>
      <c r="FGS2" s="16"/>
      <c r="FGT2" s="16"/>
      <c r="FGU2" s="16"/>
      <c r="FGV2" s="16"/>
      <c r="FGW2" s="16"/>
      <c r="FGX2" s="16"/>
      <c r="FGY2" s="16"/>
      <c r="FGZ2" s="16"/>
      <c r="FHA2" s="16"/>
      <c r="FHB2" s="16"/>
      <c r="FHC2" s="16"/>
      <c r="FHD2" s="16"/>
      <c r="FHE2" s="16"/>
      <c r="FHF2" s="16"/>
      <c r="FHG2" s="16"/>
      <c r="FHH2" s="16"/>
      <c r="FHI2" s="16"/>
      <c r="FHJ2" s="16"/>
      <c r="FHK2" s="16"/>
      <c r="FHL2" s="16"/>
      <c r="FHM2" s="16"/>
      <c r="FHN2" s="16"/>
      <c r="FHO2" s="16"/>
      <c r="FHP2" s="16"/>
      <c r="FHQ2" s="16"/>
      <c r="FHR2" s="16"/>
      <c r="FHS2" s="16"/>
      <c r="FHT2" s="16"/>
      <c r="FHU2" s="16"/>
      <c r="FHV2" s="16"/>
      <c r="FHW2" s="16"/>
      <c r="FHX2" s="16"/>
      <c r="FHY2" s="16"/>
      <c r="FHZ2" s="16"/>
      <c r="FIA2" s="16"/>
      <c r="FIB2" s="16"/>
      <c r="FIC2" s="16"/>
      <c r="FID2" s="16"/>
      <c r="FIE2" s="16"/>
      <c r="FIF2" s="16"/>
      <c r="FIG2" s="16"/>
      <c r="FIH2" s="16"/>
      <c r="FII2" s="16"/>
      <c r="FIJ2" s="16"/>
      <c r="FIK2" s="16"/>
      <c r="FIL2" s="16"/>
      <c r="FIM2" s="16"/>
      <c r="FIN2" s="16"/>
      <c r="FIO2" s="16"/>
      <c r="FIP2" s="16"/>
      <c r="FIQ2" s="16"/>
      <c r="FIR2" s="16"/>
      <c r="FIS2" s="16"/>
      <c r="FIT2" s="16"/>
      <c r="FIU2" s="16"/>
      <c r="FIV2" s="16"/>
      <c r="FIW2" s="16"/>
      <c r="FIX2" s="16"/>
      <c r="FIY2" s="16"/>
      <c r="FIZ2" s="16"/>
      <c r="FJA2" s="16"/>
      <c r="FJB2" s="16"/>
      <c r="FJC2" s="16"/>
      <c r="FJD2" s="16"/>
      <c r="FJE2" s="16"/>
      <c r="FJF2" s="16"/>
      <c r="FJG2" s="16"/>
      <c r="FJH2" s="16"/>
      <c r="FJI2" s="16"/>
      <c r="FJJ2" s="16"/>
      <c r="FJK2" s="16"/>
      <c r="FJL2" s="16"/>
      <c r="FJM2" s="16"/>
      <c r="FJN2" s="16"/>
      <c r="FJO2" s="16"/>
      <c r="FJP2" s="16"/>
      <c r="FJQ2" s="16"/>
      <c r="FJR2" s="16"/>
      <c r="FJS2" s="16"/>
      <c r="FJT2" s="16"/>
      <c r="FJU2" s="16"/>
      <c r="FJV2" s="16"/>
      <c r="FJW2" s="16"/>
      <c r="FJX2" s="16"/>
      <c r="FJY2" s="16"/>
      <c r="FJZ2" s="16"/>
      <c r="FKA2" s="16"/>
      <c r="FKB2" s="16"/>
      <c r="FKC2" s="16"/>
      <c r="FKD2" s="16"/>
      <c r="FKE2" s="16"/>
      <c r="FKF2" s="16"/>
      <c r="FKG2" s="16"/>
      <c r="FKH2" s="16"/>
      <c r="FKI2" s="16"/>
      <c r="FKJ2" s="16"/>
      <c r="FKK2" s="16"/>
      <c r="FKL2" s="16"/>
      <c r="FKM2" s="16"/>
      <c r="FKN2" s="16"/>
      <c r="FKO2" s="16"/>
      <c r="FKP2" s="16"/>
      <c r="FKQ2" s="16"/>
      <c r="FKR2" s="16"/>
      <c r="FKS2" s="16"/>
      <c r="FKT2" s="16"/>
      <c r="FKU2" s="16"/>
      <c r="FKV2" s="16"/>
      <c r="FKW2" s="16"/>
      <c r="FKX2" s="16"/>
      <c r="FKY2" s="16"/>
      <c r="FKZ2" s="16"/>
      <c r="FLA2" s="16"/>
      <c r="FLB2" s="16"/>
      <c r="FLC2" s="16"/>
      <c r="FLD2" s="16"/>
      <c r="FLE2" s="16"/>
      <c r="FLF2" s="16"/>
      <c r="FLG2" s="16"/>
      <c r="FLH2" s="16"/>
      <c r="FLI2" s="16"/>
      <c r="FLJ2" s="16"/>
      <c r="FLK2" s="16"/>
      <c r="FLL2" s="16"/>
      <c r="FLM2" s="16"/>
      <c r="FLN2" s="16"/>
      <c r="FLO2" s="16"/>
      <c r="FLP2" s="16"/>
      <c r="FLQ2" s="16"/>
      <c r="FLR2" s="16"/>
      <c r="FLS2" s="16"/>
      <c r="FLT2" s="16"/>
      <c r="FLU2" s="16"/>
      <c r="FLV2" s="16"/>
      <c r="FLW2" s="16"/>
      <c r="FLX2" s="16"/>
      <c r="FLY2" s="16"/>
      <c r="FLZ2" s="16"/>
      <c r="FMA2" s="16"/>
      <c r="FMB2" s="16"/>
      <c r="FMC2" s="16"/>
      <c r="FMD2" s="16"/>
      <c r="FME2" s="16"/>
      <c r="FMF2" s="16"/>
      <c r="FMG2" s="16"/>
      <c r="FMH2" s="16"/>
      <c r="FMI2" s="16"/>
      <c r="FMJ2" s="16"/>
      <c r="FMK2" s="16"/>
      <c r="FML2" s="16"/>
      <c r="FMM2" s="16"/>
      <c r="FMN2" s="16"/>
      <c r="FMO2" s="16"/>
      <c r="FMP2" s="16"/>
      <c r="FMQ2" s="16"/>
      <c r="FMR2" s="16"/>
      <c r="FMS2" s="16"/>
      <c r="FMT2" s="16"/>
      <c r="FMU2" s="16"/>
      <c r="FMV2" s="16"/>
      <c r="FMW2" s="16"/>
      <c r="FMX2" s="16"/>
      <c r="FMY2" s="16"/>
      <c r="FMZ2" s="16"/>
      <c r="FNA2" s="16"/>
      <c r="FNB2" s="16"/>
      <c r="FNC2" s="16"/>
      <c r="FND2" s="16"/>
      <c r="FNE2" s="16"/>
      <c r="FNF2" s="16"/>
      <c r="FNG2" s="16"/>
      <c r="FNH2" s="16"/>
      <c r="FNI2" s="16"/>
      <c r="FNJ2" s="16"/>
      <c r="FNK2" s="16"/>
      <c r="FNL2" s="16"/>
      <c r="FNM2" s="16"/>
      <c r="FNN2" s="16"/>
      <c r="FNO2" s="16"/>
      <c r="FNP2" s="16"/>
      <c r="FNQ2" s="16"/>
      <c r="FNR2" s="16"/>
      <c r="FNS2" s="16"/>
      <c r="FNT2" s="16"/>
      <c r="FNU2" s="16"/>
      <c r="FNV2" s="16"/>
      <c r="FNW2" s="16"/>
      <c r="FNX2" s="16"/>
      <c r="FNY2" s="16"/>
      <c r="FNZ2" s="16"/>
      <c r="FOA2" s="16"/>
      <c r="FOB2" s="16"/>
      <c r="FOC2" s="16"/>
      <c r="FOD2" s="16"/>
      <c r="FOE2" s="16"/>
      <c r="FOF2" s="16"/>
      <c r="FOG2" s="16"/>
      <c r="FOH2" s="16"/>
      <c r="FOI2" s="16"/>
      <c r="FOJ2" s="16"/>
      <c r="FOK2" s="16"/>
      <c r="FOL2" s="16"/>
      <c r="FOM2" s="16"/>
      <c r="FON2" s="16"/>
      <c r="FOO2" s="16"/>
      <c r="FOP2" s="16"/>
      <c r="FOQ2" s="16"/>
      <c r="FOR2" s="16"/>
      <c r="FOS2" s="16"/>
      <c r="FOT2" s="16"/>
      <c r="FOU2" s="16"/>
      <c r="FOV2" s="16"/>
      <c r="FOW2" s="16"/>
      <c r="FOX2" s="16"/>
      <c r="FOY2" s="16"/>
      <c r="FOZ2" s="16"/>
      <c r="FPA2" s="16"/>
      <c r="FPB2" s="16"/>
      <c r="FPC2" s="16"/>
      <c r="FPD2" s="16"/>
      <c r="FPE2" s="16"/>
      <c r="FPF2" s="16"/>
      <c r="FPG2" s="16"/>
      <c r="FPH2" s="16"/>
      <c r="FPI2" s="16"/>
      <c r="FPJ2" s="16"/>
      <c r="FPK2" s="16"/>
      <c r="FPL2" s="16"/>
      <c r="FPM2" s="16"/>
      <c r="FPN2" s="16"/>
      <c r="FPO2" s="16"/>
      <c r="FPP2" s="16"/>
      <c r="FPQ2" s="16"/>
      <c r="FPR2" s="16"/>
      <c r="FPS2" s="16"/>
      <c r="FPT2" s="16"/>
      <c r="FPU2" s="16"/>
      <c r="FPV2" s="16"/>
      <c r="FPW2" s="16"/>
      <c r="FPX2" s="16"/>
      <c r="FPY2" s="16"/>
      <c r="FPZ2" s="16"/>
      <c r="FQA2" s="16"/>
      <c r="FQB2" s="16"/>
      <c r="FQC2" s="16"/>
      <c r="FQD2" s="16"/>
      <c r="FQE2" s="16"/>
      <c r="FQF2" s="16"/>
      <c r="FQG2" s="16"/>
      <c r="FQH2" s="16"/>
      <c r="FQI2" s="16"/>
      <c r="FQJ2" s="16"/>
      <c r="FQK2" s="16"/>
      <c r="FQL2" s="16"/>
      <c r="FQM2" s="16"/>
      <c r="FQN2" s="16"/>
      <c r="FQO2" s="16"/>
      <c r="FQP2" s="16"/>
      <c r="FQQ2" s="16"/>
      <c r="FQR2" s="16"/>
      <c r="FQS2" s="16"/>
      <c r="FQT2" s="16"/>
      <c r="FQU2" s="16"/>
      <c r="FQV2" s="16"/>
      <c r="FQW2" s="16"/>
      <c r="FQX2" s="16"/>
      <c r="FQY2" s="16"/>
      <c r="FQZ2" s="16"/>
      <c r="FRA2" s="16"/>
      <c r="FRB2" s="16"/>
      <c r="FRC2" s="16"/>
      <c r="FRD2" s="16"/>
      <c r="FRE2" s="16"/>
      <c r="FRF2" s="16"/>
      <c r="FRG2" s="16"/>
      <c r="FRH2" s="16"/>
      <c r="FRI2" s="16"/>
      <c r="FRJ2" s="16"/>
      <c r="FRK2" s="16"/>
      <c r="FRL2" s="16"/>
      <c r="FRM2" s="16"/>
      <c r="FRN2" s="16"/>
      <c r="FRO2" s="16"/>
      <c r="FRP2" s="16"/>
      <c r="FRQ2" s="16"/>
      <c r="FRR2" s="16"/>
      <c r="FRS2" s="16"/>
      <c r="FRT2" s="16"/>
      <c r="FRU2" s="16"/>
      <c r="FRV2" s="16"/>
      <c r="FRW2" s="16"/>
      <c r="FRX2" s="16"/>
      <c r="FRY2" s="16"/>
      <c r="FRZ2" s="16"/>
      <c r="FSA2" s="16"/>
      <c r="FSB2" s="16"/>
      <c r="FSC2" s="16"/>
      <c r="FSD2" s="16"/>
      <c r="FSE2" s="16"/>
      <c r="FSF2" s="16"/>
      <c r="FSG2" s="16"/>
      <c r="FSH2" s="16"/>
      <c r="FSI2" s="16"/>
      <c r="FSJ2" s="16"/>
      <c r="FSK2" s="16"/>
      <c r="FSL2" s="16"/>
      <c r="FSM2" s="16"/>
      <c r="FSN2" s="16"/>
      <c r="FSO2" s="16"/>
      <c r="FSP2" s="16"/>
      <c r="FSQ2" s="16"/>
      <c r="FSR2" s="16"/>
      <c r="FSS2" s="16"/>
      <c r="FST2" s="16"/>
      <c r="FSU2" s="16"/>
      <c r="FSV2" s="16"/>
      <c r="FSW2" s="16"/>
      <c r="FSX2" s="16"/>
      <c r="FSY2" s="16"/>
      <c r="FSZ2" s="16"/>
      <c r="FTA2" s="16"/>
      <c r="FTB2" s="16"/>
      <c r="FTC2" s="16"/>
      <c r="FTD2" s="16"/>
      <c r="FTE2" s="16"/>
      <c r="FTF2" s="16"/>
      <c r="FTG2" s="16"/>
      <c r="FTH2" s="16"/>
      <c r="FTI2" s="16"/>
      <c r="FTJ2" s="16"/>
      <c r="FTK2" s="16"/>
      <c r="FTL2" s="16"/>
      <c r="FTM2" s="16"/>
      <c r="FTN2" s="16"/>
      <c r="FTO2" s="16"/>
      <c r="FTP2" s="16"/>
      <c r="FTQ2" s="16"/>
      <c r="FTR2" s="16"/>
      <c r="FTS2" s="16"/>
      <c r="FTT2" s="16"/>
      <c r="FTU2" s="16"/>
      <c r="FTV2" s="16"/>
      <c r="FTW2" s="16"/>
      <c r="FTX2" s="16"/>
      <c r="FTY2" s="16"/>
      <c r="FTZ2" s="16"/>
      <c r="FUA2" s="16"/>
      <c r="FUB2" s="16"/>
      <c r="FUC2" s="16"/>
      <c r="FUD2" s="16"/>
      <c r="FUE2" s="16"/>
      <c r="FUF2" s="16"/>
      <c r="FUG2" s="16"/>
      <c r="FUH2" s="16"/>
      <c r="FUI2" s="16"/>
      <c r="FUJ2" s="16"/>
      <c r="FUK2" s="16"/>
      <c r="FUL2" s="16"/>
      <c r="FUM2" s="16"/>
      <c r="FUN2" s="16"/>
      <c r="FUO2" s="16"/>
      <c r="FUP2" s="16"/>
      <c r="FUQ2" s="16"/>
      <c r="FUR2" s="16"/>
      <c r="FUS2" s="16"/>
      <c r="FUT2" s="16"/>
      <c r="FUU2" s="16"/>
      <c r="FUV2" s="16"/>
      <c r="FUW2" s="16"/>
      <c r="FUX2" s="16"/>
      <c r="FUY2" s="16"/>
      <c r="FUZ2" s="16"/>
      <c r="FVA2" s="16"/>
      <c r="FVB2" s="16"/>
      <c r="FVC2" s="16"/>
      <c r="FVD2" s="16"/>
      <c r="FVE2" s="16"/>
      <c r="FVF2" s="16"/>
      <c r="FVG2" s="16"/>
      <c r="FVH2" s="16"/>
      <c r="FVI2" s="16"/>
      <c r="FVJ2" s="16"/>
      <c r="FVK2" s="16"/>
      <c r="FVL2" s="16"/>
      <c r="FVM2" s="16"/>
      <c r="FVN2" s="16"/>
      <c r="FVO2" s="16"/>
      <c r="FVP2" s="16"/>
      <c r="FVQ2" s="16"/>
      <c r="FVR2" s="16"/>
      <c r="FVS2" s="16"/>
      <c r="FVT2" s="16"/>
      <c r="FVU2" s="16"/>
      <c r="FVV2" s="16"/>
      <c r="FVW2" s="16"/>
      <c r="FVX2" s="16"/>
      <c r="FVY2" s="16"/>
      <c r="FVZ2" s="16"/>
      <c r="FWA2" s="16"/>
      <c r="FWB2" s="16"/>
      <c r="FWC2" s="16"/>
      <c r="FWD2" s="16"/>
      <c r="FWE2" s="16"/>
      <c r="FWF2" s="16"/>
      <c r="FWG2" s="16"/>
      <c r="FWH2" s="16"/>
      <c r="FWI2" s="16"/>
      <c r="FWJ2" s="16"/>
      <c r="FWK2" s="16"/>
      <c r="FWL2" s="16"/>
      <c r="FWM2" s="16"/>
      <c r="FWN2" s="16"/>
      <c r="FWO2" s="16"/>
      <c r="FWP2" s="16"/>
      <c r="FWQ2" s="16"/>
      <c r="FWR2" s="16"/>
      <c r="FWS2" s="16"/>
      <c r="FWT2" s="16"/>
      <c r="FWU2" s="16"/>
      <c r="FWV2" s="16"/>
      <c r="FWW2" s="16"/>
      <c r="FWX2" s="16"/>
      <c r="FWY2" s="16"/>
      <c r="FWZ2" s="16"/>
      <c r="FXA2" s="16"/>
      <c r="FXB2" s="16"/>
      <c r="FXC2" s="16"/>
      <c r="FXD2" s="16"/>
      <c r="FXE2" s="16"/>
      <c r="FXF2" s="16"/>
      <c r="FXG2" s="16"/>
      <c r="FXH2" s="16"/>
      <c r="FXI2" s="16"/>
      <c r="FXJ2" s="16"/>
      <c r="FXK2" s="16"/>
      <c r="FXL2" s="16"/>
      <c r="FXM2" s="16"/>
      <c r="FXN2" s="16"/>
      <c r="FXO2" s="16"/>
      <c r="FXP2" s="16"/>
      <c r="FXQ2" s="16"/>
      <c r="FXR2" s="16"/>
      <c r="FXS2" s="16"/>
      <c r="FXT2" s="16"/>
      <c r="FXU2" s="16"/>
      <c r="FXV2" s="16"/>
      <c r="FXW2" s="16"/>
      <c r="FXX2" s="16"/>
      <c r="FXY2" s="16"/>
      <c r="FXZ2" s="16"/>
      <c r="FYA2" s="16"/>
      <c r="FYB2" s="16"/>
      <c r="FYC2" s="16"/>
      <c r="FYD2" s="16"/>
      <c r="FYE2" s="16"/>
      <c r="FYF2" s="16"/>
      <c r="FYG2" s="16"/>
      <c r="FYH2" s="16"/>
      <c r="FYI2" s="16"/>
      <c r="FYJ2" s="16"/>
      <c r="FYK2" s="16"/>
      <c r="FYL2" s="16"/>
      <c r="FYM2" s="16"/>
      <c r="FYN2" s="16"/>
      <c r="FYO2" s="16"/>
      <c r="FYP2" s="16"/>
      <c r="FYQ2" s="16"/>
      <c r="FYR2" s="16"/>
      <c r="FYS2" s="16"/>
      <c r="FYT2" s="16"/>
      <c r="FYU2" s="16"/>
      <c r="FYV2" s="16"/>
      <c r="FYW2" s="16"/>
      <c r="FYX2" s="16"/>
      <c r="FYY2" s="16"/>
      <c r="FYZ2" s="16"/>
      <c r="FZA2" s="16"/>
      <c r="FZB2" s="16"/>
      <c r="FZC2" s="16"/>
      <c r="FZD2" s="16"/>
      <c r="FZE2" s="16"/>
      <c r="FZF2" s="16"/>
      <c r="FZG2" s="16"/>
      <c r="FZH2" s="16"/>
      <c r="FZI2" s="16"/>
      <c r="FZJ2" s="16"/>
      <c r="FZK2" s="16"/>
      <c r="FZL2" s="16"/>
      <c r="FZM2" s="16"/>
      <c r="FZN2" s="16"/>
      <c r="FZO2" s="16"/>
      <c r="FZP2" s="16"/>
      <c r="FZQ2" s="16"/>
      <c r="FZR2" s="16"/>
      <c r="FZS2" s="16"/>
      <c r="FZT2" s="16"/>
      <c r="FZU2" s="16"/>
      <c r="FZV2" s="16"/>
      <c r="FZW2" s="16"/>
      <c r="FZX2" s="16"/>
      <c r="FZY2" s="16"/>
      <c r="FZZ2" s="16"/>
      <c r="GAA2" s="16"/>
      <c r="GAB2" s="16"/>
      <c r="GAC2" s="16"/>
      <c r="GAD2" s="16"/>
      <c r="GAE2" s="16"/>
      <c r="GAF2" s="16"/>
      <c r="GAG2" s="16"/>
      <c r="GAH2" s="16"/>
      <c r="GAI2" s="16"/>
      <c r="GAJ2" s="16"/>
      <c r="GAK2" s="16"/>
      <c r="GAL2" s="16"/>
      <c r="GAM2" s="16"/>
      <c r="GAN2" s="16"/>
      <c r="GAO2" s="16"/>
      <c r="GAP2" s="16"/>
      <c r="GAQ2" s="16"/>
      <c r="GAR2" s="16"/>
      <c r="GAS2" s="16"/>
      <c r="GAT2" s="16"/>
      <c r="GAU2" s="16"/>
      <c r="GAV2" s="16"/>
      <c r="GAW2" s="16"/>
      <c r="GAX2" s="16"/>
      <c r="GAY2" s="16"/>
      <c r="GAZ2" s="16"/>
      <c r="GBA2" s="16"/>
      <c r="GBB2" s="16"/>
      <c r="GBC2" s="16"/>
      <c r="GBD2" s="16"/>
      <c r="GBE2" s="16"/>
      <c r="GBF2" s="16"/>
      <c r="GBG2" s="16"/>
      <c r="GBH2" s="16"/>
      <c r="GBI2" s="16"/>
      <c r="GBJ2" s="16"/>
      <c r="GBK2" s="16"/>
      <c r="GBL2" s="16"/>
      <c r="GBM2" s="16"/>
      <c r="GBN2" s="16"/>
      <c r="GBO2" s="16"/>
      <c r="GBP2" s="16"/>
      <c r="GBQ2" s="16"/>
      <c r="GBR2" s="16"/>
      <c r="GBS2" s="16"/>
      <c r="GBT2" s="16"/>
      <c r="GBU2" s="16"/>
      <c r="GBV2" s="16"/>
      <c r="GBW2" s="16"/>
      <c r="GBX2" s="16"/>
      <c r="GBY2" s="16"/>
      <c r="GBZ2" s="16"/>
      <c r="GCA2" s="16"/>
      <c r="GCB2" s="16"/>
      <c r="GCC2" s="16"/>
      <c r="GCD2" s="16"/>
      <c r="GCE2" s="16"/>
      <c r="GCF2" s="16"/>
      <c r="GCG2" s="16"/>
      <c r="GCH2" s="16"/>
      <c r="GCI2" s="16"/>
      <c r="GCJ2" s="16"/>
      <c r="GCK2" s="16"/>
      <c r="GCL2" s="16"/>
      <c r="GCM2" s="16"/>
      <c r="GCN2" s="16"/>
      <c r="GCO2" s="16"/>
      <c r="GCP2" s="16"/>
      <c r="GCQ2" s="16"/>
      <c r="GCR2" s="16"/>
      <c r="GCS2" s="16"/>
      <c r="GCT2" s="16"/>
      <c r="GCU2" s="16"/>
      <c r="GCV2" s="16"/>
      <c r="GCW2" s="16"/>
      <c r="GCX2" s="16"/>
      <c r="GCY2" s="16"/>
      <c r="GCZ2" s="16"/>
      <c r="GDA2" s="16"/>
      <c r="GDB2" s="16"/>
      <c r="GDC2" s="16"/>
      <c r="GDD2" s="16"/>
      <c r="GDE2" s="16"/>
      <c r="GDF2" s="16"/>
      <c r="GDG2" s="16"/>
      <c r="GDH2" s="16"/>
      <c r="GDI2" s="16"/>
      <c r="GDJ2" s="16"/>
      <c r="GDK2" s="16"/>
      <c r="GDL2" s="16"/>
      <c r="GDM2" s="16"/>
      <c r="GDN2" s="16"/>
      <c r="GDO2" s="16"/>
      <c r="GDP2" s="16"/>
      <c r="GDQ2" s="16"/>
      <c r="GDR2" s="16"/>
      <c r="GDS2" s="16"/>
      <c r="GDT2" s="16"/>
      <c r="GDU2" s="16"/>
      <c r="GDV2" s="16"/>
      <c r="GDW2" s="16"/>
      <c r="GDX2" s="16"/>
      <c r="GDY2" s="16"/>
      <c r="GDZ2" s="16"/>
      <c r="GEA2" s="16"/>
      <c r="GEB2" s="16"/>
      <c r="GEC2" s="16"/>
      <c r="GED2" s="16"/>
      <c r="GEE2" s="16"/>
      <c r="GEF2" s="16"/>
      <c r="GEG2" s="16"/>
      <c r="GEH2" s="16"/>
      <c r="GEI2" s="16"/>
      <c r="GEJ2" s="16"/>
      <c r="GEK2" s="16"/>
      <c r="GEL2" s="16"/>
      <c r="GEM2" s="16"/>
      <c r="GEN2" s="16"/>
      <c r="GEO2" s="16"/>
      <c r="GEP2" s="16"/>
      <c r="GEQ2" s="16"/>
      <c r="GER2" s="16"/>
      <c r="GES2" s="16"/>
      <c r="GET2" s="16"/>
      <c r="GEU2" s="16"/>
      <c r="GEV2" s="16"/>
      <c r="GEW2" s="16"/>
      <c r="GEX2" s="16"/>
      <c r="GEY2" s="16"/>
      <c r="GEZ2" s="16"/>
      <c r="GFA2" s="16"/>
      <c r="GFB2" s="16"/>
      <c r="GFC2" s="16"/>
      <c r="GFD2" s="16"/>
      <c r="GFE2" s="16"/>
      <c r="GFF2" s="16"/>
      <c r="GFG2" s="16"/>
      <c r="GFH2" s="16"/>
      <c r="GFI2" s="16"/>
      <c r="GFJ2" s="16"/>
      <c r="GFK2" s="16"/>
      <c r="GFL2" s="16"/>
      <c r="GFM2" s="16"/>
      <c r="GFN2" s="16"/>
      <c r="GFO2" s="16"/>
      <c r="GFP2" s="16"/>
      <c r="GFQ2" s="16"/>
      <c r="GFR2" s="16"/>
      <c r="GFS2" s="16"/>
      <c r="GFT2" s="16"/>
      <c r="GFU2" s="16"/>
      <c r="GFV2" s="16"/>
      <c r="GFW2" s="16"/>
      <c r="GFX2" s="16"/>
      <c r="GFY2" s="16"/>
      <c r="GFZ2" s="16"/>
      <c r="GGA2" s="16"/>
      <c r="GGB2" s="16"/>
      <c r="GGC2" s="16"/>
      <c r="GGD2" s="16"/>
      <c r="GGE2" s="16"/>
      <c r="GGF2" s="16"/>
      <c r="GGG2" s="16"/>
      <c r="GGH2" s="16"/>
      <c r="GGI2" s="16"/>
      <c r="GGJ2" s="16"/>
      <c r="GGK2" s="16"/>
      <c r="GGL2" s="16"/>
      <c r="GGM2" s="16"/>
      <c r="GGN2" s="16"/>
      <c r="GGO2" s="16"/>
      <c r="GGP2" s="16"/>
      <c r="GGQ2" s="16"/>
      <c r="GGR2" s="16"/>
      <c r="GGS2" s="16"/>
      <c r="GGT2" s="16"/>
      <c r="GGU2" s="16"/>
      <c r="GGV2" s="16"/>
      <c r="GGW2" s="16"/>
      <c r="GGX2" s="16"/>
      <c r="GGY2" s="16"/>
      <c r="GGZ2" s="16"/>
      <c r="GHA2" s="16"/>
      <c r="GHB2" s="16"/>
      <c r="GHC2" s="16"/>
      <c r="GHD2" s="16"/>
      <c r="GHE2" s="16"/>
      <c r="GHF2" s="16"/>
      <c r="GHG2" s="16"/>
      <c r="GHH2" s="16"/>
      <c r="GHI2" s="16"/>
      <c r="GHJ2" s="16"/>
      <c r="GHK2" s="16"/>
      <c r="GHL2" s="16"/>
      <c r="GHM2" s="16"/>
      <c r="GHN2" s="16"/>
      <c r="GHO2" s="16"/>
      <c r="GHP2" s="16"/>
      <c r="GHQ2" s="16"/>
      <c r="GHR2" s="16"/>
      <c r="GHS2" s="16"/>
      <c r="GHT2" s="16"/>
      <c r="GHU2" s="16"/>
      <c r="GHV2" s="16"/>
      <c r="GHW2" s="16"/>
      <c r="GHX2" s="16"/>
      <c r="GHY2" s="16"/>
      <c r="GHZ2" s="16"/>
      <c r="GIA2" s="16"/>
      <c r="GIB2" s="16"/>
      <c r="GIC2" s="16"/>
      <c r="GID2" s="16"/>
      <c r="GIE2" s="16"/>
      <c r="GIF2" s="16"/>
      <c r="GIG2" s="16"/>
      <c r="GIH2" s="16"/>
      <c r="GII2" s="16"/>
      <c r="GIJ2" s="16"/>
      <c r="GIK2" s="16"/>
      <c r="GIL2" s="16"/>
      <c r="GIM2" s="16"/>
      <c r="GIN2" s="16"/>
      <c r="GIO2" s="16"/>
      <c r="GIP2" s="16"/>
      <c r="GIQ2" s="16"/>
      <c r="GIR2" s="16"/>
      <c r="GIS2" s="16"/>
      <c r="GIT2" s="16"/>
      <c r="GIU2" s="16"/>
      <c r="GIV2" s="16"/>
      <c r="GIW2" s="16"/>
      <c r="GIX2" s="16"/>
      <c r="GIY2" s="16"/>
      <c r="GIZ2" s="16"/>
      <c r="GJA2" s="16"/>
      <c r="GJB2" s="16"/>
      <c r="GJC2" s="16"/>
      <c r="GJD2" s="16"/>
      <c r="GJE2" s="16"/>
      <c r="GJF2" s="16"/>
      <c r="GJG2" s="16"/>
      <c r="GJH2" s="16"/>
      <c r="GJI2" s="16"/>
      <c r="GJJ2" s="16"/>
      <c r="GJK2" s="16"/>
      <c r="GJL2" s="16"/>
      <c r="GJM2" s="16"/>
      <c r="GJN2" s="16"/>
      <c r="GJO2" s="16"/>
      <c r="GJP2" s="16"/>
      <c r="GJQ2" s="16"/>
      <c r="GJR2" s="16"/>
      <c r="GJS2" s="16"/>
      <c r="GJT2" s="16"/>
      <c r="GJU2" s="16"/>
      <c r="GJV2" s="16"/>
      <c r="GJW2" s="16"/>
      <c r="GJX2" s="16"/>
      <c r="GJY2" s="16"/>
      <c r="GJZ2" s="16"/>
      <c r="GKA2" s="16"/>
      <c r="GKB2" s="16"/>
      <c r="GKC2" s="16"/>
      <c r="GKD2" s="16"/>
      <c r="GKE2" s="16"/>
      <c r="GKF2" s="16"/>
      <c r="GKG2" s="16"/>
      <c r="GKH2" s="16"/>
      <c r="GKI2" s="16"/>
      <c r="GKJ2" s="16"/>
      <c r="GKK2" s="16"/>
      <c r="GKL2" s="16"/>
      <c r="GKM2" s="16"/>
      <c r="GKN2" s="16"/>
      <c r="GKO2" s="16"/>
      <c r="GKP2" s="16"/>
      <c r="GKQ2" s="16"/>
      <c r="GKR2" s="16"/>
      <c r="GKS2" s="16"/>
      <c r="GKT2" s="16"/>
      <c r="GKU2" s="16"/>
      <c r="GKV2" s="16"/>
      <c r="GKW2" s="16"/>
      <c r="GKX2" s="16"/>
      <c r="GKY2" s="16"/>
      <c r="GKZ2" s="16"/>
      <c r="GLA2" s="16"/>
      <c r="GLB2" s="16"/>
      <c r="GLC2" s="16"/>
      <c r="GLD2" s="16"/>
      <c r="GLE2" s="16"/>
      <c r="GLF2" s="16"/>
      <c r="GLG2" s="16"/>
      <c r="GLH2" s="16"/>
      <c r="GLI2" s="16"/>
      <c r="GLJ2" s="16"/>
      <c r="GLK2" s="16"/>
      <c r="GLL2" s="16"/>
      <c r="GLM2" s="16"/>
      <c r="GLN2" s="16"/>
      <c r="GLO2" s="16"/>
      <c r="GLP2" s="16"/>
      <c r="GLQ2" s="16"/>
      <c r="GLR2" s="16"/>
      <c r="GLS2" s="16"/>
      <c r="GLT2" s="16"/>
      <c r="GLU2" s="16"/>
      <c r="GLV2" s="16"/>
      <c r="GLW2" s="16"/>
      <c r="GLX2" s="16"/>
      <c r="GLY2" s="16"/>
      <c r="GLZ2" s="16"/>
      <c r="GMA2" s="16"/>
      <c r="GMB2" s="16"/>
      <c r="GMC2" s="16"/>
      <c r="GMD2" s="16"/>
      <c r="GME2" s="16"/>
      <c r="GMF2" s="16"/>
      <c r="GMG2" s="16"/>
      <c r="GMH2" s="16"/>
      <c r="GMI2" s="16"/>
      <c r="GMJ2" s="16"/>
      <c r="GMK2" s="16"/>
      <c r="GML2" s="16"/>
      <c r="GMM2" s="16"/>
      <c r="GMN2" s="16"/>
      <c r="GMO2" s="16"/>
      <c r="GMP2" s="16"/>
      <c r="GMQ2" s="16"/>
      <c r="GMR2" s="16"/>
      <c r="GMS2" s="16"/>
      <c r="GMT2" s="16"/>
      <c r="GMU2" s="16"/>
      <c r="GMV2" s="16"/>
      <c r="GMW2" s="16"/>
      <c r="GMX2" s="16"/>
      <c r="GMY2" s="16"/>
      <c r="GMZ2" s="16"/>
      <c r="GNA2" s="16"/>
      <c r="GNB2" s="16"/>
      <c r="GNC2" s="16"/>
      <c r="GND2" s="16"/>
      <c r="GNE2" s="16"/>
      <c r="GNF2" s="16"/>
      <c r="GNG2" s="16"/>
      <c r="GNH2" s="16"/>
      <c r="GNI2" s="16"/>
      <c r="GNJ2" s="16"/>
      <c r="GNK2" s="16"/>
      <c r="GNL2" s="16"/>
      <c r="GNM2" s="16"/>
      <c r="GNN2" s="16"/>
      <c r="GNO2" s="16"/>
      <c r="GNP2" s="16"/>
      <c r="GNQ2" s="16"/>
      <c r="GNR2" s="16"/>
      <c r="GNS2" s="16"/>
      <c r="GNT2" s="16"/>
      <c r="GNU2" s="16"/>
      <c r="GNV2" s="16"/>
      <c r="GNW2" s="16"/>
      <c r="GNX2" s="16"/>
      <c r="GNY2" s="16"/>
      <c r="GNZ2" s="16"/>
      <c r="GOA2" s="16"/>
      <c r="GOB2" s="16"/>
      <c r="GOC2" s="16"/>
      <c r="GOD2" s="16"/>
      <c r="GOE2" s="16"/>
      <c r="GOF2" s="16"/>
      <c r="GOG2" s="16"/>
      <c r="GOH2" s="16"/>
      <c r="GOI2" s="16"/>
      <c r="GOJ2" s="16"/>
      <c r="GOK2" s="16"/>
      <c r="GOL2" s="16"/>
      <c r="GOM2" s="16"/>
      <c r="GON2" s="16"/>
      <c r="GOO2" s="16"/>
      <c r="GOP2" s="16"/>
      <c r="GOQ2" s="16"/>
      <c r="GOR2" s="16"/>
      <c r="GOS2" s="16"/>
      <c r="GOT2" s="16"/>
      <c r="GOU2" s="16"/>
      <c r="GOV2" s="16"/>
      <c r="GOW2" s="16"/>
      <c r="GOX2" s="16"/>
      <c r="GOY2" s="16"/>
      <c r="GOZ2" s="16"/>
      <c r="GPA2" s="16"/>
      <c r="GPB2" s="16"/>
      <c r="GPC2" s="16"/>
      <c r="GPD2" s="16"/>
      <c r="GPE2" s="16"/>
      <c r="GPF2" s="16"/>
      <c r="GPG2" s="16"/>
      <c r="GPH2" s="16"/>
      <c r="GPI2" s="16"/>
      <c r="GPJ2" s="16"/>
      <c r="GPK2" s="16"/>
      <c r="GPL2" s="16"/>
      <c r="GPM2" s="16"/>
      <c r="GPN2" s="16"/>
      <c r="GPO2" s="16"/>
      <c r="GPP2" s="16"/>
      <c r="GPQ2" s="16"/>
      <c r="GPR2" s="16"/>
      <c r="GPS2" s="16"/>
      <c r="GPT2" s="16"/>
      <c r="GPU2" s="16"/>
      <c r="GPV2" s="16"/>
      <c r="GPW2" s="16"/>
      <c r="GPX2" s="16"/>
      <c r="GPY2" s="16"/>
      <c r="GPZ2" s="16"/>
      <c r="GQA2" s="16"/>
      <c r="GQB2" s="16"/>
      <c r="GQC2" s="16"/>
      <c r="GQD2" s="16"/>
      <c r="GQE2" s="16"/>
      <c r="GQF2" s="16"/>
      <c r="GQG2" s="16"/>
      <c r="GQH2" s="16"/>
      <c r="GQI2" s="16"/>
      <c r="GQJ2" s="16"/>
      <c r="GQK2" s="16"/>
      <c r="GQL2" s="16"/>
      <c r="GQM2" s="16"/>
      <c r="GQN2" s="16"/>
      <c r="GQO2" s="16"/>
      <c r="GQP2" s="16"/>
      <c r="GQQ2" s="16"/>
      <c r="GQR2" s="16"/>
      <c r="GQS2" s="16"/>
      <c r="GQT2" s="16"/>
      <c r="GQU2" s="16"/>
      <c r="GQV2" s="16"/>
      <c r="GQW2" s="16"/>
      <c r="GQX2" s="16"/>
      <c r="GQY2" s="16"/>
      <c r="GQZ2" s="16"/>
      <c r="GRA2" s="16"/>
      <c r="GRB2" s="16"/>
      <c r="GRC2" s="16"/>
      <c r="GRD2" s="16"/>
      <c r="GRE2" s="16"/>
      <c r="GRF2" s="16"/>
      <c r="GRG2" s="16"/>
      <c r="GRH2" s="16"/>
      <c r="GRI2" s="16"/>
      <c r="GRJ2" s="16"/>
      <c r="GRK2" s="16"/>
      <c r="GRL2" s="16"/>
      <c r="GRM2" s="16"/>
      <c r="GRN2" s="16"/>
      <c r="GRO2" s="16"/>
      <c r="GRP2" s="16"/>
      <c r="GRQ2" s="16"/>
      <c r="GRR2" s="16"/>
      <c r="GRS2" s="16"/>
      <c r="GRT2" s="16"/>
      <c r="GRU2" s="16"/>
      <c r="GRV2" s="16"/>
      <c r="GRW2" s="16"/>
      <c r="GRX2" s="16"/>
      <c r="GRY2" s="16"/>
      <c r="GRZ2" s="16"/>
      <c r="GSA2" s="16"/>
      <c r="GSB2" s="16"/>
      <c r="GSC2" s="16"/>
      <c r="GSD2" s="16"/>
      <c r="GSE2" s="16"/>
      <c r="GSF2" s="16"/>
      <c r="GSG2" s="16"/>
      <c r="GSH2" s="16"/>
      <c r="GSI2" s="16"/>
      <c r="GSJ2" s="16"/>
      <c r="GSK2" s="16"/>
      <c r="GSL2" s="16"/>
      <c r="GSM2" s="16"/>
      <c r="GSN2" s="16"/>
      <c r="GSO2" s="16"/>
      <c r="GSP2" s="16"/>
      <c r="GSQ2" s="16"/>
      <c r="GSR2" s="16"/>
      <c r="GSS2" s="16"/>
      <c r="GST2" s="16"/>
      <c r="GSU2" s="16"/>
      <c r="GSV2" s="16"/>
      <c r="GSW2" s="16"/>
      <c r="GSX2" s="16"/>
      <c r="GSY2" s="16"/>
      <c r="GSZ2" s="16"/>
      <c r="GTA2" s="16"/>
      <c r="GTB2" s="16"/>
      <c r="GTC2" s="16"/>
      <c r="GTD2" s="16"/>
      <c r="GTE2" s="16"/>
      <c r="GTF2" s="16"/>
      <c r="GTG2" s="16"/>
      <c r="GTH2" s="16"/>
      <c r="GTI2" s="16"/>
      <c r="GTJ2" s="16"/>
      <c r="GTK2" s="16"/>
      <c r="GTL2" s="16"/>
      <c r="GTM2" s="16"/>
      <c r="GTN2" s="16"/>
      <c r="GTO2" s="16"/>
      <c r="GTP2" s="16"/>
      <c r="GTQ2" s="16"/>
      <c r="GTR2" s="16"/>
      <c r="GTS2" s="16"/>
      <c r="GTT2" s="16"/>
      <c r="GTU2" s="16"/>
      <c r="GTV2" s="16"/>
      <c r="GTW2" s="16"/>
      <c r="GTX2" s="16"/>
      <c r="GTY2" s="16"/>
      <c r="GTZ2" s="16"/>
      <c r="GUA2" s="16"/>
      <c r="GUB2" s="16"/>
      <c r="GUC2" s="16"/>
      <c r="GUD2" s="16"/>
      <c r="GUE2" s="16"/>
      <c r="GUF2" s="16"/>
      <c r="GUG2" s="16"/>
      <c r="GUH2" s="16"/>
      <c r="GUI2" s="16"/>
      <c r="GUJ2" s="16"/>
      <c r="GUK2" s="16"/>
      <c r="GUL2" s="16"/>
      <c r="GUM2" s="16"/>
      <c r="GUN2" s="16"/>
      <c r="GUO2" s="16"/>
      <c r="GUP2" s="16"/>
      <c r="GUQ2" s="16"/>
      <c r="GUR2" s="16"/>
      <c r="GUS2" s="16"/>
      <c r="GUT2" s="16"/>
      <c r="GUU2" s="16"/>
      <c r="GUV2" s="16"/>
      <c r="GUW2" s="16"/>
      <c r="GUX2" s="16"/>
      <c r="GUY2" s="16"/>
      <c r="GUZ2" s="16"/>
      <c r="GVA2" s="16"/>
      <c r="GVB2" s="16"/>
      <c r="GVC2" s="16"/>
      <c r="GVD2" s="16"/>
      <c r="GVE2" s="16"/>
      <c r="GVF2" s="16"/>
      <c r="GVG2" s="16"/>
      <c r="GVH2" s="16"/>
      <c r="GVI2" s="16"/>
      <c r="GVJ2" s="16"/>
      <c r="GVK2" s="16"/>
      <c r="GVL2" s="16"/>
      <c r="GVM2" s="16"/>
      <c r="GVN2" s="16"/>
      <c r="GVO2" s="16"/>
      <c r="GVP2" s="16"/>
      <c r="GVQ2" s="16"/>
      <c r="GVR2" s="16"/>
      <c r="GVS2" s="16"/>
      <c r="GVT2" s="16"/>
      <c r="GVU2" s="16"/>
      <c r="GVV2" s="16"/>
      <c r="GVW2" s="16"/>
      <c r="GVX2" s="16"/>
      <c r="GVY2" s="16"/>
      <c r="GVZ2" s="16"/>
      <c r="GWA2" s="16"/>
      <c r="GWB2" s="16"/>
      <c r="GWC2" s="16"/>
      <c r="GWD2" s="16"/>
      <c r="GWE2" s="16"/>
      <c r="GWF2" s="16"/>
      <c r="GWG2" s="16"/>
      <c r="GWH2" s="16"/>
      <c r="GWI2" s="16"/>
      <c r="GWJ2" s="16"/>
      <c r="GWK2" s="16"/>
      <c r="GWL2" s="16"/>
      <c r="GWM2" s="16"/>
      <c r="GWN2" s="16"/>
      <c r="GWO2" s="16"/>
      <c r="GWP2" s="16"/>
      <c r="GWQ2" s="16"/>
      <c r="GWR2" s="16"/>
      <c r="GWS2" s="16"/>
      <c r="GWT2" s="16"/>
      <c r="GWU2" s="16"/>
      <c r="GWV2" s="16"/>
      <c r="GWW2" s="16"/>
      <c r="GWX2" s="16"/>
      <c r="GWY2" s="16"/>
      <c r="GWZ2" s="16"/>
      <c r="GXA2" s="16"/>
      <c r="GXB2" s="16"/>
      <c r="GXC2" s="16"/>
      <c r="GXD2" s="16"/>
      <c r="GXE2" s="16"/>
      <c r="GXF2" s="16"/>
      <c r="GXG2" s="16"/>
      <c r="GXH2" s="16"/>
      <c r="GXI2" s="16"/>
      <c r="GXJ2" s="16"/>
      <c r="GXK2" s="16"/>
      <c r="GXL2" s="16"/>
      <c r="GXM2" s="16"/>
      <c r="GXN2" s="16"/>
      <c r="GXO2" s="16"/>
      <c r="GXP2" s="16"/>
      <c r="GXQ2" s="16"/>
      <c r="GXR2" s="16"/>
      <c r="GXS2" s="16"/>
      <c r="GXT2" s="16"/>
      <c r="GXU2" s="16"/>
      <c r="GXV2" s="16"/>
      <c r="GXW2" s="16"/>
      <c r="GXX2" s="16"/>
      <c r="GXY2" s="16"/>
      <c r="GXZ2" s="16"/>
      <c r="GYA2" s="16"/>
      <c r="GYB2" s="16"/>
      <c r="GYC2" s="16"/>
      <c r="GYD2" s="16"/>
      <c r="GYE2" s="16"/>
      <c r="GYF2" s="16"/>
      <c r="GYG2" s="16"/>
      <c r="GYH2" s="16"/>
      <c r="GYI2" s="16"/>
      <c r="GYJ2" s="16"/>
      <c r="GYK2" s="16"/>
      <c r="GYL2" s="16"/>
      <c r="GYM2" s="16"/>
      <c r="GYN2" s="16"/>
      <c r="GYO2" s="16"/>
      <c r="GYP2" s="16"/>
      <c r="GYQ2" s="16"/>
      <c r="GYR2" s="16"/>
      <c r="GYS2" s="16"/>
      <c r="GYT2" s="16"/>
      <c r="GYU2" s="16"/>
      <c r="GYV2" s="16"/>
      <c r="GYW2" s="16"/>
      <c r="GYX2" s="16"/>
      <c r="GYY2" s="16"/>
      <c r="GYZ2" s="16"/>
      <c r="GZA2" s="16"/>
      <c r="GZB2" s="16"/>
      <c r="GZC2" s="16"/>
      <c r="GZD2" s="16"/>
      <c r="GZE2" s="16"/>
      <c r="GZF2" s="16"/>
      <c r="GZG2" s="16"/>
      <c r="GZH2" s="16"/>
      <c r="GZI2" s="16"/>
      <c r="GZJ2" s="16"/>
      <c r="GZK2" s="16"/>
      <c r="GZL2" s="16"/>
      <c r="GZM2" s="16"/>
      <c r="GZN2" s="16"/>
      <c r="GZO2" s="16"/>
      <c r="GZP2" s="16"/>
      <c r="GZQ2" s="16"/>
      <c r="GZR2" s="16"/>
      <c r="GZS2" s="16"/>
      <c r="GZT2" s="16"/>
      <c r="GZU2" s="16"/>
      <c r="GZV2" s="16"/>
      <c r="GZW2" s="16"/>
      <c r="GZX2" s="16"/>
      <c r="GZY2" s="16"/>
      <c r="GZZ2" s="16"/>
      <c r="HAA2" s="16"/>
      <c r="HAB2" s="16"/>
      <c r="HAC2" s="16"/>
      <c r="HAD2" s="16"/>
      <c r="HAE2" s="16"/>
      <c r="HAF2" s="16"/>
      <c r="HAG2" s="16"/>
      <c r="HAH2" s="16"/>
      <c r="HAI2" s="16"/>
      <c r="HAJ2" s="16"/>
      <c r="HAK2" s="16"/>
      <c r="HAL2" s="16"/>
      <c r="HAM2" s="16"/>
      <c r="HAN2" s="16"/>
      <c r="HAO2" s="16"/>
      <c r="HAP2" s="16"/>
      <c r="HAQ2" s="16"/>
      <c r="HAR2" s="16"/>
      <c r="HAS2" s="16"/>
      <c r="HAT2" s="16"/>
      <c r="HAU2" s="16"/>
      <c r="HAV2" s="16"/>
      <c r="HAW2" s="16"/>
      <c r="HAX2" s="16"/>
      <c r="HAY2" s="16"/>
      <c r="HAZ2" s="16"/>
      <c r="HBA2" s="16"/>
      <c r="HBB2" s="16"/>
      <c r="HBC2" s="16"/>
      <c r="HBD2" s="16"/>
      <c r="HBE2" s="16"/>
      <c r="HBF2" s="16"/>
      <c r="HBG2" s="16"/>
      <c r="HBH2" s="16"/>
      <c r="HBI2" s="16"/>
      <c r="HBJ2" s="16"/>
      <c r="HBK2" s="16"/>
      <c r="HBL2" s="16"/>
      <c r="HBM2" s="16"/>
      <c r="HBN2" s="16"/>
      <c r="HBO2" s="16"/>
      <c r="HBP2" s="16"/>
      <c r="HBQ2" s="16"/>
      <c r="HBR2" s="16"/>
      <c r="HBS2" s="16"/>
      <c r="HBT2" s="16"/>
      <c r="HBU2" s="16"/>
      <c r="HBV2" s="16"/>
      <c r="HBW2" s="16"/>
      <c r="HBX2" s="16"/>
      <c r="HBY2" s="16"/>
      <c r="HBZ2" s="16"/>
      <c r="HCA2" s="16"/>
      <c r="HCB2" s="16"/>
      <c r="HCC2" s="16"/>
      <c r="HCD2" s="16"/>
      <c r="HCE2" s="16"/>
      <c r="HCF2" s="16"/>
      <c r="HCG2" s="16"/>
      <c r="HCH2" s="16"/>
      <c r="HCI2" s="16"/>
      <c r="HCJ2" s="16"/>
      <c r="HCK2" s="16"/>
      <c r="HCL2" s="16"/>
      <c r="HCM2" s="16"/>
      <c r="HCN2" s="16"/>
      <c r="HCO2" s="16"/>
      <c r="HCP2" s="16"/>
      <c r="HCQ2" s="16"/>
      <c r="HCR2" s="16"/>
      <c r="HCS2" s="16"/>
      <c r="HCT2" s="16"/>
      <c r="HCU2" s="16"/>
      <c r="HCV2" s="16"/>
      <c r="HCW2" s="16"/>
      <c r="HCX2" s="16"/>
      <c r="HCY2" s="16"/>
      <c r="HCZ2" s="16"/>
      <c r="HDA2" s="16"/>
      <c r="HDB2" s="16"/>
      <c r="HDC2" s="16"/>
      <c r="HDD2" s="16"/>
      <c r="HDE2" s="16"/>
      <c r="HDF2" s="16"/>
      <c r="HDG2" s="16"/>
      <c r="HDH2" s="16"/>
      <c r="HDI2" s="16"/>
      <c r="HDJ2" s="16"/>
      <c r="HDK2" s="16"/>
      <c r="HDL2" s="16"/>
      <c r="HDM2" s="16"/>
      <c r="HDN2" s="16"/>
      <c r="HDO2" s="16"/>
      <c r="HDP2" s="16"/>
      <c r="HDQ2" s="16"/>
      <c r="HDR2" s="16"/>
      <c r="HDS2" s="16"/>
      <c r="HDT2" s="16"/>
      <c r="HDU2" s="16"/>
      <c r="HDV2" s="16"/>
      <c r="HDW2" s="16"/>
      <c r="HDX2" s="16"/>
      <c r="HDY2" s="16"/>
      <c r="HDZ2" s="16"/>
      <c r="HEA2" s="16"/>
      <c r="HEB2" s="16"/>
      <c r="HEC2" s="16"/>
      <c r="HED2" s="16"/>
      <c r="HEE2" s="16"/>
      <c r="HEF2" s="16"/>
      <c r="HEG2" s="16"/>
      <c r="HEH2" s="16"/>
      <c r="HEI2" s="16"/>
      <c r="HEJ2" s="16"/>
      <c r="HEK2" s="16"/>
      <c r="HEL2" s="16"/>
      <c r="HEM2" s="16"/>
      <c r="HEN2" s="16"/>
      <c r="HEO2" s="16"/>
      <c r="HEP2" s="16"/>
      <c r="HEQ2" s="16"/>
      <c r="HER2" s="16"/>
      <c r="HES2" s="16"/>
      <c r="HET2" s="16"/>
      <c r="HEU2" s="16"/>
      <c r="HEV2" s="16"/>
      <c r="HEW2" s="16"/>
      <c r="HEX2" s="16"/>
      <c r="HEY2" s="16"/>
      <c r="HEZ2" s="16"/>
      <c r="HFA2" s="16"/>
      <c r="HFB2" s="16"/>
      <c r="HFC2" s="16"/>
      <c r="HFD2" s="16"/>
      <c r="HFE2" s="16"/>
      <c r="HFF2" s="16"/>
      <c r="HFG2" s="16"/>
      <c r="HFH2" s="16"/>
      <c r="HFI2" s="16"/>
      <c r="HFJ2" s="16"/>
      <c r="HFK2" s="16"/>
      <c r="HFL2" s="16"/>
      <c r="HFM2" s="16"/>
      <c r="HFN2" s="16"/>
      <c r="HFO2" s="16"/>
      <c r="HFP2" s="16"/>
      <c r="HFQ2" s="16"/>
      <c r="HFR2" s="16"/>
      <c r="HFS2" s="16"/>
      <c r="HFT2" s="16"/>
      <c r="HFU2" s="16"/>
      <c r="HFV2" s="16"/>
      <c r="HFW2" s="16"/>
      <c r="HFX2" s="16"/>
      <c r="HFY2" s="16"/>
      <c r="HFZ2" s="16"/>
      <c r="HGA2" s="16"/>
      <c r="HGB2" s="16"/>
      <c r="HGC2" s="16"/>
      <c r="HGD2" s="16"/>
      <c r="HGE2" s="16"/>
      <c r="HGF2" s="16"/>
      <c r="HGG2" s="16"/>
      <c r="HGH2" s="16"/>
      <c r="HGI2" s="16"/>
      <c r="HGJ2" s="16"/>
      <c r="HGK2" s="16"/>
      <c r="HGL2" s="16"/>
      <c r="HGM2" s="16"/>
      <c r="HGN2" s="16"/>
      <c r="HGO2" s="16"/>
      <c r="HGP2" s="16"/>
      <c r="HGQ2" s="16"/>
      <c r="HGR2" s="16"/>
      <c r="HGS2" s="16"/>
      <c r="HGT2" s="16"/>
      <c r="HGU2" s="16"/>
      <c r="HGV2" s="16"/>
      <c r="HGW2" s="16"/>
      <c r="HGX2" s="16"/>
      <c r="HGY2" s="16"/>
      <c r="HGZ2" s="16"/>
      <c r="HHA2" s="16"/>
      <c r="HHB2" s="16"/>
      <c r="HHC2" s="16"/>
      <c r="HHD2" s="16"/>
      <c r="HHE2" s="16"/>
      <c r="HHF2" s="16"/>
      <c r="HHG2" s="16"/>
      <c r="HHH2" s="16"/>
      <c r="HHI2" s="16"/>
      <c r="HHJ2" s="16"/>
      <c r="HHK2" s="16"/>
      <c r="HHL2" s="16"/>
      <c r="HHM2" s="16"/>
      <c r="HHN2" s="16"/>
      <c r="HHO2" s="16"/>
      <c r="HHP2" s="16"/>
      <c r="HHQ2" s="16"/>
      <c r="HHR2" s="16"/>
      <c r="HHS2" s="16"/>
      <c r="HHT2" s="16"/>
      <c r="HHU2" s="16"/>
      <c r="HHV2" s="16"/>
      <c r="HHW2" s="16"/>
      <c r="HHX2" s="16"/>
      <c r="HHY2" s="16"/>
      <c r="HHZ2" s="16"/>
      <c r="HIA2" s="16"/>
      <c r="HIB2" s="16"/>
      <c r="HIC2" s="16"/>
      <c r="HID2" s="16"/>
      <c r="HIE2" s="16"/>
      <c r="HIF2" s="16"/>
      <c r="HIG2" s="16"/>
      <c r="HIH2" s="16"/>
      <c r="HII2" s="16"/>
      <c r="HIJ2" s="16"/>
      <c r="HIK2" s="16"/>
      <c r="HIL2" s="16"/>
      <c r="HIM2" s="16"/>
      <c r="HIN2" s="16"/>
      <c r="HIO2" s="16"/>
      <c r="HIP2" s="16"/>
      <c r="HIQ2" s="16"/>
      <c r="HIR2" s="16"/>
      <c r="HIS2" s="16"/>
      <c r="HIT2" s="16"/>
      <c r="HIU2" s="16"/>
      <c r="HIV2" s="16"/>
      <c r="HIW2" s="16"/>
      <c r="HIX2" s="16"/>
      <c r="HIY2" s="16"/>
      <c r="HIZ2" s="16"/>
      <c r="HJA2" s="16"/>
      <c r="HJB2" s="16"/>
      <c r="HJC2" s="16"/>
      <c r="HJD2" s="16"/>
      <c r="HJE2" s="16"/>
      <c r="HJF2" s="16"/>
      <c r="HJG2" s="16"/>
      <c r="HJH2" s="16"/>
      <c r="HJI2" s="16"/>
      <c r="HJJ2" s="16"/>
      <c r="HJK2" s="16"/>
      <c r="HJL2" s="16"/>
      <c r="HJM2" s="16"/>
      <c r="HJN2" s="16"/>
      <c r="HJO2" s="16"/>
      <c r="HJP2" s="16"/>
      <c r="HJQ2" s="16"/>
      <c r="HJR2" s="16"/>
      <c r="HJS2" s="16"/>
      <c r="HJT2" s="16"/>
      <c r="HJU2" s="16"/>
      <c r="HJV2" s="16"/>
      <c r="HJW2" s="16"/>
      <c r="HJX2" s="16"/>
      <c r="HJY2" s="16"/>
      <c r="HJZ2" s="16"/>
      <c r="HKA2" s="16"/>
      <c r="HKB2" s="16"/>
      <c r="HKC2" s="16"/>
      <c r="HKD2" s="16"/>
      <c r="HKE2" s="16"/>
      <c r="HKF2" s="16"/>
      <c r="HKG2" s="16"/>
      <c r="HKH2" s="16"/>
      <c r="HKI2" s="16"/>
      <c r="HKJ2" s="16"/>
      <c r="HKK2" s="16"/>
      <c r="HKL2" s="16"/>
      <c r="HKM2" s="16"/>
      <c r="HKN2" s="16"/>
      <c r="HKO2" s="16"/>
      <c r="HKP2" s="16"/>
      <c r="HKQ2" s="16"/>
      <c r="HKR2" s="16"/>
      <c r="HKS2" s="16"/>
      <c r="HKT2" s="16"/>
      <c r="HKU2" s="16"/>
      <c r="HKV2" s="16"/>
      <c r="HKW2" s="16"/>
      <c r="HKX2" s="16"/>
      <c r="HKY2" s="16"/>
      <c r="HKZ2" s="16"/>
      <c r="HLA2" s="16"/>
      <c r="HLB2" s="16"/>
      <c r="HLC2" s="16"/>
      <c r="HLD2" s="16"/>
      <c r="HLE2" s="16"/>
      <c r="HLF2" s="16"/>
      <c r="HLG2" s="16"/>
      <c r="HLH2" s="16"/>
      <c r="HLI2" s="16"/>
      <c r="HLJ2" s="16"/>
      <c r="HLK2" s="16"/>
      <c r="HLL2" s="16"/>
      <c r="HLM2" s="16"/>
      <c r="HLN2" s="16"/>
      <c r="HLO2" s="16"/>
      <c r="HLP2" s="16"/>
      <c r="HLQ2" s="16"/>
      <c r="HLR2" s="16"/>
      <c r="HLS2" s="16"/>
      <c r="HLT2" s="16"/>
      <c r="HLU2" s="16"/>
      <c r="HLV2" s="16"/>
      <c r="HLW2" s="16"/>
      <c r="HLX2" s="16"/>
      <c r="HLY2" s="16"/>
      <c r="HLZ2" s="16"/>
      <c r="HMA2" s="16"/>
      <c r="HMB2" s="16"/>
      <c r="HMC2" s="16"/>
      <c r="HMD2" s="16"/>
      <c r="HME2" s="16"/>
      <c r="HMF2" s="16"/>
      <c r="HMG2" s="16"/>
      <c r="HMH2" s="16"/>
      <c r="HMI2" s="16"/>
      <c r="HMJ2" s="16"/>
      <c r="HMK2" s="16"/>
      <c r="HML2" s="16"/>
      <c r="HMM2" s="16"/>
      <c r="HMN2" s="16"/>
      <c r="HMO2" s="16"/>
      <c r="HMP2" s="16"/>
      <c r="HMQ2" s="16"/>
      <c r="HMR2" s="16"/>
      <c r="HMS2" s="16"/>
      <c r="HMT2" s="16"/>
      <c r="HMU2" s="16"/>
      <c r="HMV2" s="16"/>
      <c r="HMW2" s="16"/>
      <c r="HMX2" s="16"/>
      <c r="HMY2" s="16"/>
      <c r="HMZ2" s="16"/>
      <c r="HNA2" s="16"/>
      <c r="HNB2" s="16"/>
      <c r="HNC2" s="16"/>
      <c r="HND2" s="16"/>
      <c r="HNE2" s="16"/>
      <c r="HNF2" s="16"/>
      <c r="HNG2" s="16"/>
      <c r="HNH2" s="16"/>
      <c r="HNI2" s="16"/>
      <c r="HNJ2" s="16"/>
      <c r="HNK2" s="16"/>
      <c r="HNL2" s="16"/>
      <c r="HNM2" s="16"/>
      <c r="HNN2" s="16"/>
      <c r="HNO2" s="16"/>
      <c r="HNP2" s="16"/>
      <c r="HNQ2" s="16"/>
      <c r="HNR2" s="16"/>
      <c r="HNS2" s="16"/>
      <c r="HNT2" s="16"/>
      <c r="HNU2" s="16"/>
      <c r="HNV2" s="16"/>
      <c r="HNW2" s="16"/>
      <c r="HNX2" s="16"/>
      <c r="HNY2" s="16"/>
      <c r="HNZ2" s="16"/>
      <c r="HOA2" s="16"/>
      <c r="HOB2" s="16"/>
      <c r="HOC2" s="16"/>
      <c r="HOD2" s="16"/>
      <c r="HOE2" s="16"/>
      <c r="HOF2" s="16"/>
      <c r="HOG2" s="16"/>
      <c r="HOH2" s="16"/>
      <c r="HOI2" s="16"/>
      <c r="HOJ2" s="16"/>
      <c r="HOK2" s="16"/>
      <c r="HOL2" s="16"/>
      <c r="HOM2" s="16"/>
      <c r="HON2" s="16"/>
      <c r="HOO2" s="16"/>
      <c r="HOP2" s="16"/>
      <c r="HOQ2" s="16"/>
      <c r="HOR2" s="16"/>
      <c r="HOS2" s="16"/>
      <c r="HOT2" s="16"/>
      <c r="HOU2" s="16"/>
      <c r="HOV2" s="16"/>
      <c r="HOW2" s="16"/>
      <c r="HOX2" s="16"/>
      <c r="HOY2" s="16"/>
      <c r="HOZ2" s="16"/>
      <c r="HPA2" s="16"/>
      <c r="HPB2" s="16"/>
      <c r="HPC2" s="16"/>
      <c r="HPD2" s="16"/>
      <c r="HPE2" s="16"/>
      <c r="HPF2" s="16"/>
      <c r="HPG2" s="16"/>
      <c r="HPH2" s="16"/>
      <c r="HPI2" s="16"/>
      <c r="HPJ2" s="16"/>
      <c r="HPK2" s="16"/>
      <c r="HPL2" s="16"/>
      <c r="HPM2" s="16"/>
      <c r="HPN2" s="16"/>
      <c r="HPO2" s="16"/>
      <c r="HPP2" s="16"/>
      <c r="HPQ2" s="16"/>
      <c r="HPR2" s="16"/>
      <c r="HPS2" s="16"/>
      <c r="HPT2" s="16"/>
      <c r="HPU2" s="16"/>
      <c r="HPV2" s="16"/>
      <c r="HPW2" s="16"/>
      <c r="HPX2" s="16"/>
      <c r="HPY2" s="16"/>
      <c r="HPZ2" s="16"/>
      <c r="HQA2" s="16"/>
      <c r="HQB2" s="16"/>
      <c r="HQC2" s="16"/>
      <c r="HQD2" s="16"/>
      <c r="HQE2" s="16"/>
      <c r="HQF2" s="16"/>
      <c r="HQG2" s="16"/>
      <c r="HQH2" s="16"/>
      <c r="HQI2" s="16"/>
      <c r="HQJ2" s="16"/>
      <c r="HQK2" s="16"/>
      <c r="HQL2" s="16"/>
      <c r="HQM2" s="16"/>
      <c r="HQN2" s="16"/>
      <c r="HQO2" s="16"/>
      <c r="HQP2" s="16"/>
      <c r="HQQ2" s="16"/>
      <c r="HQR2" s="16"/>
      <c r="HQS2" s="16"/>
      <c r="HQT2" s="16"/>
      <c r="HQU2" s="16"/>
      <c r="HQV2" s="16"/>
      <c r="HQW2" s="16"/>
      <c r="HQX2" s="16"/>
      <c r="HQY2" s="16"/>
      <c r="HQZ2" s="16"/>
      <c r="HRA2" s="16"/>
      <c r="HRB2" s="16"/>
      <c r="HRC2" s="16"/>
      <c r="HRD2" s="16"/>
      <c r="HRE2" s="16"/>
      <c r="HRF2" s="16"/>
      <c r="HRG2" s="16"/>
      <c r="HRH2" s="16"/>
      <c r="HRI2" s="16"/>
      <c r="HRJ2" s="16"/>
      <c r="HRK2" s="16"/>
      <c r="HRL2" s="16"/>
      <c r="HRM2" s="16"/>
      <c r="HRN2" s="16"/>
      <c r="HRO2" s="16"/>
      <c r="HRP2" s="16"/>
      <c r="HRQ2" s="16"/>
      <c r="HRR2" s="16"/>
      <c r="HRS2" s="16"/>
      <c r="HRT2" s="16"/>
      <c r="HRU2" s="16"/>
      <c r="HRV2" s="16"/>
      <c r="HRW2" s="16"/>
      <c r="HRX2" s="16"/>
      <c r="HRY2" s="16"/>
      <c r="HRZ2" s="16"/>
      <c r="HSA2" s="16"/>
      <c r="HSB2" s="16"/>
      <c r="HSC2" s="16"/>
      <c r="HSD2" s="16"/>
      <c r="HSE2" s="16"/>
      <c r="HSF2" s="16"/>
      <c r="HSG2" s="16"/>
      <c r="HSH2" s="16"/>
      <c r="HSI2" s="16"/>
      <c r="HSJ2" s="16"/>
      <c r="HSK2" s="16"/>
      <c r="HSL2" s="16"/>
      <c r="HSM2" s="16"/>
      <c r="HSN2" s="16"/>
      <c r="HSO2" s="16"/>
      <c r="HSP2" s="16"/>
      <c r="HSQ2" s="16"/>
      <c r="HSR2" s="16"/>
      <c r="HSS2" s="16"/>
      <c r="HST2" s="16"/>
      <c r="HSU2" s="16"/>
      <c r="HSV2" s="16"/>
      <c r="HSW2" s="16"/>
      <c r="HSX2" s="16"/>
      <c r="HSY2" s="16"/>
      <c r="HSZ2" s="16"/>
      <c r="HTA2" s="16"/>
      <c r="HTB2" s="16"/>
      <c r="HTC2" s="16"/>
      <c r="HTD2" s="16"/>
      <c r="HTE2" s="16"/>
      <c r="HTF2" s="16"/>
      <c r="HTG2" s="16"/>
      <c r="HTH2" s="16"/>
      <c r="HTI2" s="16"/>
      <c r="HTJ2" s="16"/>
      <c r="HTK2" s="16"/>
      <c r="HTL2" s="16"/>
      <c r="HTM2" s="16"/>
      <c r="HTN2" s="16"/>
      <c r="HTO2" s="16"/>
      <c r="HTP2" s="16"/>
      <c r="HTQ2" s="16"/>
      <c r="HTR2" s="16"/>
      <c r="HTS2" s="16"/>
      <c r="HTT2" s="16"/>
      <c r="HTU2" s="16"/>
      <c r="HTV2" s="16"/>
      <c r="HTW2" s="16"/>
      <c r="HTX2" s="16"/>
      <c r="HTY2" s="16"/>
      <c r="HTZ2" s="16"/>
      <c r="HUA2" s="16"/>
      <c r="HUB2" s="16"/>
      <c r="HUC2" s="16"/>
      <c r="HUD2" s="16"/>
      <c r="HUE2" s="16"/>
      <c r="HUF2" s="16"/>
      <c r="HUG2" s="16"/>
      <c r="HUH2" s="16"/>
      <c r="HUI2" s="16"/>
      <c r="HUJ2" s="16"/>
      <c r="HUK2" s="16"/>
      <c r="HUL2" s="16"/>
      <c r="HUM2" s="16"/>
      <c r="HUN2" s="16"/>
      <c r="HUO2" s="16"/>
      <c r="HUP2" s="16"/>
      <c r="HUQ2" s="16"/>
      <c r="HUR2" s="16"/>
      <c r="HUS2" s="16"/>
      <c r="HUT2" s="16"/>
      <c r="HUU2" s="16"/>
      <c r="HUV2" s="16"/>
      <c r="HUW2" s="16"/>
      <c r="HUX2" s="16"/>
      <c r="HUY2" s="16"/>
      <c r="HUZ2" s="16"/>
      <c r="HVA2" s="16"/>
      <c r="HVB2" s="16"/>
      <c r="HVC2" s="16"/>
      <c r="HVD2" s="16"/>
      <c r="HVE2" s="16"/>
      <c r="HVF2" s="16"/>
      <c r="HVG2" s="16"/>
      <c r="HVH2" s="16"/>
      <c r="HVI2" s="16"/>
      <c r="HVJ2" s="16"/>
      <c r="HVK2" s="16"/>
      <c r="HVL2" s="16"/>
      <c r="HVM2" s="16"/>
      <c r="HVN2" s="16"/>
      <c r="HVO2" s="16"/>
      <c r="HVP2" s="16"/>
      <c r="HVQ2" s="16"/>
      <c r="HVR2" s="16"/>
      <c r="HVS2" s="16"/>
      <c r="HVT2" s="16"/>
      <c r="HVU2" s="16"/>
      <c r="HVV2" s="16"/>
      <c r="HVW2" s="16"/>
      <c r="HVX2" s="16"/>
      <c r="HVY2" s="16"/>
      <c r="HVZ2" s="16"/>
      <c r="HWA2" s="16"/>
      <c r="HWB2" s="16"/>
      <c r="HWC2" s="16"/>
      <c r="HWD2" s="16"/>
      <c r="HWE2" s="16"/>
      <c r="HWF2" s="16"/>
      <c r="HWG2" s="16"/>
      <c r="HWH2" s="16"/>
      <c r="HWI2" s="16"/>
      <c r="HWJ2" s="16"/>
      <c r="HWK2" s="16"/>
      <c r="HWL2" s="16"/>
      <c r="HWM2" s="16"/>
      <c r="HWN2" s="16"/>
      <c r="HWO2" s="16"/>
      <c r="HWP2" s="16"/>
      <c r="HWQ2" s="16"/>
      <c r="HWR2" s="16"/>
      <c r="HWS2" s="16"/>
      <c r="HWT2" s="16"/>
      <c r="HWU2" s="16"/>
      <c r="HWV2" s="16"/>
      <c r="HWW2" s="16"/>
      <c r="HWX2" s="16"/>
      <c r="HWY2" s="16"/>
      <c r="HWZ2" s="16"/>
      <c r="HXA2" s="16"/>
      <c r="HXB2" s="16"/>
      <c r="HXC2" s="16"/>
      <c r="HXD2" s="16"/>
      <c r="HXE2" s="16"/>
      <c r="HXF2" s="16"/>
      <c r="HXG2" s="16"/>
      <c r="HXH2" s="16"/>
      <c r="HXI2" s="16"/>
      <c r="HXJ2" s="16"/>
      <c r="HXK2" s="16"/>
      <c r="HXL2" s="16"/>
      <c r="HXM2" s="16"/>
      <c r="HXN2" s="16"/>
      <c r="HXO2" s="16"/>
      <c r="HXP2" s="16"/>
      <c r="HXQ2" s="16"/>
      <c r="HXR2" s="16"/>
      <c r="HXS2" s="16"/>
      <c r="HXT2" s="16"/>
      <c r="HXU2" s="16"/>
      <c r="HXV2" s="16"/>
      <c r="HXW2" s="16"/>
      <c r="HXX2" s="16"/>
      <c r="HXY2" s="16"/>
      <c r="HXZ2" s="16"/>
      <c r="HYA2" s="16"/>
      <c r="HYB2" s="16"/>
      <c r="HYC2" s="16"/>
      <c r="HYD2" s="16"/>
      <c r="HYE2" s="16"/>
      <c r="HYF2" s="16"/>
      <c r="HYG2" s="16"/>
      <c r="HYH2" s="16"/>
      <c r="HYI2" s="16"/>
      <c r="HYJ2" s="16"/>
      <c r="HYK2" s="16"/>
      <c r="HYL2" s="16"/>
      <c r="HYM2" s="16"/>
      <c r="HYN2" s="16"/>
      <c r="HYO2" s="16"/>
      <c r="HYP2" s="16"/>
      <c r="HYQ2" s="16"/>
      <c r="HYR2" s="16"/>
      <c r="HYS2" s="16"/>
      <c r="HYT2" s="16"/>
      <c r="HYU2" s="16"/>
      <c r="HYV2" s="16"/>
      <c r="HYW2" s="16"/>
      <c r="HYX2" s="16"/>
      <c r="HYY2" s="16"/>
      <c r="HYZ2" s="16"/>
      <c r="HZA2" s="16"/>
      <c r="HZB2" s="16"/>
      <c r="HZC2" s="16"/>
      <c r="HZD2" s="16"/>
      <c r="HZE2" s="16"/>
      <c r="HZF2" s="16"/>
      <c r="HZG2" s="16"/>
      <c r="HZH2" s="16"/>
      <c r="HZI2" s="16"/>
      <c r="HZJ2" s="16"/>
      <c r="HZK2" s="16"/>
      <c r="HZL2" s="16"/>
      <c r="HZM2" s="16"/>
      <c r="HZN2" s="16"/>
      <c r="HZO2" s="16"/>
      <c r="HZP2" s="16"/>
      <c r="HZQ2" s="16"/>
      <c r="HZR2" s="16"/>
      <c r="HZS2" s="16"/>
      <c r="HZT2" s="16"/>
      <c r="HZU2" s="16"/>
      <c r="HZV2" s="16"/>
      <c r="HZW2" s="16"/>
      <c r="HZX2" s="16"/>
      <c r="HZY2" s="16"/>
      <c r="HZZ2" s="16"/>
      <c r="IAA2" s="16"/>
      <c r="IAB2" s="16"/>
      <c r="IAC2" s="16"/>
      <c r="IAD2" s="16"/>
      <c r="IAE2" s="16"/>
      <c r="IAF2" s="16"/>
      <c r="IAG2" s="16"/>
      <c r="IAH2" s="16"/>
      <c r="IAI2" s="16"/>
      <c r="IAJ2" s="16"/>
      <c r="IAK2" s="16"/>
      <c r="IAL2" s="16"/>
      <c r="IAM2" s="16"/>
      <c r="IAN2" s="16"/>
      <c r="IAO2" s="16"/>
      <c r="IAP2" s="16"/>
      <c r="IAQ2" s="16"/>
      <c r="IAR2" s="16"/>
      <c r="IAS2" s="16"/>
      <c r="IAT2" s="16"/>
      <c r="IAU2" s="16"/>
      <c r="IAV2" s="16"/>
      <c r="IAW2" s="16"/>
      <c r="IAX2" s="16"/>
      <c r="IAY2" s="16"/>
      <c r="IAZ2" s="16"/>
      <c r="IBA2" s="16"/>
      <c r="IBB2" s="16"/>
      <c r="IBC2" s="16"/>
      <c r="IBD2" s="16"/>
      <c r="IBE2" s="16"/>
      <c r="IBF2" s="16"/>
      <c r="IBG2" s="16"/>
      <c r="IBH2" s="16"/>
      <c r="IBI2" s="16"/>
      <c r="IBJ2" s="16"/>
      <c r="IBK2" s="16"/>
      <c r="IBL2" s="16"/>
      <c r="IBM2" s="16"/>
      <c r="IBN2" s="16"/>
      <c r="IBO2" s="16"/>
      <c r="IBP2" s="16"/>
      <c r="IBQ2" s="16"/>
      <c r="IBR2" s="16"/>
      <c r="IBS2" s="16"/>
      <c r="IBT2" s="16"/>
      <c r="IBU2" s="16"/>
      <c r="IBV2" s="16"/>
      <c r="IBW2" s="16"/>
      <c r="IBX2" s="16"/>
      <c r="IBY2" s="16"/>
      <c r="IBZ2" s="16"/>
      <c r="ICA2" s="16"/>
      <c r="ICB2" s="16"/>
      <c r="ICC2" s="16"/>
      <c r="ICD2" s="16"/>
      <c r="ICE2" s="16"/>
      <c r="ICF2" s="16"/>
      <c r="ICG2" s="16"/>
      <c r="ICH2" s="16"/>
      <c r="ICI2" s="16"/>
      <c r="ICJ2" s="16"/>
      <c r="ICK2" s="16"/>
      <c r="ICL2" s="16"/>
      <c r="ICM2" s="16"/>
      <c r="ICN2" s="16"/>
      <c r="ICO2" s="16"/>
      <c r="ICP2" s="16"/>
      <c r="ICQ2" s="16"/>
      <c r="ICR2" s="16"/>
      <c r="ICS2" s="16"/>
      <c r="ICT2" s="16"/>
      <c r="ICU2" s="16"/>
      <c r="ICV2" s="16"/>
      <c r="ICW2" s="16"/>
      <c r="ICX2" s="16"/>
      <c r="ICY2" s="16"/>
      <c r="ICZ2" s="16"/>
      <c r="IDA2" s="16"/>
      <c r="IDB2" s="16"/>
      <c r="IDC2" s="16"/>
      <c r="IDD2" s="16"/>
      <c r="IDE2" s="16"/>
      <c r="IDF2" s="16"/>
      <c r="IDG2" s="16"/>
      <c r="IDH2" s="16"/>
      <c r="IDI2" s="16"/>
      <c r="IDJ2" s="16"/>
      <c r="IDK2" s="16"/>
      <c r="IDL2" s="16"/>
      <c r="IDM2" s="16"/>
      <c r="IDN2" s="16"/>
      <c r="IDO2" s="16"/>
      <c r="IDP2" s="16"/>
      <c r="IDQ2" s="16"/>
      <c r="IDR2" s="16"/>
      <c r="IDS2" s="16"/>
      <c r="IDT2" s="16"/>
      <c r="IDU2" s="16"/>
      <c r="IDV2" s="16"/>
      <c r="IDW2" s="16"/>
      <c r="IDX2" s="16"/>
      <c r="IDY2" s="16"/>
      <c r="IDZ2" s="16"/>
      <c r="IEA2" s="16"/>
      <c r="IEB2" s="16"/>
      <c r="IEC2" s="16"/>
      <c r="IED2" s="16"/>
      <c r="IEE2" s="16"/>
      <c r="IEF2" s="16"/>
      <c r="IEG2" s="16"/>
      <c r="IEH2" s="16"/>
      <c r="IEI2" s="16"/>
      <c r="IEJ2" s="16"/>
      <c r="IEK2" s="16"/>
      <c r="IEL2" s="16"/>
      <c r="IEM2" s="16"/>
      <c r="IEN2" s="16"/>
      <c r="IEO2" s="16"/>
      <c r="IEP2" s="16"/>
      <c r="IEQ2" s="16"/>
      <c r="IER2" s="16"/>
      <c r="IES2" s="16"/>
      <c r="IET2" s="16"/>
      <c r="IEU2" s="16"/>
      <c r="IEV2" s="16"/>
      <c r="IEW2" s="16"/>
      <c r="IEX2" s="16"/>
      <c r="IEY2" s="16"/>
      <c r="IEZ2" s="16"/>
      <c r="IFA2" s="16"/>
      <c r="IFB2" s="16"/>
      <c r="IFC2" s="16"/>
      <c r="IFD2" s="16"/>
      <c r="IFE2" s="16"/>
      <c r="IFF2" s="16"/>
      <c r="IFG2" s="16"/>
      <c r="IFH2" s="16"/>
      <c r="IFI2" s="16"/>
      <c r="IFJ2" s="16"/>
      <c r="IFK2" s="16"/>
      <c r="IFL2" s="16"/>
      <c r="IFM2" s="16"/>
      <c r="IFN2" s="16"/>
      <c r="IFO2" s="16"/>
      <c r="IFP2" s="16"/>
      <c r="IFQ2" s="16"/>
      <c r="IFR2" s="16"/>
      <c r="IFS2" s="16"/>
      <c r="IFT2" s="16"/>
      <c r="IFU2" s="16"/>
      <c r="IFV2" s="16"/>
      <c r="IFW2" s="16"/>
      <c r="IFX2" s="16"/>
      <c r="IFY2" s="16"/>
      <c r="IFZ2" s="16"/>
      <c r="IGA2" s="16"/>
      <c r="IGB2" s="16"/>
      <c r="IGC2" s="16"/>
      <c r="IGD2" s="16"/>
      <c r="IGE2" s="16"/>
      <c r="IGF2" s="16"/>
      <c r="IGG2" s="16"/>
      <c r="IGH2" s="16"/>
      <c r="IGI2" s="16"/>
      <c r="IGJ2" s="16"/>
      <c r="IGK2" s="16"/>
      <c r="IGL2" s="16"/>
      <c r="IGM2" s="16"/>
      <c r="IGN2" s="16"/>
      <c r="IGO2" s="16"/>
      <c r="IGP2" s="16"/>
      <c r="IGQ2" s="16"/>
      <c r="IGR2" s="16"/>
      <c r="IGS2" s="16"/>
      <c r="IGT2" s="16"/>
      <c r="IGU2" s="16"/>
      <c r="IGV2" s="16"/>
      <c r="IGW2" s="16"/>
      <c r="IGX2" s="16"/>
      <c r="IGY2" s="16"/>
      <c r="IGZ2" s="16"/>
      <c r="IHA2" s="16"/>
      <c r="IHB2" s="16"/>
      <c r="IHC2" s="16"/>
      <c r="IHD2" s="16"/>
      <c r="IHE2" s="16"/>
      <c r="IHF2" s="16"/>
      <c r="IHG2" s="16"/>
      <c r="IHH2" s="16"/>
      <c r="IHI2" s="16"/>
      <c r="IHJ2" s="16"/>
      <c r="IHK2" s="16"/>
      <c r="IHL2" s="16"/>
      <c r="IHM2" s="16"/>
      <c r="IHN2" s="16"/>
      <c r="IHO2" s="16"/>
      <c r="IHP2" s="16"/>
      <c r="IHQ2" s="16"/>
      <c r="IHR2" s="16"/>
      <c r="IHS2" s="16"/>
      <c r="IHT2" s="16"/>
      <c r="IHU2" s="16"/>
      <c r="IHV2" s="16"/>
      <c r="IHW2" s="16"/>
      <c r="IHX2" s="16"/>
      <c r="IHY2" s="16"/>
      <c r="IHZ2" s="16"/>
      <c r="IIA2" s="16"/>
      <c r="IIB2" s="16"/>
      <c r="IIC2" s="16"/>
      <c r="IID2" s="16"/>
      <c r="IIE2" s="16"/>
      <c r="IIF2" s="16"/>
      <c r="IIG2" s="16"/>
      <c r="IIH2" s="16"/>
      <c r="III2" s="16"/>
      <c r="IIJ2" s="16"/>
      <c r="IIK2" s="16"/>
      <c r="IIL2" s="16"/>
      <c r="IIM2" s="16"/>
      <c r="IIN2" s="16"/>
      <c r="IIO2" s="16"/>
      <c r="IIP2" s="16"/>
      <c r="IIQ2" s="16"/>
      <c r="IIR2" s="16"/>
      <c r="IIS2" s="16"/>
      <c r="IIT2" s="16"/>
      <c r="IIU2" s="16"/>
      <c r="IIV2" s="16"/>
      <c r="IIW2" s="16"/>
      <c r="IIX2" s="16"/>
      <c r="IIY2" s="16"/>
      <c r="IIZ2" s="16"/>
      <c r="IJA2" s="16"/>
      <c r="IJB2" s="16"/>
      <c r="IJC2" s="16"/>
      <c r="IJD2" s="16"/>
      <c r="IJE2" s="16"/>
      <c r="IJF2" s="16"/>
      <c r="IJG2" s="16"/>
      <c r="IJH2" s="16"/>
      <c r="IJI2" s="16"/>
      <c r="IJJ2" s="16"/>
      <c r="IJK2" s="16"/>
      <c r="IJL2" s="16"/>
      <c r="IJM2" s="16"/>
      <c r="IJN2" s="16"/>
      <c r="IJO2" s="16"/>
      <c r="IJP2" s="16"/>
      <c r="IJQ2" s="16"/>
      <c r="IJR2" s="16"/>
      <c r="IJS2" s="16"/>
      <c r="IJT2" s="16"/>
      <c r="IJU2" s="16"/>
      <c r="IJV2" s="16"/>
      <c r="IJW2" s="16"/>
      <c r="IJX2" s="16"/>
      <c r="IJY2" s="16"/>
      <c r="IJZ2" s="16"/>
      <c r="IKA2" s="16"/>
      <c r="IKB2" s="16"/>
      <c r="IKC2" s="16"/>
      <c r="IKD2" s="16"/>
      <c r="IKE2" s="16"/>
      <c r="IKF2" s="16"/>
      <c r="IKG2" s="16"/>
      <c r="IKH2" s="16"/>
      <c r="IKI2" s="16"/>
      <c r="IKJ2" s="16"/>
      <c r="IKK2" s="16"/>
      <c r="IKL2" s="16"/>
      <c r="IKM2" s="16"/>
      <c r="IKN2" s="16"/>
      <c r="IKO2" s="16"/>
      <c r="IKP2" s="16"/>
      <c r="IKQ2" s="16"/>
      <c r="IKR2" s="16"/>
      <c r="IKS2" s="16"/>
      <c r="IKT2" s="16"/>
      <c r="IKU2" s="16"/>
      <c r="IKV2" s="16"/>
      <c r="IKW2" s="16"/>
      <c r="IKX2" s="16"/>
      <c r="IKY2" s="16"/>
      <c r="IKZ2" s="16"/>
      <c r="ILA2" s="16"/>
      <c r="ILB2" s="16"/>
      <c r="ILC2" s="16"/>
      <c r="ILD2" s="16"/>
      <c r="ILE2" s="16"/>
      <c r="ILF2" s="16"/>
      <c r="ILG2" s="16"/>
      <c r="ILH2" s="16"/>
      <c r="ILI2" s="16"/>
      <c r="ILJ2" s="16"/>
      <c r="ILK2" s="16"/>
      <c r="ILL2" s="16"/>
      <c r="ILM2" s="16"/>
      <c r="ILN2" s="16"/>
      <c r="ILO2" s="16"/>
      <c r="ILP2" s="16"/>
      <c r="ILQ2" s="16"/>
      <c r="ILR2" s="16"/>
      <c r="ILS2" s="16"/>
      <c r="ILT2" s="16"/>
      <c r="ILU2" s="16"/>
      <c r="ILV2" s="16"/>
      <c r="ILW2" s="16"/>
      <c r="ILX2" s="16"/>
      <c r="ILY2" s="16"/>
      <c r="ILZ2" s="16"/>
      <c r="IMA2" s="16"/>
      <c r="IMB2" s="16"/>
      <c r="IMC2" s="16"/>
      <c r="IMD2" s="16"/>
      <c r="IME2" s="16"/>
      <c r="IMF2" s="16"/>
      <c r="IMG2" s="16"/>
      <c r="IMH2" s="16"/>
      <c r="IMI2" s="16"/>
      <c r="IMJ2" s="16"/>
      <c r="IMK2" s="16"/>
      <c r="IML2" s="16"/>
      <c r="IMM2" s="16"/>
      <c r="IMN2" s="16"/>
      <c r="IMO2" s="16"/>
      <c r="IMP2" s="16"/>
      <c r="IMQ2" s="16"/>
      <c r="IMR2" s="16"/>
      <c r="IMS2" s="16"/>
      <c r="IMT2" s="16"/>
      <c r="IMU2" s="16"/>
      <c r="IMV2" s="16"/>
      <c r="IMW2" s="16"/>
      <c r="IMX2" s="16"/>
      <c r="IMY2" s="16"/>
      <c r="IMZ2" s="16"/>
      <c r="INA2" s="16"/>
      <c r="INB2" s="16"/>
      <c r="INC2" s="16"/>
      <c r="IND2" s="16"/>
      <c r="INE2" s="16"/>
      <c r="INF2" s="16"/>
      <c r="ING2" s="16"/>
      <c r="INH2" s="16"/>
      <c r="INI2" s="16"/>
      <c r="INJ2" s="16"/>
      <c r="INK2" s="16"/>
      <c r="INL2" s="16"/>
      <c r="INM2" s="16"/>
      <c r="INN2" s="16"/>
      <c r="INO2" s="16"/>
      <c r="INP2" s="16"/>
      <c r="INQ2" s="16"/>
      <c r="INR2" s="16"/>
      <c r="INS2" s="16"/>
      <c r="INT2" s="16"/>
      <c r="INU2" s="16"/>
      <c r="INV2" s="16"/>
      <c r="INW2" s="16"/>
      <c r="INX2" s="16"/>
      <c r="INY2" s="16"/>
      <c r="INZ2" s="16"/>
      <c r="IOA2" s="16"/>
      <c r="IOB2" s="16"/>
      <c r="IOC2" s="16"/>
      <c r="IOD2" s="16"/>
      <c r="IOE2" s="16"/>
      <c r="IOF2" s="16"/>
      <c r="IOG2" s="16"/>
      <c r="IOH2" s="16"/>
      <c r="IOI2" s="16"/>
      <c r="IOJ2" s="16"/>
      <c r="IOK2" s="16"/>
      <c r="IOL2" s="16"/>
      <c r="IOM2" s="16"/>
      <c r="ION2" s="16"/>
      <c r="IOO2" s="16"/>
      <c r="IOP2" s="16"/>
      <c r="IOQ2" s="16"/>
      <c r="IOR2" s="16"/>
      <c r="IOS2" s="16"/>
      <c r="IOT2" s="16"/>
      <c r="IOU2" s="16"/>
      <c r="IOV2" s="16"/>
      <c r="IOW2" s="16"/>
      <c r="IOX2" s="16"/>
      <c r="IOY2" s="16"/>
      <c r="IOZ2" s="16"/>
      <c r="IPA2" s="16"/>
      <c r="IPB2" s="16"/>
      <c r="IPC2" s="16"/>
      <c r="IPD2" s="16"/>
      <c r="IPE2" s="16"/>
      <c r="IPF2" s="16"/>
      <c r="IPG2" s="16"/>
      <c r="IPH2" s="16"/>
      <c r="IPI2" s="16"/>
      <c r="IPJ2" s="16"/>
      <c r="IPK2" s="16"/>
      <c r="IPL2" s="16"/>
      <c r="IPM2" s="16"/>
      <c r="IPN2" s="16"/>
      <c r="IPO2" s="16"/>
      <c r="IPP2" s="16"/>
      <c r="IPQ2" s="16"/>
      <c r="IPR2" s="16"/>
      <c r="IPS2" s="16"/>
      <c r="IPT2" s="16"/>
      <c r="IPU2" s="16"/>
      <c r="IPV2" s="16"/>
      <c r="IPW2" s="16"/>
      <c r="IPX2" s="16"/>
      <c r="IPY2" s="16"/>
      <c r="IPZ2" s="16"/>
      <c r="IQA2" s="16"/>
      <c r="IQB2" s="16"/>
      <c r="IQC2" s="16"/>
      <c r="IQD2" s="16"/>
      <c r="IQE2" s="16"/>
      <c r="IQF2" s="16"/>
      <c r="IQG2" s="16"/>
      <c r="IQH2" s="16"/>
      <c r="IQI2" s="16"/>
      <c r="IQJ2" s="16"/>
      <c r="IQK2" s="16"/>
      <c r="IQL2" s="16"/>
      <c r="IQM2" s="16"/>
      <c r="IQN2" s="16"/>
      <c r="IQO2" s="16"/>
      <c r="IQP2" s="16"/>
      <c r="IQQ2" s="16"/>
      <c r="IQR2" s="16"/>
      <c r="IQS2" s="16"/>
      <c r="IQT2" s="16"/>
      <c r="IQU2" s="16"/>
      <c r="IQV2" s="16"/>
      <c r="IQW2" s="16"/>
      <c r="IQX2" s="16"/>
      <c r="IQY2" s="16"/>
      <c r="IQZ2" s="16"/>
      <c r="IRA2" s="16"/>
      <c r="IRB2" s="16"/>
      <c r="IRC2" s="16"/>
      <c r="IRD2" s="16"/>
      <c r="IRE2" s="16"/>
      <c r="IRF2" s="16"/>
      <c r="IRG2" s="16"/>
      <c r="IRH2" s="16"/>
      <c r="IRI2" s="16"/>
      <c r="IRJ2" s="16"/>
      <c r="IRK2" s="16"/>
      <c r="IRL2" s="16"/>
      <c r="IRM2" s="16"/>
      <c r="IRN2" s="16"/>
      <c r="IRO2" s="16"/>
      <c r="IRP2" s="16"/>
      <c r="IRQ2" s="16"/>
      <c r="IRR2" s="16"/>
      <c r="IRS2" s="16"/>
      <c r="IRT2" s="16"/>
      <c r="IRU2" s="16"/>
      <c r="IRV2" s="16"/>
      <c r="IRW2" s="16"/>
      <c r="IRX2" s="16"/>
      <c r="IRY2" s="16"/>
      <c r="IRZ2" s="16"/>
      <c r="ISA2" s="16"/>
      <c r="ISB2" s="16"/>
      <c r="ISC2" s="16"/>
      <c r="ISD2" s="16"/>
      <c r="ISE2" s="16"/>
      <c r="ISF2" s="16"/>
      <c r="ISG2" s="16"/>
      <c r="ISH2" s="16"/>
      <c r="ISI2" s="16"/>
      <c r="ISJ2" s="16"/>
      <c r="ISK2" s="16"/>
      <c r="ISL2" s="16"/>
      <c r="ISM2" s="16"/>
      <c r="ISN2" s="16"/>
      <c r="ISO2" s="16"/>
      <c r="ISP2" s="16"/>
      <c r="ISQ2" s="16"/>
      <c r="ISR2" s="16"/>
      <c r="ISS2" s="16"/>
      <c r="IST2" s="16"/>
      <c r="ISU2" s="16"/>
      <c r="ISV2" s="16"/>
      <c r="ISW2" s="16"/>
      <c r="ISX2" s="16"/>
      <c r="ISY2" s="16"/>
      <c r="ISZ2" s="16"/>
      <c r="ITA2" s="16"/>
      <c r="ITB2" s="16"/>
      <c r="ITC2" s="16"/>
      <c r="ITD2" s="16"/>
      <c r="ITE2" s="16"/>
      <c r="ITF2" s="16"/>
      <c r="ITG2" s="16"/>
      <c r="ITH2" s="16"/>
      <c r="ITI2" s="16"/>
      <c r="ITJ2" s="16"/>
      <c r="ITK2" s="16"/>
      <c r="ITL2" s="16"/>
      <c r="ITM2" s="16"/>
      <c r="ITN2" s="16"/>
      <c r="ITO2" s="16"/>
      <c r="ITP2" s="16"/>
      <c r="ITQ2" s="16"/>
      <c r="ITR2" s="16"/>
      <c r="ITS2" s="16"/>
      <c r="ITT2" s="16"/>
      <c r="ITU2" s="16"/>
      <c r="ITV2" s="16"/>
      <c r="ITW2" s="16"/>
      <c r="ITX2" s="16"/>
      <c r="ITY2" s="16"/>
      <c r="ITZ2" s="16"/>
      <c r="IUA2" s="16"/>
      <c r="IUB2" s="16"/>
      <c r="IUC2" s="16"/>
      <c r="IUD2" s="16"/>
      <c r="IUE2" s="16"/>
      <c r="IUF2" s="16"/>
      <c r="IUG2" s="16"/>
      <c r="IUH2" s="16"/>
      <c r="IUI2" s="16"/>
      <c r="IUJ2" s="16"/>
      <c r="IUK2" s="16"/>
      <c r="IUL2" s="16"/>
      <c r="IUM2" s="16"/>
      <c r="IUN2" s="16"/>
      <c r="IUO2" s="16"/>
      <c r="IUP2" s="16"/>
      <c r="IUQ2" s="16"/>
      <c r="IUR2" s="16"/>
      <c r="IUS2" s="16"/>
      <c r="IUT2" s="16"/>
      <c r="IUU2" s="16"/>
      <c r="IUV2" s="16"/>
      <c r="IUW2" s="16"/>
      <c r="IUX2" s="16"/>
      <c r="IUY2" s="16"/>
      <c r="IUZ2" s="16"/>
      <c r="IVA2" s="16"/>
      <c r="IVB2" s="16"/>
      <c r="IVC2" s="16"/>
      <c r="IVD2" s="16"/>
      <c r="IVE2" s="16"/>
      <c r="IVF2" s="16"/>
      <c r="IVG2" s="16"/>
      <c r="IVH2" s="16"/>
      <c r="IVI2" s="16"/>
      <c r="IVJ2" s="16"/>
      <c r="IVK2" s="16"/>
      <c r="IVL2" s="16"/>
      <c r="IVM2" s="16"/>
      <c r="IVN2" s="16"/>
      <c r="IVO2" s="16"/>
      <c r="IVP2" s="16"/>
      <c r="IVQ2" s="16"/>
      <c r="IVR2" s="16"/>
      <c r="IVS2" s="16"/>
      <c r="IVT2" s="16"/>
      <c r="IVU2" s="16"/>
      <c r="IVV2" s="16"/>
      <c r="IVW2" s="16"/>
      <c r="IVX2" s="16"/>
      <c r="IVY2" s="16"/>
      <c r="IVZ2" s="16"/>
      <c r="IWA2" s="16"/>
      <c r="IWB2" s="16"/>
      <c r="IWC2" s="16"/>
      <c r="IWD2" s="16"/>
      <c r="IWE2" s="16"/>
      <c r="IWF2" s="16"/>
      <c r="IWG2" s="16"/>
      <c r="IWH2" s="16"/>
      <c r="IWI2" s="16"/>
      <c r="IWJ2" s="16"/>
      <c r="IWK2" s="16"/>
      <c r="IWL2" s="16"/>
      <c r="IWM2" s="16"/>
      <c r="IWN2" s="16"/>
      <c r="IWO2" s="16"/>
      <c r="IWP2" s="16"/>
      <c r="IWQ2" s="16"/>
      <c r="IWR2" s="16"/>
      <c r="IWS2" s="16"/>
      <c r="IWT2" s="16"/>
      <c r="IWU2" s="16"/>
      <c r="IWV2" s="16"/>
      <c r="IWW2" s="16"/>
      <c r="IWX2" s="16"/>
      <c r="IWY2" s="16"/>
      <c r="IWZ2" s="16"/>
      <c r="IXA2" s="16"/>
      <c r="IXB2" s="16"/>
      <c r="IXC2" s="16"/>
      <c r="IXD2" s="16"/>
      <c r="IXE2" s="16"/>
      <c r="IXF2" s="16"/>
      <c r="IXG2" s="16"/>
      <c r="IXH2" s="16"/>
      <c r="IXI2" s="16"/>
      <c r="IXJ2" s="16"/>
      <c r="IXK2" s="16"/>
      <c r="IXL2" s="16"/>
      <c r="IXM2" s="16"/>
      <c r="IXN2" s="16"/>
      <c r="IXO2" s="16"/>
      <c r="IXP2" s="16"/>
      <c r="IXQ2" s="16"/>
      <c r="IXR2" s="16"/>
      <c r="IXS2" s="16"/>
      <c r="IXT2" s="16"/>
      <c r="IXU2" s="16"/>
      <c r="IXV2" s="16"/>
      <c r="IXW2" s="16"/>
      <c r="IXX2" s="16"/>
      <c r="IXY2" s="16"/>
      <c r="IXZ2" s="16"/>
      <c r="IYA2" s="16"/>
      <c r="IYB2" s="16"/>
      <c r="IYC2" s="16"/>
      <c r="IYD2" s="16"/>
      <c r="IYE2" s="16"/>
      <c r="IYF2" s="16"/>
      <c r="IYG2" s="16"/>
      <c r="IYH2" s="16"/>
      <c r="IYI2" s="16"/>
      <c r="IYJ2" s="16"/>
      <c r="IYK2" s="16"/>
      <c r="IYL2" s="16"/>
      <c r="IYM2" s="16"/>
      <c r="IYN2" s="16"/>
      <c r="IYO2" s="16"/>
      <c r="IYP2" s="16"/>
      <c r="IYQ2" s="16"/>
      <c r="IYR2" s="16"/>
      <c r="IYS2" s="16"/>
      <c r="IYT2" s="16"/>
      <c r="IYU2" s="16"/>
      <c r="IYV2" s="16"/>
      <c r="IYW2" s="16"/>
      <c r="IYX2" s="16"/>
      <c r="IYY2" s="16"/>
      <c r="IYZ2" s="16"/>
      <c r="IZA2" s="16"/>
      <c r="IZB2" s="16"/>
      <c r="IZC2" s="16"/>
      <c r="IZD2" s="16"/>
      <c r="IZE2" s="16"/>
      <c r="IZF2" s="16"/>
      <c r="IZG2" s="16"/>
      <c r="IZH2" s="16"/>
      <c r="IZI2" s="16"/>
      <c r="IZJ2" s="16"/>
      <c r="IZK2" s="16"/>
      <c r="IZL2" s="16"/>
      <c r="IZM2" s="16"/>
      <c r="IZN2" s="16"/>
      <c r="IZO2" s="16"/>
      <c r="IZP2" s="16"/>
      <c r="IZQ2" s="16"/>
      <c r="IZR2" s="16"/>
      <c r="IZS2" s="16"/>
      <c r="IZT2" s="16"/>
      <c r="IZU2" s="16"/>
      <c r="IZV2" s="16"/>
      <c r="IZW2" s="16"/>
      <c r="IZX2" s="16"/>
      <c r="IZY2" s="16"/>
      <c r="IZZ2" s="16"/>
      <c r="JAA2" s="16"/>
      <c r="JAB2" s="16"/>
      <c r="JAC2" s="16"/>
      <c r="JAD2" s="16"/>
      <c r="JAE2" s="16"/>
      <c r="JAF2" s="16"/>
      <c r="JAG2" s="16"/>
      <c r="JAH2" s="16"/>
      <c r="JAI2" s="16"/>
      <c r="JAJ2" s="16"/>
      <c r="JAK2" s="16"/>
      <c r="JAL2" s="16"/>
      <c r="JAM2" s="16"/>
      <c r="JAN2" s="16"/>
      <c r="JAO2" s="16"/>
      <c r="JAP2" s="16"/>
      <c r="JAQ2" s="16"/>
      <c r="JAR2" s="16"/>
      <c r="JAS2" s="16"/>
      <c r="JAT2" s="16"/>
      <c r="JAU2" s="16"/>
      <c r="JAV2" s="16"/>
      <c r="JAW2" s="16"/>
      <c r="JAX2" s="16"/>
      <c r="JAY2" s="16"/>
      <c r="JAZ2" s="16"/>
      <c r="JBA2" s="16"/>
      <c r="JBB2" s="16"/>
      <c r="JBC2" s="16"/>
      <c r="JBD2" s="16"/>
      <c r="JBE2" s="16"/>
      <c r="JBF2" s="16"/>
      <c r="JBG2" s="16"/>
      <c r="JBH2" s="16"/>
      <c r="JBI2" s="16"/>
      <c r="JBJ2" s="16"/>
      <c r="JBK2" s="16"/>
      <c r="JBL2" s="16"/>
      <c r="JBM2" s="16"/>
      <c r="JBN2" s="16"/>
      <c r="JBO2" s="16"/>
      <c r="JBP2" s="16"/>
      <c r="JBQ2" s="16"/>
      <c r="JBR2" s="16"/>
      <c r="JBS2" s="16"/>
      <c r="JBT2" s="16"/>
      <c r="JBU2" s="16"/>
      <c r="JBV2" s="16"/>
      <c r="JBW2" s="16"/>
      <c r="JBX2" s="16"/>
      <c r="JBY2" s="16"/>
      <c r="JBZ2" s="16"/>
      <c r="JCA2" s="16"/>
      <c r="JCB2" s="16"/>
      <c r="JCC2" s="16"/>
      <c r="JCD2" s="16"/>
      <c r="JCE2" s="16"/>
      <c r="JCF2" s="16"/>
      <c r="JCG2" s="16"/>
      <c r="JCH2" s="16"/>
      <c r="JCI2" s="16"/>
      <c r="JCJ2" s="16"/>
      <c r="JCK2" s="16"/>
      <c r="JCL2" s="16"/>
      <c r="JCM2" s="16"/>
      <c r="JCN2" s="16"/>
      <c r="JCO2" s="16"/>
      <c r="JCP2" s="16"/>
      <c r="JCQ2" s="16"/>
      <c r="JCR2" s="16"/>
      <c r="JCS2" s="16"/>
      <c r="JCT2" s="16"/>
      <c r="JCU2" s="16"/>
      <c r="JCV2" s="16"/>
      <c r="JCW2" s="16"/>
      <c r="JCX2" s="16"/>
      <c r="JCY2" s="16"/>
      <c r="JCZ2" s="16"/>
      <c r="JDA2" s="16"/>
      <c r="JDB2" s="16"/>
      <c r="JDC2" s="16"/>
      <c r="JDD2" s="16"/>
      <c r="JDE2" s="16"/>
      <c r="JDF2" s="16"/>
      <c r="JDG2" s="16"/>
      <c r="JDH2" s="16"/>
      <c r="JDI2" s="16"/>
      <c r="JDJ2" s="16"/>
      <c r="JDK2" s="16"/>
      <c r="JDL2" s="16"/>
      <c r="JDM2" s="16"/>
      <c r="JDN2" s="16"/>
      <c r="JDO2" s="16"/>
      <c r="JDP2" s="16"/>
      <c r="JDQ2" s="16"/>
      <c r="JDR2" s="16"/>
      <c r="JDS2" s="16"/>
      <c r="JDT2" s="16"/>
      <c r="JDU2" s="16"/>
      <c r="JDV2" s="16"/>
      <c r="JDW2" s="16"/>
      <c r="JDX2" s="16"/>
      <c r="JDY2" s="16"/>
      <c r="JDZ2" s="16"/>
      <c r="JEA2" s="16"/>
      <c r="JEB2" s="16"/>
      <c r="JEC2" s="16"/>
      <c r="JED2" s="16"/>
      <c r="JEE2" s="16"/>
      <c r="JEF2" s="16"/>
      <c r="JEG2" s="16"/>
      <c r="JEH2" s="16"/>
      <c r="JEI2" s="16"/>
      <c r="JEJ2" s="16"/>
      <c r="JEK2" s="16"/>
      <c r="JEL2" s="16"/>
      <c r="JEM2" s="16"/>
      <c r="JEN2" s="16"/>
      <c r="JEO2" s="16"/>
      <c r="JEP2" s="16"/>
      <c r="JEQ2" s="16"/>
      <c r="JER2" s="16"/>
      <c r="JES2" s="16"/>
      <c r="JET2" s="16"/>
      <c r="JEU2" s="16"/>
      <c r="JEV2" s="16"/>
      <c r="JEW2" s="16"/>
      <c r="JEX2" s="16"/>
      <c r="JEY2" s="16"/>
      <c r="JEZ2" s="16"/>
      <c r="JFA2" s="16"/>
      <c r="JFB2" s="16"/>
      <c r="JFC2" s="16"/>
      <c r="JFD2" s="16"/>
      <c r="JFE2" s="16"/>
      <c r="JFF2" s="16"/>
      <c r="JFG2" s="16"/>
      <c r="JFH2" s="16"/>
      <c r="JFI2" s="16"/>
      <c r="JFJ2" s="16"/>
      <c r="JFK2" s="16"/>
      <c r="JFL2" s="16"/>
      <c r="JFM2" s="16"/>
      <c r="JFN2" s="16"/>
      <c r="JFO2" s="16"/>
      <c r="JFP2" s="16"/>
      <c r="JFQ2" s="16"/>
      <c r="JFR2" s="16"/>
      <c r="JFS2" s="16"/>
      <c r="JFT2" s="16"/>
      <c r="JFU2" s="16"/>
      <c r="JFV2" s="16"/>
      <c r="JFW2" s="16"/>
      <c r="JFX2" s="16"/>
      <c r="JFY2" s="16"/>
      <c r="JFZ2" s="16"/>
      <c r="JGA2" s="16"/>
      <c r="JGB2" s="16"/>
      <c r="JGC2" s="16"/>
      <c r="JGD2" s="16"/>
      <c r="JGE2" s="16"/>
      <c r="JGF2" s="16"/>
      <c r="JGG2" s="16"/>
      <c r="JGH2" s="16"/>
      <c r="JGI2" s="16"/>
      <c r="JGJ2" s="16"/>
      <c r="JGK2" s="16"/>
      <c r="JGL2" s="16"/>
      <c r="JGM2" s="16"/>
      <c r="JGN2" s="16"/>
      <c r="JGO2" s="16"/>
      <c r="JGP2" s="16"/>
      <c r="JGQ2" s="16"/>
      <c r="JGR2" s="16"/>
      <c r="JGS2" s="16"/>
      <c r="JGT2" s="16"/>
      <c r="JGU2" s="16"/>
      <c r="JGV2" s="16"/>
      <c r="JGW2" s="16"/>
      <c r="JGX2" s="16"/>
      <c r="JGY2" s="16"/>
      <c r="JGZ2" s="16"/>
      <c r="JHA2" s="16"/>
      <c r="JHB2" s="16"/>
      <c r="JHC2" s="16"/>
      <c r="JHD2" s="16"/>
      <c r="JHE2" s="16"/>
      <c r="JHF2" s="16"/>
      <c r="JHG2" s="16"/>
      <c r="JHH2" s="16"/>
      <c r="JHI2" s="16"/>
      <c r="JHJ2" s="16"/>
      <c r="JHK2" s="16"/>
      <c r="JHL2" s="16"/>
      <c r="JHM2" s="16"/>
      <c r="JHN2" s="16"/>
      <c r="JHO2" s="16"/>
      <c r="JHP2" s="16"/>
      <c r="JHQ2" s="16"/>
      <c r="JHR2" s="16"/>
      <c r="JHS2" s="16"/>
      <c r="JHT2" s="16"/>
      <c r="JHU2" s="16"/>
      <c r="JHV2" s="16"/>
      <c r="JHW2" s="16"/>
      <c r="JHX2" s="16"/>
      <c r="JHY2" s="16"/>
      <c r="JHZ2" s="16"/>
      <c r="JIA2" s="16"/>
      <c r="JIB2" s="16"/>
      <c r="JIC2" s="16"/>
      <c r="JID2" s="16"/>
      <c r="JIE2" s="16"/>
      <c r="JIF2" s="16"/>
      <c r="JIG2" s="16"/>
      <c r="JIH2" s="16"/>
      <c r="JII2" s="16"/>
      <c r="JIJ2" s="16"/>
      <c r="JIK2" s="16"/>
      <c r="JIL2" s="16"/>
      <c r="JIM2" s="16"/>
      <c r="JIN2" s="16"/>
      <c r="JIO2" s="16"/>
      <c r="JIP2" s="16"/>
      <c r="JIQ2" s="16"/>
      <c r="JIR2" s="16"/>
      <c r="JIS2" s="16"/>
      <c r="JIT2" s="16"/>
      <c r="JIU2" s="16"/>
      <c r="JIV2" s="16"/>
      <c r="JIW2" s="16"/>
      <c r="JIX2" s="16"/>
      <c r="JIY2" s="16"/>
      <c r="JIZ2" s="16"/>
      <c r="JJA2" s="16"/>
      <c r="JJB2" s="16"/>
      <c r="JJC2" s="16"/>
      <c r="JJD2" s="16"/>
      <c r="JJE2" s="16"/>
      <c r="JJF2" s="16"/>
      <c r="JJG2" s="16"/>
      <c r="JJH2" s="16"/>
      <c r="JJI2" s="16"/>
      <c r="JJJ2" s="16"/>
      <c r="JJK2" s="16"/>
      <c r="JJL2" s="16"/>
      <c r="JJM2" s="16"/>
      <c r="JJN2" s="16"/>
      <c r="JJO2" s="16"/>
      <c r="JJP2" s="16"/>
      <c r="JJQ2" s="16"/>
      <c r="JJR2" s="16"/>
      <c r="JJS2" s="16"/>
      <c r="JJT2" s="16"/>
      <c r="JJU2" s="16"/>
      <c r="JJV2" s="16"/>
      <c r="JJW2" s="16"/>
      <c r="JJX2" s="16"/>
      <c r="JJY2" s="16"/>
      <c r="JJZ2" s="16"/>
      <c r="JKA2" s="16"/>
      <c r="JKB2" s="16"/>
      <c r="JKC2" s="16"/>
      <c r="JKD2" s="16"/>
      <c r="JKE2" s="16"/>
      <c r="JKF2" s="16"/>
      <c r="JKG2" s="16"/>
      <c r="JKH2" s="16"/>
      <c r="JKI2" s="16"/>
      <c r="JKJ2" s="16"/>
      <c r="JKK2" s="16"/>
      <c r="JKL2" s="16"/>
      <c r="JKM2" s="16"/>
      <c r="JKN2" s="16"/>
      <c r="JKO2" s="16"/>
      <c r="JKP2" s="16"/>
      <c r="JKQ2" s="16"/>
      <c r="JKR2" s="16"/>
      <c r="JKS2" s="16"/>
      <c r="JKT2" s="16"/>
      <c r="JKU2" s="16"/>
      <c r="JKV2" s="16"/>
      <c r="JKW2" s="16"/>
      <c r="JKX2" s="16"/>
      <c r="JKY2" s="16"/>
      <c r="JKZ2" s="16"/>
      <c r="JLA2" s="16"/>
      <c r="JLB2" s="16"/>
      <c r="JLC2" s="16"/>
      <c r="JLD2" s="16"/>
      <c r="JLE2" s="16"/>
      <c r="JLF2" s="16"/>
      <c r="JLG2" s="16"/>
      <c r="JLH2" s="16"/>
      <c r="JLI2" s="16"/>
      <c r="JLJ2" s="16"/>
      <c r="JLK2" s="16"/>
      <c r="JLL2" s="16"/>
      <c r="JLM2" s="16"/>
      <c r="JLN2" s="16"/>
      <c r="JLO2" s="16"/>
      <c r="JLP2" s="16"/>
      <c r="JLQ2" s="16"/>
      <c r="JLR2" s="16"/>
      <c r="JLS2" s="16"/>
      <c r="JLT2" s="16"/>
      <c r="JLU2" s="16"/>
      <c r="JLV2" s="16"/>
      <c r="JLW2" s="16"/>
      <c r="JLX2" s="16"/>
      <c r="JLY2" s="16"/>
      <c r="JLZ2" s="16"/>
      <c r="JMA2" s="16"/>
      <c r="JMB2" s="16"/>
      <c r="JMC2" s="16"/>
      <c r="JMD2" s="16"/>
      <c r="JME2" s="16"/>
      <c r="JMF2" s="16"/>
      <c r="JMG2" s="16"/>
      <c r="JMH2" s="16"/>
      <c r="JMI2" s="16"/>
      <c r="JMJ2" s="16"/>
      <c r="JMK2" s="16"/>
      <c r="JML2" s="16"/>
      <c r="JMM2" s="16"/>
      <c r="JMN2" s="16"/>
      <c r="JMO2" s="16"/>
      <c r="JMP2" s="16"/>
      <c r="JMQ2" s="16"/>
      <c r="JMR2" s="16"/>
      <c r="JMS2" s="16"/>
      <c r="JMT2" s="16"/>
      <c r="JMU2" s="16"/>
      <c r="JMV2" s="16"/>
      <c r="JMW2" s="16"/>
      <c r="JMX2" s="16"/>
      <c r="JMY2" s="16"/>
      <c r="JMZ2" s="16"/>
      <c r="JNA2" s="16"/>
      <c r="JNB2" s="16"/>
      <c r="JNC2" s="16"/>
      <c r="JND2" s="16"/>
      <c r="JNE2" s="16"/>
      <c r="JNF2" s="16"/>
      <c r="JNG2" s="16"/>
      <c r="JNH2" s="16"/>
      <c r="JNI2" s="16"/>
      <c r="JNJ2" s="16"/>
      <c r="JNK2" s="16"/>
      <c r="JNL2" s="16"/>
      <c r="JNM2" s="16"/>
      <c r="JNN2" s="16"/>
      <c r="JNO2" s="16"/>
      <c r="JNP2" s="16"/>
      <c r="JNQ2" s="16"/>
      <c r="JNR2" s="16"/>
      <c r="JNS2" s="16"/>
      <c r="JNT2" s="16"/>
      <c r="JNU2" s="16"/>
      <c r="JNV2" s="16"/>
      <c r="JNW2" s="16"/>
      <c r="JNX2" s="16"/>
      <c r="JNY2" s="16"/>
      <c r="JNZ2" s="16"/>
      <c r="JOA2" s="16"/>
      <c r="JOB2" s="16"/>
      <c r="JOC2" s="16"/>
      <c r="JOD2" s="16"/>
      <c r="JOE2" s="16"/>
      <c r="JOF2" s="16"/>
      <c r="JOG2" s="16"/>
      <c r="JOH2" s="16"/>
      <c r="JOI2" s="16"/>
      <c r="JOJ2" s="16"/>
      <c r="JOK2" s="16"/>
      <c r="JOL2" s="16"/>
      <c r="JOM2" s="16"/>
      <c r="JON2" s="16"/>
      <c r="JOO2" s="16"/>
      <c r="JOP2" s="16"/>
      <c r="JOQ2" s="16"/>
      <c r="JOR2" s="16"/>
      <c r="JOS2" s="16"/>
      <c r="JOT2" s="16"/>
      <c r="JOU2" s="16"/>
      <c r="JOV2" s="16"/>
      <c r="JOW2" s="16"/>
      <c r="JOX2" s="16"/>
      <c r="JOY2" s="16"/>
      <c r="JOZ2" s="16"/>
      <c r="JPA2" s="16"/>
      <c r="JPB2" s="16"/>
      <c r="JPC2" s="16"/>
      <c r="JPD2" s="16"/>
      <c r="JPE2" s="16"/>
      <c r="JPF2" s="16"/>
      <c r="JPG2" s="16"/>
      <c r="JPH2" s="16"/>
      <c r="JPI2" s="16"/>
      <c r="JPJ2" s="16"/>
      <c r="JPK2" s="16"/>
      <c r="JPL2" s="16"/>
      <c r="JPM2" s="16"/>
      <c r="JPN2" s="16"/>
      <c r="JPO2" s="16"/>
      <c r="JPP2" s="16"/>
      <c r="JPQ2" s="16"/>
      <c r="JPR2" s="16"/>
      <c r="JPS2" s="16"/>
      <c r="JPT2" s="16"/>
      <c r="JPU2" s="16"/>
      <c r="JPV2" s="16"/>
      <c r="JPW2" s="16"/>
      <c r="JPX2" s="16"/>
      <c r="JPY2" s="16"/>
      <c r="JPZ2" s="16"/>
      <c r="JQA2" s="16"/>
      <c r="JQB2" s="16"/>
      <c r="JQC2" s="16"/>
      <c r="JQD2" s="16"/>
      <c r="JQE2" s="16"/>
      <c r="JQF2" s="16"/>
      <c r="JQG2" s="16"/>
      <c r="JQH2" s="16"/>
      <c r="JQI2" s="16"/>
      <c r="JQJ2" s="16"/>
      <c r="JQK2" s="16"/>
      <c r="JQL2" s="16"/>
      <c r="JQM2" s="16"/>
      <c r="JQN2" s="16"/>
      <c r="JQO2" s="16"/>
      <c r="JQP2" s="16"/>
      <c r="JQQ2" s="16"/>
      <c r="JQR2" s="16"/>
      <c r="JQS2" s="16"/>
      <c r="JQT2" s="16"/>
      <c r="JQU2" s="16"/>
      <c r="JQV2" s="16"/>
      <c r="JQW2" s="16"/>
      <c r="JQX2" s="16"/>
      <c r="JQY2" s="16"/>
      <c r="JQZ2" s="16"/>
      <c r="JRA2" s="16"/>
      <c r="JRB2" s="16"/>
      <c r="JRC2" s="16"/>
      <c r="JRD2" s="16"/>
      <c r="JRE2" s="16"/>
      <c r="JRF2" s="16"/>
      <c r="JRG2" s="16"/>
      <c r="JRH2" s="16"/>
      <c r="JRI2" s="16"/>
      <c r="JRJ2" s="16"/>
      <c r="JRK2" s="16"/>
      <c r="JRL2" s="16"/>
      <c r="JRM2" s="16"/>
      <c r="JRN2" s="16"/>
      <c r="JRO2" s="16"/>
      <c r="JRP2" s="16"/>
      <c r="JRQ2" s="16"/>
      <c r="JRR2" s="16"/>
      <c r="JRS2" s="16"/>
      <c r="JRT2" s="16"/>
      <c r="JRU2" s="16"/>
      <c r="JRV2" s="16"/>
      <c r="JRW2" s="16"/>
      <c r="JRX2" s="16"/>
      <c r="JRY2" s="16"/>
      <c r="JRZ2" s="16"/>
      <c r="JSA2" s="16"/>
      <c r="JSB2" s="16"/>
      <c r="JSC2" s="16"/>
      <c r="JSD2" s="16"/>
      <c r="JSE2" s="16"/>
      <c r="JSF2" s="16"/>
      <c r="JSG2" s="16"/>
      <c r="JSH2" s="16"/>
      <c r="JSI2" s="16"/>
      <c r="JSJ2" s="16"/>
      <c r="JSK2" s="16"/>
      <c r="JSL2" s="16"/>
      <c r="JSM2" s="16"/>
      <c r="JSN2" s="16"/>
      <c r="JSO2" s="16"/>
      <c r="JSP2" s="16"/>
      <c r="JSQ2" s="16"/>
      <c r="JSR2" s="16"/>
      <c r="JSS2" s="16"/>
      <c r="JST2" s="16"/>
      <c r="JSU2" s="16"/>
      <c r="JSV2" s="16"/>
      <c r="JSW2" s="16"/>
      <c r="JSX2" s="16"/>
      <c r="JSY2" s="16"/>
      <c r="JSZ2" s="16"/>
      <c r="JTA2" s="16"/>
      <c r="JTB2" s="16"/>
      <c r="JTC2" s="16"/>
      <c r="JTD2" s="16"/>
      <c r="JTE2" s="16"/>
      <c r="JTF2" s="16"/>
      <c r="JTG2" s="16"/>
      <c r="JTH2" s="16"/>
      <c r="JTI2" s="16"/>
      <c r="JTJ2" s="16"/>
      <c r="JTK2" s="16"/>
      <c r="JTL2" s="16"/>
      <c r="JTM2" s="16"/>
      <c r="JTN2" s="16"/>
      <c r="JTO2" s="16"/>
      <c r="JTP2" s="16"/>
      <c r="JTQ2" s="16"/>
      <c r="JTR2" s="16"/>
      <c r="JTS2" s="16"/>
      <c r="JTT2" s="16"/>
      <c r="JTU2" s="16"/>
      <c r="JTV2" s="16"/>
      <c r="JTW2" s="16"/>
      <c r="JTX2" s="16"/>
      <c r="JTY2" s="16"/>
      <c r="JTZ2" s="16"/>
      <c r="JUA2" s="16"/>
      <c r="JUB2" s="16"/>
      <c r="JUC2" s="16"/>
      <c r="JUD2" s="16"/>
      <c r="JUE2" s="16"/>
      <c r="JUF2" s="16"/>
      <c r="JUG2" s="16"/>
      <c r="JUH2" s="16"/>
      <c r="JUI2" s="16"/>
      <c r="JUJ2" s="16"/>
      <c r="JUK2" s="16"/>
      <c r="JUL2" s="16"/>
      <c r="JUM2" s="16"/>
      <c r="JUN2" s="16"/>
      <c r="JUO2" s="16"/>
      <c r="JUP2" s="16"/>
      <c r="JUQ2" s="16"/>
      <c r="JUR2" s="16"/>
      <c r="JUS2" s="16"/>
      <c r="JUT2" s="16"/>
      <c r="JUU2" s="16"/>
      <c r="JUV2" s="16"/>
      <c r="JUW2" s="16"/>
      <c r="JUX2" s="16"/>
      <c r="JUY2" s="16"/>
      <c r="JUZ2" s="16"/>
      <c r="JVA2" s="16"/>
      <c r="JVB2" s="16"/>
      <c r="JVC2" s="16"/>
      <c r="JVD2" s="16"/>
      <c r="JVE2" s="16"/>
      <c r="JVF2" s="16"/>
      <c r="JVG2" s="16"/>
      <c r="JVH2" s="16"/>
      <c r="JVI2" s="16"/>
      <c r="JVJ2" s="16"/>
      <c r="JVK2" s="16"/>
      <c r="JVL2" s="16"/>
      <c r="JVM2" s="16"/>
      <c r="JVN2" s="16"/>
      <c r="JVO2" s="16"/>
      <c r="JVP2" s="16"/>
      <c r="JVQ2" s="16"/>
      <c r="JVR2" s="16"/>
      <c r="JVS2" s="16"/>
      <c r="JVT2" s="16"/>
      <c r="JVU2" s="16"/>
      <c r="JVV2" s="16"/>
      <c r="JVW2" s="16"/>
      <c r="JVX2" s="16"/>
      <c r="JVY2" s="16"/>
      <c r="JVZ2" s="16"/>
      <c r="JWA2" s="16"/>
      <c r="JWB2" s="16"/>
      <c r="JWC2" s="16"/>
      <c r="JWD2" s="16"/>
      <c r="JWE2" s="16"/>
      <c r="JWF2" s="16"/>
      <c r="JWG2" s="16"/>
      <c r="JWH2" s="16"/>
      <c r="JWI2" s="16"/>
      <c r="JWJ2" s="16"/>
      <c r="JWK2" s="16"/>
      <c r="JWL2" s="16"/>
      <c r="JWM2" s="16"/>
      <c r="JWN2" s="16"/>
      <c r="JWO2" s="16"/>
      <c r="JWP2" s="16"/>
      <c r="JWQ2" s="16"/>
      <c r="JWR2" s="16"/>
      <c r="JWS2" s="16"/>
      <c r="JWT2" s="16"/>
      <c r="JWU2" s="16"/>
      <c r="JWV2" s="16"/>
      <c r="JWW2" s="16"/>
      <c r="JWX2" s="16"/>
      <c r="JWY2" s="16"/>
      <c r="JWZ2" s="16"/>
      <c r="JXA2" s="16"/>
      <c r="JXB2" s="16"/>
      <c r="JXC2" s="16"/>
      <c r="JXD2" s="16"/>
      <c r="JXE2" s="16"/>
      <c r="JXF2" s="16"/>
      <c r="JXG2" s="16"/>
      <c r="JXH2" s="16"/>
      <c r="JXI2" s="16"/>
      <c r="JXJ2" s="16"/>
      <c r="JXK2" s="16"/>
      <c r="JXL2" s="16"/>
      <c r="JXM2" s="16"/>
      <c r="JXN2" s="16"/>
      <c r="JXO2" s="16"/>
      <c r="JXP2" s="16"/>
      <c r="JXQ2" s="16"/>
      <c r="JXR2" s="16"/>
      <c r="JXS2" s="16"/>
      <c r="JXT2" s="16"/>
      <c r="JXU2" s="16"/>
      <c r="JXV2" s="16"/>
      <c r="JXW2" s="16"/>
      <c r="JXX2" s="16"/>
      <c r="JXY2" s="16"/>
      <c r="JXZ2" s="16"/>
      <c r="JYA2" s="16"/>
      <c r="JYB2" s="16"/>
      <c r="JYC2" s="16"/>
      <c r="JYD2" s="16"/>
      <c r="JYE2" s="16"/>
      <c r="JYF2" s="16"/>
      <c r="JYG2" s="16"/>
      <c r="JYH2" s="16"/>
      <c r="JYI2" s="16"/>
      <c r="JYJ2" s="16"/>
      <c r="JYK2" s="16"/>
      <c r="JYL2" s="16"/>
      <c r="JYM2" s="16"/>
      <c r="JYN2" s="16"/>
      <c r="JYO2" s="16"/>
      <c r="JYP2" s="16"/>
      <c r="JYQ2" s="16"/>
      <c r="JYR2" s="16"/>
      <c r="JYS2" s="16"/>
      <c r="JYT2" s="16"/>
      <c r="JYU2" s="16"/>
      <c r="JYV2" s="16"/>
      <c r="JYW2" s="16"/>
      <c r="JYX2" s="16"/>
      <c r="JYY2" s="16"/>
      <c r="JYZ2" s="16"/>
      <c r="JZA2" s="16"/>
      <c r="JZB2" s="16"/>
      <c r="JZC2" s="16"/>
      <c r="JZD2" s="16"/>
      <c r="JZE2" s="16"/>
      <c r="JZF2" s="16"/>
      <c r="JZG2" s="16"/>
      <c r="JZH2" s="16"/>
      <c r="JZI2" s="16"/>
      <c r="JZJ2" s="16"/>
      <c r="JZK2" s="16"/>
      <c r="JZL2" s="16"/>
      <c r="JZM2" s="16"/>
      <c r="JZN2" s="16"/>
      <c r="JZO2" s="16"/>
      <c r="JZP2" s="16"/>
      <c r="JZQ2" s="16"/>
      <c r="JZR2" s="16"/>
      <c r="JZS2" s="16"/>
      <c r="JZT2" s="16"/>
      <c r="JZU2" s="16"/>
      <c r="JZV2" s="16"/>
      <c r="JZW2" s="16"/>
      <c r="JZX2" s="16"/>
      <c r="JZY2" s="16"/>
      <c r="JZZ2" s="16"/>
      <c r="KAA2" s="16"/>
      <c r="KAB2" s="16"/>
      <c r="KAC2" s="16"/>
      <c r="KAD2" s="16"/>
      <c r="KAE2" s="16"/>
      <c r="KAF2" s="16"/>
      <c r="KAG2" s="16"/>
      <c r="KAH2" s="16"/>
      <c r="KAI2" s="16"/>
      <c r="KAJ2" s="16"/>
      <c r="KAK2" s="16"/>
      <c r="KAL2" s="16"/>
      <c r="KAM2" s="16"/>
      <c r="KAN2" s="16"/>
      <c r="KAO2" s="16"/>
      <c r="KAP2" s="16"/>
      <c r="KAQ2" s="16"/>
      <c r="KAR2" s="16"/>
      <c r="KAS2" s="16"/>
      <c r="KAT2" s="16"/>
      <c r="KAU2" s="16"/>
      <c r="KAV2" s="16"/>
      <c r="KAW2" s="16"/>
      <c r="KAX2" s="16"/>
      <c r="KAY2" s="16"/>
      <c r="KAZ2" s="16"/>
      <c r="KBA2" s="16"/>
      <c r="KBB2" s="16"/>
      <c r="KBC2" s="16"/>
      <c r="KBD2" s="16"/>
      <c r="KBE2" s="16"/>
      <c r="KBF2" s="16"/>
      <c r="KBG2" s="16"/>
      <c r="KBH2" s="16"/>
      <c r="KBI2" s="16"/>
      <c r="KBJ2" s="16"/>
      <c r="KBK2" s="16"/>
      <c r="KBL2" s="16"/>
      <c r="KBM2" s="16"/>
      <c r="KBN2" s="16"/>
      <c r="KBO2" s="16"/>
      <c r="KBP2" s="16"/>
      <c r="KBQ2" s="16"/>
      <c r="KBR2" s="16"/>
      <c r="KBS2" s="16"/>
      <c r="KBT2" s="16"/>
      <c r="KBU2" s="16"/>
      <c r="KBV2" s="16"/>
      <c r="KBW2" s="16"/>
      <c r="KBX2" s="16"/>
      <c r="KBY2" s="16"/>
      <c r="KBZ2" s="16"/>
      <c r="KCA2" s="16"/>
      <c r="KCB2" s="16"/>
      <c r="KCC2" s="16"/>
      <c r="KCD2" s="16"/>
      <c r="KCE2" s="16"/>
      <c r="KCF2" s="16"/>
      <c r="KCG2" s="16"/>
      <c r="KCH2" s="16"/>
      <c r="KCI2" s="16"/>
      <c r="KCJ2" s="16"/>
      <c r="KCK2" s="16"/>
      <c r="KCL2" s="16"/>
      <c r="KCM2" s="16"/>
      <c r="KCN2" s="16"/>
      <c r="KCO2" s="16"/>
      <c r="KCP2" s="16"/>
      <c r="KCQ2" s="16"/>
      <c r="KCR2" s="16"/>
      <c r="KCS2" s="16"/>
      <c r="KCT2" s="16"/>
      <c r="KCU2" s="16"/>
      <c r="KCV2" s="16"/>
      <c r="KCW2" s="16"/>
      <c r="KCX2" s="16"/>
      <c r="KCY2" s="16"/>
      <c r="KCZ2" s="16"/>
      <c r="KDA2" s="16"/>
      <c r="KDB2" s="16"/>
      <c r="KDC2" s="16"/>
      <c r="KDD2" s="16"/>
      <c r="KDE2" s="16"/>
      <c r="KDF2" s="16"/>
      <c r="KDG2" s="16"/>
      <c r="KDH2" s="16"/>
      <c r="KDI2" s="16"/>
      <c r="KDJ2" s="16"/>
      <c r="KDK2" s="16"/>
      <c r="KDL2" s="16"/>
      <c r="KDM2" s="16"/>
      <c r="KDN2" s="16"/>
      <c r="KDO2" s="16"/>
      <c r="KDP2" s="16"/>
      <c r="KDQ2" s="16"/>
      <c r="KDR2" s="16"/>
      <c r="KDS2" s="16"/>
      <c r="KDT2" s="16"/>
      <c r="KDU2" s="16"/>
      <c r="KDV2" s="16"/>
      <c r="KDW2" s="16"/>
      <c r="KDX2" s="16"/>
      <c r="KDY2" s="16"/>
      <c r="KDZ2" s="16"/>
      <c r="KEA2" s="16"/>
      <c r="KEB2" s="16"/>
      <c r="KEC2" s="16"/>
      <c r="KED2" s="16"/>
      <c r="KEE2" s="16"/>
      <c r="KEF2" s="16"/>
      <c r="KEG2" s="16"/>
      <c r="KEH2" s="16"/>
      <c r="KEI2" s="16"/>
      <c r="KEJ2" s="16"/>
      <c r="KEK2" s="16"/>
      <c r="KEL2" s="16"/>
      <c r="KEM2" s="16"/>
      <c r="KEN2" s="16"/>
      <c r="KEO2" s="16"/>
      <c r="KEP2" s="16"/>
      <c r="KEQ2" s="16"/>
      <c r="KER2" s="16"/>
      <c r="KES2" s="16"/>
      <c r="KET2" s="16"/>
      <c r="KEU2" s="16"/>
      <c r="KEV2" s="16"/>
      <c r="KEW2" s="16"/>
      <c r="KEX2" s="16"/>
      <c r="KEY2" s="16"/>
      <c r="KEZ2" s="16"/>
      <c r="KFA2" s="16"/>
      <c r="KFB2" s="16"/>
      <c r="KFC2" s="16"/>
      <c r="KFD2" s="16"/>
      <c r="KFE2" s="16"/>
      <c r="KFF2" s="16"/>
      <c r="KFG2" s="16"/>
      <c r="KFH2" s="16"/>
      <c r="KFI2" s="16"/>
      <c r="KFJ2" s="16"/>
      <c r="KFK2" s="16"/>
      <c r="KFL2" s="16"/>
      <c r="KFM2" s="16"/>
      <c r="KFN2" s="16"/>
      <c r="KFO2" s="16"/>
      <c r="KFP2" s="16"/>
      <c r="KFQ2" s="16"/>
      <c r="KFR2" s="16"/>
      <c r="KFS2" s="16"/>
      <c r="KFT2" s="16"/>
      <c r="KFU2" s="16"/>
      <c r="KFV2" s="16"/>
      <c r="KFW2" s="16"/>
      <c r="KFX2" s="16"/>
      <c r="KFY2" s="16"/>
      <c r="KFZ2" s="16"/>
      <c r="KGA2" s="16"/>
      <c r="KGB2" s="16"/>
      <c r="KGC2" s="16"/>
      <c r="KGD2" s="16"/>
      <c r="KGE2" s="16"/>
      <c r="KGF2" s="16"/>
      <c r="KGG2" s="16"/>
      <c r="KGH2" s="16"/>
      <c r="KGI2" s="16"/>
      <c r="KGJ2" s="16"/>
      <c r="KGK2" s="16"/>
      <c r="KGL2" s="16"/>
      <c r="KGM2" s="16"/>
      <c r="KGN2" s="16"/>
      <c r="KGO2" s="16"/>
      <c r="KGP2" s="16"/>
      <c r="KGQ2" s="16"/>
      <c r="KGR2" s="16"/>
      <c r="KGS2" s="16"/>
      <c r="KGT2" s="16"/>
      <c r="KGU2" s="16"/>
      <c r="KGV2" s="16"/>
      <c r="KGW2" s="16"/>
      <c r="KGX2" s="16"/>
      <c r="KGY2" s="16"/>
      <c r="KGZ2" s="16"/>
      <c r="KHA2" s="16"/>
      <c r="KHB2" s="16"/>
      <c r="KHC2" s="16"/>
      <c r="KHD2" s="16"/>
      <c r="KHE2" s="16"/>
      <c r="KHF2" s="16"/>
      <c r="KHG2" s="16"/>
      <c r="KHH2" s="16"/>
      <c r="KHI2" s="16"/>
      <c r="KHJ2" s="16"/>
      <c r="KHK2" s="16"/>
      <c r="KHL2" s="16"/>
      <c r="KHM2" s="16"/>
      <c r="KHN2" s="16"/>
      <c r="KHO2" s="16"/>
      <c r="KHP2" s="16"/>
      <c r="KHQ2" s="16"/>
      <c r="KHR2" s="16"/>
      <c r="KHS2" s="16"/>
      <c r="KHT2" s="16"/>
      <c r="KHU2" s="16"/>
      <c r="KHV2" s="16"/>
      <c r="KHW2" s="16"/>
      <c r="KHX2" s="16"/>
      <c r="KHY2" s="16"/>
      <c r="KHZ2" s="16"/>
      <c r="KIA2" s="16"/>
      <c r="KIB2" s="16"/>
      <c r="KIC2" s="16"/>
      <c r="KID2" s="16"/>
      <c r="KIE2" s="16"/>
      <c r="KIF2" s="16"/>
      <c r="KIG2" s="16"/>
      <c r="KIH2" s="16"/>
      <c r="KII2" s="16"/>
      <c r="KIJ2" s="16"/>
      <c r="KIK2" s="16"/>
      <c r="KIL2" s="16"/>
      <c r="KIM2" s="16"/>
      <c r="KIN2" s="16"/>
      <c r="KIO2" s="16"/>
      <c r="KIP2" s="16"/>
      <c r="KIQ2" s="16"/>
      <c r="KIR2" s="16"/>
      <c r="KIS2" s="16"/>
      <c r="KIT2" s="16"/>
      <c r="KIU2" s="16"/>
      <c r="KIV2" s="16"/>
      <c r="KIW2" s="16"/>
      <c r="KIX2" s="16"/>
      <c r="KIY2" s="16"/>
      <c r="KIZ2" s="16"/>
      <c r="KJA2" s="16"/>
      <c r="KJB2" s="16"/>
      <c r="KJC2" s="16"/>
      <c r="KJD2" s="16"/>
      <c r="KJE2" s="16"/>
      <c r="KJF2" s="16"/>
      <c r="KJG2" s="16"/>
      <c r="KJH2" s="16"/>
      <c r="KJI2" s="16"/>
      <c r="KJJ2" s="16"/>
      <c r="KJK2" s="16"/>
      <c r="KJL2" s="16"/>
      <c r="KJM2" s="16"/>
      <c r="KJN2" s="16"/>
      <c r="KJO2" s="16"/>
      <c r="KJP2" s="16"/>
      <c r="KJQ2" s="16"/>
      <c r="KJR2" s="16"/>
      <c r="KJS2" s="16"/>
      <c r="KJT2" s="16"/>
      <c r="KJU2" s="16"/>
      <c r="KJV2" s="16"/>
      <c r="KJW2" s="16"/>
      <c r="KJX2" s="16"/>
      <c r="KJY2" s="16"/>
      <c r="KJZ2" s="16"/>
      <c r="KKA2" s="16"/>
      <c r="KKB2" s="16"/>
      <c r="KKC2" s="16"/>
      <c r="KKD2" s="16"/>
      <c r="KKE2" s="16"/>
      <c r="KKF2" s="16"/>
      <c r="KKG2" s="16"/>
      <c r="KKH2" s="16"/>
      <c r="KKI2" s="16"/>
      <c r="KKJ2" s="16"/>
      <c r="KKK2" s="16"/>
      <c r="KKL2" s="16"/>
      <c r="KKM2" s="16"/>
      <c r="KKN2" s="16"/>
      <c r="KKO2" s="16"/>
      <c r="KKP2" s="16"/>
      <c r="KKQ2" s="16"/>
      <c r="KKR2" s="16"/>
      <c r="KKS2" s="16"/>
      <c r="KKT2" s="16"/>
      <c r="KKU2" s="16"/>
      <c r="KKV2" s="16"/>
      <c r="KKW2" s="16"/>
      <c r="KKX2" s="16"/>
      <c r="KKY2" s="16"/>
      <c r="KKZ2" s="16"/>
      <c r="KLA2" s="16"/>
      <c r="KLB2" s="16"/>
      <c r="KLC2" s="16"/>
      <c r="KLD2" s="16"/>
      <c r="KLE2" s="16"/>
      <c r="KLF2" s="16"/>
      <c r="KLG2" s="16"/>
      <c r="KLH2" s="16"/>
      <c r="KLI2" s="16"/>
      <c r="KLJ2" s="16"/>
      <c r="KLK2" s="16"/>
      <c r="KLL2" s="16"/>
      <c r="KLM2" s="16"/>
      <c r="KLN2" s="16"/>
      <c r="KLO2" s="16"/>
      <c r="KLP2" s="16"/>
      <c r="KLQ2" s="16"/>
      <c r="KLR2" s="16"/>
      <c r="KLS2" s="16"/>
      <c r="KLT2" s="16"/>
      <c r="KLU2" s="16"/>
      <c r="KLV2" s="16"/>
      <c r="KLW2" s="16"/>
      <c r="KLX2" s="16"/>
      <c r="KLY2" s="16"/>
      <c r="KLZ2" s="16"/>
      <c r="KMA2" s="16"/>
      <c r="KMB2" s="16"/>
      <c r="KMC2" s="16"/>
      <c r="KMD2" s="16"/>
      <c r="KME2" s="16"/>
      <c r="KMF2" s="16"/>
      <c r="KMG2" s="16"/>
      <c r="KMH2" s="16"/>
      <c r="KMI2" s="16"/>
      <c r="KMJ2" s="16"/>
      <c r="KMK2" s="16"/>
      <c r="KML2" s="16"/>
      <c r="KMM2" s="16"/>
      <c r="KMN2" s="16"/>
      <c r="KMO2" s="16"/>
      <c r="KMP2" s="16"/>
      <c r="KMQ2" s="16"/>
      <c r="KMR2" s="16"/>
      <c r="KMS2" s="16"/>
      <c r="KMT2" s="16"/>
      <c r="KMU2" s="16"/>
      <c r="KMV2" s="16"/>
      <c r="KMW2" s="16"/>
      <c r="KMX2" s="16"/>
      <c r="KMY2" s="16"/>
      <c r="KMZ2" s="16"/>
      <c r="KNA2" s="16"/>
      <c r="KNB2" s="16"/>
      <c r="KNC2" s="16"/>
      <c r="KND2" s="16"/>
      <c r="KNE2" s="16"/>
      <c r="KNF2" s="16"/>
      <c r="KNG2" s="16"/>
      <c r="KNH2" s="16"/>
      <c r="KNI2" s="16"/>
      <c r="KNJ2" s="16"/>
      <c r="KNK2" s="16"/>
      <c r="KNL2" s="16"/>
      <c r="KNM2" s="16"/>
      <c r="KNN2" s="16"/>
      <c r="KNO2" s="16"/>
      <c r="KNP2" s="16"/>
      <c r="KNQ2" s="16"/>
      <c r="KNR2" s="16"/>
      <c r="KNS2" s="16"/>
      <c r="KNT2" s="16"/>
      <c r="KNU2" s="16"/>
      <c r="KNV2" s="16"/>
      <c r="KNW2" s="16"/>
      <c r="KNX2" s="16"/>
      <c r="KNY2" s="16"/>
      <c r="KNZ2" s="16"/>
      <c r="KOA2" s="16"/>
      <c r="KOB2" s="16"/>
      <c r="KOC2" s="16"/>
      <c r="KOD2" s="16"/>
      <c r="KOE2" s="16"/>
      <c r="KOF2" s="16"/>
      <c r="KOG2" s="16"/>
      <c r="KOH2" s="16"/>
      <c r="KOI2" s="16"/>
      <c r="KOJ2" s="16"/>
      <c r="KOK2" s="16"/>
      <c r="KOL2" s="16"/>
      <c r="KOM2" s="16"/>
      <c r="KON2" s="16"/>
      <c r="KOO2" s="16"/>
      <c r="KOP2" s="16"/>
      <c r="KOQ2" s="16"/>
      <c r="KOR2" s="16"/>
      <c r="KOS2" s="16"/>
      <c r="KOT2" s="16"/>
      <c r="KOU2" s="16"/>
      <c r="KOV2" s="16"/>
      <c r="KOW2" s="16"/>
      <c r="KOX2" s="16"/>
      <c r="KOY2" s="16"/>
      <c r="KOZ2" s="16"/>
      <c r="KPA2" s="16"/>
      <c r="KPB2" s="16"/>
      <c r="KPC2" s="16"/>
      <c r="KPD2" s="16"/>
      <c r="KPE2" s="16"/>
      <c r="KPF2" s="16"/>
      <c r="KPG2" s="16"/>
      <c r="KPH2" s="16"/>
      <c r="KPI2" s="16"/>
      <c r="KPJ2" s="16"/>
      <c r="KPK2" s="16"/>
      <c r="KPL2" s="16"/>
      <c r="KPM2" s="16"/>
      <c r="KPN2" s="16"/>
      <c r="KPO2" s="16"/>
      <c r="KPP2" s="16"/>
      <c r="KPQ2" s="16"/>
      <c r="KPR2" s="16"/>
      <c r="KPS2" s="16"/>
      <c r="KPT2" s="16"/>
      <c r="KPU2" s="16"/>
      <c r="KPV2" s="16"/>
      <c r="KPW2" s="16"/>
      <c r="KPX2" s="16"/>
      <c r="KPY2" s="16"/>
      <c r="KPZ2" s="16"/>
      <c r="KQA2" s="16"/>
      <c r="KQB2" s="16"/>
      <c r="KQC2" s="16"/>
      <c r="KQD2" s="16"/>
      <c r="KQE2" s="16"/>
      <c r="KQF2" s="16"/>
      <c r="KQG2" s="16"/>
      <c r="KQH2" s="16"/>
      <c r="KQI2" s="16"/>
      <c r="KQJ2" s="16"/>
      <c r="KQK2" s="16"/>
      <c r="KQL2" s="16"/>
      <c r="KQM2" s="16"/>
      <c r="KQN2" s="16"/>
      <c r="KQO2" s="16"/>
      <c r="KQP2" s="16"/>
      <c r="KQQ2" s="16"/>
      <c r="KQR2" s="16"/>
      <c r="KQS2" s="16"/>
      <c r="KQT2" s="16"/>
      <c r="KQU2" s="16"/>
      <c r="KQV2" s="16"/>
      <c r="KQW2" s="16"/>
      <c r="KQX2" s="16"/>
      <c r="KQY2" s="16"/>
      <c r="KQZ2" s="16"/>
      <c r="KRA2" s="16"/>
      <c r="KRB2" s="16"/>
      <c r="KRC2" s="16"/>
      <c r="KRD2" s="16"/>
      <c r="KRE2" s="16"/>
      <c r="KRF2" s="16"/>
      <c r="KRG2" s="16"/>
      <c r="KRH2" s="16"/>
      <c r="KRI2" s="16"/>
      <c r="KRJ2" s="16"/>
      <c r="KRK2" s="16"/>
      <c r="KRL2" s="16"/>
      <c r="KRM2" s="16"/>
      <c r="KRN2" s="16"/>
      <c r="KRO2" s="16"/>
      <c r="KRP2" s="16"/>
      <c r="KRQ2" s="16"/>
      <c r="KRR2" s="16"/>
      <c r="KRS2" s="16"/>
      <c r="KRT2" s="16"/>
      <c r="KRU2" s="16"/>
      <c r="KRV2" s="16"/>
      <c r="KRW2" s="16"/>
      <c r="KRX2" s="16"/>
      <c r="KRY2" s="16"/>
      <c r="KRZ2" s="16"/>
      <c r="KSA2" s="16"/>
      <c r="KSB2" s="16"/>
      <c r="KSC2" s="16"/>
      <c r="KSD2" s="16"/>
      <c r="KSE2" s="16"/>
      <c r="KSF2" s="16"/>
      <c r="KSG2" s="16"/>
      <c r="KSH2" s="16"/>
      <c r="KSI2" s="16"/>
      <c r="KSJ2" s="16"/>
      <c r="KSK2" s="16"/>
      <c r="KSL2" s="16"/>
      <c r="KSM2" s="16"/>
      <c r="KSN2" s="16"/>
      <c r="KSO2" s="16"/>
      <c r="KSP2" s="16"/>
      <c r="KSQ2" s="16"/>
      <c r="KSR2" s="16"/>
      <c r="KSS2" s="16"/>
      <c r="KST2" s="16"/>
      <c r="KSU2" s="16"/>
      <c r="KSV2" s="16"/>
      <c r="KSW2" s="16"/>
      <c r="KSX2" s="16"/>
      <c r="KSY2" s="16"/>
      <c r="KSZ2" s="16"/>
      <c r="KTA2" s="16"/>
      <c r="KTB2" s="16"/>
      <c r="KTC2" s="16"/>
      <c r="KTD2" s="16"/>
      <c r="KTE2" s="16"/>
      <c r="KTF2" s="16"/>
      <c r="KTG2" s="16"/>
      <c r="KTH2" s="16"/>
      <c r="KTI2" s="16"/>
      <c r="KTJ2" s="16"/>
      <c r="KTK2" s="16"/>
      <c r="KTL2" s="16"/>
      <c r="KTM2" s="16"/>
      <c r="KTN2" s="16"/>
      <c r="KTO2" s="16"/>
      <c r="KTP2" s="16"/>
      <c r="KTQ2" s="16"/>
      <c r="KTR2" s="16"/>
      <c r="KTS2" s="16"/>
      <c r="KTT2" s="16"/>
      <c r="KTU2" s="16"/>
      <c r="KTV2" s="16"/>
      <c r="KTW2" s="16"/>
      <c r="KTX2" s="16"/>
      <c r="KTY2" s="16"/>
      <c r="KTZ2" s="16"/>
      <c r="KUA2" s="16"/>
      <c r="KUB2" s="16"/>
      <c r="KUC2" s="16"/>
      <c r="KUD2" s="16"/>
      <c r="KUE2" s="16"/>
      <c r="KUF2" s="16"/>
      <c r="KUG2" s="16"/>
      <c r="KUH2" s="16"/>
      <c r="KUI2" s="16"/>
      <c r="KUJ2" s="16"/>
      <c r="KUK2" s="16"/>
      <c r="KUL2" s="16"/>
      <c r="KUM2" s="16"/>
      <c r="KUN2" s="16"/>
      <c r="KUO2" s="16"/>
      <c r="KUP2" s="16"/>
      <c r="KUQ2" s="16"/>
      <c r="KUR2" s="16"/>
      <c r="KUS2" s="16"/>
      <c r="KUT2" s="16"/>
      <c r="KUU2" s="16"/>
      <c r="KUV2" s="16"/>
      <c r="KUW2" s="16"/>
      <c r="KUX2" s="16"/>
      <c r="KUY2" s="16"/>
      <c r="KUZ2" s="16"/>
      <c r="KVA2" s="16"/>
      <c r="KVB2" s="16"/>
      <c r="KVC2" s="16"/>
      <c r="KVD2" s="16"/>
      <c r="KVE2" s="16"/>
      <c r="KVF2" s="16"/>
      <c r="KVG2" s="16"/>
      <c r="KVH2" s="16"/>
      <c r="KVI2" s="16"/>
      <c r="KVJ2" s="16"/>
      <c r="KVK2" s="16"/>
      <c r="KVL2" s="16"/>
      <c r="KVM2" s="16"/>
      <c r="KVN2" s="16"/>
      <c r="KVO2" s="16"/>
      <c r="KVP2" s="16"/>
      <c r="KVQ2" s="16"/>
      <c r="KVR2" s="16"/>
      <c r="KVS2" s="16"/>
      <c r="KVT2" s="16"/>
      <c r="KVU2" s="16"/>
      <c r="KVV2" s="16"/>
      <c r="KVW2" s="16"/>
      <c r="KVX2" s="16"/>
      <c r="KVY2" s="16"/>
      <c r="KVZ2" s="16"/>
      <c r="KWA2" s="16"/>
      <c r="KWB2" s="16"/>
      <c r="KWC2" s="16"/>
      <c r="KWD2" s="16"/>
      <c r="KWE2" s="16"/>
      <c r="KWF2" s="16"/>
      <c r="KWG2" s="16"/>
      <c r="KWH2" s="16"/>
      <c r="KWI2" s="16"/>
      <c r="KWJ2" s="16"/>
      <c r="KWK2" s="16"/>
      <c r="KWL2" s="16"/>
      <c r="KWM2" s="16"/>
      <c r="KWN2" s="16"/>
      <c r="KWO2" s="16"/>
      <c r="KWP2" s="16"/>
      <c r="KWQ2" s="16"/>
      <c r="KWR2" s="16"/>
      <c r="KWS2" s="16"/>
      <c r="KWT2" s="16"/>
      <c r="KWU2" s="16"/>
      <c r="KWV2" s="16"/>
      <c r="KWW2" s="16"/>
      <c r="KWX2" s="16"/>
      <c r="KWY2" s="16"/>
      <c r="KWZ2" s="16"/>
      <c r="KXA2" s="16"/>
      <c r="KXB2" s="16"/>
      <c r="KXC2" s="16"/>
      <c r="KXD2" s="16"/>
      <c r="KXE2" s="16"/>
      <c r="KXF2" s="16"/>
      <c r="KXG2" s="16"/>
      <c r="KXH2" s="16"/>
      <c r="KXI2" s="16"/>
      <c r="KXJ2" s="16"/>
      <c r="KXK2" s="16"/>
      <c r="KXL2" s="16"/>
      <c r="KXM2" s="16"/>
      <c r="KXN2" s="16"/>
      <c r="KXO2" s="16"/>
      <c r="KXP2" s="16"/>
      <c r="KXQ2" s="16"/>
      <c r="KXR2" s="16"/>
      <c r="KXS2" s="16"/>
      <c r="KXT2" s="16"/>
      <c r="KXU2" s="16"/>
      <c r="KXV2" s="16"/>
      <c r="KXW2" s="16"/>
      <c r="KXX2" s="16"/>
      <c r="KXY2" s="16"/>
      <c r="KXZ2" s="16"/>
      <c r="KYA2" s="16"/>
      <c r="KYB2" s="16"/>
      <c r="KYC2" s="16"/>
      <c r="KYD2" s="16"/>
      <c r="KYE2" s="16"/>
      <c r="KYF2" s="16"/>
      <c r="KYG2" s="16"/>
      <c r="KYH2" s="16"/>
      <c r="KYI2" s="16"/>
      <c r="KYJ2" s="16"/>
      <c r="KYK2" s="16"/>
      <c r="KYL2" s="16"/>
      <c r="KYM2" s="16"/>
      <c r="KYN2" s="16"/>
      <c r="KYO2" s="16"/>
      <c r="KYP2" s="16"/>
      <c r="KYQ2" s="16"/>
      <c r="KYR2" s="16"/>
      <c r="KYS2" s="16"/>
      <c r="KYT2" s="16"/>
      <c r="KYU2" s="16"/>
      <c r="KYV2" s="16"/>
      <c r="KYW2" s="16"/>
      <c r="KYX2" s="16"/>
      <c r="KYY2" s="16"/>
      <c r="KYZ2" s="16"/>
      <c r="KZA2" s="16"/>
      <c r="KZB2" s="16"/>
      <c r="KZC2" s="16"/>
      <c r="KZD2" s="16"/>
      <c r="KZE2" s="16"/>
      <c r="KZF2" s="16"/>
      <c r="KZG2" s="16"/>
      <c r="KZH2" s="16"/>
      <c r="KZI2" s="16"/>
      <c r="KZJ2" s="16"/>
      <c r="KZK2" s="16"/>
      <c r="KZL2" s="16"/>
      <c r="KZM2" s="16"/>
      <c r="KZN2" s="16"/>
      <c r="KZO2" s="16"/>
      <c r="KZP2" s="16"/>
      <c r="KZQ2" s="16"/>
      <c r="KZR2" s="16"/>
      <c r="KZS2" s="16"/>
      <c r="KZT2" s="16"/>
      <c r="KZU2" s="16"/>
      <c r="KZV2" s="16"/>
      <c r="KZW2" s="16"/>
      <c r="KZX2" s="16"/>
      <c r="KZY2" s="16"/>
      <c r="KZZ2" s="16"/>
      <c r="LAA2" s="16"/>
      <c r="LAB2" s="16"/>
      <c r="LAC2" s="16"/>
      <c r="LAD2" s="16"/>
      <c r="LAE2" s="16"/>
      <c r="LAF2" s="16"/>
      <c r="LAG2" s="16"/>
      <c r="LAH2" s="16"/>
      <c r="LAI2" s="16"/>
      <c r="LAJ2" s="16"/>
      <c r="LAK2" s="16"/>
      <c r="LAL2" s="16"/>
      <c r="LAM2" s="16"/>
      <c r="LAN2" s="16"/>
      <c r="LAO2" s="16"/>
      <c r="LAP2" s="16"/>
      <c r="LAQ2" s="16"/>
      <c r="LAR2" s="16"/>
      <c r="LAS2" s="16"/>
      <c r="LAT2" s="16"/>
      <c r="LAU2" s="16"/>
      <c r="LAV2" s="16"/>
      <c r="LAW2" s="16"/>
      <c r="LAX2" s="16"/>
      <c r="LAY2" s="16"/>
      <c r="LAZ2" s="16"/>
      <c r="LBA2" s="16"/>
      <c r="LBB2" s="16"/>
      <c r="LBC2" s="16"/>
      <c r="LBD2" s="16"/>
      <c r="LBE2" s="16"/>
      <c r="LBF2" s="16"/>
      <c r="LBG2" s="16"/>
      <c r="LBH2" s="16"/>
      <c r="LBI2" s="16"/>
      <c r="LBJ2" s="16"/>
      <c r="LBK2" s="16"/>
      <c r="LBL2" s="16"/>
      <c r="LBM2" s="16"/>
      <c r="LBN2" s="16"/>
      <c r="LBO2" s="16"/>
      <c r="LBP2" s="16"/>
      <c r="LBQ2" s="16"/>
      <c r="LBR2" s="16"/>
      <c r="LBS2" s="16"/>
      <c r="LBT2" s="16"/>
      <c r="LBU2" s="16"/>
      <c r="LBV2" s="16"/>
      <c r="LBW2" s="16"/>
      <c r="LBX2" s="16"/>
      <c r="LBY2" s="16"/>
      <c r="LBZ2" s="16"/>
      <c r="LCA2" s="16"/>
      <c r="LCB2" s="16"/>
      <c r="LCC2" s="16"/>
      <c r="LCD2" s="16"/>
      <c r="LCE2" s="16"/>
      <c r="LCF2" s="16"/>
      <c r="LCG2" s="16"/>
      <c r="LCH2" s="16"/>
      <c r="LCI2" s="16"/>
      <c r="LCJ2" s="16"/>
      <c r="LCK2" s="16"/>
      <c r="LCL2" s="16"/>
      <c r="LCM2" s="16"/>
      <c r="LCN2" s="16"/>
      <c r="LCO2" s="16"/>
      <c r="LCP2" s="16"/>
      <c r="LCQ2" s="16"/>
      <c r="LCR2" s="16"/>
      <c r="LCS2" s="16"/>
      <c r="LCT2" s="16"/>
      <c r="LCU2" s="16"/>
      <c r="LCV2" s="16"/>
      <c r="LCW2" s="16"/>
      <c r="LCX2" s="16"/>
      <c r="LCY2" s="16"/>
      <c r="LCZ2" s="16"/>
      <c r="LDA2" s="16"/>
      <c r="LDB2" s="16"/>
      <c r="LDC2" s="16"/>
      <c r="LDD2" s="16"/>
      <c r="LDE2" s="16"/>
      <c r="LDF2" s="16"/>
      <c r="LDG2" s="16"/>
      <c r="LDH2" s="16"/>
      <c r="LDI2" s="16"/>
      <c r="LDJ2" s="16"/>
      <c r="LDK2" s="16"/>
      <c r="LDL2" s="16"/>
      <c r="LDM2" s="16"/>
      <c r="LDN2" s="16"/>
      <c r="LDO2" s="16"/>
      <c r="LDP2" s="16"/>
      <c r="LDQ2" s="16"/>
      <c r="LDR2" s="16"/>
      <c r="LDS2" s="16"/>
      <c r="LDT2" s="16"/>
      <c r="LDU2" s="16"/>
      <c r="LDV2" s="16"/>
      <c r="LDW2" s="16"/>
      <c r="LDX2" s="16"/>
      <c r="LDY2" s="16"/>
      <c r="LDZ2" s="16"/>
      <c r="LEA2" s="16"/>
      <c r="LEB2" s="16"/>
      <c r="LEC2" s="16"/>
      <c r="LED2" s="16"/>
      <c r="LEE2" s="16"/>
      <c r="LEF2" s="16"/>
      <c r="LEG2" s="16"/>
      <c r="LEH2" s="16"/>
      <c r="LEI2" s="16"/>
      <c r="LEJ2" s="16"/>
      <c r="LEK2" s="16"/>
      <c r="LEL2" s="16"/>
      <c r="LEM2" s="16"/>
      <c r="LEN2" s="16"/>
      <c r="LEO2" s="16"/>
      <c r="LEP2" s="16"/>
      <c r="LEQ2" s="16"/>
      <c r="LER2" s="16"/>
      <c r="LES2" s="16"/>
      <c r="LET2" s="16"/>
      <c r="LEU2" s="16"/>
      <c r="LEV2" s="16"/>
      <c r="LEW2" s="16"/>
      <c r="LEX2" s="16"/>
      <c r="LEY2" s="16"/>
      <c r="LEZ2" s="16"/>
      <c r="LFA2" s="16"/>
      <c r="LFB2" s="16"/>
      <c r="LFC2" s="16"/>
      <c r="LFD2" s="16"/>
      <c r="LFE2" s="16"/>
      <c r="LFF2" s="16"/>
      <c r="LFG2" s="16"/>
      <c r="LFH2" s="16"/>
      <c r="LFI2" s="16"/>
      <c r="LFJ2" s="16"/>
      <c r="LFK2" s="16"/>
      <c r="LFL2" s="16"/>
      <c r="LFM2" s="16"/>
      <c r="LFN2" s="16"/>
      <c r="LFO2" s="16"/>
      <c r="LFP2" s="16"/>
      <c r="LFQ2" s="16"/>
      <c r="LFR2" s="16"/>
      <c r="LFS2" s="16"/>
      <c r="LFT2" s="16"/>
      <c r="LFU2" s="16"/>
      <c r="LFV2" s="16"/>
      <c r="LFW2" s="16"/>
      <c r="LFX2" s="16"/>
      <c r="LFY2" s="16"/>
      <c r="LFZ2" s="16"/>
      <c r="LGA2" s="16"/>
      <c r="LGB2" s="16"/>
      <c r="LGC2" s="16"/>
      <c r="LGD2" s="16"/>
      <c r="LGE2" s="16"/>
      <c r="LGF2" s="16"/>
      <c r="LGG2" s="16"/>
      <c r="LGH2" s="16"/>
      <c r="LGI2" s="16"/>
      <c r="LGJ2" s="16"/>
      <c r="LGK2" s="16"/>
      <c r="LGL2" s="16"/>
      <c r="LGM2" s="16"/>
      <c r="LGN2" s="16"/>
      <c r="LGO2" s="16"/>
      <c r="LGP2" s="16"/>
      <c r="LGQ2" s="16"/>
      <c r="LGR2" s="16"/>
      <c r="LGS2" s="16"/>
      <c r="LGT2" s="16"/>
      <c r="LGU2" s="16"/>
      <c r="LGV2" s="16"/>
      <c r="LGW2" s="16"/>
      <c r="LGX2" s="16"/>
      <c r="LGY2" s="16"/>
      <c r="LGZ2" s="16"/>
      <c r="LHA2" s="16"/>
      <c r="LHB2" s="16"/>
      <c r="LHC2" s="16"/>
      <c r="LHD2" s="16"/>
      <c r="LHE2" s="16"/>
      <c r="LHF2" s="16"/>
      <c r="LHG2" s="16"/>
      <c r="LHH2" s="16"/>
      <c r="LHI2" s="16"/>
      <c r="LHJ2" s="16"/>
      <c r="LHK2" s="16"/>
      <c r="LHL2" s="16"/>
      <c r="LHM2" s="16"/>
      <c r="LHN2" s="16"/>
      <c r="LHO2" s="16"/>
      <c r="LHP2" s="16"/>
      <c r="LHQ2" s="16"/>
      <c r="LHR2" s="16"/>
      <c r="LHS2" s="16"/>
      <c r="LHT2" s="16"/>
      <c r="LHU2" s="16"/>
      <c r="LHV2" s="16"/>
      <c r="LHW2" s="16"/>
      <c r="LHX2" s="16"/>
      <c r="LHY2" s="16"/>
      <c r="LHZ2" s="16"/>
      <c r="LIA2" s="16"/>
      <c r="LIB2" s="16"/>
      <c r="LIC2" s="16"/>
      <c r="LID2" s="16"/>
      <c r="LIE2" s="16"/>
      <c r="LIF2" s="16"/>
      <c r="LIG2" s="16"/>
      <c r="LIH2" s="16"/>
      <c r="LII2" s="16"/>
      <c r="LIJ2" s="16"/>
      <c r="LIK2" s="16"/>
      <c r="LIL2" s="16"/>
      <c r="LIM2" s="16"/>
      <c r="LIN2" s="16"/>
      <c r="LIO2" s="16"/>
      <c r="LIP2" s="16"/>
      <c r="LIQ2" s="16"/>
      <c r="LIR2" s="16"/>
      <c r="LIS2" s="16"/>
      <c r="LIT2" s="16"/>
      <c r="LIU2" s="16"/>
      <c r="LIV2" s="16"/>
      <c r="LIW2" s="16"/>
      <c r="LIX2" s="16"/>
      <c r="LIY2" s="16"/>
      <c r="LIZ2" s="16"/>
      <c r="LJA2" s="16"/>
      <c r="LJB2" s="16"/>
      <c r="LJC2" s="16"/>
      <c r="LJD2" s="16"/>
      <c r="LJE2" s="16"/>
      <c r="LJF2" s="16"/>
      <c r="LJG2" s="16"/>
      <c r="LJH2" s="16"/>
      <c r="LJI2" s="16"/>
      <c r="LJJ2" s="16"/>
      <c r="LJK2" s="16"/>
      <c r="LJL2" s="16"/>
      <c r="LJM2" s="16"/>
      <c r="LJN2" s="16"/>
      <c r="LJO2" s="16"/>
      <c r="LJP2" s="16"/>
      <c r="LJQ2" s="16"/>
      <c r="LJR2" s="16"/>
      <c r="LJS2" s="16"/>
      <c r="LJT2" s="16"/>
      <c r="LJU2" s="16"/>
      <c r="LJV2" s="16"/>
      <c r="LJW2" s="16"/>
      <c r="LJX2" s="16"/>
      <c r="LJY2" s="16"/>
      <c r="LJZ2" s="16"/>
      <c r="LKA2" s="16"/>
      <c r="LKB2" s="16"/>
      <c r="LKC2" s="16"/>
      <c r="LKD2" s="16"/>
      <c r="LKE2" s="16"/>
      <c r="LKF2" s="16"/>
      <c r="LKG2" s="16"/>
      <c r="LKH2" s="16"/>
      <c r="LKI2" s="16"/>
      <c r="LKJ2" s="16"/>
      <c r="LKK2" s="16"/>
      <c r="LKL2" s="16"/>
      <c r="LKM2" s="16"/>
      <c r="LKN2" s="16"/>
      <c r="LKO2" s="16"/>
      <c r="LKP2" s="16"/>
      <c r="LKQ2" s="16"/>
      <c r="LKR2" s="16"/>
      <c r="LKS2" s="16"/>
      <c r="LKT2" s="16"/>
      <c r="LKU2" s="16"/>
      <c r="LKV2" s="16"/>
      <c r="LKW2" s="16"/>
      <c r="LKX2" s="16"/>
      <c r="LKY2" s="16"/>
      <c r="LKZ2" s="16"/>
      <c r="LLA2" s="16"/>
      <c r="LLB2" s="16"/>
      <c r="LLC2" s="16"/>
      <c r="LLD2" s="16"/>
      <c r="LLE2" s="16"/>
      <c r="LLF2" s="16"/>
      <c r="LLG2" s="16"/>
      <c r="LLH2" s="16"/>
      <c r="LLI2" s="16"/>
      <c r="LLJ2" s="16"/>
      <c r="LLK2" s="16"/>
      <c r="LLL2" s="16"/>
      <c r="LLM2" s="16"/>
      <c r="LLN2" s="16"/>
      <c r="LLO2" s="16"/>
      <c r="LLP2" s="16"/>
      <c r="LLQ2" s="16"/>
      <c r="LLR2" s="16"/>
      <c r="LLS2" s="16"/>
      <c r="LLT2" s="16"/>
      <c r="LLU2" s="16"/>
      <c r="LLV2" s="16"/>
      <c r="LLW2" s="16"/>
      <c r="LLX2" s="16"/>
      <c r="LLY2" s="16"/>
      <c r="LLZ2" s="16"/>
      <c r="LMA2" s="16"/>
      <c r="LMB2" s="16"/>
      <c r="LMC2" s="16"/>
      <c r="LMD2" s="16"/>
      <c r="LME2" s="16"/>
      <c r="LMF2" s="16"/>
      <c r="LMG2" s="16"/>
      <c r="LMH2" s="16"/>
      <c r="LMI2" s="16"/>
      <c r="LMJ2" s="16"/>
      <c r="LMK2" s="16"/>
      <c r="LML2" s="16"/>
      <c r="LMM2" s="16"/>
      <c r="LMN2" s="16"/>
      <c r="LMO2" s="16"/>
      <c r="LMP2" s="16"/>
      <c r="LMQ2" s="16"/>
      <c r="LMR2" s="16"/>
      <c r="LMS2" s="16"/>
      <c r="LMT2" s="16"/>
      <c r="LMU2" s="16"/>
      <c r="LMV2" s="16"/>
      <c r="LMW2" s="16"/>
      <c r="LMX2" s="16"/>
      <c r="LMY2" s="16"/>
      <c r="LMZ2" s="16"/>
      <c r="LNA2" s="16"/>
      <c r="LNB2" s="16"/>
      <c r="LNC2" s="16"/>
      <c r="LND2" s="16"/>
      <c r="LNE2" s="16"/>
      <c r="LNF2" s="16"/>
      <c r="LNG2" s="16"/>
      <c r="LNH2" s="16"/>
      <c r="LNI2" s="16"/>
      <c r="LNJ2" s="16"/>
      <c r="LNK2" s="16"/>
      <c r="LNL2" s="16"/>
      <c r="LNM2" s="16"/>
      <c r="LNN2" s="16"/>
      <c r="LNO2" s="16"/>
      <c r="LNP2" s="16"/>
      <c r="LNQ2" s="16"/>
      <c r="LNR2" s="16"/>
      <c r="LNS2" s="16"/>
      <c r="LNT2" s="16"/>
      <c r="LNU2" s="16"/>
      <c r="LNV2" s="16"/>
      <c r="LNW2" s="16"/>
      <c r="LNX2" s="16"/>
      <c r="LNY2" s="16"/>
      <c r="LNZ2" s="16"/>
      <c r="LOA2" s="16"/>
      <c r="LOB2" s="16"/>
      <c r="LOC2" s="16"/>
      <c r="LOD2" s="16"/>
      <c r="LOE2" s="16"/>
      <c r="LOF2" s="16"/>
      <c r="LOG2" s="16"/>
      <c r="LOH2" s="16"/>
      <c r="LOI2" s="16"/>
      <c r="LOJ2" s="16"/>
      <c r="LOK2" s="16"/>
      <c r="LOL2" s="16"/>
      <c r="LOM2" s="16"/>
      <c r="LON2" s="16"/>
      <c r="LOO2" s="16"/>
      <c r="LOP2" s="16"/>
      <c r="LOQ2" s="16"/>
      <c r="LOR2" s="16"/>
      <c r="LOS2" s="16"/>
      <c r="LOT2" s="16"/>
      <c r="LOU2" s="16"/>
      <c r="LOV2" s="16"/>
      <c r="LOW2" s="16"/>
      <c r="LOX2" s="16"/>
      <c r="LOY2" s="16"/>
      <c r="LOZ2" s="16"/>
      <c r="LPA2" s="16"/>
      <c r="LPB2" s="16"/>
      <c r="LPC2" s="16"/>
      <c r="LPD2" s="16"/>
      <c r="LPE2" s="16"/>
      <c r="LPF2" s="16"/>
      <c r="LPG2" s="16"/>
      <c r="LPH2" s="16"/>
      <c r="LPI2" s="16"/>
      <c r="LPJ2" s="16"/>
      <c r="LPK2" s="16"/>
      <c r="LPL2" s="16"/>
      <c r="LPM2" s="16"/>
      <c r="LPN2" s="16"/>
      <c r="LPO2" s="16"/>
      <c r="LPP2" s="16"/>
      <c r="LPQ2" s="16"/>
      <c r="LPR2" s="16"/>
      <c r="LPS2" s="16"/>
      <c r="LPT2" s="16"/>
      <c r="LPU2" s="16"/>
      <c r="LPV2" s="16"/>
      <c r="LPW2" s="16"/>
      <c r="LPX2" s="16"/>
      <c r="LPY2" s="16"/>
      <c r="LPZ2" s="16"/>
      <c r="LQA2" s="16"/>
      <c r="LQB2" s="16"/>
      <c r="LQC2" s="16"/>
      <c r="LQD2" s="16"/>
      <c r="LQE2" s="16"/>
      <c r="LQF2" s="16"/>
      <c r="LQG2" s="16"/>
      <c r="LQH2" s="16"/>
      <c r="LQI2" s="16"/>
      <c r="LQJ2" s="16"/>
      <c r="LQK2" s="16"/>
      <c r="LQL2" s="16"/>
      <c r="LQM2" s="16"/>
      <c r="LQN2" s="16"/>
      <c r="LQO2" s="16"/>
      <c r="LQP2" s="16"/>
      <c r="LQQ2" s="16"/>
      <c r="LQR2" s="16"/>
      <c r="LQS2" s="16"/>
      <c r="LQT2" s="16"/>
      <c r="LQU2" s="16"/>
      <c r="LQV2" s="16"/>
      <c r="LQW2" s="16"/>
      <c r="LQX2" s="16"/>
      <c r="LQY2" s="16"/>
      <c r="LQZ2" s="16"/>
      <c r="LRA2" s="16"/>
      <c r="LRB2" s="16"/>
      <c r="LRC2" s="16"/>
      <c r="LRD2" s="16"/>
      <c r="LRE2" s="16"/>
      <c r="LRF2" s="16"/>
      <c r="LRG2" s="16"/>
      <c r="LRH2" s="16"/>
      <c r="LRI2" s="16"/>
      <c r="LRJ2" s="16"/>
      <c r="LRK2" s="16"/>
      <c r="LRL2" s="16"/>
      <c r="LRM2" s="16"/>
      <c r="LRN2" s="16"/>
      <c r="LRO2" s="16"/>
      <c r="LRP2" s="16"/>
      <c r="LRQ2" s="16"/>
      <c r="LRR2" s="16"/>
      <c r="LRS2" s="16"/>
      <c r="LRT2" s="16"/>
      <c r="LRU2" s="16"/>
      <c r="LRV2" s="16"/>
      <c r="LRW2" s="16"/>
      <c r="LRX2" s="16"/>
      <c r="LRY2" s="16"/>
      <c r="LRZ2" s="16"/>
      <c r="LSA2" s="16"/>
      <c r="LSB2" s="16"/>
      <c r="LSC2" s="16"/>
      <c r="LSD2" s="16"/>
      <c r="LSE2" s="16"/>
      <c r="LSF2" s="16"/>
      <c r="LSG2" s="16"/>
      <c r="LSH2" s="16"/>
      <c r="LSI2" s="16"/>
      <c r="LSJ2" s="16"/>
      <c r="LSK2" s="16"/>
      <c r="LSL2" s="16"/>
      <c r="LSM2" s="16"/>
      <c r="LSN2" s="16"/>
      <c r="LSO2" s="16"/>
      <c r="LSP2" s="16"/>
      <c r="LSQ2" s="16"/>
      <c r="LSR2" s="16"/>
      <c r="LSS2" s="16"/>
      <c r="LST2" s="16"/>
      <c r="LSU2" s="16"/>
      <c r="LSV2" s="16"/>
      <c r="LSW2" s="16"/>
      <c r="LSX2" s="16"/>
      <c r="LSY2" s="16"/>
      <c r="LSZ2" s="16"/>
      <c r="LTA2" s="16"/>
      <c r="LTB2" s="16"/>
      <c r="LTC2" s="16"/>
      <c r="LTD2" s="16"/>
      <c r="LTE2" s="16"/>
      <c r="LTF2" s="16"/>
      <c r="LTG2" s="16"/>
      <c r="LTH2" s="16"/>
      <c r="LTI2" s="16"/>
      <c r="LTJ2" s="16"/>
      <c r="LTK2" s="16"/>
      <c r="LTL2" s="16"/>
      <c r="LTM2" s="16"/>
      <c r="LTN2" s="16"/>
      <c r="LTO2" s="16"/>
      <c r="LTP2" s="16"/>
      <c r="LTQ2" s="16"/>
      <c r="LTR2" s="16"/>
      <c r="LTS2" s="16"/>
      <c r="LTT2" s="16"/>
      <c r="LTU2" s="16"/>
      <c r="LTV2" s="16"/>
      <c r="LTW2" s="16"/>
      <c r="LTX2" s="16"/>
      <c r="LTY2" s="16"/>
      <c r="LTZ2" s="16"/>
      <c r="LUA2" s="16"/>
      <c r="LUB2" s="16"/>
      <c r="LUC2" s="16"/>
      <c r="LUD2" s="16"/>
      <c r="LUE2" s="16"/>
      <c r="LUF2" s="16"/>
      <c r="LUG2" s="16"/>
      <c r="LUH2" s="16"/>
      <c r="LUI2" s="16"/>
      <c r="LUJ2" s="16"/>
      <c r="LUK2" s="16"/>
      <c r="LUL2" s="16"/>
      <c r="LUM2" s="16"/>
      <c r="LUN2" s="16"/>
      <c r="LUO2" s="16"/>
      <c r="LUP2" s="16"/>
      <c r="LUQ2" s="16"/>
      <c r="LUR2" s="16"/>
      <c r="LUS2" s="16"/>
      <c r="LUT2" s="16"/>
      <c r="LUU2" s="16"/>
      <c r="LUV2" s="16"/>
      <c r="LUW2" s="16"/>
      <c r="LUX2" s="16"/>
      <c r="LUY2" s="16"/>
      <c r="LUZ2" s="16"/>
      <c r="LVA2" s="16"/>
      <c r="LVB2" s="16"/>
      <c r="LVC2" s="16"/>
      <c r="LVD2" s="16"/>
      <c r="LVE2" s="16"/>
      <c r="LVF2" s="16"/>
      <c r="LVG2" s="16"/>
      <c r="LVH2" s="16"/>
      <c r="LVI2" s="16"/>
      <c r="LVJ2" s="16"/>
      <c r="LVK2" s="16"/>
      <c r="LVL2" s="16"/>
      <c r="LVM2" s="16"/>
      <c r="LVN2" s="16"/>
      <c r="LVO2" s="16"/>
      <c r="LVP2" s="16"/>
      <c r="LVQ2" s="16"/>
      <c r="LVR2" s="16"/>
      <c r="LVS2" s="16"/>
      <c r="LVT2" s="16"/>
      <c r="LVU2" s="16"/>
      <c r="LVV2" s="16"/>
      <c r="LVW2" s="16"/>
      <c r="LVX2" s="16"/>
      <c r="LVY2" s="16"/>
      <c r="LVZ2" s="16"/>
      <c r="LWA2" s="16"/>
      <c r="LWB2" s="16"/>
      <c r="LWC2" s="16"/>
      <c r="LWD2" s="16"/>
      <c r="LWE2" s="16"/>
      <c r="LWF2" s="16"/>
      <c r="LWG2" s="16"/>
      <c r="LWH2" s="16"/>
      <c r="LWI2" s="16"/>
      <c r="LWJ2" s="16"/>
      <c r="LWK2" s="16"/>
      <c r="LWL2" s="16"/>
      <c r="LWM2" s="16"/>
      <c r="LWN2" s="16"/>
      <c r="LWO2" s="16"/>
      <c r="LWP2" s="16"/>
      <c r="LWQ2" s="16"/>
      <c r="LWR2" s="16"/>
      <c r="LWS2" s="16"/>
      <c r="LWT2" s="16"/>
      <c r="LWU2" s="16"/>
      <c r="LWV2" s="16"/>
      <c r="LWW2" s="16"/>
      <c r="LWX2" s="16"/>
      <c r="LWY2" s="16"/>
      <c r="LWZ2" s="16"/>
      <c r="LXA2" s="16"/>
      <c r="LXB2" s="16"/>
      <c r="LXC2" s="16"/>
      <c r="LXD2" s="16"/>
      <c r="LXE2" s="16"/>
      <c r="LXF2" s="16"/>
      <c r="LXG2" s="16"/>
      <c r="LXH2" s="16"/>
      <c r="LXI2" s="16"/>
      <c r="LXJ2" s="16"/>
      <c r="LXK2" s="16"/>
      <c r="LXL2" s="16"/>
      <c r="LXM2" s="16"/>
      <c r="LXN2" s="16"/>
      <c r="LXO2" s="16"/>
      <c r="LXP2" s="16"/>
      <c r="LXQ2" s="16"/>
      <c r="LXR2" s="16"/>
      <c r="LXS2" s="16"/>
      <c r="LXT2" s="16"/>
      <c r="LXU2" s="16"/>
      <c r="LXV2" s="16"/>
      <c r="LXW2" s="16"/>
      <c r="LXX2" s="16"/>
      <c r="LXY2" s="16"/>
      <c r="LXZ2" s="16"/>
      <c r="LYA2" s="16"/>
      <c r="LYB2" s="16"/>
      <c r="LYC2" s="16"/>
      <c r="LYD2" s="16"/>
      <c r="LYE2" s="16"/>
      <c r="LYF2" s="16"/>
      <c r="LYG2" s="16"/>
      <c r="LYH2" s="16"/>
      <c r="LYI2" s="16"/>
      <c r="LYJ2" s="16"/>
      <c r="LYK2" s="16"/>
      <c r="LYL2" s="16"/>
      <c r="LYM2" s="16"/>
      <c r="LYN2" s="16"/>
      <c r="LYO2" s="16"/>
      <c r="LYP2" s="16"/>
      <c r="LYQ2" s="16"/>
      <c r="LYR2" s="16"/>
      <c r="LYS2" s="16"/>
      <c r="LYT2" s="16"/>
      <c r="LYU2" s="16"/>
      <c r="LYV2" s="16"/>
      <c r="LYW2" s="16"/>
      <c r="LYX2" s="16"/>
      <c r="LYY2" s="16"/>
      <c r="LYZ2" s="16"/>
      <c r="LZA2" s="16"/>
      <c r="LZB2" s="16"/>
      <c r="LZC2" s="16"/>
      <c r="LZD2" s="16"/>
      <c r="LZE2" s="16"/>
      <c r="LZF2" s="16"/>
      <c r="LZG2" s="16"/>
      <c r="LZH2" s="16"/>
      <c r="LZI2" s="16"/>
      <c r="LZJ2" s="16"/>
      <c r="LZK2" s="16"/>
      <c r="LZL2" s="16"/>
      <c r="LZM2" s="16"/>
      <c r="LZN2" s="16"/>
      <c r="LZO2" s="16"/>
      <c r="LZP2" s="16"/>
      <c r="LZQ2" s="16"/>
      <c r="LZR2" s="16"/>
      <c r="LZS2" s="16"/>
      <c r="LZT2" s="16"/>
      <c r="LZU2" s="16"/>
      <c r="LZV2" s="16"/>
      <c r="LZW2" s="16"/>
      <c r="LZX2" s="16"/>
      <c r="LZY2" s="16"/>
      <c r="LZZ2" s="16"/>
      <c r="MAA2" s="16"/>
      <c r="MAB2" s="16"/>
      <c r="MAC2" s="16"/>
      <c r="MAD2" s="16"/>
      <c r="MAE2" s="16"/>
      <c r="MAF2" s="16"/>
      <c r="MAG2" s="16"/>
      <c r="MAH2" s="16"/>
      <c r="MAI2" s="16"/>
      <c r="MAJ2" s="16"/>
      <c r="MAK2" s="16"/>
      <c r="MAL2" s="16"/>
      <c r="MAM2" s="16"/>
      <c r="MAN2" s="16"/>
      <c r="MAO2" s="16"/>
      <c r="MAP2" s="16"/>
      <c r="MAQ2" s="16"/>
      <c r="MAR2" s="16"/>
      <c r="MAS2" s="16"/>
      <c r="MAT2" s="16"/>
      <c r="MAU2" s="16"/>
      <c r="MAV2" s="16"/>
      <c r="MAW2" s="16"/>
      <c r="MAX2" s="16"/>
      <c r="MAY2" s="16"/>
      <c r="MAZ2" s="16"/>
      <c r="MBA2" s="16"/>
      <c r="MBB2" s="16"/>
      <c r="MBC2" s="16"/>
      <c r="MBD2" s="16"/>
      <c r="MBE2" s="16"/>
      <c r="MBF2" s="16"/>
      <c r="MBG2" s="16"/>
      <c r="MBH2" s="16"/>
      <c r="MBI2" s="16"/>
      <c r="MBJ2" s="16"/>
      <c r="MBK2" s="16"/>
      <c r="MBL2" s="16"/>
      <c r="MBM2" s="16"/>
      <c r="MBN2" s="16"/>
      <c r="MBO2" s="16"/>
      <c r="MBP2" s="16"/>
      <c r="MBQ2" s="16"/>
      <c r="MBR2" s="16"/>
      <c r="MBS2" s="16"/>
      <c r="MBT2" s="16"/>
      <c r="MBU2" s="16"/>
      <c r="MBV2" s="16"/>
      <c r="MBW2" s="16"/>
      <c r="MBX2" s="16"/>
      <c r="MBY2" s="16"/>
      <c r="MBZ2" s="16"/>
      <c r="MCA2" s="16"/>
      <c r="MCB2" s="16"/>
      <c r="MCC2" s="16"/>
      <c r="MCD2" s="16"/>
      <c r="MCE2" s="16"/>
      <c r="MCF2" s="16"/>
      <c r="MCG2" s="16"/>
      <c r="MCH2" s="16"/>
      <c r="MCI2" s="16"/>
      <c r="MCJ2" s="16"/>
      <c r="MCK2" s="16"/>
      <c r="MCL2" s="16"/>
      <c r="MCM2" s="16"/>
      <c r="MCN2" s="16"/>
      <c r="MCO2" s="16"/>
      <c r="MCP2" s="16"/>
      <c r="MCQ2" s="16"/>
      <c r="MCR2" s="16"/>
      <c r="MCS2" s="16"/>
      <c r="MCT2" s="16"/>
      <c r="MCU2" s="16"/>
      <c r="MCV2" s="16"/>
      <c r="MCW2" s="16"/>
      <c r="MCX2" s="16"/>
      <c r="MCY2" s="16"/>
      <c r="MCZ2" s="16"/>
      <c r="MDA2" s="16"/>
      <c r="MDB2" s="16"/>
      <c r="MDC2" s="16"/>
      <c r="MDD2" s="16"/>
      <c r="MDE2" s="16"/>
      <c r="MDF2" s="16"/>
      <c r="MDG2" s="16"/>
      <c r="MDH2" s="16"/>
      <c r="MDI2" s="16"/>
      <c r="MDJ2" s="16"/>
      <c r="MDK2" s="16"/>
      <c r="MDL2" s="16"/>
      <c r="MDM2" s="16"/>
      <c r="MDN2" s="16"/>
      <c r="MDO2" s="16"/>
      <c r="MDP2" s="16"/>
      <c r="MDQ2" s="16"/>
      <c r="MDR2" s="16"/>
      <c r="MDS2" s="16"/>
      <c r="MDT2" s="16"/>
      <c r="MDU2" s="16"/>
      <c r="MDV2" s="16"/>
      <c r="MDW2" s="16"/>
      <c r="MDX2" s="16"/>
      <c r="MDY2" s="16"/>
      <c r="MDZ2" s="16"/>
      <c r="MEA2" s="16"/>
      <c r="MEB2" s="16"/>
      <c r="MEC2" s="16"/>
      <c r="MED2" s="16"/>
      <c r="MEE2" s="16"/>
      <c r="MEF2" s="16"/>
      <c r="MEG2" s="16"/>
      <c r="MEH2" s="16"/>
      <c r="MEI2" s="16"/>
      <c r="MEJ2" s="16"/>
      <c r="MEK2" s="16"/>
      <c r="MEL2" s="16"/>
      <c r="MEM2" s="16"/>
      <c r="MEN2" s="16"/>
      <c r="MEO2" s="16"/>
      <c r="MEP2" s="16"/>
      <c r="MEQ2" s="16"/>
      <c r="MER2" s="16"/>
      <c r="MES2" s="16"/>
      <c r="MET2" s="16"/>
      <c r="MEU2" s="16"/>
      <c r="MEV2" s="16"/>
      <c r="MEW2" s="16"/>
      <c r="MEX2" s="16"/>
      <c r="MEY2" s="16"/>
      <c r="MEZ2" s="16"/>
      <c r="MFA2" s="16"/>
      <c r="MFB2" s="16"/>
      <c r="MFC2" s="16"/>
      <c r="MFD2" s="16"/>
      <c r="MFE2" s="16"/>
      <c r="MFF2" s="16"/>
      <c r="MFG2" s="16"/>
      <c r="MFH2" s="16"/>
      <c r="MFI2" s="16"/>
      <c r="MFJ2" s="16"/>
      <c r="MFK2" s="16"/>
      <c r="MFL2" s="16"/>
      <c r="MFM2" s="16"/>
      <c r="MFN2" s="16"/>
      <c r="MFO2" s="16"/>
      <c r="MFP2" s="16"/>
      <c r="MFQ2" s="16"/>
      <c r="MFR2" s="16"/>
      <c r="MFS2" s="16"/>
      <c r="MFT2" s="16"/>
      <c r="MFU2" s="16"/>
      <c r="MFV2" s="16"/>
      <c r="MFW2" s="16"/>
      <c r="MFX2" s="16"/>
      <c r="MFY2" s="16"/>
      <c r="MFZ2" s="16"/>
      <c r="MGA2" s="16"/>
      <c r="MGB2" s="16"/>
      <c r="MGC2" s="16"/>
      <c r="MGD2" s="16"/>
      <c r="MGE2" s="16"/>
      <c r="MGF2" s="16"/>
      <c r="MGG2" s="16"/>
      <c r="MGH2" s="16"/>
      <c r="MGI2" s="16"/>
      <c r="MGJ2" s="16"/>
      <c r="MGK2" s="16"/>
      <c r="MGL2" s="16"/>
      <c r="MGM2" s="16"/>
      <c r="MGN2" s="16"/>
      <c r="MGO2" s="16"/>
      <c r="MGP2" s="16"/>
      <c r="MGQ2" s="16"/>
      <c r="MGR2" s="16"/>
      <c r="MGS2" s="16"/>
      <c r="MGT2" s="16"/>
      <c r="MGU2" s="16"/>
      <c r="MGV2" s="16"/>
      <c r="MGW2" s="16"/>
      <c r="MGX2" s="16"/>
      <c r="MGY2" s="16"/>
      <c r="MGZ2" s="16"/>
      <c r="MHA2" s="16"/>
      <c r="MHB2" s="16"/>
      <c r="MHC2" s="16"/>
      <c r="MHD2" s="16"/>
      <c r="MHE2" s="16"/>
      <c r="MHF2" s="16"/>
      <c r="MHG2" s="16"/>
      <c r="MHH2" s="16"/>
      <c r="MHI2" s="16"/>
      <c r="MHJ2" s="16"/>
      <c r="MHK2" s="16"/>
      <c r="MHL2" s="16"/>
      <c r="MHM2" s="16"/>
      <c r="MHN2" s="16"/>
      <c r="MHO2" s="16"/>
      <c r="MHP2" s="16"/>
      <c r="MHQ2" s="16"/>
      <c r="MHR2" s="16"/>
      <c r="MHS2" s="16"/>
      <c r="MHT2" s="16"/>
      <c r="MHU2" s="16"/>
      <c r="MHV2" s="16"/>
      <c r="MHW2" s="16"/>
      <c r="MHX2" s="16"/>
      <c r="MHY2" s="16"/>
      <c r="MHZ2" s="16"/>
      <c r="MIA2" s="16"/>
      <c r="MIB2" s="16"/>
      <c r="MIC2" s="16"/>
      <c r="MID2" s="16"/>
      <c r="MIE2" s="16"/>
      <c r="MIF2" s="16"/>
      <c r="MIG2" s="16"/>
      <c r="MIH2" s="16"/>
      <c r="MII2" s="16"/>
      <c r="MIJ2" s="16"/>
      <c r="MIK2" s="16"/>
      <c r="MIL2" s="16"/>
      <c r="MIM2" s="16"/>
      <c r="MIN2" s="16"/>
      <c r="MIO2" s="16"/>
      <c r="MIP2" s="16"/>
      <c r="MIQ2" s="16"/>
      <c r="MIR2" s="16"/>
      <c r="MIS2" s="16"/>
      <c r="MIT2" s="16"/>
      <c r="MIU2" s="16"/>
      <c r="MIV2" s="16"/>
      <c r="MIW2" s="16"/>
      <c r="MIX2" s="16"/>
      <c r="MIY2" s="16"/>
      <c r="MIZ2" s="16"/>
      <c r="MJA2" s="16"/>
      <c r="MJB2" s="16"/>
      <c r="MJC2" s="16"/>
      <c r="MJD2" s="16"/>
      <c r="MJE2" s="16"/>
      <c r="MJF2" s="16"/>
      <c r="MJG2" s="16"/>
      <c r="MJH2" s="16"/>
      <c r="MJI2" s="16"/>
      <c r="MJJ2" s="16"/>
      <c r="MJK2" s="16"/>
      <c r="MJL2" s="16"/>
      <c r="MJM2" s="16"/>
      <c r="MJN2" s="16"/>
      <c r="MJO2" s="16"/>
      <c r="MJP2" s="16"/>
      <c r="MJQ2" s="16"/>
      <c r="MJR2" s="16"/>
      <c r="MJS2" s="16"/>
      <c r="MJT2" s="16"/>
      <c r="MJU2" s="16"/>
      <c r="MJV2" s="16"/>
      <c r="MJW2" s="16"/>
      <c r="MJX2" s="16"/>
      <c r="MJY2" s="16"/>
      <c r="MJZ2" s="16"/>
      <c r="MKA2" s="16"/>
      <c r="MKB2" s="16"/>
      <c r="MKC2" s="16"/>
      <c r="MKD2" s="16"/>
      <c r="MKE2" s="16"/>
      <c r="MKF2" s="16"/>
      <c r="MKG2" s="16"/>
      <c r="MKH2" s="16"/>
      <c r="MKI2" s="16"/>
      <c r="MKJ2" s="16"/>
      <c r="MKK2" s="16"/>
      <c r="MKL2" s="16"/>
      <c r="MKM2" s="16"/>
      <c r="MKN2" s="16"/>
      <c r="MKO2" s="16"/>
      <c r="MKP2" s="16"/>
      <c r="MKQ2" s="16"/>
      <c r="MKR2" s="16"/>
      <c r="MKS2" s="16"/>
      <c r="MKT2" s="16"/>
      <c r="MKU2" s="16"/>
      <c r="MKV2" s="16"/>
      <c r="MKW2" s="16"/>
      <c r="MKX2" s="16"/>
      <c r="MKY2" s="16"/>
      <c r="MKZ2" s="16"/>
      <c r="MLA2" s="16"/>
      <c r="MLB2" s="16"/>
      <c r="MLC2" s="16"/>
      <c r="MLD2" s="16"/>
      <c r="MLE2" s="16"/>
      <c r="MLF2" s="16"/>
      <c r="MLG2" s="16"/>
      <c r="MLH2" s="16"/>
      <c r="MLI2" s="16"/>
      <c r="MLJ2" s="16"/>
      <c r="MLK2" s="16"/>
      <c r="MLL2" s="16"/>
      <c r="MLM2" s="16"/>
      <c r="MLN2" s="16"/>
      <c r="MLO2" s="16"/>
      <c r="MLP2" s="16"/>
      <c r="MLQ2" s="16"/>
      <c r="MLR2" s="16"/>
      <c r="MLS2" s="16"/>
      <c r="MLT2" s="16"/>
      <c r="MLU2" s="16"/>
      <c r="MLV2" s="16"/>
      <c r="MLW2" s="16"/>
      <c r="MLX2" s="16"/>
      <c r="MLY2" s="16"/>
      <c r="MLZ2" s="16"/>
      <c r="MMA2" s="16"/>
      <c r="MMB2" s="16"/>
      <c r="MMC2" s="16"/>
      <c r="MMD2" s="16"/>
      <c r="MME2" s="16"/>
      <c r="MMF2" s="16"/>
      <c r="MMG2" s="16"/>
      <c r="MMH2" s="16"/>
      <c r="MMI2" s="16"/>
      <c r="MMJ2" s="16"/>
      <c r="MMK2" s="16"/>
      <c r="MML2" s="16"/>
      <c r="MMM2" s="16"/>
      <c r="MMN2" s="16"/>
      <c r="MMO2" s="16"/>
      <c r="MMP2" s="16"/>
      <c r="MMQ2" s="16"/>
      <c r="MMR2" s="16"/>
      <c r="MMS2" s="16"/>
      <c r="MMT2" s="16"/>
      <c r="MMU2" s="16"/>
      <c r="MMV2" s="16"/>
      <c r="MMW2" s="16"/>
      <c r="MMX2" s="16"/>
      <c r="MMY2" s="16"/>
      <c r="MMZ2" s="16"/>
      <c r="MNA2" s="16"/>
      <c r="MNB2" s="16"/>
      <c r="MNC2" s="16"/>
      <c r="MND2" s="16"/>
      <c r="MNE2" s="16"/>
      <c r="MNF2" s="16"/>
      <c r="MNG2" s="16"/>
      <c r="MNH2" s="16"/>
      <c r="MNI2" s="16"/>
      <c r="MNJ2" s="16"/>
      <c r="MNK2" s="16"/>
      <c r="MNL2" s="16"/>
      <c r="MNM2" s="16"/>
      <c r="MNN2" s="16"/>
      <c r="MNO2" s="16"/>
      <c r="MNP2" s="16"/>
      <c r="MNQ2" s="16"/>
      <c r="MNR2" s="16"/>
      <c r="MNS2" s="16"/>
      <c r="MNT2" s="16"/>
      <c r="MNU2" s="16"/>
      <c r="MNV2" s="16"/>
      <c r="MNW2" s="16"/>
      <c r="MNX2" s="16"/>
      <c r="MNY2" s="16"/>
      <c r="MNZ2" s="16"/>
      <c r="MOA2" s="16"/>
      <c r="MOB2" s="16"/>
      <c r="MOC2" s="16"/>
      <c r="MOD2" s="16"/>
      <c r="MOE2" s="16"/>
      <c r="MOF2" s="16"/>
      <c r="MOG2" s="16"/>
      <c r="MOH2" s="16"/>
      <c r="MOI2" s="16"/>
      <c r="MOJ2" s="16"/>
      <c r="MOK2" s="16"/>
      <c r="MOL2" s="16"/>
      <c r="MOM2" s="16"/>
      <c r="MON2" s="16"/>
      <c r="MOO2" s="16"/>
      <c r="MOP2" s="16"/>
      <c r="MOQ2" s="16"/>
      <c r="MOR2" s="16"/>
      <c r="MOS2" s="16"/>
      <c r="MOT2" s="16"/>
      <c r="MOU2" s="16"/>
      <c r="MOV2" s="16"/>
      <c r="MOW2" s="16"/>
      <c r="MOX2" s="16"/>
      <c r="MOY2" s="16"/>
      <c r="MOZ2" s="16"/>
      <c r="MPA2" s="16"/>
      <c r="MPB2" s="16"/>
      <c r="MPC2" s="16"/>
      <c r="MPD2" s="16"/>
      <c r="MPE2" s="16"/>
      <c r="MPF2" s="16"/>
      <c r="MPG2" s="16"/>
      <c r="MPH2" s="16"/>
      <c r="MPI2" s="16"/>
      <c r="MPJ2" s="16"/>
      <c r="MPK2" s="16"/>
      <c r="MPL2" s="16"/>
      <c r="MPM2" s="16"/>
      <c r="MPN2" s="16"/>
      <c r="MPO2" s="16"/>
      <c r="MPP2" s="16"/>
      <c r="MPQ2" s="16"/>
      <c r="MPR2" s="16"/>
      <c r="MPS2" s="16"/>
      <c r="MPT2" s="16"/>
      <c r="MPU2" s="16"/>
      <c r="MPV2" s="16"/>
      <c r="MPW2" s="16"/>
      <c r="MPX2" s="16"/>
      <c r="MPY2" s="16"/>
      <c r="MPZ2" s="16"/>
      <c r="MQA2" s="16"/>
      <c r="MQB2" s="16"/>
      <c r="MQC2" s="16"/>
      <c r="MQD2" s="16"/>
      <c r="MQE2" s="16"/>
      <c r="MQF2" s="16"/>
      <c r="MQG2" s="16"/>
      <c r="MQH2" s="16"/>
      <c r="MQI2" s="16"/>
      <c r="MQJ2" s="16"/>
      <c r="MQK2" s="16"/>
      <c r="MQL2" s="16"/>
      <c r="MQM2" s="16"/>
      <c r="MQN2" s="16"/>
      <c r="MQO2" s="16"/>
      <c r="MQP2" s="16"/>
      <c r="MQQ2" s="16"/>
      <c r="MQR2" s="16"/>
      <c r="MQS2" s="16"/>
      <c r="MQT2" s="16"/>
      <c r="MQU2" s="16"/>
      <c r="MQV2" s="16"/>
      <c r="MQW2" s="16"/>
      <c r="MQX2" s="16"/>
      <c r="MQY2" s="16"/>
      <c r="MQZ2" s="16"/>
      <c r="MRA2" s="16"/>
      <c r="MRB2" s="16"/>
      <c r="MRC2" s="16"/>
      <c r="MRD2" s="16"/>
      <c r="MRE2" s="16"/>
      <c r="MRF2" s="16"/>
      <c r="MRG2" s="16"/>
      <c r="MRH2" s="16"/>
      <c r="MRI2" s="16"/>
      <c r="MRJ2" s="16"/>
      <c r="MRK2" s="16"/>
      <c r="MRL2" s="16"/>
      <c r="MRM2" s="16"/>
      <c r="MRN2" s="16"/>
      <c r="MRO2" s="16"/>
      <c r="MRP2" s="16"/>
      <c r="MRQ2" s="16"/>
      <c r="MRR2" s="16"/>
      <c r="MRS2" s="16"/>
      <c r="MRT2" s="16"/>
      <c r="MRU2" s="16"/>
      <c r="MRV2" s="16"/>
      <c r="MRW2" s="16"/>
      <c r="MRX2" s="16"/>
      <c r="MRY2" s="16"/>
      <c r="MRZ2" s="16"/>
      <c r="MSA2" s="16"/>
      <c r="MSB2" s="16"/>
      <c r="MSC2" s="16"/>
      <c r="MSD2" s="16"/>
      <c r="MSE2" s="16"/>
      <c r="MSF2" s="16"/>
      <c r="MSG2" s="16"/>
      <c r="MSH2" s="16"/>
      <c r="MSI2" s="16"/>
      <c r="MSJ2" s="16"/>
      <c r="MSK2" s="16"/>
      <c r="MSL2" s="16"/>
      <c r="MSM2" s="16"/>
      <c r="MSN2" s="16"/>
      <c r="MSO2" s="16"/>
      <c r="MSP2" s="16"/>
      <c r="MSQ2" s="16"/>
      <c r="MSR2" s="16"/>
      <c r="MSS2" s="16"/>
      <c r="MST2" s="16"/>
      <c r="MSU2" s="16"/>
      <c r="MSV2" s="16"/>
      <c r="MSW2" s="16"/>
      <c r="MSX2" s="16"/>
      <c r="MSY2" s="16"/>
      <c r="MSZ2" s="16"/>
      <c r="MTA2" s="16"/>
      <c r="MTB2" s="16"/>
      <c r="MTC2" s="16"/>
      <c r="MTD2" s="16"/>
      <c r="MTE2" s="16"/>
      <c r="MTF2" s="16"/>
      <c r="MTG2" s="16"/>
      <c r="MTH2" s="16"/>
      <c r="MTI2" s="16"/>
      <c r="MTJ2" s="16"/>
      <c r="MTK2" s="16"/>
      <c r="MTL2" s="16"/>
      <c r="MTM2" s="16"/>
      <c r="MTN2" s="16"/>
      <c r="MTO2" s="16"/>
      <c r="MTP2" s="16"/>
      <c r="MTQ2" s="16"/>
      <c r="MTR2" s="16"/>
      <c r="MTS2" s="16"/>
      <c r="MTT2" s="16"/>
      <c r="MTU2" s="16"/>
      <c r="MTV2" s="16"/>
      <c r="MTW2" s="16"/>
      <c r="MTX2" s="16"/>
      <c r="MTY2" s="16"/>
      <c r="MTZ2" s="16"/>
      <c r="MUA2" s="16"/>
      <c r="MUB2" s="16"/>
      <c r="MUC2" s="16"/>
      <c r="MUD2" s="16"/>
      <c r="MUE2" s="16"/>
      <c r="MUF2" s="16"/>
      <c r="MUG2" s="16"/>
      <c r="MUH2" s="16"/>
      <c r="MUI2" s="16"/>
      <c r="MUJ2" s="16"/>
      <c r="MUK2" s="16"/>
      <c r="MUL2" s="16"/>
      <c r="MUM2" s="16"/>
      <c r="MUN2" s="16"/>
      <c r="MUO2" s="16"/>
      <c r="MUP2" s="16"/>
      <c r="MUQ2" s="16"/>
      <c r="MUR2" s="16"/>
      <c r="MUS2" s="16"/>
      <c r="MUT2" s="16"/>
      <c r="MUU2" s="16"/>
      <c r="MUV2" s="16"/>
      <c r="MUW2" s="16"/>
      <c r="MUX2" s="16"/>
      <c r="MUY2" s="16"/>
      <c r="MUZ2" s="16"/>
      <c r="MVA2" s="16"/>
      <c r="MVB2" s="16"/>
      <c r="MVC2" s="16"/>
      <c r="MVD2" s="16"/>
      <c r="MVE2" s="16"/>
      <c r="MVF2" s="16"/>
      <c r="MVG2" s="16"/>
      <c r="MVH2" s="16"/>
      <c r="MVI2" s="16"/>
      <c r="MVJ2" s="16"/>
      <c r="MVK2" s="16"/>
      <c r="MVL2" s="16"/>
      <c r="MVM2" s="16"/>
      <c r="MVN2" s="16"/>
      <c r="MVO2" s="16"/>
      <c r="MVP2" s="16"/>
      <c r="MVQ2" s="16"/>
      <c r="MVR2" s="16"/>
      <c r="MVS2" s="16"/>
      <c r="MVT2" s="16"/>
      <c r="MVU2" s="16"/>
      <c r="MVV2" s="16"/>
      <c r="MVW2" s="16"/>
      <c r="MVX2" s="16"/>
      <c r="MVY2" s="16"/>
      <c r="MVZ2" s="16"/>
      <c r="MWA2" s="16"/>
      <c r="MWB2" s="16"/>
      <c r="MWC2" s="16"/>
      <c r="MWD2" s="16"/>
      <c r="MWE2" s="16"/>
      <c r="MWF2" s="16"/>
      <c r="MWG2" s="16"/>
      <c r="MWH2" s="16"/>
      <c r="MWI2" s="16"/>
      <c r="MWJ2" s="16"/>
      <c r="MWK2" s="16"/>
      <c r="MWL2" s="16"/>
      <c r="MWM2" s="16"/>
      <c r="MWN2" s="16"/>
      <c r="MWO2" s="16"/>
      <c r="MWP2" s="16"/>
      <c r="MWQ2" s="16"/>
      <c r="MWR2" s="16"/>
      <c r="MWS2" s="16"/>
      <c r="MWT2" s="16"/>
      <c r="MWU2" s="16"/>
      <c r="MWV2" s="16"/>
      <c r="MWW2" s="16"/>
      <c r="MWX2" s="16"/>
      <c r="MWY2" s="16"/>
      <c r="MWZ2" s="16"/>
      <c r="MXA2" s="16"/>
      <c r="MXB2" s="16"/>
      <c r="MXC2" s="16"/>
      <c r="MXD2" s="16"/>
      <c r="MXE2" s="16"/>
      <c r="MXF2" s="16"/>
      <c r="MXG2" s="16"/>
      <c r="MXH2" s="16"/>
      <c r="MXI2" s="16"/>
      <c r="MXJ2" s="16"/>
      <c r="MXK2" s="16"/>
      <c r="MXL2" s="16"/>
      <c r="MXM2" s="16"/>
      <c r="MXN2" s="16"/>
      <c r="MXO2" s="16"/>
      <c r="MXP2" s="16"/>
      <c r="MXQ2" s="16"/>
      <c r="MXR2" s="16"/>
      <c r="MXS2" s="16"/>
      <c r="MXT2" s="16"/>
      <c r="MXU2" s="16"/>
      <c r="MXV2" s="16"/>
      <c r="MXW2" s="16"/>
      <c r="MXX2" s="16"/>
      <c r="MXY2" s="16"/>
      <c r="MXZ2" s="16"/>
      <c r="MYA2" s="16"/>
      <c r="MYB2" s="16"/>
      <c r="MYC2" s="16"/>
      <c r="MYD2" s="16"/>
      <c r="MYE2" s="16"/>
      <c r="MYF2" s="16"/>
      <c r="MYG2" s="16"/>
      <c r="MYH2" s="16"/>
      <c r="MYI2" s="16"/>
      <c r="MYJ2" s="16"/>
      <c r="MYK2" s="16"/>
      <c r="MYL2" s="16"/>
      <c r="MYM2" s="16"/>
      <c r="MYN2" s="16"/>
      <c r="MYO2" s="16"/>
      <c r="MYP2" s="16"/>
      <c r="MYQ2" s="16"/>
      <c r="MYR2" s="16"/>
      <c r="MYS2" s="16"/>
      <c r="MYT2" s="16"/>
      <c r="MYU2" s="16"/>
      <c r="MYV2" s="16"/>
      <c r="MYW2" s="16"/>
      <c r="MYX2" s="16"/>
      <c r="MYY2" s="16"/>
      <c r="MYZ2" s="16"/>
      <c r="MZA2" s="16"/>
      <c r="MZB2" s="16"/>
      <c r="MZC2" s="16"/>
      <c r="MZD2" s="16"/>
      <c r="MZE2" s="16"/>
      <c r="MZF2" s="16"/>
      <c r="MZG2" s="16"/>
      <c r="MZH2" s="16"/>
      <c r="MZI2" s="16"/>
      <c r="MZJ2" s="16"/>
      <c r="MZK2" s="16"/>
      <c r="MZL2" s="16"/>
      <c r="MZM2" s="16"/>
      <c r="MZN2" s="16"/>
      <c r="MZO2" s="16"/>
      <c r="MZP2" s="16"/>
      <c r="MZQ2" s="16"/>
      <c r="MZR2" s="16"/>
      <c r="MZS2" s="16"/>
      <c r="MZT2" s="16"/>
      <c r="MZU2" s="16"/>
      <c r="MZV2" s="16"/>
      <c r="MZW2" s="16"/>
      <c r="MZX2" s="16"/>
      <c r="MZY2" s="16"/>
      <c r="MZZ2" s="16"/>
      <c r="NAA2" s="16"/>
      <c r="NAB2" s="16"/>
      <c r="NAC2" s="16"/>
      <c r="NAD2" s="16"/>
      <c r="NAE2" s="16"/>
      <c r="NAF2" s="16"/>
      <c r="NAG2" s="16"/>
      <c r="NAH2" s="16"/>
      <c r="NAI2" s="16"/>
      <c r="NAJ2" s="16"/>
      <c r="NAK2" s="16"/>
      <c r="NAL2" s="16"/>
      <c r="NAM2" s="16"/>
      <c r="NAN2" s="16"/>
      <c r="NAO2" s="16"/>
      <c r="NAP2" s="16"/>
      <c r="NAQ2" s="16"/>
      <c r="NAR2" s="16"/>
      <c r="NAS2" s="16"/>
      <c r="NAT2" s="16"/>
      <c r="NAU2" s="16"/>
      <c r="NAV2" s="16"/>
      <c r="NAW2" s="16"/>
      <c r="NAX2" s="16"/>
      <c r="NAY2" s="16"/>
      <c r="NAZ2" s="16"/>
      <c r="NBA2" s="16"/>
      <c r="NBB2" s="16"/>
      <c r="NBC2" s="16"/>
      <c r="NBD2" s="16"/>
      <c r="NBE2" s="16"/>
      <c r="NBF2" s="16"/>
      <c r="NBG2" s="16"/>
      <c r="NBH2" s="16"/>
      <c r="NBI2" s="16"/>
      <c r="NBJ2" s="16"/>
      <c r="NBK2" s="16"/>
      <c r="NBL2" s="16"/>
      <c r="NBM2" s="16"/>
      <c r="NBN2" s="16"/>
      <c r="NBO2" s="16"/>
      <c r="NBP2" s="16"/>
      <c r="NBQ2" s="16"/>
      <c r="NBR2" s="16"/>
      <c r="NBS2" s="16"/>
      <c r="NBT2" s="16"/>
      <c r="NBU2" s="16"/>
      <c r="NBV2" s="16"/>
      <c r="NBW2" s="16"/>
      <c r="NBX2" s="16"/>
      <c r="NBY2" s="16"/>
      <c r="NBZ2" s="16"/>
      <c r="NCA2" s="16"/>
      <c r="NCB2" s="16"/>
      <c r="NCC2" s="16"/>
      <c r="NCD2" s="16"/>
      <c r="NCE2" s="16"/>
      <c r="NCF2" s="16"/>
      <c r="NCG2" s="16"/>
      <c r="NCH2" s="16"/>
      <c r="NCI2" s="16"/>
      <c r="NCJ2" s="16"/>
      <c r="NCK2" s="16"/>
      <c r="NCL2" s="16"/>
      <c r="NCM2" s="16"/>
      <c r="NCN2" s="16"/>
      <c r="NCO2" s="16"/>
      <c r="NCP2" s="16"/>
      <c r="NCQ2" s="16"/>
      <c r="NCR2" s="16"/>
      <c r="NCS2" s="16"/>
      <c r="NCT2" s="16"/>
      <c r="NCU2" s="16"/>
      <c r="NCV2" s="16"/>
      <c r="NCW2" s="16"/>
      <c r="NCX2" s="16"/>
      <c r="NCY2" s="16"/>
      <c r="NCZ2" s="16"/>
      <c r="NDA2" s="16"/>
      <c r="NDB2" s="16"/>
      <c r="NDC2" s="16"/>
      <c r="NDD2" s="16"/>
      <c r="NDE2" s="16"/>
      <c r="NDF2" s="16"/>
      <c r="NDG2" s="16"/>
      <c r="NDH2" s="16"/>
      <c r="NDI2" s="16"/>
      <c r="NDJ2" s="16"/>
      <c r="NDK2" s="16"/>
      <c r="NDL2" s="16"/>
      <c r="NDM2" s="16"/>
      <c r="NDN2" s="16"/>
      <c r="NDO2" s="16"/>
      <c r="NDP2" s="16"/>
      <c r="NDQ2" s="16"/>
      <c r="NDR2" s="16"/>
      <c r="NDS2" s="16"/>
      <c r="NDT2" s="16"/>
      <c r="NDU2" s="16"/>
      <c r="NDV2" s="16"/>
      <c r="NDW2" s="16"/>
      <c r="NDX2" s="16"/>
      <c r="NDY2" s="16"/>
      <c r="NDZ2" s="16"/>
      <c r="NEA2" s="16"/>
      <c r="NEB2" s="16"/>
      <c r="NEC2" s="16"/>
      <c r="NED2" s="16"/>
      <c r="NEE2" s="16"/>
      <c r="NEF2" s="16"/>
      <c r="NEG2" s="16"/>
      <c r="NEH2" s="16"/>
      <c r="NEI2" s="16"/>
      <c r="NEJ2" s="16"/>
      <c r="NEK2" s="16"/>
      <c r="NEL2" s="16"/>
      <c r="NEM2" s="16"/>
      <c r="NEN2" s="16"/>
      <c r="NEO2" s="16"/>
      <c r="NEP2" s="16"/>
      <c r="NEQ2" s="16"/>
      <c r="NER2" s="16"/>
      <c r="NES2" s="16"/>
      <c r="NET2" s="16"/>
      <c r="NEU2" s="16"/>
      <c r="NEV2" s="16"/>
      <c r="NEW2" s="16"/>
      <c r="NEX2" s="16"/>
      <c r="NEY2" s="16"/>
      <c r="NEZ2" s="16"/>
      <c r="NFA2" s="16"/>
      <c r="NFB2" s="16"/>
      <c r="NFC2" s="16"/>
      <c r="NFD2" s="16"/>
      <c r="NFE2" s="16"/>
      <c r="NFF2" s="16"/>
      <c r="NFG2" s="16"/>
      <c r="NFH2" s="16"/>
      <c r="NFI2" s="16"/>
      <c r="NFJ2" s="16"/>
      <c r="NFK2" s="16"/>
      <c r="NFL2" s="16"/>
      <c r="NFM2" s="16"/>
      <c r="NFN2" s="16"/>
      <c r="NFO2" s="16"/>
      <c r="NFP2" s="16"/>
      <c r="NFQ2" s="16"/>
      <c r="NFR2" s="16"/>
      <c r="NFS2" s="16"/>
      <c r="NFT2" s="16"/>
      <c r="NFU2" s="16"/>
      <c r="NFV2" s="16"/>
      <c r="NFW2" s="16"/>
      <c r="NFX2" s="16"/>
      <c r="NFY2" s="16"/>
      <c r="NFZ2" s="16"/>
      <c r="NGA2" s="16"/>
      <c r="NGB2" s="16"/>
      <c r="NGC2" s="16"/>
      <c r="NGD2" s="16"/>
      <c r="NGE2" s="16"/>
      <c r="NGF2" s="16"/>
      <c r="NGG2" s="16"/>
      <c r="NGH2" s="16"/>
      <c r="NGI2" s="16"/>
      <c r="NGJ2" s="16"/>
      <c r="NGK2" s="16"/>
      <c r="NGL2" s="16"/>
      <c r="NGM2" s="16"/>
      <c r="NGN2" s="16"/>
      <c r="NGO2" s="16"/>
      <c r="NGP2" s="16"/>
      <c r="NGQ2" s="16"/>
      <c r="NGR2" s="16"/>
      <c r="NGS2" s="16"/>
      <c r="NGT2" s="16"/>
      <c r="NGU2" s="16"/>
      <c r="NGV2" s="16"/>
      <c r="NGW2" s="16"/>
      <c r="NGX2" s="16"/>
      <c r="NGY2" s="16"/>
      <c r="NGZ2" s="16"/>
      <c r="NHA2" s="16"/>
      <c r="NHB2" s="16"/>
      <c r="NHC2" s="16"/>
      <c r="NHD2" s="16"/>
      <c r="NHE2" s="16"/>
      <c r="NHF2" s="16"/>
      <c r="NHG2" s="16"/>
      <c r="NHH2" s="16"/>
      <c r="NHI2" s="16"/>
      <c r="NHJ2" s="16"/>
      <c r="NHK2" s="16"/>
      <c r="NHL2" s="16"/>
      <c r="NHM2" s="16"/>
      <c r="NHN2" s="16"/>
      <c r="NHO2" s="16"/>
      <c r="NHP2" s="16"/>
      <c r="NHQ2" s="16"/>
      <c r="NHR2" s="16"/>
      <c r="NHS2" s="16"/>
      <c r="NHT2" s="16"/>
      <c r="NHU2" s="16"/>
      <c r="NHV2" s="16"/>
      <c r="NHW2" s="16"/>
      <c r="NHX2" s="16"/>
      <c r="NHY2" s="16"/>
      <c r="NHZ2" s="16"/>
      <c r="NIA2" s="16"/>
      <c r="NIB2" s="16"/>
      <c r="NIC2" s="16"/>
      <c r="NID2" s="16"/>
      <c r="NIE2" s="16"/>
      <c r="NIF2" s="16"/>
      <c r="NIG2" s="16"/>
      <c r="NIH2" s="16"/>
      <c r="NII2" s="16"/>
      <c r="NIJ2" s="16"/>
      <c r="NIK2" s="16"/>
      <c r="NIL2" s="16"/>
      <c r="NIM2" s="16"/>
      <c r="NIN2" s="16"/>
      <c r="NIO2" s="16"/>
      <c r="NIP2" s="16"/>
      <c r="NIQ2" s="16"/>
      <c r="NIR2" s="16"/>
      <c r="NIS2" s="16"/>
      <c r="NIT2" s="16"/>
      <c r="NIU2" s="16"/>
      <c r="NIV2" s="16"/>
      <c r="NIW2" s="16"/>
      <c r="NIX2" s="16"/>
      <c r="NIY2" s="16"/>
      <c r="NIZ2" s="16"/>
      <c r="NJA2" s="16"/>
      <c r="NJB2" s="16"/>
      <c r="NJC2" s="16"/>
      <c r="NJD2" s="16"/>
      <c r="NJE2" s="16"/>
      <c r="NJF2" s="16"/>
      <c r="NJG2" s="16"/>
      <c r="NJH2" s="16"/>
      <c r="NJI2" s="16"/>
      <c r="NJJ2" s="16"/>
      <c r="NJK2" s="16"/>
      <c r="NJL2" s="16"/>
      <c r="NJM2" s="16"/>
      <c r="NJN2" s="16"/>
      <c r="NJO2" s="16"/>
      <c r="NJP2" s="16"/>
      <c r="NJQ2" s="16"/>
      <c r="NJR2" s="16"/>
      <c r="NJS2" s="16"/>
      <c r="NJT2" s="16"/>
      <c r="NJU2" s="16"/>
      <c r="NJV2" s="16"/>
      <c r="NJW2" s="16"/>
      <c r="NJX2" s="16"/>
      <c r="NJY2" s="16"/>
      <c r="NJZ2" s="16"/>
      <c r="NKA2" s="16"/>
      <c r="NKB2" s="16"/>
      <c r="NKC2" s="16"/>
      <c r="NKD2" s="16"/>
      <c r="NKE2" s="16"/>
      <c r="NKF2" s="16"/>
      <c r="NKG2" s="16"/>
      <c r="NKH2" s="16"/>
      <c r="NKI2" s="16"/>
      <c r="NKJ2" s="16"/>
      <c r="NKK2" s="16"/>
      <c r="NKL2" s="16"/>
      <c r="NKM2" s="16"/>
      <c r="NKN2" s="16"/>
      <c r="NKO2" s="16"/>
      <c r="NKP2" s="16"/>
      <c r="NKQ2" s="16"/>
      <c r="NKR2" s="16"/>
      <c r="NKS2" s="16"/>
      <c r="NKT2" s="16"/>
      <c r="NKU2" s="16"/>
      <c r="NKV2" s="16"/>
      <c r="NKW2" s="16"/>
      <c r="NKX2" s="16"/>
      <c r="NKY2" s="16"/>
      <c r="NKZ2" s="16"/>
      <c r="NLA2" s="16"/>
      <c r="NLB2" s="16"/>
      <c r="NLC2" s="16"/>
      <c r="NLD2" s="16"/>
      <c r="NLE2" s="16"/>
      <c r="NLF2" s="16"/>
      <c r="NLG2" s="16"/>
      <c r="NLH2" s="16"/>
      <c r="NLI2" s="16"/>
      <c r="NLJ2" s="16"/>
      <c r="NLK2" s="16"/>
      <c r="NLL2" s="16"/>
      <c r="NLM2" s="16"/>
      <c r="NLN2" s="16"/>
      <c r="NLO2" s="16"/>
      <c r="NLP2" s="16"/>
      <c r="NLQ2" s="16"/>
      <c r="NLR2" s="16"/>
      <c r="NLS2" s="16"/>
      <c r="NLT2" s="16"/>
      <c r="NLU2" s="16"/>
      <c r="NLV2" s="16"/>
      <c r="NLW2" s="16"/>
      <c r="NLX2" s="16"/>
      <c r="NLY2" s="16"/>
      <c r="NLZ2" s="16"/>
      <c r="NMA2" s="16"/>
      <c r="NMB2" s="16"/>
      <c r="NMC2" s="16"/>
      <c r="NMD2" s="16"/>
      <c r="NME2" s="16"/>
      <c r="NMF2" s="16"/>
      <c r="NMG2" s="16"/>
      <c r="NMH2" s="16"/>
      <c r="NMI2" s="16"/>
      <c r="NMJ2" s="16"/>
      <c r="NMK2" s="16"/>
      <c r="NML2" s="16"/>
      <c r="NMM2" s="16"/>
      <c r="NMN2" s="16"/>
      <c r="NMO2" s="16"/>
      <c r="NMP2" s="16"/>
      <c r="NMQ2" s="16"/>
      <c r="NMR2" s="16"/>
      <c r="NMS2" s="16"/>
      <c r="NMT2" s="16"/>
      <c r="NMU2" s="16"/>
      <c r="NMV2" s="16"/>
      <c r="NMW2" s="16"/>
      <c r="NMX2" s="16"/>
      <c r="NMY2" s="16"/>
      <c r="NMZ2" s="16"/>
      <c r="NNA2" s="16"/>
      <c r="NNB2" s="16"/>
      <c r="NNC2" s="16"/>
      <c r="NND2" s="16"/>
      <c r="NNE2" s="16"/>
      <c r="NNF2" s="16"/>
      <c r="NNG2" s="16"/>
      <c r="NNH2" s="16"/>
      <c r="NNI2" s="16"/>
      <c r="NNJ2" s="16"/>
      <c r="NNK2" s="16"/>
      <c r="NNL2" s="16"/>
      <c r="NNM2" s="16"/>
      <c r="NNN2" s="16"/>
      <c r="NNO2" s="16"/>
      <c r="NNP2" s="16"/>
      <c r="NNQ2" s="16"/>
      <c r="NNR2" s="16"/>
      <c r="NNS2" s="16"/>
      <c r="NNT2" s="16"/>
      <c r="NNU2" s="16"/>
      <c r="NNV2" s="16"/>
      <c r="NNW2" s="16"/>
      <c r="NNX2" s="16"/>
      <c r="NNY2" s="16"/>
      <c r="NNZ2" s="16"/>
      <c r="NOA2" s="16"/>
      <c r="NOB2" s="16"/>
      <c r="NOC2" s="16"/>
      <c r="NOD2" s="16"/>
      <c r="NOE2" s="16"/>
      <c r="NOF2" s="16"/>
      <c r="NOG2" s="16"/>
      <c r="NOH2" s="16"/>
      <c r="NOI2" s="16"/>
      <c r="NOJ2" s="16"/>
      <c r="NOK2" s="16"/>
      <c r="NOL2" s="16"/>
      <c r="NOM2" s="16"/>
      <c r="NON2" s="16"/>
      <c r="NOO2" s="16"/>
      <c r="NOP2" s="16"/>
      <c r="NOQ2" s="16"/>
      <c r="NOR2" s="16"/>
      <c r="NOS2" s="16"/>
      <c r="NOT2" s="16"/>
      <c r="NOU2" s="16"/>
      <c r="NOV2" s="16"/>
      <c r="NOW2" s="16"/>
      <c r="NOX2" s="16"/>
      <c r="NOY2" s="16"/>
      <c r="NOZ2" s="16"/>
      <c r="NPA2" s="16"/>
      <c r="NPB2" s="16"/>
      <c r="NPC2" s="16"/>
      <c r="NPD2" s="16"/>
      <c r="NPE2" s="16"/>
      <c r="NPF2" s="16"/>
      <c r="NPG2" s="16"/>
      <c r="NPH2" s="16"/>
      <c r="NPI2" s="16"/>
      <c r="NPJ2" s="16"/>
      <c r="NPK2" s="16"/>
      <c r="NPL2" s="16"/>
      <c r="NPM2" s="16"/>
      <c r="NPN2" s="16"/>
      <c r="NPO2" s="16"/>
      <c r="NPP2" s="16"/>
      <c r="NPQ2" s="16"/>
      <c r="NPR2" s="16"/>
      <c r="NPS2" s="16"/>
      <c r="NPT2" s="16"/>
      <c r="NPU2" s="16"/>
      <c r="NPV2" s="16"/>
      <c r="NPW2" s="16"/>
      <c r="NPX2" s="16"/>
      <c r="NPY2" s="16"/>
      <c r="NPZ2" s="16"/>
      <c r="NQA2" s="16"/>
      <c r="NQB2" s="16"/>
      <c r="NQC2" s="16"/>
      <c r="NQD2" s="16"/>
      <c r="NQE2" s="16"/>
      <c r="NQF2" s="16"/>
      <c r="NQG2" s="16"/>
      <c r="NQH2" s="16"/>
      <c r="NQI2" s="16"/>
      <c r="NQJ2" s="16"/>
      <c r="NQK2" s="16"/>
      <c r="NQL2" s="16"/>
      <c r="NQM2" s="16"/>
      <c r="NQN2" s="16"/>
      <c r="NQO2" s="16"/>
      <c r="NQP2" s="16"/>
      <c r="NQQ2" s="16"/>
      <c r="NQR2" s="16"/>
      <c r="NQS2" s="16"/>
      <c r="NQT2" s="16"/>
      <c r="NQU2" s="16"/>
      <c r="NQV2" s="16"/>
      <c r="NQW2" s="16"/>
      <c r="NQX2" s="16"/>
      <c r="NQY2" s="16"/>
      <c r="NQZ2" s="16"/>
      <c r="NRA2" s="16"/>
      <c r="NRB2" s="16"/>
      <c r="NRC2" s="16"/>
      <c r="NRD2" s="16"/>
      <c r="NRE2" s="16"/>
      <c r="NRF2" s="16"/>
      <c r="NRG2" s="16"/>
      <c r="NRH2" s="16"/>
      <c r="NRI2" s="16"/>
      <c r="NRJ2" s="16"/>
      <c r="NRK2" s="16"/>
      <c r="NRL2" s="16"/>
      <c r="NRM2" s="16"/>
      <c r="NRN2" s="16"/>
      <c r="NRO2" s="16"/>
      <c r="NRP2" s="16"/>
      <c r="NRQ2" s="16"/>
      <c r="NRR2" s="16"/>
      <c r="NRS2" s="16"/>
      <c r="NRT2" s="16"/>
      <c r="NRU2" s="16"/>
      <c r="NRV2" s="16"/>
      <c r="NRW2" s="16"/>
      <c r="NRX2" s="16"/>
      <c r="NRY2" s="16"/>
      <c r="NRZ2" s="16"/>
      <c r="NSA2" s="16"/>
      <c r="NSB2" s="16"/>
      <c r="NSC2" s="16"/>
      <c r="NSD2" s="16"/>
      <c r="NSE2" s="16"/>
      <c r="NSF2" s="16"/>
      <c r="NSG2" s="16"/>
      <c r="NSH2" s="16"/>
      <c r="NSI2" s="16"/>
      <c r="NSJ2" s="16"/>
      <c r="NSK2" s="16"/>
      <c r="NSL2" s="16"/>
      <c r="NSM2" s="16"/>
      <c r="NSN2" s="16"/>
      <c r="NSO2" s="16"/>
      <c r="NSP2" s="16"/>
      <c r="NSQ2" s="16"/>
      <c r="NSR2" s="16"/>
      <c r="NSS2" s="16"/>
      <c r="NST2" s="16"/>
      <c r="NSU2" s="16"/>
      <c r="NSV2" s="16"/>
      <c r="NSW2" s="16"/>
      <c r="NSX2" s="16"/>
      <c r="NSY2" s="16"/>
      <c r="NSZ2" s="16"/>
      <c r="NTA2" s="16"/>
      <c r="NTB2" s="16"/>
      <c r="NTC2" s="16"/>
      <c r="NTD2" s="16"/>
      <c r="NTE2" s="16"/>
      <c r="NTF2" s="16"/>
      <c r="NTG2" s="16"/>
      <c r="NTH2" s="16"/>
      <c r="NTI2" s="16"/>
      <c r="NTJ2" s="16"/>
      <c r="NTK2" s="16"/>
      <c r="NTL2" s="16"/>
      <c r="NTM2" s="16"/>
      <c r="NTN2" s="16"/>
      <c r="NTO2" s="16"/>
      <c r="NTP2" s="16"/>
      <c r="NTQ2" s="16"/>
      <c r="NTR2" s="16"/>
      <c r="NTS2" s="16"/>
      <c r="NTT2" s="16"/>
      <c r="NTU2" s="16"/>
      <c r="NTV2" s="16"/>
      <c r="NTW2" s="16"/>
      <c r="NTX2" s="16"/>
      <c r="NTY2" s="16"/>
      <c r="NTZ2" s="16"/>
      <c r="NUA2" s="16"/>
      <c r="NUB2" s="16"/>
      <c r="NUC2" s="16"/>
      <c r="NUD2" s="16"/>
      <c r="NUE2" s="16"/>
      <c r="NUF2" s="16"/>
      <c r="NUG2" s="16"/>
      <c r="NUH2" s="16"/>
      <c r="NUI2" s="16"/>
      <c r="NUJ2" s="16"/>
      <c r="NUK2" s="16"/>
      <c r="NUL2" s="16"/>
      <c r="NUM2" s="16"/>
      <c r="NUN2" s="16"/>
      <c r="NUO2" s="16"/>
      <c r="NUP2" s="16"/>
      <c r="NUQ2" s="16"/>
      <c r="NUR2" s="16"/>
      <c r="NUS2" s="16"/>
      <c r="NUT2" s="16"/>
      <c r="NUU2" s="16"/>
      <c r="NUV2" s="16"/>
      <c r="NUW2" s="16"/>
      <c r="NUX2" s="16"/>
      <c r="NUY2" s="16"/>
      <c r="NUZ2" s="16"/>
      <c r="NVA2" s="16"/>
      <c r="NVB2" s="16"/>
      <c r="NVC2" s="16"/>
      <c r="NVD2" s="16"/>
      <c r="NVE2" s="16"/>
      <c r="NVF2" s="16"/>
      <c r="NVG2" s="16"/>
      <c r="NVH2" s="16"/>
      <c r="NVI2" s="16"/>
      <c r="NVJ2" s="16"/>
      <c r="NVK2" s="16"/>
      <c r="NVL2" s="16"/>
      <c r="NVM2" s="16"/>
      <c r="NVN2" s="16"/>
      <c r="NVO2" s="16"/>
      <c r="NVP2" s="16"/>
      <c r="NVQ2" s="16"/>
      <c r="NVR2" s="16"/>
      <c r="NVS2" s="16"/>
      <c r="NVT2" s="16"/>
      <c r="NVU2" s="16"/>
      <c r="NVV2" s="16"/>
      <c r="NVW2" s="16"/>
      <c r="NVX2" s="16"/>
      <c r="NVY2" s="16"/>
      <c r="NVZ2" s="16"/>
      <c r="NWA2" s="16"/>
      <c r="NWB2" s="16"/>
      <c r="NWC2" s="16"/>
      <c r="NWD2" s="16"/>
      <c r="NWE2" s="16"/>
      <c r="NWF2" s="16"/>
      <c r="NWG2" s="16"/>
      <c r="NWH2" s="16"/>
      <c r="NWI2" s="16"/>
      <c r="NWJ2" s="16"/>
      <c r="NWK2" s="16"/>
      <c r="NWL2" s="16"/>
      <c r="NWM2" s="16"/>
      <c r="NWN2" s="16"/>
      <c r="NWO2" s="16"/>
      <c r="NWP2" s="16"/>
      <c r="NWQ2" s="16"/>
      <c r="NWR2" s="16"/>
      <c r="NWS2" s="16"/>
      <c r="NWT2" s="16"/>
      <c r="NWU2" s="16"/>
      <c r="NWV2" s="16"/>
      <c r="NWW2" s="16"/>
      <c r="NWX2" s="16"/>
      <c r="NWY2" s="16"/>
      <c r="NWZ2" s="16"/>
      <c r="NXA2" s="16"/>
      <c r="NXB2" s="16"/>
      <c r="NXC2" s="16"/>
      <c r="NXD2" s="16"/>
      <c r="NXE2" s="16"/>
      <c r="NXF2" s="16"/>
      <c r="NXG2" s="16"/>
      <c r="NXH2" s="16"/>
      <c r="NXI2" s="16"/>
      <c r="NXJ2" s="16"/>
      <c r="NXK2" s="16"/>
      <c r="NXL2" s="16"/>
      <c r="NXM2" s="16"/>
      <c r="NXN2" s="16"/>
      <c r="NXO2" s="16"/>
      <c r="NXP2" s="16"/>
      <c r="NXQ2" s="16"/>
      <c r="NXR2" s="16"/>
      <c r="NXS2" s="16"/>
      <c r="NXT2" s="16"/>
      <c r="NXU2" s="16"/>
      <c r="NXV2" s="16"/>
      <c r="NXW2" s="16"/>
      <c r="NXX2" s="16"/>
      <c r="NXY2" s="16"/>
      <c r="NXZ2" s="16"/>
      <c r="NYA2" s="16"/>
      <c r="NYB2" s="16"/>
      <c r="NYC2" s="16"/>
      <c r="NYD2" s="16"/>
      <c r="NYE2" s="16"/>
      <c r="NYF2" s="16"/>
      <c r="NYG2" s="16"/>
      <c r="NYH2" s="16"/>
      <c r="NYI2" s="16"/>
      <c r="NYJ2" s="16"/>
      <c r="NYK2" s="16"/>
      <c r="NYL2" s="16"/>
      <c r="NYM2" s="16"/>
      <c r="NYN2" s="16"/>
      <c r="NYO2" s="16"/>
      <c r="NYP2" s="16"/>
      <c r="NYQ2" s="16"/>
      <c r="NYR2" s="16"/>
      <c r="NYS2" s="16"/>
      <c r="NYT2" s="16"/>
      <c r="NYU2" s="16"/>
      <c r="NYV2" s="16"/>
      <c r="NYW2" s="16"/>
      <c r="NYX2" s="16"/>
      <c r="NYY2" s="16"/>
      <c r="NYZ2" s="16"/>
      <c r="NZA2" s="16"/>
      <c r="NZB2" s="16"/>
      <c r="NZC2" s="16"/>
      <c r="NZD2" s="16"/>
      <c r="NZE2" s="16"/>
      <c r="NZF2" s="16"/>
      <c r="NZG2" s="16"/>
      <c r="NZH2" s="16"/>
      <c r="NZI2" s="16"/>
      <c r="NZJ2" s="16"/>
      <c r="NZK2" s="16"/>
      <c r="NZL2" s="16"/>
      <c r="NZM2" s="16"/>
      <c r="NZN2" s="16"/>
      <c r="NZO2" s="16"/>
      <c r="NZP2" s="16"/>
      <c r="NZQ2" s="16"/>
      <c r="NZR2" s="16"/>
      <c r="NZS2" s="16"/>
      <c r="NZT2" s="16"/>
      <c r="NZU2" s="16"/>
      <c r="NZV2" s="16"/>
      <c r="NZW2" s="16"/>
      <c r="NZX2" s="16"/>
      <c r="NZY2" s="16"/>
      <c r="NZZ2" s="16"/>
      <c r="OAA2" s="16"/>
      <c r="OAB2" s="16"/>
      <c r="OAC2" s="16"/>
      <c r="OAD2" s="16"/>
      <c r="OAE2" s="16"/>
      <c r="OAF2" s="16"/>
      <c r="OAG2" s="16"/>
      <c r="OAH2" s="16"/>
      <c r="OAI2" s="16"/>
      <c r="OAJ2" s="16"/>
      <c r="OAK2" s="16"/>
      <c r="OAL2" s="16"/>
      <c r="OAM2" s="16"/>
      <c r="OAN2" s="16"/>
      <c r="OAO2" s="16"/>
      <c r="OAP2" s="16"/>
      <c r="OAQ2" s="16"/>
      <c r="OAR2" s="16"/>
      <c r="OAS2" s="16"/>
      <c r="OAT2" s="16"/>
      <c r="OAU2" s="16"/>
      <c r="OAV2" s="16"/>
      <c r="OAW2" s="16"/>
      <c r="OAX2" s="16"/>
      <c r="OAY2" s="16"/>
      <c r="OAZ2" s="16"/>
      <c r="OBA2" s="16"/>
      <c r="OBB2" s="16"/>
      <c r="OBC2" s="16"/>
      <c r="OBD2" s="16"/>
      <c r="OBE2" s="16"/>
      <c r="OBF2" s="16"/>
      <c r="OBG2" s="16"/>
      <c r="OBH2" s="16"/>
      <c r="OBI2" s="16"/>
      <c r="OBJ2" s="16"/>
      <c r="OBK2" s="16"/>
      <c r="OBL2" s="16"/>
      <c r="OBM2" s="16"/>
      <c r="OBN2" s="16"/>
      <c r="OBO2" s="16"/>
      <c r="OBP2" s="16"/>
      <c r="OBQ2" s="16"/>
      <c r="OBR2" s="16"/>
      <c r="OBS2" s="16"/>
      <c r="OBT2" s="16"/>
      <c r="OBU2" s="16"/>
      <c r="OBV2" s="16"/>
      <c r="OBW2" s="16"/>
      <c r="OBX2" s="16"/>
      <c r="OBY2" s="16"/>
      <c r="OBZ2" s="16"/>
      <c r="OCA2" s="16"/>
      <c r="OCB2" s="16"/>
      <c r="OCC2" s="16"/>
      <c r="OCD2" s="16"/>
      <c r="OCE2" s="16"/>
      <c r="OCF2" s="16"/>
      <c r="OCG2" s="16"/>
      <c r="OCH2" s="16"/>
      <c r="OCI2" s="16"/>
      <c r="OCJ2" s="16"/>
      <c r="OCK2" s="16"/>
      <c r="OCL2" s="16"/>
      <c r="OCM2" s="16"/>
      <c r="OCN2" s="16"/>
      <c r="OCO2" s="16"/>
      <c r="OCP2" s="16"/>
      <c r="OCQ2" s="16"/>
      <c r="OCR2" s="16"/>
      <c r="OCS2" s="16"/>
      <c r="OCT2" s="16"/>
      <c r="OCU2" s="16"/>
      <c r="OCV2" s="16"/>
      <c r="OCW2" s="16"/>
      <c r="OCX2" s="16"/>
      <c r="OCY2" s="16"/>
      <c r="OCZ2" s="16"/>
      <c r="ODA2" s="16"/>
      <c r="ODB2" s="16"/>
      <c r="ODC2" s="16"/>
      <c r="ODD2" s="16"/>
      <c r="ODE2" s="16"/>
      <c r="ODF2" s="16"/>
      <c r="ODG2" s="16"/>
      <c r="ODH2" s="16"/>
      <c r="ODI2" s="16"/>
      <c r="ODJ2" s="16"/>
      <c r="ODK2" s="16"/>
      <c r="ODL2" s="16"/>
      <c r="ODM2" s="16"/>
      <c r="ODN2" s="16"/>
      <c r="ODO2" s="16"/>
      <c r="ODP2" s="16"/>
      <c r="ODQ2" s="16"/>
      <c r="ODR2" s="16"/>
      <c r="ODS2" s="16"/>
      <c r="ODT2" s="16"/>
      <c r="ODU2" s="16"/>
      <c r="ODV2" s="16"/>
      <c r="ODW2" s="16"/>
      <c r="ODX2" s="16"/>
      <c r="ODY2" s="16"/>
      <c r="ODZ2" s="16"/>
      <c r="OEA2" s="16"/>
      <c r="OEB2" s="16"/>
      <c r="OEC2" s="16"/>
      <c r="OED2" s="16"/>
      <c r="OEE2" s="16"/>
      <c r="OEF2" s="16"/>
      <c r="OEG2" s="16"/>
      <c r="OEH2" s="16"/>
      <c r="OEI2" s="16"/>
      <c r="OEJ2" s="16"/>
      <c r="OEK2" s="16"/>
      <c r="OEL2" s="16"/>
      <c r="OEM2" s="16"/>
      <c r="OEN2" s="16"/>
      <c r="OEO2" s="16"/>
      <c r="OEP2" s="16"/>
      <c r="OEQ2" s="16"/>
      <c r="OER2" s="16"/>
      <c r="OES2" s="16"/>
      <c r="OET2" s="16"/>
      <c r="OEU2" s="16"/>
      <c r="OEV2" s="16"/>
      <c r="OEW2" s="16"/>
      <c r="OEX2" s="16"/>
      <c r="OEY2" s="16"/>
      <c r="OEZ2" s="16"/>
      <c r="OFA2" s="16"/>
      <c r="OFB2" s="16"/>
      <c r="OFC2" s="16"/>
      <c r="OFD2" s="16"/>
      <c r="OFE2" s="16"/>
      <c r="OFF2" s="16"/>
      <c r="OFG2" s="16"/>
      <c r="OFH2" s="16"/>
      <c r="OFI2" s="16"/>
      <c r="OFJ2" s="16"/>
      <c r="OFK2" s="16"/>
      <c r="OFL2" s="16"/>
      <c r="OFM2" s="16"/>
      <c r="OFN2" s="16"/>
      <c r="OFO2" s="16"/>
      <c r="OFP2" s="16"/>
      <c r="OFQ2" s="16"/>
      <c r="OFR2" s="16"/>
      <c r="OFS2" s="16"/>
      <c r="OFT2" s="16"/>
      <c r="OFU2" s="16"/>
      <c r="OFV2" s="16"/>
      <c r="OFW2" s="16"/>
      <c r="OFX2" s="16"/>
      <c r="OFY2" s="16"/>
      <c r="OFZ2" s="16"/>
      <c r="OGA2" s="16"/>
      <c r="OGB2" s="16"/>
      <c r="OGC2" s="16"/>
      <c r="OGD2" s="16"/>
      <c r="OGE2" s="16"/>
      <c r="OGF2" s="16"/>
      <c r="OGG2" s="16"/>
      <c r="OGH2" s="16"/>
      <c r="OGI2" s="16"/>
      <c r="OGJ2" s="16"/>
      <c r="OGK2" s="16"/>
      <c r="OGL2" s="16"/>
      <c r="OGM2" s="16"/>
      <c r="OGN2" s="16"/>
      <c r="OGO2" s="16"/>
      <c r="OGP2" s="16"/>
      <c r="OGQ2" s="16"/>
      <c r="OGR2" s="16"/>
      <c r="OGS2" s="16"/>
      <c r="OGT2" s="16"/>
      <c r="OGU2" s="16"/>
      <c r="OGV2" s="16"/>
      <c r="OGW2" s="16"/>
      <c r="OGX2" s="16"/>
      <c r="OGY2" s="16"/>
      <c r="OGZ2" s="16"/>
      <c r="OHA2" s="16"/>
      <c r="OHB2" s="16"/>
      <c r="OHC2" s="16"/>
      <c r="OHD2" s="16"/>
      <c r="OHE2" s="16"/>
      <c r="OHF2" s="16"/>
      <c r="OHG2" s="16"/>
      <c r="OHH2" s="16"/>
      <c r="OHI2" s="16"/>
      <c r="OHJ2" s="16"/>
      <c r="OHK2" s="16"/>
      <c r="OHL2" s="16"/>
      <c r="OHM2" s="16"/>
      <c r="OHN2" s="16"/>
      <c r="OHO2" s="16"/>
      <c r="OHP2" s="16"/>
      <c r="OHQ2" s="16"/>
      <c r="OHR2" s="16"/>
      <c r="OHS2" s="16"/>
      <c r="OHT2" s="16"/>
      <c r="OHU2" s="16"/>
      <c r="OHV2" s="16"/>
      <c r="OHW2" s="16"/>
      <c r="OHX2" s="16"/>
      <c r="OHY2" s="16"/>
      <c r="OHZ2" s="16"/>
      <c r="OIA2" s="16"/>
      <c r="OIB2" s="16"/>
      <c r="OIC2" s="16"/>
      <c r="OID2" s="16"/>
      <c r="OIE2" s="16"/>
      <c r="OIF2" s="16"/>
      <c r="OIG2" s="16"/>
      <c r="OIH2" s="16"/>
      <c r="OII2" s="16"/>
      <c r="OIJ2" s="16"/>
      <c r="OIK2" s="16"/>
      <c r="OIL2" s="16"/>
      <c r="OIM2" s="16"/>
      <c r="OIN2" s="16"/>
      <c r="OIO2" s="16"/>
      <c r="OIP2" s="16"/>
      <c r="OIQ2" s="16"/>
      <c r="OIR2" s="16"/>
      <c r="OIS2" s="16"/>
      <c r="OIT2" s="16"/>
      <c r="OIU2" s="16"/>
      <c r="OIV2" s="16"/>
      <c r="OIW2" s="16"/>
      <c r="OIX2" s="16"/>
      <c r="OIY2" s="16"/>
      <c r="OIZ2" s="16"/>
      <c r="OJA2" s="16"/>
      <c r="OJB2" s="16"/>
      <c r="OJC2" s="16"/>
      <c r="OJD2" s="16"/>
      <c r="OJE2" s="16"/>
      <c r="OJF2" s="16"/>
      <c r="OJG2" s="16"/>
      <c r="OJH2" s="16"/>
      <c r="OJI2" s="16"/>
      <c r="OJJ2" s="16"/>
      <c r="OJK2" s="16"/>
      <c r="OJL2" s="16"/>
      <c r="OJM2" s="16"/>
      <c r="OJN2" s="16"/>
      <c r="OJO2" s="16"/>
      <c r="OJP2" s="16"/>
      <c r="OJQ2" s="16"/>
      <c r="OJR2" s="16"/>
      <c r="OJS2" s="16"/>
      <c r="OJT2" s="16"/>
      <c r="OJU2" s="16"/>
      <c r="OJV2" s="16"/>
      <c r="OJW2" s="16"/>
      <c r="OJX2" s="16"/>
      <c r="OJY2" s="16"/>
      <c r="OJZ2" s="16"/>
      <c r="OKA2" s="16"/>
      <c r="OKB2" s="16"/>
      <c r="OKC2" s="16"/>
      <c r="OKD2" s="16"/>
      <c r="OKE2" s="16"/>
      <c r="OKF2" s="16"/>
      <c r="OKG2" s="16"/>
      <c r="OKH2" s="16"/>
      <c r="OKI2" s="16"/>
      <c r="OKJ2" s="16"/>
      <c r="OKK2" s="16"/>
      <c r="OKL2" s="16"/>
      <c r="OKM2" s="16"/>
      <c r="OKN2" s="16"/>
      <c r="OKO2" s="16"/>
      <c r="OKP2" s="16"/>
      <c r="OKQ2" s="16"/>
      <c r="OKR2" s="16"/>
      <c r="OKS2" s="16"/>
      <c r="OKT2" s="16"/>
      <c r="OKU2" s="16"/>
      <c r="OKV2" s="16"/>
      <c r="OKW2" s="16"/>
      <c r="OKX2" s="16"/>
      <c r="OKY2" s="16"/>
      <c r="OKZ2" s="16"/>
      <c r="OLA2" s="16"/>
      <c r="OLB2" s="16"/>
      <c r="OLC2" s="16"/>
      <c r="OLD2" s="16"/>
      <c r="OLE2" s="16"/>
      <c r="OLF2" s="16"/>
      <c r="OLG2" s="16"/>
      <c r="OLH2" s="16"/>
      <c r="OLI2" s="16"/>
      <c r="OLJ2" s="16"/>
      <c r="OLK2" s="16"/>
      <c r="OLL2" s="16"/>
      <c r="OLM2" s="16"/>
      <c r="OLN2" s="16"/>
      <c r="OLO2" s="16"/>
      <c r="OLP2" s="16"/>
      <c r="OLQ2" s="16"/>
      <c r="OLR2" s="16"/>
      <c r="OLS2" s="16"/>
      <c r="OLT2" s="16"/>
      <c r="OLU2" s="16"/>
      <c r="OLV2" s="16"/>
      <c r="OLW2" s="16"/>
      <c r="OLX2" s="16"/>
      <c r="OLY2" s="16"/>
      <c r="OLZ2" s="16"/>
      <c r="OMA2" s="16"/>
      <c r="OMB2" s="16"/>
      <c r="OMC2" s="16"/>
      <c r="OMD2" s="16"/>
      <c r="OME2" s="16"/>
      <c r="OMF2" s="16"/>
      <c r="OMG2" s="16"/>
      <c r="OMH2" s="16"/>
      <c r="OMI2" s="16"/>
      <c r="OMJ2" s="16"/>
      <c r="OMK2" s="16"/>
      <c r="OML2" s="16"/>
      <c r="OMM2" s="16"/>
      <c r="OMN2" s="16"/>
      <c r="OMO2" s="16"/>
      <c r="OMP2" s="16"/>
      <c r="OMQ2" s="16"/>
      <c r="OMR2" s="16"/>
      <c r="OMS2" s="16"/>
      <c r="OMT2" s="16"/>
      <c r="OMU2" s="16"/>
      <c r="OMV2" s="16"/>
      <c r="OMW2" s="16"/>
      <c r="OMX2" s="16"/>
      <c r="OMY2" s="16"/>
      <c r="OMZ2" s="16"/>
      <c r="ONA2" s="16"/>
      <c r="ONB2" s="16"/>
      <c r="ONC2" s="16"/>
      <c r="OND2" s="16"/>
      <c r="ONE2" s="16"/>
      <c r="ONF2" s="16"/>
      <c r="ONG2" s="16"/>
      <c r="ONH2" s="16"/>
      <c r="ONI2" s="16"/>
      <c r="ONJ2" s="16"/>
      <c r="ONK2" s="16"/>
      <c r="ONL2" s="16"/>
      <c r="ONM2" s="16"/>
      <c r="ONN2" s="16"/>
      <c r="ONO2" s="16"/>
      <c r="ONP2" s="16"/>
      <c r="ONQ2" s="16"/>
      <c r="ONR2" s="16"/>
      <c r="ONS2" s="16"/>
      <c r="ONT2" s="16"/>
      <c r="ONU2" s="16"/>
      <c r="ONV2" s="16"/>
      <c r="ONW2" s="16"/>
      <c r="ONX2" s="16"/>
      <c r="ONY2" s="16"/>
      <c r="ONZ2" s="16"/>
      <c r="OOA2" s="16"/>
      <c r="OOB2" s="16"/>
      <c r="OOC2" s="16"/>
      <c r="OOD2" s="16"/>
      <c r="OOE2" s="16"/>
      <c r="OOF2" s="16"/>
      <c r="OOG2" s="16"/>
      <c r="OOH2" s="16"/>
      <c r="OOI2" s="16"/>
      <c r="OOJ2" s="16"/>
      <c r="OOK2" s="16"/>
      <c r="OOL2" s="16"/>
      <c r="OOM2" s="16"/>
      <c r="OON2" s="16"/>
      <c r="OOO2" s="16"/>
      <c r="OOP2" s="16"/>
      <c r="OOQ2" s="16"/>
      <c r="OOR2" s="16"/>
      <c r="OOS2" s="16"/>
      <c r="OOT2" s="16"/>
      <c r="OOU2" s="16"/>
      <c r="OOV2" s="16"/>
      <c r="OOW2" s="16"/>
      <c r="OOX2" s="16"/>
      <c r="OOY2" s="16"/>
      <c r="OOZ2" s="16"/>
      <c r="OPA2" s="16"/>
      <c r="OPB2" s="16"/>
      <c r="OPC2" s="16"/>
      <c r="OPD2" s="16"/>
      <c r="OPE2" s="16"/>
      <c r="OPF2" s="16"/>
      <c r="OPG2" s="16"/>
      <c r="OPH2" s="16"/>
      <c r="OPI2" s="16"/>
      <c r="OPJ2" s="16"/>
      <c r="OPK2" s="16"/>
      <c r="OPL2" s="16"/>
      <c r="OPM2" s="16"/>
      <c r="OPN2" s="16"/>
      <c r="OPO2" s="16"/>
      <c r="OPP2" s="16"/>
      <c r="OPQ2" s="16"/>
      <c r="OPR2" s="16"/>
      <c r="OPS2" s="16"/>
      <c r="OPT2" s="16"/>
      <c r="OPU2" s="16"/>
      <c r="OPV2" s="16"/>
      <c r="OPW2" s="16"/>
      <c r="OPX2" s="16"/>
      <c r="OPY2" s="16"/>
      <c r="OPZ2" s="16"/>
      <c r="OQA2" s="16"/>
      <c r="OQB2" s="16"/>
      <c r="OQC2" s="16"/>
      <c r="OQD2" s="16"/>
      <c r="OQE2" s="16"/>
      <c r="OQF2" s="16"/>
      <c r="OQG2" s="16"/>
      <c r="OQH2" s="16"/>
      <c r="OQI2" s="16"/>
      <c r="OQJ2" s="16"/>
      <c r="OQK2" s="16"/>
      <c r="OQL2" s="16"/>
      <c r="OQM2" s="16"/>
      <c r="OQN2" s="16"/>
      <c r="OQO2" s="16"/>
      <c r="OQP2" s="16"/>
      <c r="OQQ2" s="16"/>
      <c r="OQR2" s="16"/>
      <c r="OQS2" s="16"/>
      <c r="OQT2" s="16"/>
      <c r="OQU2" s="16"/>
      <c r="OQV2" s="16"/>
      <c r="OQW2" s="16"/>
      <c r="OQX2" s="16"/>
      <c r="OQY2" s="16"/>
      <c r="OQZ2" s="16"/>
      <c r="ORA2" s="16"/>
      <c r="ORB2" s="16"/>
      <c r="ORC2" s="16"/>
      <c r="ORD2" s="16"/>
      <c r="ORE2" s="16"/>
      <c r="ORF2" s="16"/>
      <c r="ORG2" s="16"/>
      <c r="ORH2" s="16"/>
      <c r="ORI2" s="16"/>
      <c r="ORJ2" s="16"/>
      <c r="ORK2" s="16"/>
      <c r="ORL2" s="16"/>
      <c r="ORM2" s="16"/>
      <c r="ORN2" s="16"/>
      <c r="ORO2" s="16"/>
      <c r="ORP2" s="16"/>
      <c r="ORQ2" s="16"/>
      <c r="ORR2" s="16"/>
      <c r="ORS2" s="16"/>
      <c r="ORT2" s="16"/>
      <c r="ORU2" s="16"/>
      <c r="ORV2" s="16"/>
      <c r="ORW2" s="16"/>
      <c r="ORX2" s="16"/>
      <c r="ORY2" s="16"/>
      <c r="ORZ2" s="16"/>
      <c r="OSA2" s="16"/>
      <c r="OSB2" s="16"/>
      <c r="OSC2" s="16"/>
      <c r="OSD2" s="16"/>
      <c r="OSE2" s="16"/>
      <c r="OSF2" s="16"/>
      <c r="OSG2" s="16"/>
      <c r="OSH2" s="16"/>
      <c r="OSI2" s="16"/>
      <c r="OSJ2" s="16"/>
      <c r="OSK2" s="16"/>
      <c r="OSL2" s="16"/>
      <c r="OSM2" s="16"/>
      <c r="OSN2" s="16"/>
      <c r="OSO2" s="16"/>
      <c r="OSP2" s="16"/>
      <c r="OSQ2" s="16"/>
      <c r="OSR2" s="16"/>
      <c r="OSS2" s="16"/>
      <c r="OST2" s="16"/>
      <c r="OSU2" s="16"/>
      <c r="OSV2" s="16"/>
      <c r="OSW2" s="16"/>
      <c r="OSX2" s="16"/>
      <c r="OSY2" s="16"/>
      <c r="OSZ2" s="16"/>
      <c r="OTA2" s="16"/>
      <c r="OTB2" s="16"/>
      <c r="OTC2" s="16"/>
      <c r="OTD2" s="16"/>
      <c r="OTE2" s="16"/>
      <c r="OTF2" s="16"/>
      <c r="OTG2" s="16"/>
      <c r="OTH2" s="16"/>
      <c r="OTI2" s="16"/>
      <c r="OTJ2" s="16"/>
      <c r="OTK2" s="16"/>
      <c r="OTL2" s="16"/>
      <c r="OTM2" s="16"/>
      <c r="OTN2" s="16"/>
      <c r="OTO2" s="16"/>
      <c r="OTP2" s="16"/>
      <c r="OTQ2" s="16"/>
      <c r="OTR2" s="16"/>
      <c r="OTS2" s="16"/>
      <c r="OTT2" s="16"/>
      <c r="OTU2" s="16"/>
      <c r="OTV2" s="16"/>
      <c r="OTW2" s="16"/>
      <c r="OTX2" s="16"/>
      <c r="OTY2" s="16"/>
      <c r="OTZ2" s="16"/>
      <c r="OUA2" s="16"/>
      <c r="OUB2" s="16"/>
      <c r="OUC2" s="16"/>
      <c r="OUD2" s="16"/>
      <c r="OUE2" s="16"/>
      <c r="OUF2" s="16"/>
      <c r="OUG2" s="16"/>
      <c r="OUH2" s="16"/>
      <c r="OUI2" s="16"/>
      <c r="OUJ2" s="16"/>
      <c r="OUK2" s="16"/>
      <c r="OUL2" s="16"/>
      <c r="OUM2" s="16"/>
      <c r="OUN2" s="16"/>
      <c r="OUO2" s="16"/>
      <c r="OUP2" s="16"/>
      <c r="OUQ2" s="16"/>
      <c r="OUR2" s="16"/>
      <c r="OUS2" s="16"/>
      <c r="OUT2" s="16"/>
      <c r="OUU2" s="16"/>
      <c r="OUV2" s="16"/>
      <c r="OUW2" s="16"/>
      <c r="OUX2" s="16"/>
      <c r="OUY2" s="16"/>
      <c r="OUZ2" s="16"/>
      <c r="OVA2" s="16"/>
      <c r="OVB2" s="16"/>
      <c r="OVC2" s="16"/>
      <c r="OVD2" s="16"/>
      <c r="OVE2" s="16"/>
      <c r="OVF2" s="16"/>
      <c r="OVG2" s="16"/>
      <c r="OVH2" s="16"/>
      <c r="OVI2" s="16"/>
      <c r="OVJ2" s="16"/>
      <c r="OVK2" s="16"/>
      <c r="OVL2" s="16"/>
      <c r="OVM2" s="16"/>
      <c r="OVN2" s="16"/>
      <c r="OVO2" s="16"/>
      <c r="OVP2" s="16"/>
      <c r="OVQ2" s="16"/>
      <c r="OVR2" s="16"/>
      <c r="OVS2" s="16"/>
      <c r="OVT2" s="16"/>
      <c r="OVU2" s="16"/>
      <c r="OVV2" s="16"/>
      <c r="OVW2" s="16"/>
      <c r="OVX2" s="16"/>
      <c r="OVY2" s="16"/>
      <c r="OVZ2" s="16"/>
      <c r="OWA2" s="16"/>
      <c r="OWB2" s="16"/>
      <c r="OWC2" s="16"/>
      <c r="OWD2" s="16"/>
      <c r="OWE2" s="16"/>
      <c r="OWF2" s="16"/>
      <c r="OWG2" s="16"/>
      <c r="OWH2" s="16"/>
      <c r="OWI2" s="16"/>
      <c r="OWJ2" s="16"/>
      <c r="OWK2" s="16"/>
      <c r="OWL2" s="16"/>
      <c r="OWM2" s="16"/>
      <c r="OWN2" s="16"/>
      <c r="OWO2" s="16"/>
      <c r="OWP2" s="16"/>
      <c r="OWQ2" s="16"/>
      <c r="OWR2" s="16"/>
      <c r="OWS2" s="16"/>
      <c r="OWT2" s="16"/>
      <c r="OWU2" s="16"/>
      <c r="OWV2" s="16"/>
      <c r="OWW2" s="16"/>
      <c r="OWX2" s="16"/>
      <c r="OWY2" s="16"/>
      <c r="OWZ2" s="16"/>
      <c r="OXA2" s="16"/>
      <c r="OXB2" s="16"/>
      <c r="OXC2" s="16"/>
      <c r="OXD2" s="16"/>
      <c r="OXE2" s="16"/>
      <c r="OXF2" s="16"/>
      <c r="OXG2" s="16"/>
      <c r="OXH2" s="16"/>
      <c r="OXI2" s="16"/>
      <c r="OXJ2" s="16"/>
      <c r="OXK2" s="16"/>
      <c r="OXL2" s="16"/>
      <c r="OXM2" s="16"/>
      <c r="OXN2" s="16"/>
      <c r="OXO2" s="16"/>
      <c r="OXP2" s="16"/>
      <c r="OXQ2" s="16"/>
      <c r="OXR2" s="16"/>
      <c r="OXS2" s="16"/>
      <c r="OXT2" s="16"/>
      <c r="OXU2" s="16"/>
      <c r="OXV2" s="16"/>
      <c r="OXW2" s="16"/>
      <c r="OXX2" s="16"/>
      <c r="OXY2" s="16"/>
      <c r="OXZ2" s="16"/>
      <c r="OYA2" s="16"/>
      <c r="OYB2" s="16"/>
      <c r="OYC2" s="16"/>
      <c r="OYD2" s="16"/>
      <c r="OYE2" s="16"/>
      <c r="OYF2" s="16"/>
      <c r="OYG2" s="16"/>
      <c r="OYH2" s="16"/>
      <c r="OYI2" s="16"/>
      <c r="OYJ2" s="16"/>
      <c r="OYK2" s="16"/>
      <c r="OYL2" s="16"/>
      <c r="OYM2" s="16"/>
      <c r="OYN2" s="16"/>
      <c r="OYO2" s="16"/>
      <c r="OYP2" s="16"/>
      <c r="OYQ2" s="16"/>
      <c r="OYR2" s="16"/>
      <c r="OYS2" s="16"/>
      <c r="OYT2" s="16"/>
      <c r="OYU2" s="16"/>
      <c r="OYV2" s="16"/>
      <c r="OYW2" s="16"/>
      <c r="OYX2" s="16"/>
      <c r="OYY2" s="16"/>
      <c r="OYZ2" s="16"/>
      <c r="OZA2" s="16"/>
      <c r="OZB2" s="16"/>
      <c r="OZC2" s="16"/>
      <c r="OZD2" s="16"/>
      <c r="OZE2" s="16"/>
      <c r="OZF2" s="16"/>
      <c r="OZG2" s="16"/>
      <c r="OZH2" s="16"/>
      <c r="OZI2" s="16"/>
      <c r="OZJ2" s="16"/>
      <c r="OZK2" s="16"/>
      <c r="OZL2" s="16"/>
      <c r="OZM2" s="16"/>
      <c r="OZN2" s="16"/>
      <c r="OZO2" s="16"/>
      <c r="OZP2" s="16"/>
      <c r="OZQ2" s="16"/>
      <c r="OZR2" s="16"/>
      <c r="OZS2" s="16"/>
      <c r="OZT2" s="16"/>
      <c r="OZU2" s="16"/>
      <c r="OZV2" s="16"/>
      <c r="OZW2" s="16"/>
      <c r="OZX2" s="16"/>
      <c r="OZY2" s="16"/>
      <c r="OZZ2" s="16"/>
      <c r="PAA2" s="16"/>
      <c r="PAB2" s="16"/>
      <c r="PAC2" s="16"/>
      <c r="PAD2" s="16"/>
      <c r="PAE2" s="16"/>
      <c r="PAF2" s="16"/>
      <c r="PAG2" s="16"/>
      <c r="PAH2" s="16"/>
      <c r="PAI2" s="16"/>
      <c r="PAJ2" s="16"/>
      <c r="PAK2" s="16"/>
      <c r="PAL2" s="16"/>
      <c r="PAM2" s="16"/>
      <c r="PAN2" s="16"/>
      <c r="PAO2" s="16"/>
      <c r="PAP2" s="16"/>
      <c r="PAQ2" s="16"/>
      <c r="PAR2" s="16"/>
      <c r="PAS2" s="16"/>
      <c r="PAT2" s="16"/>
      <c r="PAU2" s="16"/>
      <c r="PAV2" s="16"/>
      <c r="PAW2" s="16"/>
      <c r="PAX2" s="16"/>
      <c r="PAY2" s="16"/>
      <c r="PAZ2" s="16"/>
      <c r="PBA2" s="16"/>
      <c r="PBB2" s="16"/>
      <c r="PBC2" s="16"/>
      <c r="PBD2" s="16"/>
      <c r="PBE2" s="16"/>
      <c r="PBF2" s="16"/>
      <c r="PBG2" s="16"/>
      <c r="PBH2" s="16"/>
      <c r="PBI2" s="16"/>
      <c r="PBJ2" s="16"/>
      <c r="PBK2" s="16"/>
      <c r="PBL2" s="16"/>
      <c r="PBM2" s="16"/>
      <c r="PBN2" s="16"/>
      <c r="PBO2" s="16"/>
      <c r="PBP2" s="16"/>
      <c r="PBQ2" s="16"/>
      <c r="PBR2" s="16"/>
      <c r="PBS2" s="16"/>
      <c r="PBT2" s="16"/>
      <c r="PBU2" s="16"/>
      <c r="PBV2" s="16"/>
      <c r="PBW2" s="16"/>
      <c r="PBX2" s="16"/>
      <c r="PBY2" s="16"/>
      <c r="PBZ2" s="16"/>
      <c r="PCA2" s="16"/>
      <c r="PCB2" s="16"/>
      <c r="PCC2" s="16"/>
      <c r="PCD2" s="16"/>
      <c r="PCE2" s="16"/>
      <c r="PCF2" s="16"/>
      <c r="PCG2" s="16"/>
      <c r="PCH2" s="16"/>
      <c r="PCI2" s="16"/>
      <c r="PCJ2" s="16"/>
      <c r="PCK2" s="16"/>
      <c r="PCL2" s="16"/>
      <c r="PCM2" s="16"/>
      <c r="PCN2" s="16"/>
      <c r="PCO2" s="16"/>
      <c r="PCP2" s="16"/>
      <c r="PCQ2" s="16"/>
      <c r="PCR2" s="16"/>
      <c r="PCS2" s="16"/>
      <c r="PCT2" s="16"/>
      <c r="PCU2" s="16"/>
      <c r="PCV2" s="16"/>
      <c r="PCW2" s="16"/>
      <c r="PCX2" s="16"/>
      <c r="PCY2" s="16"/>
      <c r="PCZ2" s="16"/>
      <c r="PDA2" s="16"/>
      <c r="PDB2" s="16"/>
      <c r="PDC2" s="16"/>
      <c r="PDD2" s="16"/>
      <c r="PDE2" s="16"/>
      <c r="PDF2" s="16"/>
      <c r="PDG2" s="16"/>
      <c r="PDH2" s="16"/>
      <c r="PDI2" s="16"/>
      <c r="PDJ2" s="16"/>
      <c r="PDK2" s="16"/>
      <c r="PDL2" s="16"/>
      <c r="PDM2" s="16"/>
      <c r="PDN2" s="16"/>
      <c r="PDO2" s="16"/>
      <c r="PDP2" s="16"/>
      <c r="PDQ2" s="16"/>
      <c r="PDR2" s="16"/>
      <c r="PDS2" s="16"/>
      <c r="PDT2" s="16"/>
      <c r="PDU2" s="16"/>
      <c r="PDV2" s="16"/>
      <c r="PDW2" s="16"/>
      <c r="PDX2" s="16"/>
      <c r="PDY2" s="16"/>
      <c r="PDZ2" s="16"/>
      <c r="PEA2" s="16"/>
      <c r="PEB2" s="16"/>
      <c r="PEC2" s="16"/>
      <c r="PED2" s="16"/>
      <c r="PEE2" s="16"/>
      <c r="PEF2" s="16"/>
      <c r="PEG2" s="16"/>
      <c r="PEH2" s="16"/>
      <c r="PEI2" s="16"/>
      <c r="PEJ2" s="16"/>
      <c r="PEK2" s="16"/>
      <c r="PEL2" s="16"/>
      <c r="PEM2" s="16"/>
      <c r="PEN2" s="16"/>
      <c r="PEO2" s="16"/>
      <c r="PEP2" s="16"/>
      <c r="PEQ2" s="16"/>
      <c r="PER2" s="16"/>
      <c r="PES2" s="16"/>
      <c r="PET2" s="16"/>
      <c r="PEU2" s="16"/>
      <c r="PEV2" s="16"/>
      <c r="PEW2" s="16"/>
      <c r="PEX2" s="16"/>
      <c r="PEY2" s="16"/>
      <c r="PEZ2" s="16"/>
      <c r="PFA2" s="16"/>
      <c r="PFB2" s="16"/>
      <c r="PFC2" s="16"/>
      <c r="PFD2" s="16"/>
      <c r="PFE2" s="16"/>
      <c r="PFF2" s="16"/>
      <c r="PFG2" s="16"/>
      <c r="PFH2" s="16"/>
      <c r="PFI2" s="16"/>
      <c r="PFJ2" s="16"/>
      <c r="PFK2" s="16"/>
      <c r="PFL2" s="16"/>
      <c r="PFM2" s="16"/>
      <c r="PFN2" s="16"/>
      <c r="PFO2" s="16"/>
      <c r="PFP2" s="16"/>
      <c r="PFQ2" s="16"/>
      <c r="PFR2" s="16"/>
      <c r="PFS2" s="16"/>
      <c r="PFT2" s="16"/>
      <c r="PFU2" s="16"/>
      <c r="PFV2" s="16"/>
      <c r="PFW2" s="16"/>
      <c r="PFX2" s="16"/>
      <c r="PFY2" s="16"/>
      <c r="PFZ2" s="16"/>
      <c r="PGA2" s="16"/>
      <c r="PGB2" s="16"/>
      <c r="PGC2" s="16"/>
      <c r="PGD2" s="16"/>
      <c r="PGE2" s="16"/>
      <c r="PGF2" s="16"/>
      <c r="PGG2" s="16"/>
      <c r="PGH2" s="16"/>
      <c r="PGI2" s="16"/>
      <c r="PGJ2" s="16"/>
      <c r="PGK2" s="16"/>
      <c r="PGL2" s="16"/>
      <c r="PGM2" s="16"/>
      <c r="PGN2" s="16"/>
      <c r="PGO2" s="16"/>
      <c r="PGP2" s="16"/>
      <c r="PGQ2" s="16"/>
      <c r="PGR2" s="16"/>
      <c r="PGS2" s="16"/>
      <c r="PGT2" s="16"/>
      <c r="PGU2" s="16"/>
      <c r="PGV2" s="16"/>
      <c r="PGW2" s="16"/>
      <c r="PGX2" s="16"/>
      <c r="PGY2" s="16"/>
      <c r="PGZ2" s="16"/>
      <c r="PHA2" s="16"/>
      <c r="PHB2" s="16"/>
      <c r="PHC2" s="16"/>
      <c r="PHD2" s="16"/>
      <c r="PHE2" s="16"/>
      <c r="PHF2" s="16"/>
      <c r="PHG2" s="16"/>
      <c r="PHH2" s="16"/>
      <c r="PHI2" s="16"/>
      <c r="PHJ2" s="16"/>
      <c r="PHK2" s="16"/>
      <c r="PHL2" s="16"/>
      <c r="PHM2" s="16"/>
      <c r="PHN2" s="16"/>
      <c r="PHO2" s="16"/>
      <c r="PHP2" s="16"/>
      <c r="PHQ2" s="16"/>
      <c r="PHR2" s="16"/>
      <c r="PHS2" s="16"/>
      <c r="PHT2" s="16"/>
      <c r="PHU2" s="16"/>
      <c r="PHV2" s="16"/>
      <c r="PHW2" s="16"/>
      <c r="PHX2" s="16"/>
      <c r="PHY2" s="16"/>
      <c r="PHZ2" s="16"/>
      <c r="PIA2" s="16"/>
      <c r="PIB2" s="16"/>
      <c r="PIC2" s="16"/>
      <c r="PID2" s="16"/>
      <c r="PIE2" s="16"/>
      <c r="PIF2" s="16"/>
      <c r="PIG2" s="16"/>
      <c r="PIH2" s="16"/>
      <c r="PII2" s="16"/>
      <c r="PIJ2" s="16"/>
      <c r="PIK2" s="16"/>
      <c r="PIL2" s="16"/>
      <c r="PIM2" s="16"/>
      <c r="PIN2" s="16"/>
      <c r="PIO2" s="16"/>
      <c r="PIP2" s="16"/>
      <c r="PIQ2" s="16"/>
      <c r="PIR2" s="16"/>
      <c r="PIS2" s="16"/>
      <c r="PIT2" s="16"/>
      <c r="PIU2" s="16"/>
      <c r="PIV2" s="16"/>
      <c r="PIW2" s="16"/>
      <c r="PIX2" s="16"/>
      <c r="PIY2" s="16"/>
      <c r="PIZ2" s="16"/>
      <c r="PJA2" s="16"/>
      <c r="PJB2" s="16"/>
      <c r="PJC2" s="16"/>
      <c r="PJD2" s="16"/>
      <c r="PJE2" s="16"/>
      <c r="PJF2" s="16"/>
      <c r="PJG2" s="16"/>
      <c r="PJH2" s="16"/>
      <c r="PJI2" s="16"/>
      <c r="PJJ2" s="16"/>
      <c r="PJK2" s="16"/>
      <c r="PJL2" s="16"/>
      <c r="PJM2" s="16"/>
      <c r="PJN2" s="16"/>
      <c r="PJO2" s="16"/>
      <c r="PJP2" s="16"/>
      <c r="PJQ2" s="16"/>
      <c r="PJR2" s="16"/>
      <c r="PJS2" s="16"/>
      <c r="PJT2" s="16"/>
      <c r="PJU2" s="16"/>
      <c r="PJV2" s="16"/>
      <c r="PJW2" s="16"/>
      <c r="PJX2" s="16"/>
      <c r="PJY2" s="16"/>
      <c r="PJZ2" s="16"/>
      <c r="PKA2" s="16"/>
      <c r="PKB2" s="16"/>
      <c r="PKC2" s="16"/>
      <c r="PKD2" s="16"/>
      <c r="PKE2" s="16"/>
      <c r="PKF2" s="16"/>
      <c r="PKG2" s="16"/>
      <c r="PKH2" s="16"/>
      <c r="PKI2" s="16"/>
      <c r="PKJ2" s="16"/>
      <c r="PKK2" s="16"/>
      <c r="PKL2" s="16"/>
      <c r="PKM2" s="16"/>
      <c r="PKN2" s="16"/>
      <c r="PKO2" s="16"/>
      <c r="PKP2" s="16"/>
      <c r="PKQ2" s="16"/>
      <c r="PKR2" s="16"/>
      <c r="PKS2" s="16"/>
      <c r="PKT2" s="16"/>
      <c r="PKU2" s="16"/>
      <c r="PKV2" s="16"/>
      <c r="PKW2" s="16"/>
      <c r="PKX2" s="16"/>
      <c r="PKY2" s="16"/>
      <c r="PKZ2" s="16"/>
      <c r="PLA2" s="16"/>
      <c r="PLB2" s="16"/>
      <c r="PLC2" s="16"/>
      <c r="PLD2" s="16"/>
      <c r="PLE2" s="16"/>
      <c r="PLF2" s="16"/>
      <c r="PLG2" s="16"/>
      <c r="PLH2" s="16"/>
      <c r="PLI2" s="16"/>
      <c r="PLJ2" s="16"/>
      <c r="PLK2" s="16"/>
      <c r="PLL2" s="16"/>
      <c r="PLM2" s="16"/>
      <c r="PLN2" s="16"/>
      <c r="PLO2" s="16"/>
      <c r="PLP2" s="16"/>
      <c r="PLQ2" s="16"/>
      <c r="PLR2" s="16"/>
      <c r="PLS2" s="16"/>
      <c r="PLT2" s="16"/>
      <c r="PLU2" s="16"/>
      <c r="PLV2" s="16"/>
      <c r="PLW2" s="16"/>
      <c r="PLX2" s="16"/>
      <c r="PLY2" s="16"/>
      <c r="PLZ2" s="16"/>
      <c r="PMA2" s="16"/>
      <c r="PMB2" s="16"/>
      <c r="PMC2" s="16"/>
      <c r="PMD2" s="16"/>
      <c r="PME2" s="16"/>
      <c r="PMF2" s="16"/>
      <c r="PMG2" s="16"/>
      <c r="PMH2" s="16"/>
      <c r="PMI2" s="16"/>
      <c r="PMJ2" s="16"/>
      <c r="PMK2" s="16"/>
      <c r="PML2" s="16"/>
      <c r="PMM2" s="16"/>
      <c r="PMN2" s="16"/>
      <c r="PMO2" s="16"/>
      <c r="PMP2" s="16"/>
      <c r="PMQ2" s="16"/>
      <c r="PMR2" s="16"/>
      <c r="PMS2" s="16"/>
      <c r="PMT2" s="16"/>
      <c r="PMU2" s="16"/>
      <c r="PMV2" s="16"/>
      <c r="PMW2" s="16"/>
      <c r="PMX2" s="16"/>
      <c r="PMY2" s="16"/>
      <c r="PMZ2" s="16"/>
      <c r="PNA2" s="16"/>
      <c r="PNB2" s="16"/>
      <c r="PNC2" s="16"/>
      <c r="PND2" s="16"/>
      <c r="PNE2" s="16"/>
      <c r="PNF2" s="16"/>
      <c r="PNG2" s="16"/>
      <c r="PNH2" s="16"/>
      <c r="PNI2" s="16"/>
      <c r="PNJ2" s="16"/>
      <c r="PNK2" s="16"/>
      <c r="PNL2" s="16"/>
      <c r="PNM2" s="16"/>
      <c r="PNN2" s="16"/>
      <c r="PNO2" s="16"/>
      <c r="PNP2" s="16"/>
      <c r="PNQ2" s="16"/>
      <c r="PNR2" s="16"/>
      <c r="PNS2" s="16"/>
      <c r="PNT2" s="16"/>
      <c r="PNU2" s="16"/>
      <c r="PNV2" s="16"/>
      <c r="PNW2" s="16"/>
      <c r="PNX2" s="16"/>
      <c r="PNY2" s="16"/>
      <c r="PNZ2" s="16"/>
      <c r="POA2" s="16"/>
      <c r="POB2" s="16"/>
      <c r="POC2" s="16"/>
      <c r="POD2" s="16"/>
      <c r="POE2" s="16"/>
      <c r="POF2" s="16"/>
      <c r="POG2" s="16"/>
      <c r="POH2" s="16"/>
      <c r="POI2" s="16"/>
      <c r="POJ2" s="16"/>
      <c r="POK2" s="16"/>
      <c r="POL2" s="16"/>
      <c r="POM2" s="16"/>
      <c r="PON2" s="16"/>
      <c r="POO2" s="16"/>
      <c r="POP2" s="16"/>
      <c r="POQ2" s="16"/>
      <c r="POR2" s="16"/>
      <c r="POS2" s="16"/>
      <c r="POT2" s="16"/>
      <c r="POU2" s="16"/>
      <c r="POV2" s="16"/>
      <c r="POW2" s="16"/>
      <c r="POX2" s="16"/>
      <c r="POY2" s="16"/>
      <c r="POZ2" s="16"/>
      <c r="PPA2" s="16"/>
      <c r="PPB2" s="16"/>
      <c r="PPC2" s="16"/>
      <c r="PPD2" s="16"/>
      <c r="PPE2" s="16"/>
      <c r="PPF2" s="16"/>
      <c r="PPG2" s="16"/>
      <c r="PPH2" s="16"/>
      <c r="PPI2" s="16"/>
      <c r="PPJ2" s="16"/>
      <c r="PPK2" s="16"/>
      <c r="PPL2" s="16"/>
      <c r="PPM2" s="16"/>
      <c r="PPN2" s="16"/>
      <c r="PPO2" s="16"/>
      <c r="PPP2" s="16"/>
      <c r="PPQ2" s="16"/>
      <c r="PPR2" s="16"/>
      <c r="PPS2" s="16"/>
      <c r="PPT2" s="16"/>
      <c r="PPU2" s="16"/>
      <c r="PPV2" s="16"/>
      <c r="PPW2" s="16"/>
      <c r="PPX2" s="16"/>
      <c r="PPY2" s="16"/>
      <c r="PPZ2" s="16"/>
      <c r="PQA2" s="16"/>
      <c r="PQB2" s="16"/>
      <c r="PQC2" s="16"/>
      <c r="PQD2" s="16"/>
      <c r="PQE2" s="16"/>
      <c r="PQF2" s="16"/>
      <c r="PQG2" s="16"/>
      <c r="PQH2" s="16"/>
      <c r="PQI2" s="16"/>
      <c r="PQJ2" s="16"/>
      <c r="PQK2" s="16"/>
      <c r="PQL2" s="16"/>
      <c r="PQM2" s="16"/>
      <c r="PQN2" s="16"/>
      <c r="PQO2" s="16"/>
      <c r="PQP2" s="16"/>
      <c r="PQQ2" s="16"/>
      <c r="PQR2" s="16"/>
      <c r="PQS2" s="16"/>
      <c r="PQT2" s="16"/>
      <c r="PQU2" s="16"/>
      <c r="PQV2" s="16"/>
      <c r="PQW2" s="16"/>
      <c r="PQX2" s="16"/>
      <c r="PQY2" s="16"/>
      <c r="PQZ2" s="16"/>
      <c r="PRA2" s="16"/>
      <c r="PRB2" s="16"/>
      <c r="PRC2" s="16"/>
      <c r="PRD2" s="16"/>
      <c r="PRE2" s="16"/>
      <c r="PRF2" s="16"/>
      <c r="PRG2" s="16"/>
      <c r="PRH2" s="16"/>
      <c r="PRI2" s="16"/>
      <c r="PRJ2" s="16"/>
      <c r="PRK2" s="16"/>
      <c r="PRL2" s="16"/>
      <c r="PRM2" s="16"/>
      <c r="PRN2" s="16"/>
      <c r="PRO2" s="16"/>
      <c r="PRP2" s="16"/>
      <c r="PRQ2" s="16"/>
      <c r="PRR2" s="16"/>
      <c r="PRS2" s="16"/>
      <c r="PRT2" s="16"/>
      <c r="PRU2" s="16"/>
      <c r="PRV2" s="16"/>
      <c r="PRW2" s="16"/>
      <c r="PRX2" s="16"/>
      <c r="PRY2" s="16"/>
      <c r="PRZ2" s="16"/>
      <c r="PSA2" s="16"/>
      <c r="PSB2" s="16"/>
      <c r="PSC2" s="16"/>
      <c r="PSD2" s="16"/>
      <c r="PSE2" s="16"/>
      <c r="PSF2" s="16"/>
      <c r="PSG2" s="16"/>
      <c r="PSH2" s="16"/>
      <c r="PSI2" s="16"/>
      <c r="PSJ2" s="16"/>
      <c r="PSK2" s="16"/>
      <c r="PSL2" s="16"/>
      <c r="PSM2" s="16"/>
      <c r="PSN2" s="16"/>
      <c r="PSO2" s="16"/>
      <c r="PSP2" s="16"/>
      <c r="PSQ2" s="16"/>
      <c r="PSR2" s="16"/>
      <c r="PSS2" s="16"/>
      <c r="PST2" s="16"/>
      <c r="PSU2" s="16"/>
      <c r="PSV2" s="16"/>
      <c r="PSW2" s="16"/>
      <c r="PSX2" s="16"/>
      <c r="PSY2" s="16"/>
      <c r="PSZ2" s="16"/>
      <c r="PTA2" s="16"/>
      <c r="PTB2" s="16"/>
      <c r="PTC2" s="16"/>
      <c r="PTD2" s="16"/>
      <c r="PTE2" s="16"/>
      <c r="PTF2" s="16"/>
      <c r="PTG2" s="16"/>
      <c r="PTH2" s="16"/>
      <c r="PTI2" s="16"/>
      <c r="PTJ2" s="16"/>
      <c r="PTK2" s="16"/>
      <c r="PTL2" s="16"/>
      <c r="PTM2" s="16"/>
      <c r="PTN2" s="16"/>
      <c r="PTO2" s="16"/>
      <c r="PTP2" s="16"/>
      <c r="PTQ2" s="16"/>
      <c r="PTR2" s="16"/>
      <c r="PTS2" s="16"/>
      <c r="PTT2" s="16"/>
      <c r="PTU2" s="16"/>
      <c r="PTV2" s="16"/>
      <c r="PTW2" s="16"/>
      <c r="PTX2" s="16"/>
      <c r="PTY2" s="16"/>
      <c r="PTZ2" s="16"/>
      <c r="PUA2" s="16"/>
      <c r="PUB2" s="16"/>
      <c r="PUC2" s="16"/>
      <c r="PUD2" s="16"/>
      <c r="PUE2" s="16"/>
      <c r="PUF2" s="16"/>
      <c r="PUG2" s="16"/>
      <c r="PUH2" s="16"/>
      <c r="PUI2" s="16"/>
      <c r="PUJ2" s="16"/>
      <c r="PUK2" s="16"/>
      <c r="PUL2" s="16"/>
      <c r="PUM2" s="16"/>
      <c r="PUN2" s="16"/>
      <c r="PUO2" s="16"/>
      <c r="PUP2" s="16"/>
      <c r="PUQ2" s="16"/>
      <c r="PUR2" s="16"/>
      <c r="PUS2" s="16"/>
      <c r="PUT2" s="16"/>
      <c r="PUU2" s="16"/>
      <c r="PUV2" s="16"/>
      <c r="PUW2" s="16"/>
      <c r="PUX2" s="16"/>
      <c r="PUY2" s="16"/>
      <c r="PUZ2" s="16"/>
      <c r="PVA2" s="16"/>
      <c r="PVB2" s="16"/>
      <c r="PVC2" s="16"/>
      <c r="PVD2" s="16"/>
      <c r="PVE2" s="16"/>
      <c r="PVF2" s="16"/>
      <c r="PVG2" s="16"/>
      <c r="PVH2" s="16"/>
      <c r="PVI2" s="16"/>
      <c r="PVJ2" s="16"/>
      <c r="PVK2" s="16"/>
      <c r="PVL2" s="16"/>
      <c r="PVM2" s="16"/>
      <c r="PVN2" s="16"/>
      <c r="PVO2" s="16"/>
      <c r="PVP2" s="16"/>
      <c r="PVQ2" s="16"/>
      <c r="PVR2" s="16"/>
      <c r="PVS2" s="16"/>
      <c r="PVT2" s="16"/>
      <c r="PVU2" s="16"/>
      <c r="PVV2" s="16"/>
      <c r="PVW2" s="16"/>
      <c r="PVX2" s="16"/>
      <c r="PVY2" s="16"/>
      <c r="PVZ2" s="16"/>
      <c r="PWA2" s="16"/>
      <c r="PWB2" s="16"/>
      <c r="PWC2" s="16"/>
      <c r="PWD2" s="16"/>
      <c r="PWE2" s="16"/>
      <c r="PWF2" s="16"/>
      <c r="PWG2" s="16"/>
      <c r="PWH2" s="16"/>
      <c r="PWI2" s="16"/>
      <c r="PWJ2" s="16"/>
      <c r="PWK2" s="16"/>
      <c r="PWL2" s="16"/>
      <c r="PWM2" s="16"/>
      <c r="PWN2" s="16"/>
      <c r="PWO2" s="16"/>
      <c r="PWP2" s="16"/>
      <c r="PWQ2" s="16"/>
      <c r="PWR2" s="16"/>
      <c r="PWS2" s="16"/>
      <c r="PWT2" s="16"/>
      <c r="PWU2" s="16"/>
      <c r="PWV2" s="16"/>
      <c r="PWW2" s="16"/>
      <c r="PWX2" s="16"/>
      <c r="PWY2" s="16"/>
      <c r="PWZ2" s="16"/>
      <c r="PXA2" s="16"/>
      <c r="PXB2" s="16"/>
      <c r="PXC2" s="16"/>
      <c r="PXD2" s="16"/>
      <c r="PXE2" s="16"/>
      <c r="PXF2" s="16"/>
      <c r="PXG2" s="16"/>
      <c r="PXH2" s="16"/>
      <c r="PXI2" s="16"/>
      <c r="PXJ2" s="16"/>
      <c r="PXK2" s="16"/>
      <c r="PXL2" s="16"/>
      <c r="PXM2" s="16"/>
      <c r="PXN2" s="16"/>
      <c r="PXO2" s="16"/>
      <c r="PXP2" s="16"/>
      <c r="PXQ2" s="16"/>
      <c r="PXR2" s="16"/>
      <c r="PXS2" s="16"/>
      <c r="PXT2" s="16"/>
      <c r="PXU2" s="16"/>
      <c r="PXV2" s="16"/>
      <c r="PXW2" s="16"/>
      <c r="PXX2" s="16"/>
      <c r="PXY2" s="16"/>
      <c r="PXZ2" s="16"/>
      <c r="PYA2" s="16"/>
      <c r="PYB2" s="16"/>
      <c r="PYC2" s="16"/>
      <c r="PYD2" s="16"/>
      <c r="PYE2" s="16"/>
      <c r="PYF2" s="16"/>
      <c r="PYG2" s="16"/>
      <c r="PYH2" s="16"/>
      <c r="PYI2" s="16"/>
      <c r="PYJ2" s="16"/>
      <c r="PYK2" s="16"/>
      <c r="PYL2" s="16"/>
      <c r="PYM2" s="16"/>
      <c r="PYN2" s="16"/>
      <c r="PYO2" s="16"/>
      <c r="PYP2" s="16"/>
      <c r="PYQ2" s="16"/>
      <c r="PYR2" s="16"/>
      <c r="PYS2" s="16"/>
      <c r="PYT2" s="16"/>
      <c r="PYU2" s="16"/>
      <c r="PYV2" s="16"/>
      <c r="PYW2" s="16"/>
      <c r="PYX2" s="16"/>
      <c r="PYY2" s="16"/>
      <c r="PYZ2" s="16"/>
      <c r="PZA2" s="16"/>
      <c r="PZB2" s="16"/>
      <c r="PZC2" s="16"/>
      <c r="PZD2" s="16"/>
      <c r="PZE2" s="16"/>
      <c r="PZF2" s="16"/>
      <c r="PZG2" s="16"/>
      <c r="PZH2" s="16"/>
      <c r="PZI2" s="16"/>
      <c r="PZJ2" s="16"/>
      <c r="PZK2" s="16"/>
      <c r="PZL2" s="16"/>
      <c r="PZM2" s="16"/>
      <c r="PZN2" s="16"/>
      <c r="PZO2" s="16"/>
      <c r="PZP2" s="16"/>
      <c r="PZQ2" s="16"/>
      <c r="PZR2" s="16"/>
      <c r="PZS2" s="16"/>
      <c r="PZT2" s="16"/>
      <c r="PZU2" s="16"/>
      <c r="PZV2" s="16"/>
      <c r="PZW2" s="16"/>
      <c r="PZX2" s="16"/>
      <c r="PZY2" s="16"/>
      <c r="PZZ2" s="16"/>
      <c r="QAA2" s="16"/>
      <c r="QAB2" s="16"/>
      <c r="QAC2" s="16"/>
      <c r="QAD2" s="16"/>
      <c r="QAE2" s="16"/>
      <c r="QAF2" s="16"/>
      <c r="QAG2" s="16"/>
      <c r="QAH2" s="16"/>
      <c r="QAI2" s="16"/>
      <c r="QAJ2" s="16"/>
      <c r="QAK2" s="16"/>
      <c r="QAL2" s="16"/>
      <c r="QAM2" s="16"/>
      <c r="QAN2" s="16"/>
      <c r="QAO2" s="16"/>
      <c r="QAP2" s="16"/>
      <c r="QAQ2" s="16"/>
      <c r="QAR2" s="16"/>
      <c r="QAS2" s="16"/>
      <c r="QAT2" s="16"/>
      <c r="QAU2" s="16"/>
      <c r="QAV2" s="16"/>
      <c r="QAW2" s="16"/>
      <c r="QAX2" s="16"/>
      <c r="QAY2" s="16"/>
      <c r="QAZ2" s="16"/>
      <c r="QBA2" s="16"/>
      <c r="QBB2" s="16"/>
      <c r="QBC2" s="16"/>
      <c r="QBD2" s="16"/>
      <c r="QBE2" s="16"/>
      <c r="QBF2" s="16"/>
      <c r="QBG2" s="16"/>
      <c r="QBH2" s="16"/>
      <c r="QBI2" s="16"/>
      <c r="QBJ2" s="16"/>
      <c r="QBK2" s="16"/>
      <c r="QBL2" s="16"/>
      <c r="QBM2" s="16"/>
      <c r="QBN2" s="16"/>
      <c r="QBO2" s="16"/>
      <c r="QBP2" s="16"/>
      <c r="QBQ2" s="16"/>
      <c r="QBR2" s="16"/>
      <c r="QBS2" s="16"/>
      <c r="QBT2" s="16"/>
      <c r="QBU2" s="16"/>
      <c r="QBV2" s="16"/>
      <c r="QBW2" s="16"/>
      <c r="QBX2" s="16"/>
      <c r="QBY2" s="16"/>
      <c r="QBZ2" s="16"/>
      <c r="QCA2" s="16"/>
      <c r="QCB2" s="16"/>
      <c r="QCC2" s="16"/>
      <c r="QCD2" s="16"/>
      <c r="QCE2" s="16"/>
      <c r="QCF2" s="16"/>
      <c r="QCG2" s="16"/>
      <c r="QCH2" s="16"/>
      <c r="QCI2" s="16"/>
      <c r="QCJ2" s="16"/>
      <c r="QCK2" s="16"/>
      <c r="QCL2" s="16"/>
      <c r="QCM2" s="16"/>
      <c r="QCN2" s="16"/>
      <c r="QCO2" s="16"/>
      <c r="QCP2" s="16"/>
      <c r="QCQ2" s="16"/>
      <c r="QCR2" s="16"/>
      <c r="QCS2" s="16"/>
      <c r="QCT2" s="16"/>
      <c r="QCU2" s="16"/>
      <c r="QCV2" s="16"/>
      <c r="QCW2" s="16"/>
      <c r="QCX2" s="16"/>
      <c r="QCY2" s="16"/>
      <c r="QCZ2" s="16"/>
      <c r="QDA2" s="16"/>
      <c r="QDB2" s="16"/>
      <c r="QDC2" s="16"/>
      <c r="QDD2" s="16"/>
      <c r="QDE2" s="16"/>
      <c r="QDF2" s="16"/>
      <c r="QDG2" s="16"/>
      <c r="QDH2" s="16"/>
      <c r="QDI2" s="16"/>
      <c r="QDJ2" s="16"/>
      <c r="QDK2" s="16"/>
      <c r="QDL2" s="16"/>
      <c r="QDM2" s="16"/>
      <c r="QDN2" s="16"/>
      <c r="QDO2" s="16"/>
      <c r="QDP2" s="16"/>
      <c r="QDQ2" s="16"/>
      <c r="QDR2" s="16"/>
      <c r="QDS2" s="16"/>
      <c r="QDT2" s="16"/>
      <c r="QDU2" s="16"/>
      <c r="QDV2" s="16"/>
      <c r="QDW2" s="16"/>
      <c r="QDX2" s="16"/>
      <c r="QDY2" s="16"/>
      <c r="QDZ2" s="16"/>
      <c r="QEA2" s="16"/>
      <c r="QEB2" s="16"/>
      <c r="QEC2" s="16"/>
      <c r="QED2" s="16"/>
      <c r="QEE2" s="16"/>
      <c r="QEF2" s="16"/>
      <c r="QEG2" s="16"/>
      <c r="QEH2" s="16"/>
      <c r="QEI2" s="16"/>
      <c r="QEJ2" s="16"/>
      <c r="QEK2" s="16"/>
      <c r="QEL2" s="16"/>
      <c r="QEM2" s="16"/>
      <c r="QEN2" s="16"/>
      <c r="QEO2" s="16"/>
      <c r="QEP2" s="16"/>
      <c r="QEQ2" s="16"/>
      <c r="QER2" s="16"/>
      <c r="QES2" s="16"/>
      <c r="QET2" s="16"/>
      <c r="QEU2" s="16"/>
      <c r="QEV2" s="16"/>
      <c r="QEW2" s="16"/>
      <c r="QEX2" s="16"/>
      <c r="QEY2" s="16"/>
      <c r="QEZ2" s="16"/>
      <c r="QFA2" s="16"/>
      <c r="QFB2" s="16"/>
      <c r="QFC2" s="16"/>
      <c r="QFD2" s="16"/>
      <c r="QFE2" s="16"/>
      <c r="QFF2" s="16"/>
      <c r="QFG2" s="16"/>
      <c r="QFH2" s="16"/>
      <c r="QFI2" s="16"/>
      <c r="QFJ2" s="16"/>
      <c r="QFK2" s="16"/>
      <c r="QFL2" s="16"/>
      <c r="QFM2" s="16"/>
      <c r="QFN2" s="16"/>
      <c r="QFO2" s="16"/>
      <c r="QFP2" s="16"/>
      <c r="QFQ2" s="16"/>
      <c r="QFR2" s="16"/>
      <c r="QFS2" s="16"/>
      <c r="QFT2" s="16"/>
      <c r="QFU2" s="16"/>
      <c r="QFV2" s="16"/>
      <c r="QFW2" s="16"/>
      <c r="QFX2" s="16"/>
      <c r="QFY2" s="16"/>
      <c r="QFZ2" s="16"/>
      <c r="QGA2" s="16"/>
      <c r="QGB2" s="16"/>
      <c r="QGC2" s="16"/>
      <c r="QGD2" s="16"/>
      <c r="QGE2" s="16"/>
      <c r="QGF2" s="16"/>
      <c r="QGG2" s="16"/>
      <c r="QGH2" s="16"/>
      <c r="QGI2" s="16"/>
      <c r="QGJ2" s="16"/>
      <c r="QGK2" s="16"/>
      <c r="QGL2" s="16"/>
      <c r="QGM2" s="16"/>
      <c r="QGN2" s="16"/>
      <c r="QGO2" s="16"/>
      <c r="QGP2" s="16"/>
      <c r="QGQ2" s="16"/>
      <c r="QGR2" s="16"/>
      <c r="QGS2" s="16"/>
      <c r="QGT2" s="16"/>
      <c r="QGU2" s="16"/>
      <c r="QGV2" s="16"/>
      <c r="QGW2" s="16"/>
      <c r="QGX2" s="16"/>
      <c r="QGY2" s="16"/>
      <c r="QGZ2" s="16"/>
      <c r="QHA2" s="16"/>
      <c r="QHB2" s="16"/>
      <c r="QHC2" s="16"/>
      <c r="QHD2" s="16"/>
      <c r="QHE2" s="16"/>
      <c r="QHF2" s="16"/>
      <c r="QHG2" s="16"/>
      <c r="QHH2" s="16"/>
      <c r="QHI2" s="16"/>
      <c r="QHJ2" s="16"/>
      <c r="QHK2" s="16"/>
      <c r="QHL2" s="16"/>
      <c r="QHM2" s="16"/>
      <c r="QHN2" s="16"/>
      <c r="QHO2" s="16"/>
      <c r="QHP2" s="16"/>
      <c r="QHQ2" s="16"/>
      <c r="QHR2" s="16"/>
      <c r="QHS2" s="16"/>
      <c r="QHT2" s="16"/>
      <c r="QHU2" s="16"/>
      <c r="QHV2" s="16"/>
      <c r="QHW2" s="16"/>
      <c r="QHX2" s="16"/>
      <c r="QHY2" s="16"/>
      <c r="QHZ2" s="16"/>
      <c r="QIA2" s="16"/>
      <c r="QIB2" s="16"/>
      <c r="QIC2" s="16"/>
      <c r="QID2" s="16"/>
      <c r="QIE2" s="16"/>
      <c r="QIF2" s="16"/>
      <c r="QIG2" s="16"/>
      <c r="QIH2" s="16"/>
      <c r="QII2" s="16"/>
      <c r="QIJ2" s="16"/>
      <c r="QIK2" s="16"/>
      <c r="QIL2" s="16"/>
      <c r="QIM2" s="16"/>
      <c r="QIN2" s="16"/>
      <c r="QIO2" s="16"/>
      <c r="QIP2" s="16"/>
      <c r="QIQ2" s="16"/>
      <c r="QIR2" s="16"/>
      <c r="QIS2" s="16"/>
      <c r="QIT2" s="16"/>
      <c r="QIU2" s="16"/>
      <c r="QIV2" s="16"/>
      <c r="QIW2" s="16"/>
      <c r="QIX2" s="16"/>
      <c r="QIY2" s="16"/>
      <c r="QIZ2" s="16"/>
      <c r="QJA2" s="16"/>
      <c r="QJB2" s="16"/>
      <c r="QJC2" s="16"/>
      <c r="QJD2" s="16"/>
      <c r="QJE2" s="16"/>
      <c r="QJF2" s="16"/>
      <c r="QJG2" s="16"/>
      <c r="QJH2" s="16"/>
      <c r="QJI2" s="16"/>
      <c r="QJJ2" s="16"/>
      <c r="QJK2" s="16"/>
      <c r="QJL2" s="16"/>
      <c r="QJM2" s="16"/>
      <c r="QJN2" s="16"/>
      <c r="QJO2" s="16"/>
      <c r="QJP2" s="16"/>
      <c r="QJQ2" s="16"/>
      <c r="QJR2" s="16"/>
      <c r="QJS2" s="16"/>
      <c r="QJT2" s="16"/>
      <c r="QJU2" s="16"/>
      <c r="QJV2" s="16"/>
      <c r="QJW2" s="16"/>
      <c r="QJX2" s="16"/>
      <c r="QJY2" s="16"/>
      <c r="QJZ2" s="16"/>
      <c r="QKA2" s="16"/>
      <c r="QKB2" s="16"/>
      <c r="QKC2" s="16"/>
      <c r="QKD2" s="16"/>
      <c r="QKE2" s="16"/>
      <c r="QKF2" s="16"/>
      <c r="QKG2" s="16"/>
      <c r="QKH2" s="16"/>
      <c r="QKI2" s="16"/>
      <c r="QKJ2" s="16"/>
      <c r="QKK2" s="16"/>
      <c r="QKL2" s="16"/>
      <c r="QKM2" s="16"/>
      <c r="QKN2" s="16"/>
      <c r="QKO2" s="16"/>
      <c r="QKP2" s="16"/>
      <c r="QKQ2" s="16"/>
      <c r="QKR2" s="16"/>
      <c r="QKS2" s="16"/>
      <c r="QKT2" s="16"/>
      <c r="QKU2" s="16"/>
      <c r="QKV2" s="16"/>
      <c r="QKW2" s="16"/>
      <c r="QKX2" s="16"/>
      <c r="QKY2" s="16"/>
      <c r="QKZ2" s="16"/>
      <c r="QLA2" s="16"/>
      <c r="QLB2" s="16"/>
      <c r="QLC2" s="16"/>
      <c r="QLD2" s="16"/>
      <c r="QLE2" s="16"/>
      <c r="QLF2" s="16"/>
      <c r="QLG2" s="16"/>
      <c r="QLH2" s="16"/>
      <c r="QLI2" s="16"/>
      <c r="QLJ2" s="16"/>
      <c r="QLK2" s="16"/>
      <c r="QLL2" s="16"/>
      <c r="QLM2" s="16"/>
      <c r="QLN2" s="16"/>
      <c r="QLO2" s="16"/>
      <c r="QLP2" s="16"/>
      <c r="QLQ2" s="16"/>
      <c r="QLR2" s="16"/>
      <c r="QLS2" s="16"/>
      <c r="QLT2" s="16"/>
      <c r="QLU2" s="16"/>
      <c r="QLV2" s="16"/>
      <c r="QLW2" s="16"/>
      <c r="QLX2" s="16"/>
      <c r="QLY2" s="16"/>
      <c r="QLZ2" s="16"/>
      <c r="QMA2" s="16"/>
      <c r="QMB2" s="16"/>
      <c r="QMC2" s="16"/>
      <c r="QMD2" s="16"/>
      <c r="QME2" s="16"/>
      <c r="QMF2" s="16"/>
      <c r="QMG2" s="16"/>
      <c r="QMH2" s="16"/>
      <c r="QMI2" s="16"/>
      <c r="QMJ2" s="16"/>
      <c r="QMK2" s="16"/>
      <c r="QML2" s="16"/>
      <c r="QMM2" s="16"/>
      <c r="QMN2" s="16"/>
      <c r="QMO2" s="16"/>
      <c r="QMP2" s="16"/>
      <c r="QMQ2" s="16"/>
      <c r="QMR2" s="16"/>
      <c r="QMS2" s="16"/>
      <c r="QMT2" s="16"/>
      <c r="QMU2" s="16"/>
      <c r="QMV2" s="16"/>
      <c r="QMW2" s="16"/>
      <c r="QMX2" s="16"/>
      <c r="QMY2" s="16"/>
      <c r="QMZ2" s="16"/>
      <c r="QNA2" s="16"/>
      <c r="QNB2" s="16"/>
      <c r="QNC2" s="16"/>
      <c r="QND2" s="16"/>
      <c r="QNE2" s="16"/>
      <c r="QNF2" s="16"/>
      <c r="QNG2" s="16"/>
      <c r="QNH2" s="16"/>
      <c r="QNI2" s="16"/>
      <c r="QNJ2" s="16"/>
      <c r="QNK2" s="16"/>
      <c r="QNL2" s="16"/>
      <c r="QNM2" s="16"/>
      <c r="QNN2" s="16"/>
      <c r="QNO2" s="16"/>
      <c r="QNP2" s="16"/>
      <c r="QNQ2" s="16"/>
      <c r="QNR2" s="16"/>
      <c r="QNS2" s="16"/>
      <c r="QNT2" s="16"/>
      <c r="QNU2" s="16"/>
      <c r="QNV2" s="16"/>
      <c r="QNW2" s="16"/>
      <c r="QNX2" s="16"/>
      <c r="QNY2" s="16"/>
      <c r="QNZ2" s="16"/>
      <c r="QOA2" s="16"/>
      <c r="QOB2" s="16"/>
      <c r="QOC2" s="16"/>
      <c r="QOD2" s="16"/>
      <c r="QOE2" s="16"/>
      <c r="QOF2" s="16"/>
      <c r="QOG2" s="16"/>
      <c r="QOH2" s="16"/>
      <c r="QOI2" s="16"/>
      <c r="QOJ2" s="16"/>
      <c r="QOK2" s="16"/>
      <c r="QOL2" s="16"/>
      <c r="QOM2" s="16"/>
      <c r="QON2" s="16"/>
      <c r="QOO2" s="16"/>
      <c r="QOP2" s="16"/>
      <c r="QOQ2" s="16"/>
      <c r="QOR2" s="16"/>
      <c r="QOS2" s="16"/>
      <c r="QOT2" s="16"/>
      <c r="QOU2" s="16"/>
      <c r="QOV2" s="16"/>
      <c r="QOW2" s="16"/>
      <c r="QOX2" s="16"/>
      <c r="QOY2" s="16"/>
      <c r="QOZ2" s="16"/>
      <c r="QPA2" s="16"/>
      <c r="QPB2" s="16"/>
      <c r="QPC2" s="16"/>
      <c r="QPD2" s="16"/>
      <c r="QPE2" s="16"/>
      <c r="QPF2" s="16"/>
      <c r="QPG2" s="16"/>
      <c r="QPH2" s="16"/>
      <c r="QPI2" s="16"/>
      <c r="QPJ2" s="16"/>
      <c r="QPK2" s="16"/>
      <c r="QPL2" s="16"/>
      <c r="QPM2" s="16"/>
      <c r="QPN2" s="16"/>
      <c r="QPO2" s="16"/>
      <c r="QPP2" s="16"/>
      <c r="QPQ2" s="16"/>
      <c r="QPR2" s="16"/>
      <c r="QPS2" s="16"/>
      <c r="QPT2" s="16"/>
      <c r="QPU2" s="16"/>
      <c r="QPV2" s="16"/>
      <c r="QPW2" s="16"/>
      <c r="QPX2" s="16"/>
      <c r="QPY2" s="16"/>
      <c r="QPZ2" s="16"/>
      <c r="QQA2" s="16"/>
      <c r="QQB2" s="16"/>
      <c r="QQC2" s="16"/>
      <c r="QQD2" s="16"/>
      <c r="QQE2" s="16"/>
      <c r="QQF2" s="16"/>
      <c r="QQG2" s="16"/>
      <c r="QQH2" s="16"/>
      <c r="QQI2" s="16"/>
      <c r="QQJ2" s="16"/>
      <c r="QQK2" s="16"/>
      <c r="QQL2" s="16"/>
      <c r="QQM2" s="16"/>
      <c r="QQN2" s="16"/>
      <c r="QQO2" s="16"/>
      <c r="QQP2" s="16"/>
      <c r="QQQ2" s="16"/>
      <c r="QQR2" s="16"/>
      <c r="QQS2" s="16"/>
      <c r="QQT2" s="16"/>
      <c r="QQU2" s="16"/>
      <c r="QQV2" s="16"/>
      <c r="QQW2" s="16"/>
      <c r="QQX2" s="16"/>
      <c r="QQY2" s="16"/>
      <c r="QQZ2" s="16"/>
      <c r="QRA2" s="16"/>
      <c r="QRB2" s="16"/>
      <c r="QRC2" s="16"/>
      <c r="QRD2" s="16"/>
      <c r="QRE2" s="16"/>
      <c r="QRF2" s="16"/>
      <c r="QRG2" s="16"/>
      <c r="QRH2" s="16"/>
      <c r="QRI2" s="16"/>
      <c r="QRJ2" s="16"/>
      <c r="QRK2" s="16"/>
      <c r="QRL2" s="16"/>
      <c r="QRM2" s="16"/>
      <c r="QRN2" s="16"/>
      <c r="QRO2" s="16"/>
      <c r="QRP2" s="16"/>
      <c r="QRQ2" s="16"/>
      <c r="QRR2" s="16"/>
      <c r="QRS2" s="16"/>
      <c r="QRT2" s="16"/>
      <c r="QRU2" s="16"/>
      <c r="QRV2" s="16"/>
      <c r="QRW2" s="16"/>
      <c r="QRX2" s="16"/>
      <c r="QRY2" s="16"/>
      <c r="QRZ2" s="16"/>
      <c r="QSA2" s="16"/>
      <c r="QSB2" s="16"/>
      <c r="QSC2" s="16"/>
      <c r="QSD2" s="16"/>
      <c r="QSE2" s="16"/>
      <c r="QSF2" s="16"/>
      <c r="QSG2" s="16"/>
      <c r="QSH2" s="16"/>
      <c r="QSI2" s="16"/>
      <c r="QSJ2" s="16"/>
      <c r="QSK2" s="16"/>
      <c r="QSL2" s="16"/>
      <c r="QSM2" s="16"/>
      <c r="QSN2" s="16"/>
      <c r="QSO2" s="16"/>
      <c r="QSP2" s="16"/>
      <c r="QSQ2" s="16"/>
      <c r="QSR2" s="16"/>
      <c r="QSS2" s="16"/>
      <c r="QST2" s="16"/>
      <c r="QSU2" s="16"/>
      <c r="QSV2" s="16"/>
      <c r="QSW2" s="16"/>
      <c r="QSX2" s="16"/>
      <c r="QSY2" s="16"/>
      <c r="QSZ2" s="16"/>
      <c r="QTA2" s="16"/>
      <c r="QTB2" s="16"/>
      <c r="QTC2" s="16"/>
      <c r="QTD2" s="16"/>
      <c r="QTE2" s="16"/>
      <c r="QTF2" s="16"/>
      <c r="QTG2" s="16"/>
      <c r="QTH2" s="16"/>
      <c r="QTI2" s="16"/>
      <c r="QTJ2" s="16"/>
      <c r="QTK2" s="16"/>
      <c r="QTL2" s="16"/>
      <c r="QTM2" s="16"/>
      <c r="QTN2" s="16"/>
      <c r="QTO2" s="16"/>
      <c r="QTP2" s="16"/>
      <c r="QTQ2" s="16"/>
      <c r="QTR2" s="16"/>
      <c r="QTS2" s="16"/>
      <c r="QTT2" s="16"/>
      <c r="QTU2" s="16"/>
      <c r="QTV2" s="16"/>
      <c r="QTW2" s="16"/>
      <c r="QTX2" s="16"/>
      <c r="QTY2" s="16"/>
      <c r="QTZ2" s="16"/>
      <c r="QUA2" s="16"/>
      <c r="QUB2" s="16"/>
      <c r="QUC2" s="16"/>
      <c r="QUD2" s="16"/>
      <c r="QUE2" s="16"/>
      <c r="QUF2" s="16"/>
      <c r="QUG2" s="16"/>
      <c r="QUH2" s="16"/>
      <c r="QUI2" s="16"/>
      <c r="QUJ2" s="16"/>
      <c r="QUK2" s="16"/>
      <c r="QUL2" s="16"/>
      <c r="QUM2" s="16"/>
      <c r="QUN2" s="16"/>
      <c r="QUO2" s="16"/>
      <c r="QUP2" s="16"/>
      <c r="QUQ2" s="16"/>
      <c r="QUR2" s="16"/>
      <c r="QUS2" s="16"/>
      <c r="QUT2" s="16"/>
      <c r="QUU2" s="16"/>
      <c r="QUV2" s="16"/>
      <c r="QUW2" s="16"/>
      <c r="QUX2" s="16"/>
      <c r="QUY2" s="16"/>
      <c r="QUZ2" s="16"/>
      <c r="QVA2" s="16"/>
      <c r="QVB2" s="16"/>
      <c r="QVC2" s="16"/>
      <c r="QVD2" s="16"/>
      <c r="QVE2" s="16"/>
      <c r="QVF2" s="16"/>
      <c r="QVG2" s="16"/>
      <c r="QVH2" s="16"/>
      <c r="QVI2" s="16"/>
      <c r="QVJ2" s="16"/>
      <c r="QVK2" s="16"/>
      <c r="QVL2" s="16"/>
      <c r="QVM2" s="16"/>
      <c r="QVN2" s="16"/>
      <c r="QVO2" s="16"/>
      <c r="QVP2" s="16"/>
      <c r="QVQ2" s="16"/>
      <c r="QVR2" s="16"/>
      <c r="QVS2" s="16"/>
      <c r="QVT2" s="16"/>
      <c r="QVU2" s="16"/>
      <c r="QVV2" s="16"/>
      <c r="QVW2" s="16"/>
      <c r="QVX2" s="16"/>
      <c r="QVY2" s="16"/>
      <c r="QVZ2" s="16"/>
      <c r="QWA2" s="16"/>
      <c r="QWB2" s="16"/>
      <c r="QWC2" s="16"/>
      <c r="QWD2" s="16"/>
      <c r="QWE2" s="16"/>
      <c r="QWF2" s="16"/>
      <c r="QWG2" s="16"/>
      <c r="QWH2" s="16"/>
      <c r="QWI2" s="16"/>
      <c r="QWJ2" s="16"/>
      <c r="QWK2" s="16"/>
      <c r="QWL2" s="16"/>
      <c r="QWM2" s="16"/>
      <c r="QWN2" s="16"/>
      <c r="QWO2" s="16"/>
      <c r="QWP2" s="16"/>
      <c r="QWQ2" s="16"/>
      <c r="QWR2" s="16"/>
      <c r="QWS2" s="16"/>
      <c r="QWT2" s="16"/>
      <c r="QWU2" s="16"/>
      <c r="QWV2" s="16"/>
      <c r="QWW2" s="16"/>
      <c r="QWX2" s="16"/>
      <c r="QWY2" s="16"/>
      <c r="QWZ2" s="16"/>
      <c r="QXA2" s="16"/>
      <c r="QXB2" s="16"/>
      <c r="QXC2" s="16"/>
      <c r="QXD2" s="16"/>
      <c r="QXE2" s="16"/>
      <c r="QXF2" s="16"/>
      <c r="QXG2" s="16"/>
      <c r="QXH2" s="16"/>
      <c r="QXI2" s="16"/>
      <c r="QXJ2" s="16"/>
      <c r="QXK2" s="16"/>
      <c r="QXL2" s="16"/>
      <c r="QXM2" s="16"/>
      <c r="QXN2" s="16"/>
      <c r="QXO2" s="16"/>
      <c r="QXP2" s="16"/>
      <c r="QXQ2" s="16"/>
      <c r="QXR2" s="16"/>
      <c r="QXS2" s="16"/>
      <c r="QXT2" s="16"/>
      <c r="QXU2" s="16"/>
      <c r="QXV2" s="16"/>
      <c r="QXW2" s="16"/>
      <c r="QXX2" s="16"/>
      <c r="QXY2" s="16"/>
      <c r="QXZ2" s="16"/>
      <c r="QYA2" s="16"/>
      <c r="QYB2" s="16"/>
      <c r="QYC2" s="16"/>
      <c r="QYD2" s="16"/>
      <c r="QYE2" s="16"/>
      <c r="QYF2" s="16"/>
      <c r="QYG2" s="16"/>
      <c r="QYH2" s="16"/>
      <c r="QYI2" s="16"/>
      <c r="QYJ2" s="16"/>
      <c r="QYK2" s="16"/>
      <c r="QYL2" s="16"/>
      <c r="QYM2" s="16"/>
      <c r="QYN2" s="16"/>
      <c r="QYO2" s="16"/>
      <c r="QYP2" s="16"/>
      <c r="QYQ2" s="16"/>
      <c r="QYR2" s="16"/>
      <c r="QYS2" s="16"/>
      <c r="QYT2" s="16"/>
      <c r="QYU2" s="16"/>
      <c r="QYV2" s="16"/>
      <c r="QYW2" s="16"/>
      <c r="QYX2" s="16"/>
      <c r="QYY2" s="16"/>
      <c r="QYZ2" s="16"/>
      <c r="QZA2" s="16"/>
      <c r="QZB2" s="16"/>
      <c r="QZC2" s="16"/>
      <c r="QZD2" s="16"/>
      <c r="QZE2" s="16"/>
      <c r="QZF2" s="16"/>
      <c r="QZG2" s="16"/>
      <c r="QZH2" s="16"/>
      <c r="QZI2" s="16"/>
      <c r="QZJ2" s="16"/>
      <c r="QZK2" s="16"/>
      <c r="QZL2" s="16"/>
      <c r="QZM2" s="16"/>
      <c r="QZN2" s="16"/>
      <c r="QZO2" s="16"/>
      <c r="QZP2" s="16"/>
      <c r="QZQ2" s="16"/>
      <c r="QZR2" s="16"/>
      <c r="QZS2" s="16"/>
      <c r="QZT2" s="16"/>
      <c r="QZU2" s="16"/>
      <c r="QZV2" s="16"/>
      <c r="QZW2" s="16"/>
      <c r="QZX2" s="16"/>
      <c r="QZY2" s="16"/>
      <c r="QZZ2" s="16"/>
      <c r="RAA2" s="16"/>
      <c r="RAB2" s="16"/>
      <c r="RAC2" s="16"/>
      <c r="RAD2" s="16"/>
      <c r="RAE2" s="16"/>
      <c r="RAF2" s="16"/>
      <c r="RAG2" s="16"/>
      <c r="RAH2" s="16"/>
      <c r="RAI2" s="16"/>
      <c r="RAJ2" s="16"/>
      <c r="RAK2" s="16"/>
      <c r="RAL2" s="16"/>
      <c r="RAM2" s="16"/>
      <c r="RAN2" s="16"/>
      <c r="RAO2" s="16"/>
      <c r="RAP2" s="16"/>
      <c r="RAQ2" s="16"/>
      <c r="RAR2" s="16"/>
      <c r="RAS2" s="16"/>
      <c r="RAT2" s="16"/>
      <c r="RAU2" s="16"/>
      <c r="RAV2" s="16"/>
      <c r="RAW2" s="16"/>
      <c r="RAX2" s="16"/>
      <c r="RAY2" s="16"/>
      <c r="RAZ2" s="16"/>
      <c r="RBA2" s="16"/>
      <c r="RBB2" s="16"/>
      <c r="RBC2" s="16"/>
      <c r="RBD2" s="16"/>
      <c r="RBE2" s="16"/>
      <c r="RBF2" s="16"/>
      <c r="RBG2" s="16"/>
      <c r="RBH2" s="16"/>
      <c r="RBI2" s="16"/>
      <c r="RBJ2" s="16"/>
      <c r="RBK2" s="16"/>
      <c r="RBL2" s="16"/>
      <c r="RBM2" s="16"/>
      <c r="RBN2" s="16"/>
      <c r="RBO2" s="16"/>
      <c r="RBP2" s="16"/>
      <c r="RBQ2" s="16"/>
      <c r="RBR2" s="16"/>
      <c r="RBS2" s="16"/>
      <c r="RBT2" s="16"/>
      <c r="RBU2" s="16"/>
      <c r="RBV2" s="16"/>
      <c r="RBW2" s="16"/>
      <c r="RBX2" s="16"/>
      <c r="RBY2" s="16"/>
      <c r="RBZ2" s="16"/>
      <c r="RCA2" s="16"/>
      <c r="RCB2" s="16"/>
      <c r="RCC2" s="16"/>
      <c r="RCD2" s="16"/>
      <c r="RCE2" s="16"/>
      <c r="RCF2" s="16"/>
      <c r="RCG2" s="16"/>
      <c r="RCH2" s="16"/>
      <c r="RCI2" s="16"/>
      <c r="RCJ2" s="16"/>
      <c r="RCK2" s="16"/>
      <c r="RCL2" s="16"/>
      <c r="RCM2" s="16"/>
      <c r="RCN2" s="16"/>
      <c r="RCO2" s="16"/>
      <c r="RCP2" s="16"/>
      <c r="RCQ2" s="16"/>
      <c r="RCR2" s="16"/>
      <c r="RCS2" s="16"/>
      <c r="RCT2" s="16"/>
      <c r="RCU2" s="16"/>
      <c r="RCV2" s="16"/>
      <c r="RCW2" s="16"/>
      <c r="RCX2" s="16"/>
      <c r="RCY2" s="16"/>
      <c r="RCZ2" s="16"/>
      <c r="RDA2" s="16"/>
      <c r="RDB2" s="16"/>
      <c r="RDC2" s="16"/>
      <c r="RDD2" s="16"/>
      <c r="RDE2" s="16"/>
      <c r="RDF2" s="16"/>
      <c r="RDG2" s="16"/>
      <c r="RDH2" s="16"/>
      <c r="RDI2" s="16"/>
      <c r="RDJ2" s="16"/>
      <c r="RDK2" s="16"/>
      <c r="RDL2" s="16"/>
      <c r="RDM2" s="16"/>
      <c r="RDN2" s="16"/>
      <c r="RDO2" s="16"/>
      <c r="RDP2" s="16"/>
      <c r="RDQ2" s="16"/>
      <c r="RDR2" s="16"/>
      <c r="RDS2" s="16"/>
      <c r="RDT2" s="16"/>
      <c r="RDU2" s="16"/>
      <c r="RDV2" s="16"/>
      <c r="RDW2" s="16"/>
      <c r="RDX2" s="16"/>
      <c r="RDY2" s="16"/>
      <c r="RDZ2" s="16"/>
      <c r="REA2" s="16"/>
      <c r="REB2" s="16"/>
      <c r="REC2" s="16"/>
      <c r="RED2" s="16"/>
      <c r="REE2" s="16"/>
      <c r="REF2" s="16"/>
      <c r="REG2" s="16"/>
      <c r="REH2" s="16"/>
      <c r="REI2" s="16"/>
      <c r="REJ2" s="16"/>
      <c r="REK2" s="16"/>
      <c r="REL2" s="16"/>
      <c r="REM2" s="16"/>
      <c r="REN2" s="16"/>
      <c r="REO2" s="16"/>
      <c r="REP2" s="16"/>
      <c r="REQ2" s="16"/>
      <c r="RER2" s="16"/>
      <c r="RES2" s="16"/>
      <c r="RET2" s="16"/>
      <c r="REU2" s="16"/>
      <c r="REV2" s="16"/>
      <c r="REW2" s="16"/>
      <c r="REX2" s="16"/>
      <c r="REY2" s="16"/>
      <c r="REZ2" s="16"/>
      <c r="RFA2" s="16"/>
      <c r="RFB2" s="16"/>
      <c r="RFC2" s="16"/>
      <c r="RFD2" s="16"/>
      <c r="RFE2" s="16"/>
      <c r="RFF2" s="16"/>
      <c r="RFG2" s="16"/>
      <c r="RFH2" s="16"/>
      <c r="RFI2" s="16"/>
      <c r="RFJ2" s="16"/>
      <c r="RFK2" s="16"/>
      <c r="RFL2" s="16"/>
      <c r="RFM2" s="16"/>
      <c r="RFN2" s="16"/>
      <c r="RFO2" s="16"/>
      <c r="RFP2" s="16"/>
      <c r="RFQ2" s="16"/>
      <c r="RFR2" s="16"/>
      <c r="RFS2" s="16"/>
      <c r="RFT2" s="16"/>
      <c r="RFU2" s="16"/>
      <c r="RFV2" s="16"/>
      <c r="RFW2" s="16"/>
      <c r="RFX2" s="16"/>
      <c r="RFY2" s="16"/>
      <c r="RFZ2" s="16"/>
      <c r="RGA2" s="16"/>
      <c r="RGB2" s="16"/>
      <c r="RGC2" s="16"/>
      <c r="RGD2" s="16"/>
      <c r="RGE2" s="16"/>
      <c r="RGF2" s="16"/>
      <c r="RGG2" s="16"/>
      <c r="RGH2" s="16"/>
      <c r="RGI2" s="16"/>
      <c r="RGJ2" s="16"/>
      <c r="RGK2" s="16"/>
      <c r="RGL2" s="16"/>
      <c r="RGM2" s="16"/>
      <c r="RGN2" s="16"/>
      <c r="RGO2" s="16"/>
      <c r="RGP2" s="16"/>
      <c r="RGQ2" s="16"/>
      <c r="RGR2" s="16"/>
      <c r="RGS2" s="16"/>
      <c r="RGT2" s="16"/>
      <c r="RGU2" s="16"/>
      <c r="RGV2" s="16"/>
      <c r="RGW2" s="16"/>
      <c r="RGX2" s="16"/>
      <c r="RGY2" s="16"/>
      <c r="RGZ2" s="16"/>
      <c r="RHA2" s="16"/>
      <c r="RHB2" s="16"/>
      <c r="RHC2" s="16"/>
      <c r="RHD2" s="16"/>
      <c r="RHE2" s="16"/>
      <c r="RHF2" s="16"/>
      <c r="RHG2" s="16"/>
      <c r="RHH2" s="16"/>
      <c r="RHI2" s="16"/>
      <c r="RHJ2" s="16"/>
      <c r="RHK2" s="16"/>
      <c r="RHL2" s="16"/>
      <c r="RHM2" s="16"/>
      <c r="RHN2" s="16"/>
      <c r="RHO2" s="16"/>
      <c r="RHP2" s="16"/>
      <c r="RHQ2" s="16"/>
      <c r="RHR2" s="16"/>
      <c r="RHS2" s="16"/>
      <c r="RHT2" s="16"/>
      <c r="RHU2" s="16"/>
      <c r="RHV2" s="16"/>
      <c r="RHW2" s="16"/>
      <c r="RHX2" s="16"/>
      <c r="RHY2" s="16"/>
      <c r="RHZ2" s="16"/>
      <c r="RIA2" s="16"/>
      <c r="RIB2" s="16"/>
      <c r="RIC2" s="16"/>
      <c r="RID2" s="16"/>
      <c r="RIE2" s="16"/>
      <c r="RIF2" s="16"/>
      <c r="RIG2" s="16"/>
      <c r="RIH2" s="16"/>
      <c r="RII2" s="16"/>
      <c r="RIJ2" s="16"/>
      <c r="RIK2" s="16"/>
      <c r="RIL2" s="16"/>
      <c r="RIM2" s="16"/>
      <c r="RIN2" s="16"/>
      <c r="RIO2" s="16"/>
      <c r="RIP2" s="16"/>
      <c r="RIQ2" s="16"/>
      <c r="RIR2" s="16"/>
      <c r="RIS2" s="16"/>
      <c r="RIT2" s="16"/>
      <c r="RIU2" s="16"/>
      <c r="RIV2" s="16"/>
      <c r="RIW2" s="16"/>
      <c r="RIX2" s="16"/>
      <c r="RIY2" s="16"/>
      <c r="RIZ2" s="16"/>
      <c r="RJA2" s="16"/>
      <c r="RJB2" s="16"/>
      <c r="RJC2" s="16"/>
      <c r="RJD2" s="16"/>
      <c r="RJE2" s="16"/>
      <c r="RJF2" s="16"/>
      <c r="RJG2" s="16"/>
      <c r="RJH2" s="16"/>
      <c r="RJI2" s="16"/>
      <c r="RJJ2" s="16"/>
      <c r="RJK2" s="16"/>
      <c r="RJL2" s="16"/>
      <c r="RJM2" s="16"/>
      <c r="RJN2" s="16"/>
      <c r="RJO2" s="16"/>
      <c r="RJP2" s="16"/>
      <c r="RJQ2" s="16"/>
      <c r="RJR2" s="16"/>
      <c r="RJS2" s="16"/>
      <c r="RJT2" s="16"/>
      <c r="RJU2" s="16"/>
      <c r="RJV2" s="16"/>
      <c r="RJW2" s="16"/>
      <c r="RJX2" s="16"/>
      <c r="RJY2" s="16"/>
      <c r="RJZ2" s="16"/>
      <c r="RKA2" s="16"/>
      <c r="RKB2" s="16"/>
      <c r="RKC2" s="16"/>
      <c r="RKD2" s="16"/>
      <c r="RKE2" s="16"/>
      <c r="RKF2" s="16"/>
      <c r="RKG2" s="16"/>
      <c r="RKH2" s="16"/>
      <c r="RKI2" s="16"/>
      <c r="RKJ2" s="16"/>
      <c r="RKK2" s="16"/>
      <c r="RKL2" s="16"/>
      <c r="RKM2" s="16"/>
      <c r="RKN2" s="16"/>
      <c r="RKO2" s="16"/>
      <c r="RKP2" s="16"/>
      <c r="RKQ2" s="16"/>
      <c r="RKR2" s="16"/>
      <c r="RKS2" s="16"/>
      <c r="RKT2" s="16"/>
      <c r="RKU2" s="16"/>
      <c r="RKV2" s="16"/>
      <c r="RKW2" s="16"/>
      <c r="RKX2" s="16"/>
      <c r="RKY2" s="16"/>
      <c r="RKZ2" s="16"/>
      <c r="RLA2" s="16"/>
      <c r="RLB2" s="16"/>
      <c r="RLC2" s="16"/>
      <c r="RLD2" s="16"/>
      <c r="RLE2" s="16"/>
      <c r="RLF2" s="16"/>
      <c r="RLG2" s="16"/>
      <c r="RLH2" s="16"/>
      <c r="RLI2" s="16"/>
      <c r="RLJ2" s="16"/>
      <c r="RLK2" s="16"/>
      <c r="RLL2" s="16"/>
      <c r="RLM2" s="16"/>
      <c r="RLN2" s="16"/>
      <c r="RLO2" s="16"/>
      <c r="RLP2" s="16"/>
      <c r="RLQ2" s="16"/>
      <c r="RLR2" s="16"/>
      <c r="RLS2" s="16"/>
      <c r="RLT2" s="16"/>
      <c r="RLU2" s="16"/>
      <c r="RLV2" s="16"/>
      <c r="RLW2" s="16"/>
      <c r="RLX2" s="16"/>
      <c r="RLY2" s="16"/>
      <c r="RLZ2" s="16"/>
      <c r="RMA2" s="16"/>
      <c r="RMB2" s="16"/>
      <c r="RMC2" s="16"/>
      <c r="RMD2" s="16"/>
      <c r="RME2" s="16"/>
      <c r="RMF2" s="16"/>
      <c r="RMG2" s="16"/>
      <c r="RMH2" s="16"/>
      <c r="RMI2" s="16"/>
      <c r="RMJ2" s="16"/>
      <c r="RMK2" s="16"/>
      <c r="RML2" s="16"/>
      <c r="RMM2" s="16"/>
      <c r="RMN2" s="16"/>
      <c r="RMO2" s="16"/>
      <c r="RMP2" s="16"/>
      <c r="RMQ2" s="16"/>
      <c r="RMR2" s="16"/>
      <c r="RMS2" s="16"/>
      <c r="RMT2" s="16"/>
      <c r="RMU2" s="16"/>
      <c r="RMV2" s="16"/>
      <c r="RMW2" s="16"/>
      <c r="RMX2" s="16"/>
      <c r="RMY2" s="16"/>
      <c r="RMZ2" s="16"/>
      <c r="RNA2" s="16"/>
      <c r="RNB2" s="16"/>
      <c r="RNC2" s="16"/>
      <c r="RND2" s="16"/>
      <c r="RNE2" s="16"/>
      <c r="RNF2" s="16"/>
      <c r="RNG2" s="16"/>
      <c r="RNH2" s="16"/>
      <c r="RNI2" s="16"/>
      <c r="RNJ2" s="16"/>
      <c r="RNK2" s="16"/>
      <c r="RNL2" s="16"/>
      <c r="RNM2" s="16"/>
      <c r="RNN2" s="16"/>
      <c r="RNO2" s="16"/>
      <c r="RNP2" s="16"/>
      <c r="RNQ2" s="16"/>
      <c r="RNR2" s="16"/>
      <c r="RNS2" s="16"/>
      <c r="RNT2" s="16"/>
      <c r="RNU2" s="16"/>
      <c r="RNV2" s="16"/>
      <c r="RNW2" s="16"/>
      <c r="RNX2" s="16"/>
      <c r="RNY2" s="16"/>
      <c r="RNZ2" s="16"/>
      <c r="ROA2" s="16"/>
      <c r="ROB2" s="16"/>
      <c r="ROC2" s="16"/>
      <c r="ROD2" s="16"/>
      <c r="ROE2" s="16"/>
      <c r="ROF2" s="16"/>
      <c r="ROG2" s="16"/>
      <c r="ROH2" s="16"/>
      <c r="ROI2" s="16"/>
      <c r="ROJ2" s="16"/>
      <c r="ROK2" s="16"/>
      <c r="ROL2" s="16"/>
      <c r="ROM2" s="16"/>
      <c r="RON2" s="16"/>
      <c r="ROO2" s="16"/>
      <c r="ROP2" s="16"/>
      <c r="ROQ2" s="16"/>
      <c r="ROR2" s="16"/>
      <c r="ROS2" s="16"/>
      <c r="ROT2" s="16"/>
      <c r="ROU2" s="16"/>
      <c r="ROV2" s="16"/>
      <c r="ROW2" s="16"/>
      <c r="ROX2" s="16"/>
      <c r="ROY2" s="16"/>
      <c r="ROZ2" s="16"/>
      <c r="RPA2" s="16"/>
      <c r="RPB2" s="16"/>
      <c r="RPC2" s="16"/>
      <c r="RPD2" s="16"/>
      <c r="RPE2" s="16"/>
      <c r="RPF2" s="16"/>
      <c r="RPG2" s="16"/>
      <c r="RPH2" s="16"/>
      <c r="RPI2" s="16"/>
      <c r="RPJ2" s="16"/>
      <c r="RPK2" s="16"/>
      <c r="RPL2" s="16"/>
      <c r="RPM2" s="16"/>
      <c r="RPN2" s="16"/>
      <c r="RPO2" s="16"/>
      <c r="RPP2" s="16"/>
      <c r="RPQ2" s="16"/>
      <c r="RPR2" s="16"/>
      <c r="RPS2" s="16"/>
      <c r="RPT2" s="16"/>
      <c r="RPU2" s="16"/>
      <c r="RPV2" s="16"/>
      <c r="RPW2" s="16"/>
      <c r="RPX2" s="16"/>
      <c r="RPY2" s="16"/>
      <c r="RPZ2" s="16"/>
      <c r="RQA2" s="16"/>
      <c r="RQB2" s="16"/>
      <c r="RQC2" s="16"/>
      <c r="RQD2" s="16"/>
      <c r="RQE2" s="16"/>
      <c r="RQF2" s="16"/>
      <c r="RQG2" s="16"/>
      <c r="RQH2" s="16"/>
      <c r="RQI2" s="16"/>
      <c r="RQJ2" s="16"/>
      <c r="RQK2" s="16"/>
      <c r="RQL2" s="16"/>
      <c r="RQM2" s="16"/>
      <c r="RQN2" s="16"/>
      <c r="RQO2" s="16"/>
      <c r="RQP2" s="16"/>
      <c r="RQQ2" s="16"/>
      <c r="RQR2" s="16"/>
      <c r="RQS2" s="16"/>
      <c r="RQT2" s="16"/>
      <c r="RQU2" s="16"/>
      <c r="RQV2" s="16"/>
      <c r="RQW2" s="16"/>
      <c r="RQX2" s="16"/>
      <c r="RQY2" s="16"/>
      <c r="RQZ2" s="16"/>
      <c r="RRA2" s="16"/>
      <c r="RRB2" s="16"/>
      <c r="RRC2" s="16"/>
      <c r="RRD2" s="16"/>
      <c r="RRE2" s="16"/>
      <c r="RRF2" s="16"/>
      <c r="RRG2" s="16"/>
      <c r="RRH2" s="16"/>
      <c r="RRI2" s="16"/>
      <c r="RRJ2" s="16"/>
      <c r="RRK2" s="16"/>
      <c r="RRL2" s="16"/>
      <c r="RRM2" s="16"/>
      <c r="RRN2" s="16"/>
      <c r="RRO2" s="16"/>
      <c r="RRP2" s="16"/>
      <c r="RRQ2" s="16"/>
      <c r="RRR2" s="16"/>
      <c r="RRS2" s="16"/>
      <c r="RRT2" s="16"/>
      <c r="RRU2" s="16"/>
      <c r="RRV2" s="16"/>
      <c r="RRW2" s="16"/>
      <c r="RRX2" s="16"/>
      <c r="RRY2" s="16"/>
      <c r="RRZ2" s="16"/>
      <c r="RSA2" s="16"/>
      <c r="RSB2" s="16"/>
      <c r="RSC2" s="16"/>
      <c r="RSD2" s="16"/>
      <c r="RSE2" s="16"/>
      <c r="RSF2" s="16"/>
      <c r="RSG2" s="16"/>
      <c r="RSH2" s="16"/>
      <c r="RSI2" s="16"/>
      <c r="RSJ2" s="16"/>
      <c r="RSK2" s="16"/>
      <c r="RSL2" s="16"/>
      <c r="RSM2" s="16"/>
      <c r="RSN2" s="16"/>
      <c r="RSO2" s="16"/>
      <c r="RSP2" s="16"/>
      <c r="RSQ2" s="16"/>
      <c r="RSR2" s="16"/>
      <c r="RSS2" s="16"/>
      <c r="RST2" s="16"/>
      <c r="RSU2" s="16"/>
      <c r="RSV2" s="16"/>
      <c r="RSW2" s="16"/>
      <c r="RSX2" s="16"/>
      <c r="RSY2" s="16"/>
      <c r="RSZ2" s="16"/>
      <c r="RTA2" s="16"/>
      <c r="RTB2" s="16"/>
      <c r="RTC2" s="16"/>
      <c r="RTD2" s="16"/>
      <c r="RTE2" s="16"/>
      <c r="RTF2" s="16"/>
      <c r="RTG2" s="16"/>
      <c r="RTH2" s="16"/>
      <c r="RTI2" s="16"/>
      <c r="RTJ2" s="16"/>
      <c r="RTK2" s="16"/>
      <c r="RTL2" s="16"/>
      <c r="RTM2" s="16"/>
      <c r="RTN2" s="16"/>
      <c r="RTO2" s="16"/>
      <c r="RTP2" s="16"/>
      <c r="RTQ2" s="16"/>
      <c r="RTR2" s="16"/>
      <c r="RTS2" s="16"/>
      <c r="RTT2" s="16"/>
      <c r="RTU2" s="16"/>
      <c r="RTV2" s="16"/>
      <c r="RTW2" s="16"/>
      <c r="RTX2" s="16"/>
      <c r="RTY2" s="16"/>
      <c r="RTZ2" s="16"/>
      <c r="RUA2" s="16"/>
      <c r="RUB2" s="16"/>
      <c r="RUC2" s="16"/>
      <c r="RUD2" s="16"/>
      <c r="RUE2" s="16"/>
      <c r="RUF2" s="16"/>
      <c r="RUG2" s="16"/>
      <c r="RUH2" s="16"/>
      <c r="RUI2" s="16"/>
      <c r="RUJ2" s="16"/>
      <c r="RUK2" s="16"/>
      <c r="RUL2" s="16"/>
      <c r="RUM2" s="16"/>
      <c r="RUN2" s="16"/>
      <c r="RUO2" s="16"/>
      <c r="RUP2" s="16"/>
      <c r="RUQ2" s="16"/>
      <c r="RUR2" s="16"/>
      <c r="RUS2" s="16"/>
      <c r="RUT2" s="16"/>
      <c r="RUU2" s="16"/>
      <c r="RUV2" s="16"/>
      <c r="RUW2" s="16"/>
      <c r="RUX2" s="16"/>
      <c r="RUY2" s="16"/>
      <c r="RUZ2" s="16"/>
      <c r="RVA2" s="16"/>
      <c r="RVB2" s="16"/>
      <c r="RVC2" s="16"/>
      <c r="RVD2" s="16"/>
      <c r="RVE2" s="16"/>
      <c r="RVF2" s="16"/>
      <c r="RVG2" s="16"/>
      <c r="RVH2" s="16"/>
      <c r="RVI2" s="16"/>
      <c r="RVJ2" s="16"/>
      <c r="RVK2" s="16"/>
      <c r="RVL2" s="16"/>
      <c r="RVM2" s="16"/>
      <c r="RVN2" s="16"/>
      <c r="RVO2" s="16"/>
      <c r="RVP2" s="16"/>
      <c r="RVQ2" s="16"/>
      <c r="RVR2" s="16"/>
      <c r="RVS2" s="16"/>
      <c r="RVT2" s="16"/>
      <c r="RVU2" s="16"/>
      <c r="RVV2" s="16"/>
      <c r="RVW2" s="16"/>
      <c r="RVX2" s="16"/>
      <c r="RVY2" s="16"/>
      <c r="RVZ2" s="16"/>
      <c r="RWA2" s="16"/>
      <c r="RWB2" s="16"/>
      <c r="RWC2" s="16"/>
      <c r="RWD2" s="16"/>
      <c r="RWE2" s="16"/>
      <c r="RWF2" s="16"/>
      <c r="RWG2" s="16"/>
      <c r="RWH2" s="16"/>
      <c r="RWI2" s="16"/>
      <c r="RWJ2" s="16"/>
      <c r="RWK2" s="16"/>
      <c r="RWL2" s="16"/>
      <c r="RWM2" s="16"/>
      <c r="RWN2" s="16"/>
      <c r="RWO2" s="16"/>
      <c r="RWP2" s="16"/>
      <c r="RWQ2" s="16"/>
      <c r="RWR2" s="16"/>
      <c r="RWS2" s="16"/>
      <c r="RWT2" s="16"/>
      <c r="RWU2" s="16"/>
      <c r="RWV2" s="16"/>
      <c r="RWW2" s="16"/>
      <c r="RWX2" s="16"/>
      <c r="RWY2" s="16"/>
      <c r="RWZ2" s="16"/>
      <c r="RXA2" s="16"/>
      <c r="RXB2" s="16"/>
      <c r="RXC2" s="16"/>
      <c r="RXD2" s="16"/>
      <c r="RXE2" s="16"/>
      <c r="RXF2" s="16"/>
      <c r="RXG2" s="16"/>
      <c r="RXH2" s="16"/>
      <c r="RXI2" s="16"/>
      <c r="RXJ2" s="16"/>
      <c r="RXK2" s="16"/>
      <c r="RXL2" s="16"/>
      <c r="RXM2" s="16"/>
      <c r="RXN2" s="16"/>
      <c r="RXO2" s="16"/>
      <c r="RXP2" s="16"/>
      <c r="RXQ2" s="16"/>
      <c r="RXR2" s="16"/>
      <c r="RXS2" s="16"/>
      <c r="RXT2" s="16"/>
      <c r="RXU2" s="16"/>
      <c r="RXV2" s="16"/>
      <c r="RXW2" s="16"/>
      <c r="RXX2" s="16"/>
      <c r="RXY2" s="16"/>
      <c r="RXZ2" s="16"/>
      <c r="RYA2" s="16"/>
      <c r="RYB2" s="16"/>
      <c r="RYC2" s="16"/>
      <c r="RYD2" s="16"/>
      <c r="RYE2" s="16"/>
      <c r="RYF2" s="16"/>
      <c r="RYG2" s="16"/>
      <c r="RYH2" s="16"/>
      <c r="RYI2" s="16"/>
      <c r="RYJ2" s="16"/>
      <c r="RYK2" s="16"/>
      <c r="RYL2" s="16"/>
      <c r="RYM2" s="16"/>
      <c r="RYN2" s="16"/>
      <c r="RYO2" s="16"/>
      <c r="RYP2" s="16"/>
      <c r="RYQ2" s="16"/>
      <c r="RYR2" s="16"/>
      <c r="RYS2" s="16"/>
      <c r="RYT2" s="16"/>
      <c r="RYU2" s="16"/>
      <c r="RYV2" s="16"/>
      <c r="RYW2" s="16"/>
      <c r="RYX2" s="16"/>
      <c r="RYY2" s="16"/>
      <c r="RYZ2" s="16"/>
      <c r="RZA2" s="16"/>
      <c r="RZB2" s="16"/>
      <c r="RZC2" s="16"/>
      <c r="RZD2" s="16"/>
      <c r="RZE2" s="16"/>
      <c r="RZF2" s="16"/>
      <c r="RZG2" s="16"/>
      <c r="RZH2" s="16"/>
      <c r="RZI2" s="16"/>
      <c r="RZJ2" s="16"/>
      <c r="RZK2" s="16"/>
      <c r="RZL2" s="16"/>
      <c r="RZM2" s="16"/>
      <c r="RZN2" s="16"/>
      <c r="RZO2" s="16"/>
      <c r="RZP2" s="16"/>
      <c r="RZQ2" s="16"/>
      <c r="RZR2" s="16"/>
      <c r="RZS2" s="16"/>
      <c r="RZT2" s="16"/>
      <c r="RZU2" s="16"/>
      <c r="RZV2" s="16"/>
      <c r="RZW2" s="16"/>
      <c r="RZX2" s="16"/>
      <c r="RZY2" s="16"/>
      <c r="RZZ2" s="16"/>
      <c r="SAA2" s="16"/>
      <c r="SAB2" s="16"/>
      <c r="SAC2" s="16"/>
      <c r="SAD2" s="16"/>
      <c r="SAE2" s="16"/>
      <c r="SAF2" s="16"/>
      <c r="SAG2" s="16"/>
      <c r="SAH2" s="16"/>
      <c r="SAI2" s="16"/>
      <c r="SAJ2" s="16"/>
      <c r="SAK2" s="16"/>
      <c r="SAL2" s="16"/>
      <c r="SAM2" s="16"/>
      <c r="SAN2" s="16"/>
      <c r="SAO2" s="16"/>
      <c r="SAP2" s="16"/>
      <c r="SAQ2" s="16"/>
      <c r="SAR2" s="16"/>
      <c r="SAS2" s="16"/>
      <c r="SAT2" s="16"/>
      <c r="SAU2" s="16"/>
      <c r="SAV2" s="16"/>
      <c r="SAW2" s="16"/>
      <c r="SAX2" s="16"/>
      <c r="SAY2" s="16"/>
      <c r="SAZ2" s="16"/>
      <c r="SBA2" s="16"/>
      <c r="SBB2" s="16"/>
      <c r="SBC2" s="16"/>
      <c r="SBD2" s="16"/>
      <c r="SBE2" s="16"/>
      <c r="SBF2" s="16"/>
      <c r="SBG2" s="16"/>
      <c r="SBH2" s="16"/>
      <c r="SBI2" s="16"/>
      <c r="SBJ2" s="16"/>
      <c r="SBK2" s="16"/>
      <c r="SBL2" s="16"/>
      <c r="SBM2" s="16"/>
      <c r="SBN2" s="16"/>
      <c r="SBO2" s="16"/>
      <c r="SBP2" s="16"/>
      <c r="SBQ2" s="16"/>
      <c r="SBR2" s="16"/>
      <c r="SBS2" s="16"/>
      <c r="SBT2" s="16"/>
      <c r="SBU2" s="16"/>
      <c r="SBV2" s="16"/>
      <c r="SBW2" s="16"/>
      <c r="SBX2" s="16"/>
      <c r="SBY2" s="16"/>
      <c r="SBZ2" s="16"/>
      <c r="SCA2" s="16"/>
      <c r="SCB2" s="16"/>
      <c r="SCC2" s="16"/>
      <c r="SCD2" s="16"/>
      <c r="SCE2" s="16"/>
      <c r="SCF2" s="16"/>
      <c r="SCG2" s="16"/>
      <c r="SCH2" s="16"/>
      <c r="SCI2" s="16"/>
      <c r="SCJ2" s="16"/>
      <c r="SCK2" s="16"/>
      <c r="SCL2" s="16"/>
      <c r="SCM2" s="16"/>
      <c r="SCN2" s="16"/>
      <c r="SCO2" s="16"/>
      <c r="SCP2" s="16"/>
      <c r="SCQ2" s="16"/>
      <c r="SCR2" s="16"/>
      <c r="SCS2" s="16"/>
      <c r="SCT2" s="16"/>
      <c r="SCU2" s="16"/>
      <c r="SCV2" s="16"/>
      <c r="SCW2" s="16"/>
      <c r="SCX2" s="16"/>
      <c r="SCY2" s="16"/>
      <c r="SCZ2" s="16"/>
      <c r="SDA2" s="16"/>
      <c r="SDB2" s="16"/>
      <c r="SDC2" s="16"/>
      <c r="SDD2" s="16"/>
      <c r="SDE2" s="16"/>
      <c r="SDF2" s="16"/>
      <c r="SDG2" s="16"/>
      <c r="SDH2" s="16"/>
      <c r="SDI2" s="16"/>
      <c r="SDJ2" s="16"/>
      <c r="SDK2" s="16"/>
      <c r="SDL2" s="16"/>
      <c r="SDM2" s="16"/>
      <c r="SDN2" s="16"/>
      <c r="SDO2" s="16"/>
      <c r="SDP2" s="16"/>
      <c r="SDQ2" s="16"/>
      <c r="SDR2" s="16"/>
      <c r="SDS2" s="16"/>
      <c r="SDT2" s="16"/>
      <c r="SDU2" s="16"/>
      <c r="SDV2" s="16"/>
      <c r="SDW2" s="16"/>
      <c r="SDX2" s="16"/>
      <c r="SDY2" s="16"/>
      <c r="SDZ2" s="16"/>
      <c r="SEA2" s="16"/>
      <c r="SEB2" s="16"/>
      <c r="SEC2" s="16"/>
      <c r="SED2" s="16"/>
      <c r="SEE2" s="16"/>
      <c r="SEF2" s="16"/>
      <c r="SEG2" s="16"/>
      <c r="SEH2" s="16"/>
      <c r="SEI2" s="16"/>
      <c r="SEJ2" s="16"/>
      <c r="SEK2" s="16"/>
      <c r="SEL2" s="16"/>
      <c r="SEM2" s="16"/>
      <c r="SEN2" s="16"/>
      <c r="SEO2" s="16"/>
      <c r="SEP2" s="16"/>
      <c r="SEQ2" s="16"/>
      <c r="SER2" s="16"/>
      <c r="SES2" s="16"/>
      <c r="SET2" s="16"/>
      <c r="SEU2" s="16"/>
      <c r="SEV2" s="16"/>
      <c r="SEW2" s="16"/>
      <c r="SEX2" s="16"/>
      <c r="SEY2" s="16"/>
      <c r="SEZ2" s="16"/>
      <c r="SFA2" s="16"/>
      <c r="SFB2" s="16"/>
      <c r="SFC2" s="16"/>
      <c r="SFD2" s="16"/>
      <c r="SFE2" s="16"/>
      <c r="SFF2" s="16"/>
      <c r="SFG2" s="16"/>
      <c r="SFH2" s="16"/>
      <c r="SFI2" s="16"/>
      <c r="SFJ2" s="16"/>
      <c r="SFK2" s="16"/>
      <c r="SFL2" s="16"/>
      <c r="SFM2" s="16"/>
      <c r="SFN2" s="16"/>
      <c r="SFO2" s="16"/>
      <c r="SFP2" s="16"/>
      <c r="SFQ2" s="16"/>
      <c r="SFR2" s="16"/>
      <c r="SFS2" s="16"/>
      <c r="SFT2" s="16"/>
      <c r="SFU2" s="16"/>
      <c r="SFV2" s="16"/>
      <c r="SFW2" s="16"/>
      <c r="SFX2" s="16"/>
      <c r="SFY2" s="16"/>
      <c r="SFZ2" s="16"/>
      <c r="SGA2" s="16"/>
      <c r="SGB2" s="16"/>
      <c r="SGC2" s="16"/>
      <c r="SGD2" s="16"/>
      <c r="SGE2" s="16"/>
      <c r="SGF2" s="16"/>
      <c r="SGG2" s="16"/>
      <c r="SGH2" s="16"/>
      <c r="SGI2" s="16"/>
      <c r="SGJ2" s="16"/>
      <c r="SGK2" s="16"/>
      <c r="SGL2" s="16"/>
      <c r="SGM2" s="16"/>
      <c r="SGN2" s="16"/>
      <c r="SGO2" s="16"/>
      <c r="SGP2" s="16"/>
      <c r="SGQ2" s="16"/>
      <c r="SGR2" s="16"/>
      <c r="SGS2" s="16"/>
      <c r="SGT2" s="16"/>
      <c r="SGU2" s="16"/>
      <c r="SGV2" s="16"/>
      <c r="SGW2" s="16"/>
      <c r="SGX2" s="16"/>
      <c r="SGY2" s="16"/>
      <c r="SGZ2" s="16"/>
      <c r="SHA2" s="16"/>
      <c r="SHB2" s="16"/>
      <c r="SHC2" s="16"/>
      <c r="SHD2" s="16"/>
      <c r="SHE2" s="16"/>
      <c r="SHF2" s="16"/>
      <c r="SHG2" s="16"/>
      <c r="SHH2" s="16"/>
      <c r="SHI2" s="16"/>
      <c r="SHJ2" s="16"/>
      <c r="SHK2" s="16"/>
      <c r="SHL2" s="16"/>
      <c r="SHM2" s="16"/>
      <c r="SHN2" s="16"/>
      <c r="SHO2" s="16"/>
      <c r="SHP2" s="16"/>
      <c r="SHQ2" s="16"/>
      <c r="SHR2" s="16"/>
      <c r="SHS2" s="16"/>
      <c r="SHT2" s="16"/>
      <c r="SHU2" s="16"/>
      <c r="SHV2" s="16"/>
      <c r="SHW2" s="16"/>
      <c r="SHX2" s="16"/>
      <c r="SHY2" s="16"/>
      <c r="SHZ2" s="16"/>
      <c r="SIA2" s="16"/>
      <c r="SIB2" s="16"/>
      <c r="SIC2" s="16"/>
      <c r="SID2" s="16"/>
      <c r="SIE2" s="16"/>
      <c r="SIF2" s="16"/>
      <c r="SIG2" s="16"/>
      <c r="SIH2" s="16"/>
      <c r="SII2" s="16"/>
      <c r="SIJ2" s="16"/>
      <c r="SIK2" s="16"/>
      <c r="SIL2" s="16"/>
      <c r="SIM2" s="16"/>
      <c r="SIN2" s="16"/>
      <c r="SIO2" s="16"/>
      <c r="SIP2" s="16"/>
      <c r="SIQ2" s="16"/>
      <c r="SIR2" s="16"/>
      <c r="SIS2" s="16"/>
      <c r="SIT2" s="16"/>
      <c r="SIU2" s="16"/>
      <c r="SIV2" s="16"/>
      <c r="SIW2" s="16"/>
      <c r="SIX2" s="16"/>
      <c r="SIY2" s="16"/>
      <c r="SIZ2" s="16"/>
      <c r="SJA2" s="16"/>
      <c r="SJB2" s="16"/>
      <c r="SJC2" s="16"/>
      <c r="SJD2" s="16"/>
      <c r="SJE2" s="16"/>
      <c r="SJF2" s="16"/>
      <c r="SJG2" s="16"/>
      <c r="SJH2" s="16"/>
      <c r="SJI2" s="16"/>
      <c r="SJJ2" s="16"/>
      <c r="SJK2" s="16"/>
      <c r="SJL2" s="16"/>
      <c r="SJM2" s="16"/>
      <c r="SJN2" s="16"/>
      <c r="SJO2" s="16"/>
      <c r="SJP2" s="16"/>
      <c r="SJQ2" s="16"/>
      <c r="SJR2" s="16"/>
      <c r="SJS2" s="16"/>
      <c r="SJT2" s="16"/>
      <c r="SJU2" s="16"/>
      <c r="SJV2" s="16"/>
      <c r="SJW2" s="16"/>
      <c r="SJX2" s="16"/>
      <c r="SJY2" s="16"/>
      <c r="SJZ2" s="16"/>
      <c r="SKA2" s="16"/>
      <c r="SKB2" s="16"/>
      <c r="SKC2" s="16"/>
      <c r="SKD2" s="16"/>
      <c r="SKE2" s="16"/>
      <c r="SKF2" s="16"/>
      <c r="SKG2" s="16"/>
      <c r="SKH2" s="16"/>
      <c r="SKI2" s="16"/>
      <c r="SKJ2" s="16"/>
      <c r="SKK2" s="16"/>
      <c r="SKL2" s="16"/>
      <c r="SKM2" s="16"/>
      <c r="SKN2" s="16"/>
      <c r="SKO2" s="16"/>
      <c r="SKP2" s="16"/>
      <c r="SKQ2" s="16"/>
      <c r="SKR2" s="16"/>
      <c r="SKS2" s="16"/>
      <c r="SKT2" s="16"/>
      <c r="SKU2" s="16"/>
      <c r="SKV2" s="16"/>
      <c r="SKW2" s="16"/>
      <c r="SKX2" s="16"/>
      <c r="SKY2" s="16"/>
      <c r="SKZ2" s="16"/>
      <c r="SLA2" s="16"/>
      <c r="SLB2" s="16"/>
      <c r="SLC2" s="16"/>
      <c r="SLD2" s="16"/>
      <c r="SLE2" s="16"/>
      <c r="SLF2" s="16"/>
      <c r="SLG2" s="16"/>
      <c r="SLH2" s="16"/>
      <c r="SLI2" s="16"/>
      <c r="SLJ2" s="16"/>
      <c r="SLK2" s="16"/>
      <c r="SLL2" s="16"/>
      <c r="SLM2" s="16"/>
      <c r="SLN2" s="16"/>
      <c r="SLO2" s="16"/>
      <c r="SLP2" s="16"/>
      <c r="SLQ2" s="16"/>
      <c r="SLR2" s="16"/>
      <c r="SLS2" s="16"/>
      <c r="SLT2" s="16"/>
      <c r="SLU2" s="16"/>
      <c r="SLV2" s="16"/>
      <c r="SLW2" s="16"/>
      <c r="SLX2" s="16"/>
      <c r="SLY2" s="16"/>
      <c r="SLZ2" s="16"/>
      <c r="SMA2" s="16"/>
      <c r="SMB2" s="16"/>
      <c r="SMC2" s="16"/>
      <c r="SMD2" s="16"/>
      <c r="SME2" s="16"/>
      <c r="SMF2" s="16"/>
      <c r="SMG2" s="16"/>
      <c r="SMH2" s="16"/>
      <c r="SMI2" s="16"/>
      <c r="SMJ2" s="16"/>
      <c r="SMK2" s="16"/>
      <c r="SML2" s="16"/>
      <c r="SMM2" s="16"/>
      <c r="SMN2" s="16"/>
      <c r="SMO2" s="16"/>
      <c r="SMP2" s="16"/>
      <c r="SMQ2" s="16"/>
      <c r="SMR2" s="16"/>
      <c r="SMS2" s="16"/>
      <c r="SMT2" s="16"/>
      <c r="SMU2" s="16"/>
      <c r="SMV2" s="16"/>
      <c r="SMW2" s="16"/>
      <c r="SMX2" s="16"/>
      <c r="SMY2" s="16"/>
      <c r="SMZ2" s="16"/>
      <c r="SNA2" s="16"/>
      <c r="SNB2" s="16"/>
      <c r="SNC2" s="16"/>
      <c r="SND2" s="16"/>
      <c r="SNE2" s="16"/>
      <c r="SNF2" s="16"/>
      <c r="SNG2" s="16"/>
      <c r="SNH2" s="16"/>
      <c r="SNI2" s="16"/>
      <c r="SNJ2" s="16"/>
      <c r="SNK2" s="16"/>
      <c r="SNL2" s="16"/>
      <c r="SNM2" s="16"/>
      <c r="SNN2" s="16"/>
      <c r="SNO2" s="16"/>
      <c r="SNP2" s="16"/>
      <c r="SNQ2" s="16"/>
      <c r="SNR2" s="16"/>
      <c r="SNS2" s="16"/>
      <c r="SNT2" s="16"/>
      <c r="SNU2" s="16"/>
      <c r="SNV2" s="16"/>
      <c r="SNW2" s="16"/>
      <c r="SNX2" s="16"/>
      <c r="SNY2" s="16"/>
      <c r="SNZ2" s="16"/>
      <c r="SOA2" s="16"/>
      <c r="SOB2" s="16"/>
      <c r="SOC2" s="16"/>
      <c r="SOD2" s="16"/>
      <c r="SOE2" s="16"/>
      <c r="SOF2" s="16"/>
      <c r="SOG2" s="16"/>
      <c r="SOH2" s="16"/>
      <c r="SOI2" s="16"/>
      <c r="SOJ2" s="16"/>
      <c r="SOK2" s="16"/>
      <c r="SOL2" s="16"/>
      <c r="SOM2" s="16"/>
      <c r="SON2" s="16"/>
      <c r="SOO2" s="16"/>
      <c r="SOP2" s="16"/>
      <c r="SOQ2" s="16"/>
      <c r="SOR2" s="16"/>
      <c r="SOS2" s="16"/>
      <c r="SOT2" s="16"/>
      <c r="SOU2" s="16"/>
      <c r="SOV2" s="16"/>
      <c r="SOW2" s="16"/>
      <c r="SOX2" s="16"/>
      <c r="SOY2" s="16"/>
      <c r="SOZ2" s="16"/>
      <c r="SPA2" s="16"/>
      <c r="SPB2" s="16"/>
      <c r="SPC2" s="16"/>
      <c r="SPD2" s="16"/>
      <c r="SPE2" s="16"/>
      <c r="SPF2" s="16"/>
      <c r="SPG2" s="16"/>
      <c r="SPH2" s="16"/>
      <c r="SPI2" s="16"/>
      <c r="SPJ2" s="16"/>
      <c r="SPK2" s="16"/>
      <c r="SPL2" s="16"/>
      <c r="SPM2" s="16"/>
      <c r="SPN2" s="16"/>
      <c r="SPO2" s="16"/>
      <c r="SPP2" s="16"/>
      <c r="SPQ2" s="16"/>
      <c r="SPR2" s="16"/>
      <c r="SPS2" s="16"/>
      <c r="SPT2" s="16"/>
      <c r="SPU2" s="16"/>
      <c r="SPV2" s="16"/>
      <c r="SPW2" s="16"/>
      <c r="SPX2" s="16"/>
      <c r="SPY2" s="16"/>
      <c r="SPZ2" s="16"/>
      <c r="SQA2" s="16"/>
      <c r="SQB2" s="16"/>
      <c r="SQC2" s="16"/>
      <c r="SQD2" s="16"/>
      <c r="SQE2" s="16"/>
      <c r="SQF2" s="16"/>
      <c r="SQG2" s="16"/>
      <c r="SQH2" s="16"/>
      <c r="SQI2" s="16"/>
      <c r="SQJ2" s="16"/>
      <c r="SQK2" s="16"/>
      <c r="SQL2" s="16"/>
      <c r="SQM2" s="16"/>
      <c r="SQN2" s="16"/>
      <c r="SQO2" s="16"/>
      <c r="SQP2" s="16"/>
      <c r="SQQ2" s="16"/>
      <c r="SQR2" s="16"/>
      <c r="SQS2" s="16"/>
      <c r="SQT2" s="16"/>
      <c r="SQU2" s="16"/>
      <c r="SQV2" s="16"/>
      <c r="SQW2" s="16"/>
      <c r="SQX2" s="16"/>
      <c r="SQY2" s="16"/>
      <c r="SQZ2" s="16"/>
      <c r="SRA2" s="16"/>
      <c r="SRB2" s="16"/>
      <c r="SRC2" s="16"/>
      <c r="SRD2" s="16"/>
      <c r="SRE2" s="16"/>
      <c r="SRF2" s="16"/>
      <c r="SRG2" s="16"/>
      <c r="SRH2" s="16"/>
      <c r="SRI2" s="16"/>
      <c r="SRJ2" s="16"/>
      <c r="SRK2" s="16"/>
      <c r="SRL2" s="16"/>
      <c r="SRM2" s="16"/>
      <c r="SRN2" s="16"/>
      <c r="SRO2" s="16"/>
      <c r="SRP2" s="16"/>
      <c r="SRQ2" s="16"/>
      <c r="SRR2" s="16"/>
      <c r="SRS2" s="16"/>
      <c r="SRT2" s="16"/>
      <c r="SRU2" s="16"/>
      <c r="SRV2" s="16"/>
      <c r="SRW2" s="16"/>
      <c r="SRX2" s="16"/>
      <c r="SRY2" s="16"/>
      <c r="SRZ2" s="16"/>
      <c r="SSA2" s="16"/>
      <c r="SSB2" s="16"/>
      <c r="SSC2" s="16"/>
      <c r="SSD2" s="16"/>
      <c r="SSE2" s="16"/>
      <c r="SSF2" s="16"/>
      <c r="SSG2" s="16"/>
      <c r="SSH2" s="16"/>
      <c r="SSI2" s="16"/>
      <c r="SSJ2" s="16"/>
      <c r="SSK2" s="16"/>
      <c r="SSL2" s="16"/>
      <c r="SSM2" s="16"/>
      <c r="SSN2" s="16"/>
      <c r="SSO2" s="16"/>
      <c r="SSP2" s="16"/>
      <c r="SSQ2" s="16"/>
      <c r="SSR2" s="16"/>
      <c r="SSS2" s="16"/>
      <c r="SST2" s="16"/>
      <c r="SSU2" s="16"/>
      <c r="SSV2" s="16"/>
      <c r="SSW2" s="16"/>
      <c r="SSX2" s="16"/>
      <c r="SSY2" s="16"/>
      <c r="SSZ2" s="16"/>
      <c r="STA2" s="16"/>
      <c r="STB2" s="16"/>
      <c r="STC2" s="16"/>
      <c r="STD2" s="16"/>
      <c r="STE2" s="16"/>
      <c r="STF2" s="16"/>
      <c r="STG2" s="16"/>
      <c r="STH2" s="16"/>
      <c r="STI2" s="16"/>
      <c r="STJ2" s="16"/>
      <c r="STK2" s="16"/>
      <c r="STL2" s="16"/>
      <c r="STM2" s="16"/>
      <c r="STN2" s="16"/>
      <c r="STO2" s="16"/>
      <c r="STP2" s="16"/>
      <c r="STQ2" s="16"/>
      <c r="STR2" s="16"/>
      <c r="STS2" s="16"/>
      <c r="STT2" s="16"/>
      <c r="STU2" s="16"/>
      <c r="STV2" s="16"/>
      <c r="STW2" s="16"/>
      <c r="STX2" s="16"/>
      <c r="STY2" s="16"/>
      <c r="STZ2" s="16"/>
      <c r="SUA2" s="16"/>
      <c r="SUB2" s="16"/>
      <c r="SUC2" s="16"/>
      <c r="SUD2" s="16"/>
      <c r="SUE2" s="16"/>
      <c r="SUF2" s="16"/>
      <c r="SUG2" s="16"/>
      <c r="SUH2" s="16"/>
      <c r="SUI2" s="16"/>
      <c r="SUJ2" s="16"/>
      <c r="SUK2" s="16"/>
      <c r="SUL2" s="16"/>
      <c r="SUM2" s="16"/>
      <c r="SUN2" s="16"/>
      <c r="SUO2" s="16"/>
      <c r="SUP2" s="16"/>
      <c r="SUQ2" s="16"/>
      <c r="SUR2" s="16"/>
      <c r="SUS2" s="16"/>
      <c r="SUT2" s="16"/>
      <c r="SUU2" s="16"/>
      <c r="SUV2" s="16"/>
      <c r="SUW2" s="16"/>
      <c r="SUX2" s="16"/>
      <c r="SUY2" s="16"/>
      <c r="SUZ2" s="16"/>
      <c r="SVA2" s="16"/>
      <c r="SVB2" s="16"/>
      <c r="SVC2" s="16"/>
      <c r="SVD2" s="16"/>
      <c r="SVE2" s="16"/>
      <c r="SVF2" s="16"/>
      <c r="SVG2" s="16"/>
      <c r="SVH2" s="16"/>
      <c r="SVI2" s="16"/>
      <c r="SVJ2" s="16"/>
      <c r="SVK2" s="16"/>
      <c r="SVL2" s="16"/>
      <c r="SVM2" s="16"/>
      <c r="SVN2" s="16"/>
      <c r="SVO2" s="16"/>
      <c r="SVP2" s="16"/>
      <c r="SVQ2" s="16"/>
      <c r="SVR2" s="16"/>
      <c r="SVS2" s="16"/>
      <c r="SVT2" s="16"/>
      <c r="SVU2" s="16"/>
      <c r="SVV2" s="16"/>
      <c r="SVW2" s="16"/>
      <c r="SVX2" s="16"/>
      <c r="SVY2" s="16"/>
      <c r="SVZ2" s="16"/>
      <c r="SWA2" s="16"/>
      <c r="SWB2" s="16"/>
      <c r="SWC2" s="16"/>
      <c r="SWD2" s="16"/>
      <c r="SWE2" s="16"/>
      <c r="SWF2" s="16"/>
      <c r="SWG2" s="16"/>
      <c r="SWH2" s="16"/>
      <c r="SWI2" s="16"/>
      <c r="SWJ2" s="16"/>
      <c r="SWK2" s="16"/>
      <c r="SWL2" s="16"/>
      <c r="SWM2" s="16"/>
      <c r="SWN2" s="16"/>
      <c r="SWO2" s="16"/>
      <c r="SWP2" s="16"/>
      <c r="SWQ2" s="16"/>
      <c r="SWR2" s="16"/>
      <c r="SWS2" s="16"/>
      <c r="SWT2" s="16"/>
      <c r="SWU2" s="16"/>
      <c r="SWV2" s="16"/>
      <c r="SWW2" s="16"/>
      <c r="SWX2" s="16"/>
      <c r="SWY2" s="16"/>
      <c r="SWZ2" s="16"/>
      <c r="SXA2" s="16"/>
      <c r="SXB2" s="16"/>
      <c r="SXC2" s="16"/>
      <c r="SXD2" s="16"/>
      <c r="SXE2" s="16"/>
      <c r="SXF2" s="16"/>
      <c r="SXG2" s="16"/>
      <c r="SXH2" s="16"/>
      <c r="SXI2" s="16"/>
      <c r="SXJ2" s="16"/>
      <c r="SXK2" s="16"/>
      <c r="SXL2" s="16"/>
      <c r="SXM2" s="16"/>
      <c r="SXN2" s="16"/>
      <c r="SXO2" s="16"/>
      <c r="SXP2" s="16"/>
      <c r="SXQ2" s="16"/>
      <c r="SXR2" s="16"/>
      <c r="SXS2" s="16"/>
      <c r="SXT2" s="16"/>
      <c r="SXU2" s="16"/>
      <c r="SXV2" s="16"/>
      <c r="SXW2" s="16"/>
      <c r="SXX2" s="16"/>
      <c r="SXY2" s="16"/>
      <c r="SXZ2" s="16"/>
      <c r="SYA2" s="16"/>
      <c r="SYB2" s="16"/>
      <c r="SYC2" s="16"/>
      <c r="SYD2" s="16"/>
      <c r="SYE2" s="16"/>
      <c r="SYF2" s="16"/>
      <c r="SYG2" s="16"/>
      <c r="SYH2" s="16"/>
      <c r="SYI2" s="16"/>
      <c r="SYJ2" s="16"/>
      <c r="SYK2" s="16"/>
      <c r="SYL2" s="16"/>
      <c r="SYM2" s="16"/>
      <c r="SYN2" s="16"/>
      <c r="SYO2" s="16"/>
      <c r="SYP2" s="16"/>
      <c r="SYQ2" s="16"/>
      <c r="SYR2" s="16"/>
      <c r="SYS2" s="16"/>
      <c r="SYT2" s="16"/>
      <c r="SYU2" s="16"/>
      <c r="SYV2" s="16"/>
      <c r="SYW2" s="16"/>
      <c r="SYX2" s="16"/>
      <c r="SYY2" s="16"/>
      <c r="SYZ2" s="16"/>
      <c r="SZA2" s="16"/>
      <c r="SZB2" s="16"/>
      <c r="SZC2" s="16"/>
      <c r="SZD2" s="16"/>
      <c r="SZE2" s="16"/>
      <c r="SZF2" s="16"/>
      <c r="SZG2" s="16"/>
      <c r="SZH2" s="16"/>
      <c r="SZI2" s="16"/>
      <c r="SZJ2" s="16"/>
      <c r="SZK2" s="16"/>
      <c r="SZL2" s="16"/>
      <c r="SZM2" s="16"/>
      <c r="SZN2" s="16"/>
      <c r="SZO2" s="16"/>
      <c r="SZP2" s="16"/>
      <c r="SZQ2" s="16"/>
      <c r="SZR2" s="16"/>
      <c r="SZS2" s="16"/>
      <c r="SZT2" s="16"/>
      <c r="SZU2" s="16"/>
      <c r="SZV2" s="16"/>
      <c r="SZW2" s="16"/>
      <c r="SZX2" s="16"/>
      <c r="SZY2" s="16"/>
      <c r="SZZ2" s="16"/>
      <c r="TAA2" s="16"/>
      <c r="TAB2" s="16"/>
      <c r="TAC2" s="16"/>
      <c r="TAD2" s="16"/>
      <c r="TAE2" s="16"/>
      <c r="TAF2" s="16"/>
      <c r="TAG2" s="16"/>
      <c r="TAH2" s="16"/>
      <c r="TAI2" s="16"/>
      <c r="TAJ2" s="16"/>
      <c r="TAK2" s="16"/>
      <c r="TAL2" s="16"/>
      <c r="TAM2" s="16"/>
      <c r="TAN2" s="16"/>
      <c r="TAO2" s="16"/>
      <c r="TAP2" s="16"/>
      <c r="TAQ2" s="16"/>
      <c r="TAR2" s="16"/>
      <c r="TAS2" s="16"/>
      <c r="TAT2" s="16"/>
      <c r="TAU2" s="16"/>
      <c r="TAV2" s="16"/>
      <c r="TAW2" s="16"/>
      <c r="TAX2" s="16"/>
      <c r="TAY2" s="16"/>
      <c r="TAZ2" s="16"/>
      <c r="TBA2" s="16"/>
      <c r="TBB2" s="16"/>
      <c r="TBC2" s="16"/>
      <c r="TBD2" s="16"/>
      <c r="TBE2" s="16"/>
      <c r="TBF2" s="16"/>
      <c r="TBG2" s="16"/>
      <c r="TBH2" s="16"/>
      <c r="TBI2" s="16"/>
      <c r="TBJ2" s="16"/>
      <c r="TBK2" s="16"/>
      <c r="TBL2" s="16"/>
      <c r="TBM2" s="16"/>
      <c r="TBN2" s="16"/>
      <c r="TBO2" s="16"/>
      <c r="TBP2" s="16"/>
      <c r="TBQ2" s="16"/>
      <c r="TBR2" s="16"/>
      <c r="TBS2" s="16"/>
      <c r="TBT2" s="16"/>
      <c r="TBU2" s="16"/>
      <c r="TBV2" s="16"/>
      <c r="TBW2" s="16"/>
      <c r="TBX2" s="16"/>
      <c r="TBY2" s="16"/>
      <c r="TBZ2" s="16"/>
      <c r="TCA2" s="16"/>
      <c r="TCB2" s="16"/>
      <c r="TCC2" s="16"/>
      <c r="TCD2" s="16"/>
      <c r="TCE2" s="16"/>
      <c r="TCF2" s="16"/>
      <c r="TCG2" s="16"/>
      <c r="TCH2" s="16"/>
      <c r="TCI2" s="16"/>
      <c r="TCJ2" s="16"/>
      <c r="TCK2" s="16"/>
      <c r="TCL2" s="16"/>
      <c r="TCM2" s="16"/>
      <c r="TCN2" s="16"/>
      <c r="TCO2" s="16"/>
      <c r="TCP2" s="16"/>
      <c r="TCQ2" s="16"/>
      <c r="TCR2" s="16"/>
      <c r="TCS2" s="16"/>
      <c r="TCT2" s="16"/>
      <c r="TCU2" s="16"/>
      <c r="TCV2" s="16"/>
      <c r="TCW2" s="16"/>
      <c r="TCX2" s="16"/>
      <c r="TCY2" s="16"/>
      <c r="TCZ2" s="16"/>
      <c r="TDA2" s="16"/>
      <c r="TDB2" s="16"/>
      <c r="TDC2" s="16"/>
      <c r="TDD2" s="16"/>
      <c r="TDE2" s="16"/>
      <c r="TDF2" s="16"/>
      <c r="TDG2" s="16"/>
      <c r="TDH2" s="16"/>
      <c r="TDI2" s="16"/>
      <c r="TDJ2" s="16"/>
      <c r="TDK2" s="16"/>
      <c r="TDL2" s="16"/>
      <c r="TDM2" s="16"/>
      <c r="TDN2" s="16"/>
      <c r="TDO2" s="16"/>
      <c r="TDP2" s="16"/>
      <c r="TDQ2" s="16"/>
      <c r="TDR2" s="16"/>
      <c r="TDS2" s="16"/>
      <c r="TDT2" s="16"/>
      <c r="TDU2" s="16"/>
      <c r="TDV2" s="16"/>
      <c r="TDW2" s="16"/>
      <c r="TDX2" s="16"/>
      <c r="TDY2" s="16"/>
      <c r="TDZ2" s="16"/>
      <c r="TEA2" s="16"/>
      <c r="TEB2" s="16"/>
      <c r="TEC2" s="16"/>
      <c r="TED2" s="16"/>
      <c r="TEE2" s="16"/>
      <c r="TEF2" s="16"/>
      <c r="TEG2" s="16"/>
      <c r="TEH2" s="16"/>
      <c r="TEI2" s="16"/>
      <c r="TEJ2" s="16"/>
      <c r="TEK2" s="16"/>
      <c r="TEL2" s="16"/>
      <c r="TEM2" s="16"/>
      <c r="TEN2" s="16"/>
      <c r="TEO2" s="16"/>
      <c r="TEP2" s="16"/>
      <c r="TEQ2" s="16"/>
      <c r="TER2" s="16"/>
      <c r="TES2" s="16"/>
      <c r="TET2" s="16"/>
      <c r="TEU2" s="16"/>
      <c r="TEV2" s="16"/>
      <c r="TEW2" s="16"/>
      <c r="TEX2" s="16"/>
      <c r="TEY2" s="16"/>
      <c r="TEZ2" s="16"/>
      <c r="TFA2" s="16"/>
      <c r="TFB2" s="16"/>
      <c r="TFC2" s="16"/>
      <c r="TFD2" s="16"/>
      <c r="TFE2" s="16"/>
      <c r="TFF2" s="16"/>
      <c r="TFG2" s="16"/>
      <c r="TFH2" s="16"/>
      <c r="TFI2" s="16"/>
      <c r="TFJ2" s="16"/>
      <c r="TFK2" s="16"/>
      <c r="TFL2" s="16"/>
      <c r="TFM2" s="16"/>
      <c r="TFN2" s="16"/>
      <c r="TFO2" s="16"/>
      <c r="TFP2" s="16"/>
      <c r="TFQ2" s="16"/>
      <c r="TFR2" s="16"/>
      <c r="TFS2" s="16"/>
      <c r="TFT2" s="16"/>
      <c r="TFU2" s="16"/>
      <c r="TFV2" s="16"/>
      <c r="TFW2" s="16"/>
      <c r="TFX2" s="16"/>
      <c r="TFY2" s="16"/>
      <c r="TFZ2" s="16"/>
      <c r="TGA2" s="16"/>
      <c r="TGB2" s="16"/>
      <c r="TGC2" s="16"/>
      <c r="TGD2" s="16"/>
      <c r="TGE2" s="16"/>
      <c r="TGF2" s="16"/>
      <c r="TGG2" s="16"/>
      <c r="TGH2" s="16"/>
      <c r="TGI2" s="16"/>
      <c r="TGJ2" s="16"/>
      <c r="TGK2" s="16"/>
      <c r="TGL2" s="16"/>
      <c r="TGM2" s="16"/>
      <c r="TGN2" s="16"/>
      <c r="TGO2" s="16"/>
      <c r="TGP2" s="16"/>
      <c r="TGQ2" s="16"/>
      <c r="TGR2" s="16"/>
      <c r="TGS2" s="16"/>
      <c r="TGT2" s="16"/>
      <c r="TGU2" s="16"/>
      <c r="TGV2" s="16"/>
      <c r="TGW2" s="16"/>
      <c r="TGX2" s="16"/>
      <c r="TGY2" s="16"/>
      <c r="TGZ2" s="16"/>
      <c r="THA2" s="16"/>
      <c r="THB2" s="16"/>
      <c r="THC2" s="16"/>
      <c r="THD2" s="16"/>
      <c r="THE2" s="16"/>
      <c r="THF2" s="16"/>
      <c r="THG2" s="16"/>
      <c r="THH2" s="16"/>
      <c r="THI2" s="16"/>
      <c r="THJ2" s="16"/>
      <c r="THK2" s="16"/>
      <c r="THL2" s="16"/>
      <c r="THM2" s="16"/>
      <c r="THN2" s="16"/>
      <c r="THO2" s="16"/>
      <c r="THP2" s="16"/>
      <c r="THQ2" s="16"/>
      <c r="THR2" s="16"/>
      <c r="THS2" s="16"/>
      <c r="THT2" s="16"/>
      <c r="THU2" s="16"/>
      <c r="THV2" s="16"/>
      <c r="THW2" s="16"/>
      <c r="THX2" s="16"/>
      <c r="THY2" s="16"/>
      <c r="THZ2" s="16"/>
      <c r="TIA2" s="16"/>
      <c r="TIB2" s="16"/>
      <c r="TIC2" s="16"/>
      <c r="TID2" s="16"/>
      <c r="TIE2" s="16"/>
      <c r="TIF2" s="16"/>
      <c r="TIG2" s="16"/>
      <c r="TIH2" s="16"/>
      <c r="TII2" s="16"/>
      <c r="TIJ2" s="16"/>
      <c r="TIK2" s="16"/>
      <c r="TIL2" s="16"/>
      <c r="TIM2" s="16"/>
      <c r="TIN2" s="16"/>
      <c r="TIO2" s="16"/>
      <c r="TIP2" s="16"/>
      <c r="TIQ2" s="16"/>
      <c r="TIR2" s="16"/>
      <c r="TIS2" s="16"/>
      <c r="TIT2" s="16"/>
      <c r="TIU2" s="16"/>
      <c r="TIV2" s="16"/>
      <c r="TIW2" s="16"/>
      <c r="TIX2" s="16"/>
      <c r="TIY2" s="16"/>
      <c r="TIZ2" s="16"/>
      <c r="TJA2" s="16"/>
      <c r="TJB2" s="16"/>
      <c r="TJC2" s="16"/>
      <c r="TJD2" s="16"/>
      <c r="TJE2" s="16"/>
      <c r="TJF2" s="16"/>
      <c r="TJG2" s="16"/>
      <c r="TJH2" s="16"/>
      <c r="TJI2" s="16"/>
      <c r="TJJ2" s="16"/>
      <c r="TJK2" s="16"/>
      <c r="TJL2" s="16"/>
      <c r="TJM2" s="16"/>
      <c r="TJN2" s="16"/>
      <c r="TJO2" s="16"/>
      <c r="TJP2" s="16"/>
      <c r="TJQ2" s="16"/>
      <c r="TJR2" s="16"/>
      <c r="TJS2" s="16"/>
      <c r="TJT2" s="16"/>
      <c r="TJU2" s="16"/>
      <c r="TJV2" s="16"/>
      <c r="TJW2" s="16"/>
      <c r="TJX2" s="16"/>
      <c r="TJY2" s="16"/>
      <c r="TJZ2" s="16"/>
      <c r="TKA2" s="16"/>
      <c r="TKB2" s="16"/>
      <c r="TKC2" s="16"/>
      <c r="TKD2" s="16"/>
      <c r="TKE2" s="16"/>
      <c r="TKF2" s="16"/>
      <c r="TKG2" s="16"/>
      <c r="TKH2" s="16"/>
      <c r="TKI2" s="16"/>
      <c r="TKJ2" s="16"/>
      <c r="TKK2" s="16"/>
      <c r="TKL2" s="16"/>
      <c r="TKM2" s="16"/>
      <c r="TKN2" s="16"/>
      <c r="TKO2" s="16"/>
      <c r="TKP2" s="16"/>
      <c r="TKQ2" s="16"/>
      <c r="TKR2" s="16"/>
      <c r="TKS2" s="16"/>
      <c r="TKT2" s="16"/>
      <c r="TKU2" s="16"/>
      <c r="TKV2" s="16"/>
      <c r="TKW2" s="16"/>
      <c r="TKX2" s="16"/>
      <c r="TKY2" s="16"/>
      <c r="TKZ2" s="16"/>
      <c r="TLA2" s="16"/>
      <c r="TLB2" s="16"/>
      <c r="TLC2" s="16"/>
      <c r="TLD2" s="16"/>
      <c r="TLE2" s="16"/>
      <c r="TLF2" s="16"/>
      <c r="TLG2" s="16"/>
      <c r="TLH2" s="16"/>
      <c r="TLI2" s="16"/>
      <c r="TLJ2" s="16"/>
      <c r="TLK2" s="16"/>
      <c r="TLL2" s="16"/>
      <c r="TLM2" s="16"/>
      <c r="TLN2" s="16"/>
      <c r="TLO2" s="16"/>
      <c r="TLP2" s="16"/>
      <c r="TLQ2" s="16"/>
      <c r="TLR2" s="16"/>
      <c r="TLS2" s="16"/>
      <c r="TLT2" s="16"/>
      <c r="TLU2" s="16"/>
      <c r="TLV2" s="16"/>
      <c r="TLW2" s="16"/>
      <c r="TLX2" s="16"/>
      <c r="TLY2" s="16"/>
      <c r="TLZ2" s="16"/>
      <c r="TMA2" s="16"/>
      <c r="TMB2" s="16"/>
      <c r="TMC2" s="16"/>
      <c r="TMD2" s="16"/>
      <c r="TME2" s="16"/>
      <c r="TMF2" s="16"/>
      <c r="TMG2" s="16"/>
      <c r="TMH2" s="16"/>
      <c r="TMI2" s="16"/>
      <c r="TMJ2" s="16"/>
      <c r="TMK2" s="16"/>
      <c r="TML2" s="16"/>
      <c r="TMM2" s="16"/>
      <c r="TMN2" s="16"/>
      <c r="TMO2" s="16"/>
      <c r="TMP2" s="16"/>
      <c r="TMQ2" s="16"/>
      <c r="TMR2" s="16"/>
      <c r="TMS2" s="16"/>
      <c r="TMT2" s="16"/>
      <c r="TMU2" s="16"/>
      <c r="TMV2" s="16"/>
      <c r="TMW2" s="16"/>
      <c r="TMX2" s="16"/>
      <c r="TMY2" s="16"/>
      <c r="TMZ2" s="16"/>
      <c r="TNA2" s="16"/>
      <c r="TNB2" s="16"/>
      <c r="TNC2" s="16"/>
      <c r="TND2" s="16"/>
      <c r="TNE2" s="16"/>
      <c r="TNF2" s="16"/>
      <c r="TNG2" s="16"/>
      <c r="TNH2" s="16"/>
      <c r="TNI2" s="16"/>
      <c r="TNJ2" s="16"/>
      <c r="TNK2" s="16"/>
      <c r="TNL2" s="16"/>
      <c r="TNM2" s="16"/>
      <c r="TNN2" s="16"/>
      <c r="TNO2" s="16"/>
      <c r="TNP2" s="16"/>
      <c r="TNQ2" s="16"/>
      <c r="TNR2" s="16"/>
      <c r="TNS2" s="16"/>
      <c r="TNT2" s="16"/>
      <c r="TNU2" s="16"/>
      <c r="TNV2" s="16"/>
      <c r="TNW2" s="16"/>
      <c r="TNX2" s="16"/>
      <c r="TNY2" s="16"/>
      <c r="TNZ2" s="16"/>
      <c r="TOA2" s="16"/>
      <c r="TOB2" s="16"/>
      <c r="TOC2" s="16"/>
      <c r="TOD2" s="16"/>
      <c r="TOE2" s="16"/>
      <c r="TOF2" s="16"/>
      <c r="TOG2" s="16"/>
      <c r="TOH2" s="16"/>
      <c r="TOI2" s="16"/>
      <c r="TOJ2" s="16"/>
      <c r="TOK2" s="16"/>
      <c r="TOL2" s="16"/>
      <c r="TOM2" s="16"/>
      <c r="TON2" s="16"/>
      <c r="TOO2" s="16"/>
      <c r="TOP2" s="16"/>
      <c r="TOQ2" s="16"/>
      <c r="TOR2" s="16"/>
      <c r="TOS2" s="16"/>
      <c r="TOT2" s="16"/>
      <c r="TOU2" s="16"/>
      <c r="TOV2" s="16"/>
      <c r="TOW2" s="16"/>
      <c r="TOX2" s="16"/>
      <c r="TOY2" s="16"/>
      <c r="TOZ2" s="16"/>
      <c r="TPA2" s="16"/>
      <c r="TPB2" s="16"/>
      <c r="TPC2" s="16"/>
      <c r="TPD2" s="16"/>
      <c r="TPE2" s="16"/>
      <c r="TPF2" s="16"/>
      <c r="TPG2" s="16"/>
      <c r="TPH2" s="16"/>
      <c r="TPI2" s="16"/>
      <c r="TPJ2" s="16"/>
      <c r="TPK2" s="16"/>
      <c r="TPL2" s="16"/>
      <c r="TPM2" s="16"/>
      <c r="TPN2" s="16"/>
      <c r="TPO2" s="16"/>
      <c r="TPP2" s="16"/>
      <c r="TPQ2" s="16"/>
      <c r="TPR2" s="16"/>
      <c r="TPS2" s="16"/>
      <c r="TPT2" s="16"/>
      <c r="TPU2" s="16"/>
      <c r="TPV2" s="16"/>
      <c r="TPW2" s="16"/>
      <c r="TPX2" s="16"/>
      <c r="TPY2" s="16"/>
      <c r="TPZ2" s="16"/>
      <c r="TQA2" s="16"/>
      <c r="TQB2" s="16"/>
      <c r="TQC2" s="16"/>
      <c r="TQD2" s="16"/>
      <c r="TQE2" s="16"/>
      <c r="TQF2" s="16"/>
      <c r="TQG2" s="16"/>
      <c r="TQH2" s="16"/>
      <c r="TQI2" s="16"/>
      <c r="TQJ2" s="16"/>
      <c r="TQK2" s="16"/>
      <c r="TQL2" s="16"/>
      <c r="TQM2" s="16"/>
      <c r="TQN2" s="16"/>
      <c r="TQO2" s="16"/>
      <c r="TQP2" s="16"/>
      <c r="TQQ2" s="16"/>
      <c r="TQR2" s="16"/>
      <c r="TQS2" s="16"/>
      <c r="TQT2" s="16"/>
      <c r="TQU2" s="16"/>
      <c r="TQV2" s="16"/>
      <c r="TQW2" s="16"/>
      <c r="TQX2" s="16"/>
      <c r="TQY2" s="16"/>
      <c r="TQZ2" s="16"/>
      <c r="TRA2" s="16"/>
      <c r="TRB2" s="16"/>
      <c r="TRC2" s="16"/>
      <c r="TRD2" s="16"/>
      <c r="TRE2" s="16"/>
      <c r="TRF2" s="16"/>
      <c r="TRG2" s="16"/>
      <c r="TRH2" s="16"/>
      <c r="TRI2" s="16"/>
      <c r="TRJ2" s="16"/>
      <c r="TRK2" s="16"/>
      <c r="TRL2" s="16"/>
      <c r="TRM2" s="16"/>
      <c r="TRN2" s="16"/>
      <c r="TRO2" s="16"/>
      <c r="TRP2" s="16"/>
      <c r="TRQ2" s="16"/>
      <c r="TRR2" s="16"/>
      <c r="TRS2" s="16"/>
      <c r="TRT2" s="16"/>
      <c r="TRU2" s="16"/>
      <c r="TRV2" s="16"/>
      <c r="TRW2" s="16"/>
      <c r="TRX2" s="16"/>
      <c r="TRY2" s="16"/>
      <c r="TRZ2" s="16"/>
      <c r="TSA2" s="16"/>
      <c r="TSB2" s="16"/>
      <c r="TSC2" s="16"/>
      <c r="TSD2" s="16"/>
      <c r="TSE2" s="16"/>
      <c r="TSF2" s="16"/>
      <c r="TSG2" s="16"/>
      <c r="TSH2" s="16"/>
      <c r="TSI2" s="16"/>
      <c r="TSJ2" s="16"/>
      <c r="TSK2" s="16"/>
      <c r="TSL2" s="16"/>
      <c r="TSM2" s="16"/>
      <c r="TSN2" s="16"/>
      <c r="TSO2" s="16"/>
      <c r="TSP2" s="16"/>
      <c r="TSQ2" s="16"/>
      <c r="TSR2" s="16"/>
      <c r="TSS2" s="16"/>
      <c r="TST2" s="16"/>
      <c r="TSU2" s="16"/>
      <c r="TSV2" s="16"/>
      <c r="TSW2" s="16"/>
      <c r="TSX2" s="16"/>
      <c r="TSY2" s="16"/>
      <c r="TSZ2" s="16"/>
      <c r="TTA2" s="16"/>
      <c r="TTB2" s="16"/>
      <c r="TTC2" s="16"/>
      <c r="TTD2" s="16"/>
      <c r="TTE2" s="16"/>
      <c r="TTF2" s="16"/>
      <c r="TTG2" s="16"/>
      <c r="TTH2" s="16"/>
      <c r="TTI2" s="16"/>
      <c r="TTJ2" s="16"/>
      <c r="TTK2" s="16"/>
      <c r="TTL2" s="16"/>
      <c r="TTM2" s="16"/>
      <c r="TTN2" s="16"/>
      <c r="TTO2" s="16"/>
      <c r="TTP2" s="16"/>
      <c r="TTQ2" s="16"/>
      <c r="TTR2" s="16"/>
      <c r="TTS2" s="16"/>
      <c r="TTT2" s="16"/>
      <c r="TTU2" s="16"/>
      <c r="TTV2" s="16"/>
      <c r="TTW2" s="16"/>
      <c r="TTX2" s="16"/>
      <c r="TTY2" s="16"/>
      <c r="TTZ2" s="16"/>
      <c r="TUA2" s="16"/>
      <c r="TUB2" s="16"/>
      <c r="TUC2" s="16"/>
      <c r="TUD2" s="16"/>
      <c r="TUE2" s="16"/>
      <c r="TUF2" s="16"/>
      <c r="TUG2" s="16"/>
      <c r="TUH2" s="16"/>
      <c r="TUI2" s="16"/>
      <c r="TUJ2" s="16"/>
      <c r="TUK2" s="16"/>
      <c r="TUL2" s="16"/>
      <c r="TUM2" s="16"/>
      <c r="TUN2" s="16"/>
      <c r="TUO2" s="16"/>
      <c r="TUP2" s="16"/>
      <c r="TUQ2" s="16"/>
      <c r="TUR2" s="16"/>
      <c r="TUS2" s="16"/>
      <c r="TUT2" s="16"/>
      <c r="TUU2" s="16"/>
      <c r="TUV2" s="16"/>
      <c r="TUW2" s="16"/>
      <c r="TUX2" s="16"/>
      <c r="TUY2" s="16"/>
      <c r="TUZ2" s="16"/>
      <c r="TVA2" s="16"/>
      <c r="TVB2" s="16"/>
      <c r="TVC2" s="16"/>
      <c r="TVD2" s="16"/>
      <c r="TVE2" s="16"/>
      <c r="TVF2" s="16"/>
      <c r="TVG2" s="16"/>
      <c r="TVH2" s="16"/>
      <c r="TVI2" s="16"/>
      <c r="TVJ2" s="16"/>
      <c r="TVK2" s="16"/>
      <c r="TVL2" s="16"/>
      <c r="TVM2" s="16"/>
      <c r="TVN2" s="16"/>
      <c r="TVO2" s="16"/>
      <c r="TVP2" s="16"/>
      <c r="TVQ2" s="16"/>
      <c r="TVR2" s="16"/>
      <c r="TVS2" s="16"/>
      <c r="TVT2" s="16"/>
      <c r="TVU2" s="16"/>
      <c r="TVV2" s="16"/>
      <c r="TVW2" s="16"/>
      <c r="TVX2" s="16"/>
      <c r="TVY2" s="16"/>
      <c r="TVZ2" s="16"/>
      <c r="TWA2" s="16"/>
      <c r="TWB2" s="16"/>
      <c r="TWC2" s="16"/>
      <c r="TWD2" s="16"/>
      <c r="TWE2" s="16"/>
      <c r="TWF2" s="16"/>
      <c r="TWG2" s="16"/>
      <c r="TWH2" s="16"/>
      <c r="TWI2" s="16"/>
      <c r="TWJ2" s="16"/>
      <c r="TWK2" s="16"/>
      <c r="TWL2" s="16"/>
      <c r="TWM2" s="16"/>
      <c r="TWN2" s="16"/>
      <c r="TWO2" s="16"/>
      <c r="TWP2" s="16"/>
      <c r="TWQ2" s="16"/>
      <c r="TWR2" s="16"/>
      <c r="TWS2" s="16"/>
      <c r="TWT2" s="16"/>
      <c r="TWU2" s="16"/>
      <c r="TWV2" s="16"/>
      <c r="TWW2" s="16"/>
      <c r="TWX2" s="16"/>
      <c r="TWY2" s="16"/>
      <c r="TWZ2" s="16"/>
      <c r="TXA2" s="16"/>
      <c r="TXB2" s="16"/>
      <c r="TXC2" s="16"/>
      <c r="TXD2" s="16"/>
      <c r="TXE2" s="16"/>
      <c r="TXF2" s="16"/>
      <c r="TXG2" s="16"/>
      <c r="TXH2" s="16"/>
      <c r="TXI2" s="16"/>
      <c r="TXJ2" s="16"/>
      <c r="TXK2" s="16"/>
      <c r="TXL2" s="16"/>
      <c r="TXM2" s="16"/>
      <c r="TXN2" s="16"/>
      <c r="TXO2" s="16"/>
      <c r="TXP2" s="16"/>
      <c r="TXQ2" s="16"/>
      <c r="TXR2" s="16"/>
      <c r="TXS2" s="16"/>
      <c r="TXT2" s="16"/>
      <c r="TXU2" s="16"/>
      <c r="TXV2" s="16"/>
      <c r="TXW2" s="16"/>
      <c r="TXX2" s="16"/>
      <c r="TXY2" s="16"/>
      <c r="TXZ2" s="16"/>
      <c r="TYA2" s="16"/>
      <c r="TYB2" s="16"/>
      <c r="TYC2" s="16"/>
      <c r="TYD2" s="16"/>
      <c r="TYE2" s="16"/>
      <c r="TYF2" s="16"/>
      <c r="TYG2" s="16"/>
      <c r="TYH2" s="16"/>
      <c r="TYI2" s="16"/>
      <c r="TYJ2" s="16"/>
      <c r="TYK2" s="16"/>
      <c r="TYL2" s="16"/>
      <c r="TYM2" s="16"/>
      <c r="TYN2" s="16"/>
      <c r="TYO2" s="16"/>
      <c r="TYP2" s="16"/>
      <c r="TYQ2" s="16"/>
      <c r="TYR2" s="16"/>
      <c r="TYS2" s="16"/>
      <c r="TYT2" s="16"/>
      <c r="TYU2" s="16"/>
      <c r="TYV2" s="16"/>
      <c r="TYW2" s="16"/>
      <c r="TYX2" s="16"/>
      <c r="TYY2" s="16"/>
      <c r="TYZ2" s="16"/>
      <c r="TZA2" s="16"/>
      <c r="TZB2" s="16"/>
      <c r="TZC2" s="16"/>
      <c r="TZD2" s="16"/>
      <c r="TZE2" s="16"/>
      <c r="TZF2" s="16"/>
      <c r="TZG2" s="16"/>
      <c r="TZH2" s="16"/>
      <c r="TZI2" s="16"/>
      <c r="TZJ2" s="16"/>
      <c r="TZK2" s="16"/>
      <c r="TZL2" s="16"/>
      <c r="TZM2" s="16"/>
      <c r="TZN2" s="16"/>
      <c r="TZO2" s="16"/>
      <c r="TZP2" s="16"/>
      <c r="TZQ2" s="16"/>
      <c r="TZR2" s="16"/>
      <c r="TZS2" s="16"/>
      <c r="TZT2" s="16"/>
      <c r="TZU2" s="16"/>
      <c r="TZV2" s="16"/>
      <c r="TZW2" s="16"/>
      <c r="TZX2" s="16"/>
      <c r="TZY2" s="16"/>
      <c r="TZZ2" s="16"/>
      <c r="UAA2" s="16"/>
      <c r="UAB2" s="16"/>
      <c r="UAC2" s="16"/>
      <c r="UAD2" s="16"/>
      <c r="UAE2" s="16"/>
      <c r="UAF2" s="16"/>
      <c r="UAG2" s="16"/>
      <c r="UAH2" s="16"/>
      <c r="UAI2" s="16"/>
      <c r="UAJ2" s="16"/>
      <c r="UAK2" s="16"/>
      <c r="UAL2" s="16"/>
      <c r="UAM2" s="16"/>
      <c r="UAN2" s="16"/>
      <c r="UAO2" s="16"/>
      <c r="UAP2" s="16"/>
      <c r="UAQ2" s="16"/>
      <c r="UAR2" s="16"/>
      <c r="UAS2" s="16"/>
      <c r="UAT2" s="16"/>
      <c r="UAU2" s="16"/>
      <c r="UAV2" s="16"/>
      <c r="UAW2" s="16"/>
      <c r="UAX2" s="16"/>
      <c r="UAY2" s="16"/>
      <c r="UAZ2" s="16"/>
      <c r="UBA2" s="16"/>
      <c r="UBB2" s="16"/>
      <c r="UBC2" s="16"/>
      <c r="UBD2" s="16"/>
      <c r="UBE2" s="16"/>
      <c r="UBF2" s="16"/>
      <c r="UBG2" s="16"/>
      <c r="UBH2" s="16"/>
      <c r="UBI2" s="16"/>
      <c r="UBJ2" s="16"/>
      <c r="UBK2" s="16"/>
      <c r="UBL2" s="16"/>
      <c r="UBM2" s="16"/>
      <c r="UBN2" s="16"/>
      <c r="UBO2" s="16"/>
      <c r="UBP2" s="16"/>
      <c r="UBQ2" s="16"/>
      <c r="UBR2" s="16"/>
      <c r="UBS2" s="16"/>
      <c r="UBT2" s="16"/>
      <c r="UBU2" s="16"/>
      <c r="UBV2" s="16"/>
      <c r="UBW2" s="16"/>
      <c r="UBX2" s="16"/>
      <c r="UBY2" s="16"/>
      <c r="UBZ2" s="16"/>
      <c r="UCA2" s="16"/>
      <c r="UCB2" s="16"/>
      <c r="UCC2" s="16"/>
      <c r="UCD2" s="16"/>
      <c r="UCE2" s="16"/>
      <c r="UCF2" s="16"/>
      <c r="UCG2" s="16"/>
      <c r="UCH2" s="16"/>
      <c r="UCI2" s="16"/>
      <c r="UCJ2" s="16"/>
      <c r="UCK2" s="16"/>
      <c r="UCL2" s="16"/>
      <c r="UCM2" s="16"/>
      <c r="UCN2" s="16"/>
      <c r="UCO2" s="16"/>
      <c r="UCP2" s="16"/>
      <c r="UCQ2" s="16"/>
      <c r="UCR2" s="16"/>
      <c r="UCS2" s="16"/>
      <c r="UCT2" s="16"/>
      <c r="UCU2" s="16"/>
      <c r="UCV2" s="16"/>
      <c r="UCW2" s="16"/>
      <c r="UCX2" s="16"/>
      <c r="UCY2" s="16"/>
      <c r="UCZ2" s="16"/>
      <c r="UDA2" s="16"/>
      <c r="UDB2" s="16"/>
      <c r="UDC2" s="16"/>
      <c r="UDD2" s="16"/>
      <c r="UDE2" s="16"/>
      <c r="UDF2" s="16"/>
      <c r="UDG2" s="16"/>
      <c r="UDH2" s="16"/>
      <c r="UDI2" s="16"/>
      <c r="UDJ2" s="16"/>
      <c r="UDK2" s="16"/>
      <c r="UDL2" s="16"/>
      <c r="UDM2" s="16"/>
      <c r="UDN2" s="16"/>
      <c r="UDO2" s="16"/>
      <c r="UDP2" s="16"/>
      <c r="UDQ2" s="16"/>
      <c r="UDR2" s="16"/>
      <c r="UDS2" s="16"/>
      <c r="UDT2" s="16"/>
      <c r="UDU2" s="16"/>
      <c r="UDV2" s="16"/>
      <c r="UDW2" s="16"/>
      <c r="UDX2" s="16"/>
      <c r="UDY2" s="16"/>
      <c r="UDZ2" s="16"/>
      <c r="UEA2" s="16"/>
      <c r="UEB2" s="16"/>
      <c r="UEC2" s="16"/>
      <c r="UED2" s="16"/>
      <c r="UEE2" s="16"/>
      <c r="UEF2" s="16"/>
      <c r="UEG2" s="16"/>
      <c r="UEH2" s="16"/>
      <c r="UEI2" s="16"/>
      <c r="UEJ2" s="16"/>
      <c r="UEK2" s="16"/>
      <c r="UEL2" s="16"/>
      <c r="UEM2" s="16"/>
      <c r="UEN2" s="16"/>
      <c r="UEO2" s="16"/>
      <c r="UEP2" s="16"/>
      <c r="UEQ2" s="16"/>
      <c r="UER2" s="16"/>
      <c r="UES2" s="16"/>
      <c r="UET2" s="16"/>
      <c r="UEU2" s="16"/>
      <c r="UEV2" s="16"/>
      <c r="UEW2" s="16"/>
      <c r="UEX2" s="16"/>
      <c r="UEY2" s="16"/>
      <c r="UEZ2" s="16"/>
      <c r="UFA2" s="16"/>
      <c r="UFB2" s="16"/>
      <c r="UFC2" s="16"/>
      <c r="UFD2" s="16"/>
      <c r="UFE2" s="16"/>
      <c r="UFF2" s="16"/>
      <c r="UFG2" s="16"/>
      <c r="UFH2" s="16"/>
      <c r="UFI2" s="16"/>
      <c r="UFJ2" s="16"/>
      <c r="UFK2" s="16"/>
      <c r="UFL2" s="16"/>
      <c r="UFM2" s="16"/>
      <c r="UFN2" s="16"/>
      <c r="UFO2" s="16"/>
      <c r="UFP2" s="16"/>
      <c r="UFQ2" s="16"/>
      <c r="UFR2" s="16"/>
      <c r="UFS2" s="16"/>
      <c r="UFT2" s="16"/>
      <c r="UFU2" s="16"/>
      <c r="UFV2" s="16"/>
      <c r="UFW2" s="16"/>
      <c r="UFX2" s="16"/>
      <c r="UFY2" s="16"/>
      <c r="UFZ2" s="16"/>
      <c r="UGA2" s="16"/>
      <c r="UGB2" s="16"/>
      <c r="UGC2" s="16"/>
      <c r="UGD2" s="16"/>
      <c r="UGE2" s="16"/>
      <c r="UGF2" s="16"/>
      <c r="UGG2" s="16"/>
      <c r="UGH2" s="16"/>
      <c r="UGI2" s="16"/>
      <c r="UGJ2" s="16"/>
      <c r="UGK2" s="16"/>
      <c r="UGL2" s="16"/>
      <c r="UGM2" s="16"/>
      <c r="UGN2" s="16"/>
      <c r="UGO2" s="16"/>
      <c r="UGP2" s="16"/>
      <c r="UGQ2" s="16"/>
      <c r="UGR2" s="16"/>
      <c r="UGS2" s="16"/>
      <c r="UGT2" s="16"/>
      <c r="UGU2" s="16"/>
      <c r="UGV2" s="16"/>
      <c r="UGW2" s="16"/>
      <c r="UGX2" s="16"/>
      <c r="UGY2" s="16"/>
      <c r="UGZ2" s="16"/>
      <c r="UHA2" s="16"/>
      <c r="UHB2" s="16"/>
      <c r="UHC2" s="16"/>
      <c r="UHD2" s="16"/>
      <c r="UHE2" s="16"/>
      <c r="UHF2" s="16"/>
      <c r="UHG2" s="16"/>
      <c r="UHH2" s="16"/>
      <c r="UHI2" s="16"/>
      <c r="UHJ2" s="16"/>
      <c r="UHK2" s="16"/>
      <c r="UHL2" s="16"/>
      <c r="UHM2" s="16"/>
      <c r="UHN2" s="16"/>
      <c r="UHO2" s="16"/>
      <c r="UHP2" s="16"/>
      <c r="UHQ2" s="16"/>
      <c r="UHR2" s="16"/>
      <c r="UHS2" s="16"/>
      <c r="UHT2" s="16"/>
      <c r="UHU2" s="16"/>
      <c r="UHV2" s="16"/>
      <c r="UHW2" s="16"/>
      <c r="UHX2" s="16"/>
      <c r="UHY2" s="16"/>
      <c r="UHZ2" s="16"/>
      <c r="UIA2" s="16"/>
      <c r="UIB2" s="16"/>
      <c r="UIC2" s="16"/>
      <c r="UID2" s="16"/>
      <c r="UIE2" s="16"/>
      <c r="UIF2" s="16"/>
      <c r="UIG2" s="16"/>
      <c r="UIH2" s="16"/>
      <c r="UII2" s="16"/>
      <c r="UIJ2" s="16"/>
      <c r="UIK2" s="16"/>
      <c r="UIL2" s="16"/>
      <c r="UIM2" s="16"/>
      <c r="UIN2" s="16"/>
      <c r="UIO2" s="16"/>
      <c r="UIP2" s="16"/>
      <c r="UIQ2" s="16"/>
      <c r="UIR2" s="16"/>
      <c r="UIS2" s="16"/>
      <c r="UIT2" s="16"/>
      <c r="UIU2" s="16"/>
      <c r="UIV2" s="16"/>
      <c r="UIW2" s="16"/>
      <c r="UIX2" s="16"/>
      <c r="UIY2" s="16"/>
      <c r="UIZ2" s="16"/>
      <c r="UJA2" s="16"/>
      <c r="UJB2" s="16"/>
      <c r="UJC2" s="16"/>
      <c r="UJD2" s="16"/>
      <c r="UJE2" s="16"/>
      <c r="UJF2" s="16"/>
      <c r="UJG2" s="16"/>
      <c r="UJH2" s="16"/>
      <c r="UJI2" s="16"/>
      <c r="UJJ2" s="16"/>
      <c r="UJK2" s="16"/>
      <c r="UJL2" s="16"/>
      <c r="UJM2" s="16"/>
      <c r="UJN2" s="16"/>
      <c r="UJO2" s="16"/>
      <c r="UJP2" s="16"/>
      <c r="UJQ2" s="16"/>
      <c r="UJR2" s="16"/>
      <c r="UJS2" s="16"/>
      <c r="UJT2" s="16"/>
      <c r="UJU2" s="16"/>
      <c r="UJV2" s="16"/>
      <c r="UJW2" s="16"/>
      <c r="UJX2" s="16"/>
      <c r="UJY2" s="16"/>
      <c r="UJZ2" s="16"/>
      <c r="UKA2" s="16"/>
      <c r="UKB2" s="16"/>
      <c r="UKC2" s="16"/>
      <c r="UKD2" s="16"/>
      <c r="UKE2" s="16"/>
      <c r="UKF2" s="16"/>
      <c r="UKG2" s="16"/>
      <c r="UKH2" s="16"/>
      <c r="UKI2" s="16"/>
      <c r="UKJ2" s="16"/>
      <c r="UKK2" s="16"/>
      <c r="UKL2" s="16"/>
      <c r="UKM2" s="16"/>
      <c r="UKN2" s="16"/>
      <c r="UKO2" s="16"/>
      <c r="UKP2" s="16"/>
      <c r="UKQ2" s="16"/>
      <c r="UKR2" s="16"/>
      <c r="UKS2" s="16"/>
      <c r="UKT2" s="16"/>
      <c r="UKU2" s="16"/>
      <c r="UKV2" s="16"/>
      <c r="UKW2" s="16"/>
      <c r="UKX2" s="16"/>
      <c r="UKY2" s="16"/>
      <c r="UKZ2" s="16"/>
      <c r="ULA2" s="16"/>
      <c r="ULB2" s="16"/>
      <c r="ULC2" s="16"/>
      <c r="ULD2" s="16"/>
      <c r="ULE2" s="16"/>
      <c r="ULF2" s="16"/>
      <c r="ULG2" s="16"/>
      <c r="ULH2" s="16"/>
      <c r="ULI2" s="16"/>
      <c r="ULJ2" s="16"/>
      <c r="ULK2" s="16"/>
      <c r="ULL2" s="16"/>
      <c r="ULM2" s="16"/>
      <c r="ULN2" s="16"/>
      <c r="ULO2" s="16"/>
      <c r="ULP2" s="16"/>
      <c r="ULQ2" s="16"/>
      <c r="ULR2" s="16"/>
      <c r="ULS2" s="16"/>
      <c r="ULT2" s="16"/>
      <c r="ULU2" s="16"/>
      <c r="ULV2" s="16"/>
      <c r="ULW2" s="16"/>
      <c r="ULX2" s="16"/>
      <c r="ULY2" s="16"/>
      <c r="ULZ2" s="16"/>
      <c r="UMA2" s="16"/>
      <c r="UMB2" s="16"/>
      <c r="UMC2" s="16"/>
      <c r="UMD2" s="16"/>
      <c r="UME2" s="16"/>
      <c r="UMF2" s="16"/>
      <c r="UMG2" s="16"/>
      <c r="UMH2" s="16"/>
      <c r="UMI2" s="16"/>
      <c r="UMJ2" s="16"/>
      <c r="UMK2" s="16"/>
      <c r="UML2" s="16"/>
      <c r="UMM2" s="16"/>
      <c r="UMN2" s="16"/>
      <c r="UMO2" s="16"/>
      <c r="UMP2" s="16"/>
      <c r="UMQ2" s="16"/>
      <c r="UMR2" s="16"/>
      <c r="UMS2" s="16"/>
      <c r="UMT2" s="16"/>
      <c r="UMU2" s="16"/>
      <c r="UMV2" s="16"/>
      <c r="UMW2" s="16"/>
      <c r="UMX2" s="16"/>
      <c r="UMY2" s="16"/>
      <c r="UMZ2" s="16"/>
      <c r="UNA2" s="16"/>
      <c r="UNB2" s="16"/>
      <c r="UNC2" s="16"/>
      <c r="UND2" s="16"/>
      <c r="UNE2" s="16"/>
      <c r="UNF2" s="16"/>
      <c r="UNG2" s="16"/>
      <c r="UNH2" s="16"/>
      <c r="UNI2" s="16"/>
      <c r="UNJ2" s="16"/>
      <c r="UNK2" s="16"/>
      <c r="UNL2" s="16"/>
      <c r="UNM2" s="16"/>
      <c r="UNN2" s="16"/>
      <c r="UNO2" s="16"/>
      <c r="UNP2" s="16"/>
      <c r="UNQ2" s="16"/>
      <c r="UNR2" s="16"/>
      <c r="UNS2" s="16"/>
      <c r="UNT2" s="16"/>
      <c r="UNU2" s="16"/>
      <c r="UNV2" s="16"/>
      <c r="UNW2" s="16"/>
      <c r="UNX2" s="16"/>
      <c r="UNY2" s="16"/>
      <c r="UNZ2" s="16"/>
      <c r="UOA2" s="16"/>
      <c r="UOB2" s="16"/>
      <c r="UOC2" s="16"/>
      <c r="UOD2" s="16"/>
      <c r="UOE2" s="16"/>
      <c r="UOF2" s="16"/>
      <c r="UOG2" s="16"/>
      <c r="UOH2" s="16"/>
      <c r="UOI2" s="16"/>
      <c r="UOJ2" s="16"/>
      <c r="UOK2" s="16"/>
      <c r="UOL2" s="16"/>
      <c r="UOM2" s="16"/>
      <c r="UON2" s="16"/>
      <c r="UOO2" s="16"/>
      <c r="UOP2" s="16"/>
      <c r="UOQ2" s="16"/>
      <c r="UOR2" s="16"/>
      <c r="UOS2" s="16"/>
      <c r="UOT2" s="16"/>
      <c r="UOU2" s="16"/>
      <c r="UOV2" s="16"/>
      <c r="UOW2" s="16"/>
      <c r="UOX2" s="16"/>
      <c r="UOY2" s="16"/>
      <c r="UOZ2" s="16"/>
      <c r="UPA2" s="16"/>
      <c r="UPB2" s="16"/>
      <c r="UPC2" s="16"/>
      <c r="UPD2" s="16"/>
      <c r="UPE2" s="16"/>
      <c r="UPF2" s="16"/>
      <c r="UPG2" s="16"/>
      <c r="UPH2" s="16"/>
      <c r="UPI2" s="16"/>
      <c r="UPJ2" s="16"/>
      <c r="UPK2" s="16"/>
      <c r="UPL2" s="16"/>
      <c r="UPM2" s="16"/>
      <c r="UPN2" s="16"/>
      <c r="UPO2" s="16"/>
      <c r="UPP2" s="16"/>
      <c r="UPQ2" s="16"/>
      <c r="UPR2" s="16"/>
      <c r="UPS2" s="16"/>
      <c r="UPT2" s="16"/>
      <c r="UPU2" s="16"/>
      <c r="UPV2" s="16"/>
      <c r="UPW2" s="16"/>
      <c r="UPX2" s="16"/>
      <c r="UPY2" s="16"/>
      <c r="UPZ2" s="16"/>
      <c r="UQA2" s="16"/>
      <c r="UQB2" s="16"/>
      <c r="UQC2" s="16"/>
      <c r="UQD2" s="16"/>
      <c r="UQE2" s="16"/>
      <c r="UQF2" s="16"/>
      <c r="UQG2" s="16"/>
      <c r="UQH2" s="16"/>
      <c r="UQI2" s="16"/>
      <c r="UQJ2" s="16"/>
      <c r="UQK2" s="16"/>
      <c r="UQL2" s="16"/>
      <c r="UQM2" s="16"/>
      <c r="UQN2" s="16"/>
      <c r="UQO2" s="16"/>
      <c r="UQP2" s="16"/>
      <c r="UQQ2" s="16"/>
      <c r="UQR2" s="16"/>
      <c r="UQS2" s="16"/>
      <c r="UQT2" s="16"/>
      <c r="UQU2" s="16"/>
      <c r="UQV2" s="16"/>
      <c r="UQW2" s="16"/>
      <c r="UQX2" s="16"/>
      <c r="UQY2" s="16"/>
      <c r="UQZ2" s="16"/>
      <c r="URA2" s="16"/>
      <c r="URB2" s="16"/>
      <c r="URC2" s="16"/>
      <c r="URD2" s="16"/>
      <c r="URE2" s="16"/>
      <c r="URF2" s="16"/>
      <c r="URG2" s="16"/>
      <c r="URH2" s="16"/>
      <c r="URI2" s="16"/>
      <c r="URJ2" s="16"/>
      <c r="URK2" s="16"/>
      <c r="URL2" s="16"/>
      <c r="URM2" s="16"/>
      <c r="URN2" s="16"/>
      <c r="URO2" s="16"/>
      <c r="URP2" s="16"/>
      <c r="URQ2" s="16"/>
      <c r="URR2" s="16"/>
      <c r="URS2" s="16"/>
      <c r="URT2" s="16"/>
      <c r="URU2" s="16"/>
      <c r="URV2" s="16"/>
      <c r="URW2" s="16"/>
      <c r="URX2" s="16"/>
      <c r="URY2" s="16"/>
      <c r="URZ2" s="16"/>
      <c r="USA2" s="16"/>
      <c r="USB2" s="16"/>
      <c r="USC2" s="16"/>
      <c r="USD2" s="16"/>
      <c r="USE2" s="16"/>
      <c r="USF2" s="16"/>
      <c r="USG2" s="16"/>
      <c r="USH2" s="16"/>
      <c r="USI2" s="16"/>
      <c r="USJ2" s="16"/>
      <c r="USK2" s="16"/>
      <c r="USL2" s="16"/>
      <c r="USM2" s="16"/>
      <c r="USN2" s="16"/>
      <c r="USO2" s="16"/>
      <c r="USP2" s="16"/>
      <c r="USQ2" s="16"/>
      <c r="USR2" s="16"/>
      <c r="USS2" s="16"/>
      <c r="UST2" s="16"/>
      <c r="USU2" s="16"/>
      <c r="USV2" s="16"/>
      <c r="USW2" s="16"/>
      <c r="USX2" s="16"/>
      <c r="USY2" s="16"/>
      <c r="USZ2" s="16"/>
      <c r="UTA2" s="16"/>
      <c r="UTB2" s="16"/>
      <c r="UTC2" s="16"/>
      <c r="UTD2" s="16"/>
      <c r="UTE2" s="16"/>
      <c r="UTF2" s="16"/>
      <c r="UTG2" s="16"/>
      <c r="UTH2" s="16"/>
      <c r="UTI2" s="16"/>
      <c r="UTJ2" s="16"/>
      <c r="UTK2" s="16"/>
      <c r="UTL2" s="16"/>
      <c r="UTM2" s="16"/>
      <c r="UTN2" s="16"/>
      <c r="UTO2" s="16"/>
      <c r="UTP2" s="16"/>
      <c r="UTQ2" s="16"/>
      <c r="UTR2" s="16"/>
      <c r="UTS2" s="16"/>
      <c r="UTT2" s="16"/>
      <c r="UTU2" s="16"/>
      <c r="UTV2" s="16"/>
      <c r="UTW2" s="16"/>
      <c r="UTX2" s="16"/>
      <c r="UTY2" s="16"/>
      <c r="UTZ2" s="16"/>
      <c r="UUA2" s="16"/>
      <c r="UUB2" s="16"/>
      <c r="UUC2" s="16"/>
      <c r="UUD2" s="16"/>
      <c r="UUE2" s="16"/>
      <c r="UUF2" s="16"/>
      <c r="UUG2" s="16"/>
      <c r="UUH2" s="16"/>
      <c r="UUI2" s="16"/>
      <c r="UUJ2" s="16"/>
      <c r="UUK2" s="16"/>
      <c r="UUL2" s="16"/>
      <c r="UUM2" s="16"/>
      <c r="UUN2" s="16"/>
      <c r="UUO2" s="16"/>
      <c r="UUP2" s="16"/>
      <c r="UUQ2" s="16"/>
      <c r="UUR2" s="16"/>
      <c r="UUS2" s="16"/>
      <c r="UUT2" s="16"/>
      <c r="UUU2" s="16"/>
      <c r="UUV2" s="16"/>
      <c r="UUW2" s="16"/>
      <c r="UUX2" s="16"/>
      <c r="UUY2" s="16"/>
      <c r="UUZ2" s="16"/>
      <c r="UVA2" s="16"/>
      <c r="UVB2" s="16"/>
      <c r="UVC2" s="16"/>
      <c r="UVD2" s="16"/>
      <c r="UVE2" s="16"/>
      <c r="UVF2" s="16"/>
      <c r="UVG2" s="16"/>
      <c r="UVH2" s="16"/>
      <c r="UVI2" s="16"/>
      <c r="UVJ2" s="16"/>
      <c r="UVK2" s="16"/>
      <c r="UVL2" s="16"/>
      <c r="UVM2" s="16"/>
      <c r="UVN2" s="16"/>
      <c r="UVO2" s="16"/>
      <c r="UVP2" s="16"/>
      <c r="UVQ2" s="16"/>
      <c r="UVR2" s="16"/>
      <c r="UVS2" s="16"/>
      <c r="UVT2" s="16"/>
      <c r="UVU2" s="16"/>
      <c r="UVV2" s="16"/>
      <c r="UVW2" s="16"/>
      <c r="UVX2" s="16"/>
      <c r="UVY2" s="16"/>
      <c r="UVZ2" s="16"/>
      <c r="UWA2" s="16"/>
      <c r="UWB2" s="16"/>
      <c r="UWC2" s="16"/>
      <c r="UWD2" s="16"/>
      <c r="UWE2" s="16"/>
      <c r="UWF2" s="16"/>
      <c r="UWG2" s="16"/>
      <c r="UWH2" s="16"/>
      <c r="UWI2" s="16"/>
      <c r="UWJ2" s="16"/>
      <c r="UWK2" s="16"/>
      <c r="UWL2" s="16"/>
      <c r="UWM2" s="16"/>
      <c r="UWN2" s="16"/>
      <c r="UWO2" s="16"/>
      <c r="UWP2" s="16"/>
      <c r="UWQ2" s="16"/>
      <c r="UWR2" s="16"/>
      <c r="UWS2" s="16"/>
      <c r="UWT2" s="16"/>
      <c r="UWU2" s="16"/>
      <c r="UWV2" s="16"/>
      <c r="UWW2" s="16"/>
      <c r="UWX2" s="16"/>
      <c r="UWY2" s="16"/>
      <c r="UWZ2" s="16"/>
      <c r="UXA2" s="16"/>
      <c r="UXB2" s="16"/>
      <c r="UXC2" s="16"/>
      <c r="UXD2" s="16"/>
      <c r="UXE2" s="16"/>
      <c r="UXF2" s="16"/>
      <c r="UXG2" s="16"/>
      <c r="UXH2" s="16"/>
      <c r="UXI2" s="16"/>
      <c r="UXJ2" s="16"/>
      <c r="UXK2" s="16"/>
      <c r="UXL2" s="16"/>
      <c r="UXM2" s="16"/>
      <c r="UXN2" s="16"/>
      <c r="UXO2" s="16"/>
      <c r="UXP2" s="16"/>
      <c r="UXQ2" s="16"/>
      <c r="UXR2" s="16"/>
      <c r="UXS2" s="16"/>
      <c r="UXT2" s="16"/>
      <c r="UXU2" s="16"/>
      <c r="UXV2" s="16"/>
      <c r="UXW2" s="16"/>
      <c r="UXX2" s="16"/>
      <c r="UXY2" s="16"/>
      <c r="UXZ2" s="16"/>
      <c r="UYA2" s="16"/>
      <c r="UYB2" s="16"/>
      <c r="UYC2" s="16"/>
      <c r="UYD2" s="16"/>
      <c r="UYE2" s="16"/>
      <c r="UYF2" s="16"/>
      <c r="UYG2" s="16"/>
      <c r="UYH2" s="16"/>
      <c r="UYI2" s="16"/>
      <c r="UYJ2" s="16"/>
      <c r="UYK2" s="16"/>
      <c r="UYL2" s="16"/>
      <c r="UYM2" s="16"/>
      <c r="UYN2" s="16"/>
      <c r="UYO2" s="16"/>
      <c r="UYP2" s="16"/>
      <c r="UYQ2" s="16"/>
      <c r="UYR2" s="16"/>
      <c r="UYS2" s="16"/>
      <c r="UYT2" s="16"/>
      <c r="UYU2" s="16"/>
      <c r="UYV2" s="16"/>
      <c r="UYW2" s="16"/>
      <c r="UYX2" s="16"/>
      <c r="UYY2" s="16"/>
      <c r="UYZ2" s="16"/>
      <c r="UZA2" s="16"/>
      <c r="UZB2" s="16"/>
      <c r="UZC2" s="16"/>
      <c r="UZD2" s="16"/>
      <c r="UZE2" s="16"/>
      <c r="UZF2" s="16"/>
      <c r="UZG2" s="16"/>
      <c r="UZH2" s="16"/>
      <c r="UZI2" s="16"/>
      <c r="UZJ2" s="16"/>
      <c r="UZK2" s="16"/>
      <c r="UZL2" s="16"/>
      <c r="UZM2" s="16"/>
      <c r="UZN2" s="16"/>
      <c r="UZO2" s="16"/>
      <c r="UZP2" s="16"/>
      <c r="UZQ2" s="16"/>
      <c r="UZR2" s="16"/>
      <c r="UZS2" s="16"/>
      <c r="UZT2" s="16"/>
      <c r="UZU2" s="16"/>
      <c r="UZV2" s="16"/>
      <c r="UZW2" s="16"/>
      <c r="UZX2" s="16"/>
      <c r="UZY2" s="16"/>
      <c r="UZZ2" s="16"/>
      <c r="VAA2" s="16"/>
      <c r="VAB2" s="16"/>
      <c r="VAC2" s="16"/>
      <c r="VAD2" s="16"/>
      <c r="VAE2" s="16"/>
      <c r="VAF2" s="16"/>
      <c r="VAG2" s="16"/>
      <c r="VAH2" s="16"/>
      <c r="VAI2" s="16"/>
      <c r="VAJ2" s="16"/>
      <c r="VAK2" s="16"/>
      <c r="VAL2" s="16"/>
      <c r="VAM2" s="16"/>
      <c r="VAN2" s="16"/>
      <c r="VAO2" s="16"/>
      <c r="VAP2" s="16"/>
      <c r="VAQ2" s="16"/>
      <c r="VAR2" s="16"/>
      <c r="VAS2" s="16"/>
      <c r="VAT2" s="16"/>
      <c r="VAU2" s="16"/>
      <c r="VAV2" s="16"/>
      <c r="VAW2" s="16"/>
      <c r="VAX2" s="16"/>
      <c r="VAY2" s="16"/>
      <c r="VAZ2" s="16"/>
      <c r="VBA2" s="16"/>
      <c r="VBB2" s="16"/>
      <c r="VBC2" s="16"/>
      <c r="VBD2" s="16"/>
      <c r="VBE2" s="16"/>
      <c r="VBF2" s="16"/>
      <c r="VBG2" s="16"/>
      <c r="VBH2" s="16"/>
      <c r="VBI2" s="16"/>
      <c r="VBJ2" s="16"/>
      <c r="VBK2" s="16"/>
      <c r="VBL2" s="16"/>
      <c r="VBM2" s="16"/>
      <c r="VBN2" s="16"/>
      <c r="VBO2" s="16"/>
      <c r="VBP2" s="16"/>
      <c r="VBQ2" s="16"/>
      <c r="VBR2" s="16"/>
      <c r="VBS2" s="16"/>
      <c r="VBT2" s="16"/>
      <c r="VBU2" s="16"/>
      <c r="VBV2" s="16"/>
      <c r="VBW2" s="16"/>
      <c r="VBX2" s="16"/>
      <c r="VBY2" s="16"/>
      <c r="VBZ2" s="16"/>
      <c r="VCA2" s="16"/>
      <c r="VCB2" s="16"/>
      <c r="VCC2" s="16"/>
      <c r="VCD2" s="16"/>
      <c r="VCE2" s="16"/>
      <c r="VCF2" s="16"/>
      <c r="VCG2" s="16"/>
      <c r="VCH2" s="16"/>
      <c r="VCI2" s="16"/>
      <c r="VCJ2" s="16"/>
      <c r="VCK2" s="16"/>
      <c r="VCL2" s="16"/>
      <c r="VCM2" s="16"/>
      <c r="VCN2" s="16"/>
      <c r="VCO2" s="16"/>
      <c r="VCP2" s="16"/>
      <c r="VCQ2" s="16"/>
      <c r="VCR2" s="16"/>
      <c r="VCS2" s="16"/>
      <c r="VCT2" s="16"/>
      <c r="VCU2" s="16"/>
      <c r="VCV2" s="16"/>
      <c r="VCW2" s="16"/>
      <c r="VCX2" s="16"/>
      <c r="VCY2" s="16"/>
      <c r="VCZ2" s="16"/>
      <c r="VDA2" s="16"/>
      <c r="VDB2" s="16"/>
      <c r="VDC2" s="16"/>
      <c r="VDD2" s="16"/>
      <c r="VDE2" s="16"/>
      <c r="VDF2" s="16"/>
      <c r="VDG2" s="16"/>
      <c r="VDH2" s="16"/>
      <c r="VDI2" s="16"/>
      <c r="VDJ2" s="16"/>
      <c r="VDK2" s="16"/>
      <c r="VDL2" s="16"/>
      <c r="VDM2" s="16"/>
      <c r="VDN2" s="16"/>
      <c r="VDO2" s="16"/>
      <c r="VDP2" s="16"/>
      <c r="VDQ2" s="16"/>
      <c r="VDR2" s="16"/>
      <c r="VDS2" s="16"/>
      <c r="VDT2" s="16"/>
      <c r="VDU2" s="16"/>
      <c r="VDV2" s="16"/>
      <c r="VDW2" s="16"/>
      <c r="VDX2" s="16"/>
      <c r="VDY2" s="16"/>
      <c r="VDZ2" s="16"/>
      <c r="VEA2" s="16"/>
      <c r="VEB2" s="16"/>
      <c r="VEC2" s="16"/>
      <c r="VED2" s="16"/>
      <c r="VEE2" s="16"/>
      <c r="VEF2" s="16"/>
      <c r="VEG2" s="16"/>
      <c r="VEH2" s="16"/>
      <c r="VEI2" s="16"/>
      <c r="VEJ2" s="16"/>
      <c r="VEK2" s="16"/>
      <c r="VEL2" s="16"/>
      <c r="VEM2" s="16"/>
      <c r="VEN2" s="16"/>
      <c r="VEO2" s="16"/>
      <c r="VEP2" s="16"/>
      <c r="VEQ2" s="16"/>
      <c r="VER2" s="16"/>
      <c r="VES2" s="16"/>
      <c r="VET2" s="16"/>
      <c r="VEU2" s="16"/>
      <c r="VEV2" s="16"/>
      <c r="VEW2" s="16"/>
      <c r="VEX2" s="16"/>
      <c r="VEY2" s="16"/>
      <c r="VEZ2" s="16"/>
      <c r="VFA2" s="16"/>
      <c r="VFB2" s="16"/>
      <c r="VFC2" s="16"/>
      <c r="VFD2" s="16"/>
      <c r="VFE2" s="16"/>
      <c r="VFF2" s="16"/>
      <c r="VFG2" s="16"/>
      <c r="VFH2" s="16"/>
      <c r="VFI2" s="16"/>
      <c r="VFJ2" s="16"/>
      <c r="VFK2" s="16"/>
      <c r="VFL2" s="16"/>
      <c r="VFM2" s="16"/>
      <c r="VFN2" s="16"/>
      <c r="VFO2" s="16"/>
      <c r="VFP2" s="16"/>
      <c r="VFQ2" s="16"/>
      <c r="VFR2" s="16"/>
      <c r="VFS2" s="16"/>
      <c r="VFT2" s="16"/>
      <c r="VFU2" s="16"/>
      <c r="VFV2" s="16"/>
      <c r="VFW2" s="16"/>
      <c r="VFX2" s="16"/>
      <c r="VFY2" s="16"/>
      <c r="VFZ2" s="16"/>
      <c r="VGA2" s="16"/>
      <c r="VGB2" s="16"/>
      <c r="VGC2" s="16"/>
      <c r="VGD2" s="16"/>
      <c r="VGE2" s="16"/>
      <c r="VGF2" s="16"/>
      <c r="VGG2" s="16"/>
      <c r="VGH2" s="16"/>
      <c r="VGI2" s="16"/>
      <c r="VGJ2" s="16"/>
      <c r="VGK2" s="16"/>
      <c r="VGL2" s="16"/>
      <c r="VGM2" s="16"/>
      <c r="VGN2" s="16"/>
      <c r="VGO2" s="16"/>
      <c r="VGP2" s="16"/>
      <c r="VGQ2" s="16"/>
      <c r="VGR2" s="16"/>
      <c r="VGS2" s="16"/>
      <c r="VGT2" s="16"/>
      <c r="VGU2" s="16"/>
      <c r="VGV2" s="16"/>
      <c r="VGW2" s="16"/>
      <c r="VGX2" s="16"/>
      <c r="VGY2" s="16"/>
      <c r="VGZ2" s="16"/>
      <c r="VHA2" s="16"/>
      <c r="VHB2" s="16"/>
      <c r="VHC2" s="16"/>
      <c r="VHD2" s="16"/>
      <c r="VHE2" s="16"/>
      <c r="VHF2" s="16"/>
      <c r="VHG2" s="16"/>
      <c r="VHH2" s="16"/>
      <c r="VHI2" s="16"/>
      <c r="VHJ2" s="16"/>
      <c r="VHK2" s="16"/>
      <c r="VHL2" s="16"/>
      <c r="VHM2" s="16"/>
      <c r="VHN2" s="16"/>
      <c r="VHO2" s="16"/>
      <c r="VHP2" s="16"/>
      <c r="VHQ2" s="16"/>
      <c r="VHR2" s="16"/>
      <c r="VHS2" s="16"/>
      <c r="VHT2" s="16"/>
      <c r="VHU2" s="16"/>
      <c r="VHV2" s="16"/>
      <c r="VHW2" s="16"/>
      <c r="VHX2" s="16"/>
      <c r="VHY2" s="16"/>
      <c r="VHZ2" s="16"/>
      <c r="VIA2" s="16"/>
      <c r="VIB2" s="16"/>
      <c r="VIC2" s="16"/>
      <c r="VID2" s="16"/>
      <c r="VIE2" s="16"/>
      <c r="VIF2" s="16"/>
      <c r="VIG2" s="16"/>
      <c r="VIH2" s="16"/>
      <c r="VII2" s="16"/>
      <c r="VIJ2" s="16"/>
      <c r="VIK2" s="16"/>
      <c r="VIL2" s="16"/>
      <c r="VIM2" s="16"/>
      <c r="VIN2" s="16"/>
      <c r="VIO2" s="16"/>
      <c r="VIP2" s="16"/>
      <c r="VIQ2" s="16"/>
      <c r="VIR2" s="16"/>
      <c r="VIS2" s="16"/>
      <c r="VIT2" s="16"/>
      <c r="VIU2" s="16"/>
      <c r="VIV2" s="16"/>
      <c r="VIW2" s="16"/>
      <c r="VIX2" s="16"/>
      <c r="VIY2" s="16"/>
      <c r="VIZ2" s="16"/>
      <c r="VJA2" s="16"/>
      <c r="VJB2" s="16"/>
      <c r="VJC2" s="16"/>
      <c r="VJD2" s="16"/>
      <c r="VJE2" s="16"/>
      <c r="VJF2" s="16"/>
      <c r="VJG2" s="16"/>
      <c r="VJH2" s="16"/>
      <c r="VJI2" s="16"/>
      <c r="VJJ2" s="16"/>
      <c r="VJK2" s="16"/>
      <c r="VJL2" s="16"/>
      <c r="VJM2" s="16"/>
      <c r="VJN2" s="16"/>
      <c r="VJO2" s="16"/>
      <c r="VJP2" s="16"/>
      <c r="VJQ2" s="16"/>
      <c r="VJR2" s="16"/>
      <c r="VJS2" s="16"/>
      <c r="VJT2" s="16"/>
      <c r="VJU2" s="16"/>
      <c r="VJV2" s="16"/>
      <c r="VJW2" s="16"/>
      <c r="VJX2" s="16"/>
      <c r="VJY2" s="16"/>
      <c r="VJZ2" s="16"/>
      <c r="VKA2" s="16"/>
      <c r="VKB2" s="16"/>
      <c r="VKC2" s="16"/>
      <c r="VKD2" s="16"/>
      <c r="VKE2" s="16"/>
      <c r="VKF2" s="16"/>
      <c r="VKG2" s="16"/>
      <c r="VKH2" s="16"/>
      <c r="VKI2" s="16"/>
      <c r="VKJ2" s="16"/>
      <c r="VKK2" s="16"/>
      <c r="VKL2" s="16"/>
      <c r="VKM2" s="16"/>
      <c r="VKN2" s="16"/>
      <c r="VKO2" s="16"/>
      <c r="VKP2" s="16"/>
      <c r="VKQ2" s="16"/>
      <c r="VKR2" s="16"/>
      <c r="VKS2" s="16"/>
      <c r="VKT2" s="16"/>
      <c r="VKU2" s="16"/>
      <c r="VKV2" s="16"/>
      <c r="VKW2" s="16"/>
      <c r="VKX2" s="16"/>
      <c r="VKY2" s="16"/>
      <c r="VKZ2" s="16"/>
      <c r="VLA2" s="16"/>
      <c r="VLB2" s="16"/>
      <c r="VLC2" s="16"/>
      <c r="VLD2" s="16"/>
      <c r="VLE2" s="16"/>
      <c r="VLF2" s="16"/>
      <c r="VLG2" s="16"/>
      <c r="VLH2" s="16"/>
      <c r="VLI2" s="16"/>
      <c r="VLJ2" s="16"/>
      <c r="VLK2" s="16"/>
      <c r="VLL2" s="16"/>
      <c r="VLM2" s="16"/>
      <c r="VLN2" s="16"/>
      <c r="VLO2" s="16"/>
      <c r="VLP2" s="16"/>
      <c r="VLQ2" s="16"/>
      <c r="VLR2" s="16"/>
      <c r="VLS2" s="16"/>
      <c r="VLT2" s="16"/>
      <c r="VLU2" s="16"/>
      <c r="VLV2" s="16"/>
      <c r="VLW2" s="16"/>
      <c r="VLX2" s="16"/>
      <c r="VLY2" s="16"/>
      <c r="VLZ2" s="16"/>
      <c r="VMA2" s="16"/>
      <c r="VMB2" s="16"/>
      <c r="VMC2" s="16"/>
      <c r="VMD2" s="16"/>
      <c r="VME2" s="16"/>
      <c r="VMF2" s="16"/>
      <c r="VMG2" s="16"/>
      <c r="VMH2" s="16"/>
      <c r="VMI2" s="16"/>
      <c r="VMJ2" s="16"/>
      <c r="VMK2" s="16"/>
      <c r="VML2" s="16"/>
      <c r="VMM2" s="16"/>
      <c r="VMN2" s="16"/>
      <c r="VMO2" s="16"/>
      <c r="VMP2" s="16"/>
      <c r="VMQ2" s="16"/>
      <c r="VMR2" s="16"/>
      <c r="VMS2" s="16"/>
      <c r="VMT2" s="16"/>
      <c r="VMU2" s="16"/>
      <c r="VMV2" s="16"/>
      <c r="VMW2" s="16"/>
      <c r="VMX2" s="16"/>
      <c r="VMY2" s="16"/>
      <c r="VMZ2" s="16"/>
      <c r="VNA2" s="16"/>
      <c r="VNB2" s="16"/>
      <c r="VNC2" s="16"/>
      <c r="VND2" s="16"/>
      <c r="VNE2" s="16"/>
      <c r="VNF2" s="16"/>
      <c r="VNG2" s="16"/>
      <c r="VNH2" s="16"/>
      <c r="VNI2" s="16"/>
      <c r="VNJ2" s="16"/>
      <c r="VNK2" s="16"/>
      <c r="VNL2" s="16"/>
      <c r="VNM2" s="16"/>
      <c r="VNN2" s="16"/>
      <c r="VNO2" s="16"/>
      <c r="VNP2" s="16"/>
      <c r="VNQ2" s="16"/>
      <c r="VNR2" s="16"/>
      <c r="VNS2" s="16"/>
      <c r="VNT2" s="16"/>
      <c r="VNU2" s="16"/>
      <c r="VNV2" s="16"/>
      <c r="VNW2" s="16"/>
      <c r="VNX2" s="16"/>
      <c r="VNY2" s="16"/>
      <c r="VNZ2" s="16"/>
      <c r="VOA2" s="16"/>
      <c r="VOB2" s="16"/>
      <c r="VOC2" s="16"/>
      <c r="VOD2" s="16"/>
      <c r="VOE2" s="16"/>
      <c r="VOF2" s="16"/>
      <c r="VOG2" s="16"/>
      <c r="VOH2" s="16"/>
      <c r="VOI2" s="16"/>
      <c r="VOJ2" s="16"/>
      <c r="VOK2" s="16"/>
      <c r="VOL2" s="16"/>
      <c r="VOM2" s="16"/>
      <c r="VON2" s="16"/>
      <c r="VOO2" s="16"/>
      <c r="VOP2" s="16"/>
      <c r="VOQ2" s="16"/>
      <c r="VOR2" s="16"/>
      <c r="VOS2" s="16"/>
      <c r="VOT2" s="16"/>
      <c r="VOU2" s="16"/>
      <c r="VOV2" s="16"/>
      <c r="VOW2" s="16"/>
      <c r="VOX2" s="16"/>
      <c r="VOY2" s="16"/>
      <c r="VOZ2" s="16"/>
      <c r="VPA2" s="16"/>
      <c r="VPB2" s="16"/>
      <c r="VPC2" s="16"/>
      <c r="VPD2" s="16"/>
      <c r="VPE2" s="16"/>
      <c r="VPF2" s="16"/>
      <c r="VPG2" s="16"/>
      <c r="VPH2" s="16"/>
      <c r="VPI2" s="16"/>
      <c r="VPJ2" s="16"/>
      <c r="VPK2" s="16"/>
      <c r="VPL2" s="16"/>
      <c r="VPM2" s="16"/>
      <c r="VPN2" s="16"/>
      <c r="VPO2" s="16"/>
      <c r="VPP2" s="16"/>
      <c r="VPQ2" s="16"/>
      <c r="VPR2" s="16"/>
      <c r="VPS2" s="16"/>
      <c r="VPT2" s="16"/>
      <c r="VPU2" s="16"/>
      <c r="VPV2" s="16"/>
      <c r="VPW2" s="16"/>
      <c r="VPX2" s="16"/>
      <c r="VPY2" s="16"/>
      <c r="VPZ2" s="16"/>
      <c r="VQA2" s="16"/>
      <c r="VQB2" s="16"/>
      <c r="VQC2" s="16"/>
      <c r="VQD2" s="16"/>
      <c r="VQE2" s="16"/>
      <c r="VQF2" s="16"/>
      <c r="VQG2" s="16"/>
      <c r="VQH2" s="16"/>
      <c r="VQI2" s="16"/>
      <c r="VQJ2" s="16"/>
      <c r="VQK2" s="16"/>
      <c r="VQL2" s="16"/>
      <c r="VQM2" s="16"/>
      <c r="VQN2" s="16"/>
      <c r="VQO2" s="16"/>
      <c r="VQP2" s="16"/>
      <c r="VQQ2" s="16"/>
      <c r="VQR2" s="16"/>
      <c r="VQS2" s="16"/>
      <c r="VQT2" s="16"/>
      <c r="VQU2" s="16"/>
      <c r="VQV2" s="16"/>
      <c r="VQW2" s="16"/>
      <c r="VQX2" s="16"/>
      <c r="VQY2" s="16"/>
      <c r="VQZ2" s="16"/>
      <c r="VRA2" s="16"/>
      <c r="VRB2" s="16"/>
      <c r="VRC2" s="16"/>
      <c r="VRD2" s="16"/>
      <c r="VRE2" s="16"/>
      <c r="VRF2" s="16"/>
      <c r="VRG2" s="16"/>
      <c r="VRH2" s="16"/>
      <c r="VRI2" s="16"/>
      <c r="VRJ2" s="16"/>
      <c r="VRK2" s="16"/>
      <c r="VRL2" s="16"/>
      <c r="VRM2" s="16"/>
      <c r="VRN2" s="16"/>
      <c r="VRO2" s="16"/>
      <c r="VRP2" s="16"/>
      <c r="VRQ2" s="16"/>
      <c r="VRR2" s="16"/>
      <c r="VRS2" s="16"/>
      <c r="VRT2" s="16"/>
      <c r="VRU2" s="16"/>
      <c r="VRV2" s="16"/>
      <c r="VRW2" s="16"/>
      <c r="VRX2" s="16"/>
      <c r="VRY2" s="16"/>
      <c r="VRZ2" s="16"/>
      <c r="VSA2" s="16"/>
      <c r="VSB2" s="16"/>
      <c r="VSC2" s="16"/>
      <c r="VSD2" s="16"/>
      <c r="VSE2" s="16"/>
      <c r="VSF2" s="16"/>
      <c r="VSG2" s="16"/>
      <c r="VSH2" s="16"/>
      <c r="VSI2" s="16"/>
      <c r="VSJ2" s="16"/>
      <c r="VSK2" s="16"/>
      <c r="VSL2" s="16"/>
      <c r="VSM2" s="16"/>
      <c r="VSN2" s="16"/>
      <c r="VSO2" s="16"/>
      <c r="VSP2" s="16"/>
      <c r="VSQ2" s="16"/>
      <c r="VSR2" s="16"/>
      <c r="VSS2" s="16"/>
      <c r="VST2" s="16"/>
      <c r="VSU2" s="16"/>
      <c r="VSV2" s="16"/>
      <c r="VSW2" s="16"/>
      <c r="VSX2" s="16"/>
      <c r="VSY2" s="16"/>
      <c r="VSZ2" s="16"/>
      <c r="VTA2" s="16"/>
      <c r="VTB2" s="16"/>
      <c r="VTC2" s="16"/>
      <c r="VTD2" s="16"/>
      <c r="VTE2" s="16"/>
      <c r="VTF2" s="16"/>
      <c r="VTG2" s="16"/>
      <c r="VTH2" s="16"/>
      <c r="VTI2" s="16"/>
      <c r="VTJ2" s="16"/>
      <c r="VTK2" s="16"/>
      <c r="VTL2" s="16"/>
      <c r="VTM2" s="16"/>
      <c r="VTN2" s="16"/>
      <c r="VTO2" s="16"/>
      <c r="VTP2" s="16"/>
      <c r="VTQ2" s="16"/>
      <c r="VTR2" s="16"/>
      <c r="VTS2" s="16"/>
      <c r="VTT2" s="16"/>
      <c r="VTU2" s="16"/>
      <c r="VTV2" s="16"/>
      <c r="VTW2" s="16"/>
      <c r="VTX2" s="16"/>
      <c r="VTY2" s="16"/>
      <c r="VTZ2" s="16"/>
      <c r="VUA2" s="16"/>
      <c r="VUB2" s="16"/>
      <c r="VUC2" s="16"/>
      <c r="VUD2" s="16"/>
      <c r="VUE2" s="16"/>
      <c r="VUF2" s="16"/>
      <c r="VUG2" s="16"/>
      <c r="VUH2" s="16"/>
      <c r="VUI2" s="16"/>
      <c r="VUJ2" s="16"/>
      <c r="VUK2" s="16"/>
      <c r="VUL2" s="16"/>
      <c r="VUM2" s="16"/>
      <c r="VUN2" s="16"/>
      <c r="VUO2" s="16"/>
      <c r="VUP2" s="16"/>
      <c r="VUQ2" s="16"/>
      <c r="VUR2" s="16"/>
      <c r="VUS2" s="16"/>
      <c r="VUT2" s="16"/>
      <c r="VUU2" s="16"/>
      <c r="VUV2" s="16"/>
      <c r="VUW2" s="16"/>
      <c r="VUX2" s="16"/>
      <c r="VUY2" s="16"/>
      <c r="VUZ2" s="16"/>
      <c r="VVA2" s="16"/>
      <c r="VVB2" s="16"/>
      <c r="VVC2" s="16"/>
      <c r="VVD2" s="16"/>
      <c r="VVE2" s="16"/>
      <c r="VVF2" s="16"/>
      <c r="VVG2" s="16"/>
      <c r="VVH2" s="16"/>
      <c r="VVI2" s="16"/>
      <c r="VVJ2" s="16"/>
      <c r="VVK2" s="16"/>
      <c r="VVL2" s="16"/>
      <c r="VVM2" s="16"/>
      <c r="VVN2" s="16"/>
      <c r="VVO2" s="16"/>
      <c r="VVP2" s="16"/>
      <c r="VVQ2" s="16"/>
      <c r="VVR2" s="16"/>
      <c r="VVS2" s="16"/>
      <c r="VVT2" s="16"/>
      <c r="VVU2" s="16"/>
      <c r="VVV2" s="16"/>
      <c r="VVW2" s="16"/>
      <c r="VVX2" s="16"/>
      <c r="VVY2" s="16"/>
      <c r="VVZ2" s="16"/>
      <c r="VWA2" s="16"/>
      <c r="VWB2" s="16"/>
      <c r="VWC2" s="16"/>
      <c r="VWD2" s="16"/>
      <c r="VWE2" s="16"/>
      <c r="VWF2" s="16"/>
      <c r="VWG2" s="16"/>
      <c r="VWH2" s="16"/>
      <c r="VWI2" s="16"/>
      <c r="VWJ2" s="16"/>
      <c r="VWK2" s="16"/>
      <c r="VWL2" s="16"/>
      <c r="VWM2" s="16"/>
      <c r="VWN2" s="16"/>
      <c r="VWO2" s="16"/>
      <c r="VWP2" s="16"/>
      <c r="VWQ2" s="16"/>
      <c r="VWR2" s="16"/>
      <c r="VWS2" s="16"/>
      <c r="VWT2" s="16"/>
      <c r="VWU2" s="16"/>
      <c r="VWV2" s="16"/>
      <c r="VWW2" s="16"/>
      <c r="VWX2" s="16"/>
      <c r="VWY2" s="16"/>
      <c r="VWZ2" s="16"/>
      <c r="VXA2" s="16"/>
      <c r="VXB2" s="16"/>
      <c r="VXC2" s="16"/>
      <c r="VXD2" s="16"/>
      <c r="VXE2" s="16"/>
      <c r="VXF2" s="16"/>
      <c r="VXG2" s="16"/>
      <c r="VXH2" s="16"/>
      <c r="VXI2" s="16"/>
      <c r="VXJ2" s="16"/>
      <c r="VXK2" s="16"/>
      <c r="VXL2" s="16"/>
      <c r="VXM2" s="16"/>
      <c r="VXN2" s="16"/>
      <c r="VXO2" s="16"/>
      <c r="VXP2" s="16"/>
      <c r="VXQ2" s="16"/>
      <c r="VXR2" s="16"/>
      <c r="VXS2" s="16"/>
      <c r="VXT2" s="16"/>
      <c r="VXU2" s="16"/>
      <c r="VXV2" s="16"/>
      <c r="VXW2" s="16"/>
      <c r="VXX2" s="16"/>
      <c r="VXY2" s="16"/>
      <c r="VXZ2" s="16"/>
      <c r="VYA2" s="16"/>
      <c r="VYB2" s="16"/>
      <c r="VYC2" s="16"/>
      <c r="VYD2" s="16"/>
      <c r="VYE2" s="16"/>
      <c r="VYF2" s="16"/>
      <c r="VYG2" s="16"/>
      <c r="VYH2" s="16"/>
      <c r="VYI2" s="16"/>
      <c r="VYJ2" s="16"/>
      <c r="VYK2" s="16"/>
      <c r="VYL2" s="16"/>
      <c r="VYM2" s="16"/>
      <c r="VYN2" s="16"/>
      <c r="VYO2" s="16"/>
      <c r="VYP2" s="16"/>
      <c r="VYQ2" s="16"/>
      <c r="VYR2" s="16"/>
      <c r="VYS2" s="16"/>
      <c r="VYT2" s="16"/>
      <c r="VYU2" s="16"/>
      <c r="VYV2" s="16"/>
      <c r="VYW2" s="16"/>
      <c r="VYX2" s="16"/>
      <c r="VYY2" s="16"/>
      <c r="VYZ2" s="16"/>
      <c r="VZA2" s="16"/>
      <c r="VZB2" s="16"/>
      <c r="VZC2" s="16"/>
      <c r="VZD2" s="16"/>
      <c r="VZE2" s="16"/>
      <c r="VZF2" s="16"/>
      <c r="VZG2" s="16"/>
      <c r="VZH2" s="16"/>
      <c r="VZI2" s="16"/>
      <c r="VZJ2" s="16"/>
      <c r="VZK2" s="16"/>
      <c r="VZL2" s="16"/>
      <c r="VZM2" s="16"/>
      <c r="VZN2" s="16"/>
      <c r="VZO2" s="16"/>
      <c r="VZP2" s="16"/>
      <c r="VZQ2" s="16"/>
      <c r="VZR2" s="16"/>
      <c r="VZS2" s="16"/>
      <c r="VZT2" s="16"/>
      <c r="VZU2" s="16"/>
      <c r="VZV2" s="16"/>
      <c r="VZW2" s="16"/>
      <c r="VZX2" s="16"/>
      <c r="VZY2" s="16"/>
      <c r="VZZ2" s="16"/>
      <c r="WAA2" s="16"/>
      <c r="WAB2" s="16"/>
      <c r="WAC2" s="16"/>
      <c r="WAD2" s="16"/>
      <c r="WAE2" s="16"/>
      <c r="WAF2" s="16"/>
      <c r="WAG2" s="16"/>
      <c r="WAH2" s="16"/>
      <c r="WAI2" s="16"/>
      <c r="WAJ2" s="16"/>
      <c r="WAK2" s="16"/>
      <c r="WAL2" s="16"/>
      <c r="WAM2" s="16"/>
      <c r="WAN2" s="16"/>
      <c r="WAO2" s="16"/>
      <c r="WAP2" s="16"/>
      <c r="WAQ2" s="16"/>
      <c r="WAR2" s="16"/>
      <c r="WAS2" s="16"/>
      <c r="WAT2" s="16"/>
      <c r="WAU2" s="16"/>
      <c r="WAV2" s="16"/>
      <c r="WAW2" s="16"/>
      <c r="WAX2" s="16"/>
      <c r="WAY2" s="16"/>
      <c r="WAZ2" s="16"/>
      <c r="WBA2" s="16"/>
      <c r="WBB2" s="16"/>
      <c r="WBC2" s="16"/>
      <c r="WBD2" s="16"/>
      <c r="WBE2" s="16"/>
      <c r="WBF2" s="16"/>
      <c r="WBG2" s="16"/>
      <c r="WBH2" s="16"/>
      <c r="WBI2" s="16"/>
      <c r="WBJ2" s="16"/>
      <c r="WBK2" s="16"/>
      <c r="WBL2" s="16"/>
      <c r="WBM2" s="16"/>
      <c r="WBN2" s="16"/>
      <c r="WBO2" s="16"/>
      <c r="WBP2" s="16"/>
      <c r="WBQ2" s="16"/>
      <c r="WBR2" s="16"/>
      <c r="WBS2" s="16"/>
      <c r="WBT2" s="16"/>
      <c r="WBU2" s="16"/>
      <c r="WBV2" s="16"/>
      <c r="WBW2" s="16"/>
      <c r="WBX2" s="16"/>
      <c r="WBY2" s="16"/>
      <c r="WBZ2" s="16"/>
      <c r="WCA2" s="16"/>
      <c r="WCB2" s="16"/>
      <c r="WCC2" s="16"/>
      <c r="WCD2" s="16"/>
      <c r="WCE2" s="16"/>
      <c r="WCF2" s="16"/>
      <c r="WCG2" s="16"/>
      <c r="WCH2" s="16"/>
      <c r="WCI2" s="16"/>
      <c r="WCJ2" s="16"/>
      <c r="WCK2" s="16"/>
      <c r="WCL2" s="16"/>
      <c r="WCM2" s="16"/>
      <c r="WCN2" s="16"/>
      <c r="WCO2" s="16"/>
      <c r="WCP2" s="16"/>
      <c r="WCQ2" s="16"/>
      <c r="WCR2" s="16"/>
      <c r="WCS2" s="16"/>
      <c r="WCT2" s="16"/>
      <c r="WCU2" s="16"/>
      <c r="WCV2" s="16"/>
      <c r="WCW2" s="16"/>
      <c r="WCX2" s="16"/>
      <c r="WCY2" s="16"/>
      <c r="WCZ2" s="16"/>
      <c r="WDA2" s="16"/>
      <c r="WDB2" s="16"/>
      <c r="WDC2" s="16"/>
      <c r="WDD2" s="16"/>
      <c r="WDE2" s="16"/>
      <c r="WDF2" s="16"/>
      <c r="WDG2" s="16"/>
      <c r="WDH2" s="16"/>
      <c r="WDI2" s="16"/>
      <c r="WDJ2" s="16"/>
      <c r="WDK2" s="16"/>
      <c r="WDL2" s="16"/>
      <c r="WDM2" s="16"/>
      <c r="WDN2" s="16"/>
      <c r="WDO2" s="16"/>
      <c r="WDP2" s="16"/>
      <c r="WDQ2" s="16"/>
      <c r="WDR2" s="16"/>
      <c r="WDS2" s="16"/>
      <c r="WDT2" s="16"/>
      <c r="WDU2" s="16"/>
      <c r="WDV2" s="16"/>
      <c r="WDW2" s="16"/>
      <c r="WDX2" s="16"/>
      <c r="WDY2" s="16"/>
      <c r="WDZ2" s="16"/>
      <c r="WEA2" s="16"/>
      <c r="WEB2" s="16"/>
      <c r="WEC2" s="16"/>
      <c r="WED2" s="16"/>
      <c r="WEE2" s="16"/>
      <c r="WEF2" s="16"/>
      <c r="WEG2" s="16"/>
      <c r="WEH2" s="16"/>
      <c r="WEI2" s="16"/>
      <c r="WEJ2" s="16"/>
      <c r="WEK2" s="16"/>
      <c r="WEL2" s="16"/>
      <c r="WEM2" s="16"/>
      <c r="WEN2" s="16"/>
      <c r="WEO2" s="16"/>
      <c r="WEP2" s="16"/>
      <c r="WEQ2" s="16"/>
      <c r="WER2" s="16"/>
      <c r="WES2" s="16"/>
      <c r="WET2" s="16"/>
      <c r="WEU2" s="16"/>
      <c r="WEV2" s="16"/>
      <c r="WEW2" s="16"/>
      <c r="WEX2" s="16"/>
      <c r="WEY2" s="16"/>
      <c r="WEZ2" s="16"/>
      <c r="WFA2" s="16"/>
      <c r="WFB2" s="16"/>
      <c r="WFC2" s="16"/>
      <c r="WFD2" s="16"/>
      <c r="WFE2" s="16"/>
      <c r="WFF2" s="16"/>
      <c r="WFG2" s="16"/>
      <c r="WFH2" s="16"/>
      <c r="WFI2" s="16"/>
      <c r="WFJ2" s="16"/>
      <c r="WFK2" s="16"/>
      <c r="WFL2" s="16"/>
      <c r="WFM2" s="16"/>
      <c r="WFN2" s="16"/>
      <c r="WFO2" s="16"/>
      <c r="WFP2" s="16"/>
      <c r="WFQ2" s="16"/>
      <c r="WFR2" s="16"/>
      <c r="WFS2" s="16"/>
      <c r="WFT2" s="16"/>
      <c r="WFU2" s="16"/>
      <c r="WFV2" s="16"/>
      <c r="WFW2" s="16"/>
      <c r="WFX2" s="16"/>
      <c r="WFY2" s="16"/>
      <c r="WFZ2" s="16"/>
      <c r="WGA2" s="16"/>
      <c r="WGB2" s="16"/>
      <c r="WGC2" s="16"/>
      <c r="WGD2" s="16"/>
      <c r="WGE2" s="16"/>
      <c r="WGF2" s="16"/>
      <c r="WGG2" s="16"/>
      <c r="WGH2" s="16"/>
      <c r="WGI2" s="16"/>
      <c r="WGJ2" s="16"/>
      <c r="WGK2" s="16"/>
      <c r="WGL2" s="16"/>
      <c r="WGM2" s="16"/>
      <c r="WGN2" s="16"/>
      <c r="WGO2" s="16"/>
      <c r="WGP2" s="16"/>
      <c r="WGQ2" s="16"/>
      <c r="WGR2" s="16"/>
      <c r="WGS2" s="16"/>
      <c r="WGT2" s="16"/>
      <c r="WGU2" s="16"/>
      <c r="WGV2" s="16"/>
      <c r="WGW2" s="16"/>
      <c r="WGX2" s="16"/>
      <c r="WGY2" s="16"/>
      <c r="WGZ2" s="16"/>
      <c r="WHA2" s="16"/>
      <c r="WHB2" s="16"/>
      <c r="WHC2" s="16"/>
      <c r="WHD2" s="16"/>
      <c r="WHE2" s="16"/>
      <c r="WHF2" s="16"/>
      <c r="WHG2" s="16"/>
      <c r="WHH2" s="16"/>
      <c r="WHI2" s="16"/>
      <c r="WHJ2" s="16"/>
      <c r="WHK2" s="16"/>
      <c r="WHL2" s="16"/>
      <c r="WHM2" s="16"/>
      <c r="WHN2" s="16"/>
      <c r="WHO2" s="16"/>
      <c r="WHP2" s="16"/>
      <c r="WHQ2" s="16"/>
      <c r="WHR2" s="16"/>
      <c r="WHS2" s="16"/>
      <c r="WHT2" s="16"/>
      <c r="WHU2" s="16"/>
      <c r="WHV2" s="16"/>
      <c r="WHW2" s="16"/>
      <c r="WHX2" s="16"/>
      <c r="WHY2" s="16"/>
      <c r="WHZ2" s="16"/>
      <c r="WIA2" s="16"/>
      <c r="WIB2" s="16"/>
      <c r="WIC2" s="16"/>
      <c r="WID2" s="16"/>
      <c r="WIE2" s="16"/>
      <c r="WIF2" s="16"/>
      <c r="WIG2" s="16"/>
      <c r="WIH2" s="16"/>
      <c r="WII2" s="16"/>
      <c r="WIJ2" s="16"/>
      <c r="WIK2" s="16"/>
      <c r="WIL2" s="16"/>
      <c r="WIM2" s="16"/>
      <c r="WIN2" s="16"/>
      <c r="WIO2" s="16"/>
      <c r="WIP2" s="16"/>
      <c r="WIQ2" s="16"/>
      <c r="WIR2" s="16"/>
      <c r="WIS2" s="16"/>
      <c r="WIT2" s="16"/>
      <c r="WIU2" s="16"/>
      <c r="WIV2" s="16"/>
      <c r="WIW2" s="16"/>
      <c r="WIX2" s="16"/>
      <c r="WIY2" s="16"/>
      <c r="WIZ2" s="16"/>
      <c r="WJA2" s="16"/>
      <c r="WJB2" s="16"/>
      <c r="WJC2" s="16"/>
      <c r="WJD2" s="16"/>
      <c r="WJE2" s="16"/>
      <c r="WJF2" s="16"/>
      <c r="WJG2" s="16"/>
      <c r="WJH2" s="16"/>
      <c r="WJI2" s="16"/>
      <c r="WJJ2" s="16"/>
      <c r="WJK2" s="16"/>
      <c r="WJL2" s="16"/>
      <c r="WJM2" s="16"/>
      <c r="WJN2" s="16"/>
      <c r="WJO2" s="16"/>
      <c r="WJP2" s="16"/>
      <c r="WJQ2" s="16"/>
      <c r="WJR2" s="16"/>
      <c r="WJS2" s="16"/>
      <c r="WJT2" s="16"/>
      <c r="WJU2" s="16"/>
      <c r="WJV2" s="16"/>
      <c r="WJW2" s="16"/>
      <c r="WJX2" s="16"/>
      <c r="WJY2" s="16"/>
      <c r="WJZ2" s="16"/>
      <c r="WKA2" s="16"/>
      <c r="WKB2" s="16"/>
      <c r="WKC2" s="16"/>
      <c r="WKD2" s="16"/>
      <c r="WKE2" s="16"/>
      <c r="WKF2" s="16"/>
      <c r="WKG2" s="16"/>
      <c r="WKH2" s="16"/>
      <c r="WKI2" s="16"/>
      <c r="WKJ2" s="16"/>
      <c r="WKK2" s="16"/>
      <c r="WKL2" s="16"/>
      <c r="WKM2" s="16"/>
      <c r="WKN2" s="16"/>
      <c r="WKO2" s="16"/>
      <c r="WKP2" s="16"/>
      <c r="WKQ2" s="16"/>
      <c r="WKR2" s="16"/>
      <c r="WKS2" s="16"/>
      <c r="WKT2" s="16"/>
      <c r="WKU2" s="16"/>
      <c r="WKV2" s="16"/>
      <c r="WKW2" s="16"/>
      <c r="WKX2" s="16"/>
      <c r="WKY2" s="16"/>
      <c r="WKZ2" s="16"/>
      <c r="WLA2" s="16"/>
      <c r="WLB2" s="16"/>
      <c r="WLC2" s="16"/>
      <c r="WLD2" s="16"/>
      <c r="WLE2" s="16"/>
      <c r="WLF2" s="16"/>
      <c r="WLG2" s="16"/>
      <c r="WLH2" s="16"/>
      <c r="WLI2" s="16"/>
      <c r="WLJ2" s="16"/>
      <c r="WLK2" s="16"/>
      <c r="WLL2" s="16"/>
      <c r="WLM2" s="16"/>
      <c r="WLN2" s="16"/>
      <c r="WLO2" s="16"/>
      <c r="WLP2" s="16"/>
      <c r="WLQ2" s="16"/>
      <c r="WLR2" s="16"/>
      <c r="WLS2" s="16"/>
      <c r="WLT2" s="16"/>
      <c r="WLU2" s="16"/>
      <c r="WLV2" s="16"/>
      <c r="WLW2" s="16"/>
      <c r="WLX2" s="16"/>
      <c r="WLY2" s="16"/>
      <c r="WLZ2" s="16"/>
      <c r="WMA2" s="16"/>
      <c r="WMB2" s="16"/>
      <c r="WMC2" s="16"/>
      <c r="WMD2" s="16"/>
      <c r="WME2" s="16"/>
      <c r="WMF2" s="16"/>
      <c r="WMG2" s="16"/>
      <c r="WMH2" s="16"/>
      <c r="WMI2" s="16"/>
      <c r="WMJ2" s="16"/>
      <c r="WMK2" s="16"/>
      <c r="WML2" s="16"/>
      <c r="WMM2" s="16"/>
      <c r="WMN2" s="16"/>
      <c r="WMO2" s="16"/>
      <c r="WMP2" s="16"/>
      <c r="WMQ2" s="16"/>
      <c r="WMR2" s="16"/>
      <c r="WMS2" s="16"/>
      <c r="WMT2" s="16"/>
      <c r="WMU2" s="16"/>
      <c r="WMV2" s="16"/>
      <c r="WMW2" s="16"/>
      <c r="WMX2" s="16"/>
      <c r="WMY2" s="16"/>
      <c r="WMZ2" s="16"/>
      <c r="WNA2" s="16"/>
      <c r="WNB2" s="16"/>
      <c r="WNC2" s="16"/>
      <c r="WND2" s="16"/>
      <c r="WNE2" s="16"/>
      <c r="WNF2" s="16"/>
      <c r="WNG2" s="16"/>
      <c r="WNH2" s="16"/>
      <c r="WNI2" s="16"/>
      <c r="WNJ2" s="16"/>
      <c r="WNK2" s="16"/>
      <c r="WNL2" s="16"/>
      <c r="WNM2" s="16"/>
      <c r="WNN2" s="16"/>
      <c r="WNO2" s="16"/>
      <c r="WNP2" s="16"/>
      <c r="WNQ2" s="16"/>
      <c r="WNR2" s="16"/>
      <c r="WNS2" s="16"/>
      <c r="WNT2" s="16"/>
      <c r="WNU2" s="16"/>
      <c r="WNV2" s="16"/>
      <c r="WNW2" s="16"/>
      <c r="WNX2" s="16"/>
      <c r="WNY2" s="16"/>
      <c r="WNZ2" s="16"/>
      <c r="WOA2" s="16"/>
      <c r="WOB2" s="16"/>
      <c r="WOC2" s="16"/>
      <c r="WOD2" s="16"/>
      <c r="WOE2" s="16"/>
      <c r="WOF2" s="16"/>
      <c r="WOG2" s="16"/>
      <c r="WOH2" s="16"/>
      <c r="WOI2" s="16"/>
      <c r="WOJ2" s="16"/>
      <c r="WOK2" s="16"/>
      <c r="WOL2" s="16"/>
      <c r="WOM2" s="16"/>
      <c r="WON2" s="16"/>
      <c r="WOO2" s="16"/>
      <c r="WOP2" s="16"/>
      <c r="WOQ2" s="16"/>
      <c r="WOR2" s="16"/>
      <c r="WOS2" s="16"/>
      <c r="WOT2" s="16"/>
      <c r="WOU2" s="16"/>
      <c r="WOV2" s="16"/>
      <c r="WOW2" s="16"/>
      <c r="WOX2" s="16"/>
      <c r="WOY2" s="16"/>
      <c r="WOZ2" s="16"/>
      <c r="WPA2" s="16"/>
      <c r="WPB2" s="16"/>
      <c r="WPC2" s="16"/>
      <c r="WPD2" s="16"/>
      <c r="WPE2" s="16"/>
      <c r="WPF2" s="16"/>
      <c r="WPG2" s="16"/>
      <c r="WPH2" s="16"/>
      <c r="WPI2" s="16"/>
      <c r="WPJ2" s="16"/>
      <c r="WPK2" s="16"/>
      <c r="WPL2" s="16"/>
      <c r="WPM2" s="16"/>
      <c r="WPN2" s="16"/>
      <c r="WPO2" s="16"/>
      <c r="WPP2" s="16"/>
      <c r="WPQ2" s="16"/>
      <c r="WPR2" s="16"/>
      <c r="WPS2" s="16"/>
      <c r="WPT2" s="16"/>
      <c r="WPU2" s="16"/>
      <c r="WPV2" s="16"/>
      <c r="WPW2" s="16"/>
      <c r="WPX2" s="16"/>
      <c r="WPY2" s="16"/>
      <c r="WPZ2" s="16"/>
      <c r="WQA2" s="16"/>
      <c r="WQB2" s="16"/>
      <c r="WQC2" s="16"/>
      <c r="WQD2" s="16"/>
      <c r="WQE2" s="16"/>
      <c r="WQF2" s="16"/>
      <c r="WQG2" s="16"/>
      <c r="WQH2" s="16"/>
      <c r="WQI2" s="16"/>
      <c r="WQJ2" s="16"/>
      <c r="WQK2" s="16"/>
      <c r="WQL2" s="16"/>
      <c r="WQM2" s="16"/>
      <c r="WQN2" s="16"/>
      <c r="WQO2" s="16"/>
      <c r="WQP2" s="16"/>
      <c r="WQQ2" s="16"/>
      <c r="WQR2" s="16"/>
      <c r="WQS2" s="16"/>
      <c r="WQT2" s="16"/>
      <c r="WQU2" s="16"/>
      <c r="WQV2" s="16"/>
      <c r="WQW2" s="16"/>
      <c r="WQX2" s="16"/>
      <c r="WQY2" s="16"/>
      <c r="WQZ2" s="16"/>
      <c r="WRA2" s="16"/>
      <c r="WRB2" s="16"/>
      <c r="WRC2" s="16"/>
      <c r="WRD2" s="16"/>
      <c r="WRE2" s="16"/>
      <c r="WRF2" s="16"/>
      <c r="WRG2" s="16"/>
      <c r="WRH2" s="16"/>
      <c r="WRI2" s="16"/>
      <c r="WRJ2" s="16"/>
      <c r="WRK2" s="16"/>
      <c r="WRL2" s="16"/>
      <c r="WRM2" s="16"/>
      <c r="WRN2" s="16"/>
      <c r="WRO2" s="16"/>
      <c r="WRP2" s="16"/>
      <c r="WRQ2" s="16"/>
      <c r="WRR2" s="16"/>
      <c r="WRS2" s="16"/>
      <c r="WRT2" s="16"/>
      <c r="WRU2" s="16"/>
      <c r="WRV2" s="16"/>
      <c r="WRW2" s="16"/>
      <c r="WRX2" s="16"/>
      <c r="WRY2" s="16"/>
      <c r="WRZ2" s="16"/>
      <c r="WSA2" s="16"/>
      <c r="WSB2" s="16"/>
      <c r="WSC2" s="16"/>
      <c r="WSD2" s="16"/>
      <c r="WSE2" s="16"/>
      <c r="WSF2" s="16"/>
      <c r="WSG2" s="16"/>
      <c r="WSH2" s="16"/>
      <c r="WSI2" s="16"/>
      <c r="WSJ2" s="16"/>
      <c r="WSK2" s="16"/>
      <c r="WSL2" s="16"/>
      <c r="WSM2" s="16"/>
      <c r="WSN2" s="16"/>
      <c r="WSO2" s="16"/>
      <c r="WSP2" s="16"/>
      <c r="WSQ2" s="16"/>
      <c r="WSR2" s="16"/>
      <c r="WSS2" s="16"/>
      <c r="WST2" s="16"/>
      <c r="WSU2" s="16"/>
      <c r="WSV2" s="16"/>
      <c r="WSW2" s="16"/>
      <c r="WSX2" s="16"/>
      <c r="WSY2" s="16"/>
      <c r="WSZ2" s="16"/>
      <c r="WTA2" s="16"/>
      <c r="WTB2" s="16"/>
      <c r="WTC2" s="16"/>
      <c r="WTD2" s="16"/>
      <c r="WTE2" s="16"/>
      <c r="WTF2" s="16"/>
      <c r="WTG2" s="16"/>
      <c r="WTH2" s="16"/>
      <c r="WTI2" s="16"/>
      <c r="WTJ2" s="16"/>
      <c r="WTK2" s="16"/>
      <c r="WTL2" s="16"/>
      <c r="WTM2" s="16"/>
      <c r="WTN2" s="16"/>
      <c r="WTO2" s="16"/>
      <c r="WTP2" s="16"/>
      <c r="WTQ2" s="16"/>
      <c r="WTR2" s="16"/>
      <c r="WTS2" s="16"/>
      <c r="WTT2" s="16"/>
      <c r="WTU2" s="16"/>
      <c r="WTV2" s="16"/>
      <c r="WTW2" s="16"/>
      <c r="WTX2" s="16"/>
      <c r="WTY2" s="16"/>
      <c r="WTZ2" s="16"/>
      <c r="WUA2" s="16"/>
      <c r="WUB2" s="16"/>
      <c r="WUC2" s="16"/>
      <c r="WUD2" s="16"/>
      <c r="WUE2" s="16"/>
      <c r="WUF2" s="16"/>
      <c r="WUG2" s="16"/>
      <c r="WUH2" s="16"/>
      <c r="WUI2" s="16"/>
      <c r="WUJ2" s="16"/>
      <c r="WUK2" s="16"/>
      <c r="WUL2" s="16"/>
      <c r="WUM2" s="16"/>
      <c r="WUN2" s="16"/>
      <c r="WUO2" s="16"/>
      <c r="WUP2" s="16"/>
      <c r="WUQ2" s="16"/>
      <c r="WUR2" s="16"/>
      <c r="WUS2" s="16"/>
      <c r="WUT2" s="16"/>
      <c r="WUU2" s="16"/>
      <c r="WUV2" s="16"/>
      <c r="WUW2" s="16"/>
      <c r="WUX2" s="16"/>
      <c r="WUY2" s="16"/>
      <c r="WUZ2" s="16"/>
      <c r="WVA2" s="16"/>
      <c r="WVB2" s="16"/>
      <c r="WVC2" s="16"/>
      <c r="WVD2" s="16"/>
      <c r="WVE2" s="16"/>
      <c r="WVF2" s="16"/>
      <c r="WVG2" s="16"/>
      <c r="WVH2" s="16"/>
      <c r="WVI2" s="16"/>
      <c r="WVJ2" s="16"/>
      <c r="WVK2" s="16"/>
      <c r="WVL2" s="16"/>
      <c r="WVM2" s="16"/>
      <c r="WVN2" s="16"/>
      <c r="WVO2" s="16"/>
      <c r="WVP2" s="16"/>
      <c r="WVQ2" s="16"/>
      <c r="WVR2" s="16"/>
      <c r="WVS2" s="16"/>
      <c r="WVT2" s="16"/>
      <c r="WVU2" s="16"/>
      <c r="WVV2" s="16"/>
      <c r="WVW2" s="16"/>
      <c r="WVX2" s="16"/>
    </row>
    <row r="3" spans="1:16144" ht="16.149999999999999" thickBot="1">
      <c r="A3" s="14"/>
      <c r="B3" s="11"/>
      <c r="C3" s="11"/>
      <c r="D3" s="15"/>
      <c r="E3" s="19">
        <v>12</v>
      </c>
      <c r="F3" s="19">
        <v>1</v>
      </c>
      <c r="G3" s="19">
        <v>2</v>
      </c>
      <c r="H3" s="19">
        <v>3</v>
      </c>
      <c r="I3" s="19">
        <v>4</v>
      </c>
      <c r="J3" s="19">
        <v>5</v>
      </c>
      <c r="K3" s="19">
        <v>6</v>
      </c>
      <c r="L3" s="19">
        <v>7</v>
      </c>
      <c r="M3" s="19">
        <v>8</v>
      </c>
      <c r="N3" s="19">
        <v>9</v>
      </c>
      <c r="O3" s="19">
        <v>10</v>
      </c>
      <c r="P3" s="19">
        <v>11</v>
      </c>
      <c r="Q3" s="19">
        <v>12</v>
      </c>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c r="EP3" s="16"/>
      <c r="EQ3" s="16"/>
      <c r="ER3" s="16"/>
      <c r="ES3" s="16"/>
      <c r="ET3" s="16"/>
      <c r="EU3" s="16"/>
      <c r="EV3" s="16"/>
      <c r="EW3" s="16"/>
      <c r="EX3" s="16"/>
      <c r="EY3" s="16"/>
      <c r="EZ3" s="16"/>
      <c r="FA3" s="16"/>
      <c r="FB3" s="16"/>
      <c r="FC3" s="16"/>
      <c r="FD3" s="16"/>
      <c r="FE3" s="16"/>
      <c r="FF3" s="16"/>
      <c r="FG3" s="16"/>
      <c r="FH3" s="16"/>
      <c r="FI3" s="16"/>
      <c r="FJ3" s="16"/>
      <c r="FK3" s="16"/>
      <c r="FL3" s="16"/>
      <c r="FM3" s="16"/>
      <c r="FN3" s="16"/>
      <c r="FO3" s="16"/>
      <c r="FP3" s="16"/>
      <c r="FQ3" s="16"/>
      <c r="FR3" s="16"/>
      <c r="FS3" s="16"/>
      <c r="FT3" s="16"/>
      <c r="FU3" s="16"/>
      <c r="FV3" s="16"/>
      <c r="FW3" s="16"/>
      <c r="FX3" s="16"/>
      <c r="FY3" s="16"/>
      <c r="FZ3" s="16"/>
      <c r="GA3" s="16"/>
      <c r="GB3" s="16"/>
      <c r="GC3" s="16"/>
      <c r="GD3" s="16"/>
      <c r="GE3" s="16"/>
      <c r="GF3" s="16"/>
      <c r="GG3" s="16"/>
      <c r="GH3" s="16"/>
      <c r="GI3" s="16"/>
      <c r="GJ3" s="16"/>
      <c r="GK3" s="16"/>
      <c r="GL3" s="16"/>
      <c r="GM3" s="16"/>
      <c r="GN3" s="16"/>
      <c r="GO3" s="16"/>
      <c r="GP3" s="16"/>
      <c r="GQ3" s="16"/>
      <c r="GR3" s="16"/>
      <c r="GS3" s="16"/>
      <c r="GT3" s="16"/>
      <c r="GU3" s="16"/>
      <c r="GV3" s="16"/>
      <c r="GW3" s="16"/>
      <c r="GX3" s="16"/>
      <c r="GY3" s="16"/>
      <c r="GZ3" s="16"/>
      <c r="HA3" s="16"/>
      <c r="HB3" s="16"/>
      <c r="HC3" s="16"/>
      <c r="HD3" s="16"/>
      <c r="HE3" s="16"/>
      <c r="HF3" s="16"/>
      <c r="HG3" s="16"/>
      <c r="HH3" s="16"/>
      <c r="HI3" s="16"/>
      <c r="HJ3" s="16"/>
      <c r="HK3" s="16"/>
      <c r="HL3" s="16"/>
      <c r="HM3" s="16"/>
      <c r="HN3" s="16"/>
      <c r="HO3" s="16"/>
      <c r="HP3" s="16"/>
      <c r="HQ3" s="16"/>
      <c r="HR3" s="16"/>
      <c r="HS3" s="16"/>
      <c r="HT3" s="16"/>
      <c r="HU3" s="16"/>
      <c r="HV3" s="16"/>
      <c r="HW3" s="16"/>
      <c r="HX3" s="16"/>
      <c r="HY3" s="16"/>
      <c r="HZ3" s="16"/>
      <c r="IA3" s="16"/>
      <c r="IB3" s="16"/>
      <c r="IC3" s="16"/>
      <c r="ID3" s="16"/>
      <c r="IE3" s="16"/>
      <c r="IF3" s="16"/>
      <c r="IG3" s="16"/>
      <c r="IH3" s="16"/>
      <c r="II3" s="16"/>
      <c r="IJ3" s="16"/>
      <c r="IK3" s="16"/>
      <c r="IL3" s="16"/>
      <c r="IM3" s="16"/>
      <c r="IN3" s="16"/>
      <c r="IO3" s="16"/>
      <c r="IP3" s="16"/>
      <c r="IQ3" s="16"/>
      <c r="IR3" s="16"/>
      <c r="IS3" s="16"/>
      <c r="IT3" s="16"/>
      <c r="IU3" s="16"/>
      <c r="IV3" s="16"/>
      <c r="IW3" s="16"/>
      <c r="IX3" s="16"/>
      <c r="IY3" s="16"/>
      <c r="IZ3" s="16"/>
      <c r="JA3" s="16"/>
      <c r="JB3" s="16"/>
      <c r="JC3" s="16"/>
      <c r="JD3" s="16"/>
      <c r="JE3" s="16"/>
      <c r="JF3" s="16"/>
      <c r="JG3" s="16"/>
      <c r="JH3" s="16"/>
      <c r="JI3" s="16"/>
      <c r="JJ3" s="16"/>
      <c r="JK3" s="16"/>
      <c r="JL3" s="16"/>
      <c r="JM3" s="16"/>
      <c r="JN3" s="16"/>
      <c r="JO3" s="16"/>
      <c r="JP3" s="16"/>
      <c r="JQ3" s="16"/>
      <c r="JR3" s="16"/>
      <c r="JS3" s="16"/>
      <c r="JT3" s="16"/>
      <c r="JU3" s="16"/>
      <c r="JV3" s="16"/>
      <c r="JW3" s="16"/>
      <c r="JX3" s="16"/>
      <c r="JY3" s="16"/>
      <c r="JZ3" s="16"/>
      <c r="KA3" s="16"/>
      <c r="KB3" s="16"/>
      <c r="KC3" s="16"/>
      <c r="KD3" s="16"/>
      <c r="KE3" s="16"/>
      <c r="KF3" s="16"/>
      <c r="KG3" s="16"/>
      <c r="KH3" s="16"/>
      <c r="KI3" s="16"/>
      <c r="KJ3" s="16"/>
      <c r="KK3" s="16"/>
      <c r="KL3" s="16"/>
      <c r="KM3" s="16"/>
      <c r="KN3" s="16"/>
      <c r="KO3" s="16"/>
      <c r="KP3" s="16"/>
      <c r="KQ3" s="16"/>
      <c r="KR3" s="16"/>
      <c r="KS3" s="16"/>
      <c r="KT3" s="16"/>
      <c r="KU3" s="16"/>
      <c r="KV3" s="16"/>
      <c r="KW3" s="16"/>
      <c r="KX3" s="16"/>
      <c r="KY3" s="16"/>
      <c r="KZ3" s="16"/>
      <c r="LA3" s="16"/>
      <c r="LB3" s="16"/>
      <c r="LC3" s="16"/>
      <c r="LD3" s="16"/>
      <c r="LE3" s="16"/>
      <c r="LF3" s="16"/>
      <c r="LG3" s="16"/>
      <c r="LH3" s="16"/>
      <c r="LI3" s="16"/>
      <c r="LJ3" s="16"/>
      <c r="LK3" s="16"/>
      <c r="LL3" s="16"/>
      <c r="LM3" s="16"/>
      <c r="LN3" s="16"/>
      <c r="LO3" s="16"/>
      <c r="LP3" s="16"/>
      <c r="LQ3" s="16"/>
      <c r="LR3" s="16"/>
      <c r="LS3" s="16"/>
      <c r="LT3" s="16"/>
      <c r="LU3" s="16"/>
      <c r="LV3" s="16"/>
      <c r="LW3" s="16"/>
      <c r="LX3" s="16"/>
      <c r="LY3" s="16"/>
      <c r="LZ3" s="16"/>
      <c r="MA3" s="16"/>
      <c r="MB3" s="16"/>
      <c r="MC3" s="16"/>
      <c r="MD3" s="16"/>
      <c r="ME3" s="16"/>
      <c r="MF3" s="16"/>
      <c r="MG3" s="16"/>
      <c r="MH3" s="16"/>
      <c r="MI3" s="16"/>
      <c r="MJ3" s="16"/>
      <c r="MK3" s="16"/>
      <c r="ML3" s="16"/>
      <c r="MM3" s="16"/>
      <c r="MN3" s="16"/>
      <c r="MO3" s="16"/>
      <c r="MP3" s="16"/>
      <c r="MQ3" s="16"/>
      <c r="MR3" s="16"/>
      <c r="MS3" s="16"/>
      <c r="MT3" s="16"/>
      <c r="MU3" s="16"/>
      <c r="MV3" s="16"/>
      <c r="MW3" s="16"/>
      <c r="MX3" s="16"/>
      <c r="MY3" s="16"/>
      <c r="MZ3" s="16"/>
      <c r="NA3" s="16"/>
      <c r="NB3" s="16"/>
      <c r="NC3" s="16"/>
      <c r="ND3" s="16"/>
      <c r="NE3" s="16"/>
      <c r="NF3" s="16"/>
      <c r="NG3" s="16"/>
      <c r="NH3" s="16"/>
      <c r="NI3" s="16"/>
      <c r="NJ3" s="16"/>
      <c r="NK3" s="16"/>
      <c r="NL3" s="16"/>
      <c r="NM3" s="16"/>
      <c r="NN3" s="16"/>
      <c r="NO3" s="16"/>
      <c r="NP3" s="16"/>
      <c r="NQ3" s="16"/>
      <c r="NR3" s="16"/>
      <c r="NS3" s="16"/>
      <c r="NT3" s="16"/>
      <c r="NU3" s="16"/>
      <c r="NV3" s="16"/>
      <c r="NW3" s="16"/>
      <c r="NX3" s="16"/>
      <c r="NY3" s="16"/>
      <c r="NZ3" s="16"/>
      <c r="OA3" s="16"/>
      <c r="OB3" s="16"/>
      <c r="OC3" s="16"/>
      <c r="OD3" s="16"/>
      <c r="OE3" s="16"/>
      <c r="OF3" s="16"/>
      <c r="OG3" s="16"/>
      <c r="OH3" s="16"/>
      <c r="OI3" s="16"/>
      <c r="OJ3" s="16"/>
      <c r="OK3" s="16"/>
      <c r="OL3" s="16"/>
      <c r="OM3" s="16"/>
      <c r="ON3" s="16"/>
      <c r="OO3" s="16"/>
      <c r="OP3" s="16"/>
      <c r="OQ3" s="16"/>
      <c r="OR3" s="16"/>
      <c r="OS3" s="16"/>
      <c r="OT3" s="16"/>
      <c r="OU3" s="16"/>
      <c r="OV3" s="16"/>
      <c r="OW3" s="16"/>
      <c r="OX3" s="16"/>
      <c r="OY3" s="16"/>
      <c r="OZ3" s="16"/>
      <c r="PA3" s="16"/>
      <c r="PB3" s="16"/>
      <c r="PC3" s="16"/>
      <c r="PD3" s="16"/>
      <c r="PE3" s="16"/>
      <c r="PF3" s="16"/>
      <c r="PG3" s="16"/>
      <c r="PH3" s="16"/>
      <c r="PI3" s="16"/>
      <c r="PJ3" s="16"/>
      <c r="PK3" s="16"/>
      <c r="PL3" s="16"/>
      <c r="PM3" s="16"/>
      <c r="PN3" s="16"/>
      <c r="PO3" s="16"/>
      <c r="PP3" s="16"/>
      <c r="PQ3" s="16"/>
      <c r="PR3" s="16"/>
      <c r="PS3" s="16"/>
      <c r="PT3" s="16"/>
      <c r="PU3" s="16"/>
      <c r="PV3" s="16"/>
      <c r="PW3" s="16"/>
      <c r="PX3" s="16"/>
      <c r="PY3" s="16"/>
      <c r="PZ3" s="16"/>
      <c r="QA3" s="16"/>
      <c r="QB3" s="16"/>
      <c r="QC3" s="16"/>
      <c r="QD3" s="16"/>
      <c r="QE3" s="16"/>
      <c r="QF3" s="16"/>
      <c r="QG3" s="16"/>
      <c r="QH3" s="16"/>
      <c r="QI3" s="16"/>
      <c r="QJ3" s="16"/>
      <c r="QK3" s="16"/>
      <c r="QL3" s="16"/>
      <c r="QM3" s="16"/>
      <c r="QN3" s="16"/>
      <c r="QO3" s="16"/>
      <c r="QP3" s="16"/>
      <c r="QQ3" s="16"/>
      <c r="QR3" s="16"/>
      <c r="QS3" s="16"/>
      <c r="QT3" s="16"/>
      <c r="QU3" s="16"/>
      <c r="QV3" s="16"/>
      <c r="QW3" s="16"/>
      <c r="QX3" s="16"/>
      <c r="QY3" s="16"/>
      <c r="QZ3" s="16"/>
      <c r="RA3" s="16"/>
      <c r="RB3" s="16"/>
      <c r="RC3" s="16"/>
      <c r="RD3" s="16"/>
      <c r="RE3" s="16"/>
      <c r="RF3" s="16"/>
      <c r="RG3" s="16"/>
      <c r="RH3" s="16"/>
      <c r="RI3" s="16"/>
      <c r="RJ3" s="16"/>
      <c r="RK3" s="16"/>
      <c r="RL3" s="16"/>
      <c r="RM3" s="16"/>
      <c r="RN3" s="16"/>
      <c r="RO3" s="16"/>
      <c r="RP3" s="16"/>
      <c r="RQ3" s="16"/>
      <c r="RR3" s="16"/>
      <c r="RS3" s="16"/>
      <c r="RT3" s="16"/>
      <c r="RU3" s="16"/>
      <c r="RV3" s="16"/>
      <c r="RW3" s="16"/>
      <c r="RX3" s="16"/>
      <c r="RY3" s="16"/>
      <c r="RZ3" s="16"/>
      <c r="SA3" s="16"/>
      <c r="SB3" s="16"/>
      <c r="SC3" s="16"/>
      <c r="SD3" s="16"/>
      <c r="SE3" s="16"/>
      <c r="SF3" s="16"/>
      <c r="SG3" s="16"/>
      <c r="SH3" s="16"/>
      <c r="SI3" s="16"/>
      <c r="SJ3" s="16"/>
      <c r="SK3" s="16"/>
      <c r="SL3" s="16"/>
      <c r="SM3" s="16"/>
      <c r="SN3" s="16"/>
      <c r="SO3" s="16"/>
      <c r="SP3" s="16"/>
      <c r="SQ3" s="16"/>
      <c r="SR3" s="16"/>
      <c r="SS3" s="16"/>
      <c r="ST3" s="16"/>
      <c r="SU3" s="16"/>
      <c r="SV3" s="16"/>
      <c r="SW3" s="16"/>
      <c r="SX3" s="16"/>
      <c r="SY3" s="16"/>
      <c r="SZ3" s="16"/>
      <c r="TA3" s="16"/>
      <c r="TB3" s="16"/>
      <c r="TC3" s="16"/>
      <c r="TD3" s="16"/>
      <c r="TE3" s="16"/>
      <c r="TF3" s="16"/>
      <c r="TG3" s="16"/>
      <c r="TH3" s="16"/>
      <c r="TI3" s="16"/>
      <c r="TJ3" s="16"/>
      <c r="TK3" s="16"/>
      <c r="TL3" s="16"/>
      <c r="TM3" s="16"/>
      <c r="TN3" s="16"/>
      <c r="TO3" s="16"/>
      <c r="TP3" s="16"/>
      <c r="TQ3" s="16"/>
      <c r="TR3" s="16"/>
      <c r="TS3" s="16"/>
      <c r="TT3" s="16"/>
      <c r="TU3" s="16"/>
      <c r="TV3" s="16"/>
      <c r="TW3" s="16"/>
      <c r="TX3" s="16"/>
      <c r="TY3" s="16"/>
      <c r="TZ3" s="16"/>
      <c r="UA3" s="16"/>
      <c r="UB3" s="16"/>
      <c r="UC3" s="16"/>
      <c r="UD3" s="16"/>
      <c r="UE3" s="16"/>
      <c r="UF3" s="16"/>
      <c r="UG3" s="16"/>
      <c r="UH3" s="16"/>
      <c r="UI3" s="16"/>
      <c r="UJ3" s="16"/>
      <c r="UK3" s="16"/>
      <c r="UL3" s="16"/>
      <c r="UM3" s="16"/>
      <c r="UN3" s="16"/>
      <c r="UO3" s="16"/>
      <c r="UP3" s="16"/>
      <c r="UQ3" s="16"/>
      <c r="UR3" s="16"/>
      <c r="US3" s="16"/>
      <c r="UT3" s="16"/>
      <c r="UU3" s="16"/>
      <c r="UV3" s="16"/>
      <c r="UW3" s="16"/>
      <c r="UX3" s="16"/>
      <c r="UY3" s="16"/>
      <c r="UZ3" s="16"/>
      <c r="VA3" s="16"/>
      <c r="VB3" s="16"/>
      <c r="VC3" s="16"/>
      <c r="VD3" s="16"/>
      <c r="VE3" s="16"/>
      <c r="VF3" s="16"/>
      <c r="VG3" s="16"/>
      <c r="VH3" s="16"/>
      <c r="VI3" s="16"/>
      <c r="VJ3" s="16"/>
      <c r="VK3" s="16"/>
      <c r="VL3" s="16"/>
      <c r="VM3" s="16"/>
      <c r="VN3" s="16"/>
      <c r="VO3" s="16"/>
      <c r="VP3" s="16"/>
      <c r="VQ3" s="16"/>
      <c r="VR3" s="16"/>
      <c r="VS3" s="16"/>
      <c r="VT3" s="16"/>
      <c r="VU3" s="16"/>
      <c r="VV3" s="16"/>
      <c r="VW3" s="16"/>
      <c r="VX3" s="16"/>
      <c r="VY3" s="16"/>
      <c r="VZ3" s="16"/>
      <c r="WA3" s="16"/>
      <c r="WB3" s="16"/>
      <c r="WC3" s="16"/>
      <c r="WD3" s="16"/>
      <c r="WE3" s="16"/>
      <c r="WF3" s="16"/>
      <c r="WG3" s="16"/>
      <c r="WH3" s="16"/>
      <c r="WI3" s="16"/>
      <c r="WJ3" s="16"/>
      <c r="WK3" s="16"/>
      <c r="WL3" s="16"/>
      <c r="WM3" s="16"/>
      <c r="WN3" s="16"/>
      <c r="WO3" s="16"/>
      <c r="WP3" s="16"/>
      <c r="WQ3" s="16"/>
      <c r="WR3" s="16"/>
      <c r="WS3" s="16"/>
      <c r="WT3" s="16"/>
      <c r="WU3" s="16"/>
      <c r="WV3" s="16"/>
      <c r="WW3" s="16"/>
      <c r="WX3" s="16"/>
      <c r="WY3" s="16"/>
      <c r="WZ3" s="16"/>
      <c r="XA3" s="16"/>
      <c r="XB3" s="16"/>
      <c r="XC3" s="16"/>
      <c r="XD3" s="16"/>
      <c r="XE3" s="16"/>
      <c r="XF3" s="16"/>
      <c r="XG3" s="16"/>
      <c r="XH3" s="16"/>
      <c r="XI3" s="16"/>
      <c r="XJ3" s="16"/>
      <c r="XK3" s="16"/>
      <c r="XL3" s="16"/>
      <c r="XM3" s="16"/>
      <c r="XN3" s="16"/>
      <c r="XO3" s="16"/>
      <c r="XP3" s="16"/>
      <c r="XQ3" s="16"/>
      <c r="XR3" s="16"/>
      <c r="XS3" s="16"/>
      <c r="XT3" s="16"/>
      <c r="XU3" s="16"/>
      <c r="XV3" s="16"/>
      <c r="XW3" s="16"/>
      <c r="XX3" s="16"/>
      <c r="XY3" s="16"/>
      <c r="XZ3" s="16"/>
      <c r="YA3" s="16"/>
      <c r="YB3" s="16"/>
      <c r="YC3" s="16"/>
      <c r="YD3" s="16"/>
      <c r="YE3" s="16"/>
      <c r="YF3" s="16"/>
      <c r="YG3" s="16"/>
      <c r="YH3" s="16"/>
      <c r="YI3" s="16"/>
      <c r="YJ3" s="16"/>
      <c r="YK3" s="16"/>
      <c r="YL3" s="16"/>
      <c r="YM3" s="16"/>
      <c r="YN3" s="16"/>
      <c r="YO3" s="16"/>
      <c r="YP3" s="16"/>
      <c r="YQ3" s="16"/>
      <c r="YR3" s="16"/>
      <c r="YS3" s="16"/>
      <c r="YT3" s="16"/>
      <c r="YU3" s="16"/>
      <c r="YV3" s="16"/>
      <c r="YW3" s="16"/>
      <c r="YX3" s="16"/>
      <c r="YY3" s="16"/>
      <c r="YZ3" s="16"/>
      <c r="ZA3" s="16"/>
      <c r="ZB3" s="16"/>
      <c r="ZC3" s="16"/>
      <c r="ZD3" s="16"/>
      <c r="ZE3" s="16"/>
      <c r="ZF3" s="16"/>
      <c r="ZG3" s="16"/>
      <c r="ZH3" s="16"/>
      <c r="ZI3" s="16"/>
      <c r="ZJ3" s="16"/>
      <c r="ZK3" s="16"/>
      <c r="ZL3" s="16"/>
      <c r="ZM3" s="16"/>
      <c r="ZN3" s="16"/>
      <c r="ZO3" s="16"/>
      <c r="ZP3" s="16"/>
      <c r="ZQ3" s="16"/>
      <c r="ZR3" s="16"/>
      <c r="ZS3" s="16"/>
      <c r="ZT3" s="16"/>
      <c r="ZU3" s="16"/>
      <c r="ZV3" s="16"/>
      <c r="ZW3" s="16"/>
      <c r="ZX3" s="16"/>
      <c r="ZY3" s="16"/>
      <c r="ZZ3" s="16"/>
      <c r="AAA3" s="16"/>
      <c r="AAB3" s="16"/>
      <c r="AAC3" s="16"/>
      <c r="AAD3" s="16"/>
      <c r="AAE3" s="16"/>
      <c r="AAF3" s="16"/>
      <c r="AAG3" s="16"/>
      <c r="AAH3" s="16"/>
      <c r="AAI3" s="16"/>
      <c r="AAJ3" s="16"/>
      <c r="AAK3" s="16"/>
      <c r="AAL3" s="16"/>
      <c r="AAM3" s="16"/>
      <c r="AAN3" s="16"/>
      <c r="AAO3" s="16"/>
      <c r="AAP3" s="16"/>
      <c r="AAQ3" s="16"/>
      <c r="AAR3" s="16"/>
      <c r="AAS3" s="16"/>
      <c r="AAT3" s="16"/>
      <c r="AAU3" s="16"/>
      <c r="AAV3" s="16"/>
      <c r="AAW3" s="16"/>
      <c r="AAX3" s="16"/>
      <c r="AAY3" s="16"/>
      <c r="AAZ3" s="16"/>
      <c r="ABA3" s="16"/>
      <c r="ABB3" s="16"/>
      <c r="ABC3" s="16"/>
      <c r="ABD3" s="16"/>
      <c r="ABE3" s="16"/>
      <c r="ABF3" s="16"/>
      <c r="ABG3" s="16"/>
      <c r="ABH3" s="16"/>
      <c r="ABI3" s="16"/>
      <c r="ABJ3" s="16"/>
      <c r="ABK3" s="16"/>
      <c r="ABL3" s="16"/>
      <c r="ABM3" s="16"/>
      <c r="ABN3" s="16"/>
      <c r="ABO3" s="16"/>
      <c r="ABP3" s="16"/>
      <c r="ABQ3" s="16"/>
      <c r="ABR3" s="16"/>
      <c r="ABS3" s="16"/>
      <c r="ABT3" s="16"/>
      <c r="ABU3" s="16"/>
      <c r="ABV3" s="16"/>
      <c r="ABW3" s="16"/>
      <c r="ABX3" s="16"/>
      <c r="ABY3" s="16"/>
      <c r="ABZ3" s="16"/>
      <c r="ACA3" s="16"/>
      <c r="ACB3" s="16"/>
      <c r="ACC3" s="16"/>
      <c r="ACD3" s="16"/>
      <c r="ACE3" s="16"/>
      <c r="ACF3" s="16"/>
      <c r="ACG3" s="16"/>
      <c r="ACH3" s="16"/>
      <c r="ACI3" s="16"/>
      <c r="ACJ3" s="16"/>
      <c r="ACK3" s="16"/>
      <c r="ACL3" s="16"/>
      <c r="ACM3" s="16"/>
      <c r="ACN3" s="16"/>
      <c r="ACO3" s="16"/>
      <c r="ACP3" s="16"/>
      <c r="ACQ3" s="16"/>
      <c r="ACR3" s="16"/>
      <c r="ACS3" s="16"/>
      <c r="ACT3" s="16"/>
      <c r="ACU3" s="16"/>
      <c r="ACV3" s="16"/>
      <c r="ACW3" s="16"/>
      <c r="ACX3" s="16"/>
      <c r="ACY3" s="16"/>
      <c r="ACZ3" s="16"/>
      <c r="ADA3" s="16"/>
      <c r="ADB3" s="16"/>
      <c r="ADC3" s="16"/>
      <c r="ADD3" s="16"/>
      <c r="ADE3" s="16"/>
      <c r="ADF3" s="16"/>
      <c r="ADG3" s="16"/>
      <c r="ADH3" s="16"/>
      <c r="ADI3" s="16"/>
      <c r="ADJ3" s="16"/>
      <c r="ADK3" s="16"/>
      <c r="ADL3" s="16"/>
      <c r="ADM3" s="16"/>
      <c r="ADN3" s="16"/>
      <c r="ADO3" s="16"/>
      <c r="ADP3" s="16"/>
      <c r="ADQ3" s="16"/>
      <c r="ADR3" s="16"/>
      <c r="ADS3" s="16"/>
      <c r="ADT3" s="16"/>
      <c r="ADU3" s="16"/>
      <c r="ADV3" s="16"/>
      <c r="ADW3" s="16"/>
      <c r="ADX3" s="16"/>
      <c r="ADY3" s="16"/>
      <c r="ADZ3" s="16"/>
      <c r="AEA3" s="16"/>
      <c r="AEB3" s="16"/>
      <c r="AEC3" s="16"/>
      <c r="AED3" s="16"/>
      <c r="AEE3" s="16"/>
      <c r="AEF3" s="16"/>
      <c r="AEG3" s="16"/>
      <c r="AEH3" s="16"/>
      <c r="AEI3" s="16"/>
      <c r="AEJ3" s="16"/>
      <c r="AEK3" s="16"/>
      <c r="AEL3" s="16"/>
      <c r="AEM3" s="16"/>
      <c r="AEN3" s="16"/>
      <c r="AEO3" s="16"/>
      <c r="AEP3" s="16"/>
      <c r="AEQ3" s="16"/>
      <c r="AER3" s="16"/>
      <c r="AES3" s="16"/>
      <c r="AET3" s="16"/>
      <c r="AEU3" s="16"/>
      <c r="AEV3" s="16"/>
      <c r="AEW3" s="16"/>
      <c r="AEX3" s="16"/>
      <c r="AEY3" s="16"/>
      <c r="AEZ3" s="16"/>
      <c r="AFA3" s="16"/>
      <c r="AFB3" s="16"/>
      <c r="AFC3" s="16"/>
      <c r="AFD3" s="16"/>
      <c r="AFE3" s="16"/>
      <c r="AFF3" s="16"/>
      <c r="AFG3" s="16"/>
      <c r="AFH3" s="16"/>
      <c r="AFI3" s="16"/>
      <c r="AFJ3" s="16"/>
      <c r="AFK3" s="16"/>
      <c r="AFL3" s="16"/>
      <c r="AFM3" s="16"/>
      <c r="AFN3" s="16"/>
      <c r="AFO3" s="16"/>
      <c r="AFP3" s="16"/>
      <c r="AFQ3" s="16"/>
      <c r="AFR3" s="16"/>
      <c r="AFS3" s="16"/>
      <c r="AFT3" s="16"/>
      <c r="AFU3" s="16"/>
      <c r="AFV3" s="16"/>
      <c r="AFW3" s="16"/>
      <c r="AFX3" s="16"/>
      <c r="AFY3" s="16"/>
      <c r="AFZ3" s="16"/>
      <c r="AGA3" s="16"/>
      <c r="AGB3" s="16"/>
      <c r="AGC3" s="16"/>
      <c r="AGD3" s="16"/>
      <c r="AGE3" s="16"/>
      <c r="AGF3" s="16"/>
      <c r="AGG3" s="16"/>
      <c r="AGH3" s="16"/>
      <c r="AGI3" s="16"/>
      <c r="AGJ3" s="16"/>
      <c r="AGK3" s="16"/>
      <c r="AGL3" s="16"/>
      <c r="AGM3" s="16"/>
      <c r="AGN3" s="16"/>
      <c r="AGO3" s="16"/>
      <c r="AGP3" s="16"/>
      <c r="AGQ3" s="16"/>
      <c r="AGR3" s="16"/>
      <c r="AGS3" s="16"/>
      <c r="AGT3" s="16"/>
      <c r="AGU3" s="16"/>
      <c r="AGV3" s="16"/>
      <c r="AGW3" s="16"/>
      <c r="AGX3" s="16"/>
      <c r="AGY3" s="16"/>
      <c r="AGZ3" s="16"/>
      <c r="AHA3" s="16"/>
      <c r="AHB3" s="16"/>
      <c r="AHC3" s="16"/>
      <c r="AHD3" s="16"/>
      <c r="AHE3" s="16"/>
      <c r="AHF3" s="16"/>
      <c r="AHG3" s="16"/>
      <c r="AHH3" s="16"/>
      <c r="AHI3" s="16"/>
      <c r="AHJ3" s="16"/>
      <c r="AHK3" s="16"/>
      <c r="AHL3" s="16"/>
      <c r="AHM3" s="16"/>
      <c r="AHN3" s="16"/>
      <c r="AHO3" s="16"/>
      <c r="AHP3" s="16"/>
      <c r="AHQ3" s="16"/>
      <c r="AHR3" s="16"/>
      <c r="AHS3" s="16"/>
      <c r="AHT3" s="16"/>
      <c r="AHU3" s="16"/>
      <c r="AHV3" s="16"/>
      <c r="AHW3" s="16"/>
      <c r="AHX3" s="16"/>
      <c r="AHY3" s="16"/>
      <c r="AHZ3" s="16"/>
      <c r="AIA3" s="16"/>
      <c r="AIB3" s="16"/>
      <c r="AIC3" s="16"/>
      <c r="AID3" s="16"/>
      <c r="AIE3" s="16"/>
      <c r="AIF3" s="16"/>
      <c r="AIG3" s="16"/>
      <c r="AIH3" s="16"/>
      <c r="AII3" s="16"/>
      <c r="AIJ3" s="16"/>
      <c r="AIK3" s="16"/>
      <c r="AIL3" s="16"/>
      <c r="AIM3" s="16"/>
      <c r="AIN3" s="16"/>
      <c r="AIO3" s="16"/>
      <c r="AIP3" s="16"/>
      <c r="AIQ3" s="16"/>
      <c r="AIR3" s="16"/>
      <c r="AIS3" s="16"/>
      <c r="AIT3" s="16"/>
      <c r="AIU3" s="16"/>
      <c r="AIV3" s="16"/>
      <c r="AIW3" s="16"/>
      <c r="AIX3" s="16"/>
      <c r="AIY3" s="16"/>
      <c r="AIZ3" s="16"/>
      <c r="AJA3" s="16"/>
      <c r="AJB3" s="16"/>
      <c r="AJC3" s="16"/>
      <c r="AJD3" s="16"/>
      <c r="AJE3" s="16"/>
      <c r="AJF3" s="16"/>
      <c r="AJG3" s="16"/>
      <c r="AJH3" s="16"/>
      <c r="AJI3" s="16"/>
      <c r="AJJ3" s="16"/>
      <c r="AJK3" s="16"/>
      <c r="AJL3" s="16"/>
      <c r="AJM3" s="16"/>
      <c r="AJN3" s="16"/>
      <c r="AJO3" s="16"/>
      <c r="AJP3" s="16"/>
      <c r="AJQ3" s="16"/>
      <c r="AJR3" s="16"/>
      <c r="AJS3" s="16"/>
      <c r="AJT3" s="16"/>
      <c r="AJU3" s="16"/>
      <c r="AJV3" s="16"/>
      <c r="AJW3" s="16"/>
      <c r="AJX3" s="16"/>
      <c r="AJY3" s="16"/>
      <c r="AJZ3" s="16"/>
      <c r="AKA3" s="16"/>
      <c r="AKB3" s="16"/>
      <c r="AKC3" s="16"/>
      <c r="AKD3" s="16"/>
      <c r="AKE3" s="16"/>
      <c r="AKF3" s="16"/>
      <c r="AKG3" s="16"/>
      <c r="AKH3" s="16"/>
      <c r="AKI3" s="16"/>
      <c r="AKJ3" s="16"/>
      <c r="AKK3" s="16"/>
      <c r="AKL3" s="16"/>
      <c r="AKM3" s="16"/>
      <c r="AKN3" s="16"/>
      <c r="AKO3" s="16"/>
      <c r="AKP3" s="16"/>
      <c r="AKQ3" s="16"/>
      <c r="AKR3" s="16"/>
      <c r="AKS3" s="16"/>
      <c r="AKT3" s="16"/>
      <c r="AKU3" s="16"/>
      <c r="AKV3" s="16"/>
      <c r="AKW3" s="16"/>
      <c r="AKX3" s="16"/>
      <c r="AKY3" s="16"/>
      <c r="AKZ3" s="16"/>
      <c r="ALA3" s="16"/>
      <c r="ALB3" s="16"/>
      <c r="ALC3" s="16"/>
      <c r="ALD3" s="16"/>
      <c r="ALE3" s="16"/>
      <c r="ALF3" s="16"/>
      <c r="ALG3" s="16"/>
      <c r="ALH3" s="16"/>
      <c r="ALI3" s="16"/>
      <c r="ALJ3" s="16"/>
      <c r="ALK3" s="16"/>
      <c r="ALL3" s="16"/>
      <c r="ALM3" s="16"/>
      <c r="ALN3" s="16"/>
      <c r="ALO3" s="16"/>
      <c r="ALP3" s="16"/>
      <c r="ALQ3" s="16"/>
      <c r="ALR3" s="16"/>
      <c r="ALS3" s="16"/>
      <c r="ALT3" s="16"/>
      <c r="ALU3" s="16"/>
      <c r="ALV3" s="16"/>
      <c r="ALW3" s="16"/>
      <c r="ALX3" s="16"/>
      <c r="ALY3" s="16"/>
      <c r="ALZ3" s="16"/>
      <c r="AMA3" s="16"/>
      <c r="AMB3" s="16"/>
      <c r="AMC3" s="16"/>
      <c r="AMD3" s="16"/>
      <c r="AME3" s="16"/>
      <c r="AMF3" s="16"/>
      <c r="AMG3" s="16"/>
      <c r="AMH3" s="16"/>
      <c r="AMI3" s="16"/>
      <c r="AMJ3" s="16"/>
      <c r="AMK3" s="16"/>
      <c r="AML3" s="16"/>
      <c r="AMM3" s="16"/>
      <c r="AMN3" s="16"/>
      <c r="AMO3" s="16"/>
      <c r="AMP3" s="16"/>
      <c r="AMQ3" s="16"/>
      <c r="AMR3" s="16"/>
      <c r="AMS3" s="16"/>
      <c r="AMT3" s="16"/>
      <c r="AMU3" s="16"/>
      <c r="AMV3" s="16"/>
      <c r="AMW3" s="16"/>
      <c r="AMX3" s="16"/>
      <c r="AMY3" s="16"/>
      <c r="AMZ3" s="16"/>
      <c r="ANA3" s="16"/>
      <c r="ANB3" s="16"/>
      <c r="ANC3" s="16"/>
      <c r="AND3" s="16"/>
      <c r="ANE3" s="16"/>
      <c r="ANF3" s="16"/>
      <c r="ANG3" s="16"/>
      <c r="ANH3" s="16"/>
      <c r="ANI3" s="16"/>
      <c r="ANJ3" s="16"/>
      <c r="ANK3" s="16"/>
      <c r="ANL3" s="16"/>
      <c r="ANM3" s="16"/>
      <c r="ANN3" s="16"/>
      <c r="ANO3" s="16"/>
      <c r="ANP3" s="16"/>
      <c r="ANQ3" s="16"/>
      <c r="ANR3" s="16"/>
      <c r="ANS3" s="16"/>
      <c r="ANT3" s="16"/>
      <c r="ANU3" s="16"/>
      <c r="ANV3" s="16"/>
      <c r="ANW3" s="16"/>
      <c r="ANX3" s="16"/>
      <c r="ANY3" s="16"/>
      <c r="ANZ3" s="16"/>
      <c r="AOA3" s="16"/>
      <c r="AOB3" s="16"/>
      <c r="AOC3" s="16"/>
      <c r="AOD3" s="16"/>
      <c r="AOE3" s="16"/>
      <c r="AOF3" s="16"/>
      <c r="AOG3" s="16"/>
      <c r="AOH3" s="16"/>
      <c r="AOI3" s="16"/>
      <c r="AOJ3" s="16"/>
      <c r="AOK3" s="16"/>
      <c r="AOL3" s="16"/>
      <c r="AOM3" s="16"/>
      <c r="AON3" s="16"/>
      <c r="AOO3" s="16"/>
      <c r="AOP3" s="16"/>
      <c r="AOQ3" s="16"/>
      <c r="AOR3" s="16"/>
      <c r="AOS3" s="16"/>
      <c r="AOT3" s="16"/>
      <c r="AOU3" s="16"/>
      <c r="AOV3" s="16"/>
      <c r="AOW3" s="16"/>
      <c r="AOX3" s="16"/>
      <c r="AOY3" s="16"/>
      <c r="AOZ3" s="16"/>
      <c r="APA3" s="16"/>
      <c r="APB3" s="16"/>
      <c r="APC3" s="16"/>
      <c r="APD3" s="16"/>
      <c r="APE3" s="16"/>
      <c r="APF3" s="16"/>
      <c r="APG3" s="16"/>
      <c r="APH3" s="16"/>
      <c r="API3" s="16"/>
      <c r="APJ3" s="16"/>
      <c r="APK3" s="16"/>
      <c r="APL3" s="16"/>
      <c r="APM3" s="16"/>
      <c r="APN3" s="16"/>
      <c r="APO3" s="16"/>
      <c r="APP3" s="16"/>
      <c r="APQ3" s="16"/>
      <c r="APR3" s="16"/>
      <c r="APS3" s="16"/>
      <c r="APT3" s="16"/>
      <c r="APU3" s="16"/>
      <c r="APV3" s="16"/>
      <c r="APW3" s="16"/>
      <c r="APX3" s="16"/>
      <c r="APY3" s="16"/>
      <c r="APZ3" s="16"/>
      <c r="AQA3" s="16"/>
      <c r="AQB3" s="16"/>
      <c r="AQC3" s="16"/>
      <c r="AQD3" s="16"/>
      <c r="AQE3" s="16"/>
      <c r="AQF3" s="16"/>
      <c r="AQG3" s="16"/>
      <c r="AQH3" s="16"/>
      <c r="AQI3" s="16"/>
      <c r="AQJ3" s="16"/>
      <c r="AQK3" s="16"/>
      <c r="AQL3" s="16"/>
      <c r="AQM3" s="16"/>
      <c r="AQN3" s="16"/>
      <c r="AQO3" s="16"/>
      <c r="AQP3" s="16"/>
      <c r="AQQ3" s="16"/>
      <c r="AQR3" s="16"/>
      <c r="AQS3" s="16"/>
      <c r="AQT3" s="16"/>
      <c r="AQU3" s="16"/>
      <c r="AQV3" s="16"/>
      <c r="AQW3" s="16"/>
      <c r="AQX3" s="16"/>
      <c r="AQY3" s="16"/>
      <c r="AQZ3" s="16"/>
      <c r="ARA3" s="16"/>
      <c r="ARB3" s="16"/>
      <c r="ARC3" s="16"/>
      <c r="ARD3" s="16"/>
      <c r="ARE3" s="16"/>
      <c r="ARF3" s="16"/>
      <c r="ARG3" s="16"/>
      <c r="ARH3" s="16"/>
      <c r="ARI3" s="16"/>
      <c r="ARJ3" s="16"/>
      <c r="ARK3" s="16"/>
      <c r="ARL3" s="16"/>
      <c r="ARM3" s="16"/>
      <c r="ARN3" s="16"/>
      <c r="ARO3" s="16"/>
      <c r="ARP3" s="16"/>
      <c r="ARQ3" s="16"/>
      <c r="ARR3" s="16"/>
      <c r="ARS3" s="16"/>
      <c r="ART3" s="16"/>
      <c r="ARU3" s="16"/>
      <c r="ARV3" s="16"/>
      <c r="ARW3" s="16"/>
      <c r="ARX3" s="16"/>
      <c r="ARY3" s="16"/>
      <c r="ARZ3" s="16"/>
      <c r="ASA3" s="16"/>
      <c r="ASB3" s="16"/>
      <c r="ASC3" s="16"/>
      <c r="ASD3" s="16"/>
      <c r="ASE3" s="16"/>
      <c r="ASF3" s="16"/>
      <c r="ASG3" s="16"/>
      <c r="ASH3" s="16"/>
      <c r="ASI3" s="16"/>
      <c r="ASJ3" s="16"/>
      <c r="ASK3" s="16"/>
      <c r="ASL3" s="16"/>
      <c r="ASM3" s="16"/>
      <c r="ASN3" s="16"/>
      <c r="ASO3" s="16"/>
      <c r="ASP3" s="16"/>
      <c r="ASQ3" s="16"/>
      <c r="ASR3" s="16"/>
      <c r="ASS3" s="16"/>
      <c r="AST3" s="16"/>
      <c r="ASU3" s="16"/>
      <c r="ASV3" s="16"/>
      <c r="ASW3" s="16"/>
      <c r="ASX3" s="16"/>
      <c r="ASY3" s="16"/>
      <c r="ASZ3" s="16"/>
      <c r="ATA3" s="16"/>
      <c r="ATB3" s="16"/>
      <c r="ATC3" s="16"/>
      <c r="ATD3" s="16"/>
      <c r="ATE3" s="16"/>
      <c r="ATF3" s="16"/>
      <c r="ATG3" s="16"/>
      <c r="ATH3" s="16"/>
      <c r="ATI3" s="16"/>
      <c r="ATJ3" s="16"/>
      <c r="ATK3" s="16"/>
      <c r="ATL3" s="16"/>
      <c r="ATM3" s="16"/>
      <c r="ATN3" s="16"/>
      <c r="ATO3" s="16"/>
      <c r="ATP3" s="16"/>
      <c r="ATQ3" s="16"/>
      <c r="ATR3" s="16"/>
      <c r="ATS3" s="16"/>
      <c r="ATT3" s="16"/>
      <c r="ATU3" s="16"/>
      <c r="ATV3" s="16"/>
      <c r="ATW3" s="16"/>
      <c r="ATX3" s="16"/>
      <c r="ATY3" s="16"/>
      <c r="ATZ3" s="16"/>
      <c r="AUA3" s="16"/>
      <c r="AUB3" s="16"/>
      <c r="AUC3" s="16"/>
      <c r="AUD3" s="16"/>
      <c r="AUE3" s="16"/>
      <c r="AUF3" s="16"/>
      <c r="AUG3" s="16"/>
      <c r="AUH3" s="16"/>
      <c r="AUI3" s="16"/>
      <c r="AUJ3" s="16"/>
      <c r="AUK3" s="16"/>
      <c r="AUL3" s="16"/>
      <c r="AUM3" s="16"/>
      <c r="AUN3" s="16"/>
      <c r="AUO3" s="16"/>
      <c r="AUP3" s="16"/>
      <c r="AUQ3" s="16"/>
      <c r="AUR3" s="16"/>
      <c r="AUS3" s="16"/>
      <c r="AUT3" s="16"/>
      <c r="AUU3" s="16"/>
      <c r="AUV3" s="16"/>
      <c r="AUW3" s="16"/>
      <c r="AUX3" s="16"/>
      <c r="AUY3" s="16"/>
      <c r="AUZ3" s="16"/>
      <c r="AVA3" s="16"/>
      <c r="AVB3" s="16"/>
      <c r="AVC3" s="16"/>
      <c r="AVD3" s="16"/>
      <c r="AVE3" s="16"/>
      <c r="AVF3" s="16"/>
      <c r="AVG3" s="16"/>
      <c r="AVH3" s="16"/>
      <c r="AVI3" s="16"/>
      <c r="AVJ3" s="16"/>
      <c r="AVK3" s="16"/>
      <c r="AVL3" s="16"/>
      <c r="AVM3" s="16"/>
      <c r="AVN3" s="16"/>
      <c r="AVO3" s="16"/>
      <c r="AVP3" s="16"/>
      <c r="AVQ3" s="16"/>
      <c r="AVR3" s="16"/>
      <c r="AVS3" s="16"/>
      <c r="AVT3" s="16"/>
      <c r="AVU3" s="16"/>
      <c r="AVV3" s="16"/>
      <c r="AVW3" s="16"/>
      <c r="AVX3" s="16"/>
      <c r="AVY3" s="16"/>
      <c r="AVZ3" s="16"/>
      <c r="AWA3" s="16"/>
      <c r="AWB3" s="16"/>
      <c r="AWC3" s="16"/>
      <c r="AWD3" s="16"/>
      <c r="AWE3" s="16"/>
      <c r="AWF3" s="16"/>
      <c r="AWG3" s="16"/>
      <c r="AWH3" s="16"/>
      <c r="AWI3" s="16"/>
      <c r="AWJ3" s="16"/>
      <c r="AWK3" s="16"/>
      <c r="AWL3" s="16"/>
      <c r="AWM3" s="16"/>
      <c r="AWN3" s="16"/>
      <c r="AWO3" s="16"/>
      <c r="AWP3" s="16"/>
      <c r="AWQ3" s="16"/>
      <c r="AWR3" s="16"/>
      <c r="AWS3" s="16"/>
      <c r="AWT3" s="16"/>
      <c r="AWU3" s="16"/>
      <c r="AWV3" s="16"/>
      <c r="AWW3" s="16"/>
      <c r="AWX3" s="16"/>
      <c r="AWY3" s="16"/>
      <c r="AWZ3" s="16"/>
      <c r="AXA3" s="16"/>
      <c r="AXB3" s="16"/>
      <c r="AXC3" s="16"/>
      <c r="AXD3" s="16"/>
      <c r="AXE3" s="16"/>
      <c r="AXF3" s="16"/>
      <c r="AXG3" s="16"/>
      <c r="AXH3" s="16"/>
      <c r="AXI3" s="16"/>
      <c r="AXJ3" s="16"/>
      <c r="AXK3" s="16"/>
      <c r="AXL3" s="16"/>
      <c r="AXM3" s="16"/>
      <c r="AXN3" s="16"/>
      <c r="AXO3" s="16"/>
      <c r="AXP3" s="16"/>
      <c r="AXQ3" s="16"/>
      <c r="AXR3" s="16"/>
      <c r="AXS3" s="16"/>
      <c r="AXT3" s="16"/>
      <c r="AXU3" s="16"/>
      <c r="AXV3" s="16"/>
      <c r="AXW3" s="16"/>
      <c r="AXX3" s="16"/>
      <c r="AXY3" s="16"/>
      <c r="AXZ3" s="16"/>
      <c r="AYA3" s="16"/>
      <c r="AYB3" s="16"/>
      <c r="AYC3" s="16"/>
      <c r="AYD3" s="16"/>
      <c r="AYE3" s="16"/>
      <c r="AYF3" s="16"/>
      <c r="AYG3" s="16"/>
      <c r="AYH3" s="16"/>
      <c r="AYI3" s="16"/>
      <c r="AYJ3" s="16"/>
      <c r="AYK3" s="16"/>
      <c r="AYL3" s="16"/>
      <c r="AYM3" s="16"/>
      <c r="AYN3" s="16"/>
      <c r="AYO3" s="16"/>
      <c r="AYP3" s="16"/>
      <c r="AYQ3" s="16"/>
      <c r="AYR3" s="16"/>
      <c r="AYS3" s="16"/>
      <c r="AYT3" s="16"/>
      <c r="AYU3" s="16"/>
      <c r="AYV3" s="16"/>
      <c r="AYW3" s="16"/>
      <c r="AYX3" s="16"/>
      <c r="AYY3" s="16"/>
      <c r="AYZ3" s="16"/>
      <c r="AZA3" s="16"/>
      <c r="AZB3" s="16"/>
      <c r="AZC3" s="16"/>
      <c r="AZD3" s="16"/>
      <c r="AZE3" s="16"/>
      <c r="AZF3" s="16"/>
      <c r="AZG3" s="16"/>
      <c r="AZH3" s="16"/>
      <c r="AZI3" s="16"/>
      <c r="AZJ3" s="16"/>
      <c r="AZK3" s="16"/>
      <c r="AZL3" s="16"/>
      <c r="AZM3" s="16"/>
      <c r="AZN3" s="16"/>
      <c r="AZO3" s="16"/>
      <c r="AZP3" s="16"/>
      <c r="AZQ3" s="16"/>
      <c r="AZR3" s="16"/>
      <c r="AZS3" s="16"/>
      <c r="AZT3" s="16"/>
      <c r="AZU3" s="16"/>
      <c r="AZV3" s="16"/>
      <c r="AZW3" s="16"/>
      <c r="AZX3" s="16"/>
      <c r="AZY3" s="16"/>
      <c r="AZZ3" s="16"/>
      <c r="BAA3" s="16"/>
      <c r="BAB3" s="16"/>
      <c r="BAC3" s="16"/>
      <c r="BAD3" s="16"/>
      <c r="BAE3" s="16"/>
      <c r="BAF3" s="16"/>
      <c r="BAG3" s="16"/>
      <c r="BAH3" s="16"/>
      <c r="BAI3" s="16"/>
      <c r="BAJ3" s="16"/>
      <c r="BAK3" s="16"/>
      <c r="BAL3" s="16"/>
      <c r="BAM3" s="16"/>
      <c r="BAN3" s="16"/>
      <c r="BAO3" s="16"/>
      <c r="BAP3" s="16"/>
      <c r="BAQ3" s="16"/>
      <c r="BAR3" s="16"/>
      <c r="BAS3" s="16"/>
      <c r="BAT3" s="16"/>
      <c r="BAU3" s="16"/>
      <c r="BAV3" s="16"/>
      <c r="BAW3" s="16"/>
      <c r="BAX3" s="16"/>
      <c r="BAY3" s="16"/>
      <c r="BAZ3" s="16"/>
      <c r="BBA3" s="16"/>
      <c r="BBB3" s="16"/>
      <c r="BBC3" s="16"/>
      <c r="BBD3" s="16"/>
      <c r="BBE3" s="16"/>
      <c r="BBF3" s="16"/>
      <c r="BBG3" s="16"/>
      <c r="BBH3" s="16"/>
      <c r="BBI3" s="16"/>
      <c r="BBJ3" s="16"/>
      <c r="BBK3" s="16"/>
      <c r="BBL3" s="16"/>
      <c r="BBM3" s="16"/>
      <c r="BBN3" s="16"/>
      <c r="BBO3" s="16"/>
      <c r="BBP3" s="16"/>
      <c r="BBQ3" s="16"/>
      <c r="BBR3" s="16"/>
      <c r="BBS3" s="16"/>
      <c r="BBT3" s="16"/>
      <c r="BBU3" s="16"/>
      <c r="BBV3" s="16"/>
      <c r="BBW3" s="16"/>
      <c r="BBX3" s="16"/>
      <c r="BBY3" s="16"/>
      <c r="BBZ3" s="16"/>
      <c r="BCA3" s="16"/>
      <c r="BCB3" s="16"/>
      <c r="BCC3" s="16"/>
      <c r="BCD3" s="16"/>
      <c r="BCE3" s="16"/>
      <c r="BCF3" s="16"/>
      <c r="BCG3" s="16"/>
      <c r="BCH3" s="16"/>
      <c r="BCI3" s="16"/>
      <c r="BCJ3" s="16"/>
      <c r="BCK3" s="16"/>
      <c r="BCL3" s="16"/>
      <c r="BCM3" s="16"/>
      <c r="BCN3" s="16"/>
      <c r="BCO3" s="16"/>
      <c r="BCP3" s="16"/>
      <c r="BCQ3" s="16"/>
      <c r="BCR3" s="16"/>
      <c r="BCS3" s="16"/>
      <c r="BCT3" s="16"/>
      <c r="BCU3" s="16"/>
      <c r="BCV3" s="16"/>
      <c r="BCW3" s="16"/>
      <c r="BCX3" s="16"/>
      <c r="BCY3" s="16"/>
      <c r="BCZ3" s="16"/>
      <c r="BDA3" s="16"/>
      <c r="BDB3" s="16"/>
      <c r="BDC3" s="16"/>
      <c r="BDD3" s="16"/>
      <c r="BDE3" s="16"/>
      <c r="BDF3" s="16"/>
      <c r="BDG3" s="16"/>
      <c r="BDH3" s="16"/>
      <c r="BDI3" s="16"/>
      <c r="BDJ3" s="16"/>
      <c r="BDK3" s="16"/>
      <c r="BDL3" s="16"/>
      <c r="BDM3" s="16"/>
      <c r="BDN3" s="16"/>
      <c r="BDO3" s="16"/>
      <c r="BDP3" s="16"/>
      <c r="BDQ3" s="16"/>
      <c r="BDR3" s="16"/>
      <c r="BDS3" s="16"/>
      <c r="BDT3" s="16"/>
      <c r="BDU3" s="16"/>
      <c r="BDV3" s="16"/>
      <c r="BDW3" s="16"/>
      <c r="BDX3" s="16"/>
      <c r="BDY3" s="16"/>
      <c r="BDZ3" s="16"/>
      <c r="BEA3" s="16"/>
      <c r="BEB3" s="16"/>
      <c r="BEC3" s="16"/>
      <c r="BED3" s="16"/>
      <c r="BEE3" s="16"/>
      <c r="BEF3" s="16"/>
      <c r="BEG3" s="16"/>
      <c r="BEH3" s="16"/>
      <c r="BEI3" s="16"/>
      <c r="BEJ3" s="16"/>
      <c r="BEK3" s="16"/>
      <c r="BEL3" s="16"/>
      <c r="BEM3" s="16"/>
      <c r="BEN3" s="16"/>
      <c r="BEO3" s="16"/>
      <c r="BEP3" s="16"/>
      <c r="BEQ3" s="16"/>
      <c r="BER3" s="16"/>
      <c r="BES3" s="16"/>
      <c r="BET3" s="16"/>
      <c r="BEU3" s="16"/>
      <c r="BEV3" s="16"/>
      <c r="BEW3" s="16"/>
      <c r="BEX3" s="16"/>
      <c r="BEY3" s="16"/>
      <c r="BEZ3" s="16"/>
      <c r="BFA3" s="16"/>
      <c r="BFB3" s="16"/>
      <c r="BFC3" s="16"/>
      <c r="BFD3" s="16"/>
      <c r="BFE3" s="16"/>
      <c r="BFF3" s="16"/>
      <c r="BFG3" s="16"/>
      <c r="BFH3" s="16"/>
      <c r="BFI3" s="16"/>
      <c r="BFJ3" s="16"/>
      <c r="BFK3" s="16"/>
      <c r="BFL3" s="16"/>
      <c r="BFM3" s="16"/>
      <c r="BFN3" s="16"/>
      <c r="BFO3" s="16"/>
      <c r="BFP3" s="16"/>
      <c r="BFQ3" s="16"/>
      <c r="BFR3" s="16"/>
      <c r="BFS3" s="16"/>
      <c r="BFT3" s="16"/>
      <c r="BFU3" s="16"/>
      <c r="BFV3" s="16"/>
      <c r="BFW3" s="16"/>
      <c r="BFX3" s="16"/>
      <c r="BFY3" s="16"/>
      <c r="BFZ3" s="16"/>
      <c r="BGA3" s="16"/>
      <c r="BGB3" s="16"/>
      <c r="BGC3" s="16"/>
      <c r="BGD3" s="16"/>
      <c r="BGE3" s="16"/>
      <c r="BGF3" s="16"/>
      <c r="BGG3" s="16"/>
      <c r="BGH3" s="16"/>
      <c r="BGI3" s="16"/>
      <c r="BGJ3" s="16"/>
      <c r="BGK3" s="16"/>
      <c r="BGL3" s="16"/>
      <c r="BGM3" s="16"/>
      <c r="BGN3" s="16"/>
      <c r="BGO3" s="16"/>
      <c r="BGP3" s="16"/>
      <c r="BGQ3" s="16"/>
      <c r="BGR3" s="16"/>
      <c r="BGS3" s="16"/>
      <c r="BGT3" s="16"/>
      <c r="BGU3" s="16"/>
      <c r="BGV3" s="16"/>
      <c r="BGW3" s="16"/>
      <c r="BGX3" s="16"/>
      <c r="BGY3" s="16"/>
      <c r="BGZ3" s="16"/>
      <c r="BHA3" s="16"/>
      <c r="BHB3" s="16"/>
      <c r="BHC3" s="16"/>
      <c r="BHD3" s="16"/>
      <c r="BHE3" s="16"/>
      <c r="BHF3" s="16"/>
      <c r="BHG3" s="16"/>
      <c r="BHH3" s="16"/>
      <c r="BHI3" s="16"/>
      <c r="BHJ3" s="16"/>
      <c r="BHK3" s="16"/>
      <c r="BHL3" s="16"/>
      <c r="BHM3" s="16"/>
      <c r="BHN3" s="16"/>
      <c r="BHO3" s="16"/>
      <c r="BHP3" s="16"/>
      <c r="BHQ3" s="16"/>
      <c r="BHR3" s="16"/>
      <c r="BHS3" s="16"/>
      <c r="BHT3" s="16"/>
      <c r="BHU3" s="16"/>
      <c r="BHV3" s="16"/>
      <c r="BHW3" s="16"/>
      <c r="BHX3" s="16"/>
      <c r="BHY3" s="16"/>
      <c r="BHZ3" s="16"/>
      <c r="BIA3" s="16"/>
      <c r="BIB3" s="16"/>
      <c r="BIC3" s="16"/>
      <c r="BID3" s="16"/>
      <c r="BIE3" s="16"/>
      <c r="BIF3" s="16"/>
      <c r="BIG3" s="16"/>
      <c r="BIH3" s="16"/>
      <c r="BII3" s="16"/>
      <c r="BIJ3" s="16"/>
      <c r="BIK3" s="16"/>
      <c r="BIL3" s="16"/>
      <c r="BIM3" s="16"/>
      <c r="BIN3" s="16"/>
      <c r="BIO3" s="16"/>
      <c r="BIP3" s="16"/>
      <c r="BIQ3" s="16"/>
      <c r="BIR3" s="16"/>
      <c r="BIS3" s="16"/>
      <c r="BIT3" s="16"/>
      <c r="BIU3" s="16"/>
      <c r="BIV3" s="16"/>
      <c r="BIW3" s="16"/>
      <c r="BIX3" s="16"/>
      <c r="BIY3" s="16"/>
      <c r="BIZ3" s="16"/>
      <c r="BJA3" s="16"/>
      <c r="BJB3" s="16"/>
      <c r="BJC3" s="16"/>
      <c r="BJD3" s="16"/>
      <c r="BJE3" s="16"/>
      <c r="BJF3" s="16"/>
      <c r="BJG3" s="16"/>
      <c r="BJH3" s="16"/>
      <c r="BJI3" s="16"/>
      <c r="BJJ3" s="16"/>
      <c r="BJK3" s="16"/>
      <c r="BJL3" s="16"/>
      <c r="BJM3" s="16"/>
      <c r="BJN3" s="16"/>
      <c r="BJO3" s="16"/>
      <c r="BJP3" s="16"/>
      <c r="BJQ3" s="16"/>
      <c r="BJR3" s="16"/>
      <c r="BJS3" s="16"/>
      <c r="BJT3" s="16"/>
      <c r="BJU3" s="16"/>
      <c r="BJV3" s="16"/>
      <c r="BJW3" s="16"/>
      <c r="BJX3" s="16"/>
      <c r="BJY3" s="16"/>
      <c r="BJZ3" s="16"/>
      <c r="BKA3" s="16"/>
      <c r="BKB3" s="16"/>
      <c r="BKC3" s="16"/>
      <c r="BKD3" s="16"/>
      <c r="BKE3" s="16"/>
      <c r="BKF3" s="16"/>
      <c r="BKG3" s="16"/>
      <c r="BKH3" s="16"/>
      <c r="BKI3" s="16"/>
      <c r="BKJ3" s="16"/>
      <c r="BKK3" s="16"/>
      <c r="BKL3" s="16"/>
      <c r="BKM3" s="16"/>
      <c r="BKN3" s="16"/>
      <c r="BKO3" s="16"/>
      <c r="BKP3" s="16"/>
      <c r="BKQ3" s="16"/>
      <c r="BKR3" s="16"/>
      <c r="BKS3" s="16"/>
      <c r="BKT3" s="16"/>
      <c r="BKU3" s="16"/>
      <c r="BKV3" s="16"/>
      <c r="BKW3" s="16"/>
      <c r="BKX3" s="16"/>
      <c r="BKY3" s="16"/>
      <c r="BKZ3" s="16"/>
      <c r="BLA3" s="16"/>
      <c r="BLB3" s="16"/>
      <c r="BLC3" s="16"/>
      <c r="BLD3" s="16"/>
      <c r="BLE3" s="16"/>
      <c r="BLF3" s="16"/>
      <c r="BLG3" s="16"/>
      <c r="BLH3" s="16"/>
      <c r="BLI3" s="16"/>
      <c r="BLJ3" s="16"/>
      <c r="BLK3" s="16"/>
      <c r="BLL3" s="16"/>
      <c r="BLM3" s="16"/>
      <c r="BLN3" s="16"/>
      <c r="BLO3" s="16"/>
      <c r="BLP3" s="16"/>
      <c r="BLQ3" s="16"/>
      <c r="BLR3" s="16"/>
      <c r="BLS3" s="16"/>
      <c r="BLT3" s="16"/>
      <c r="BLU3" s="16"/>
      <c r="BLV3" s="16"/>
      <c r="BLW3" s="16"/>
      <c r="BLX3" s="16"/>
      <c r="BLY3" s="16"/>
      <c r="BLZ3" s="16"/>
      <c r="BMA3" s="16"/>
      <c r="BMB3" s="16"/>
      <c r="BMC3" s="16"/>
      <c r="BMD3" s="16"/>
      <c r="BME3" s="16"/>
      <c r="BMF3" s="16"/>
      <c r="BMG3" s="16"/>
      <c r="BMH3" s="16"/>
      <c r="BMI3" s="16"/>
      <c r="BMJ3" s="16"/>
      <c r="BMK3" s="16"/>
      <c r="BML3" s="16"/>
      <c r="BMM3" s="16"/>
      <c r="BMN3" s="16"/>
      <c r="BMO3" s="16"/>
      <c r="BMP3" s="16"/>
      <c r="BMQ3" s="16"/>
      <c r="BMR3" s="16"/>
      <c r="BMS3" s="16"/>
      <c r="BMT3" s="16"/>
      <c r="BMU3" s="16"/>
      <c r="BMV3" s="16"/>
      <c r="BMW3" s="16"/>
      <c r="BMX3" s="16"/>
      <c r="BMY3" s="16"/>
      <c r="BMZ3" s="16"/>
      <c r="BNA3" s="16"/>
      <c r="BNB3" s="16"/>
      <c r="BNC3" s="16"/>
      <c r="BND3" s="16"/>
      <c r="BNE3" s="16"/>
      <c r="BNF3" s="16"/>
      <c r="BNG3" s="16"/>
      <c r="BNH3" s="16"/>
      <c r="BNI3" s="16"/>
      <c r="BNJ3" s="16"/>
      <c r="BNK3" s="16"/>
      <c r="BNL3" s="16"/>
      <c r="BNM3" s="16"/>
      <c r="BNN3" s="16"/>
      <c r="BNO3" s="16"/>
      <c r="BNP3" s="16"/>
      <c r="BNQ3" s="16"/>
      <c r="BNR3" s="16"/>
      <c r="BNS3" s="16"/>
      <c r="BNT3" s="16"/>
      <c r="BNU3" s="16"/>
      <c r="BNV3" s="16"/>
      <c r="BNW3" s="16"/>
      <c r="BNX3" s="16"/>
      <c r="BNY3" s="16"/>
      <c r="BNZ3" s="16"/>
      <c r="BOA3" s="16"/>
      <c r="BOB3" s="16"/>
      <c r="BOC3" s="16"/>
      <c r="BOD3" s="16"/>
      <c r="BOE3" s="16"/>
      <c r="BOF3" s="16"/>
      <c r="BOG3" s="16"/>
      <c r="BOH3" s="16"/>
      <c r="BOI3" s="16"/>
      <c r="BOJ3" s="16"/>
      <c r="BOK3" s="16"/>
      <c r="BOL3" s="16"/>
      <c r="BOM3" s="16"/>
      <c r="BON3" s="16"/>
      <c r="BOO3" s="16"/>
      <c r="BOP3" s="16"/>
      <c r="BOQ3" s="16"/>
      <c r="BOR3" s="16"/>
      <c r="BOS3" s="16"/>
      <c r="BOT3" s="16"/>
      <c r="BOU3" s="16"/>
      <c r="BOV3" s="16"/>
      <c r="BOW3" s="16"/>
      <c r="BOX3" s="16"/>
      <c r="BOY3" s="16"/>
      <c r="BOZ3" s="16"/>
      <c r="BPA3" s="16"/>
      <c r="BPB3" s="16"/>
      <c r="BPC3" s="16"/>
      <c r="BPD3" s="16"/>
      <c r="BPE3" s="16"/>
      <c r="BPF3" s="16"/>
      <c r="BPG3" s="16"/>
      <c r="BPH3" s="16"/>
      <c r="BPI3" s="16"/>
      <c r="BPJ3" s="16"/>
      <c r="BPK3" s="16"/>
      <c r="BPL3" s="16"/>
      <c r="BPM3" s="16"/>
      <c r="BPN3" s="16"/>
      <c r="BPO3" s="16"/>
      <c r="BPP3" s="16"/>
      <c r="BPQ3" s="16"/>
      <c r="BPR3" s="16"/>
      <c r="BPS3" s="16"/>
      <c r="BPT3" s="16"/>
      <c r="BPU3" s="16"/>
      <c r="BPV3" s="16"/>
      <c r="BPW3" s="16"/>
      <c r="BPX3" s="16"/>
      <c r="BPY3" s="16"/>
      <c r="BPZ3" s="16"/>
      <c r="BQA3" s="16"/>
      <c r="BQB3" s="16"/>
      <c r="BQC3" s="16"/>
      <c r="BQD3" s="16"/>
      <c r="BQE3" s="16"/>
      <c r="BQF3" s="16"/>
      <c r="BQG3" s="16"/>
      <c r="BQH3" s="16"/>
      <c r="BQI3" s="16"/>
      <c r="BQJ3" s="16"/>
      <c r="BQK3" s="16"/>
      <c r="BQL3" s="16"/>
      <c r="BQM3" s="16"/>
      <c r="BQN3" s="16"/>
      <c r="BQO3" s="16"/>
      <c r="BQP3" s="16"/>
      <c r="BQQ3" s="16"/>
      <c r="BQR3" s="16"/>
      <c r="BQS3" s="16"/>
      <c r="BQT3" s="16"/>
      <c r="BQU3" s="16"/>
      <c r="BQV3" s="16"/>
      <c r="BQW3" s="16"/>
      <c r="BQX3" s="16"/>
      <c r="BQY3" s="16"/>
      <c r="BQZ3" s="16"/>
      <c r="BRA3" s="16"/>
      <c r="BRB3" s="16"/>
      <c r="BRC3" s="16"/>
      <c r="BRD3" s="16"/>
      <c r="BRE3" s="16"/>
      <c r="BRF3" s="16"/>
      <c r="BRG3" s="16"/>
      <c r="BRH3" s="16"/>
      <c r="BRI3" s="16"/>
      <c r="BRJ3" s="16"/>
      <c r="BRK3" s="16"/>
      <c r="BRL3" s="16"/>
      <c r="BRM3" s="16"/>
      <c r="BRN3" s="16"/>
      <c r="BRO3" s="16"/>
      <c r="BRP3" s="16"/>
      <c r="BRQ3" s="16"/>
      <c r="BRR3" s="16"/>
      <c r="BRS3" s="16"/>
      <c r="BRT3" s="16"/>
      <c r="BRU3" s="16"/>
      <c r="BRV3" s="16"/>
      <c r="BRW3" s="16"/>
      <c r="BRX3" s="16"/>
      <c r="BRY3" s="16"/>
      <c r="BRZ3" s="16"/>
      <c r="BSA3" s="16"/>
      <c r="BSB3" s="16"/>
      <c r="BSC3" s="16"/>
      <c r="BSD3" s="16"/>
      <c r="BSE3" s="16"/>
      <c r="BSF3" s="16"/>
      <c r="BSG3" s="16"/>
      <c r="BSH3" s="16"/>
      <c r="BSI3" s="16"/>
      <c r="BSJ3" s="16"/>
      <c r="BSK3" s="16"/>
      <c r="BSL3" s="16"/>
      <c r="BSM3" s="16"/>
      <c r="BSN3" s="16"/>
      <c r="BSO3" s="16"/>
      <c r="BSP3" s="16"/>
      <c r="BSQ3" s="16"/>
      <c r="BSR3" s="16"/>
      <c r="BSS3" s="16"/>
      <c r="BST3" s="16"/>
      <c r="BSU3" s="16"/>
      <c r="BSV3" s="16"/>
      <c r="BSW3" s="16"/>
      <c r="BSX3" s="16"/>
      <c r="BSY3" s="16"/>
      <c r="BSZ3" s="16"/>
      <c r="BTA3" s="16"/>
      <c r="BTB3" s="16"/>
      <c r="BTC3" s="16"/>
      <c r="BTD3" s="16"/>
      <c r="BTE3" s="16"/>
      <c r="BTF3" s="16"/>
      <c r="BTG3" s="16"/>
      <c r="BTH3" s="16"/>
      <c r="BTI3" s="16"/>
      <c r="BTJ3" s="16"/>
      <c r="BTK3" s="16"/>
      <c r="BTL3" s="16"/>
      <c r="BTM3" s="16"/>
      <c r="BTN3" s="16"/>
      <c r="BTO3" s="16"/>
      <c r="BTP3" s="16"/>
      <c r="BTQ3" s="16"/>
      <c r="BTR3" s="16"/>
      <c r="BTS3" s="16"/>
      <c r="BTT3" s="16"/>
      <c r="BTU3" s="16"/>
      <c r="BTV3" s="16"/>
      <c r="BTW3" s="16"/>
      <c r="BTX3" s="16"/>
      <c r="BTY3" s="16"/>
      <c r="BTZ3" s="16"/>
      <c r="BUA3" s="16"/>
      <c r="BUB3" s="16"/>
      <c r="BUC3" s="16"/>
      <c r="BUD3" s="16"/>
      <c r="BUE3" s="16"/>
      <c r="BUF3" s="16"/>
      <c r="BUG3" s="16"/>
      <c r="BUH3" s="16"/>
      <c r="BUI3" s="16"/>
      <c r="BUJ3" s="16"/>
      <c r="BUK3" s="16"/>
      <c r="BUL3" s="16"/>
      <c r="BUM3" s="16"/>
      <c r="BUN3" s="16"/>
      <c r="BUO3" s="16"/>
      <c r="BUP3" s="16"/>
      <c r="BUQ3" s="16"/>
      <c r="BUR3" s="16"/>
      <c r="BUS3" s="16"/>
      <c r="BUT3" s="16"/>
      <c r="BUU3" s="16"/>
      <c r="BUV3" s="16"/>
      <c r="BUW3" s="16"/>
      <c r="BUX3" s="16"/>
      <c r="BUY3" s="16"/>
      <c r="BUZ3" s="16"/>
      <c r="BVA3" s="16"/>
      <c r="BVB3" s="16"/>
      <c r="BVC3" s="16"/>
      <c r="BVD3" s="16"/>
      <c r="BVE3" s="16"/>
      <c r="BVF3" s="16"/>
      <c r="BVG3" s="16"/>
      <c r="BVH3" s="16"/>
      <c r="BVI3" s="16"/>
      <c r="BVJ3" s="16"/>
      <c r="BVK3" s="16"/>
      <c r="BVL3" s="16"/>
      <c r="BVM3" s="16"/>
      <c r="BVN3" s="16"/>
      <c r="BVO3" s="16"/>
      <c r="BVP3" s="16"/>
      <c r="BVQ3" s="16"/>
      <c r="BVR3" s="16"/>
      <c r="BVS3" s="16"/>
      <c r="BVT3" s="16"/>
      <c r="BVU3" s="16"/>
      <c r="BVV3" s="16"/>
      <c r="BVW3" s="16"/>
      <c r="BVX3" s="16"/>
      <c r="BVY3" s="16"/>
      <c r="BVZ3" s="16"/>
      <c r="BWA3" s="16"/>
      <c r="BWB3" s="16"/>
      <c r="BWC3" s="16"/>
      <c r="BWD3" s="16"/>
      <c r="BWE3" s="16"/>
      <c r="BWF3" s="16"/>
      <c r="BWG3" s="16"/>
      <c r="BWH3" s="16"/>
      <c r="BWI3" s="16"/>
      <c r="BWJ3" s="16"/>
      <c r="BWK3" s="16"/>
      <c r="BWL3" s="16"/>
      <c r="BWM3" s="16"/>
      <c r="BWN3" s="16"/>
      <c r="BWO3" s="16"/>
      <c r="BWP3" s="16"/>
      <c r="BWQ3" s="16"/>
      <c r="BWR3" s="16"/>
      <c r="BWS3" s="16"/>
      <c r="BWT3" s="16"/>
      <c r="BWU3" s="16"/>
      <c r="BWV3" s="16"/>
      <c r="BWW3" s="16"/>
      <c r="BWX3" s="16"/>
      <c r="BWY3" s="16"/>
      <c r="BWZ3" s="16"/>
      <c r="BXA3" s="16"/>
      <c r="BXB3" s="16"/>
      <c r="BXC3" s="16"/>
      <c r="BXD3" s="16"/>
      <c r="BXE3" s="16"/>
      <c r="BXF3" s="16"/>
      <c r="BXG3" s="16"/>
      <c r="BXH3" s="16"/>
      <c r="BXI3" s="16"/>
      <c r="BXJ3" s="16"/>
      <c r="BXK3" s="16"/>
      <c r="BXL3" s="16"/>
      <c r="BXM3" s="16"/>
      <c r="BXN3" s="16"/>
      <c r="BXO3" s="16"/>
      <c r="BXP3" s="16"/>
      <c r="BXQ3" s="16"/>
      <c r="BXR3" s="16"/>
      <c r="BXS3" s="16"/>
      <c r="BXT3" s="16"/>
      <c r="BXU3" s="16"/>
      <c r="BXV3" s="16"/>
      <c r="BXW3" s="16"/>
      <c r="BXX3" s="16"/>
      <c r="BXY3" s="16"/>
      <c r="BXZ3" s="16"/>
      <c r="BYA3" s="16"/>
      <c r="BYB3" s="16"/>
      <c r="BYC3" s="16"/>
      <c r="BYD3" s="16"/>
      <c r="BYE3" s="16"/>
      <c r="BYF3" s="16"/>
      <c r="BYG3" s="16"/>
      <c r="BYH3" s="16"/>
      <c r="BYI3" s="16"/>
      <c r="BYJ3" s="16"/>
      <c r="BYK3" s="16"/>
      <c r="BYL3" s="16"/>
      <c r="BYM3" s="16"/>
      <c r="BYN3" s="16"/>
      <c r="BYO3" s="16"/>
      <c r="BYP3" s="16"/>
      <c r="BYQ3" s="16"/>
      <c r="BYR3" s="16"/>
      <c r="BYS3" s="16"/>
      <c r="BYT3" s="16"/>
      <c r="BYU3" s="16"/>
      <c r="BYV3" s="16"/>
      <c r="BYW3" s="16"/>
      <c r="BYX3" s="16"/>
      <c r="BYY3" s="16"/>
      <c r="BYZ3" s="16"/>
      <c r="BZA3" s="16"/>
      <c r="BZB3" s="16"/>
      <c r="BZC3" s="16"/>
      <c r="BZD3" s="16"/>
      <c r="BZE3" s="16"/>
      <c r="BZF3" s="16"/>
      <c r="BZG3" s="16"/>
      <c r="BZH3" s="16"/>
      <c r="BZI3" s="16"/>
      <c r="BZJ3" s="16"/>
      <c r="BZK3" s="16"/>
      <c r="BZL3" s="16"/>
      <c r="BZM3" s="16"/>
      <c r="BZN3" s="16"/>
      <c r="BZO3" s="16"/>
      <c r="BZP3" s="16"/>
      <c r="BZQ3" s="16"/>
      <c r="BZR3" s="16"/>
      <c r="BZS3" s="16"/>
      <c r="BZT3" s="16"/>
      <c r="BZU3" s="16"/>
      <c r="BZV3" s="16"/>
      <c r="BZW3" s="16"/>
      <c r="BZX3" s="16"/>
      <c r="BZY3" s="16"/>
      <c r="BZZ3" s="16"/>
      <c r="CAA3" s="16"/>
      <c r="CAB3" s="16"/>
      <c r="CAC3" s="16"/>
      <c r="CAD3" s="16"/>
      <c r="CAE3" s="16"/>
      <c r="CAF3" s="16"/>
      <c r="CAG3" s="16"/>
      <c r="CAH3" s="16"/>
      <c r="CAI3" s="16"/>
      <c r="CAJ3" s="16"/>
      <c r="CAK3" s="16"/>
      <c r="CAL3" s="16"/>
      <c r="CAM3" s="16"/>
      <c r="CAN3" s="16"/>
      <c r="CAO3" s="16"/>
      <c r="CAP3" s="16"/>
      <c r="CAQ3" s="16"/>
      <c r="CAR3" s="16"/>
      <c r="CAS3" s="16"/>
      <c r="CAT3" s="16"/>
      <c r="CAU3" s="16"/>
      <c r="CAV3" s="16"/>
      <c r="CAW3" s="16"/>
      <c r="CAX3" s="16"/>
      <c r="CAY3" s="16"/>
      <c r="CAZ3" s="16"/>
      <c r="CBA3" s="16"/>
      <c r="CBB3" s="16"/>
      <c r="CBC3" s="16"/>
      <c r="CBD3" s="16"/>
      <c r="CBE3" s="16"/>
      <c r="CBF3" s="16"/>
      <c r="CBG3" s="16"/>
      <c r="CBH3" s="16"/>
      <c r="CBI3" s="16"/>
      <c r="CBJ3" s="16"/>
      <c r="CBK3" s="16"/>
      <c r="CBL3" s="16"/>
      <c r="CBM3" s="16"/>
      <c r="CBN3" s="16"/>
      <c r="CBO3" s="16"/>
      <c r="CBP3" s="16"/>
      <c r="CBQ3" s="16"/>
      <c r="CBR3" s="16"/>
      <c r="CBS3" s="16"/>
      <c r="CBT3" s="16"/>
      <c r="CBU3" s="16"/>
      <c r="CBV3" s="16"/>
      <c r="CBW3" s="16"/>
      <c r="CBX3" s="16"/>
      <c r="CBY3" s="16"/>
      <c r="CBZ3" s="16"/>
      <c r="CCA3" s="16"/>
      <c r="CCB3" s="16"/>
      <c r="CCC3" s="16"/>
      <c r="CCD3" s="16"/>
      <c r="CCE3" s="16"/>
      <c r="CCF3" s="16"/>
      <c r="CCG3" s="16"/>
      <c r="CCH3" s="16"/>
      <c r="CCI3" s="16"/>
      <c r="CCJ3" s="16"/>
      <c r="CCK3" s="16"/>
      <c r="CCL3" s="16"/>
      <c r="CCM3" s="16"/>
      <c r="CCN3" s="16"/>
      <c r="CCO3" s="16"/>
      <c r="CCP3" s="16"/>
      <c r="CCQ3" s="16"/>
      <c r="CCR3" s="16"/>
      <c r="CCS3" s="16"/>
      <c r="CCT3" s="16"/>
      <c r="CCU3" s="16"/>
      <c r="CCV3" s="16"/>
      <c r="CCW3" s="16"/>
      <c r="CCX3" s="16"/>
      <c r="CCY3" s="16"/>
      <c r="CCZ3" s="16"/>
      <c r="CDA3" s="16"/>
      <c r="CDB3" s="16"/>
      <c r="CDC3" s="16"/>
      <c r="CDD3" s="16"/>
      <c r="CDE3" s="16"/>
      <c r="CDF3" s="16"/>
      <c r="CDG3" s="16"/>
      <c r="CDH3" s="16"/>
      <c r="CDI3" s="16"/>
      <c r="CDJ3" s="16"/>
      <c r="CDK3" s="16"/>
      <c r="CDL3" s="16"/>
      <c r="CDM3" s="16"/>
      <c r="CDN3" s="16"/>
      <c r="CDO3" s="16"/>
      <c r="CDP3" s="16"/>
      <c r="CDQ3" s="16"/>
      <c r="CDR3" s="16"/>
      <c r="CDS3" s="16"/>
      <c r="CDT3" s="16"/>
      <c r="CDU3" s="16"/>
      <c r="CDV3" s="16"/>
      <c r="CDW3" s="16"/>
      <c r="CDX3" s="16"/>
      <c r="CDY3" s="16"/>
      <c r="CDZ3" s="16"/>
      <c r="CEA3" s="16"/>
      <c r="CEB3" s="16"/>
      <c r="CEC3" s="16"/>
      <c r="CED3" s="16"/>
      <c r="CEE3" s="16"/>
      <c r="CEF3" s="16"/>
      <c r="CEG3" s="16"/>
      <c r="CEH3" s="16"/>
      <c r="CEI3" s="16"/>
      <c r="CEJ3" s="16"/>
      <c r="CEK3" s="16"/>
      <c r="CEL3" s="16"/>
      <c r="CEM3" s="16"/>
      <c r="CEN3" s="16"/>
      <c r="CEO3" s="16"/>
      <c r="CEP3" s="16"/>
      <c r="CEQ3" s="16"/>
      <c r="CER3" s="16"/>
      <c r="CES3" s="16"/>
      <c r="CET3" s="16"/>
      <c r="CEU3" s="16"/>
      <c r="CEV3" s="16"/>
      <c r="CEW3" s="16"/>
      <c r="CEX3" s="16"/>
      <c r="CEY3" s="16"/>
      <c r="CEZ3" s="16"/>
      <c r="CFA3" s="16"/>
      <c r="CFB3" s="16"/>
      <c r="CFC3" s="16"/>
      <c r="CFD3" s="16"/>
      <c r="CFE3" s="16"/>
      <c r="CFF3" s="16"/>
      <c r="CFG3" s="16"/>
      <c r="CFH3" s="16"/>
      <c r="CFI3" s="16"/>
      <c r="CFJ3" s="16"/>
      <c r="CFK3" s="16"/>
      <c r="CFL3" s="16"/>
      <c r="CFM3" s="16"/>
      <c r="CFN3" s="16"/>
      <c r="CFO3" s="16"/>
      <c r="CFP3" s="16"/>
      <c r="CFQ3" s="16"/>
      <c r="CFR3" s="16"/>
      <c r="CFS3" s="16"/>
      <c r="CFT3" s="16"/>
      <c r="CFU3" s="16"/>
      <c r="CFV3" s="16"/>
      <c r="CFW3" s="16"/>
      <c r="CFX3" s="16"/>
      <c r="CFY3" s="16"/>
      <c r="CFZ3" s="16"/>
      <c r="CGA3" s="16"/>
      <c r="CGB3" s="16"/>
      <c r="CGC3" s="16"/>
      <c r="CGD3" s="16"/>
      <c r="CGE3" s="16"/>
      <c r="CGF3" s="16"/>
      <c r="CGG3" s="16"/>
      <c r="CGH3" s="16"/>
      <c r="CGI3" s="16"/>
      <c r="CGJ3" s="16"/>
      <c r="CGK3" s="16"/>
      <c r="CGL3" s="16"/>
      <c r="CGM3" s="16"/>
      <c r="CGN3" s="16"/>
      <c r="CGO3" s="16"/>
      <c r="CGP3" s="16"/>
      <c r="CGQ3" s="16"/>
      <c r="CGR3" s="16"/>
      <c r="CGS3" s="16"/>
      <c r="CGT3" s="16"/>
      <c r="CGU3" s="16"/>
      <c r="CGV3" s="16"/>
      <c r="CGW3" s="16"/>
      <c r="CGX3" s="16"/>
      <c r="CGY3" s="16"/>
      <c r="CGZ3" s="16"/>
      <c r="CHA3" s="16"/>
      <c r="CHB3" s="16"/>
      <c r="CHC3" s="16"/>
      <c r="CHD3" s="16"/>
      <c r="CHE3" s="16"/>
      <c r="CHF3" s="16"/>
      <c r="CHG3" s="16"/>
      <c r="CHH3" s="16"/>
      <c r="CHI3" s="16"/>
      <c r="CHJ3" s="16"/>
      <c r="CHK3" s="16"/>
      <c r="CHL3" s="16"/>
      <c r="CHM3" s="16"/>
      <c r="CHN3" s="16"/>
      <c r="CHO3" s="16"/>
      <c r="CHP3" s="16"/>
      <c r="CHQ3" s="16"/>
      <c r="CHR3" s="16"/>
      <c r="CHS3" s="16"/>
      <c r="CHT3" s="16"/>
      <c r="CHU3" s="16"/>
      <c r="CHV3" s="16"/>
      <c r="CHW3" s="16"/>
      <c r="CHX3" s="16"/>
      <c r="CHY3" s="16"/>
      <c r="CHZ3" s="16"/>
      <c r="CIA3" s="16"/>
      <c r="CIB3" s="16"/>
      <c r="CIC3" s="16"/>
      <c r="CID3" s="16"/>
      <c r="CIE3" s="16"/>
      <c r="CIF3" s="16"/>
      <c r="CIG3" s="16"/>
      <c r="CIH3" s="16"/>
      <c r="CII3" s="16"/>
      <c r="CIJ3" s="16"/>
      <c r="CIK3" s="16"/>
      <c r="CIL3" s="16"/>
      <c r="CIM3" s="16"/>
      <c r="CIN3" s="16"/>
      <c r="CIO3" s="16"/>
      <c r="CIP3" s="16"/>
      <c r="CIQ3" s="16"/>
      <c r="CIR3" s="16"/>
      <c r="CIS3" s="16"/>
      <c r="CIT3" s="16"/>
      <c r="CIU3" s="16"/>
      <c r="CIV3" s="16"/>
      <c r="CIW3" s="16"/>
      <c r="CIX3" s="16"/>
      <c r="CIY3" s="16"/>
      <c r="CIZ3" s="16"/>
      <c r="CJA3" s="16"/>
      <c r="CJB3" s="16"/>
      <c r="CJC3" s="16"/>
      <c r="CJD3" s="16"/>
      <c r="CJE3" s="16"/>
      <c r="CJF3" s="16"/>
      <c r="CJG3" s="16"/>
      <c r="CJH3" s="16"/>
      <c r="CJI3" s="16"/>
      <c r="CJJ3" s="16"/>
      <c r="CJK3" s="16"/>
      <c r="CJL3" s="16"/>
      <c r="CJM3" s="16"/>
      <c r="CJN3" s="16"/>
      <c r="CJO3" s="16"/>
      <c r="CJP3" s="16"/>
      <c r="CJQ3" s="16"/>
      <c r="CJR3" s="16"/>
      <c r="CJS3" s="16"/>
      <c r="CJT3" s="16"/>
      <c r="CJU3" s="16"/>
      <c r="CJV3" s="16"/>
      <c r="CJW3" s="16"/>
      <c r="CJX3" s="16"/>
      <c r="CJY3" s="16"/>
      <c r="CJZ3" s="16"/>
      <c r="CKA3" s="16"/>
      <c r="CKB3" s="16"/>
      <c r="CKC3" s="16"/>
      <c r="CKD3" s="16"/>
      <c r="CKE3" s="16"/>
      <c r="CKF3" s="16"/>
      <c r="CKG3" s="16"/>
      <c r="CKH3" s="16"/>
      <c r="CKI3" s="16"/>
      <c r="CKJ3" s="16"/>
      <c r="CKK3" s="16"/>
      <c r="CKL3" s="16"/>
      <c r="CKM3" s="16"/>
      <c r="CKN3" s="16"/>
      <c r="CKO3" s="16"/>
      <c r="CKP3" s="16"/>
      <c r="CKQ3" s="16"/>
      <c r="CKR3" s="16"/>
      <c r="CKS3" s="16"/>
      <c r="CKT3" s="16"/>
      <c r="CKU3" s="16"/>
      <c r="CKV3" s="16"/>
      <c r="CKW3" s="16"/>
      <c r="CKX3" s="16"/>
      <c r="CKY3" s="16"/>
      <c r="CKZ3" s="16"/>
      <c r="CLA3" s="16"/>
      <c r="CLB3" s="16"/>
      <c r="CLC3" s="16"/>
      <c r="CLD3" s="16"/>
      <c r="CLE3" s="16"/>
      <c r="CLF3" s="16"/>
      <c r="CLG3" s="16"/>
      <c r="CLH3" s="16"/>
      <c r="CLI3" s="16"/>
      <c r="CLJ3" s="16"/>
      <c r="CLK3" s="16"/>
      <c r="CLL3" s="16"/>
      <c r="CLM3" s="16"/>
      <c r="CLN3" s="16"/>
      <c r="CLO3" s="16"/>
      <c r="CLP3" s="16"/>
      <c r="CLQ3" s="16"/>
      <c r="CLR3" s="16"/>
      <c r="CLS3" s="16"/>
      <c r="CLT3" s="16"/>
      <c r="CLU3" s="16"/>
      <c r="CLV3" s="16"/>
      <c r="CLW3" s="16"/>
      <c r="CLX3" s="16"/>
      <c r="CLY3" s="16"/>
      <c r="CLZ3" s="16"/>
      <c r="CMA3" s="16"/>
      <c r="CMB3" s="16"/>
      <c r="CMC3" s="16"/>
      <c r="CMD3" s="16"/>
      <c r="CME3" s="16"/>
      <c r="CMF3" s="16"/>
      <c r="CMG3" s="16"/>
      <c r="CMH3" s="16"/>
      <c r="CMI3" s="16"/>
      <c r="CMJ3" s="16"/>
      <c r="CMK3" s="16"/>
      <c r="CML3" s="16"/>
      <c r="CMM3" s="16"/>
      <c r="CMN3" s="16"/>
      <c r="CMO3" s="16"/>
      <c r="CMP3" s="16"/>
      <c r="CMQ3" s="16"/>
      <c r="CMR3" s="16"/>
      <c r="CMS3" s="16"/>
      <c r="CMT3" s="16"/>
      <c r="CMU3" s="16"/>
      <c r="CMV3" s="16"/>
      <c r="CMW3" s="16"/>
      <c r="CMX3" s="16"/>
      <c r="CMY3" s="16"/>
      <c r="CMZ3" s="16"/>
      <c r="CNA3" s="16"/>
      <c r="CNB3" s="16"/>
      <c r="CNC3" s="16"/>
      <c r="CND3" s="16"/>
      <c r="CNE3" s="16"/>
      <c r="CNF3" s="16"/>
      <c r="CNG3" s="16"/>
      <c r="CNH3" s="16"/>
      <c r="CNI3" s="16"/>
      <c r="CNJ3" s="16"/>
      <c r="CNK3" s="16"/>
      <c r="CNL3" s="16"/>
      <c r="CNM3" s="16"/>
      <c r="CNN3" s="16"/>
      <c r="CNO3" s="16"/>
      <c r="CNP3" s="16"/>
      <c r="CNQ3" s="16"/>
      <c r="CNR3" s="16"/>
      <c r="CNS3" s="16"/>
      <c r="CNT3" s="16"/>
      <c r="CNU3" s="16"/>
      <c r="CNV3" s="16"/>
      <c r="CNW3" s="16"/>
      <c r="CNX3" s="16"/>
      <c r="CNY3" s="16"/>
      <c r="CNZ3" s="16"/>
      <c r="COA3" s="16"/>
      <c r="COB3" s="16"/>
      <c r="COC3" s="16"/>
      <c r="COD3" s="16"/>
      <c r="COE3" s="16"/>
      <c r="COF3" s="16"/>
      <c r="COG3" s="16"/>
      <c r="COH3" s="16"/>
      <c r="COI3" s="16"/>
      <c r="COJ3" s="16"/>
      <c r="COK3" s="16"/>
      <c r="COL3" s="16"/>
      <c r="COM3" s="16"/>
      <c r="CON3" s="16"/>
      <c r="COO3" s="16"/>
      <c r="COP3" s="16"/>
      <c r="COQ3" s="16"/>
      <c r="COR3" s="16"/>
      <c r="COS3" s="16"/>
      <c r="COT3" s="16"/>
      <c r="COU3" s="16"/>
      <c r="COV3" s="16"/>
      <c r="COW3" s="16"/>
      <c r="COX3" s="16"/>
      <c r="COY3" s="16"/>
      <c r="COZ3" s="16"/>
      <c r="CPA3" s="16"/>
      <c r="CPB3" s="16"/>
      <c r="CPC3" s="16"/>
      <c r="CPD3" s="16"/>
      <c r="CPE3" s="16"/>
      <c r="CPF3" s="16"/>
      <c r="CPG3" s="16"/>
      <c r="CPH3" s="16"/>
      <c r="CPI3" s="16"/>
      <c r="CPJ3" s="16"/>
      <c r="CPK3" s="16"/>
      <c r="CPL3" s="16"/>
      <c r="CPM3" s="16"/>
      <c r="CPN3" s="16"/>
      <c r="CPO3" s="16"/>
      <c r="CPP3" s="16"/>
      <c r="CPQ3" s="16"/>
      <c r="CPR3" s="16"/>
      <c r="CPS3" s="16"/>
      <c r="CPT3" s="16"/>
      <c r="CPU3" s="16"/>
      <c r="CPV3" s="16"/>
      <c r="CPW3" s="16"/>
      <c r="CPX3" s="16"/>
      <c r="CPY3" s="16"/>
      <c r="CPZ3" s="16"/>
      <c r="CQA3" s="16"/>
      <c r="CQB3" s="16"/>
      <c r="CQC3" s="16"/>
      <c r="CQD3" s="16"/>
      <c r="CQE3" s="16"/>
      <c r="CQF3" s="16"/>
      <c r="CQG3" s="16"/>
      <c r="CQH3" s="16"/>
      <c r="CQI3" s="16"/>
      <c r="CQJ3" s="16"/>
      <c r="CQK3" s="16"/>
      <c r="CQL3" s="16"/>
      <c r="CQM3" s="16"/>
      <c r="CQN3" s="16"/>
      <c r="CQO3" s="16"/>
      <c r="CQP3" s="16"/>
      <c r="CQQ3" s="16"/>
      <c r="CQR3" s="16"/>
      <c r="CQS3" s="16"/>
      <c r="CQT3" s="16"/>
      <c r="CQU3" s="16"/>
      <c r="CQV3" s="16"/>
      <c r="CQW3" s="16"/>
      <c r="CQX3" s="16"/>
      <c r="CQY3" s="16"/>
      <c r="CQZ3" s="16"/>
      <c r="CRA3" s="16"/>
      <c r="CRB3" s="16"/>
      <c r="CRC3" s="16"/>
      <c r="CRD3" s="16"/>
      <c r="CRE3" s="16"/>
      <c r="CRF3" s="16"/>
      <c r="CRG3" s="16"/>
      <c r="CRH3" s="16"/>
      <c r="CRI3" s="16"/>
      <c r="CRJ3" s="16"/>
      <c r="CRK3" s="16"/>
      <c r="CRL3" s="16"/>
      <c r="CRM3" s="16"/>
      <c r="CRN3" s="16"/>
      <c r="CRO3" s="16"/>
      <c r="CRP3" s="16"/>
      <c r="CRQ3" s="16"/>
      <c r="CRR3" s="16"/>
      <c r="CRS3" s="16"/>
      <c r="CRT3" s="16"/>
      <c r="CRU3" s="16"/>
      <c r="CRV3" s="16"/>
      <c r="CRW3" s="16"/>
      <c r="CRX3" s="16"/>
      <c r="CRY3" s="16"/>
      <c r="CRZ3" s="16"/>
      <c r="CSA3" s="16"/>
      <c r="CSB3" s="16"/>
      <c r="CSC3" s="16"/>
      <c r="CSD3" s="16"/>
      <c r="CSE3" s="16"/>
      <c r="CSF3" s="16"/>
      <c r="CSG3" s="16"/>
      <c r="CSH3" s="16"/>
      <c r="CSI3" s="16"/>
      <c r="CSJ3" s="16"/>
      <c r="CSK3" s="16"/>
      <c r="CSL3" s="16"/>
      <c r="CSM3" s="16"/>
      <c r="CSN3" s="16"/>
      <c r="CSO3" s="16"/>
      <c r="CSP3" s="16"/>
      <c r="CSQ3" s="16"/>
      <c r="CSR3" s="16"/>
      <c r="CSS3" s="16"/>
      <c r="CST3" s="16"/>
      <c r="CSU3" s="16"/>
      <c r="CSV3" s="16"/>
      <c r="CSW3" s="16"/>
      <c r="CSX3" s="16"/>
      <c r="CSY3" s="16"/>
      <c r="CSZ3" s="16"/>
      <c r="CTA3" s="16"/>
      <c r="CTB3" s="16"/>
      <c r="CTC3" s="16"/>
      <c r="CTD3" s="16"/>
      <c r="CTE3" s="16"/>
      <c r="CTF3" s="16"/>
      <c r="CTG3" s="16"/>
      <c r="CTH3" s="16"/>
      <c r="CTI3" s="16"/>
      <c r="CTJ3" s="16"/>
      <c r="CTK3" s="16"/>
      <c r="CTL3" s="16"/>
      <c r="CTM3" s="16"/>
      <c r="CTN3" s="16"/>
      <c r="CTO3" s="16"/>
      <c r="CTP3" s="16"/>
      <c r="CTQ3" s="16"/>
      <c r="CTR3" s="16"/>
      <c r="CTS3" s="16"/>
      <c r="CTT3" s="16"/>
      <c r="CTU3" s="16"/>
      <c r="CTV3" s="16"/>
      <c r="CTW3" s="16"/>
      <c r="CTX3" s="16"/>
      <c r="CTY3" s="16"/>
      <c r="CTZ3" s="16"/>
      <c r="CUA3" s="16"/>
      <c r="CUB3" s="16"/>
      <c r="CUC3" s="16"/>
      <c r="CUD3" s="16"/>
      <c r="CUE3" s="16"/>
      <c r="CUF3" s="16"/>
      <c r="CUG3" s="16"/>
      <c r="CUH3" s="16"/>
      <c r="CUI3" s="16"/>
      <c r="CUJ3" s="16"/>
      <c r="CUK3" s="16"/>
      <c r="CUL3" s="16"/>
      <c r="CUM3" s="16"/>
      <c r="CUN3" s="16"/>
      <c r="CUO3" s="16"/>
      <c r="CUP3" s="16"/>
      <c r="CUQ3" s="16"/>
      <c r="CUR3" s="16"/>
      <c r="CUS3" s="16"/>
      <c r="CUT3" s="16"/>
      <c r="CUU3" s="16"/>
      <c r="CUV3" s="16"/>
      <c r="CUW3" s="16"/>
      <c r="CUX3" s="16"/>
      <c r="CUY3" s="16"/>
      <c r="CUZ3" s="16"/>
      <c r="CVA3" s="16"/>
      <c r="CVB3" s="16"/>
      <c r="CVC3" s="16"/>
      <c r="CVD3" s="16"/>
      <c r="CVE3" s="16"/>
      <c r="CVF3" s="16"/>
      <c r="CVG3" s="16"/>
      <c r="CVH3" s="16"/>
      <c r="CVI3" s="16"/>
      <c r="CVJ3" s="16"/>
      <c r="CVK3" s="16"/>
      <c r="CVL3" s="16"/>
      <c r="CVM3" s="16"/>
      <c r="CVN3" s="16"/>
      <c r="CVO3" s="16"/>
      <c r="CVP3" s="16"/>
      <c r="CVQ3" s="16"/>
      <c r="CVR3" s="16"/>
      <c r="CVS3" s="16"/>
      <c r="CVT3" s="16"/>
      <c r="CVU3" s="16"/>
      <c r="CVV3" s="16"/>
      <c r="CVW3" s="16"/>
      <c r="CVX3" s="16"/>
      <c r="CVY3" s="16"/>
      <c r="CVZ3" s="16"/>
      <c r="CWA3" s="16"/>
      <c r="CWB3" s="16"/>
      <c r="CWC3" s="16"/>
      <c r="CWD3" s="16"/>
      <c r="CWE3" s="16"/>
      <c r="CWF3" s="16"/>
      <c r="CWG3" s="16"/>
      <c r="CWH3" s="16"/>
      <c r="CWI3" s="16"/>
      <c r="CWJ3" s="16"/>
      <c r="CWK3" s="16"/>
      <c r="CWL3" s="16"/>
      <c r="CWM3" s="16"/>
      <c r="CWN3" s="16"/>
      <c r="CWO3" s="16"/>
      <c r="CWP3" s="16"/>
      <c r="CWQ3" s="16"/>
      <c r="CWR3" s="16"/>
      <c r="CWS3" s="16"/>
      <c r="CWT3" s="16"/>
      <c r="CWU3" s="16"/>
      <c r="CWV3" s="16"/>
      <c r="CWW3" s="16"/>
      <c r="CWX3" s="16"/>
      <c r="CWY3" s="16"/>
      <c r="CWZ3" s="16"/>
      <c r="CXA3" s="16"/>
      <c r="CXB3" s="16"/>
      <c r="CXC3" s="16"/>
      <c r="CXD3" s="16"/>
      <c r="CXE3" s="16"/>
      <c r="CXF3" s="16"/>
      <c r="CXG3" s="16"/>
      <c r="CXH3" s="16"/>
      <c r="CXI3" s="16"/>
      <c r="CXJ3" s="16"/>
      <c r="CXK3" s="16"/>
      <c r="CXL3" s="16"/>
      <c r="CXM3" s="16"/>
      <c r="CXN3" s="16"/>
      <c r="CXO3" s="16"/>
      <c r="CXP3" s="16"/>
      <c r="CXQ3" s="16"/>
      <c r="CXR3" s="16"/>
      <c r="CXS3" s="16"/>
      <c r="CXT3" s="16"/>
      <c r="CXU3" s="16"/>
      <c r="CXV3" s="16"/>
      <c r="CXW3" s="16"/>
      <c r="CXX3" s="16"/>
      <c r="CXY3" s="16"/>
      <c r="CXZ3" s="16"/>
      <c r="CYA3" s="16"/>
      <c r="CYB3" s="16"/>
      <c r="CYC3" s="16"/>
      <c r="CYD3" s="16"/>
      <c r="CYE3" s="16"/>
      <c r="CYF3" s="16"/>
      <c r="CYG3" s="16"/>
      <c r="CYH3" s="16"/>
      <c r="CYI3" s="16"/>
      <c r="CYJ3" s="16"/>
      <c r="CYK3" s="16"/>
      <c r="CYL3" s="16"/>
      <c r="CYM3" s="16"/>
      <c r="CYN3" s="16"/>
      <c r="CYO3" s="16"/>
      <c r="CYP3" s="16"/>
      <c r="CYQ3" s="16"/>
      <c r="CYR3" s="16"/>
      <c r="CYS3" s="16"/>
      <c r="CYT3" s="16"/>
      <c r="CYU3" s="16"/>
      <c r="CYV3" s="16"/>
      <c r="CYW3" s="16"/>
      <c r="CYX3" s="16"/>
      <c r="CYY3" s="16"/>
      <c r="CYZ3" s="16"/>
      <c r="CZA3" s="16"/>
      <c r="CZB3" s="16"/>
      <c r="CZC3" s="16"/>
      <c r="CZD3" s="16"/>
      <c r="CZE3" s="16"/>
      <c r="CZF3" s="16"/>
      <c r="CZG3" s="16"/>
      <c r="CZH3" s="16"/>
      <c r="CZI3" s="16"/>
      <c r="CZJ3" s="16"/>
      <c r="CZK3" s="16"/>
      <c r="CZL3" s="16"/>
      <c r="CZM3" s="16"/>
      <c r="CZN3" s="16"/>
      <c r="CZO3" s="16"/>
      <c r="CZP3" s="16"/>
      <c r="CZQ3" s="16"/>
      <c r="CZR3" s="16"/>
      <c r="CZS3" s="16"/>
      <c r="CZT3" s="16"/>
      <c r="CZU3" s="16"/>
      <c r="CZV3" s="16"/>
      <c r="CZW3" s="16"/>
      <c r="CZX3" s="16"/>
      <c r="CZY3" s="16"/>
      <c r="CZZ3" s="16"/>
      <c r="DAA3" s="16"/>
      <c r="DAB3" s="16"/>
      <c r="DAC3" s="16"/>
      <c r="DAD3" s="16"/>
      <c r="DAE3" s="16"/>
      <c r="DAF3" s="16"/>
      <c r="DAG3" s="16"/>
      <c r="DAH3" s="16"/>
      <c r="DAI3" s="16"/>
      <c r="DAJ3" s="16"/>
      <c r="DAK3" s="16"/>
      <c r="DAL3" s="16"/>
      <c r="DAM3" s="16"/>
      <c r="DAN3" s="16"/>
      <c r="DAO3" s="16"/>
      <c r="DAP3" s="16"/>
      <c r="DAQ3" s="16"/>
      <c r="DAR3" s="16"/>
      <c r="DAS3" s="16"/>
      <c r="DAT3" s="16"/>
      <c r="DAU3" s="16"/>
      <c r="DAV3" s="16"/>
      <c r="DAW3" s="16"/>
      <c r="DAX3" s="16"/>
      <c r="DAY3" s="16"/>
      <c r="DAZ3" s="16"/>
      <c r="DBA3" s="16"/>
      <c r="DBB3" s="16"/>
      <c r="DBC3" s="16"/>
      <c r="DBD3" s="16"/>
      <c r="DBE3" s="16"/>
      <c r="DBF3" s="16"/>
      <c r="DBG3" s="16"/>
      <c r="DBH3" s="16"/>
      <c r="DBI3" s="16"/>
      <c r="DBJ3" s="16"/>
      <c r="DBK3" s="16"/>
      <c r="DBL3" s="16"/>
      <c r="DBM3" s="16"/>
      <c r="DBN3" s="16"/>
      <c r="DBO3" s="16"/>
      <c r="DBP3" s="16"/>
      <c r="DBQ3" s="16"/>
      <c r="DBR3" s="16"/>
      <c r="DBS3" s="16"/>
      <c r="DBT3" s="16"/>
      <c r="DBU3" s="16"/>
      <c r="DBV3" s="16"/>
      <c r="DBW3" s="16"/>
      <c r="DBX3" s="16"/>
      <c r="DBY3" s="16"/>
      <c r="DBZ3" s="16"/>
      <c r="DCA3" s="16"/>
      <c r="DCB3" s="16"/>
      <c r="DCC3" s="16"/>
      <c r="DCD3" s="16"/>
      <c r="DCE3" s="16"/>
      <c r="DCF3" s="16"/>
      <c r="DCG3" s="16"/>
      <c r="DCH3" s="16"/>
      <c r="DCI3" s="16"/>
      <c r="DCJ3" s="16"/>
      <c r="DCK3" s="16"/>
      <c r="DCL3" s="16"/>
      <c r="DCM3" s="16"/>
      <c r="DCN3" s="16"/>
      <c r="DCO3" s="16"/>
      <c r="DCP3" s="16"/>
      <c r="DCQ3" s="16"/>
      <c r="DCR3" s="16"/>
      <c r="DCS3" s="16"/>
      <c r="DCT3" s="16"/>
      <c r="DCU3" s="16"/>
      <c r="DCV3" s="16"/>
      <c r="DCW3" s="16"/>
      <c r="DCX3" s="16"/>
      <c r="DCY3" s="16"/>
      <c r="DCZ3" s="16"/>
      <c r="DDA3" s="16"/>
      <c r="DDB3" s="16"/>
      <c r="DDC3" s="16"/>
      <c r="DDD3" s="16"/>
      <c r="DDE3" s="16"/>
      <c r="DDF3" s="16"/>
      <c r="DDG3" s="16"/>
      <c r="DDH3" s="16"/>
      <c r="DDI3" s="16"/>
      <c r="DDJ3" s="16"/>
      <c r="DDK3" s="16"/>
      <c r="DDL3" s="16"/>
      <c r="DDM3" s="16"/>
      <c r="DDN3" s="16"/>
      <c r="DDO3" s="16"/>
      <c r="DDP3" s="16"/>
      <c r="DDQ3" s="16"/>
      <c r="DDR3" s="16"/>
      <c r="DDS3" s="16"/>
      <c r="DDT3" s="16"/>
      <c r="DDU3" s="16"/>
      <c r="DDV3" s="16"/>
      <c r="DDW3" s="16"/>
      <c r="DDX3" s="16"/>
      <c r="DDY3" s="16"/>
      <c r="DDZ3" s="16"/>
      <c r="DEA3" s="16"/>
      <c r="DEB3" s="16"/>
      <c r="DEC3" s="16"/>
      <c r="DED3" s="16"/>
      <c r="DEE3" s="16"/>
      <c r="DEF3" s="16"/>
      <c r="DEG3" s="16"/>
      <c r="DEH3" s="16"/>
      <c r="DEI3" s="16"/>
      <c r="DEJ3" s="16"/>
      <c r="DEK3" s="16"/>
      <c r="DEL3" s="16"/>
      <c r="DEM3" s="16"/>
      <c r="DEN3" s="16"/>
      <c r="DEO3" s="16"/>
      <c r="DEP3" s="16"/>
      <c r="DEQ3" s="16"/>
      <c r="DER3" s="16"/>
      <c r="DES3" s="16"/>
      <c r="DET3" s="16"/>
      <c r="DEU3" s="16"/>
      <c r="DEV3" s="16"/>
      <c r="DEW3" s="16"/>
      <c r="DEX3" s="16"/>
      <c r="DEY3" s="16"/>
      <c r="DEZ3" s="16"/>
      <c r="DFA3" s="16"/>
      <c r="DFB3" s="16"/>
      <c r="DFC3" s="16"/>
      <c r="DFD3" s="16"/>
      <c r="DFE3" s="16"/>
      <c r="DFF3" s="16"/>
      <c r="DFG3" s="16"/>
      <c r="DFH3" s="16"/>
      <c r="DFI3" s="16"/>
      <c r="DFJ3" s="16"/>
      <c r="DFK3" s="16"/>
      <c r="DFL3" s="16"/>
      <c r="DFM3" s="16"/>
      <c r="DFN3" s="16"/>
      <c r="DFO3" s="16"/>
      <c r="DFP3" s="16"/>
      <c r="DFQ3" s="16"/>
      <c r="DFR3" s="16"/>
      <c r="DFS3" s="16"/>
      <c r="DFT3" s="16"/>
      <c r="DFU3" s="16"/>
      <c r="DFV3" s="16"/>
      <c r="DFW3" s="16"/>
      <c r="DFX3" s="16"/>
      <c r="DFY3" s="16"/>
      <c r="DFZ3" s="16"/>
      <c r="DGA3" s="16"/>
      <c r="DGB3" s="16"/>
      <c r="DGC3" s="16"/>
      <c r="DGD3" s="16"/>
      <c r="DGE3" s="16"/>
      <c r="DGF3" s="16"/>
      <c r="DGG3" s="16"/>
      <c r="DGH3" s="16"/>
      <c r="DGI3" s="16"/>
      <c r="DGJ3" s="16"/>
      <c r="DGK3" s="16"/>
      <c r="DGL3" s="16"/>
      <c r="DGM3" s="16"/>
      <c r="DGN3" s="16"/>
      <c r="DGO3" s="16"/>
      <c r="DGP3" s="16"/>
      <c r="DGQ3" s="16"/>
      <c r="DGR3" s="16"/>
      <c r="DGS3" s="16"/>
      <c r="DGT3" s="16"/>
      <c r="DGU3" s="16"/>
      <c r="DGV3" s="16"/>
      <c r="DGW3" s="16"/>
      <c r="DGX3" s="16"/>
      <c r="DGY3" s="16"/>
      <c r="DGZ3" s="16"/>
      <c r="DHA3" s="16"/>
      <c r="DHB3" s="16"/>
      <c r="DHC3" s="16"/>
      <c r="DHD3" s="16"/>
      <c r="DHE3" s="16"/>
      <c r="DHF3" s="16"/>
      <c r="DHG3" s="16"/>
      <c r="DHH3" s="16"/>
      <c r="DHI3" s="16"/>
      <c r="DHJ3" s="16"/>
      <c r="DHK3" s="16"/>
      <c r="DHL3" s="16"/>
      <c r="DHM3" s="16"/>
      <c r="DHN3" s="16"/>
      <c r="DHO3" s="16"/>
      <c r="DHP3" s="16"/>
      <c r="DHQ3" s="16"/>
      <c r="DHR3" s="16"/>
      <c r="DHS3" s="16"/>
      <c r="DHT3" s="16"/>
      <c r="DHU3" s="16"/>
      <c r="DHV3" s="16"/>
      <c r="DHW3" s="16"/>
      <c r="DHX3" s="16"/>
      <c r="DHY3" s="16"/>
      <c r="DHZ3" s="16"/>
      <c r="DIA3" s="16"/>
      <c r="DIB3" s="16"/>
      <c r="DIC3" s="16"/>
      <c r="DID3" s="16"/>
      <c r="DIE3" s="16"/>
      <c r="DIF3" s="16"/>
      <c r="DIG3" s="16"/>
      <c r="DIH3" s="16"/>
      <c r="DII3" s="16"/>
      <c r="DIJ3" s="16"/>
      <c r="DIK3" s="16"/>
      <c r="DIL3" s="16"/>
      <c r="DIM3" s="16"/>
      <c r="DIN3" s="16"/>
      <c r="DIO3" s="16"/>
      <c r="DIP3" s="16"/>
      <c r="DIQ3" s="16"/>
      <c r="DIR3" s="16"/>
      <c r="DIS3" s="16"/>
      <c r="DIT3" s="16"/>
      <c r="DIU3" s="16"/>
      <c r="DIV3" s="16"/>
      <c r="DIW3" s="16"/>
      <c r="DIX3" s="16"/>
      <c r="DIY3" s="16"/>
      <c r="DIZ3" s="16"/>
      <c r="DJA3" s="16"/>
      <c r="DJB3" s="16"/>
      <c r="DJC3" s="16"/>
      <c r="DJD3" s="16"/>
      <c r="DJE3" s="16"/>
      <c r="DJF3" s="16"/>
      <c r="DJG3" s="16"/>
      <c r="DJH3" s="16"/>
      <c r="DJI3" s="16"/>
      <c r="DJJ3" s="16"/>
      <c r="DJK3" s="16"/>
      <c r="DJL3" s="16"/>
      <c r="DJM3" s="16"/>
      <c r="DJN3" s="16"/>
      <c r="DJO3" s="16"/>
      <c r="DJP3" s="16"/>
      <c r="DJQ3" s="16"/>
      <c r="DJR3" s="16"/>
      <c r="DJS3" s="16"/>
      <c r="DJT3" s="16"/>
      <c r="DJU3" s="16"/>
      <c r="DJV3" s="16"/>
      <c r="DJW3" s="16"/>
      <c r="DJX3" s="16"/>
      <c r="DJY3" s="16"/>
      <c r="DJZ3" s="16"/>
      <c r="DKA3" s="16"/>
      <c r="DKB3" s="16"/>
      <c r="DKC3" s="16"/>
      <c r="DKD3" s="16"/>
      <c r="DKE3" s="16"/>
      <c r="DKF3" s="16"/>
      <c r="DKG3" s="16"/>
      <c r="DKH3" s="16"/>
      <c r="DKI3" s="16"/>
      <c r="DKJ3" s="16"/>
      <c r="DKK3" s="16"/>
      <c r="DKL3" s="16"/>
      <c r="DKM3" s="16"/>
      <c r="DKN3" s="16"/>
      <c r="DKO3" s="16"/>
      <c r="DKP3" s="16"/>
      <c r="DKQ3" s="16"/>
      <c r="DKR3" s="16"/>
      <c r="DKS3" s="16"/>
      <c r="DKT3" s="16"/>
      <c r="DKU3" s="16"/>
      <c r="DKV3" s="16"/>
      <c r="DKW3" s="16"/>
      <c r="DKX3" s="16"/>
      <c r="DKY3" s="16"/>
      <c r="DKZ3" s="16"/>
      <c r="DLA3" s="16"/>
      <c r="DLB3" s="16"/>
      <c r="DLC3" s="16"/>
      <c r="DLD3" s="16"/>
      <c r="DLE3" s="16"/>
      <c r="DLF3" s="16"/>
      <c r="DLG3" s="16"/>
      <c r="DLH3" s="16"/>
      <c r="DLI3" s="16"/>
      <c r="DLJ3" s="16"/>
      <c r="DLK3" s="16"/>
      <c r="DLL3" s="16"/>
      <c r="DLM3" s="16"/>
      <c r="DLN3" s="16"/>
      <c r="DLO3" s="16"/>
      <c r="DLP3" s="16"/>
      <c r="DLQ3" s="16"/>
      <c r="DLR3" s="16"/>
      <c r="DLS3" s="16"/>
      <c r="DLT3" s="16"/>
      <c r="DLU3" s="16"/>
      <c r="DLV3" s="16"/>
      <c r="DLW3" s="16"/>
      <c r="DLX3" s="16"/>
      <c r="DLY3" s="16"/>
      <c r="DLZ3" s="16"/>
      <c r="DMA3" s="16"/>
      <c r="DMB3" s="16"/>
      <c r="DMC3" s="16"/>
      <c r="DMD3" s="16"/>
      <c r="DME3" s="16"/>
      <c r="DMF3" s="16"/>
      <c r="DMG3" s="16"/>
      <c r="DMH3" s="16"/>
      <c r="DMI3" s="16"/>
      <c r="DMJ3" s="16"/>
      <c r="DMK3" s="16"/>
      <c r="DML3" s="16"/>
      <c r="DMM3" s="16"/>
      <c r="DMN3" s="16"/>
      <c r="DMO3" s="16"/>
      <c r="DMP3" s="16"/>
      <c r="DMQ3" s="16"/>
      <c r="DMR3" s="16"/>
      <c r="DMS3" s="16"/>
      <c r="DMT3" s="16"/>
      <c r="DMU3" s="16"/>
      <c r="DMV3" s="16"/>
      <c r="DMW3" s="16"/>
      <c r="DMX3" s="16"/>
      <c r="DMY3" s="16"/>
      <c r="DMZ3" s="16"/>
      <c r="DNA3" s="16"/>
      <c r="DNB3" s="16"/>
      <c r="DNC3" s="16"/>
      <c r="DND3" s="16"/>
      <c r="DNE3" s="16"/>
      <c r="DNF3" s="16"/>
      <c r="DNG3" s="16"/>
      <c r="DNH3" s="16"/>
      <c r="DNI3" s="16"/>
      <c r="DNJ3" s="16"/>
      <c r="DNK3" s="16"/>
      <c r="DNL3" s="16"/>
      <c r="DNM3" s="16"/>
      <c r="DNN3" s="16"/>
      <c r="DNO3" s="16"/>
      <c r="DNP3" s="16"/>
      <c r="DNQ3" s="16"/>
      <c r="DNR3" s="16"/>
      <c r="DNS3" s="16"/>
      <c r="DNT3" s="16"/>
      <c r="DNU3" s="16"/>
      <c r="DNV3" s="16"/>
      <c r="DNW3" s="16"/>
      <c r="DNX3" s="16"/>
      <c r="DNY3" s="16"/>
      <c r="DNZ3" s="16"/>
      <c r="DOA3" s="16"/>
      <c r="DOB3" s="16"/>
      <c r="DOC3" s="16"/>
      <c r="DOD3" s="16"/>
      <c r="DOE3" s="16"/>
      <c r="DOF3" s="16"/>
      <c r="DOG3" s="16"/>
      <c r="DOH3" s="16"/>
      <c r="DOI3" s="16"/>
      <c r="DOJ3" s="16"/>
      <c r="DOK3" s="16"/>
      <c r="DOL3" s="16"/>
      <c r="DOM3" s="16"/>
      <c r="DON3" s="16"/>
      <c r="DOO3" s="16"/>
      <c r="DOP3" s="16"/>
      <c r="DOQ3" s="16"/>
      <c r="DOR3" s="16"/>
      <c r="DOS3" s="16"/>
      <c r="DOT3" s="16"/>
      <c r="DOU3" s="16"/>
      <c r="DOV3" s="16"/>
      <c r="DOW3" s="16"/>
      <c r="DOX3" s="16"/>
      <c r="DOY3" s="16"/>
      <c r="DOZ3" s="16"/>
      <c r="DPA3" s="16"/>
      <c r="DPB3" s="16"/>
      <c r="DPC3" s="16"/>
      <c r="DPD3" s="16"/>
      <c r="DPE3" s="16"/>
      <c r="DPF3" s="16"/>
      <c r="DPG3" s="16"/>
      <c r="DPH3" s="16"/>
      <c r="DPI3" s="16"/>
      <c r="DPJ3" s="16"/>
      <c r="DPK3" s="16"/>
      <c r="DPL3" s="16"/>
      <c r="DPM3" s="16"/>
      <c r="DPN3" s="16"/>
      <c r="DPO3" s="16"/>
      <c r="DPP3" s="16"/>
      <c r="DPQ3" s="16"/>
      <c r="DPR3" s="16"/>
      <c r="DPS3" s="16"/>
      <c r="DPT3" s="16"/>
      <c r="DPU3" s="16"/>
      <c r="DPV3" s="16"/>
      <c r="DPW3" s="16"/>
      <c r="DPX3" s="16"/>
      <c r="DPY3" s="16"/>
      <c r="DPZ3" s="16"/>
      <c r="DQA3" s="16"/>
      <c r="DQB3" s="16"/>
      <c r="DQC3" s="16"/>
      <c r="DQD3" s="16"/>
      <c r="DQE3" s="16"/>
      <c r="DQF3" s="16"/>
      <c r="DQG3" s="16"/>
      <c r="DQH3" s="16"/>
      <c r="DQI3" s="16"/>
      <c r="DQJ3" s="16"/>
      <c r="DQK3" s="16"/>
      <c r="DQL3" s="16"/>
      <c r="DQM3" s="16"/>
      <c r="DQN3" s="16"/>
      <c r="DQO3" s="16"/>
      <c r="DQP3" s="16"/>
      <c r="DQQ3" s="16"/>
      <c r="DQR3" s="16"/>
      <c r="DQS3" s="16"/>
      <c r="DQT3" s="16"/>
      <c r="DQU3" s="16"/>
      <c r="DQV3" s="16"/>
      <c r="DQW3" s="16"/>
      <c r="DQX3" s="16"/>
      <c r="DQY3" s="16"/>
      <c r="DQZ3" s="16"/>
      <c r="DRA3" s="16"/>
      <c r="DRB3" s="16"/>
      <c r="DRC3" s="16"/>
      <c r="DRD3" s="16"/>
      <c r="DRE3" s="16"/>
      <c r="DRF3" s="16"/>
      <c r="DRG3" s="16"/>
      <c r="DRH3" s="16"/>
      <c r="DRI3" s="16"/>
      <c r="DRJ3" s="16"/>
      <c r="DRK3" s="16"/>
      <c r="DRL3" s="16"/>
      <c r="DRM3" s="16"/>
      <c r="DRN3" s="16"/>
      <c r="DRO3" s="16"/>
      <c r="DRP3" s="16"/>
      <c r="DRQ3" s="16"/>
      <c r="DRR3" s="16"/>
      <c r="DRS3" s="16"/>
      <c r="DRT3" s="16"/>
      <c r="DRU3" s="16"/>
      <c r="DRV3" s="16"/>
      <c r="DRW3" s="16"/>
      <c r="DRX3" s="16"/>
      <c r="DRY3" s="16"/>
      <c r="DRZ3" s="16"/>
      <c r="DSA3" s="16"/>
      <c r="DSB3" s="16"/>
      <c r="DSC3" s="16"/>
      <c r="DSD3" s="16"/>
      <c r="DSE3" s="16"/>
      <c r="DSF3" s="16"/>
      <c r="DSG3" s="16"/>
      <c r="DSH3" s="16"/>
      <c r="DSI3" s="16"/>
      <c r="DSJ3" s="16"/>
      <c r="DSK3" s="16"/>
      <c r="DSL3" s="16"/>
      <c r="DSM3" s="16"/>
      <c r="DSN3" s="16"/>
      <c r="DSO3" s="16"/>
      <c r="DSP3" s="16"/>
      <c r="DSQ3" s="16"/>
      <c r="DSR3" s="16"/>
      <c r="DSS3" s="16"/>
      <c r="DST3" s="16"/>
      <c r="DSU3" s="16"/>
      <c r="DSV3" s="16"/>
      <c r="DSW3" s="16"/>
      <c r="DSX3" s="16"/>
      <c r="DSY3" s="16"/>
      <c r="DSZ3" s="16"/>
      <c r="DTA3" s="16"/>
      <c r="DTB3" s="16"/>
      <c r="DTC3" s="16"/>
      <c r="DTD3" s="16"/>
      <c r="DTE3" s="16"/>
      <c r="DTF3" s="16"/>
      <c r="DTG3" s="16"/>
      <c r="DTH3" s="16"/>
      <c r="DTI3" s="16"/>
      <c r="DTJ3" s="16"/>
      <c r="DTK3" s="16"/>
      <c r="DTL3" s="16"/>
      <c r="DTM3" s="16"/>
      <c r="DTN3" s="16"/>
      <c r="DTO3" s="16"/>
      <c r="DTP3" s="16"/>
      <c r="DTQ3" s="16"/>
      <c r="DTR3" s="16"/>
      <c r="DTS3" s="16"/>
      <c r="DTT3" s="16"/>
      <c r="DTU3" s="16"/>
      <c r="DTV3" s="16"/>
      <c r="DTW3" s="16"/>
      <c r="DTX3" s="16"/>
      <c r="DTY3" s="16"/>
      <c r="DTZ3" s="16"/>
      <c r="DUA3" s="16"/>
      <c r="DUB3" s="16"/>
      <c r="DUC3" s="16"/>
      <c r="DUD3" s="16"/>
      <c r="DUE3" s="16"/>
      <c r="DUF3" s="16"/>
      <c r="DUG3" s="16"/>
      <c r="DUH3" s="16"/>
      <c r="DUI3" s="16"/>
      <c r="DUJ3" s="16"/>
      <c r="DUK3" s="16"/>
      <c r="DUL3" s="16"/>
      <c r="DUM3" s="16"/>
      <c r="DUN3" s="16"/>
      <c r="DUO3" s="16"/>
      <c r="DUP3" s="16"/>
      <c r="DUQ3" s="16"/>
      <c r="DUR3" s="16"/>
      <c r="DUS3" s="16"/>
      <c r="DUT3" s="16"/>
      <c r="DUU3" s="16"/>
      <c r="DUV3" s="16"/>
      <c r="DUW3" s="16"/>
      <c r="DUX3" s="16"/>
      <c r="DUY3" s="16"/>
      <c r="DUZ3" s="16"/>
      <c r="DVA3" s="16"/>
      <c r="DVB3" s="16"/>
      <c r="DVC3" s="16"/>
      <c r="DVD3" s="16"/>
      <c r="DVE3" s="16"/>
      <c r="DVF3" s="16"/>
      <c r="DVG3" s="16"/>
      <c r="DVH3" s="16"/>
      <c r="DVI3" s="16"/>
      <c r="DVJ3" s="16"/>
      <c r="DVK3" s="16"/>
      <c r="DVL3" s="16"/>
      <c r="DVM3" s="16"/>
      <c r="DVN3" s="16"/>
      <c r="DVO3" s="16"/>
      <c r="DVP3" s="16"/>
      <c r="DVQ3" s="16"/>
      <c r="DVR3" s="16"/>
      <c r="DVS3" s="16"/>
      <c r="DVT3" s="16"/>
      <c r="DVU3" s="16"/>
      <c r="DVV3" s="16"/>
      <c r="DVW3" s="16"/>
      <c r="DVX3" s="16"/>
      <c r="DVY3" s="16"/>
      <c r="DVZ3" s="16"/>
      <c r="DWA3" s="16"/>
      <c r="DWB3" s="16"/>
      <c r="DWC3" s="16"/>
      <c r="DWD3" s="16"/>
      <c r="DWE3" s="16"/>
      <c r="DWF3" s="16"/>
      <c r="DWG3" s="16"/>
      <c r="DWH3" s="16"/>
      <c r="DWI3" s="16"/>
      <c r="DWJ3" s="16"/>
      <c r="DWK3" s="16"/>
      <c r="DWL3" s="16"/>
      <c r="DWM3" s="16"/>
      <c r="DWN3" s="16"/>
      <c r="DWO3" s="16"/>
      <c r="DWP3" s="16"/>
      <c r="DWQ3" s="16"/>
      <c r="DWR3" s="16"/>
      <c r="DWS3" s="16"/>
      <c r="DWT3" s="16"/>
      <c r="DWU3" s="16"/>
      <c r="DWV3" s="16"/>
      <c r="DWW3" s="16"/>
      <c r="DWX3" s="16"/>
      <c r="DWY3" s="16"/>
      <c r="DWZ3" s="16"/>
      <c r="DXA3" s="16"/>
      <c r="DXB3" s="16"/>
      <c r="DXC3" s="16"/>
      <c r="DXD3" s="16"/>
      <c r="DXE3" s="16"/>
      <c r="DXF3" s="16"/>
      <c r="DXG3" s="16"/>
      <c r="DXH3" s="16"/>
      <c r="DXI3" s="16"/>
      <c r="DXJ3" s="16"/>
      <c r="DXK3" s="16"/>
      <c r="DXL3" s="16"/>
      <c r="DXM3" s="16"/>
      <c r="DXN3" s="16"/>
      <c r="DXO3" s="16"/>
      <c r="DXP3" s="16"/>
      <c r="DXQ3" s="16"/>
      <c r="DXR3" s="16"/>
      <c r="DXS3" s="16"/>
      <c r="DXT3" s="16"/>
      <c r="DXU3" s="16"/>
      <c r="DXV3" s="16"/>
      <c r="DXW3" s="16"/>
      <c r="DXX3" s="16"/>
      <c r="DXY3" s="16"/>
      <c r="DXZ3" s="16"/>
      <c r="DYA3" s="16"/>
      <c r="DYB3" s="16"/>
      <c r="DYC3" s="16"/>
      <c r="DYD3" s="16"/>
      <c r="DYE3" s="16"/>
      <c r="DYF3" s="16"/>
      <c r="DYG3" s="16"/>
      <c r="DYH3" s="16"/>
      <c r="DYI3" s="16"/>
      <c r="DYJ3" s="16"/>
      <c r="DYK3" s="16"/>
      <c r="DYL3" s="16"/>
      <c r="DYM3" s="16"/>
      <c r="DYN3" s="16"/>
      <c r="DYO3" s="16"/>
      <c r="DYP3" s="16"/>
      <c r="DYQ3" s="16"/>
      <c r="DYR3" s="16"/>
      <c r="DYS3" s="16"/>
      <c r="DYT3" s="16"/>
      <c r="DYU3" s="16"/>
      <c r="DYV3" s="16"/>
      <c r="DYW3" s="16"/>
      <c r="DYX3" s="16"/>
      <c r="DYY3" s="16"/>
      <c r="DYZ3" s="16"/>
      <c r="DZA3" s="16"/>
      <c r="DZB3" s="16"/>
      <c r="DZC3" s="16"/>
      <c r="DZD3" s="16"/>
      <c r="DZE3" s="16"/>
      <c r="DZF3" s="16"/>
      <c r="DZG3" s="16"/>
      <c r="DZH3" s="16"/>
      <c r="DZI3" s="16"/>
      <c r="DZJ3" s="16"/>
      <c r="DZK3" s="16"/>
      <c r="DZL3" s="16"/>
      <c r="DZM3" s="16"/>
      <c r="DZN3" s="16"/>
      <c r="DZO3" s="16"/>
      <c r="DZP3" s="16"/>
      <c r="DZQ3" s="16"/>
      <c r="DZR3" s="16"/>
      <c r="DZS3" s="16"/>
      <c r="DZT3" s="16"/>
      <c r="DZU3" s="16"/>
      <c r="DZV3" s="16"/>
      <c r="DZW3" s="16"/>
      <c r="DZX3" s="16"/>
      <c r="DZY3" s="16"/>
      <c r="DZZ3" s="16"/>
      <c r="EAA3" s="16"/>
      <c r="EAB3" s="16"/>
      <c r="EAC3" s="16"/>
      <c r="EAD3" s="16"/>
      <c r="EAE3" s="16"/>
      <c r="EAF3" s="16"/>
      <c r="EAG3" s="16"/>
      <c r="EAH3" s="16"/>
      <c r="EAI3" s="16"/>
      <c r="EAJ3" s="16"/>
      <c r="EAK3" s="16"/>
      <c r="EAL3" s="16"/>
      <c r="EAM3" s="16"/>
      <c r="EAN3" s="16"/>
      <c r="EAO3" s="16"/>
      <c r="EAP3" s="16"/>
      <c r="EAQ3" s="16"/>
      <c r="EAR3" s="16"/>
      <c r="EAS3" s="16"/>
      <c r="EAT3" s="16"/>
      <c r="EAU3" s="16"/>
      <c r="EAV3" s="16"/>
      <c r="EAW3" s="16"/>
      <c r="EAX3" s="16"/>
      <c r="EAY3" s="16"/>
      <c r="EAZ3" s="16"/>
      <c r="EBA3" s="16"/>
      <c r="EBB3" s="16"/>
      <c r="EBC3" s="16"/>
      <c r="EBD3" s="16"/>
      <c r="EBE3" s="16"/>
      <c r="EBF3" s="16"/>
      <c r="EBG3" s="16"/>
      <c r="EBH3" s="16"/>
      <c r="EBI3" s="16"/>
      <c r="EBJ3" s="16"/>
      <c r="EBK3" s="16"/>
      <c r="EBL3" s="16"/>
      <c r="EBM3" s="16"/>
      <c r="EBN3" s="16"/>
      <c r="EBO3" s="16"/>
      <c r="EBP3" s="16"/>
      <c r="EBQ3" s="16"/>
      <c r="EBR3" s="16"/>
      <c r="EBS3" s="16"/>
      <c r="EBT3" s="16"/>
      <c r="EBU3" s="16"/>
      <c r="EBV3" s="16"/>
      <c r="EBW3" s="16"/>
      <c r="EBX3" s="16"/>
      <c r="EBY3" s="16"/>
      <c r="EBZ3" s="16"/>
      <c r="ECA3" s="16"/>
      <c r="ECB3" s="16"/>
      <c r="ECC3" s="16"/>
      <c r="ECD3" s="16"/>
      <c r="ECE3" s="16"/>
      <c r="ECF3" s="16"/>
      <c r="ECG3" s="16"/>
      <c r="ECH3" s="16"/>
      <c r="ECI3" s="16"/>
      <c r="ECJ3" s="16"/>
      <c r="ECK3" s="16"/>
      <c r="ECL3" s="16"/>
      <c r="ECM3" s="16"/>
      <c r="ECN3" s="16"/>
      <c r="ECO3" s="16"/>
      <c r="ECP3" s="16"/>
      <c r="ECQ3" s="16"/>
      <c r="ECR3" s="16"/>
      <c r="ECS3" s="16"/>
      <c r="ECT3" s="16"/>
      <c r="ECU3" s="16"/>
      <c r="ECV3" s="16"/>
      <c r="ECW3" s="16"/>
      <c r="ECX3" s="16"/>
      <c r="ECY3" s="16"/>
      <c r="ECZ3" s="16"/>
      <c r="EDA3" s="16"/>
      <c r="EDB3" s="16"/>
      <c r="EDC3" s="16"/>
      <c r="EDD3" s="16"/>
      <c r="EDE3" s="16"/>
      <c r="EDF3" s="16"/>
      <c r="EDG3" s="16"/>
      <c r="EDH3" s="16"/>
      <c r="EDI3" s="16"/>
      <c r="EDJ3" s="16"/>
      <c r="EDK3" s="16"/>
      <c r="EDL3" s="16"/>
      <c r="EDM3" s="16"/>
      <c r="EDN3" s="16"/>
      <c r="EDO3" s="16"/>
      <c r="EDP3" s="16"/>
      <c r="EDQ3" s="16"/>
      <c r="EDR3" s="16"/>
      <c r="EDS3" s="16"/>
      <c r="EDT3" s="16"/>
      <c r="EDU3" s="16"/>
      <c r="EDV3" s="16"/>
      <c r="EDW3" s="16"/>
      <c r="EDX3" s="16"/>
      <c r="EDY3" s="16"/>
      <c r="EDZ3" s="16"/>
      <c r="EEA3" s="16"/>
      <c r="EEB3" s="16"/>
      <c r="EEC3" s="16"/>
      <c r="EED3" s="16"/>
      <c r="EEE3" s="16"/>
      <c r="EEF3" s="16"/>
      <c r="EEG3" s="16"/>
      <c r="EEH3" s="16"/>
      <c r="EEI3" s="16"/>
      <c r="EEJ3" s="16"/>
      <c r="EEK3" s="16"/>
      <c r="EEL3" s="16"/>
      <c r="EEM3" s="16"/>
      <c r="EEN3" s="16"/>
      <c r="EEO3" s="16"/>
      <c r="EEP3" s="16"/>
      <c r="EEQ3" s="16"/>
      <c r="EER3" s="16"/>
      <c r="EES3" s="16"/>
      <c r="EET3" s="16"/>
      <c r="EEU3" s="16"/>
      <c r="EEV3" s="16"/>
      <c r="EEW3" s="16"/>
      <c r="EEX3" s="16"/>
      <c r="EEY3" s="16"/>
      <c r="EEZ3" s="16"/>
      <c r="EFA3" s="16"/>
      <c r="EFB3" s="16"/>
      <c r="EFC3" s="16"/>
      <c r="EFD3" s="16"/>
      <c r="EFE3" s="16"/>
      <c r="EFF3" s="16"/>
      <c r="EFG3" s="16"/>
      <c r="EFH3" s="16"/>
      <c r="EFI3" s="16"/>
      <c r="EFJ3" s="16"/>
      <c r="EFK3" s="16"/>
      <c r="EFL3" s="16"/>
      <c r="EFM3" s="16"/>
      <c r="EFN3" s="16"/>
      <c r="EFO3" s="16"/>
      <c r="EFP3" s="16"/>
      <c r="EFQ3" s="16"/>
      <c r="EFR3" s="16"/>
      <c r="EFS3" s="16"/>
      <c r="EFT3" s="16"/>
      <c r="EFU3" s="16"/>
      <c r="EFV3" s="16"/>
      <c r="EFW3" s="16"/>
      <c r="EFX3" s="16"/>
      <c r="EFY3" s="16"/>
      <c r="EFZ3" s="16"/>
      <c r="EGA3" s="16"/>
      <c r="EGB3" s="16"/>
      <c r="EGC3" s="16"/>
      <c r="EGD3" s="16"/>
      <c r="EGE3" s="16"/>
      <c r="EGF3" s="16"/>
      <c r="EGG3" s="16"/>
      <c r="EGH3" s="16"/>
      <c r="EGI3" s="16"/>
      <c r="EGJ3" s="16"/>
      <c r="EGK3" s="16"/>
      <c r="EGL3" s="16"/>
      <c r="EGM3" s="16"/>
      <c r="EGN3" s="16"/>
      <c r="EGO3" s="16"/>
      <c r="EGP3" s="16"/>
      <c r="EGQ3" s="16"/>
      <c r="EGR3" s="16"/>
      <c r="EGS3" s="16"/>
      <c r="EGT3" s="16"/>
      <c r="EGU3" s="16"/>
      <c r="EGV3" s="16"/>
      <c r="EGW3" s="16"/>
      <c r="EGX3" s="16"/>
      <c r="EGY3" s="16"/>
      <c r="EGZ3" s="16"/>
      <c r="EHA3" s="16"/>
      <c r="EHB3" s="16"/>
      <c r="EHC3" s="16"/>
      <c r="EHD3" s="16"/>
      <c r="EHE3" s="16"/>
      <c r="EHF3" s="16"/>
      <c r="EHG3" s="16"/>
      <c r="EHH3" s="16"/>
      <c r="EHI3" s="16"/>
      <c r="EHJ3" s="16"/>
      <c r="EHK3" s="16"/>
      <c r="EHL3" s="16"/>
      <c r="EHM3" s="16"/>
      <c r="EHN3" s="16"/>
      <c r="EHO3" s="16"/>
      <c r="EHP3" s="16"/>
      <c r="EHQ3" s="16"/>
      <c r="EHR3" s="16"/>
      <c r="EHS3" s="16"/>
      <c r="EHT3" s="16"/>
      <c r="EHU3" s="16"/>
      <c r="EHV3" s="16"/>
      <c r="EHW3" s="16"/>
      <c r="EHX3" s="16"/>
      <c r="EHY3" s="16"/>
      <c r="EHZ3" s="16"/>
      <c r="EIA3" s="16"/>
      <c r="EIB3" s="16"/>
      <c r="EIC3" s="16"/>
      <c r="EID3" s="16"/>
      <c r="EIE3" s="16"/>
      <c r="EIF3" s="16"/>
      <c r="EIG3" s="16"/>
      <c r="EIH3" s="16"/>
      <c r="EII3" s="16"/>
      <c r="EIJ3" s="16"/>
      <c r="EIK3" s="16"/>
      <c r="EIL3" s="16"/>
      <c r="EIM3" s="16"/>
      <c r="EIN3" s="16"/>
      <c r="EIO3" s="16"/>
      <c r="EIP3" s="16"/>
      <c r="EIQ3" s="16"/>
      <c r="EIR3" s="16"/>
      <c r="EIS3" s="16"/>
      <c r="EIT3" s="16"/>
      <c r="EIU3" s="16"/>
      <c r="EIV3" s="16"/>
      <c r="EIW3" s="16"/>
      <c r="EIX3" s="16"/>
      <c r="EIY3" s="16"/>
      <c r="EIZ3" s="16"/>
      <c r="EJA3" s="16"/>
      <c r="EJB3" s="16"/>
      <c r="EJC3" s="16"/>
      <c r="EJD3" s="16"/>
      <c r="EJE3" s="16"/>
      <c r="EJF3" s="16"/>
      <c r="EJG3" s="16"/>
      <c r="EJH3" s="16"/>
      <c r="EJI3" s="16"/>
      <c r="EJJ3" s="16"/>
      <c r="EJK3" s="16"/>
      <c r="EJL3" s="16"/>
      <c r="EJM3" s="16"/>
      <c r="EJN3" s="16"/>
      <c r="EJO3" s="16"/>
      <c r="EJP3" s="16"/>
      <c r="EJQ3" s="16"/>
      <c r="EJR3" s="16"/>
      <c r="EJS3" s="16"/>
      <c r="EJT3" s="16"/>
      <c r="EJU3" s="16"/>
      <c r="EJV3" s="16"/>
      <c r="EJW3" s="16"/>
      <c r="EJX3" s="16"/>
      <c r="EJY3" s="16"/>
      <c r="EJZ3" s="16"/>
      <c r="EKA3" s="16"/>
      <c r="EKB3" s="16"/>
      <c r="EKC3" s="16"/>
      <c r="EKD3" s="16"/>
      <c r="EKE3" s="16"/>
      <c r="EKF3" s="16"/>
      <c r="EKG3" s="16"/>
      <c r="EKH3" s="16"/>
      <c r="EKI3" s="16"/>
      <c r="EKJ3" s="16"/>
      <c r="EKK3" s="16"/>
      <c r="EKL3" s="16"/>
      <c r="EKM3" s="16"/>
      <c r="EKN3" s="16"/>
      <c r="EKO3" s="16"/>
      <c r="EKP3" s="16"/>
      <c r="EKQ3" s="16"/>
      <c r="EKR3" s="16"/>
      <c r="EKS3" s="16"/>
      <c r="EKT3" s="16"/>
      <c r="EKU3" s="16"/>
      <c r="EKV3" s="16"/>
      <c r="EKW3" s="16"/>
      <c r="EKX3" s="16"/>
      <c r="EKY3" s="16"/>
      <c r="EKZ3" s="16"/>
      <c r="ELA3" s="16"/>
      <c r="ELB3" s="16"/>
      <c r="ELC3" s="16"/>
      <c r="ELD3" s="16"/>
      <c r="ELE3" s="16"/>
      <c r="ELF3" s="16"/>
      <c r="ELG3" s="16"/>
      <c r="ELH3" s="16"/>
      <c r="ELI3" s="16"/>
      <c r="ELJ3" s="16"/>
      <c r="ELK3" s="16"/>
      <c r="ELL3" s="16"/>
      <c r="ELM3" s="16"/>
      <c r="ELN3" s="16"/>
      <c r="ELO3" s="16"/>
      <c r="ELP3" s="16"/>
      <c r="ELQ3" s="16"/>
      <c r="ELR3" s="16"/>
      <c r="ELS3" s="16"/>
      <c r="ELT3" s="16"/>
      <c r="ELU3" s="16"/>
      <c r="ELV3" s="16"/>
      <c r="ELW3" s="16"/>
      <c r="ELX3" s="16"/>
      <c r="ELY3" s="16"/>
      <c r="ELZ3" s="16"/>
      <c r="EMA3" s="16"/>
      <c r="EMB3" s="16"/>
      <c r="EMC3" s="16"/>
      <c r="EMD3" s="16"/>
      <c r="EME3" s="16"/>
      <c r="EMF3" s="16"/>
      <c r="EMG3" s="16"/>
      <c r="EMH3" s="16"/>
      <c r="EMI3" s="16"/>
      <c r="EMJ3" s="16"/>
      <c r="EMK3" s="16"/>
      <c r="EML3" s="16"/>
      <c r="EMM3" s="16"/>
      <c r="EMN3" s="16"/>
      <c r="EMO3" s="16"/>
      <c r="EMP3" s="16"/>
      <c r="EMQ3" s="16"/>
      <c r="EMR3" s="16"/>
      <c r="EMS3" s="16"/>
      <c r="EMT3" s="16"/>
      <c r="EMU3" s="16"/>
      <c r="EMV3" s="16"/>
      <c r="EMW3" s="16"/>
      <c r="EMX3" s="16"/>
      <c r="EMY3" s="16"/>
      <c r="EMZ3" s="16"/>
      <c r="ENA3" s="16"/>
      <c r="ENB3" s="16"/>
      <c r="ENC3" s="16"/>
      <c r="END3" s="16"/>
      <c r="ENE3" s="16"/>
      <c r="ENF3" s="16"/>
      <c r="ENG3" s="16"/>
      <c r="ENH3" s="16"/>
      <c r="ENI3" s="16"/>
      <c r="ENJ3" s="16"/>
      <c r="ENK3" s="16"/>
      <c r="ENL3" s="16"/>
      <c r="ENM3" s="16"/>
      <c r="ENN3" s="16"/>
      <c r="ENO3" s="16"/>
      <c r="ENP3" s="16"/>
      <c r="ENQ3" s="16"/>
      <c r="ENR3" s="16"/>
      <c r="ENS3" s="16"/>
      <c r="ENT3" s="16"/>
      <c r="ENU3" s="16"/>
      <c r="ENV3" s="16"/>
      <c r="ENW3" s="16"/>
      <c r="ENX3" s="16"/>
      <c r="ENY3" s="16"/>
      <c r="ENZ3" s="16"/>
      <c r="EOA3" s="16"/>
      <c r="EOB3" s="16"/>
      <c r="EOC3" s="16"/>
      <c r="EOD3" s="16"/>
      <c r="EOE3" s="16"/>
      <c r="EOF3" s="16"/>
      <c r="EOG3" s="16"/>
      <c r="EOH3" s="16"/>
      <c r="EOI3" s="16"/>
      <c r="EOJ3" s="16"/>
      <c r="EOK3" s="16"/>
      <c r="EOL3" s="16"/>
      <c r="EOM3" s="16"/>
      <c r="EON3" s="16"/>
      <c r="EOO3" s="16"/>
      <c r="EOP3" s="16"/>
      <c r="EOQ3" s="16"/>
      <c r="EOR3" s="16"/>
      <c r="EOS3" s="16"/>
      <c r="EOT3" s="16"/>
      <c r="EOU3" s="16"/>
      <c r="EOV3" s="16"/>
      <c r="EOW3" s="16"/>
      <c r="EOX3" s="16"/>
      <c r="EOY3" s="16"/>
      <c r="EOZ3" s="16"/>
      <c r="EPA3" s="16"/>
      <c r="EPB3" s="16"/>
      <c r="EPC3" s="16"/>
      <c r="EPD3" s="16"/>
      <c r="EPE3" s="16"/>
      <c r="EPF3" s="16"/>
      <c r="EPG3" s="16"/>
      <c r="EPH3" s="16"/>
      <c r="EPI3" s="16"/>
      <c r="EPJ3" s="16"/>
      <c r="EPK3" s="16"/>
      <c r="EPL3" s="16"/>
      <c r="EPM3" s="16"/>
      <c r="EPN3" s="16"/>
      <c r="EPO3" s="16"/>
      <c r="EPP3" s="16"/>
      <c r="EPQ3" s="16"/>
      <c r="EPR3" s="16"/>
      <c r="EPS3" s="16"/>
      <c r="EPT3" s="16"/>
      <c r="EPU3" s="16"/>
      <c r="EPV3" s="16"/>
      <c r="EPW3" s="16"/>
      <c r="EPX3" s="16"/>
      <c r="EPY3" s="16"/>
      <c r="EPZ3" s="16"/>
      <c r="EQA3" s="16"/>
      <c r="EQB3" s="16"/>
      <c r="EQC3" s="16"/>
      <c r="EQD3" s="16"/>
      <c r="EQE3" s="16"/>
      <c r="EQF3" s="16"/>
      <c r="EQG3" s="16"/>
      <c r="EQH3" s="16"/>
      <c r="EQI3" s="16"/>
      <c r="EQJ3" s="16"/>
      <c r="EQK3" s="16"/>
      <c r="EQL3" s="16"/>
      <c r="EQM3" s="16"/>
      <c r="EQN3" s="16"/>
      <c r="EQO3" s="16"/>
      <c r="EQP3" s="16"/>
      <c r="EQQ3" s="16"/>
      <c r="EQR3" s="16"/>
      <c r="EQS3" s="16"/>
      <c r="EQT3" s="16"/>
      <c r="EQU3" s="16"/>
      <c r="EQV3" s="16"/>
      <c r="EQW3" s="16"/>
      <c r="EQX3" s="16"/>
      <c r="EQY3" s="16"/>
      <c r="EQZ3" s="16"/>
      <c r="ERA3" s="16"/>
      <c r="ERB3" s="16"/>
      <c r="ERC3" s="16"/>
      <c r="ERD3" s="16"/>
      <c r="ERE3" s="16"/>
      <c r="ERF3" s="16"/>
      <c r="ERG3" s="16"/>
      <c r="ERH3" s="16"/>
      <c r="ERI3" s="16"/>
      <c r="ERJ3" s="16"/>
      <c r="ERK3" s="16"/>
      <c r="ERL3" s="16"/>
      <c r="ERM3" s="16"/>
      <c r="ERN3" s="16"/>
      <c r="ERO3" s="16"/>
      <c r="ERP3" s="16"/>
      <c r="ERQ3" s="16"/>
      <c r="ERR3" s="16"/>
      <c r="ERS3" s="16"/>
      <c r="ERT3" s="16"/>
      <c r="ERU3" s="16"/>
      <c r="ERV3" s="16"/>
      <c r="ERW3" s="16"/>
      <c r="ERX3" s="16"/>
      <c r="ERY3" s="16"/>
      <c r="ERZ3" s="16"/>
      <c r="ESA3" s="16"/>
      <c r="ESB3" s="16"/>
      <c r="ESC3" s="16"/>
      <c r="ESD3" s="16"/>
      <c r="ESE3" s="16"/>
      <c r="ESF3" s="16"/>
      <c r="ESG3" s="16"/>
      <c r="ESH3" s="16"/>
      <c r="ESI3" s="16"/>
      <c r="ESJ3" s="16"/>
      <c r="ESK3" s="16"/>
      <c r="ESL3" s="16"/>
      <c r="ESM3" s="16"/>
      <c r="ESN3" s="16"/>
      <c r="ESO3" s="16"/>
      <c r="ESP3" s="16"/>
      <c r="ESQ3" s="16"/>
      <c r="ESR3" s="16"/>
      <c r="ESS3" s="16"/>
      <c r="EST3" s="16"/>
      <c r="ESU3" s="16"/>
      <c r="ESV3" s="16"/>
      <c r="ESW3" s="16"/>
      <c r="ESX3" s="16"/>
      <c r="ESY3" s="16"/>
      <c r="ESZ3" s="16"/>
      <c r="ETA3" s="16"/>
      <c r="ETB3" s="16"/>
      <c r="ETC3" s="16"/>
      <c r="ETD3" s="16"/>
      <c r="ETE3" s="16"/>
      <c r="ETF3" s="16"/>
      <c r="ETG3" s="16"/>
      <c r="ETH3" s="16"/>
      <c r="ETI3" s="16"/>
      <c r="ETJ3" s="16"/>
      <c r="ETK3" s="16"/>
      <c r="ETL3" s="16"/>
      <c r="ETM3" s="16"/>
      <c r="ETN3" s="16"/>
      <c r="ETO3" s="16"/>
      <c r="ETP3" s="16"/>
      <c r="ETQ3" s="16"/>
      <c r="ETR3" s="16"/>
      <c r="ETS3" s="16"/>
      <c r="ETT3" s="16"/>
      <c r="ETU3" s="16"/>
      <c r="ETV3" s="16"/>
      <c r="ETW3" s="16"/>
      <c r="ETX3" s="16"/>
      <c r="ETY3" s="16"/>
      <c r="ETZ3" s="16"/>
      <c r="EUA3" s="16"/>
      <c r="EUB3" s="16"/>
      <c r="EUC3" s="16"/>
      <c r="EUD3" s="16"/>
      <c r="EUE3" s="16"/>
      <c r="EUF3" s="16"/>
      <c r="EUG3" s="16"/>
      <c r="EUH3" s="16"/>
      <c r="EUI3" s="16"/>
      <c r="EUJ3" s="16"/>
      <c r="EUK3" s="16"/>
      <c r="EUL3" s="16"/>
      <c r="EUM3" s="16"/>
      <c r="EUN3" s="16"/>
      <c r="EUO3" s="16"/>
      <c r="EUP3" s="16"/>
      <c r="EUQ3" s="16"/>
      <c r="EUR3" s="16"/>
      <c r="EUS3" s="16"/>
      <c r="EUT3" s="16"/>
      <c r="EUU3" s="16"/>
      <c r="EUV3" s="16"/>
      <c r="EUW3" s="16"/>
      <c r="EUX3" s="16"/>
      <c r="EUY3" s="16"/>
      <c r="EUZ3" s="16"/>
      <c r="EVA3" s="16"/>
      <c r="EVB3" s="16"/>
      <c r="EVC3" s="16"/>
      <c r="EVD3" s="16"/>
      <c r="EVE3" s="16"/>
      <c r="EVF3" s="16"/>
      <c r="EVG3" s="16"/>
      <c r="EVH3" s="16"/>
      <c r="EVI3" s="16"/>
      <c r="EVJ3" s="16"/>
      <c r="EVK3" s="16"/>
      <c r="EVL3" s="16"/>
      <c r="EVM3" s="16"/>
      <c r="EVN3" s="16"/>
      <c r="EVO3" s="16"/>
      <c r="EVP3" s="16"/>
      <c r="EVQ3" s="16"/>
      <c r="EVR3" s="16"/>
      <c r="EVS3" s="16"/>
      <c r="EVT3" s="16"/>
      <c r="EVU3" s="16"/>
      <c r="EVV3" s="16"/>
      <c r="EVW3" s="16"/>
      <c r="EVX3" s="16"/>
      <c r="EVY3" s="16"/>
      <c r="EVZ3" s="16"/>
      <c r="EWA3" s="16"/>
      <c r="EWB3" s="16"/>
      <c r="EWC3" s="16"/>
      <c r="EWD3" s="16"/>
      <c r="EWE3" s="16"/>
      <c r="EWF3" s="16"/>
      <c r="EWG3" s="16"/>
      <c r="EWH3" s="16"/>
      <c r="EWI3" s="16"/>
      <c r="EWJ3" s="16"/>
      <c r="EWK3" s="16"/>
      <c r="EWL3" s="16"/>
      <c r="EWM3" s="16"/>
      <c r="EWN3" s="16"/>
      <c r="EWO3" s="16"/>
      <c r="EWP3" s="16"/>
      <c r="EWQ3" s="16"/>
      <c r="EWR3" s="16"/>
      <c r="EWS3" s="16"/>
      <c r="EWT3" s="16"/>
      <c r="EWU3" s="16"/>
      <c r="EWV3" s="16"/>
      <c r="EWW3" s="16"/>
      <c r="EWX3" s="16"/>
      <c r="EWY3" s="16"/>
      <c r="EWZ3" s="16"/>
      <c r="EXA3" s="16"/>
      <c r="EXB3" s="16"/>
      <c r="EXC3" s="16"/>
      <c r="EXD3" s="16"/>
      <c r="EXE3" s="16"/>
      <c r="EXF3" s="16"/>
      <c r="EXG3" s="16"/>
      <c r="EXH3" s="16"/>
      <c r="EXI3" s="16"/>
      <c r="EXJ3" s="16"/>
      <c r="EXK3" s="16"/>
      <c r="EXL3" s="16"/>
      <c r="EXM3" s="16"/>
      <c r="EXN3" s="16"/>
      <c r="EXO3" s="16"/>
      <c r="EXP3" s="16"/>
      <c r="EXQ3" s="16"/>
      <c r="EXR3" s="16"/>
      <c r="EXS3" s="16"/>
      <c r="EXT3" s="16"/>
      <c r="EXU3" s="16"/>
      <c r="EXV3" s="16"/>
      <c r="EXW3" s="16"/>
      <c r="EXX3" s="16"/>
      <c r="EXY3" s="16"/>
      <c r="EXZ3" s="16"/>
      <c r="EYA3" s="16"/>
      <c r="EYB3" s="16"/>
      <c r="EYC3" s="16"/>
      <c r="EYD3" s="16"/>
      <c r="EYE3" s="16"/>
      <c r="EYF3" s="16"/>
      <c r="EYG3" s="16"/>
      <c r="EYH3" s="16"/>
      <c r="EYI3" s="16"/>
      <c r="EYJ3" s="16"/>
      <c r="EYK3" s="16"/>
      <c r="EYL3" s="16"/>
      <c r="EYM3" s="16"/>
      <c r="EYN3" s="16"/>
      <c r="EYO3" s="16"/>
      <c r="EYP3" s="16"/>
      <c r="EYQ3" s="16"/>
      <c r="EYR3" s="16"/>
      <c r="EYS3" s="16"/>
      <c r="EYT3" s="16"/>
      <c r="EYU3" s="16"/>
      <c r="EYV3" s="16"/>
      <c r="EYW3" s="16"/>
      <c r="EYX3" s="16"/>
      <c r="EYY3" s="16"/>
      <c r="EYZ3" s="16"/>
      <c r="EZA3" s="16"/>
      <c r="EZB3" s="16"/>
      <c r="EZC3" s="16"/>
      <c r="EZD3" s="16"/>
      <c r="EZE3" s="16"/>
      <c r="EZF3" s="16"/>
      <c r="EZG3" s="16"/>
      <c r="EZH3" s="16"/>
      <c r="EZI3" s="16"/>
      <c r="EZJ3" s="16"/>
      <c r="EZK3" s="16"/>
      <c r="EZL3" s="16"/>
      <c r="EZM3" s="16"/>
      <c r="EZN3" s="16"/>
      <c r="EZO3" s="16"/>
      <c r="EZP3" s="16"/>
      <c r="EZQ3" s="16"/>
      <c r="EZR3" s="16"/>
      <c r="EZS3" s="16"/>
      <c r="EZT3" s="16"/>
      <c r="EZU3" s="16"/>
      <c r="EZV3" s="16"/>
      <c r="EZW3" s="16"/>
      <c r="EZX3" s="16"/>
      <c r="EZY3" s="16"/>
      <c r="EZZ3" s="16"/>
      <c r="FAA3" s="16"/>
      <c r="FAB3" s="16"/>
      <c r="FAC3" s="16"/>
      <c r="FAD3" s="16"/>
      <c r="FAE3" s="16"/>
      <c r="FAF3" s="16"/>
      <c r="FAG3" s="16"/>
      <c r="FAH3" s="16"/>
      <c r="FAI3" s="16"/>
      <c r="FAJ3" s="16"/>
      <c r="FAK3" s="16"/>
      <c r="FAL3" s="16"/>
      <c r="FAM3" s="16"/>
      <c r="FAN3" s="16"/>
      <c r="FAO3" s="16"/>
      <c r="FAP3" s="16"/>
      <c r="FAQ3" s="16"/>
      <c r="FAR3" s="16"/>
      <c r="FAS3" s="16"/>
      <c r="FAT3" s="16"/>
      <c r="FAU3" s="16"/>
      <c r="FAV3" s="16"/>
      <c r="FAW3" s="16"/>
      <c r="FAX3" s="16"/>
      <c r="FAY3" s="16"/>
      <c r="FAZ3" s="16"/>
      <c r="FBA3" s="16"/>
      <c r="FBB3" s="16"/>
      <c r="FBC3" s="16"/>
      <c r="FBD3" s="16"/>
      <c r="FBE3" s="16"/>
      <c r="FBF3" s="16"/>
      <c r="FBG3" s="16"/>
      <c r="FBH3" s="16"/>
      <c r="FBI3" s="16"/>
      <c r="FBJ3" s="16"/>
      <c r="FBK3" s="16"/>
      <c r="FBL3" s="16"/>
      <c r="FBM3" s="16"/>
      <c r="FBN3" s="16"/>
      <c r="FBO3" s="16"/>
      <c r="FBP3" s="16"/>
      <c r="FBQ3" s="16"/>
      <c r="FBR3" s="16"/>
      <c r="FBS3" s="16"/>
      <c r="FBT3" s="16"/>
      <c r="FBU3" s="16"/>
      <c r="FBV3" s="16"/>
      <c r="FBW3" s="16"/>
      <c r="FBX3" s="16"/>
      <c r="FBY3" s="16"/>
      <c r="FBZ3" s="16"/>
      <c r="FCA3" s="16"/>
      <c r="FCB3" s="16"/>
      <c r="FCC3" s="16"/>
      <c r="FCD3" s="16"/>
      <c r="FCE3" s="16"/>
      <c r="FCF3" s="16"/>
      <c r="FCG3" s="16"/>
      <c r="FCH3" s="16"/>
      <c r="FCI3" s="16"/>
      <c r="FCJ3" s="16"/>
      <c r="FCK3" s="16"/>
      <c r="FCL3" s="16"/>
      <c r="FCM3" s="16"/>
      <c r="FCN3" s="16"/>
      <c r="FCO3" s="16"/>
      <c r="FCP3" s="16"/>
      <c r="FCQ3" s="16"/>
      <c r="FCR3" s="16"/>
      <c r="FCS3" s="16"/>
      <c r="FCT3" s="16"/>
      <c r="FCU3" s="16"/>
      <c r="FCV3" s="16"/>
      <c r="FCW3" s="16"/>
      <c r="FCX3" s="16"/>
      <c r="FCY3" s="16"/>
      <c r="FCZ3" s="16"/>
      <c r="FDA3" s="16"/>
      <c r="FDB3" s="16"/>
      <c r="FDC3" s="16"/>
      <c r="FDD3" s="16"/>
      <c r="FDE3" s="16"/>
      <c r="FDF3" s="16"/>
      <c r="FDG3" s="16"/>
      <c r="FDH3" s="16"/>
      <c r="FDI3" s="16"/>
      <c r="FDJ3" s="16"/>
      <c r="FDK3" s="16"/>
      <c r="FDL3" s="16"/>
      <c r="FDM3" s="16"/>
      <c r="FDN3" s="16"/>
      <c r="FDO3" s="16"/>
      <c r="FDP3" s="16"/>
      <c r="FDQ3" s="16"/>
      <c r="FDR3" s="16"/>
      <c r="FDS3" s="16"/>
      <c r="FDT3" s="16"/>
      <c r="FDU3" s="16"/>
      <c r="FDV3" s="16"/>
      <c r="FDW3" s="16"/>
      <c r="FDX3" s="16"/>
      <c r="FDY3" s="16"/>
      <c r="FDZ3" s="16"/>
      <c r="FEA3" s="16"/>
      <c r="FEB3" s="16"/>
      <c r="FEC3" s="16"/>
      <c r="FED3" s="16"/>
      <c r="FEE3" s="16"/>
      <c r="FEF3" s="16"/>
      <c r="FEG3" s="16"/>
      <c r="FEH3" s="16"/>
      <c r="FEI3" s="16"/>
      <c r="FEJ3" s="16"/>
      <c r="FEK3" s="16"/>
      <c r="FEL3" s="16"/>
      <c r="FEM3" s="16"/>
      <c r="FEN3" s="16"/>
      <c r="FEO3" s="16"/>
      <c r="FEP3" s="16"/>
      <c r="FEQ3" s="16"/>
      <c r="FER3" s="16"/>
      <c r="FES3" s="16"/>
      <c r="FET3" s="16"/>
      <c r="FEU3" s="16"/>
      <c r="FEV3" s="16"/>
      <c r="FEW3" s="16"/>
      <c r="FEX3" s="16"/>
      <c r="FEY3" s="16"/>
      <c r="FEZ3" s="16"/>
      <c r="FFA3" s="16"/>
      <c r="FFB3" s="16"/>
      <c r="FFC3" s="16"/>
      <c r="FFD3" s="16"/>
      <c r="FFE3" s="16"/>
      <c r="FFF3" s="16"/>
      <c r="FFG3" s="16"/>
      <c r="FFH3" s="16"/>
      <c r="FFI3" s="16"/>
      <c r="FFJ3" s="16"/>
      <c r="FFK3" s="16"/>
      <c r="FFL3" s="16"/>
      <c r="FFM3" s="16"/>
      <c r="FFN3" s="16"/>
      <c r="FFO3" s="16"/>
      <c r="FFP3" s="16"/>
      <c r="FFQ3" s="16"/>
      <c r="FFR3" s="16"/>
      <c r="FFS3" s="16"/>
      <c r="FFT3" s="16"/>
      <c r="FFU3" s="16"/>
      <c r="FFV3" s="16"/>
      <c r="FFW3" s="16"/>
      <c r="FFX3" s="16"/>
      <c r="FFY3" s="16"/>
      <c r="FFZ3" s="16"/>
      <c r="FGA3" s="16"/>
      <c r="FGB3" s="16"/>
      <c r="FGC3" s="16"/>
      <c r="FGD3" s="16"/>
      <c r="FGE3" s="16"/>
      <c r="FGF3" s="16"/>
      <c r="FGG3" s="16"/>
      <c r="FGH3" s="16"/>
      <c r="FGI3" s="16"/>
      <c r="FGJ3" s="16"/>
      <c r="FGK3" s="16"/>
      <c r="FGL3" s="16"/>
      <c r="FGM3" s="16"/>
      <c r="FGN3" s="16"/>
      <c r="FGO3" s="16"/>
      <c r="FGP3" s="16"/>
      <c r="FGQ3" s="16"/>
      <c r="FGR3" s="16"/>
      <c r="FGS3" s="16"/>
      <c r="FGT3" s="16"/>
      <c r="FGU3" s="16"/>
      <c r="FGV3" s="16"/>
      <c r="FGW3" s="16"/>
      <c r="FGX3" s="16"/>
      <c r="FGY3" s="16"/>
      <c r="FGZ3" s="16"/>
      <c r="FHA3" s="16"/>
      <c r="FHB3" s="16"/>
      <c r="FHC3" s="16"/>
      <c r="FHD3" s="16"/>
      <c r="FHE3" s="16"/>
      <c r="FHF3" s="16"/>
      <c r="FHG3" s="16"/>
      <c r="FHH3" s="16"/>
      <c r="FHI3" s="16"/>
      <c r="FHJ3" s="16"/>
      <c r="FHK3" s="16"/>
      <c r="FHL3" s="16"/>
      <c r="FHM3" s="16"/>
      <c r="FHN3" s="16"/>
      <c r="FHO3" s="16"/>
      <c r="FHP3" s="16"/>
      <c r="FHQ3" s="16"/>
      <c r="FHR3" s="16"/>
      <c r="FHS3" s="16"/>
      <c r="FHT3" s="16"/>
      <c r="FHU3" s="16"/>
      <c r="FHV3" s="16"/>
      <c r="FHW3" s="16"/>
      <c r="FHX3" s="16"/>
      <c r="FHY3" s="16"/>
      <c r="FHZ3" s="16"/>
      <c r="FIA3" s="16"/>
      <c r="FIB3" s="16"/>
      <c r="FIC3" s="16"/>
      <c r="FID3" s="16"/>
      <c r="FIE3" s="16"/>
      <c r="FIF3" s="16"/>
      <c r="FIG3" s="16"/>
      <c r="FIH3" s="16"/>
      <c r="FII3" s="16"/>
      <c r="FIJ3" s="16"/>
      <c r="FIK3" s="16"/>
      <c r="FIL3" s="16"/>
      <c r="FIM3" s="16"/>
      <c r="FIN3" s="16"/>
      <c r="FIO3" s="16"/>
      <c r="FIP3" s="16"/>
      <c r="FIQ3" s="16"/>
      <c r="FIR3" s="16"/>
      <c r="FIS3" s="16"/>
      <c r="FIT3" s="16"/>
      <c r="FIU3" s="16"/>
      <c r="FIV3" s="16"/>
      <c r="FIW3" s="16"/>
      <c r="FIX3" s="16"/>
      <c r="FIY3" s="16"/>
      <c r="FIZ3" s="16"/>
      <c r="FJA3" s="16"/>
      <c r="FJB3" s="16"/>
      <c r="FJC3" s="16"/>
      <c r="FJD3" s="16"/>
      <c r="FJE3" s="16"/>
      <c r="FJF3" s="16"/>
      <c r="FJG3" s="16"/>
      <c r="FJH3" s="16"/>
      <c r="FJI3" s="16"/>
      <c r="FJJ3" s="16"/>
      <c r="FJK3" s="16"/>
      <c r="FJL3" s="16"/>
      <c r="FJM3" s="16"/>
      <c r="FJN3" s="16"/>
      <c r="FJO3" s="16"/>
      <c r="FJP3" s="16"/>
      <c r="FJQ3" s="16"/>
      <c r="FJR3" s="16"/>
      <c r="FJS3" s="16"/>
      <c r="FJT3" s="16"/>
      <c r="FJU3" s="16"/>
      <c r="FJV3" s="16"/>
      <c r="FJW3" s="16"/>
      <c r="FJX3" s="16"/>
      <c r="FJY3" s="16"/>
      <c r="FJZ3" s="16"/>
      <c r="FKA3" s="16"/>
      <c r="FKB3" s="16"/>
      <c r="FKC3" s="16"/>
      <c r="FKD3" s="16"/>
      <c r="FKE3" s="16"/>
      <c r="FKF3" s="16"/>
      <c r="FKG3" s="16"/>
      <c r="FKH3" s="16"/>
      <c r="FKI3" s="16"/>
      <c r="FKJ3" s="16"/>
      <c r="FKK3" s="16"/>
      <c r="FKL3" s="16"/>
      <c r="FKM3" s="16"/>
      <c r="FKN3" s="16"/>
      <c r="FKO3" s="16"/>
      <c r="FKP3" s="16"/>
      <c r="FKQ3" s="16"/>
      <c r="FKR3" s="16"/>
      <c r="FKS3" s="16"/>
      <c r="FKT3" s="16"/>
      <c r="FKU3" s="16"/>
      <c r="FKV3" s="16"/>
      <c r="FKW3" s="16"/>
      <c r="FKX3" s="16"/>
      <c r="FKY3" s="16"/>
      <c r="FKZ3" s="16"/>
      <c r="FLA3" s="16"/>
      <c r="FLB3" s="16"/>
      <c r="FLC3" s="16"/>
      <c r="FLD3" s="16"/>
      <c r="FLE3" s="16"/>
      <c r="FLF3" s="16"/>
      <c r="FLG3" s="16"/>
      <c r="FLH3" s="16"/>
      <c r="FLI3" s="16"/>
      <c r="FLJ3" s="16"/>
      <c r="FLK3" s="16"/>
      <c r="FLL3" s="16"/>
      <c r="FLM3" s="16"/>
      <c r="FLN3" s="16"/>
      <c r="FLO3" s="16"/>
      <c r="FLP3" s="16"/>
      <c r="FLQ3" s="16"/>
      <c r="FLR3" s="16"/>
      <c r="FLS3" s="16"/>
      <c r="FLT3" s="16"/>
      <c r="FLU3" s="16"/>
      <c r="FLV3" s="16"/>
      <c r="FLW3" s="16"/>
      <c r="FLX3" s="16"/>
      <c r="FLY3" s="16"/>
      <c r="FLZ3" s="16"/>
      <c r="FMA3" s="16"/>
      <c r="FMB3" s="16"/>
      <c r="FMC3" s="16"/>
      <c r="FMD3" s="16"/>
      <c r="FME3" s="16"/>
      <c r="FMF3" s="16"/>
      <c r="FMG3" s="16"/>
      <c r="FMH3" s="16"/>
      <c r="FMI3" s="16"/>
      <c r="FMJ3" s="16"/>
      <c r="FMK3" s="16"/>
      <c r="FML3" s="16"/>
      <c r="FMM3" s="16"/>
      <c r="FMN3" s="16"/>
      <c r="FMO3" s="16"/>
      <c r="FMP3" s="16"/>
      <c r="FMQ3" s="16"/>
      <c r="FMR3" s="16"/>
      <c r="FMS3" s="16"/>
      <c r="FMT3" s="16"/>
      <c r="FMU3" s="16"/>
      <c r="FMV3" s="16"/>
      <c r="FMW3" s="16"/>
      <c r="FMX3" s="16"/>
      <c r="FMY3" s="16"/>
      <c r="FMZ3" s="16"/>
      <c r="FNA3" s="16"/>
      <c r="FNB3" s="16"/>
      <c r="FNC3" s="16"/>
      <c r="FND3" s="16"/>
      <c r="FNE3" s="16"/>
      <c r="FNF3" s="16"/>
      <c r="FNG3" s="16"/>
      <c r="FNH3" s="16"/>
      <c r="FNI3" s="16"/>
      <c r="FNJ3" s="16"/>
      <c r="FNK3" s="16"/>
      <c r="FNL3" s="16"/>
      <c r="FNM3" s="16"/>
      <c r="FNN3" s="16"/>
      <c r="FNO3" s="16"/>
      <c r="FNP3" s="16"/>
      <c r="FNQ3" s="16"/>
      <c r="FNR3" s="16"/>
      <c r="FNS3" s="16"/>
      <c r="FNT3" s="16"/>
      <c r="FNU3" s="16"/>
      <c r="FNV3" s="16"/>
      <c r="FNW3" s="16"/>
      <c r="FNX3" s="16"/>
      <c r="FNY3" s="16"/>
      <c r="FNZ3" s="16"/>
      <c r="FOA3" s="16"/>
      <c r="FOB3" s="16"/>
      <c r="FOC3" s="16"/>
      <c r="FOD3" s="16"/>
      <c r="FOE3" s="16"/>
      <c r="FOF3" s="16"/>
      <c r="FOG3" s="16"/>
      <c r="FOH3" s="16"/>
      <c r="FOI3" s="16"/>
      <c r="FOJ3" s="16"/>
      <c r="FOK3" s="16"/>
      <c r="FOL3" s="16"/>
      <c r="FOM3" s="16"/>
      <c r="FON3" s="16"/>
      <c r="FOO3" s="16"/>
      <c r="FOP3" s="16"/>
      <c r="FOQ3" s="16"/>
      <c r="FOR3" s="16"/>
      <c r="FOS3" s="16"/>
      <c r="FOT3" s="16"/>
      <c r="FOU3" s="16"/>
      <c r="FOV3" s="16"/>
      <c r="FOW3" s="16"/>
      <c r="FOX3" s="16"/>
      <c r="FOY3" s="16"/>
      <c r="FOZ3" s="16"/>
      <c r="FPA3" s="16"/>
      <c r="FPB3" s="16"/>
      <c r="FPC3" s="16"/>
      <c r="FPD3" s="16"/>
      <c r="FPE3" s="16"/>
      <c r="FPF3" s="16"/>
      <c r="FPG3" s="16"/>
      <c r="FPH3" s="16"/>
      <c r="FPI3" s="16"/>
      <c r="FPJ3" s="16"/>
      <c r="FPK3" s="16"/>
      <c r="FPL3" s="16"/>
      <c r="FPM3" s="16"/>
      <c r="FPN3" s="16"/>
      <c r="FPO3" s="16"/>
      <c r="FPP3" s="16"/>
      <c r="FPQ3" s="16"/>
      <c r="FPR3" s="16"/>
      <c r="FPS3" s="16"/>
      <c r="FPT3" s="16"/>
      <c r="FPU3" s="16"/>
      <c r="FPV3" s="16"/>
      <c r="FPW3" s="16"/>
      <c r="FPX3" s="16"/>
      <c r="FPY3" s="16"/>
      <c r="FPZ3" s="16"/>
      <c r="FQA3" s="16"/>
      <c r="FQB3" s="16"/>
      <c r="FQC3" s="16"/>
      <c r="FQD3" s="16"/>
      <c r="FQE3" s="16"/>
      <c r="FQF3" s="16"/>
      <c r="FQG3" s="16"/>
      <c r="FQH3" s="16"/>
      <c r="FQI3" s="16"/>
      <c r="FQJ3" s="16"/>
      <c r="FQK3" s="16"/>
      <c r="FQL3" s="16"/>
      <c r="FQM3" s="16"/>
      <c r="FQN3" s="16"/>
      <c r="FQO3" s="16"/>
      <c r="FQP3" s="16"/>
      <c r="FQQ3" s="16"/>
      <c r="FQR3" s="16"/>
      <c r="FQS3" s="16"/>
      <c r="FQT3" s="16"/>
      <c r="FQU3" s="16"/>
      <c r="FQV3" s="16"/>
      <c r="FQW3" s="16"/>
      <c r="FQX3" s="16"/>
      <c r="FQY3" s="16"/>
      <c r="FQZ3" s="16"/>
      <c r="FRA3" s="16"/>
      <c r="FRB3" s="16"/>
      <c r="FRC3" s="16"/>
      <c r="FRD3" s="16"/>
      <c r="FRE3" s="16"/>
      <c r="FRF3" s="16"/>
      <c r="FRG3" s="16"/>
      <c r="FRH3" s="16"/>
      <c r="FRI3" s="16"/>
      <c r="FRJ3" s="16"/>
      <c r="FRK3" s="16"/>
      <c r="FRL3" s="16"/>
      <c r="FRM3" s="16"/>
      <c r="FRN3" s="16"/>
      <c r="FRO3" s="16"/>
      <c r="FRP3" s="16"/>
      <c r="FRQ3" s="16"/>
      <c r="FRR3" s="16"/>
      <c r="FRS3" s="16"/>
      <c r="FRT3" s="16"/>
      <c r="FRU3" s="16"/>
      <c r="FRV3" s="16"/>
      <c r="FRW3" s="16"/>
      <c r="FRX3" s="16"/>
      <c r="FRY3" s="16"/>
      <c r="FRZ3" s="16"/>
      <c r="FSA3" s="16"/>
      <c r="FSB3" s="16"/>
      <c r="FSC3" s="16"/>
      <c r="FSD3" s="16"/>
      <c r="FSE3" s="16"/>
      <c r="FSF3" s="16"/>
      <c r="FSG3" s="16"/>
      <c r="FSH3" s="16"/>
      <c r="FSI3" s="16"/>
      <c r="FSJ3" s="16"/>
      <c r="FSK3" s="16"/>
      <c r="FSL3" s="16"/>
      <c r="FSM3" s="16"/>
      <c r="FSN3" s="16"/>
      <c r="FSO3" s="16"/>
      <c r="FSP3" s="16"/>
      <c r="FSQ3" s="16"/>
      <c r="FSR3" s="16"/>
      <c r="FSS3" s="16"/>
      <c r="FST3" s="16"/>
      <c r="FSU3" s="16"/>
      <c r="FSV3" s="16"/>
      <c r="FSW3" s="16"/>
      <c r="FSX3" s="16"/>
      <c r="FSY3" s="16"/>
      <c r="FSZ3" s="16"/>
      <c r="FTA3" s="16"/>
      <c r="FTB3" s="16"/>
      <c r="FTC3" s="16"/>
      <c r="FTD3" s="16"/>
      <c r="FTE3" s="16"/>
      <c r="FTF3" s="16"/>
      <c r="FTG3" s="16"/>
      <c r="FTH3" s="16"/>
      <c r="FTI3" s="16"/>
      <c r="FTJ3" s="16"/>
      <c r="FTK3" s="16"/>
      <c r="FTL3" s="16"/>
      <c r="FTM3" s="16"/>
      <c r="FTN3" s="16"/>
      <c r="FTO3" s="16"/>
      <c r="FTP3" s="16"/>
      <c r="FTQ3" s="16"/>
      <c r="FTR3" s="16"/>
      <c r="FTS3" s="16"/>
      <c r="FTT3" s="16"/>
      <c r="FTU3" s="16"/>
      <c r="FTV3" s="16"/>
      <c r="FTW3" s="16"/>
      <c r="FTX3" s="16"/>
      <c r="FTY3" s="16"/>
      <c r="FTZ3" s="16"/>
      <c r="FUA3" s="16"/>
      <c r="FUB3" s="16"/>
      <c r="FUC3" s="16"/>
      <c r="FUD3" s="16"/>
      <c r="FUE3" s="16"/>
      <c r="FUF3" s="16"/>
      <c r="FUG3" s="16"/>
      <c r="FUH3" s="16"/>
      <c r="FUI3" s="16"/>
      <c r="FUJ3" s="16"/>
      <c r="FUK3" s="16"/>
      <c r="FUL3" s="16"/>
      <c r="FUM3" s="16"/>
      <c r="FUN3" s="16"/>
      <c r="FUO3" s="16"/>
      <c r="FUP3" s="16"/>
      <c r="FUQ3" s="16"/>
      <c r="FUR3" s="16"/>
      <c r="FUS3" s="16"/>
      <c r="FUT3" s="16"/>
      <c r="FUU3" s="16"/>
      <c r="FUV3" s="16"/>
      <c r="FUW3" s="16"/>
      <c r="FUX3" s="16"/>
      <c r="FUY3" s="16"/>
      <c r="FUZ3" s="16"/>
      <c r="FVA3" s="16"/>
      <c r="FVB3" s="16"/>
      <c r="FVC3" s="16"/>
      <c r="FVD3" s="16"/>
      <c r="FVE3" s="16"/>
      <c r="FVF3" s="16"/>
      <c r="FVG3" s="16"/>
      <c r="FVH3" s="16"/>
      <c r="FVI3" s="16"/>
      <c r="FVJ3" s="16"/>
      <c r="FVK3" s="16"/>
      <c r="FVL3" s="16"/>
      <c r="FVM3" s="16"/>
      <c r="FVN3" s="16"/>
      <c r="FVO3" s="16"/>
      <c r="FVP3" s="16"/>
      <c r="FVQ3" s="16"/>
      <c r="FVR3" s="16"/>
      <c r="FVS3" s="16"/>
      <c r="FVT3" s="16"/>
      <c r="FVU3" s="16"/>
      <c r="FVV3" s="16"/>
      <c r="FVW3" s="16"/>
      <c r="FVX3" s="16"/>
      <c r="FVY3" s="16"/>
      <c r="FVZ3" s="16"/>
      <c r="FWA3" s="16"/>
      <c r="FWB3" s="16"/>
      <c r="FWC3" s="16"/>
      <c r="FWD3" s="16"/>
      <c r="FWE3" s="16"/>
      <c r="FWF3" s="16"/>
      <c r="FWG3" s="16"/>
      <c r="FWH3" s="16"/>
      <c r="FWI3" s="16"/>
      <c r="FWJ3" s="16"/>
      <c r="FWK3" s="16"/>
      <c r="FWL3" s="16"/>
      <c r="FWM3" s="16"/>
      <c r="FWN3" s="16"/>
      <c r="FWO3" s="16"/>
      <c r="FWP3" s="16"/>
      <c r="FWQ3" s="16"/>
      <c r="FWR3" s="16"/>
      <c r="FWS3" s="16"/>
      <c r="FWT3" s="16"/>
      <c r="FWU3" s="16"/>
      <c r="FWV3" s="16"/>
      <c r="FWW3" s="16"/>
      <c r="FWX3" s="16"/>
      <c r="FWY3" s="16"/>
      <c r="FWZ3" s="16"/>
      <c r="FXA3" s="16"/>
      <c r="FXB3" s="16"/>
      <c r="FXC3" s="16"/>
      <c r="FXD3" s="16"/>
      <c r="FXE3" s="16"/>
      <c r="FXF3" s="16"/>
      <c r="FXG3" s="16"/>
      <c r="FXH3" s="16"/>
      <c r="FXI3" s="16"/>
      <c r="FXJ3" s="16"/>
      <c r="FXK3" s="16"/>
      <c r="FXL3" s="16"/>
      <c r="FXM3" s="16"/>
      <c r="FXN3" s="16"/>
      <c r="FXO3" s="16"/>
      <c r="FXP3" s="16"/>
      <c r="FXQ3" s="16"/>
      <c r="FXR3" s="16"/>
      <c r="FXS3" s="16"/>
      <c r="FXT3" s="16"/>
      <c r="FXU3" s="16"/>
      <c r="FXV3" s="16"/>
      <c r="FXW3" s="16"/>
      <c r="FXX3" s="16"/>
      <c r="FXY3" s="16"/>
      <c r="FXZ3" s="16"/>
      <c r="FYA3" s="16"/>
      <c r="FYB3" s="16"/>
      <c r="FYC3" s="16"/>
      <c r="FYD3" s="16"/>
      <c r="FYE3" s="16"/>
      <c r="FYF3" s="16"/>
      <c r="FYG3" s="16"/>
      <c r="FYH3" s="16"/>
      <c r="FYI3" s="16"/>
      <c r="FYJ3" s="16"/>
      <c r="FYK3" s="16"/>
      <c r="FYL3" s="16"/>
      <c r="FYM3" s="16"/>
      <c r="FYN3" s="16"/>
      <c r="FYO3" s="16"/>
      <c r="FYP3" s="16"/>
      <c r="FYQ3" s="16"/>
      <c r="FYR3" s="16"/>
      <c r="FYS3" s="16"/>
      <c r="FYT3" s="16"/>
      <c r="FYU3" s="16"/>
      <c r="FYV3" s="16"/>
      <c r="FYW3" s="16"/>
      <c r="FYX3" s="16"/>
      <c r="FYY3" s="16"/>
      <c r="FYZ3" s="16"/>
      <c r="FZA3" s="16"/>
      <c r="FZB3" s="16"/>
      <c r="FZC3" s="16"/>
      <c r="FZD3" s="16"/>
      <c r="FZE3" s="16"/>
      <c r="FZF3" s="16"/>
      <c r="FZG3" s="16"/>
      <c r="FZH3" s="16"/>
      <c r="FZI3" s="16"/>
      <c r="FZJ3" s="16"/>
      <c r="FZK3" s="16"/>
      <c r="FZL3" s="16"/>
      <c r="FZM3" s="16"/>
      <c r="FZN3" s="16"/>
      <c r="FZO3" s="16"/>
      <c r="FZP3" s="16"/>
      <c r="FZQ3" s="16"/>
      <c r="FZR3" s="16"/>
      <c r="FZS3" s="16"/>
      <c r="FZT3" s="16"/>
      <c r="FZU3" s="16"/>
      <c r="FZV3" s="16"/>
      <c r="FZW3" s="16"/>
      <c r="FZX3" s="16"/>
      <c r="FZY3" s="16"/>
      <c r="FZZ3" s="16"/>
      <c r="GAA3" s="16"/>
      <c r="GAB3" s="16"/>
      <c r="GAC3" s="16"/>
      <c r="GAD3" s="16"/>
      <c r="GAE3" s="16"/>
      <c r="GAF3" s="16"/>
      <c r="GAG3" s="16"/>
      <c r="GAH3" s="16"/>
      <c r="GAI3" s="16"/>
      <c r="GAJ3" s="16"/>
      <c r="GAK3" s="16"/>
      <c r="GAL3" s="16"/>
      <c r="GAM3" s="16"/>
      <c r="GAN3" s="16"/>
      <c r="GAO3" s="16"/>
      <c r="GAP3" s="16"/>
      <c r="GAQ3" s="16"/>
      <c r="GAR3" s="16"/>
      <c r="GAS3" s="16"/>
      <c r="GAT3" s="16"/>
      <c r="GAU3" s="16"/>
      <c r="GAV3" s="16"/>
      <c r="GAW3" s="16"/>
      <c r="GAX3" s="16"/>
      <c r="GAY3" s="16"/>
      <c r="GAZ3" s="16"/>
      <c r="GBA3" s="16"/>
      <c r="GBB3" s="16"/>
      <c r="GBC3" s="16"/>
      <c r="GBD3" s="16"/>
      <c r="GBE3" s="16"/>
      <c r="GBF3" s="16"/>
      <c r="GBG3" s="16"/>
      <c r="GBH3" s="16"/>
      <c r="GBI3" s="16"/>
      <c r="GBJ3" s="16"/>
      <c r="GBK3" s="16"/>
      <c r="GBL3" s="16"/>
      <c r="GBM3" s="16"/>
      <c r="GBN3" s="16"/>
      <c r="GBO3" s="16"/>
      <c r="GBP3" s="16"/>
      <c r="GBQ3" s="16"/>
      <c r="GBR3" s="16"/>
      <c r="GBS3" s="16"/>
      <c r="GBT3" s="16"/>
      <c r="GBU3" s="16"/>
      <c r="GBV3" s="16"/>
      <c r="GBW3" s="16"/>
      <c r="GBX3" s="16"/>
      <c r="GBY3" s="16"/>
      <c r="GBZ3" s="16"/>
      <c r="GCA3" s="16"/>
      <c r="GCB3" s="16"/>
      <c r="GCC3" s="16"/>
      <c r="GCD3" s="16"/>
      <c r="GCE3" s="16"/>
      <c r="GCF3" s="16"/>
      <c r="GCG3" s="16"/>
      <c r="GCH3" s="16"/>
      <c r="GCI3" s="16"/>
      <c r="GCJ3" s="16"/>
      <c r="GCK3" s="16"/>
      <c r="GCL3" s="16"/>
      <c r="GCM3" s="16"/>
      <c r="GCN3" s="16"/>
      <c r="GCO3" s="16"/>
      <c r="GCP3" s="16"/>
      <c r="GCQ3" s="16"/>
      <c r="GCR3" s="16"/>
      <c r="GCS3" s="16"/>
      <c r="GCT3" s="16"/>
      <c r="GCU3" s="16"/>
      <c r="GCV3" s="16"/>
      <c r="GCW3" s="16"/>
      <c r="GCX3" s="16"/>
      <c r="GCY3" s="16"/>
      <c r="GCZ3" s="16"/>
      <c r="GDA3" s="16"/>
      <c r="GDB3" s="16"/>
      <c r="GDC3" s="16"/>
      <c r="GDD3" s="16"/>
      <c r="GDE3" s="16"/>
      <c r="GDF3" s="16"/>
      <c r="GDG3" s="16"/>
      <c r="GDH3" s="16"/>
      <c r="GDI3" s="16"/>
      <c r="GDJ3" s="16"/>
      <c r="GDK3" s="16"/>
      <c r="GDL3" s="16"/>
      <c r="GDM3" s="16"/>
      <c r="GDN3" s="16"/>
      <c r="GDO3" s="16"/>
      <c r="GDP3" s="16"/>
      <c r="GDQ3" s="16"/>
      <c r="GDR3" s="16"/>
      <c r="GDS3" s="16"/>
      <c r="GDT3" s="16"/>
      <c r="GDU3" s="16"/>
      <c r="GDV3" s="16"/>
      <c r="GDW3" s="16"/>
      <c r="GDX3" s="16"/>
      <c r="GDY3" s="16"/>
      <c r="GDZ3" s="16"/>
      <c r="GEA3" s="16"/>
      <c r="GEB3" s="16"/>
      <c r="GEC3" s="16"/>
      <c r="GED3" s="16"/>
      <c r="GEE3" s="16"/>
      <c r="GEF3" s="16"/>
      <c r="GEG3" s="16"/>
      <c r="GEH3" s="16"/>
      <c r="GEI3" s="16"/>
      <c r="GEJ3" s="16"/>
      <c r="GEK3" s="16"/>
      <c r="GEL3" s="16"/>
      <c r="GEM3" s="16"/>
      <c r="GEN3" s="16"/>
      <c r="GEO3" s="16"/>
      <c r="GEP3" s="16"/>
      <c r="GEQ3" s="16"/>
      <c r="GER3" s="16"/>
      <c r="GES3" s="16"/>
      <c r="GET3" s="16"/>
      <c r="GEU3" s="16"/>
      <c r="GEV3" s="16"/>
      <c r="GEW3" s="16"/>
      <c r="GEX3" s="16"/>
      <c r="GEY3" s="16"/>
      <c r="GEZ3" s="16"/>
      <c r="GFA3" s="16"/>
      <c r="GFB3" s="16"/>
      <c r="GFC3" s="16"/>
      <c r="GFD3" s="16"/>
      <c r="GFE3" s="16"/>
      <c r="GFF3" s="16"/>
      <c r="GFG3" s="16"/>
      <c r="GFH3" s="16"/>
      <c r="GFI3" s="16"/>
      <c r="GFJ3" s="16"/>
      <c r="GFK3" s="16"/>
      <c r="GFL3" s="16"/>
      <c r="GFM3" s="16"/>
      <c r="GFN3" s="16"/>
      <c r="GFO3" s="16"/>
      <c r="GFP3" s="16"/>
      <c r="GFQ3" s="16"/>
      <c r="GFR3" s="16"/>
      <c r="GFS3" s="16"/>
      <c r="GFT3" s="16"/>
      <c r="GFU3" s="16"/>
      <c r="GFV3" s="16"/>
      <c r="GFW3" s="16"/>
      <c r="GFX3" s="16"/>
      <c r="GFY3" s="16"/>
      <c r="GFZ3" s="16"/>
      <c r="GGA3" s="16"/>
      <c r="GGB3" s="16"/>
      <c r="GGC3" s="16"/>
      <c r="GGD3" s="16"/>
      <c r="GGE3" s="16"/>
      <c r="GGF3" s="16"/>
      <c r="GGG3" s="16"/>
      <c r="GGH3" s="16"/>
      <c r="GGI3" s="16"/>
      <c r="GGJ3" s="16"/>
      <c r="GGK3" s="16"/>
      <c r="GGL3" s="16"/>
      <c r="GGM3" s="16"/>
      <c r="GGN3" s="16"/>
      <c r="GGO3" s="16"/>
      <c r="GGP3" s="16"/>
      <c r="GGQ3" s="16"/>
      <c r="GGR3" s="16"/>
      <c r="GGS3" s="16"/>
      <c r="GGT3" s="16"/>
      <c r="GGU3" s="16"/>
      <c r="GGV3" s="16"/>
      <c r="GGW3" s="16"/>
      <c r="GGX3" s="16"/>
      <c r="GGY3" s="16"/>
      <c r="GGZ3" s="16"/>
      <c r="GHA3" s="16"/>
      <c r="GHB3" s="16"/>
      <c r="GHC3" s="16"/>
      <c r="GHD3" s="16"/>
      <c r="GHE3" s="16"/>
      <c r="GHF3" s="16"/>
      <c r="GHG3" s="16"/>
      <c r="GHH3" s="16"/>
      <c r="GHI3" s="16"/>
      <c r="GHJ3" s="16"/>
      <c r="GHK3" s="16"/>
      <c r="GHL3" s="16"/>
      <c r="GHM3" s="16"/>
      <c r="GHN3" s="16"/>
      <c r="GHO3" s="16"/>
      <c r="GHP3" s="16"/>
      <c r="GHQ3" s="16"/>
      <c r="GHR3" s="16"/>
      <c r="GHS3" s="16"/>
      <c r="GHT3" s="16"/>
      <c r="GHU3" s="16"/>
      <c r="GHV3" s="16"/>
      <c r="GHW3" s="16"/>
      <c r="GHX3" s="16"/>
      <c r="GHY3" s="16"/>
      <c r="GHZ3" s="16"/>
      <c r="GIA3" s="16"/>
      <c r="GIB3" s="16"/>
      <c r="GIC3" s="16"/>
      <c r="GID3" s="16"/>
      <c r="GIE3" s="16"/>
      <c r="GIF3" s="16"/>
      <c r="GIG3" s="16"/>
      <c r="GIH3" s="16"/>
      <c r="GII3" s="16"/>
      <c r="GIJ3" s="16"/>
      <c r="GIK3" s="16"/>
      <c r="GIL3" s="16"/>
      <c r="GIM3" s="16"/>
      <c r="GIN3" s="16"/>
      <c r="GIO3" s="16"/>
      <c r="GIP3" s="16"/>
      <c r="GIQ3" s="16"/>
      <c r="GIR3" s="16"/>
      <c r="GIS3" s="16"/>
      <c r="GIT3" s="16"/>
      <c r="GIU3" s="16"/>
      <c r="GIV3" s="16"/>
      <c r="GIW3" s="16"/>
      <c r="GIX3" s="16"/>
      <c r="GIY3" s="16"/>
      <c r="GIZ3" s="16"/>
      <c r="GJA3" s="16"/>
      <c r="GJB3" s="16"/>
      <c r="GJC3" s="16"/>
      <c r="GJD3" s="16"/>
      <c r="GJE3" s="16"/>
      <c r="GJF3" s="16"/>
      <c r="GJG3" s="16"/>
      <c r="GJH3" s="16"/>
      <c r="GJI3" s="16"/>
      <c r="GJJ3" s="16"/>
      <c r="GJK3" s="16"/>
      <c r="GJL3" s="16"/>
      <c r="GJM3" s="16"/>
      <c r="GJN3" s="16"/>
      <c r="GJO3" s="16"/>
      <c r="GJP3" s="16"/>
      <c r="GJQ3" s="16"/>
      <c r="GJR3" s="16"/>
      <c r="GJS3" s="16"/>
      <c r="GJT3" s="16"/>
      <c r="GJU3" s="16"/>
      <c r="GJV3" s="16"/>
      <c r="GJW3" s="16"/>
      <c r="GJX3" s="16"/>
      <c r="GJY3" s="16"/>
      <c r="GJZ3" s="16"/>
      <c r="GKA3" s="16"/>
      <c r="GKB3" s="16"/>
      <c r="GKC3" s="16"/>
      <c r="GKD3" s="16"/>
      <c r="GKE3" s="16"/>
      <c r="GKF3" s="16"/>
      <c r="GKG3" s="16"/>
      <c r="GKH3" s="16"/>
      <c r="GKI3" s="16"/>
      <c r="GKJ3" s="16"/>
      <c r="GKK3" s="16"/>
      <c r="GKL3" s="16"/>
      <c r="GKM3" s="16"/>
      <c r="GKN3" s="16"/>
      <c r="GKO3" s="16"/>
      <c r="GKP3" s="16"/>
      <c r="GKQ3" s="16"/>
      <c r="GKR3" s="16"/>
      <c r="GKS3" s="16"/>
      <c r="GKT3" s="16"/>
      <c r="GKU3" s="16"/>
      <c r="GKV3" s="16"/>
      <c r="GKW3" s="16"/>
      <c r="GKX3" s="16"/>
      <c r="GKY3" s="16"/>
      <c r="GKZ3" s="16"/>
      <c r="GLA3" s="16"/>
      <c r="GLB3" s="16"/>
      <c r="GLC3" s="16"/>
      <c r="GLD3" s="16"/>
      <c r="GLE3" s="16"/>
      <c r="GLF3" s="16"/>
      <c r="GLG3" s="16"/>
      <c r="GLH3" s="16"/>
      <c r="GLI3" s="16"/>
      <c r="GLJ3" s="16"/>
      <c r="GLK3" s="16"/>
      <c r="GLL3" s="16"/>
      <c r="GLM3" s="16"/>
      <c r="GLN3" s="16"/>
      <c r="GLO3" s="16"/>
      <c r="GLP3" s="16"/>
      <c r="GLQ3" s="16"/>
      <c r="GLR3" s="16"/>
      <c r="GLS3" s="16"/>
      <c r="GLT3" s="16"/>
      <c r="GLU3" s="16"/>
      <c r="GLV3" s="16"/>
      <c r="GLW3" s="16"/>
      <c r="GLX3" s="16"/>
      <c r="GLY3" s="16"/>
      <c r="GLZ3" s="16"/>
      <c r="GMA3" s="16"/>
      <c r="GMB3" s="16"/>
      <c r="GMC3" s="16"/>
      <c r="GMD3" s="16"/>
      <c r="GME3" s="16"/>
      <c r="GMF3" s="16"/>
      <c r="GMG3" s="16"/>
      <c r="GMH3" s="16"/>
      <c r="GMI3" s="16"/>
      <c r="GMJ3" s="16"/>
      <c r="GMK3" s="16"/>
      <c r="GML3" s="16"/>
      <c r="GMM3" s="16"/>
      <c r="GMN3" s="16"/>
      <c r="GMO3" s="16"/>
      <c r="GMP3" s="16"/>
      <c r="GMQ3" s="16"/>
      <c r="GMR3" s="16"/>
      <c r="GMS3" s="16"/>
      <c r="GMT3" s="16"/>
      <c r="GMU3" s="16"/>
      <c r="GMV3" s="16"/>
      <c r="GMW3" s="16"/>
      <c r="GMX3" s="16"/>
      <c r="GMY3" s="16"/>
      <c r="GMZ3" s="16"/>
      <c r="GNA3" s="16"/>
      <c r="GNB3" s="16"/>
      <c r="GNC3" s="16"/>
      <c r="GND3" s="16"/>
      <c r="GNE3" s="16"/>
      <c r="GNF3" s="16"/>
      <c r="GNG3" s="16"/>
      <c r="GNH3" s="16"/>
      <c r="GNI3" s="16"/>
      <c r="GNJ3" s="16"/>
      <c r="GNK3" s="16"/>
      <c r="GNL3" s="16"/>
      <c r="GNM3" s="16"/>
      <c r="GNN3" s="16"/>
      <c r="GNO3" s="16"/>
      <c r="GNP3" s="16"/>
      <c r="GNQ3" s="16"/>
      <c r="GNR3" s="16"/>
      <c r="GNS3" s="16"/>
      <c r="GNT3" s="16"/>
      <c r="GNU3" s="16"/>
      <c r="GNV3" s="16"/>
      <c r="GNW3" s="16"/>
      <c r="GNX3" s="16"/>
      <c r="GNY3" s="16"/>
      <c r="GNZ3" s="16"/>
      <c r="GOA3" s="16"/>
      <c r="GOB3" s="16"/>
      <c r="GOC3" s="16"/>
      <c r="GOD3" s="16"/>
      <c r="GOE3" s="16"/>
      <c r="GOF3" s="16"/>
      <c r="GOG3" s="16"/>
      <c r="GOH3" s="16"/>
      <c r="GOI3" s="16"/>
      <c r="GOJ3" s="16"/>
      <c r="GOK3" s="16"/>
      <c r="GOL3" s="16"/>
      <c r="GOM3" s="16"/>
      <c r="GON3" s="16"/>
      <c r="GOO3" s="16"/>
      <c r="GOP3" s="16"/>
      <c r="GOQ3" s="16"/>
      <c r="GOR3" s="16"/>
      <c r="GOS3" s="16"/>
      <c r="GOT3" s="16"/>
      <c r="GOU3" s="16"/>
      <c r="GOV3" s="16"/>
      <c r="GOW3" s="16"/>
      <c r="GOX3" s="16"/>
      <c r="GOY3" s="16"/>
      <c r="GOZ3" s="16"/>
      <c r="GPA3" s="16"/>
      <c r="GPB3" s="16"/>
      <c r="GPC3" s="16"/>
      <c r="GPD3" s="16"/>
      <c r="GPE3" s="16"/>
      <c r="GPF3" s="16"/>
      <c r="GPG3" s="16"/>
      <c r="GPH3" s="16"/>
      <c r="GPI3" s="16"/>
      <c r="GPJ3" s="16"/>
      <c r="GPK3" s="16"/>
      <c r="GPL3" s="16"/>
      <c r="GPM3" s="16"/>
      <c r="GPN3" s="16"/>
      <c r="GPO3" s="16"/>
      <c r="GPP3" s="16"/>
      <c r="GPQ3" s="16"/>
      <c r="GPR3" s="16"/>
      <c r="GPS3" s="16"/>
      <c r="GPT3" s="16"/>
      <c r="GPU3" s="16"/>
      <c r="GPV3" s="16"/>
      <c r="GPW3" s="16"/>
      <c r="GPX3" s="16"/>
      <c r="GPY3" s="16"/>
      <c r="GPZ3" s="16"/>
      <c r="GQA3" s="16"/>
      <c r="GQB3" s="16"/>
      <c r="GQC3" s="16"/>
      <c r="GQD3" s="16"/>
      <c r="GQE3" s="16"/>
      <c r="GQF3" s="16"/>
      <c r="GQG3" s="16"/>
      <c r="GQH3" s="16"/>
      <c r="GQI3" s="16"/>
      <c r="GQJ3" s="16"/>
      <c r="GQK3" s="16"/>
      <c r="GQL3" s="16"/>
      <c r="GQM3" s="16"/>
      <c r="GQN3" s="16"/>
      <c r="GQO3" s="16"/>
      <c r="GQP3" s="16"/>
      <c r="GQQ3" s="16"/>
      <c r="GQR3" s="16"/>
      <c r="GQS3" s="16"/>
      <c r="GQT3" s="16"/>
      <c r="GQU3" s="16"/>
      <c r="GQV3" s="16"/>
      <c r="GQW3" s="16"/>
      <c r="GQX3" s="16"/>
      <c r="GQY3" s="16"/>
      <c r="GQZ3" s="16"/>
      <c r="GRA3" s="16"/>
      <c r="GRB3" s="16"/>
      <c r="GRC3" s="16"/>
      <c r="GRD3" s="16"/>
      <c r="GRE3" s="16"/>
      <c r="GRF3" s="16"/>
      <c r="GRG3" s="16"/>
      <c r="GRH3" s="16"/>
      <c r="GRI3" s="16"/>
      <c r="GRJ3" s="16"/>
      <c r="GRK3" s="16"/>
      <c r="GRL3" s="16"/>
      <c r="GRM3" s="16"/>
      <c r="GRN3" s="16"/>
      <c r="GRO3" s="16"/>
      <c r="GRP3" s="16"/>
      <c r="GRQ3" s="16"/>
      <c r="GRR3" s="16"/>
      <c r="GRS3" s="16"/>
      <c r="GRT3" s="16"/>
      <c r="GRU3" s="16"/>
      <c r="GRV3" s="16"/>
      <c r="GRW3" s="16"/>
      <c r="GRX3" s="16"/>
      <c r="GRY3" s="16"/>
      <c r="GRZ3" s="16"/>
      <c r="GSA3" s="16"/>
      <c r="GSB3" s="16"/>
      <c r="GSC3" s="16"/>
      <c r="GSD3" s="16"/>
      <c r="GSE3" s="16"/>
      <c r="GSF3" s="16"/>
      <c r="GSG3" s="16"/>
      <c r="GSH3" s="16"/>
      <c r="GSI3" s="16"/>
      <c r="GSJ3" s="16"/>
      <c r="GSK3" s="16"/>
      <c r="GSL3" s="16"/>
      <c r="GSM3" s="16"/>
      <c r="GSN3" s="16"/>
      <c r="GSO3" s="16"/>
      <c r="GSP3" s="16"/>
      <c r="GSQ3" s="16"/>
      <c r="GSR3" s="16"/>
      <c r="GSS3" s="16"/>
      <c r="GST3" s="16"/>
      <c r="GSU3" s="16"/>
      <c r="GSV3" s="16"/>
      <c r="GSW3" s="16"/>
      <c r="GSX3" s="16"/>
      <c r="GSY3" s="16"/>
      <c r="GSZ3" s="16"/>
      <c r="GTA3" s="16"/>
      <c r="GTB3" s="16"/>
      <c r="GTC3" s="16"/>
      <c r="GTD3" s="16"/>
      <c r="GTE3" s="16"/>
      <c r="GTF3" s="16"/>
      <c r="GTG3" s="16"/>
      <c r="GTH3" s="16"/>
      <c r="GTI3" s="16"/>
      <c r="GTJ3" s="16"/>
      <c r="GTK3" s="16"/>
      <c r="GTL3" s="16"/>
      <c r="GTM3" s="16"/>
      <c r="GTN3" s="16"/>
      <c r="GTO3" s="16"/>
      <c r="GTP3" s="16"/>
      <c r="GTQ3" s="16"/>
      <c r="GTR3" s="16"/>
      <c r="GTS3" s="16"/>
      <c r="GTT3" s="16"/>
      <c r="GTU3" s="16"/>
      <c r="GTV3" s="16"/>
      <c r="GTW3" s="16"/>
      <c r="GTX3" s="16"/>
      <c r="GTY3" s="16"/>
      <c r="GTZ3" s="16"/>
      <c r="GUA3" s="16"/>
      <c r="GUB3" s="16"/>
      <c r="GUC3" s="16"/>
      <c r="GUD3" s="16"/>
      <c r="GUE3" s="16"/>
      <c r="GUF3" s="16"/>
      <c r="GUG3" s="16"/>
      <c r="GUH3" s="16"/>
      <c r="GUI3" s="16"/>
      <c r="GUJ3" s="16"/>
      <c r="GUK3" s="16"/>
      <c r="GUL3" s="16"/>
      <c r="GUM3" s="16"/>
      <c r="GUN3" s="16"/>
      <c r="GUO3" s="16"/>
      <c r="GUP3" s="16"/>
      <c r="GUQ3" s="16"/>
      <c r="GUR3" s="16"/>
      <c r="GUS3" s="16"/>
      <c r="GUT3" s="16"/>
      <c r="GUU3" s="16"/>
      <c r="GUV3" s="16"/>
      <c r="GUW3" s="16"/>
      <c r="GUX3" s="16"/>
      <c r="GUY3" s="16"/>
      <c r="GUZ3" s="16"/>
      <c r="GVA3" s="16"/>
      <c r="GVB3" s="16"/>
      <c r="GVC3" s="16"/>
      <c r="GVD3" s="16"/>
      <c r="GVE3" s="16"/>
      <c r="GVF3" s="16"/>
      <c r="GVG3" s="16"/>
      <c r="GVH3" s="16"/>
      <c r="GVI3" s="16"/>
      <c r="GVJ3" s="16"/>
      <c r="GVK3" s="16"/>
      <c r="GVL3" s="16"/>
      <c r="GVM3" s="16"/>
      <c r="GVN3" s="16"/>
      <c r="GVO3" s="16"/>
      <c r="GVP3" s="16"/>
      <c r="GVQ3" s="16"/>
      <c r="GVR3" s="16"/>
      <c r="GVS3" s="16"/>
      <c r="GVT3" s="16"/>
      <c r="GVU3" s="16"/>
      <c r="GVV3" s="16"/>
      <c r="GVW3" s="16"/>
      <c r="GVX3" s="16"/>
      <c r="GVY3" s="16"/>
      <c r="GVZ3" s="16"/>
      <c r="GWA3" s="16"/>
      <c r="GWB3" s="16"/>
      <c r="GWC3" s="16"/>
      <c r="GWD3" s="16"/>
      <c r="GWE3" s="16"/>
      <c r="GWF3" s="16"/>
      <c r="GWG3" s="16"/>
      <c r="GWH3" s="16"/>
      <c r="GWI3" s="16"/>
      <c r="GWJ3" s="16"/>
      <c r="GWK3" s="16"/>
      <c r="GWL3" s="16"/>
      <c r="GWM3" s="16"/>
      <c r="GWN3" s="16"/>
      <c r="GWO3" s="16"/>
      <c r="GWP3" s="16"/>
      <c r="GWQ3" s="16"/>
      <c r="GWR3" s="16"/>
      <c r="GWS3" s="16"/>
      <c r="GWT3" s="16"/>
      <c r="GWU3" s="16"/>
      <c r="GWV3" s="16"/>
      <c r="GWW3" s="16"/>
      <c r="GWX3" s="16"/>
      <c r="GWY3" s="16"/>
      <c r="GWZ3" s="16"/>
      <c r="GXA3" s="16"/>
      <c r="GXB3" s="16"/>
      <c r="GXC3" s="16"/>
      <c r="GXD3" s="16"/>
      <c r="GXE3" s="16"/>
      <c r="GXF3" s="16"/>
      <c r="GXG3" s="16"/>
      <c r="GXH3" s="16"/>
      <c r="GXI3" s="16"/>
      <c r="GXJ3" s="16"/>
      <c r="GXK3" s="16"/>
      <c r="GXL3" s="16"/>
      <c r="GXM3" s="16"/>
      <c r="GXN3" s="16"/>
      <c r="GXO3" s="16"/>
      <c r="GXP3" s="16"/>
      <c r="GXQ3" s="16"/>
      <c r="GXR3" s="16"/>
      <c r="GXS3" s="16"/>
      <c r="GXT3" s="16"/>
      <c r="GXU3" s="16"/>
      <c r="GXV3" s="16"/>
      <c r="GXW3" s="16"/>
      <c r="GXX3" s="16"/>
      <c r="GXY3" s="16"/>
      <c r="GXZ3" s="16"/>
      <c r="GYA3" s="16"/>
      <c r="GYB3" s="16"/>
      <c r="GYC3" s="16"/>
      <c r="GYD3" s="16"/>
      <c r="GYE3" s="16"/>
      <c r="GYF3" s="16"/>
      <c r="GYG3" s="16"/>
      <c r="GYH3" s="16"/>
      <c r="GYI3" s="16"/>
      <c r="GYJ3" s="16"/>
      <c r="GYK3" s="16"/>
      <c r="GYL3" s="16"/>
      <c r="GYM3" s="16"/>
      <c r="GYN3" s="16"/>
      <c r="GYO3" s="16"/>
      <c r="GYP3" s="16"/>
      <c r="GYQ3" s="16"/>
      <c r="GYR3" s="16"/>
      <c r="GYS3" s="16"/>
      <c r="GYT3" s="16"/>
      <c r="GYU3" s="16"/>
      <c r="GYV3" s="16"/>
      <c r="GYW3" s="16"/>
      <c r="GYX3" s="16"/>
      <c r="GYY3" s="16"/>
      <c r="GYZ3" s="16"/>
      <c r="GZA3" s="16"/>
      <c r="GZB3" s="16"/>
      <c r="GZC3" s="16"/>
      <c r="GZD3" s="16"/>
      <c r="GZE3" s="16"/>
      <c r="GZF3" s="16"/>
      <c r="GZG3" s="16"/>
      <c r="GZH3" s="16"/>
      <c r="GZI3" s="16"/>
      <c r="GZJ3" s="16"/>
      <c r="GZK3" s="16"/>
      <c r="GZL3" s="16"/>
      <c r="GZM3" s="16"/>
      <c r="GZN3" s="16"/>
      <c r="GZO3" s="16"/>
      <c r="GZP3" s="16"/>
      <c r="GZQ3" s="16"/>
      <c r="GZR3" s="16"/>
      <c r="GZS3" s="16"/>
      <c r="GZT3" s="16"/>
      <c r="GZU3" s="16"/>
      <c r="GZV3" s="16"/>
      <c r="GZW3" s="16"/>
      <c r="GZX3" s="16"/>
      <c r="GZY3" s="16"/>
      <c r="GZZ3" s="16"/>
      <c r="HAA3" s="16"/>
      <c r="HAB3" s="16"/>
      <c r="HAC3" s="16"/>
      <c r="HAD3" s="16"/>
      <c r="HAE3" s="16"/>
      <c r="HAF3" s="16"/>
      <c r="HAG3" s="16"/>
      <c r="HAH3" s="16"/>
      <c r="HAI3" s="16"/>
      <c r="HAJ3" s="16"/>
      <c r="HAK3" s="16"/>
      <c r="HAL3" s="16"/>
      <c r="HAM3" s="16"/>
      <c r="HAN3" s="16"/>
      <c r="HAO3" s="16"/>
      <c r="HAP3" s="16"/>
      <c r="HAQ3" s="16"/>
      <c r="HAR3" s="16"/>
      <c r="HAS3" s="16"/>
      <c r="HAT3" s="16"/>
      <c r="HAU3" s="16"/>
      <c r="HAV3" s="16"/>
      <c r="HAW3" s="16"/>
      <c r="HAX3" s="16"/>
      <c r="HAY3" s="16"/>
      <c r="HAZ3" s="16"/>
      <c r="HBA3" s="16"/>
      <c r="HBB3" s="16"/>
      <c r="HBC3" s="16"/>
      <c r="HBD3" s="16"/>
      <c r="HBE3" s="16"/>
      <c r="HBF3" s="16"/>
      <c r="HBG3" s="16"/>
      <c r="HBH3" s="16"/>
      <c r="HBI3" s="16"/>
      <c r="HBJ3" s="16"/>
      <c r="HBK3" s="16"/>
      <c r="HBL3" s="16"/>
      <c r="HBM3" s="16"/>
      <c r="HBN3" s="16"/>
      <c r="HBO3" s="16"/>
      <c r="HBP3" s="16"/>
      <c r="HBQ3" s="16"/>
      <c r="HBR3" s="16"/>
      <c r="HBS3" s="16"/>
      <c r="HBT3" s="16"/>
      <c r="HBU3" s="16"/>
      <c r="HBV3" s="16"/>
      <c r="HBW3" s="16"/>
      <c r="HBX3" s="16"/>
      <c r="HBY3" s="16"/>
      <c r="HBZ3" s="16"/>
      <c r="HCA3" s="16"/>
      <c r="HCB3" s="16"/>
      <c r="HCC3" s="16"/>
      <c r="HCD3" s="16"/>
      <c r="HCE3" s="16"/>
      <c r="HCF3" s="16"/>
      <c r="HCG3" s="16"/>
      <c r="HCH3" s="16"/>
      <c r="HCI3" s="16"/>
      <c r="HCJ3" s="16"/>
      <c r="HCK3" s="16"/>
      <c r="HCL3" s="16"/>
      <c r="HCM3" s="16"/>
      <c r="HCN3" s="16"/>
      <c r="HCO3" s="16"/>
      <c r="HCP3" s="16"/>
      <c r="HCQ3" s="16"/>
      <c r="HCR3" s="16"/>
      <c r="HCS3" s="16"/>
      <c r="HCT3" s="16"/>
      <c r="HCU3" s="16"/>
      <c r="HCV3" s="16"/>
      <c r="HCW3" s="16"/>
      <c r="HCX3" s="16"/>
      <c r="HCY3" s="16"/>
      <c r="HCZ3" s="16"/>
      <c r="HDA3" s="16"/>
      <c r="HDB3" s="16"/>
      <c r="HDC3" s="16"/>
      <c r="HDD3" s="16"/>
      <c r="HDE3" s="16"/>
      <c r="HDF3" s="16"/>
      <c r="HDG3" s="16"/>
      <c r="HDH3" s="16"/>
      <c r="HDI3" s="16"/>
      <c r="HDJ3" s="16"/>
      <c r="HDK3" s="16"/>
      <c r="HDL3" s="16"/>
      <c r="HDM3" s="16"/>
      <c r="HDN3" s="16"/>
      <c r="HDO3" s="16"/>
      <c r="HDP3" s="16"/>
      <c r="HDQ3" s="16"/>
      <c r="HDR3" s="16"/>
      <c r="HDS3" s="16"/>
      <c r="HDT3" s="16"/>
      <c r="HDU3" s="16"/>
      <c r="HDV3" s="16"/>
      <c r="HDW3" s="16"/>
      <c r="HDX3" s="16"/>
      <c r="HDY3" s="16"/>
      <c r="HDZ3" s="16"/>
      <c r="HEA3" s="16"/>
      <c r="HEB3" s="16"/>
      <c r="HEC3" s="16"/>
      <c r="HED3" s="16"/>
      <c r="HEE3" s="16"/>
      <c r="HEF3" s="16"/>
      <c r="HEG3" s="16"/>
      <c r="HEH3" s="16"/>
      <c r="HEI3" s="16"/>
      <c r="HEJ3" s="16"/>
      <c r="HEK3" s="16"/>
      <c r="HEL3" s="16"/>
      <c r="HEM3" s="16"/>
      <c r="HEN3" s="16"/>
      <c r="HEO3" s="16"/>
      <c r="HEP3" s="16"/>
      <c r="HEQ3" s="16"/>
      <c r="HER3" s="16"/>
      <c r="HES3" s="16"/>
      <c r="HET3" s="16"/>
      <c r="HEU3" s="16"/>
      <c r="HEV3" s="16"/>
      <c r="HEW3" s="16"/>
      <c r="HEX3" s="16"/>
      <c r="HEY3" s="16"/>
      <c r="HEZ3" s="16"/>
      <c r="HFA3" s="16"/>
      <c r="HFB3" s="16"/>
      <c r="HFC3" s="16"/>
      <c r="HFD3" s="16"/>
      <c r="HFE3" s="16"/>
      <c r="HFF3" s="16"/>
      <c r="HFG3" s="16"/>
      <c r="HFH3" s="16"/>
      <c r="HFI3" s="16"/>
      <c r="HFJ3" s="16"/>
      <c r="HFK3" s="16"/>
      <c r="HFL3" s="16"/>
      <c r="HFM3" s="16"/>
      <c r="HFN3" s="16"/>
      <c r="HFO3" s="16"/>
      <c r="HFP3" s="16"/>
      <c r="HFQ3" s="16"/>
      <c r="HFR3" s="16"/>
      <c r="HFS3" s="16"/>
      <c r="HFT3" s="16"/>
      <c r="HFU3" s="16"/>
      <c r="HFV3" s="16"/>
      <c r="HFW3" s="16"/>
      <c r="HFX3" s="16"/>
      <c r="HFY3" s="16"/>
      <c r="HFZ3" s="16"/>
      <c r="HGA3" s="16"/>
      <c r="HGB3" s="16"/>
      <c r="HGC3" s="16"/>
      <c r="HGD3" s="16"/>
      <c r="HGE3" s="16"/>
      <c r="HGF3" s="16"/>
      <c r="HGG3" s="16"/>
      <c r="HGH3" s="16"/>
      <c r="HGI3" s="16"/>
      <c r="HGJ3" s="16"/>
      <c r="HGK3" s="16"/>
      <c r="HGL3" s="16"/>
      <c r="HGM3" s="16"/>
      <c r="HGN3" s="16"/>
      <c r="HGO3" s="16"/>
      <c r="HGP3" s="16"/>
      <c r="HGQ3" s="16"/>
      <c r="HGR3" s="16"/>
      <c r="HGS3" s="16"/>
      <c r="HGT3" s="16"/>
      <c r="HGU3" s="16"/>
      <c r="HGV3" s="16"/>
      <c r="HGW3" s="16"/>
      <c r="HGX3" s="16"/>
      <c r="HGY3" s="16"/>
      <c r="HGZ3" s="16"/>
      <c r="HHA3" s="16"/>
      <c r="HHB3" s="16"/>
      <c r="HHC3" s="16"/>
      <c r="HHD3" s="16"/>
      <c r="HHE3" s="16"/>
      <c r="HHF3" s="16"/>
      <c r="HHG3" s="16"/>
      <c r="HHH3" s="16"/>
      <c r="HHI3" s="16"/>
      <c r="HHJ3" s="16"/>
      <c r="HHK3" s="16"/>
      <c r="HHL3" s="16"/>
      <c r="HHM3" s="16"/>
      <c r="HHN3" s="16"/>
      <c r="HHO3" s="16"/>
      <c r="HHP3" s="16"/>
      <c r="HHQ3" s="16"/>
      <c r="HHR3" s="16"/>
      <c r="HHS3" s="16"/>
      <c r="HHT3" s="16"/>
      <c r="HHU3" s="16"/>
      <c r="HHV3" s="16"/>
      <c r="HHW3" s="16"/>
      <c r="HHX3" s="16"/>
      <c r="HHY3" s="16"/>
      <c r="HHZ3" s="16"/>
      <c r="HIA3" s="16"/>
      <c r="HIB3" s="16"/>
      <c r="HIC3" s="16"/>
      <c r="HID3" s="16"/>
      <c r="HIE3" s="16"/>
      <c r="HIF3" s="16"/>
      <c r="HIG3" s="16"/>
      <c r="HIH3" s="16"/>
      <c r="HII3" s="16"/>
      <c r="HIJ3" s="16"/>
      <c r="HIK3" s="16"/>
      <c r="HIL3" s="16"/>
      <c r="HIM3" s="16"/>
      <c r="HIN3" s="16"/>
      <c r="HIO3" s="16"/>
      <c r="HIP3" s="16"/>
      <c r="HIQ3" s="16"/>
      <c r="HIR3" s="16"/>
      <c r="HIS3" s="16"/>
      <c r="HIT3" s="16"/>
      <c r="HIU3" s="16"/>
      <c r="HIV3" s="16"/>
      <c r="HIW3" s="16"/>
      <c r="HIX3" s="16"/>
      <c r="HIY3" s="16"/>
      <c r="HIZ3" s="16"/>
      <c r="HJA3" s="16"/>
      <c r="HJB3" s="16"/>
      <c r="HJC3" s="16"/>
      <c r="HJD3" s="16"/>
      <c r="HJE3" s="16"/>
      <c r="HJF3" s="16"/>
      <c r="HJG3" s="16"/>
      <c r="HJH3" s="16"/>
      <c r="HJI3" s="16"/>
      <c r="HJJ3" s="16"/>
      <c r="HJK3" s="16"/>
      <c r="HJL3" s="16"/>
      <c r="HJM3" s="16"/>
      <c r="HJN3" s="16"/>
      <c r="HJO3" s="16"/>
      <c r="HJP3" s="16"/>
      <c r="HJQ3" s="16"/>
      <c r="HJR3" s="16"/>
      <c r="HJS3" s="16"/>
      <c r="HJT3" s="16"/>
      <c r="HJU3" s="16"/>
      <c r="HJV3" s="16"/>
      <c r="HJW3" s="16"/>
      <c r="HJX3" s="16"/>
      <c r="HJY3" s="16"/>
      <c r="HJZ3" s="16"/>
      <c r="HKA3" s="16"/>
      <c r="HKB3" s="16"/>
      <c r="HKC3" s="16"/>
      <c r="HKD3" s="16"/>
      <c r="HKE3" s="16"/>
      <c r="HKF3" s="16"/>
      <c r="HKG3" s="16"/>
      <c r="HKH3" s="16"/>
      <c r="HKI3" s="16"/>
      <c r="HKJ3" s="16"/>
      <c r="HKK3" s="16"/>
      <c r="HKL3" s="16"/>
      <c r="HKM3" s="16"/>
      <c r="HKN3" s="16"/>
      <c r="HKO3" s="16"/>
      <c r="HKP3" s="16"/>
      <c r="HKQ3" s="16"/>
      <c r="HKR3" s="16"/>
      <c r="HKS3" s="16"/>
      <c r="HKT3" s="16"/>
      <c r="HKU3" s="16"/>
      <c r="HKV3" s="16"/>
      <c r="HKW3" s="16"/>
      <c r="HKX3" s="16"/>
      <c r="HKY3" s="16"/>
      <c r="HKZ3" s="16"/>
      <c r="HLA3" s="16"/>
      <c r="HLB3" s="16"/>
      <c r="HLC3" s="16"/>
      <c r="HLD3" s="16"/>
      <c r="HLE3" s="16"/>
      <c r="HLF3" s="16"/>
      <c r="HLG3" s="16"/>
      <c r="HLH3" s="16"/>
      <c r="HLI3" s="16"/>
      <c r="HLJ3" s="16"/>
      <c r="HLK3" s="16"/>
      <c r="HLL3" s="16"/>
      <c r="HLM3" s="16"/>
      <c r="HLN3" s="16"/>
      <c r="HLO3" s="16"/>
      <c r="HLP3" s="16"/>
      <c r="HLQ3" s="16"/>
      <c r="HLR3" s="16"/>
      <c r="HLS3" s="16"/>
      <c r="HLT3" s="16"/>
      <c r="HLU3" s="16"/>
      <c r="HLV3" s="16"/>
      <c r="HLW3" s="16"/>
      <c r="HLX3" s="16"/>
      <c r="HLY3" s="16"/>
      <c r="HLZ3" s="16"/>
      <c r="HMA3" s="16"/>
      <c r="HMB3" s="16"/>
      <c r="HMC3" s="16"/>
      <c r="HMD3" s="16"/>
      <c r="HME3" s="16"/>
      <c r="HMF3" s="16"/>
      <c r="HMG3" s="16"/>
      <c r="HMH3" s="16"/>
      <c r="HMI3" s="16"/>
      <c r="HMJ3" s="16"/>
      <c r="HMK3" s="16"/>
      <c r="HML3" s="16"/>
      <c r="HMM3" s="16"/>
      <c r="HMN3" s="16"/>
      <c r="HMO3" s="16"/>
      <c r="HMP3" s="16"/>
      <c r="HMQ3" s="16"/>
      <c r="HMR3" s="16"/>
      <c r="HMS3" s="16"/>
      <c r="HMT3" s="16"/>
      <c r="HMU3" s="16"/>
      <c r="HMV3" s="16"/>
      <c r="HMW3" s="16"/>
      <c r="HMX3" s="16"/>
      <c r="HMY3" s="16"/>
      <c r="HMZ3" s="16"/>
      <c r="HNA3" s="16"/>
      <c r="HNB3" s="16"/>
      <c r="HNC3" s="16"/>
      <c r="HND3" s="16"/>
      <c r="HNE3" s="16"/>
      <c r="HNF3" s="16"/>
      <c r="HNG3" s="16"/>
      <c r="HNH3" s="16"/>
      <c r="HNI3" s="16"/>
      <c r="HNJ3" s="16"/>
      <c r="HNK3" s="16"/>
      <c r="HNL3" s="16"/>
      <c r="HNM3" s="16"/>
      <c r="HNN3" s="16"/>
      <c r="HNO3" s="16"/>
      <c r="HNP3" s="16"/>
      <c r="HNQ3" s="16"/>
      <c r="HNR3" s="16"/>
      <c r="HNS3" s="16"/>
      <c r="HNT3" s="16"/>
      <c r="HNU3" s="16"/>
      <c r="HNV3" s="16"/>
      <c r="HNW3" s="16"/>
      <c r="HNX3" s="16"/>
      <c r="HNY3" s="16"/>
      <c r="HNZ3" s="16"/>
      <c r="HOA3" s="16"/>
      <c r="HOB3" s="16"/>
      <c r="HOC3" s="16"/>
      <c r="HOD3" s="16"/>
      <c r="HOE3" s="16"/>
      <c r="HOF3" s="16"/>
      <c r="HOG3" s="16"/>
      <c r="HOH3" s="16"/>
      <c r="HOI3" s="16"/>
      <c r="HOJ3" s="16"/>
      <c r="HOK3" s="16"/>
      <c r="HOL3" s="16"/>
      <c r="HOM3" s="16"/>
      <c r="HON3" s="16"/>
      <c r="HOO3" s="16"/>
      <c r="HOP3" s="16"/>
      <c r="HOQ3" s="16"/>
      <c r="HOR3" s="16"/>
      <c r="HOS3" s="16"/>
      <c r="HOT3" s="16"/>
      <c r="HOU3" s="16"/>
      <c r="HOV3" s="16"/>
      <c r="HOW3" s="16"/>
      <c r="HOX3" s="16"/>
      <c r="HOY3" s="16"/>
      <c r="HOZ3" s="16"/>
      <c r="HPA3" s="16"/>
      <c r="HPB3" s="16"/>
      <c r="HPC3" s="16"/>
      <c r="HPD3" s="16"/>
      <c r="HPE3" s="16"/>
      <c r="HPF3" s="16"/>
      <c r="HPG3" s="16"/>
      <c r="HPH3" s="16"/>
      <c r="HPI3" s="16"/>
      <c r="HPJ3" s="16"/>
      <c r="HPK3" s="16"/>
      <c r="HPL3" s="16"/>
      <c r="HPM3" s="16"/>
      <c r="HPN3" s="16"/>
      <c r="HPO3" s="16"/>
      <c r="HPP3" s="16"/>
      <c r="HPQ3" s="16"/>
      <c r="HPR3" s="16"/>
      <c r="HPS3" s="16"/>
      <c r="HPT3" s="16"/>
      <c r="HPU3" s="16"/>
      <c r="HPV3" s="16"/>
      <c r="HPW3" s="16"/>
      <c r="HPX3" s="16"/>
      <c r="HPY3" s="16"/>
      <c r="HPZ3" s="16"/>
      <c r="HQA3" s="16"/>
      <c r="HQB3" s="16"/>
      <c r="HQC3" s="16"/>
      <c r="HQD3" s="16"/>
      <c r="HQE3" s="16"/>
      <c r="HQF3" s="16"/>
      <c r="HQG3" s="16"/>
      <c r="HQH3" s="16"/>
      <c r="HQI3" s="16"/>
      <c r="HQJ3" s="16"/>
      <c r="HQK3" s="16"/>
      <c r="HQL3" s="16"/>
      <c r="HQM3" s="16"/>
      <c r="HQN3" s="16"/>
      <c r="HQO3" s="16"/>
      <c r="HQP3" s="16"/>
      <c r="HQQ3" s="16"/>
      <c r="HQR3" s="16"/>
      <c r="HQS3" s="16"/>
      <c r="HQT3" s="16"/>
      <c r="HQU3" s="16"/>
      <c r="HQV3" s="16"/>
      <c r="HQW3" s="16"/>
      <c r="HQX3" s="16"/>
      <c r="HQY3" s="16"/>
      <c r="HQZ3" s="16"/>
      <c r="HRA3" s="16"/>
      <c r="HRB3" s="16"/>
      <c r="HRC3" s="16"/>
      <c r="HRD3" s="16"/>
      <c r="HRE3" s="16"/>
      <c r="HRF3" s="16"/>
      <c r="HRG3" s="16"/>
      <c r="HRH3" s="16"/>
      <c r="HRI3" s="16"/>
      <c r="HRJ3" s="16"/>
      <c r="HRK3" s="16"/>
      <c r="HRL3" s="16"/>
      <c r="HRM3" s="16"/>
      <c r="HRN3" s="16"/>
      <c r="HRO3" s="16"/>
      <c r="HRP3" s="16"/>
      <c r="HRQ3" s="16"/>
      <c r="HRR3" s="16"/>
      <c r="HRS3" s="16"/>
      <c r="HRT3" s="16"/>
      <c r="HRU3" s="16"/>
      <c r="HRV3" s="16"/>
      <c r="HRW3" s="16"/>
      <c r="HRX3" s="16"/>
      <c r="HRY3" s="16"/>
      <c r="HRZ3" s="16"/>
      <c r="HSA3" s="16"/>
      <c r="HSB3" s="16"/>
      <c r="HSC3" s="16"/>
      <c r="HSD3" s="16"/>
      <c r="HSE3" s="16"/>
      <c r="HSF3" s="16"/>
      <c r="HSG3" s="16"/>
      <c r="HSH3" s="16"/>
      <c r="HSI3" s="16"/>
      <c r="HSJ3" s="16"/>
      <c r="HSK3" s="16"/>
      <c r="HSL3" s="16"/>
      <c r="HSM3" s="16"/>
      <c r="HSN3" s="16"/>
      <c r="HSO3" s="16"/>
      <c r="HSP3" s="16"/>
      <c r="HSQ3" s="16"/>
      <c r="HSR3" s="16"/>
      <c r="HSS3" s="16"/>
      <c r="HST3" s="16"/>
      <c r="HSU3" s="16"/>
      <c r="HSV3" s="16"/>
      <c r="HSW3" s="16"/>
      <c r="HSX3" s="16"/>
      <c r="HSY3" s="16"/>
      <c r="HSZ3" s="16"/>
      <c r="HTA3" s="16"/>
      <c r="HTB3" s="16"/>
      <c r="HTC3" s="16"/>
      <c r="HTD3" s="16"/>
      <c r="HTE3" s="16"/>
      <c r="HTF3" s="16"/>
      <c r="HTG3" s="16"/>
      <c r="HTH3" s="16"/>
      <c r="HTI3" s="16"/>
      <c r="HTJ3" s="16"/>
      <c r="HTK3" s="16"/>
      <c r="HTL3" s="16"/>
      <c r="HTM3" s="16"/>
      <c r="HTN3" s="16"/>
      <c r="HTO3" s="16"/>
      <c r="HTP3" s="16"/>
      <c r="HTQ3" s="16"/>
      <c r="HTR3" s="16"/>
      <c r="HTS3" s="16"/>
      <c r="HTT3" s="16"/>
      <c r="HTU3" s="16"/>
      <c r="HTV3" s="16"/>
      <c r="HTW3" s="16"/>
      <c r="HTX3" s="16"/>
      <c r="HTY3" s="16"/>
      <c r="HTZ3" s="16"/>
      <c r="HUA3" s="16"/>
      <c r="HUB3" s="16"/>
      <c r="HUC3" s="16"/>
      <c r="HUD3" s="16"/>
      <c r="HUE3" s="16"/>
      <c r="HUF3" s="16"/>
      <c r="HUG3" s="16"/>
      <c r="HUH3" s="16"/>
      <c r="HUI3" s="16"/>
      <c r="HUJ3" s="16"/>
      <c r="HUK3" s="16"/>
      <c r="HUL3" s="16"/>
      <c r="HUM3" s="16"/>
      <c r="HUN3" s="16"/>
      <c r="HUO3" s="16"/>
      <c r="HUP3" s="16"/>
      <c r="HUQ3" s="16"/>
      <c r="HUR3" s="16"/>
      <c r="HUS3" s="16"/>
      <c r="HUT3" s="16"/>
      <c r="HUU3" s="16"/>
      <c r="HUV3" s="16"/>
      <c r="HUW3" s="16"/>
      <c r="HUX3" s="16"/>
      <c r="HUY3" s="16"/>
      <c r="HUZ3" s="16"/>
      <c r="HVA3" s="16"/>
      <c r="HVB3" s="16"/>
      <c r="HVC3" s="16"/>
      <c r="HVD3" s="16"/>
      <c r="HVE3" s="16"/>
      <c r="HVF3" s="16"/>
      <c r="HVG3" s="16"/>
      <c r="HVH3" s="16"/>
      <c r="HVI3" s="16"/>
      <c r="HVJ3" s="16"/>
      <c r="HVK3" s="16"/>
      <c r="HVL3" s="16"/>
      <c r="HVM3" s="16"/>
      <c r="HVN3" s="16"/>
      <c r="HVO3" s="16"/>
      <c r="HVP3" s="16"/>
      <c r="HVQ3" s="16"/>
      <c r="HVR3" s="16"/>
      <c r="HVS3" s="16"/>
      <c r="HVT3" s="16"/>
      <c r="HVU3" s="16"/>
      <c r="HVV3" s="16"/>
      <c r="HVW3" s="16"/>
      <c r="HVX3" s="16"/>
      <c r="HVY3" s="16"/>
      <c r="HVZ3" s="16"/>
      <c r="HWA3" s="16"/>
      <c r="HWB3" s="16"/>
      <c r="HWC3" s="16"/>
      <c r="HWD3" s="16"/>
      <c r="HWE3" s="16"/>
      <c r="HWF3" s="16"/>
      <c r="HWG3" s="16"/>
      <c r="HWH3" s="16"/>
      <c r="HWI3" s="16"/>
      <c r="HWJ3" s="16"/>
      <c r="HWK3" s="16"/>
      <c r="HWL3" s="16"/>
      <c r="HWM3" s="16"/>
      <c r="HWN3" s="16"/>
      <c r="HWO3" s="16"/>
      <c r="HWP3" s="16"/>
      <c r="HWQ3" s="16"/>
      <c r="HWR3" s="16"/>
      <c r="HWS3" s="16"/>
      <c r="HWT3" s="16"/>
      <c r="HWU3" s="16"/>
      <c r="HWV3" s="16"/>
      <c r="HWW3" s="16"/>
      <c r="HWX3" s="16"/>
      <c r="HWY3" s="16"/>
      <c r="HWZ3" s="16"/>
      <c r="HXA3" s="16"/>
      <c r="HXB3" s="16"/>
      <c r="HXC3" s="16"/>
      <c r="HXD3" s="16"/>
      <c r="HXE3" s="16"/>
      <c r="HXF3" s="16"/>
      <c r="HXG3" s="16"/>
      <c r="HXH3" s="16"/>
      <c r="HXI3" s="16"/>
      <c r="HXJ3" s="16"/>
      <c r="HXK3" s="16"/>
      <c r="HXL3" s="16"/>
      <c r="HXM3" s="16"/>
      <c r="HXN3" s="16"/>
      <c r="HXO3" s="16"/>
      <c r="HXP3" s="16"/>
      <c r="HXQ3" s="16"/>
      <c r="HXR3" s="16"/>
      <c r="HXS3" s="16"/>
      <c r="HXT3" s="16"/>
      <c r="HXU3" s="16"/>
      <c r="HXV3" s="16"/>
      <c r="HXW3" s="16"/>
      <c r="HXX3" s="16"/>
      <c r="HXY3" s="16"/>
      <c r="HXZ3" s="16"/>
      <c r="HYA3" s="16"/>
      <c r="HYB3" s="16"/>
      <c r="HYC3" s="16"/>
      <c r="HYD3" s="16"/>
      <c r="HYE3" s="16"/>
      <c r="HYF3" s="16"/>
      <c r="HYG3" s="16"/>
      <c r="HYH3" s="16"/>
      <c r="HYI3" s="16"/>
      <c r="HYJ3" s="16"/>
      <c r="HYK3" s="16"/>
      <c r="HYL3" s="16"/>
      <c r="HYM3" s="16"/>
      <c r="HYN3" s="16"/>
      <c r="HYO3" s="16"/>
      <c r="HYP3" s="16"/>
      <c r="HYQ3" s="16"/>
      <c r="HYR3" s="16"/>
      <c r="HYS3" s="16"/>
      <c r="HYT3" s="16"/>
      <c r="HYU3" s="16"/>
      <c r="HYV3" s="16"/>
      <c r="HYW3" s="16"/>
      <c r="HYX3" s="16"/>
      <c r="HYY3" s="16"/>
      <c r="HYZ3" s="16"/>
      <c r="HZA3" s="16"/>
      <c r="HZB3" s="16"/>
      <c r="HZC3" s="16"/>
      <c r="HZD3" s="16"/>
      <c r="HZE3" s="16"/>
      <c r="HZF3" s="16"/>
      <c r="HZG3" s="16"/>
      <c r="HZH3" s="16"/>
      <c r="HZI3" s="16"/>
      <c r="HZJ3" s="16"/>
      <c r="HZK3" s="16"/>
      <c r="HZL3" s="16"/>
      <c r="HZM3" s="16"/>
      <c r="HZN3" s="16"/>
      <c r="HZO3" s="16"/>
      <c r="HZP3" s="16"/>
      <c r="HZQ3" s="16"/>
      <c r="HZR3" s="16"/>
      <c r="HZS3" s="16"/>
      <c r="HZT3" s="16"/>
      <c r="HZU3" s="16"/>
      <c r="HZV3" s="16"/>
      <c r="HZW3" s="16"/>
      <c r="HZX3" s="16"/>
      <c r="HZY3" s="16"/>
      <c r="HZZ3" s="16"/>
      <c r="IAA3" s="16"/>
      <c r="IAB3" s="16"/>
      <c r="IAC3" s="16"/>
      <c r="IAD3" s="16"/>
      <c r="IAE3" s="16"/>
      <c r="IAF3" s="16"/>
      <c r="IAG3" s="16"/>
      <c r="IAH3" s="16"/>
      <c r="IAI3" s="16"/>
      <c r="IAJ3" s="16"/>
      <c r="IAK3" s="16"/>
      <c r="IAL3" s="16"/>
      <c r="IAM3" s="16"/>
      <c r="IAN3" s="16"/>
      <c r="IAO3" s="16"/>
      <c r="IAP3" s="16"/>
      <c r="IAQ3" s="16"/>
      <c r="IAR3" s="16"/>
      <c r="IAS3" s="16"/>
      <c r="IAT3" s="16"/>
      <c r="IAU3" s="16"/>
      <c r="IAV3" s="16"/>
      <c r="IAW3" s="16"/>
      <c r="IAX3" s="16"/>
      <c r="IAY3" s="16"/>
      <c r="IAZ3" s="16"/>
      <c r="IBA3" s="16"/>
      <c r="IBB3" s="16"/>
      <c r="IBC3" s="16"/>
      <c r="IBD3" s="16"/>
      <c r="IBE3" s="16"/>
      <c r="IBF3" s="16"/>
      <c r="IBG3" s="16"/>
      <c r="IBH3" s="16"/>
      <c r="IBI3" s="16"/>
      <c r="IBJ3" s="16"/>
      <c r="IBK3" s="16"/>
      <c r="IBL3" s="16"/>
      <c r="IBM3" s="16"/>
      <c r="IBN3" s="16"/>
      <c r="IBO3" s="16"/>
      <c r="IBP3" s="16"/>
      <c r="IBQ3" s="16"/>
      <c r="IBR3" s="16"/>
      <c r="IBS3" s="16"/>
      <c r="IBT3" s="16"/>
      <c r="IBU3" s="16"/>
      <c r="IBV3" s="16"/>
      <c r="IBW3" s="16"/>
      <c r="IBX3" s="16"/>
      <c r="IBY3" s="16"/>
      <c r="IBZ3" s="16"/>
      <c r="ICA3" s="16"/>
      <c r="ICB3" s="16"/>
      <c r="ICC3" s="16"/>
      <c r="ICD3" s="16"/>
      <c r="ICE3" s="16"/>
      <c r="ICF3" s="16"/>
      <c r="ICG3" s="16"/>
      <c r="ICH3" s="16"/>
      <c r="ICI3" s="16"/>
      <c r="ICJ3" s="16"/>
      <c r="ICK3" s="16"/>
      <c r="ICL3" s="16"/>
      <c r="ICM3" s="16"/>
      <c r="ICN3" s="16"/>
      <c r="ICO3" s="16"/>
      <c r="ICP3" s="16"/>
      <c r="ICQ3" s="16"/>
      <c r="ICR3" s="16"/>
      <c r="ICS3" s="16"/>
      <c r="ICT3" s="16"/>
      <c r="ICU3" s="16"/>
      <c r="ICV3" s="16"/>
      <c r="ICW3" s="16"/>
      <c r="ICX3" s="16"/>
      <c r="ICY3" s="16"/>
      <c r="ICZ3" s="16"/>
      <c r="IDA3" s="16"/>
      <c r="IDB3" s="16"/>
      <c r="IDC3" s="16"/>
      <c r="IDD3" s="16"/>
      <c r="IDE3" s="16"/>
      <c r="IDF3" s="16"/>
      <c r="IDG3" s="16"/>
      <c r="IDH3" s="16"/>
      <c r="IDI3" s="16"/>
      <c r="IDJ3" s="16"/>
      <c r="IDK3" s="16"/>
      <c r="IDL3" s="16"/>
      <c r="IDM3" s="16"/>
      <c r="IDN3" s="16"/>
      <c r="IDO3" s="16"/>
      <c r="IDP3" s="16"/>
      <c r="IDQ3" s="16"/>
      <c r="IDR3" s="16"/>
      <c r="IDS3" s="16"/>
      <c r="IDT3" s="16"/>
      <c r="IDU3" s="16"/>
      <c r="IDV3" s="16"/>
      <c r="IDW3" s="16"/>
      <c r="IDX3" s="16"/>
      <c r="IDY3" s="16"/>
      <c r="IDZ3" s="16"/>
      <c r="IEA3" s="16"/>
      <c r="IEB3" s="16"/>
      <c r="IEC3" s="16"/>
      <c r="IED3" s="16"/>
      <c r="IEE3" s="16"/>
      <c r="IEF3" s="16"/>
      <c r="IEG3" s="16"/>
      <c r="IEH3" s="16"/>
      <c r="IEI3" s="16"/>
      <c r="IEJ3" s="16"/>
      <c r="IEK3" s="16"/>
      <c r="IEL3" s="16"/>
      <c r="IEM3" s="16"/>
      <c r="IEN3" s="16"/>
      <c r="IEO3" s="16"/>
      <c r="IEP3" s="16"/>
      <c r="IEQ3" s="16"/>
      <c r="IER3" s="16"/>
      <c r="IES3" s="16"/>
      <c r="IET3" s="16"/>
      <c r="IEU3" s="16"/>
      <c r="IEV3" s="16"/>
      <c r="IEW3" s="16"/>
      <c r="IEX3" s="16"/>
      <c r="IEY3" s="16"/>
      <c r="IEZ3" s="16"/>
      <c r="IFA3" s="16"/>
      <c r="IFB3" s="16"/>
      <c r="IFC3" s="16"/>
      <c r="IFD3" s="16"/>
      <c r="IFE3" s="16"/>
      <c r="IFF3" s="16"/>
      <c r="IFG3" s="16"/>
      <c r="IFH3" s="16"/>
      <c r="IFI3" s="16"/>
      <c r="IFJ3" s="16"/>
      <c r="IFK3" s="16"/>
      <c r="IFL3" s="16"/>
      <c r="IFM3" s="16"/>
      <c r="IFN3" s="16"/>
      <c r="IFO3" s="16"/>
      <c r="IFP3" s="16"/>
      <c r="IFQ3" s="16"/>
      <c r="IFR3" s="16"/>
      <c r="IFS3" s="16"/>
      <c r="IFT3" s="16"/>
      <c r="IFU3" s="16"/>
      <c r="IFV3" s="16"/>
      <c r="IFW3" s="16"/>
      <c r="IFX3" s="16"/>
      <c r="IFY3" s="16"/>
      <c r="IFZ3" s="16"/>
      <c r="IGA3" s="16"/>
      <c r="IGB3" s="16"/>
      <c r="IGC3" s="16"/>
      <c r="IGD3" s="16"/>
      <c r="IGE3" s="16"/>
      <c r="IGF3" s="16"/>
      <c r="IGG3" s="16"/>
      <c r="IGH3" s="16"/>
      <c r="IGI3" s="16"/>
      <c r="IGJ3" s="16"/>
      <c r="IGK3" s="16"/>
      <c r="IGL3" s="16"/>
      <c r="IGM3" s="16"/>
      <c r="IGN3" s="16"/>
      <c r="IGO3" s="16"/>
      <c r="IGP3" s="16"/>
      <c r="IGQ3" s="16"/>
      <c r="IGR3" s="16"/>
      <c r="IGS3" s="16"/>
      <c r="IGT3" s="16"/>
      <c r="IGU3" s="16"/>
      <c r="IGV3" s="16"/>
      <c r="IGW3" s="16"/>
      <c r="IGX3" s="16"/>
      <c r="IGY3" s="16"/>
      <c r="IGZ3" s="16"/>
      <c r="IHA3" s="16"/>
      <c r="IHB3" s="16"/>
      <c r="IHC3" s="16"/>
      <c r="IHD3" s="16"/>
      <c r="IHE3" s="16"/>
      <c r="IHF3" s="16"/>
      <c r="IHG3" s="16"/>
      <c r="IHH3" s="16"/>
      <c r="IHI3" s="16"/>
      <c r="IHJ3" s="16"/>
      <c r="IHK3" s="16"/>
      <c r="IHL3" s="16"/>
      <c r="IHM3" s="16"/>
      <c r="IHN3" s="16"/>
      <c r="IHO3" s="16"/>
      <c r="IHP3" s="16"/>
      <c r="IHQ3" s="16"/>
      <c r="IHR3" s="16"/>
      <c r="IHS3" s="16"/>
      <c r="IHT3" s="16"/>
      <c r="IHU3" s="16"/>
      <c r="IHV3" s="16"/>
      <c r="IHW3" s="16"/>
      <c r="IHX3" s="16"/>
      <c r="IHY3" s="16"/>
      <c r="IHZ3" s="16"/>
      <c r="IIA3" s="16"/>
      <c r="IIB3" s="16"/>
      <c r="IIC3" s="16"/>
      <c r="IID3" s="16"/>
      <c r="IIE3" s="16"/>
      <c r="IIF3" s="16"/>
      <c r="IIG3" s="16"/>
      <c r="IIH3" s="16"/>
      <c r="III3" s="16"/>
      <c r="IIJ3" s="16"/>
      <c r="IIK3" s="16"/>
      <c r="IIL3" s="16"/>
      <c r="IIM3" s="16"/>
      <c r="IIN3" s="16"/>
      <c r="IIO3" s="16"/>
      <c r="IIP3" s="16"/>
      <c r="IIQ3" s="16"/>
      <c r="IIR3" s="16"/>
      <c r="IIS3" s="16"/>
      <c r="IIT3" s="16"/>
      <c r="IIU3" s="16"/>
      <c r="IIV3" s="16"/>
      <c r="IIW3" s="16"/>
      <c r="IIX3" s="16"/>
      <c r="IIY3" s="16"/>
      <c r="IIZ3" s="16"/>
      <c r="IJA3" s="16"/>
      <c r="IJB3" s="16"/>
      <c r="IJC3" s="16"/>
      <c r="IJD3" s="16"/>
      <c r="IJE3" s="16"/>
      <c r="IJF3" s="16"/>
      <c r="IJG3" s="16"/>
      <c r="IJH3" s="16"/>
      <c r="IJI3" s="16"/>
      <c r="IJJ3" s="16"/>
      <c r="IJK3" s="16"/>
      <c r="IJL3" s="16"/>
      <c r="IJM3" s="16"/>
      <c r="IJN3" s="16"/>
      <c r="IJO3" s="16"/>
      <c r="IJP3" s="16"/>
      <c r="IJQ3" s="16"/>
      <c r="IJR3" s="16"/>
      <c r="IJS3" s="16"/>
      <c r="IJT3" s="16"/>
      <c r="IJU3" s="16"/>
      <c r="IJV3" s="16"/>
      <c r="IJW3" s="16"/>
      <c r="IJX3" s="16"/>
      <c r="IJY3" s="16"/>
      <c r="IJZ3" s="16"/>
      <c r="IKA3" s="16"/>
      <c r="IKB3" s="16"/>
      <c r="IKC3" s="16"/>
      <c r="IKD3" s="16"/>
      <c r="IKE3" s="16"/>
      <c r="IKF3" s="16"/>
      <c r="IKG3" s="16"/>
      <c r="IKH3" s="16"/>
      <c r="IKI3" s="16"/>
      <c r="IKJ3" s="16"/>
      <c r="IKK3" s="16"/>
      <c r="IKL3" s="16"/>
      <c r="IKM3" s="16"/>
      <c r="IKN3" s="16"/>
      <c r="IKO3" s="16"/>
      <c r="IKP3" s="16"/>
      <c r="IKQ3" s="16"/>
      <c r="IKR3" s="16"/>
      <c r="IKS3" s="16"/>
      <c r="IKT3" s="16"/>
      <c r="IKU3" s="16"/>
      <c r="IKV3" s="16"/>
      <c r="IKW3" s="16"/>
      <c r="IKX3" s="16"/>
      <c r="IKY3" s="16"/>
      <c r="IKZ3" s="16"/>
      <c r="ILA3" s="16"/>
      <c r="ILB3" s="16"/>
      <c r="ILC3" s="16"/>
      <c r="ILD3" s="16"/>
      <c r="ILE3" s="16"/>
      <c r="ILF3" s="16"/>
      <c r="ILG3" s="16"/>
      <c r="ILH3" s="16"/>
      <c r="ILI3" s="16"/>
      <c r="ILJ3" s="16"/>
      <c r="ILK3" s="16"/>
      <c r="ILL3" s="16"/>
      <c r="ILM3" s="16"/>
      <c r="ILN3" s="16"/>
      <c r="ILO3" s="16"/>
      <c r="ILP3" s="16"/>
      <c r="ILQ3" s="16"/>
      <c r="ILR3" s="16"/>
      <c r="ILS3" s="16"/>
      <c r="ILT3" s="16"/>
      <c r="ILU3" s="16"/>
      <c r="ILV3" s="16"/>
      <c r="ILW3" s="16"/>
      <c r="ILX3" s="16"/>
      <c r="ILY3" s="16"/>
      <c r="ILZ3" s="16"/>
      <c r="IMA3" s="16"/>
      <c r="IMB3" s="16"/>
      <c r="IMC3" s="16"/>
      <c r="IMD3" s="16"/>
      <c r="IME3" s="16"/>
      <c r="IMF3" s="16"/>
      <c r="IMG3" s="16"/>
      <c r="IMH3" s="16"/>
      <c r="IMI3" s="16"/>
      <c r="IMJ3" s="16"/>
      <c r="IMK3" s="16"/>
      <c r="IML3" s="16"/>
      <c r="IMM3" s="16"/>
      <c r="IMN3" s="16"/>
      <c r="IMO3" s="16"/>
      <c r="IMP3" s="16"/>
      <c r="IMQ3" s="16"/>
      <c r="IMR3" s="16"/>
      <c r="IMS3" s="16"/>
      <c r="IMT3" s="16"/>
      <c r="IMU3" s="16"/>
      <c r="IMV3" s="16"/>
      <c r="IMW3" s="16"/>
      <c r="IMX3" s="16"/>
      <c r="IMY3" s="16"/>
      <c r="IMZ3" s="16"/>
      <c r="INA3" s="16"/>
      <c r="INB3" s="16"/>
      <c r="INC3" s="16"/>
      <c r="IND3" s="16"/>
      <c r="INE3" s="16"/>
      <c r="INF3" s="16"/>
      <c r="ING3" s="16"/>
      <c r="INH3" s="16"/>
      <c r="INI3" s="16"/>
      <c r="INJ3" s="16"/>
      <c r="INK3" s="16"/>
      <c r="INL3" s="16"/>
      <c r="INM3" s="16"/>
      <c r="INN3" s="16"/>
      <c r="INO3" s="16"/>
      <c r="INP3" s="16"/>
      <c r="INQ3" s="16"/>
      <c r="INR3" s="16"/>
      <c r="INS3" s="16"/>
      <c r="INT3" s="16"/>
      <c r="INU3" s="16"/>
      <c r="INV3" s="16"/>
      <c r="INW3" s="16"/>
      <c r="INX3" s="16"/>
      <c r="INY3" s="16"/>
      <c r="INZ3" s="16"/>
      <c r="IOA3" s="16"/>
      <c r="IOB3" s="16"/>
      <c r="IOC3" s="16"/>
      <c r="IOD3" s="16"/>
      <c r="IOE3" s="16"/>
      <c r="IOF3" s="16"/>
      <c r="IOG3" s="16"/>
      <c r="IOH3" s="16"/>
      <c r="IOI3" s="16"/>
      <c r="IOJ3" s="16"/>
      <c r="IOK3" s="16"/>
      <c r="IOL3" s="16"/>
      <c r="IOM3" s="16"/>
      <c r="ION3" s="16"/>
      <c r="IOO3" s="16"/>
      <c r="IOP3" s="16"/>
      <c r="IOQ3" s="16"/>
      <c r="IOR3" s="16"/>
      <c r="IOS3" s="16"/>
      <c r="IOT3" s="16"/>
      <c r="IOU3" s="16"/>
      <c r="IOV3" s="16"/>
      <c r="IOW3" s="16"/>
      <c r="IOX3" s="16"/>
      <c r="IOY3" s="16"/>
      <c r="IOZ3" s="16"/>
      <c r="IPA3" s="16"/>
      <c r="IPB3" s="16"/>
      <c r="IPC3" s="16"/>
      <c r="IPD3" s="16"/>
      <c r="IPE3" s="16"/>
      <c r="IPF3" s="16"/>
      <c r="IPG3" s="16"/>
      <c r="IPH3" s="16"/>
      <c r="IPI3" s="16"/>
      <c r="IPJ3" s="16"/>
      <c r="IPK3" s="16"/>
      <c r="IPL3" s="16"/>
      <c r="IPM3" s="16"/>
      <c r="IPN3" s="16"/>
      <c r="IPO3" s="16"/>
      <c r="IPP3" s="16"/>
      <c r="IPQ3" s="16"/>
      <c r="IPR3" s="16"/>
      <c r="IPS3" s="16"/>
      <c r="IPT3" s="16"/>
      <c r="IPU3" s="16"/>
      <c r="IPV3" s="16"/>
      <c r="IPW3" s="16"/>
      <c r="IPX3" s="16"/>
      <c r="IPY3" s="16"/>
      <c r="IPZ3" s="16"/>
      <c r="IQA3" s="16"/>
      <c r="IQB3" s="16"/>
      <c r="IQC3" s="16"/>
      <c r="IQD3" s="16"/>
      <c r="IQE3" s="16"/>
      <c r="IQF3" s="16"/>
      <c r="IQG3" s="16"/>
      <c r="IQH3" s="16"/>
      <c r="IQI3" s="16"/>
      <c r="IQJ3" s="16"/>
      <c r="IQK3" s="16"/>
      <c r="IQL3" s="16"/>
      <c r="IQM3" s="16"/>
      <c r="IQN3" s="16"/>
      <c r="IQO3" s="16"/>
      <c r="IQP3" s="16"/>
      <c r="IQQ3" s="16"/>
      <c r="IQR3" s="16"/>
      <c r="IQS3" s="16"/>
      <c r="IQT3" s="16"/>
      <c r="IQU3" s="16"/>
      <c r="IQV3" s="16"/>
      <c r="IQW3" s="16"/>
      <c r="IQX3" s="16"/>
      <c r="IQY3" s="16"/>
      <c r="IQZ3" s="16"/>
      <c r="IRA3" s="16"/>
      <c r="IRB3" s="16"/>
      <c r="IRC3" s="16"/>
      <c r="IRD3" s="16"/>
      <c r="IRE3" s="16"/>
      <c r="IRF3" s="16"/>
      <c r="IRG3" s="16"/>
      <c r="IRH3" s="16"/>
      <c r="IRI3" s="16"/>
      <c r="IRJ3" s="16"/>
      <c r="IRK3" s="16"/>
      <c r="IRL3" s="16"/>
      <c r="IRM3" s="16"/>
      <c r="IRN3" s="16"/>
      <c r="IRO3" s="16"/>
      <c r="IRP3" s="16"/>
      <c r="IRQ3" s="16"/>
      <c r="IRR3" s="16"/>
      <c r="IRS3" s="16"/>
      <c r="IRT3" s="16"/>
      <c r="IRU3" s="16"/>
      <c r="IRV3" s="16"/>
      <c r="IRW3" s="16"/>
      <c r="IRX3" s="16"/>
      <c r="IRY3" s="16"/>
      <c r="IRZ3" s="16"/>
      <c r="ISA3" s="16"/>
      <c r="ISB3" s="16"/>
      <c r="ISC3" s="16"/>
      <c r="ISD3" s="16"/>
      <c r="ISE3" s="16"/>
      <c r="ISF3" s="16"/>
      <c r="ISG3" s="16"/>
      <c r="ISH3" s="16"/>
      <c r="ISI3" s="16"/>
      <c r="ISJ3" s="16"/>
      <c r="ISK3" s="16"/>
      <c r="ISL3" s="16"/>
      <c r="ISM3" s="16"/>
      <c r="ISN3" s="16"/>
      <c r="ISO3" s="16"/>
      <c r="ISP3" s="16"/>
      <c r="ISQ3" s="16"/>
      <c r="ISR3" s="16"/>
      <c r="ISS3" s="16"/>
      <c r="IST3" s="16"/>
      <c r="ISU3" s="16"/>
      <c r="ISV3" s="16"/>
      <c r="ISW3" s="16"/>
      <c r="ISX3" s="16"/>
      <c r="ISY3" s="16"/>
      <c r="ISZ3" s="16"/>
      <c r="ITA3" s="16"/>
      <c r="ITB3" s="16"/>
      <c r="ITC3" s="16"/>
      <c r="ITD3" s="16"/>
      <c r="ITE3" s="16"/>
      <c r="ITF3" s="16"/>
      <c r="ITG3" s="16"/>
      <c r="ITH3" s="16"/>
      <c r="ITI3" s="16"/>
      <c r="ITJ3" s="16"/>
      <c r="ITK3" s="16"/>
      <c r="ITL3" s="16"/>
      <c r="ITM3" s="16"/>
      <c r="ITN3" s="16"/>
      <c r="ITO3" s="16"/>
      <c r="ITP3" s="16"/>
      <c r="ITQ3" s="16"/>
      <c r="ITR3" s="16"/>
      <c r="ITS3" s="16"/>
      <c r="ITT3" s="16"/>
      <c r="ITU3" s="16"/>
      <c r="ITV3" s="16"/>
      <c r="ITW3" s="16"/>
      <c r="ITX3" s="16"/>
      <c r="ITY3" s="16"/>
      <c r="ITZ3" s="16"/>
      <c r="IUA3" s="16"/>
      <c r="IUB3" s="16"/>
      <c r="IUC3" s="16"/>
      <c r="IUD3" s="16"/>
      <c r="IUE3" s="16"/>
      <c r="IUF3" s="16"/>
      <c r="IUG3" s="16"/>
      <c r="IUH3" s="16"/>
      <c r="IUI3" s="16"/>
      <c r="IUJ3" s="16"/>
      <c r="IUK3" s="16"/>
      <c r="IUL3" s="16"/>
      <c r="IUM3" s="16"/>
      <c r="IUN3" s="16"/>
      <c r="IUO3" s="16"/>
      <c r="IUP3" s="16"/>
      <c r="IUQ3" s="16"/>
      <c r="IUR3" s="16"/>
      <c r="IUS3" s="16"/>
      <c r="IUT3" s="16"/>
      <c r="IUU3" s="16"/>
      <c r="IUV3" s="16"/>
      <c r="IUW3" s="16"/>
      <c r="IUX3" s="16"/>
      <c r="IUY3" s="16"/>
      <c r="IUZ3" s="16"/>
      <c r="IVA3" s="16"/>
      <c r="IVB3" s="16"/>
      <c r="IVC3" s="16"/>
      <c r="IVD3" s="16"/>
      <c r="IVE3" s="16"/>
      <c r="IVF3" s="16"/>
      <c r="IVG3" s="16"/>
      <c r="IVH3" s="16"/>
      <c r="IVI3" s="16"/>
      <c r="IVJ3" s="16"/>
      <c r="IVK3" s="16"/>
      <c r="IVL3" s="16"/>
      <c r="IVM3" s="16"/>
      <c r="IVN3" s="16"/>
      <c r="IVO3" s="16"/>
      <c r="IVP3" s="16"/>
      <c r="IVQ3" s="16"/>
      <c r="IVR3" s="16"/>
      <c r="IVS3" s="16"/>
      <c r="IVT3" s="16"/>
      <c r="IVU3" s="16"/>
      <c r="IVV3" s="16"/>
      <c r="IVW3" s="16"/>
      <c r="IVX3" s="16"/>
      <c r="IVY3" s="16"/>
      <c r="IVZ3" s="16"/>
      <c r="IWA3" s="16"/>
      <c r="IWB3" s="16"/>
      <c r="IWC3" s="16"/>
      <c r="IWD3" s="16"/>
      <c r="IWE3" s="16"/>
      <c r="IWF3" s="16"/>
      <c r="IWG3" s="16"/>
      <c r="IWH3" s="16"/>
      <c r="IWI3" s="16"/>
      <c r="IWJ3" s="16"/>
      <c r="IWK3" s="16"/>
      <c r="IWL3" s="16"/>
      <c r="IWM3" s="16"/>
      <c r="IWN3" s="16"/>
      <c r="IWO3" s="16"/>
      <c r="IWP3" s="16"/>
      <c r="IWQ3" s="16"/>
      <c r="IWR3" s="16"/>
      <c r="IWS3" s="16"/>
      <c r="IWT3" s="16"/>
      <c r="IWU3" s="16"/>
      <c r="IWV3" s="16"/>
      <c r="IWW3" s="16"/>
      <c r="IWX3" s="16"/>
      <c r="IWY3" s="16"/>
      <c r="IWZ3" s="16"/>
      <c r="IXA3" s="16"/>
      <c r="IXB3" s="16"/>
      <c r="IXC3" s="16"/>
      <c r="IXD3" s="16"/>
      <c r="IXE3" s="16"/>
      <c r="IXF3" s="16"/>
      <c r="IXG3" s="16"/>
      <c r="IXH3" s="16"/>
      <c r="IXI3" s="16"/>
      <c r="IXJ3" s="16"/>
      <c r="IXK3" s="16"/>
      <c r="IXL3" s="16"/>
      <c r="IXM3" s="16"/>
      <c r="IXN3" s="16"/>
      <c r="IXO3" s="16"/>
      <c r="IXP3" s="16"/>
      <c r="IXQ3" s="16"/>
      <c r="IXR3" s="16"/>
      <c r="IXS3" s="16"/>
      <c r="IXT3" s="16"/>
      <c r="IXU3" s="16"/>
      <c r="IXV3" s="16"/>
      <c r="IXW3" s="16"/>
      <c r="IXX3" s="16"/>
      <c r="IXY3" s="16"/>
      <c r="IXZ3" s="16"/>
      <c r="IYA3" s="16"/>
      <c r="IYB3" s="16"/>
      <c r="IYC3" s="16"/>
      <c r="IYD3" s="16"/>
      <c r="IYE3" s="16"/>
      <c r="IYF3" s="16"/>
      <c r="IYG3" s="16"/>
      <c r="IYH3" s="16"/>
      <c r="IYI3" s="16"/>
      <c r="IYJ3" s="16"/>
      <c r="IYK3" s="16"/>
      <c r="IYL3" s="16"/>
      <c r="IYM3" s="16"/>
      <c r="IYN3" s="16"/>
      <c r="IYO3" s="16"/>
      <c r="IYP3" s="16"/>
      <c r="IYQ3" s="16"/>
      <c r="IYR3" s="16"/>
      <c r="IYS3" s="16"/>
      <c r="IYT3" s="16"/>
      <c r="IYU3" s="16"/>
      <c r="IYV3" s="16"/>
      <c r="IYW3" s="16"/>
      <c r="IYX3" s="16"/>
      <c r="IYY3" s="16"/>
      <c r="IYZ3" s="16"/>
      <c r="IZA3" s="16"/>
      <c r="IZB3" s="16"/>
      <c r="IZC3" s="16"/>
      <c r="IZD3" s="16"/>
      <c r="IZE3" s="16"/>
      <c r="IZF3" s="16"/>
      <c r="IZG3" s="16"/>
      <c r="IZH3" s="16"/>
      <c r="IZI3" s="16"/>
      <c r="IZJ3" s="16"/>
      <c r="IZK3" s="16"/>
      <c r="IZL3" s="16"/>
      <c r="IZM3" s="16"/>
      <c r="IZN3" s="16"/>
      <c r="IZO3" s="16"/>
      <c r="IZP3" s="16"/>
      <c r="IZQ3" s="16"/>
      <c r="IZR3" s="16"/>
      <c r="IZS3" s="16"/>
      <c r="IZT3" s="16"/>
      <c r="IZU3" s="16"/>
      <c r="IZV3" s="16"/>
      <c r="IZW3" s="16"/>
      <c r="IZX3" s="16"/>
      <c r="IZY3" s="16"/>
      <c r="IZZ3" s="16"/>
      <c r="JAA3" s="16"/>
      <c r="JAB3" s="16"/>
      <c r="JAC3" s="16"/>
      <c r="JAD3" s="16"/>
      <c r="JAE3" s="16"/>
      <c r="JAF3" s="16"/>
      <c r="JAG3" s="16"/>
      <c r="JAH3" s="16"/>
      <c r="JAI3" s="16"/>
      <c r="JAJ3" s="16"/>
      <c r="JAK3" s="16"/>
      <c r="JAL3" s="16"/>
      <c r="JAM3" s="16"/>
      <c r="JAN3" s="16"/>
      <c r="JAO3" s="16"/>
      <c r="JAP3" s="16"/>
      <c r="JAQ3" s="16"/>
      <c r="JAR3" s="16"/>
      <c r="JAS3" s="16"/>
      <c r="JAT3" s="16"/>
      <c r="JAU3" s="16"/>
      <c r="JAV3" s="16"/>
      <c r="JAW3" s="16"/>
      <c r="JAX3" s="16"/>
      <c r="JAY3" s="16"/>
      <c r="JAZ3" s="16"/>
      <c r="JBA3" s="16"/>
      <c r="JBB3" s="16"/>
      <c r="JBC3" s="16"/>
      <c r="JBD3" s="16"/>
      <c r="JBE3" s="16"/>
      <c r="JBF3" s="16"/>
      <c r="JBG3" s="16"/>
      <c r="JBH3" s="16"/>
      <c r="JBI3" s="16"/>
      <c r="JBJ3" s="16"/>
      <c r="JBK3" s="16"/>
      <c r="JBL3" s="16"/>
      <c r="JBM3" s="16"/>
      <c r="JBN3" s="16"/>
      <c r="JBO3" s="16"/>
      <c r="JBP3" s="16"/>
      <c r="JBQ3" s="16"/>
      <c r="JBR3" s="16"/>
      <c r="JBS3" s="16"/>
      <c r="JBT3" s="16"/>
      <c r="JBU3" s="16"/>
      <c r="JBV3" s="16"/>
      <c r="JBW3" s="16"/>
      <c r="JBX3" s="16"/>
      <c r="JBY3" s="16"/>
      <c r="JBZ3" s="16"/>
      <c r="JCA3" s="16"/>
      <c r="JCB3" s="16"/>
      <c r="JCC3" s="16"/>
      <c r="JCD3" s="16"/>
      <c r="JCE3" s="16"/>
      <c r="JCF3" s="16"/>
      <c r="JCG3" s="16"/>
      <c r="JCH3" s="16"/>
      <c r="JCI3" s="16"/>
      <c r="JCJ3" s="16"/>
      <c r="JCK3" s="16"/>
      <c r="JCL3" s="16"/>
      <c r="JCM3" s="16"/>
      <c r="JCN3" s="16"/>
      <c r="JCO3" s="16"/>
      <c r="JCP3" s="16"/>
      <c r="JCQ3" s="16"/>
      <c r="JCR3" s="16"/>
      <c r="JCS3" s="16"/>
      <c r="JCT3" s="16"/>
      <c r="JCU3" s="16"/>
      <c r="JCV3" s="16"/>
      <c r="JCW3" s="16"/>
      <c r="JCX3" s="16"/>
      <c r="JCY3" s="16"/>
      <c r="JCZ3" s="16"/>
      <c r="JDA3" s="16"/>
      <c r="JDB3" s="16"/>
      <c r="JDC3" s="16"/>
      <c r="JDD3" s="16"/>
      <c r="JDE3" s="16"/>
      <c r="JDF3" s="16"/>
      <c r="JDG3" s="16"/>
      <c r="JDH3" s="16"/>
      <c r="JDI3" s="16"/>
      <c r="JDJ3" s="16"/>
      <c r="JDK3" s="16"/>
      <c r="JDL3" s="16"/>
      <c r="JDM3" s="16"/>
      <c r="JDN3" s="16"/>
      <c r="JDO3" s="16"/>
      <c r="JDP3" s="16"/>
      <c r="JDQ3" s="16"/>
      <c r="JDR3" s="16"/>
      <c r="JDS3" s="16"/>
      <c r="JDT3" s="16"/>
      <c r="JDU3" s="16"/>
      <c r="JDV3" s="16"/>
      <c r="JDW3" s="16"/>
      <c r="JDX3" s="16"/>
      <c r="JDY3" s="16"/>
      <c r="JDZ3" s="16"/>
      <c r="JEA3" s="16"/>
      <c r="JEB3" s="16"/>
      <c r="JEC3" s="16"/>
      <c r="JED3" s="16"/>
      <c r="JEE3" s="16"/>
      <c r="JEF3" s="16"/>
      <c r="JEG3" s="16"/>
      <c r="JEH3" s="16"/>
      <c r="JEI3" s="16"/>
      <c r="JEJ3" s="16"/>
      <c r="JEK3" s="16"/>
      <c r="JEL3" s="16"/>
      <c r="JEM3" s="16"/>
      <c r="JEN3" s="16"/>
      <c r="JEO3" s="16"/>
      <c r="JEP3" s="16"/>
      <c r="JEQ3" s="16"/>
      <c r="JER3" s="16"/>
      <c r="JES3" s="16"/>
      <c r="JET3" s="16"/>
      <c r="JEU3" s="16"/>
      <c r="JEV3" s="16"/>
      <c r="JEW3" s="16"/>
      <c r="JEX3" s="16"/>
      <c r="JEY3" s="16"/>
      <c r="JEZ3" s="16"/>
      <c r="JFA3" s="16"/>
      <c r="JFB3" s="16"/>
      <c r="JFC3" s="16"/>
      <c r="JFD3" s="16"/>
      <c r="JFE3" s="16"/>
      <c r="JFF3" s="16"/>
      <c r="JFG3" s="16"/>
      <c r="JFH3" s="16"/>
      <c r="JFI3" s="16"/>
      <c r="JFJ3" s="16"/>
      <c r="JFK3" s="16"/>
      <c r="JFL3" s="16"/>
      <c r="JFM3" s="16"/>
      <c r="JFN3" s="16"/>
      <c r="JFO3" s="16"/>
      <c r="JFP3" s="16"/>
      <c r="JFQ3" s="16"/>
      <c r="JFR3" s="16"/>
      <c r="JFS3" s="16"/>
      <c r="JFT3" s="16"/>
      <c r="JFU3" s="16"/>
      <c r="JFV3" s="16"/>
      <c r="JFW3" s="16"/>
      <c r="JFX3" s="16"/>
      <c r="JFY3" s="16"/>
      <c r="JFZ3" s="16"/>
      <c r="JGA3" s="16"/>
      <c r="JGB3" s="16"/>
      <c r="JGC3" s="16"/>
      <c r="JGD3" s="16"/>
      <c r="JGE3" s="16"/>
      <c r="JGF3" s="16"/>
      <c r="JGG3" s="16"/>
      <c r="JGH3" s="16"/>
      <c r="JGI3" s="16"/>
      <c r="JGJ3" s="16"/>
      <c r="JGK3" s="16"/>
      <c r="JGL3" s="16"/>
      <c r="JGM3" s="16"/>
      <c r="JGN3" s="16"/>
      <c r="JGO3" s="16"/>
      <c r="JGP3" s="16"/>
      <c r="JGQ3" s="16"/>
      <c r="JGR3" s="16"/>
      <c r="JGS3" s="16"/>
      <c r="JGT3" s="16"/>
      <c r="JGU3" s="16"/>
      <c r="JGV3" s="16"/>
      <c r="JGW3" s="16"/>
      <c r="JGX3" s="16"/>
      <c r="JGY3" s="16"/>
      <c r="JGZ3" s="16"/>
      <c r="JHA3" s="16"/>
      <c r="JHB3" s="16"/>
      <c r="JHC3" s="16"/>
      <c r="JHD3" s="16"/>
      <c r="JHE3" s="16"/>
      <c r="JHF3" s="16"/>
      <c r="JHG3" s="16"/>
      <c r="JHH3" s="16"/>
      <c r="JHI3" s="16"/>
      <c r="JHJ3" s="16"/>
      <c r="JHK3" s="16"/>
      <c r="JHL3" s="16"/>
      <c r="JHM3" s="16"/>
      <c r="JHN3" s="16"/>
      <c r="JHO3" s="16"/>
      <c r="JHP3" s="16"/>
      <c r="JHQ3" s="16"/>
      <c r="JHR3" s="16"/>
      <c r="JHS3" s="16"/>
      <c r="JHT3" s="16"/>
      <c r="JHU3" s="16"/>
      <c r="JHV3" s="16"/>
      <c r="JHW3" s="16"/>
      <c r="JHX3" s="16"/>
      <c r="JHY3" s="16"/>
      <c r="JHZ3" s="16"/>
      <c r="JIA3" s="16"/>
      <c r="JIB3" s="16"/>
      <c r="JIC3" s="16"/>
      <c r="JID3" s="16"/>
      <c r="JIE3" s="16"/>
      <c r="JIF3" s="16"/>
      <c r="JIG3" s="16"/>
      <c r="JIH3" s="16"/>
      <c r="JII3" s="16"/>
      <c r="JIJ3" s="16"/>
      <c r="JIK3" s="16"/>
      <c r="JIL3" s="16"/>
      <c r="JIM3" s="16"/>
      <c r="JIN3" s="16"/>
      <c r="JIO3" s="16"/>
      <c r="JIP3" s="16"/>
      <c r="JIQ3" s="16"/>
      <c r="JIR3" s="16"/>
      <c r="JIS3" s="16"/>
      <c r="JIT3" s="16"/>
      <c r="JIU3" s="16"/>
      <c r="JIV3" s="16"/>
      <c r="JIW3" s="16"/>
      <c r="JIX3" s="16"/>
      <c r="JIY3" s="16"/>
      <c r="JIZ3" s="16"/>
      <c r="JJA3" s="16"/>
      <c r="JJB3" s="16"/>
      <c r="JJC3" s="16"/>
      <c r="JJD3" s="16"/>
      <c r="JJE3" s="16"/>
      <c r="JJF3" s="16"/>
      <c r="JJG3" s="16"/>
      <c r="JJH3" s="16"/>
      <c r="JJI3" s="16"/>
      <c r="JJJ3" s="16"/>
      <c r="JJK3" s="16"/>
      <c r="JJL3" s="16"/>
      <c r="JJM3" s="16"/>
      <c r="JJN3" s="16"/>
      <c r="JJO3" s="16"/>
      <c r="JJP3" s="16"/>
      <c r="JJQ3" s="16"/>
      <c r="JJR3" s="16"/>
      <c r="JJS3" s="16"/>
      <c r="JJT3" s="16"/>
      <c r="JJU3" s="16"/>
      <c r="JJV3" s="16"/>
      <c r="JJW3" s="16"/>
      <c r="JJX3" s="16"/>
      <c r="JJY3" s="16"/>
      <c r="JJZ3" s="16"/>
      <c r="JKA3" s="16"/>
      <c r="JKB3" s="16"/>
      <c r="JKC3" s="16"/>
      <c r="JKD3" s="16"/>
      <c r="JKE3" s="16"/>
      <c r="JKF3" s="16"/>
      <c r="JKG3" s="16"/>
      <c r="JKH3" s="16"/>
      <c r="JKI3" s="16"/>
      <c r="JKJ3" s="16"/>
      <c r="JKK3" s="16"/>
      <c r="JKL3" s="16"/>
      <c r="JKM3" s="16"/>
      <c r="JKN3" s="16"/>
      <c r="JKO3" s="16"/>
      <c r="JKP3" s="16"/>
      <c r="JKQ3" s="16"/>
      <c r="JKR3" s="16"/>
      <c r="JKS3" s="16"/>
      <c r="JKT3" s="16"/>
      <c r="JKU3" s="16"/>
      <c r="JKV3" s="16"/>
      <c r="JKW3" s="16"/>
      <c r="JKX3" s="16"/>
      <c r="JKY3" s="16"/>
      <c r="JKZ3" s="16"/>
      <c r="JLA3" s="16"/>
      <c r="JLB3" s="16"/>
      <c r="JLC3" s="16"/>
      <c r="JLD3" s="16"/>
      <c r="JLE3" s="16"/>
      <c r="JLF3" s="16"/>
      <c r="JLG3" s="16"/>
      <c r="JLH3" s="16"/>
      <c r="JLI3" s="16"/>
      <c r="JLJ3" s="16"/>
      <c r="JLK3" s="16"/>
      <c r="JLL3" s="16"/>
      <c r="JLM3" s="16"/>
      <c r="JLN3" s="16"/>
      <c r="JLO3" s="16"/>
      <c r="JLP3" s="16"/>
      <c r="JLQ3" s="16"/>
      <c r="JLR3" s="16"/>
      <c r="JLS3" s="16"/>
      <c r="JLT3" s="16"/>
      <c r="JLU3" s="16"/>
      <c r="JLV3" s="16"/>
      <c r="JLW3" s="16"/>
      <c r="JLX3" s="16"/>
      <c r="JLY3" s="16"/>
      <c r="JLZ3" s="16"/>
      <c r="JMA3" s="16"/>
      <c r="JMB3" s="16"/>
      <c r="JMC3" s="16"/>
      <c r="JMD3" s="16"/>
      <c r="JME3" s="16"/>
      <c r="JMF3" s="16"/>
      <c r="JMG3" s="16"/>
      <c r="JMH3" s="16"/>
      <c r="JMI3" s="16"/>
      <c r="JMJ3" s="16"/>
      <c r="JMK3" s="16"/>
      <c r="JML3" s="16"/>
      <c r="JMM3" s="16"/>
      <c r="JMN3" s="16"/>
      <c r="JMO3" s="16"/>
      <c r="JMP3" s="16"/>
      <c r="JMQ3" s="16"/>
      <c r="JMR3" s="16"/>
      <c r="JMS3" s="16"/>
      <c r="JMT3" s="16"/>
      <c r="JMU3" s="16"/>
      <c r="JMV3" s="16"/>
      <c r="JMW3" s="16"/>
      <c r="JMX3" s="16"/>
      <c r="JMY3" s="16"/>
      <c r="JMZ3" s="16"/>
      <c r="JNA3" s="16"/>
      <c r="JNB3" s="16"/>
      <c r="JNC3" s="16"/>
      <c r="JND3" s="16"/>
      <c r="JNE3" s="16"/>
      <c r="JNF3" s="16"/>
      <c r="JNG3" s="16"/>
      <c r="JNH3" s="16"/>
      <c r="JNI3" s="16"/>
      <c r="JNJ3" s="16"/>
      <c r="JNK3" s="16"/>
      <c r="JNL3" s="16"/>
      <c r="JNM3" s="16"/>
      <c r="JNN3" s="16"/>
      <c r="JNO3" s="16"/>
      <c r="JNP3" s="16"/>
      <c r="JNQ3" s="16"/>
      <c r="JNR3" s="16"/>
      <c r="JNS3" s="16"/>
      <c r="JNT3" s="16"/>
      <c r="JNU3" s="16"/>
      <c r="JNV3" s="16"/>
      <c r="JNW3" s="16"/>
      <c r="JNX3" s="16"/>
      <c r="JNY3" s="16"/>
      <c r="JNZ3" s="16"/>
      <c r="JOA3" s="16"/>
      <c r="JOB3" s="16"/>
      <c r="JOC3" s="16"/>
      <c r="JOD3" s="16"/>
      <c r="JOE3" s="16"/>
      <c r="JOF3" s="16"/>
      <c r="JOG3" s="16"/>
      <c r="JOH3" s="16"/>
      <c r="JOI3" s="16"/>
      <c r="JOJ3" s="16"/>
      <c r="JOK3" s="16"/>
      <c r="JOL3" s="16"/>
      <c r="JOM3" s="16"/>
      <c r="JON3" s="16"/>
      <c r="JOO3" s="16"/>
      <c r="JOP3" s="16"/>
      <c r="JOQ3" s="16"/>
      <c r="JOR3" s="16"/>
      <c r="JOS3" s="16"/>
      <c r="JOT3" s="16"/>
      <c r="JOU3" s="16"/>
      <c r="JOV3" s="16"/>
      <c r="JOW3" s="16"/>
      <c r="JOX3" s="16"/>
      <c r="JOY3" s="16"/>
      <c r="JOZ3" s="16"/>
      <c r="JPA3" s="16"/>
      <c r="JPB3" s="16"/>
      <c r="JPC3" s="16"/>
      <c r="JPD3" s="16"/>
      <c r="JPE3" s="16"/>
      <c r="JPF3" s="16"/>
      <c r="JPG3" s="16"/>
      <c r="JPH3" s="16"/>
      <c r="JPI3" s="16"/>
      <c r="JPJ3" s="16"/>
      <c r="JPK3" s="16"/>
      <c r="JPL3" s="16"/>
      <c r="JPM3" s="16"/>
      <c r="JPN3" s="16"/>
      <c r="JPO3" s="16"/>
      <c r="JPP3" s="16"/>
      <c r="JPQ3" s="16"/>
      <c r="JPR3" s="16"/>
      <c r="JPS3" s="16"/>
      <c r="JPT3" s="16"/>
      <c r="JPU3" s="16"/>
      <c r="JPV3" s="16"/>
      <c r="JPW3" s="16"/>
      <c r="JPX3" s="16"/>
      <c r="JPY3" s="16"/>
      <c r="JPZ3" s="16"/>
      <c r="JQA3" s="16"/>
      <c r="JQB3" s="16"/>
      <c r="JQC3" s="16"/>
      <c r="JQD3" s="16"/>
      <c r="JQE3" s="16"/>
      <c r="JQF3" s="16"/>
      <c r="JQG3" s="16"/>
      <c r="JQH3" s="16"/>
      <c r="JQI3" s="16"/>
      <c r="JQJ3" s="16"/>
      <c r="JQK3" s="16"/>
      <c r="JQL3" s="16"/>
      <c r="JQM3" s="16"/>
      <c r="JQN3" s="16"/>
      <c r="JQO3" s="16"/>
      <c r="JQP3" s="16"/>
      <c r="JQQ3" s="16"/>
      <c r="JQR3" s="16"/>
      <c r="JQS3" s="16"/>
      <c r="JQT3" s="16"/>
      <c r="JQU3" s="16"/>
      <c r="JQV3" s="16"/>
      <c r="JQW3" s="16"/>
      <c r="JQX3" s="16"/>
      <c r="JQY3" s="16"/>
      <c r="JQZ3" s="16"/>
      <c r="JRA3" s="16"/>
      <c r="JRB3" s="16"/>
      <c r="JRC3" s="16"/>
      <c r="JRD3" s="16"/>
      <c r="JRE3" s="16"/>
      <c r="JRF3" s="16"/>
      <c r="JRG3" s="16"/>
      <c r="JRH3" s="16"/>
      <c r="JRI3" s="16"/>
      <c r="JRJ3" s="16"/>
      <c r="JRK3" s="16"/>
      <c r="JRL3" s="16"/>
      <c r="JRM3" s="16"/>
      <c r="JRN3" s="16"/>
      <c r="JRO3" s="16"/>
      <c r="JRP3" s="16"/>
      <c r="JRQ3" s="16"/>
      <c r="JRR3" s="16"/>
      <c r="JRS3" s="16"/>
      <c r="JRT3" s="16"/>
      <c r="JRU3" s="16"/>
      <c r="JRV3" s="16"/>
      <c r="JRW3" s="16"/>
      <c r="JRX3" s="16"/>
      <c r="JRY3" s="16"/>
      <c r="JRZ3" s="16"/>
      <c r="JSA3" s="16"/>
      <c r="JSB3" s="16"/>
      <c r="JSC3" s="16"/>
      <c r="JSD3" s="16"/>
      <c r="JSE3" s="16"/>
      <c r="JSF3" s="16"/>
      <c r="JSG3" s="16"/>
      <c r="JSH3" s="16"/>
      <c r="JSI3" s="16"/>
      <c r="JSJ3" s="16"/>
      <c r="JSK3" s="16"/>
      <c r="JSL3" s="16"/>
      <c r="JSM3" s="16"/>
      <c r="JSN3" s="16"/>
      <c r="JSO3" s="16"/>
      <c r="JSP3" s="16"/>
      <c r="JSQ3" s="16"/>
      <c r="JSR3" s="16"/>
      <c r="JSS3" s="16"/>
      <c r="JST3" s="16"/>
      <c r="JSU3" s="16"/>
      <c r="JSV3" s="16"/>
      <c r="JSW3" s="16"/>
      <c r="JSX3" s="16"/>
      <c r="JSY3" s="16"/>
      <c r="JSZ3" s="16"/>
      <c r="JTA3" s="16"/>
      <c r="JTB3" s="16"/>
      <c r="JTC3" s="16"/>
      <c r="JTD3" s="16"/>
      <c r="JTE3" s="16"/>
      <c r="JTF3" s="16"/>
      <c r="JTG3" s="16"/>
      <c r="JTH3" s="16"/>
      <c r="JTI3" s="16"/>
      <c r="JTJ3" s="16"/>
      <c r="JTK3" s="16"/>
      <c r="JTL3" s="16"/>
      <c r="JTM3" s="16"/>
      <c r="JTN3" s="16"/>
      <c r="JTO3" s="16"/>
      <c r="JTP3" s="16"/>
      <c r="JTQ3" s="16"/>
      <c r="JTR3" s="16"/>
      <c r="JTS3" s="16"/>
      <c r="JTT3" s="16"/>
      <c r="JTU3" s="16"/>
      <c r="JTV3" s="16"/>
      <c r="JTW3" s="16"/>
      <c r="JTX3" s="16"/>
      <c r="JTY3" s="16"/>
      <c r="JTZ3" s="16"/>
      <c r="JUA3" s="16"/>
      <c r="JUB3" s="16"/>
      <c r="JUC3" s="16"/>
      <c r="JUD3" s="16"/>
      <c r="JUE3" s="16"/>
      <c r="JUF3" s="16"/>
      <c r="JUG3" s="16"/>
      <c r="JUH3" s="16"/>
      <c r="JUI3" s="16"/>
      <c r="JUJ3" s="16"/>
      <c r="JUK3" s="16"/>
      <c r="JUL3" s="16"/>
      <c r="JUM3" s="16"/>
      <c r="JUN3" s="16"/>
      <c r="JUO3" s="16"/>
      <c r="JUP3" s="16"/>
      <c r="JUQ3" s="16"/>
      <c r="JUR3" s="16"/>
      <c r="JUS3" s="16"/>
      <c r="JUT3" s="16"/>
      <c r="JUU3" s="16"/>
      <c r="JUV3" s="16"/>
      <c r="JUW3" s="16"/>
      <c r="JUX3" s="16"/>
      <c r="JUY3" s="16"/>
      <c r="JUZ3" s="16"/>
      <c r="JVA3" s="16"/>
      <c r="JVB3" s="16"/>
      <c r="JVC3" s="16"/>
      <c r="JVD3" s="16"/>
      <c r="JVE3" s="16"/>
      <c r="JVF3" s="16"/>
      <c r="JVG3" s="16"/>
      <c r="JVH3" s="16"/>
      <c r="JVI3" s="16"/>
      <c r="JVJ3" s="16"/>
      <c r="JVK3" s="16"/>
      <c r="JVL3" s="16"/>
      <c r="JVM3" s="16"/>
      <c r="JVN3" s="16"/>
      <c r="JVO3" s="16"/>
      <c r="JVP3" s="16"/>
      <c r="JVQ3" s="16"/>
      <c r="JVR3" s="16"/>
      <c r="JVS3" s="16"/>
      <c r="JVT3" s="16"/>
      <c r="JVU3" s="16"/>
      <c r="JVV3" s="16"/>
      <c r="JVW3" s="16"/>
      <c r="JVX3" s="16"/>
      <c r="JVY3" s="16"/>
      <c r="JVZ3" s="16"/>
      <c r="JWA3" s="16"/>
      <c r="JWB3" s="16"/>
      <c r="JWC3" s="16"/>
      <c r="JWD3" s="16"/>
      <c r="JWE3" s="16"/>
      <c r="JWF3" s="16"/>
      <c r="JWG3" s="16"/>
      <c r="JWH3" s="16"/>
      <c r="JWI3" s="16"/>
      <c r="JWJ3" s="16"/>
      <c r="JWK3" s="16"/>
      <c r="JWL3" s="16"/>
      <c r="JWM3" s="16"/>
      <c r="JWN3" s="16"/>
      <c r="JWO3" s="16"/>
      <c r="JWP3" s="16"/>
      <c r="JWQ3" s="16"/>
      <c r="JWR3" s="16"/>
      <c r="JWS3" s="16"/>
      <c r="JWT3" s="16"/>
      <c r="JWU3" s="16"/>
      <c r="JWV3" s="16"/>
      <c r="JWW3" s="16"/>
      <c r="JWX3" s="16"/>
      <c r="JWY3" s="16"/>
      <c r="JWZ3" s="16"/>
      <c r="JXA3" s="16"/>
      <c r="JXB3" s="16"/>
      <c r="JXC3" s="16"/>
      <c r="JXD3" s="16"/>
      <c r="JXE3" s="16"/>
      <c r="JXF3" s="16"/>
      <c r="JXG3" s="16"/>
      <c r="JXH3" s="16"/>
      <c r="JXI3" s="16"/>
      <c r="JXJ3" s="16"/>
      <c r="JXK3" s="16"/>
      <c r="JXL3" s="16"/>
      <c r="JXM3" s="16"/>
      <c r="JXN3" s="16"/>
      <c r="JXO3" s="16"/>
      <c r="JXP3" s="16"/>
      <c r="JXQ3" s="16"/>
      <c r="JXR3" s="16"/>
      <c r="JXS3" s="16"/>
      <c r="JXT3" s="16"/>
      <c r="JXU3" s="16"/>
      <c r="JXV3" s="16"/>
      <c r="JXW3" s="16"/>
      <c r="JXX3" s="16"/>
      <c r="JXY3" s="16"/>
      <c r="JXZ3" s="16"/>
      <c r="JYA3" s="16"/>
      <c r="JYB3" s="16"/>
      <c r="JYC3" s="16"/>
      <c r="JYD3" s="16"/>
      <c r="JYE3" s="16"/>
      <c r="JYF3" s="16"/>
      <c r="JYG3" s="16"/>
      <c r="JYH3" s="16"/>
      <c r="JYI3" s="16"/>
      <c r="JYJ3" s="16"/>
      <c r="JYK3" s="16"/>
      <c r="JYL3" s="16"/>
      <c r="JYM3" s="16"/>
      <c r="JYN3" s="16"/>
      <c r="JYO3" s="16"/>
      <c r="JYP3" s="16"/>
      <c r="JYQ3" s="16"/>
      <c r="JYR3" s="16"/>
      <c r="JYS3" s="16"/>
      <c r="JYT3" s="16"/>
      <c r="JYU3" s="16"/>
      <c r="JYV3" s="16"/>
      <c r="JYW3" s="16"/>
      <c r="JYX3" s="16"/>
      <c r="JYY3" s="16"/>
      <c r="JYZ3" s="16"/>
      <c r="JZA3" s="16"/>
      <c r="JZB3" s="16"/>
      <c r="JZC3" s="16"/>
      <c r="JZD3" s="16"/>
      <c r="JZE3" s="16"/>
      <c r="JZF3" s="16"/>
      <c r="JZG3" s="16"/>
      <c r="JZH3" s="16"/>
      <c r="JZI3" s="16"/>
      <c r="JZJ3" s="16"/>
      <c r="JZK3" s="16"/>
      <c r="JZL3" s="16"/>
      <c r="JZM3" s="16"/>
      <c r="JZN3" s="16"/>
      <c r="JZO3" s="16"/>
      <c r="JZP3" s="16"/>
      <c r="JZQ3" s="16"/>
      <c r="JZR3" s="16"/>
      <c r="JZS3" s="16"/>
      <c r="JZT3" s="16"/>
      <c r="JZU3" s="16"/>
      <c r="JZV3" s="16"/>
      <c r="JZW3" s="16"/>
      <c r="JZX3" s="16"/>
      <c r="JZY3" s="16"/>
      <c r="JZZ3" s="16"/>
      <c r="KAA3" s="16"/>
      <c r="KAB3" s="16"/>
      <c r="KAC3" s="16"/>
      <c r="KAD3" s="16"/>
      <c r="KAE3" s="16"/>
      <c r="KAF3" s="16"/>
      <c r="KAG3" s="16"/>
      <c r="KAH3" s="16"/>
      <c r="KAI3" s="16"/>
      <c r="KAJ3" s="16"/>
      <c r="KAK3" s="16"/>
      <c r="KAL3" s="16"/>
      <c r="KAM3" s="16"/>
      <c r="KAN3" s="16"/>
      <c r="KAO3" s="16"/>
      <c r="KAP3" s="16"/>
      <c r="KAQ3" s="16"/>
      <c r="KAR3" s="16"/>
      <c r="KAS3" s="16"/>
      <c r="KAT3" s="16"/>
      <c r="KAU3" s="16"/>
      <c r="KAV3" s="16"/>
      <c r="KAW3" s="16"/>
      <c r="KAX3" s="16"/>
      <c r="KAY3" s="16"/>
      <c r="KAZ3" s="16"/>
      <c r="KBA3" s="16"/>
      <c r="KBB3" s="16"/>
      <c r="KBC3" s="16"/>
      <c r="KBD3" s="16"/>
      <c r="KBE3" s="16"/>
      <c r="KBF3" s="16"/>
      <c r="KBG3" s="16"/>
      <c r="KBH3" s="16"/>
      <c r="KBI3" s="16"/>
      <c r="KBJ3" s="16"/>
      <c r="KBK3" s="16"/>
      <c r="KBL3" s="16"/>
      <c r="KBM3" s="16"/>
      <c r="KBN3" s="16"/>
      <c r="KBO3" s="16"/>
      <c r="KBP3" s="16"/>
      <c r="KBQ3" s="16"/>
      <c r="KBR3" s="16"/>
      <c r="KBS3" s="16"/>
      <c r="KBT3" s="16"/>
      <c r="KBU3" s="16"/>
      <c r="KBV3" s="16"/>
      <c r="KBW3" s="16"/>
      <c r="KBX3" s="16"/>
      <c r="KBY3" s="16"/>
      <c r="KBZ3" s="16"/>
      <c r="KCA3" s="16"/>
      <c r="KCB3" s="16"/>
      <c r="KCC3" s="16"/>
      <c r="KCD3" s="16"/>
      <c r="KCE3" s="16"/>
      <c r="KCF3" s="16"/>
      <c r="KCG3" s="16"/>
      <c r="KCH3" s="16"/>
      <c r="KCI3" s="16"/>
      <c r="KCJ3" s="16"/>
      <c r="KCK3" s="16"/>
      <c r="KCL3" s="16"/>
      <c r="KCM3" s="16"/>
      <c r="KCN3" s="16"/>
      <c r="KCO3" s="16"/>
      <c r="KCP3" s="16"/>
      <c r="KCQ3" s="16"/>
      <c r="KCR3" s="16"/>
      <c r="KCS3" s="16"/>
      <c r="KCT3" s="16"/>
      <c r="KCU3" s="16"/>
      <c r="KCV3" s="16"/>
      <c r="KCW3" s="16"/>
      <c r="KCX3" s="16"/>
      <c r="KCY3" s="16"/>
      <c r="KCZ3" s="16"/>
      <c r="KDA3" s="16"/>
      <c r="KDB3" s="16"/>
      <c r="KDC3" s="16"/>
      <c r="KDD3" s="16"/>
      <c r="KDE3" s="16"/>
      <c r="KDF3" s="16"/>
      <c r="KDG3" s="16"/>
      <c r="KDH3" s="16"/>
      <c r="KDI3" s="16"/>
      <c r="KDJ3" s="16"/>
      <c r="KDK3" s="16"/>
      <c r="KDL3" s="16"/>
      <c r="KDM3" s="16"/>
      <c r="KDN3" s="16"/>
      <c r="KDO3" s="16"/>
      <c r="KDP3" s="16"/>
      <c r="KDQ3" s="16"/>
      <c r="KDR3" s="16"/>
      <c r="KDS3" s="16"/>
      <c r="KDT3" s="16"/>
      <c r="KDU3" s="16"/>
      <c r="KDV3" s="16"/>
      <c r="KDW3" s="16"/>
      <c r="KDX3" s="16"/>
      <c r="KDY3" s="16"/>
      <c r="KDZ3" s="16"/>
      <c r="KEA3" s="16"/>
      <c r="KEB3" s="16"/>
      <c r="KEC3" s="16"/>
      <c r="KED3" s="16"/>
      <c r="KEE3" s="16"/>
      <c r="KEF3" s="16"/>
      <c r="KEG3" s="16"/>
      <c r="KEH3" s="16"/>
      <c r="KEI3" s="16"/>
      <c r="KEJ3" s="16"/>
      <c r="KEK3" s="16"/>
      <c r="KEL3" s="16"/>
      <c r="KEM3" s="16"/>
      <c r="KEN3" s="16"/>
      <c r="KEO3" s="16"/>
      <c r="KEP3" s="16"/>
      <c r="KEQ3" s="16"/>
      <c r="KER3" s="16"/>
      <c r="KES3" s="16"/>
      <c r="KET3" s="16"/>
      <c r="KEU3" s="16"/>
      <c r="KEV3" s="16"/>
      <c r="KEW3" s="16"/>
      <c r="KEX3" s="16"/>
      <c r="KEY3" s="16"/>
      <c r="KEZ3" s="16"/>
      <c r="KFA3" s="16"/>
      <c r="KFB3" s="16"/>
      <c r="KFC3" s="16"/>
      <c r="KFD3" s="16"/>
      <c r="KFE3" s="16"/>
      <c r="KFF3" s="16"/>
      <c r="KFG3" s="16"/>
      <c r="KFH3" s="16"/>
      <c r="KFI3" s="16"/>
      <c r="KFJ3" s="16"/>
      <c r="KFK3" s="16"/>
      <c r="KFL3" s="16"/>
      <c r="KFM3" s="16"/>
      <c r="KFN3" s="16"/>
      <c r="KFO3" s="16"/>
      <c r="KFP3" s="16"/>
      <c r="KFQ3" s="16"/>
      <c r="KFR3" s="16"/>
      <c r="KFS3" s="16"/>
      <c r="KFT3" s="16"/>
      <c r="KFU3" s="16"/>
      <c r="KFV3" s="16"/>
      <c r="KFW3" s="16"/>
      <c r="KFX3" s="16"/>
      <c r="KFY3" s="16"/>
      <c r="KFZ3" s="16"/>
      <c r="KGA3" s="16"/>
      <c r="KGB3" s="16"/>
      <c r="KGC3" s="16"/>
      <c r="KGD3" s="16"/>
      <c r="KGE3" s="16"/>
      <c r="KGF3" s="16"/>
      <c r="KGG3" s="16"/>
      <c r="KGH3" s="16"/>
      <c r="KGI3" s="16"/>
      <c r="KGJ3" s="16"/>
      <c r="KGK3" s="16"/>
      <c r="KGL3" s="16"/>
      <c r="KGM3" s="16"/>
      <c r="KGN3" s="16"/>
      <c r="KGO3" s="16"/>
      <c r="KGP3" s="16"/>
      <c r="KGQ3" s="16"/>
      <c r="KGR3" s="16"/>
      <c r="KGS3" s="16"/>
      <c r="KGT3" s="16"/>
      <c r="KGU3" s="16"/>
      <c r="KGV3" s="16"/>
      <c r="KGW3" s="16"/>
      <c r="KGX3" s="16"/>
      <c r="KGY3" s="16"/>
      <c r="KGZ3" s="16"/>
      <c r="KHA3" s="16"/>
      <c r="KHB3" s="16"/>
      <c r="KHC3" s="16"/>
      <c r="KHD3" s="16"/>
      <c r="KHE3" s="16"/>
      <c r="KHF3" s="16"/>
      <c r="KHG3" s="16"/>
      <c r="KHH3" s="16"/>
      <c r="KHI3" s="16"/>
      <c r="KHJ3" s="16"/>
      <c r="KHK3" s="16"/>
      <c r="KHL3" s="16"/>
      <c r="KHM3" s="16"/>
      <c r="KHN3" s="16"/>
      <c r="KHO3" s="16"/>
      <c r="KHP3" s="16"/>
      <c r="KHQ3" s="16"/>
      <c r="KHR3" s="16"/>
      <c r="KHS3" s="16"/>
      <c r="KHT3" s="16"/>
      <c r="KHU3" s="16"/>
      <c r="KHV3" s="16"/>
      <c r="KHW3" s="16"/>
      <c r="KHX3" s="16"/>
      <c r="KHY3" s="16"/>
      <c r="KHZ3" s="16"/>
      <c r="KIA3" s="16"/>
      <c r="KIB3" s="16"/>
      <c r="KIC3" s="16"/>
      <c r="KID3" s="16"/>
      <c r="KIE3" s="16"/>
      <c r="KIF3" s="16"/>
      <c r="KIG3" s="16"/>
      <c r="KIH3" s="16"/>
      <c r="KII3" s="16"/>
      <c r="KIJ3" s="16"/>
      <c r="KIK3" s="16"/>
      <c r="KIL3" s="16"/>
      <c r="KIM3" s="16"/>
      <c r="KIN3" s="16"/>
      <c r="KIO3" s="16"/>
      <c r="KIP3" s="16"/>
      <c r="KIQ3" s="16"/>
      <c r="KIR3" s="16"/>
      <c r="KIS3" s="16"/>
      <c r="KIT3" s="16"/>
      <c r="KIU3" s="16"/>
      <c r="KIV3" s="16"/>
      <c r="KIW3" s="16"/>
      <c r="KIX3" s="16"/>
      <c r="KIY3" s="16"/>
      <c r="KIZ3" s="16"/>
      <c r="KJA3" s="16"/>
      <c r="KJB3" s="16"/>
      <c r="KJC3" s="16"/>
      <c r="KJD3" s="16"/>
      <c r="KJE3" s="16"/>
      <c r="KJF3" s="16"/>
      <c r="KJG3" s="16"/>
      <c r="KJH3" s="16"/>
      <c r="KJI3" s="16"/>
      <c r="KJJ3" s="16"/>
      <c r="KJK3" s="16"/>
      <c r="KJL3" s="16"/>
      <c r="KJM3" s="16"/>
      <c r="KJN3" s="16"/>
      <c r="KJO3" s="16"/>
      <c r="KJP3" s="16"/>
      <c r="KJQ3" s="16"/>
      <c r="KJR3" s="16"/>
      <c r="KJS3" s="16"/>
      <c r="KJT3" s="16"/>
      <c r="KJU3" s="16"/>
      <c r="KJV3" s="16"/>
      <c r="KJW3" s="16"/>
      <c r="KJX3" s="16"/>
      <c r="KJY3" s="16"/>
      <c r="KJZ3" s="16"/>
      <c r="KKA3" s="16"/>
      <c r="KKB3" s="16"/>
      <c r="KKC3" s="16"/>
      <c r="KKD3" s="16"/>
      <c r="KKE3" s="16"/>
      <c r="KKF3" s="16"/>
      <c r="KKG3" s="16"/>
      <c r="KKH3" s="16"/>
      <c r="KKI3" s="16"/>
      <c r="KKJ3" s="16"/>
      <c r="KKK3" s="16"/>
      <c r="KKL3" s="16"/>
      <c r="KKM3" s="16"/>
      <c r="KKN3" s="16"/>
      <c r="KKO3" s="16"/>
      <c r="KKP3" s="16"/>
      <c r="KKQ3" s="16"/>
      <c r="KKR3" s="16"/>
      <c r="KKS3" s="16"/>
      <c r="KKT3" s="16"/>
      <c r="KKU3" s="16"/>
      <c r="KKV3" s="16"/>
      <c r="KKW3" s="16"/>
      <c r="KKX3" s="16"/>
      <c r="KKY3" s="16"/>
      <c r="KKZ3" s="16"/>
      <c r="KLA3" s="16"/>
      <c r="KLB3" s="16"/>
      <c r="KLC3" s="16"/>
      <c r="KLD3" s="16"/>
      <c r="KLE3" s="16"/>
      <c r="KLF3" s="16"/>
      <c r="KLG3" s="16"/>
      <c r="KLH3" s="16"/>
      <c r="KLI3" s="16"/>
      <c r="KLJ3" s="16"/>
      <c r="KLK3" s="16"/>
      <c r="KLL3" s="16"/>
      <c r="KLM3" s="16"/>
      <c r="KLN3" s="16"/>
      <c r="KLO3" s="16"/>
      <c r="KLP3" s="16"/>
      <c r="KLQ3" s="16"/>
      <c r="KLR3" s="16"/>
      <c r="KLS3" s="16"/>
      <c r="KLT3" s="16"/>
      <c r="KLU3" s="16"/>
      <c r="KLV3" s="16"/>
      <c r="KLW3" s="16"/>
      <c r="KLX3" s="16"/>
      <c r="KLY3" s="16"/>
      <c r="KLZ3" s="16"/>
      <c r="KMA3" s="16"/>
      <c r="KMB3" s="16"/>
      <c r="KMC3" s="16"/>
      <c r="KMD3" s="16"/>
      <c r="KME3" s="16"/>
      <c r="KMF3" s="16"/>
      <c r="KMG3" s="16"/>
      <c r="KMH3" s="16"/>
      <c r="KMI3" s="16"/>
      <c r="KMJ3" s="16"/>
      <c r="KMK3" s="16"/>
      <c r="KML3" s="16"/>
      <c r="KMM3" s="16"/>
      <c r="KMN3" s="16"/>
      <c r="KMO3" s="16"/>
      <c r="KMP3" s="16"/>
      <c r="KMQ3" s="16"/>
      <c r="KMR3" s="16"/>
      <c r="KMS3" s="16"/>
      <c r="KMT3" s="16"/>
      <c r="KMU3" s="16"/>
      <c r="KMV3" s="16"/>
      <c r="KMW3" s="16"/>
      <c r="KMX3" s="16"/>
      <c r="KMY3" s="16"/>
      <c r="KMZ3" s="16"/>
      <c r="KNA3" s="16"/>
      <c r="KNB3" s="16"/>
      <c r="KNC3" s="16"/>
      <c r="KND3" s="16"/>
      <c r="KNE3" s="16"/>
      <c r="KNF3" s="16"/>
      <c r="KNG3" s="16"/>
      <c r="KNH3" s="16"/>
      <c r="KNI3" s="16"/>
      <c r="KNJ3" s="16"/>
      <c r="KNK3" s="16"/>
      <c r="KNL3" s="16"/>
      <c r="KNM3" s="16"/>
      <c r="KNN3" s="16"/>
      <c r="KNO3" s="16"/>
      <c r="KNP3" s="16"/>
      <c r="KNQ3" s="16"/>
      <c r="KNR3" s="16"/>
      <c r="KNS3" s="16"/>
      <c r="KNT3" s="16"/>
      <c r="KNU3" s="16"/>
      <c r="KNV3" s="16"/>
      <c r="KNW3" s="16"/>
      <c r="KNX3" s="16"/>
      <c r="KNY3" s="16"/>
      <c r="KNZ3" s="16"/>
      <c r="KOA3" s="16"/>
      <c r="KOB3" s="16"/>
      <c r="KOC3" s="16"/>
      <c r="KOD3" s="16"/>
      <c r="KOE3" s="16"/>
      <c r="KOF3" s="16"/>
      <c r="KOG3" s="16"/>
      <c r="KOH3" s="16"/>
      <c r="KOI3" s="16"/>
      <c r="KOJ3" s="16"/>
      <c r="KOK3" s="16"/>
      <c r="KOL3" s="16"/>
      <c r="KOM3" s="16"/>
      <c r="KON3" s="16"/>
      <c r="KOO3" s="16"/>
      <c r="KOP3" s="16"/>
      <c r="KOQ3" s="16"/>
      <c r="KOR3" s="16"/>
      <c r="KOS3" s="16"/>
      <c r="KOT3" s="16"/>
      <c r="KOU3" s="16"/>
      <c r="KOV3" s="16"/>
      <c r="KOW3" s="16"/>
      <c r="KOX3" s="16"/>
      <c r="KOY3" s="16"/>
      <c r="KOZ3" s="16"/>
      <c r="KPA3" s="16"/>
      <c r="KPB3" s="16"/>
      <c r="KPC3" s="16"/>
      <c r="KPD3" s="16"/>
      <c r="KPE3" s="16"/>
      <c r="KPF3" s="16"/>
      <c r="KPG3" s="16"/>
      <c r="KPH3" s="16"/>
      <c r="KPI3" s="16"/>
      <c r="KPJ3" s="16"/>
      <c r="KPK3" s="16"/>
      <c r="KPL3" s="16"/>
      <c r="KPM3" s="16"/>
      <c r="KPN3" s="16"/>
      <c r="KPO3" s="16"/>
      <c r="KPP3" s="16"/>
      <c r="KPQ3" s="16"/>
      <c r="KPR3" s="16"/>
      <c r="KPS3" s="16"/>
      <c r="KPT3" s="16"/>
      <c r="KPU3" s="16"/>
      <c r="KPV3" s="16"/>
      <c r="KPW3" s="16"/>
      <c r="KPX3" s="16"/>
      <c r="KPY3" s="16"/>
      <c r="KPZ3" s="16"/>
      <c r="KQA3" s="16"/>
      <c r="KQB3" s="16"/>
      <c r="KQC3" s="16"/>
      <c r="KQD3" s="16"/>
      <c r="KQE3" s="16"/>
      <c r="KQF3" s="16"/>
      <c r="KQG3" s="16"/>
      <c r="KQH3" s="16"/>
      <c r="KQI3" s="16"/>
      <c r="KQJ3" s="16"/>
      <c r="KQK3" s="16"/>
      <c r="KQL3" s="16"/>
      <c r="KQM3" s="16"/>
      <c r="KQN3" s="16"/>
      <c r="KQO3" s="16"/>
      <c r="KQP3" s="16"/>
      <c r="KQQ3" s="16"/>
      <c r="KQR3" s="16"/>
      <c r="KQS3" s="16"/>
      <c r="KQT3" s="16"/>
      <c r="KQU3" s="16"/>
      <c r="KQV3" s="16"/>
      <c r="KQW3" s="16"/>
      <c r="KQX3" s="16"/>
      <c r="KQY3" s="16"/>
      <c r="KQZ3" s="16"/>
      <c r="KRA3" s="16"/>
      <c r="KRB3" s="16"/>
      <c r="KRC3" s="16"/>
      <c r="KRD3" s="16"/>
      <c r="KRE3" s="16"/>
      <c r="KRF3" s="16"/>
      <c r="KRG3" s="16"/>
      <c r="KRH3" s="16"/>
      <c r="KRI3" s="16"/>
      <c r="KRJ3" s="16"/>
      <c r="KRK3" s="16"/>
      <c r="KRL3" s="16"/>
      <c r="KRM3" s="16"/>
      <c r="KRN3" s="16"/>
      <c r="KRO3" s="16"/>
      <c r="KRP3" s="16"/>
      <c r="KRQ3" s="16"/>
      <c r="KRR3" s="16"/>
      <c r="KRS3" s="16"/>
      <c r="KRT3" s="16"/>
      <c r="KRU3" s="16"/>
      <c r="KRV3" s="16"/>
      <c r="KRW3" s="16"/>
      <c r="KRX3" s="16"/>
      <c r="KRY3" s="16"/>
      <c r="KRZ3" s="16"/>
      <c r="KSA3" s="16"/>
      <c r="KSB3" s="16"/>
      <c r="KSC3" s="16"/>
      <c r="KSD3" s="16"/>
      <c r="KSE3" s="16"/>
      <c r="KSF3" s="16"/>
      <c r="KSG3" s="16"/>
      <c r="KSH3" s="16"/>
      <c r="KSI3" s="16"/>
      <c r="KSJ3" s="16"/>
      <c r="KSK3" s="16"/>
      <c r="KSL3" s="16"/>
      <c r="KSM3" s="16"/>
      <c r="KSN3" s="16"/>
      <c r="KSO3" s="16"/>
      <c r="KSP3" s="16"/>
      <c r="KSQ3" s="16"/>
      <c r="KSR3" s="16"/>
      <c r="KSS3" s="16"/>
      <c r="KST3" s="16"/>
      <c r="KSU3" s="16"/>
      <c r="KSV3" s="16"/>
      <c r="KSW3" s="16"/>
      <c r="KSX3" s="16"/>
      <c r="KSY3" s="16"/>
      <c r="KSZ3" s="16"/>
      <c r="KTA3" s="16"/>
      <c r="KTB3" s="16"/>
      <c r="KTC3" s="16"/>
      <c r="KTD3" s="16"/>
      <c r="KTE3" s="16"/>
      <c r="KTF3" s="16"/>
      <c r="KTG3" s="16"/>
      <c r="KTH3" s="16"/>
      <c r="KTI3" s="16"/>
      <c r="KTJ3" s="16"/>
      <c r="KTK3" s="16"/>
      <c r="KTL3" s="16"/>
      <c r="KTM3" s="16"/>
      <c r="KTN3" s="16"/>
      <c r="KTO3" s="16"/>
      <c r="KTP3" s="16"/>
      <c r="KTQ3" s="16"/>
      <c r="KTR3" s="16"/>
      <c r="KTS3" s="16"/>
      <c r="KTT3" s="16"/>
      <c r="KTU3" s="16"/>
      <c r="KTV3" s="16"/>
      <c r="KTW3" s="16"/>
      <c r="KTX3" s="16"/>
      <c r="KTY3" s="16"/>
      <c r="KTZ3" s="16"/>
      <c r="KUA3" s="16"/>
      <c r="KUB3" s="16"/>
      <c r="KUC3" s="16"/>
      <c r="KUD3" s="16"/>
      <c r="KUE3" s="16"/>
      <c r="KUF3" s="16"/>
      <c r="KUG3" s="16"/>
      <c r="KUH3" s="16"/>
      <c r="KUI3" s="16"/>
      <c r="KUJ3" s="16"/>
      <c r="KUK3" s="16"/>
      <c r="KUL3" s="16"/>
      <c r="KUM3" s="16"/>
      <c r="KUN3" s="16"/>
      <c r="KUO3" s="16"/>
      <c r="KUP3" s="16"/>
      <c r="KUQ3" s="16"/>
      <c r="KUR3" s="16"/>
      <c r="KUS3" s="16"/>
      <c r="KUT3" s="16"/>
      <c r="KUU3" s="16"/>
      <c r="KUV3" s="16"/>
      <c r="KUW3" s="16"/>
      <c r="KUX3" s="16"/>
      <c r="KUY3" s="16"/>
      <c r="KUZ3" s="16"/>
      <c r="KVA3" s="16"/>
      <c r="KVB3" s="16"/>
      <c r="KVC3" s="16"/>
      <c r="KVD3" s="16"/>
      <c r="KVE3" s="16"/>
      <c r="KVF3" s="16"/>
      <c r="KVG3" s="16"/>
      <c r="KVH3" s="16"/>
      <c r="KVI3" s="16"/>
      <c r="KVJ3" s="16"/>
      <c r="KVK3" s="16"/>
      <c r="KVL3" s="16"/>
      <c r="KVM3" s="16"/>
      <c r="KVN3" s="16"/>
      <c r="KVO3" s="16"/>
      <c r="KVP3" s="16"/>
      <c r="KVQ3" s="16"/>
      <c r="KVR3" s="16"/>
      <c r="KVS3" s="16"/>
      <c r="KVT3" s="16"/>
      <c r="KVU3" s="16"/>
      <c r="KVV3" s="16"/>
      <c r="KVW3" s="16"/>
      <c r="KVX3" s="16"/>
      <c r="KVY3" s="16"/>
      <c r="KVZ3" s="16"/>
      <c r="KWA3" s="16"/>
      <c r="KWB3" s="16"/>
      <c r="KWC3" s="16"/>
      <c r="KWD3" s="16"/>
      <c r="KWE3" s="16"/>
      <c r="KWF3" s="16"/>
      <c r="KWG3" s="16"/>
      <c r="KWH3" s="16"/>
      <c r="KWI3" s="16"/>
      <c r="KWJ3" s="16"/>
      <c r="KWK3" s="16"/>
      <c r="KWL3" s="16"/>
      <c r="KWM3" s="16"/>
      <c r="KWN3" s="16"/>
      <c r="KWO3" s="16"/>
      <c r="KWP3" s="16"/>
      <c r="KWQ3" s="16"/>
      <c r="KWR3" s="16"/>
      <c r="KWS3" s="16"/>
      <c r="KWT3" s="16"/>
      <c r="KWU3" s="16"/>
      <c r="KWV3" s="16"/>
      <c r="KWW3" s="16"/>
      <c r="KWX3" s="16"/>
      <c r="KWY3" s="16"/>
      <c r="KWZ3" s="16"/>
      <c r="KXA3" s="16"/>
      <c r="KXB3" s="16"/>
      <c r="KXC3" s="16"/>
      <c r="KXD3" s="16"/>
      <c r="KXE3" s="16"/>
      <c r="KXF3" s="16"/>
      <c r="KXG3" s="16"/>
      <c r="KXH3" s="16"/>
      <c r="KXI3" s="16"/>
      <c r="KXJ3" s="16"/>
      <c r="KXK3" s="16"/>
      <c r="KXL3" s="16"/>
      <c r="KXM3" s="16"/>
      <c r="KXN3" s="16"/>
      <c r="KXO3" s="16"/>
      <c r="KXP3" s="16"/>
      <c r="KXQ3" s="16"/>
      <c r="KXR3" s="16"/>
      <c r="KXS3" s="16"/>
      <c r="KXT3" s="16"/>
      <c r="KXU3" s="16"/>
      <c r="KXV3" s="16"/>
      <c r="KXW3" s="16"/>
      <c r="KXX3" s="16"/>
      <c r="KXY3" s="16"/>
      <c r="KXZ3" s="16"/>
      <c r="KYA3" s="16"/>
      <c r="KYB3" s="16"/>
      <c r="KYC3" s="16"/>
      <c r="KYD3" s="16"/>
      <c r="KYE3" s="16"/>
      <c r="KYF3" s="16"/>
      <c r="KYG3" s="16"/>
      <c r="KYH3" s="16"/>
      <c r="KYI3" s="16"/>
      <c r="KYJ3" s="16"/>
      <c r="KYK3" s="16"/>
      <c r="KYL3" s="16"/>
      <c r="KYM3" s="16"/>
      <c r="KYN3" s="16"/>
      <c r="KYO3" s="16"/>
      <c r="KYP3" s="16"/>
      <c r="KYQ3" s="16"/>
      <c r="KYR3" s="16"/>
      <c r="KYS3" s="16"/>
      <c r="KYT3" s="16"/>
      <c r="KYU3" s="16"/>
      <c r="KYV3" s="16"/>
      <c r="KYW3" s="16"/>
      <c r="KYX3" s="16"/>
      <c r="KYY3" s="16"/>
      <c r="KYZ3" s="16"/>
      <c r="KZA3" s="16"/>
      <c r="KZB3" s="16"/>
      <c r="KZC3" s="16"/>
      <c r="KZD3" s="16"/>
      <c r="KZE3" s="16"/>
      <c r="KZF3" s="16"/>
      <c r="KZG3" s="16"/>
      <c r="KZH3" s="16"/>
      <c r="KZI3" s="16"/>
      <c r="KZJ3" s="16"/>
      <c r="KZK3" s="16"/>
      <c r="KZL3" s="16"/>
      <c r="KZM3" s="16"/>
      <c r="KZN3" s="16"/>
      <c r="KZO3" s="16"/>
      <c r="KZP3" s="16"/>
      <c r="KZQ3" s="16"/>
      <c r="KZR3" s="16"/>
      <c r="KZS3" s="16"/>
      <c r="KZT3" s="16"/>
      <c r="KZU3" s="16"/>
      <c r="KZV3" s="16"/>
      <c r="KZW3" s="16"/>
      <c r="KZX3" s="16"/>
      <c r="KZY3" s="16"/>
      <c r="KZZ3" s="16"/>
      <c r="LAA3" s="16"/>
      <c r="LAB3" s="16"/>
      <c r="LAC3" s="16"/>
      <c r="LAD3" s="16"/>
      <c r="LAE3" s="16"/>
      <c r="LAF3" s="16"/>
      <c r="LAG3" s="16"/>
      <c r="LAH3" s="16"/>
      <c r="LAI3" s="16"/>
      <c r="LAJ3" s="16"/>
      <c r="LAK3" s="16"/>
      <c r="LAL3" s="16"/>
      <c r="LAM3" s="16"/>
      <c r="LAN3" s="16"/>
      <c r="LAO3" s="16"/>
      <c r="LAP3" s="16"/>
      <c r="LAQ3" s="16"/>
      <c r="LAR3" s="16"/>
      <c r="LAS3" s="16"/>
      <c r="LAT3" s="16"/>
      <c r="LAU3" s="16"/>
      <c r="LAV3" s="16"/>
      <c r="LAW3" s="16"/>
      <c r="LAX3" s="16"/>
      <c r="LAY3" s="16"/>
      <c r="LAZ3" s="16"/>
      <c r="LBA3" s="16"/>
      <c r="LBB3" s="16"/>
      <c r="LBC3" s="16"/>
      <c r="LBD3" s="16"/>
      <c r="LBE3" s="16"/>
      <c r="LBF3" s="16"/>
      <c r="LBG3" s="16"/>
      <c r="LBH3" s="16"/>
      <c r="LBI3" s="16"/>
      <c r="LBJ3" s="16"/>
      <c r="LBK3" s="16"/>
      <c r="LBL3" s="16"/>
      <c r="LBM3" s="16"/>
      <c r="LBN3" s="16"/>
      <c r="LBO3" s="16"/>
      <c r="LBP3" s="16"/>
      <c r="LBQ3" s="16"/>
      <c r="LBR3" s="16"/>
      <c r="LBS3" s="16"/>
      <c r="LBT3" s="16"/>
      <c r="LBU3" s="16"/>
      <c r="LBV3" s="16"/>
      <c r="LBW3" s="16"/>
      <c r="LBX3" s="16"/>
      <c r="LBY3" s="16"/>
      <c r="LBZ3" s="16"/>
      <c r="LCA3" s="16"/>
      <c r="LCB3" s="16"/>
      <c r="LCC3" s="16"/>
      <c r="LCD3" s="16"/>
      <c r="LCE3" s="16"/>
      <c r="LCF3" s="16"/>
      <c r="LCG3" s="16"/>
      <c r="LCH3" s="16"/>
      <c r="LCI3" s="16"/>
      <c r="LCJ3" s="16"/>
      <c r="LCK3" s="16"/>
      <c r="LCL3" s="16"/>
      <c r="LCM3" s="16"/>
      <c r="LCN3" s="16"/>
      <c r="LCO3" s="16"/>
      <c r="LCP3" s="16"/>
      <c r="LCQ3" s="16"/>
      <c r="LCR3" s="16"/>
      <c r="LCS3" s="16"/>
      <c r="LCT3" s="16"/>
      <c r="LCU3" s="16"/>
      <c r="LCV3" s="16"/>
      <c r="LCW3" s="16"/>
      <c r="LCX3" s="16"/>
      <c r="LCY3" s="16"/>
      <c r="LCZ3" s="16"/>
      <c r="LDA3" s="16"/>
      <c r="LDB3" s="16"/>
      <c r="LDC3" s="16"/>
      <c r="LDD3" s="16"/>
      <c r="LDE3" s="16"/>
      <c r="LDF3" s="16"/>
      <c r="LDG3" s="16"/>
      <c r="LDH3" s="16"/>
      <c r="LDI3" s="16"/>
      <c r="LDJ3" s="16"/>
      <c r="LDK3" s="16"/>
      <c r="LDL3" s="16"/>
      <c r="LDM3" s="16"/>
      <c r="LDN3" s="16"/>
      <c r="LDO3" s="16"/>
      <c r="LDP3" s="16"/>
      <c r="LDQ3" s="16"/>
      <c r="LDR3" s="16"/>
      <c r="LDS3" s="16"/>
      <c r="LDT3" s="16"/>
      <c r="LDU3" s="16"/>
      <c r="LDV3" s="16"/>
      <c r="LDW3" s="16"/>
      <c r="LDX3" s="16"/>
      <c r="LDY3" s="16"/>
      <c r="LDZ3" s="16"/>
      <c r="LEA3" s="16"/>
      <c r="LEB3" s="16"/>
      <c r="LEC3" s="16"/>
      <c r="LED3" s="16"/>
      <c r="LEE3" s="16"/>
      <c r="LEF3" s="16"/>
      <c r="LEG3" s="16"/>
      <c r="LEH3" s="16"/>
      <c r="LEI3" s="16"/>
      <c r="LEJ3" s="16"/>
      <c r="LEK3" s="16"/>
      <c r="LEL3" s="16"/>
      <c r="LEM3" s="16"/>
      <c r="LEN3" s="16"/>
      <c r="LEO3" s="16"/>
      <c r="LEP3" s="16"/>
      <c r="LEQ3" s="16"/>
      <c r="LER3" s="16"/>
      <c r="LES3" s="16"/>
      <c r="LET3" s="16"/>
      <c r="LEU3" s="16"/>
      <c r="LEV3" s="16"/>
      <c r="LEW3" s="16"/>
      <c r="LEX3" s="16"/>
      <c r="LEY3" s="16"/>
      <c r="LEZ3" s="16"/>
      <c r="LFA3" s="16"/>
      <c r="LFB3" s="16"/>
      <c r="LFC3" s="16"/>
      <c r="LFD3" s="16"/>
      <c r="LFE3" s="16"/>
      <c r="LFF3" s="16"/>
      <c r="LFG3" s="16"/>
      <c r="LFH3" s="16"/>
      <c r="LFI3" s="16"/>
      <c r="LFJ3" s="16"/>
      <c r="LFK3" s="16"/>
      <c r="LFL3" s="16"/>
      <c r="LFM3" s="16"/>
      <c r="LFN3" s="16"/>
      <c r="LFO3" s="16"/>
      <c r="LFP3" s="16"/>
      <c r="LFQ3" s="16"/>
      <c r="LFR3" s="16"/>
      <c r="LFS3" s="16"/>
      <c r="LFT3" s="16"/>
      <c r="LFU3" s="16"/>
      <c r="LFV3" s="16"/>
      <c r="LFW3" s="16"/>
      <c r="LFX3" s="16"/>
      <c r="LFY3" s="16"/>
      <c r="LFZ3" s="16"/>
      <c r="LGA3" s="16"/>
      <c r="LGB3" s="16"/>
      <c r="LGC3" s="16"/>
      <c r="LGD3" s="16"/>
      <c r="LGE3" s="16"/>
      <c r="LGF3" s="16"/>
      <c r="LGG3" s="16"/>
      <c r="LGH3" s="16"/>
      <c r="LGI3" s="16"/>
      <c r="LGJ3" s="16"/>
      <c r="LGK3" s="16"/>
      <c r="LGL3" s="16"/>
      <c r="LGM3" s="16"/>
      <c r="LGN3" s="16"/>
      <c r="LGO3" s="16"/>
      <c r="LGP3" s="16"/>
      <c r="LGQ3" s="16"/>
      <c r="LGR3" s="16"/>
      <c r="LGS3" s="16"/>
      <c r="LGT3" s="16"/>
      <c r="LGU3" s="16"/>
      <c r="LGV3" s="16"/>
      <c r="LGW3" s="16"/>
      <c r="LGX3" s="16"/>
      <c r="LGY3" s="16"/>
      <c r="LGZ3" s="16"/>
      <c r="LHA3" s="16"/>
      <c r="LHB3" s="16"/>
      <c r="LHC3" s="16"/>
      <c r="LHD3" s="16"/>
      <c r="LHE3" s="16"/>
      <c r="LHF3" s="16"/>
      <c r="LHG3" s="16"/>
      <c r="LHH3" s="16"/>
      <c r="LHI3" s="16"/>
      <c r="LHJ3" s="16"/>
      <c r="LHK3" s="16"/>
      <c r="LHL3" s="16"/>
      <c r="LHM3" s="16"/>
      <c r="LHN3" s="16"/>
      <c r="LHO3" s="16"/>
      <c r="LHP3" s="16"/>
      <c r="LHQ3" s="16"/>
      <c r="LHR3" s="16"/>
      <c r="LHS3" s="16"/>
      <c r="LHT3" s="16"/>
      <c r="LHU3" s="16"/>
      <c r="LHV3" s="16"/>
      <c r="LHW3" s="16"/>
      <c r="LHX3" s="16"/>
      <c r="LHY3" s="16"/>
      <c r="LHZ3" s="16"/>
      <c r="LIA3" s="16"/>
      <c r="LIB3" s="16"/>
      <c r="LIC3" s="16"/>
      <c r="LID3" s="16"/>
      <c r="LIE3" s="16"/>
      <c r="LIF3" s="16"/>
      <c r="LIG3" s="16"/>
      <c r="LIH3" s="16"/>
      <c r="LII3" s="16"/>
      <c r="LIJ3" s="16"/>
      <c r="LIK3" s="16"/>
      <c r="LIL3" s="16"/>
      <c r="LIM3" s="16"/>
      <c r="LIN3" s="16"/>
      <c r="LIO3" s="16"/>
      <c r="LIP3" s="16"/>
      <c r="LIQ3" s="16"/>
      <c r="LIR3" s="16"/>
      <c r="LIS3" s="16"/>
      <c r="LIT3" s="16"/>
      <c r="LIU3" s="16"/>
      <c r="LIV3" s="16"/>
      <c r="LIW3" s="16"/>
      <c r="LIX3" s="16"/>
      <c r="LIY3" s="16"/>
      <c r="LIZ3" s="16"/>
      <c r="LJA3" s="16"/>
      <c r="LJB3" s="16"/>
      <c r="LJC3" s="16"/>
      <c r="LJD3" s="16"/>
      <c r="LJE3" s="16"/>
      <c r="LJF3" s="16"/>
      <c r="LJG3" s="16"/>
      <c r="LJH3" s="16"/>
      <c r="LJI3" s="16"/>
      <c r="LJJ3" s="16"/>
      <c r="LJK3" s="16"/>
      <c r="LJL3" s="16"/>
      <c r="LJM3" s="16"/>
      <c r="LJN3" s="16"/>
      <c r="LJO3" s="16"/>
      <c r="LJP3" s="16"/>
      <c r="LJQ3" s="16"/>
      <c r="LJR3" s="16"/>
      <c r="LJS3" s="16"/>
      <c r="LJT3" s="16"/>
      <c r="LJU3" s="16"/>
      <c r="LJV3" s="16"/>
      <c r="LJW3" s="16"/>
      <c r="LJX3" s="16"/>
      <c r="LJY3" s="16"/>
      <c r="LJZ3" s="16"/>
      <c r="LKA3" s="16"/>
      <c r="LKB3" s="16"/>
      <c r="LKC3" s="16"/>
      <c r="LKD3" s="16"/>
      <c r="LKE3" s="16"/>
      <c r="LKF3" s="16"/>
      <c r="LKG3" s="16"/>
      <c r="LKH3" s="16"/>
      <c r="LKI3" s="16"/>
      <c r="LKJ3" s="16"/>
      <c r="LKK3" s="16"/>
      <c r="LKL3" s="16"/>
      <c r="LKM3" s="16"/>
      <c r="LKN3" s="16"/>
      <c r="LKO3" s="16"/>
      <c r="LKP3" s="16"/>
      <c r="LKQ3" s="16"/>
      <c r="LKR3" s="16"/>
      <c r="LKS3" s="16"/>
      <c r="LKT3" s="16"/>
      <c r="LKU3" s="16"/>
      <c r="LKV3" s="16"/>
      <c r="LKW3" s="16"/>
      <c r="LKX3" s="16"/>
      <c r="LKY3" s="16"/>
      <c r="LKZ3" s="16"/>
      <c r="LLA3" s="16"/>
      <c r="LLB3" s="16"/>
      <c r="LLC3" s="16"/>
      <c r="LLD3" s="16"/>
      <c r="LLE3" s="16"/>
      <c r="LLF3" s="16"/>
      <c r="LLG3" s="16"/>
      <c r="LLH3" s="16"/>
      <c r="LLI3" s="16"/>
      <c r="LLJ3" s="16"/>
      <c r="LLK3" s="16"/>
      <c r="LLL3" s="16"/>
      <c r="LLM3" s="16"/>
      <c r="LLN3" s="16"/>
      <c r="LLO3" s="16"/>
      <c r="LLP3" s="16"/>
      <c r="LLQ3" s="16"/>
      <c r="LLR3" s="16"/>
      <c r="LLS3" s="16"/>
      <c r="LLT3" s="16"/>
      <c r="LLU3" s="16"/>
      <c r="LLV3" s="16"/>
      <c r="LLW3" s="16"/>
      <c r="LLX3" s="16"/>
      <c r="LLY3" s="16"/>
      <c r="LLZ3" s="16"/>
      <c r="LMA3" s="16"/>
      <c r="LMB3" s="16"/>
      <c r="LMC3" s="16"/>
      <c r="LMD3" s="16"/>
      <c r="LME3" s="16"/>
      <c r="LMF3" s="16"/>
      <c r="LMG3" s="16"/>
      <c r="LMH3" s="16"/>
      <c r="LMI3" s="16"/>
      <c r="LMJ3" s="16"/>
      <c r="LMK3" s="16"/>
      <c r="LML3" s="16"/>
      <c r="LMM3" s="16"/>
      <c r="LMN3" s="16"/>
      <c r="LMO3" s="16"/>
      <c r="LMP3" s="16"/>
      <c r="LMQ3" s="16"/>
      <c r="LMR3" s="16"/>
      <c r="LMS3" s="16"/>
      <c r="LMT3" s="16"/>
      <c r="LMU3" s="16"/>
      <c r="LMV3" s="16"/>
      <c r="LMW3" s="16"/>
      <c r="LMX3" s="16"/>
      <c r="LMY3" s="16"/>
      <c r="LMZ3" s="16"/>
      <c r="LNA3" s="16"/>
      <c r="LNB3" s="16"/>
      <c r="LNC3" s="16"/>
      <c r="LND3" s="16"/>
      <c r="LNE3" s="16"/>
      <c r="LNF3" s="16"/>
      <c r="LNG3" s="16"/>
      <c r="LNH3" s="16"/>
      <c r="LNI3" s="16"/>
      <c r="LNJ3" s="16"/>
      <c r="LNK3" s="16"/>
      <c r="LNL3" s="16"/>
      <c r="LNM3" s="16"/>
      <c r="LNN3" s="16"/>
      <c r="LNO3" s="16"/>
      <c r="LNP3" s="16"/>
      <c r="LNQ3" s="16"/>
      <c r="LNR3" s="16"/>
      <c r="LNS3" s="16"/>
      <c r="LNT3" s="16"/>
      <c r="LNU3" s="16"/>
      <c r="LNV3" s="16"/>
      <c r="LNW3" s="16"/>
      <c r="LNX3" s="16"/>
      <c r="LNY3" s="16"/>
      <c r="LNZ3" s="16"/>
      <c r="LOA3" s="16"/>
      <c r="LOB3" s="16"/>
      <c r="LOC3" s="16"/>
      <c r="LOD3" s="16"/>
      <c r="LOE3" s="16"/>
      <c r="LOF3" s="16"/>
      <c r="LOG3" s="16"/>
      <c r="LOH3" s="16"/>
      <c r="LOI3" s="16"/>
      <c r="LOJ3" s="16"/>
      <c r="LOK3" s="16"/>
      <c r="LOL3" s="16"/>
      <c r="LOM3" s="16"/>
      <c r="LON3" s="16"/>
      <c r="LOO3" s="16"/>
      <c r="LOP3" s="16"/>
      <c r="LOQ3" s="16"/>
      <c r="LOR3" s="16"/>
      <c r="LOS3" s="16"/>
      <c r="LOT3" s="16"/>
      <c r="LOU3" s="16"/>
      <c r="LOV3" s="16"/>
      <c r="LOW3" s="16"/>
      <c r="LOX3" s="16"/>
      <c r="LOY3" s="16"/>
      <c r="LOZ3" s="16"/>
      <c r="LPA3" s="16"/>
      <c r="LPB3" s="16"/>
      <c r="LPC3" s="16"/>
      <c r="LPD3" s="16"/>
      <c r="LPE3" s="16"/>
      <c r="LPF3" s="16"/>
      <c r="LPG3" s="16"/>
      <c r="LPH3" s="16"/>
      <c r="LPI3" s="16"/>
      <c r="LPJ3" s="16"/>
      <c r="LPK3" s="16"/>
      <c r="LPL3" s="16"/>
      <c r="LPM3" s="16"/>
      <c r="LPN3" s="16"/>
      <c r="LPO3" s="16"/>
      <c r="LPP3" s="16"/>
      <c r="LPQ3" s="16"/>
      <c r="LPR3" s="16"/>
      <c r="LPS3" s="16"/>
      <c r="LPT3" s="16"/>
      <c r="LPU3" s="16"/>
      <c r="LPV3" s="16"/>
      <c r="LPW3" s="16"/>
      <c r="LPX3" s="16"/>
      <c r="LPY3" s="16"/>
      <c r="LPZ3" s="16"/>
      <c r="LQA3" s="16"/>
      <c r="LQB3" s="16"/>
      <c r="LQC3" s="16"/>
      <c r="LQD3" s="16"/>
      <c r="LQE3" s="16"/>
      <c r="LQF3" s="16"/>
      <c r="LQG3" s="16"/>
      <c r="LQH3" s="16"/>
      <c r="LQI3" s="16"/>
      <c r="LQJ3" s="16"/>
      <c r="LQK3" s="16"/>
      <c r="LQL3" s="16"/>
      <c r="LQM3" s="16"/>
      <c r="LQN3" s="16"/>
      <c r="LQO3" s="16"/>
      <c r="LQP3" s="16"/>
      <c r="LQQ3" s="16"/>
      <c r="LQR3" s="16"/>
      <c r="LQS3" s="16"/>
      <c r="LQT3" s="16"/>
      <c r="LQU3" s="16"/>
      <c r="LQV3" s="16"/>
      <c r="LQW3" s="16"/>
      <c r="LQX3" s="16"/>
      <c r="LQY3" s="16"/>
      <c r="LQZ3" s="16"/>
      <c r="LRA3" s="16"/>
      <c r="LRB3" s="16"/>
      <c r="LRC3" s="16"/>
      <c r="LRD3" s="16"/>
      <c r="LRE3" s="16"/>
      <c r="LRF3" s="16"/>
      <c r="LRG3" s="16"/>
      <c r="LRH3" s="16"/>
      <c r="LRI3" s="16"/>
      <c r="LRJ3" s="16"/>
      <c r="LRK3" s="16"/>
      <c r="LRL3" s="16"/>
      <c r="LRM3" s="16"/>
      <c r="LRN3" s="16"/>
      <c r="LRO3" s="16"/>
      <c r="LRP3" s="16"/>
      <c r="LRQ3" s="16"/>
      <c r="LRR3" s="16"/>
      <c r="LRS3" s="16"/>
      <c r="LRT3" s="16"/>
      <c r="LRU3" s="16"/>
      <c r="LRV3" s="16"/>
      <c r="LRW3" s="16"/>
      <c r="LRX3" s="16"/>
      <c r="LRY3" s="16"/>
      <c r="LRZ3" s="16"/>
      <c r="LSA3" s="16"/>
      <c r="LSB3" s="16"/>
      <c r="LSC3" s="16"/>
      <c r="LSD3" s="16"/>
      <c r="LSE3" s="16"/>
      <c r="LSF3" s="16"/>
      <c r="LSG3" s="16"/>
      <c r="LSH3" s="16"/>
      <c r="LSI3" s="16"/>
      <c r="LSJ3" s="16"/>
      <c r="LSK3" s="16"/>
      <c r="LSL3" s="16"/>
      <c r="LSM3" s="16"/>
      <c r="LSN3" s="16"/>
      <c r="LSO3" s="16"/>
      <c r="LSP3" s="16"/>
      <c r="LSQ3" s="16"/>
      <c r="LSR3" s="16"/>
      <c r="LSS3" s="16"/>
      <c r="LST3" s="16"/>
      <c r="LSU3" s="16"/>
      <c r="LSV3" s="16"/>
      <c r="LSW3" s="16"/>
      <c r="LSX3" s="16"/>
      <c r="LSY3" s="16"/>
      <c r="LSZ3" s="16"/>
      <c r="LTA3" s="16"/>
      <c r="LTB3" s="16"/>
      <c r="LTC3" s="16"/>
      <c r="LTD3" s="16"/>
      <c r="LTE3" s="16"/>
      <c r="LTF3" s="16"/>
      <c r="LTG3" s="16"/>
      <c r="LTH3" s="16"/>
      <c r="LTI3" s="16"/>
      <c r="LTJ3" s="16"/>
      <c r="LTK3" s="16"/>
      <c r="LTL3" s="16"/>
      <c r="LTM3" s="16"/>
      <c r="LTN3" s="16"/>
      <c r="LTO3" s="16"/>
      <c r="LTP3" s="16"/>
      <c r="LTQ3" s="16"/>
      <c r="LTR3" s="16"/>
      <c r="LTS3" s="16"/>
      <c r="LTT3" s="16"/>
      <c r="LTU3" s="16"/>
      <c r="LTV3" s="16"/>
      <c r="LTW3" s="16"/>
      <c r="LTX3" s="16"/>
      <c r="LTY3" s="16"/>
      <c r="LTZ3" s="16"/>
      <c r="LUA3" s="16"/>
      <c r="LUB3" s="16"/>
      <c r="LUC3" s="16"/>
      <c r="LUD3" s="16"/>
      <c r="LUE3" s="16"/>
      <c r="LUF3" s="16"/>
      <c r="LUG3" s="16"/>
      <c r="LUH3" s="16"/>
      <c r="LUI3" s="16"/>
      <c r="LUJ3" s="16"/>
      <c r="LUK3" s="16"/>
      <c r="LUL3" s="16"/>
      <c r="LUM3" s="16"/>
      <c r="LUN3" s="16"/>
      <c r="LUO3" s="16"/>
      <c r="LUP3" s="16"/>
      <c r="LUQ3" s="16"/>
      <c r="LUR3" s="16"/>
      <c r="LUS3" s="16"/>
      <c r="LUT3" s="16"/>
      <c r="LUU3" s="16"/>
      <c r="LUV3" s="16"/>
      <c r="LUW3" s="16"/>
      <c r="LUX3" s="16"/>
      <c r="LUY3" s="16"/>
      <c r="LUZ3" s="16"/>
      <c r="LVA3" s="16"/>
      <c r="LVB3" s="16"/>
      <c r="LVC3" s="16"/>
      <c r="LVD3" s="16"/>
      <c r="LVE3" s="16"/>
      <c r="LVF3" s="16"/>
      <c r="LVG3" s="16"/>
      <c r="LVH3" s="16"/>
      <c r="LVI3" s="16"/>
      <c r="LVJ3" s="16"/>
      <c r="LVK3" s="16"/>
      <c r="LVL3" s="16"/>
      <c r="LVM3" s="16"/>
      <c r="LVN3" s="16"/>
      <c r="LVO3" s="16"/>
      <c r="LVP3" s="16"/>
      <c r="LVQ3" s="16"/>
      <c r="LVR3" s="16"/>
      <c r="LVS3" s="16"/>
      <c r="LVT3" s="16"/>
      <c r="LVU3" s="16"/>
      <c r="LVV3" s="16"/>
      <c r="LVW3" s="16"/>
      <c r="LVX3" s="16"/>
      <c r="LVY3" s="16"/>
      <c r="LVZ3" s="16"/>
      <c r="LWA3" s="16"/>
      <c r="LWB3" s="16"/>
      <c r="LWC3" s="16"/>
      <c r="LWD3" s="16"/>
      <c r="LWE3" s="16"/>
      <c r="LWF3" s="16"/>
      <c r="LWG3" s="16"/>
      <c r="LWH3" s="16"/>
      <c r="LWI3" s="16"/>
      <c r="LWJ3" s="16"/>
      <c r="LWK3" s="16"/>
      <c r="LWL3" s="16"/>
      <c r="LWM3" s="16"/>
      <c r="LWN3" s="16"/>
      <c r="LWO3" s="16"/>
      <c r="LWP3" s="16"/>
      <c r="LWQ3" s="16"/>
      <c r="LWR3" s="16"/>
      <c r="LWS3" s="16"/>
      <c r="LWT3" s="16"/>
      <c r="LWU3" s="16"/>
      <c r="LWV3" s="16"/>
      <c r="LWW3" s="16"/>
      <c r="LWX3" s="16"/>
      <c r="LWY3" s="16"/>
      <c r="LWZ3" s="16"/>
      <c r="LXA3" s="16"/>
      <c r="LXB3" s="16"/>
      <c r="LXC3" s="16"/>
      <c r="LXD3" s="16"/>
      <c r="LXE3" s="16"/>
      <c r="LXF3" s="16"/>
      <c r="LXG3" s="16"/>
      <c r="LXH3" s="16"/>
      <c r="LXI3" s="16"/>
      <c r="LXJ3" s="16"/>
      <c r="LXK3" s="16"/>
      <c r="LXL3" s="16"/>
      <c r="LXM3" s="16"/>
      <c r="LXN3" s="16"/>
      <c r="LXO3" s="16"/>
      <c r="LXP3" s="16"/>
      <c r="LXQ3" s="16"/>
      <c r="LXR3" s="16"/>
      <c r="LXS3" s="16"/>
      <c r="LXT3" s="16"/>
      <c r="LXU3" s="16"/>
      <c r="LXV3" s="16"/>
      <c r="LXW3" s="16"/>
      <c r="LXX3" s="16"/>
      <c r="LXY3" s="16"/>
      <c r="LXZ3" s="16"/>
      <c r="LYA3" s="16"/>
      <c r="LYB3" s="16"/>
      <c r="LYC3" s="16"/>
      <c r="LYD3" s="16"/>
      <c r="LYE3" s="16"/>
      <c r="LYF3" s="16"/>
      <c r="LYG3" s="16"/>
      <c r="LYH3" s="16"/>
      <c r="LYI3" s="16"/>
      <c r="LYJ3" s="16"/>
      <c r="LYK3" s="16"/>
      <c r="LYL3" s="16"/>
      <c r="LYM3" s="16"/>
      <c r="LYN3" s="16"/>
      <c r="LYO3" s="16"/>
      <c r="LYP3" s="16"/>
      <c r="LYQ3" s="16"/>
      <c r="LYR3" s="16"/>
      <c r="LYS3" s="16"/>
      <c r="LYT3" s="16"/>
      <c r="LYU3" s="16"/>
      <c r="LYV3" s="16"/>
      <c r="LYW3" s="16"/>
      <c r="LYX3" s="16"/>
      <c r="LYY3" s="16"/>
      <c r="LYZ3" s="16"/>
      <c r="LZA3" s="16"/>
      <c r="LZB3" s="16"/>
      <c r="LZC3" s="16"/>
      <c r="LZD3" s="16"/>
      <c r="LZE3" s="16"/>
      <c r="LZF3" s="16"/>
      <c r="LZG3" s="16"/>
      <c r="LZH3" s="16"/>
      <c r="LZI3" s="16"/>
      <c r="LZJ3" s="16"/>
      <c r="LZK3" s="16"/>
      <c r="LZL3" s="16"/>
      <c r="LZM3" s="16"/>
      <c r="LZN3" s="16"/>
      <c r="LZO3" s="16"/>
      <c r="LZP3" s="16"/>
      <c r="LZQ3" s="16"/>
      <c r="LZR3" s="16"/>
      <c r="LZS3" s="16"/>
      <c r="LZT3" s="16"/>
      <c r="LZU3" s="16"/>
      <c r="LZV3" s="16"/>
      <c r="LZW3" s="16"/>
      <c r="LZX3" s="16"/>
      <c r="LZY3" s="16"/>
      <c r="LZZ3" s="16"/>
      <c r="MAA3" s="16"/>
      <c r="MAB3" s="16"/>
      <c r="MAC3" s="16"/>
      <c r="MAD3" s="16"/>
      <c r="MAE3" s="16"/>
      <c r="MAF3" s="16"/>
      <c r="MAG3" s="16"/>
      <c r="MAH3" s="16"/>
      <c r="MAI3" s="16"/>
      <c r="MAJ3" s="16"/>
      <c r="MAK3" s="16"/>
      <c r="MAL3" s="16"/>
      <c r="MAM3" s="16"/>
      <c r="MAN3" s="16"/>
      <c r="MAO3" s="16"/>
      <c r="MAP3" s="16"/>
      <c r="MAQ3" s="16"/>
      <c r="MAR3" s="16"/>
      <c r="MAS3" s="16"/>
      <c r="MAT3" s="16"/>
      <c r="MAU3" s="16"/>
      <c r="MAV3" s="16"/>
      <c r="MAW3" s="16"/>
      <c r="MAX3" s="16"/>
      <c r="MAY3" s="16"/>
      <c r="MAZ3" s="16"/>
      <c r="MBA3" s="16"/>
      <c r="MBB3" s="16"/>
      <c r="MBC3" s="16"/>
      <c r="MBD3" s="16"/>
      <c r="MBE3" s="16"/>
      <c r="MBF3" s="16"/>
      <c r="MBG3" s="16"/>
      <c r="MBH3" s="16"/>
      <c r="MBI3" s="16"/>
      <c r="MBJ3" s="16"/>
      <c r="MBK3" s="16"/>
      <c r="MBL3" s="16"/>
      <c r="MBM3" s="16"/>
      <c r="MBN3" s="16"/>
      <c r="MBO3" s="16"/>
      <c r="MBP3" s="16"/>
      <c r="MBQ3" s="16"/>
      <c r="MBR3" s="16"/>
      <c r="MBS3" s="16"/>
      <c r="MBT3" s="16"/>
      <c r="MBU3" s="16"/>
      <c r="MBV3" s="16"/>
      <c r="MBW3" s="16"/>
      <c r="MBX3" s="16"/>
      <c r="MBY3" s="16"/>
      <c r="MBZ3" s="16"/>
      <c r="MCA3" s="16"/>
      <c r="MCB3" s="16"/>
      <c r="MCC3" s="16"/>
      <c r="MCD3" s="16"/>
      <c r="MCE3" s="16"/>
      <c r="MCF3" s="16"/>
      <c r="MCG3" s="16"/>
      <c r="MCH3" s="16"/>
      <c r="MCI3" s="16"/>
      <c r="MCJ3" s="16"/>
      <c r="MCK3" s="16"/>
      <c r="MCL3" s="16"/>
      <c r="MCM3" s="16"/>
      <c r="MCN3" s="16"/>
      <c r="MCO3" s="16"/>
      <c r="MCP3" s="16"/>
      <c r="MCQ3" s="16"/>
      <c r="MCR3" s="16"/>
      <c r="MCS3" s="16"/>
      <c r="MCT3" s="16"/>
      <c r="MCU3" s="16"/>
      <c r="MCV3" s="16"/>
      <c r="MCW3" s="16"/>
      <c r="MCX3" s="16"/>
      <c r="MCY3" s="16"/>
      <c r="MCZ3" s="16"/>
      <c r="MDA3" s="16"/>
      <c r="MDB3" s="16"/>
      <c r="MDC3" s="16"/>
      <c r="MDD3" s="16"/>
      <c r="MDE3" s="16"/>
      <c r="MDF3" s="16"/>
      <c r="MDG3" s="16"/>
      <c r="MDH3" s="16"/>
      <c r="MDI3" s="16"/>
      <c r="MDJ3" s="16"/>
      <c r="MDK3" s="16"/>
      <c r="MDL3" s="16"/>
      <c r="MDM3" s="16"/>
      <c r="MDN3" s="16"/>
      <c r="MDO3" s="16"/>
      <c r="MDP3" s="16"/>
      <c r="MDQ3" s="16"/>
      <c r="MDR3" s="16"/>
      <c r="MDS3" s="16"/>
      <c r="MDT3" s="16"/>
      <c r="MDU3" s="16"/>
      <c r="MDV3" s="16"/>
      <c r="MDW3" s="16"/>
      <c r="MDX3" s="16"/>
      <c r="MDY3" s="16"/>
      <c r="MDZ3" s="16"/>
      <c r="MEA3" s="16"/>
      <c r="MEB3" s="16"/>
      <c r="MEC3" s="16"/>
      <c r="MED3" s="16"/>
      <c r="MEE3" s="16"/>
      <c r="MEF3" s="16"/>
      <c r="MEG3" s="16"/>
      <c r="MEH3" s="16"/>
      <c r="MEI3" s="16"/>
      <c r="MEJ3" s="16"/>
      <c r="MEK3" s="16"/>
      <c r="MEL3" s="16"/>
      <c r="MEM3" s="16"/>
      <c r="MEN3" s="16"/>
      <c r="MEO3" s="16"/>
      <c r="MEP3" s="16"/>
      <c r="MEQ3" s="16"/>
      <c r="MER3" s="16"/>
      <c r="MES3" s="16"/>
      <c r="MET3" s="16"/>
      <c r="MEU3" s="16"/>
      <c r="MEV3" s="16"/>
      <c r="MEW3" s="16"/>
      <c r="MEX3" s="16"/>
      <c r="MEY3" s="16"/>
      <c r="MEZ3" s="16"/>
      <c r="MFA3" s="16"/>
      <c r="MFB3" s="16"/>
      <c r="MFC3" s="16"/>
      <c r="MFD3" s="16"/>
      <c r="MFE3" s="16"/>
      <c r="MFF3" s="16"/>
      <c r="MFG3" s="16"/>
      <c r="MFH3" s="16"/>
      <c r="MFI3" s="16"/>
      <c r="MFJ3" s="16"/>
      <c r="MFK3" s="16"/>
      <c r="MFL3" s="16"/>
      <c r="MFM3" s="16"/>
      <c r="MFN3" s="16"/>
      <c r="MFO3" s="16"/>
      <c r="MFP3" s="16"/>
      <c r="MFQ3" s="16"/>
      <c r="MFR3" s="16"/>
      <c r="MFS3" s="16"/>
      <c r="MFT3" s="16"/>
      <c r="MFU3" s="16"/>
      <c r="MFV3" s="16"/>
      <c r="MFW3" s="16"/>
      <c r="MFX3" s="16"/>
      <c r="MFY3" s="16"/>
      <c r="MFZ3" s="16"/>
      <c r="MGA3" s="16"/>
      <c r="MGB3" s="16"/>
      <c r="MGC3" s="16"/>
      <c r="MGD3" s="16"/>
      <c r="MGE3" s="16"/>
      <c r="MGF3" s="16"/>
      <c r="MGG3" s="16"/>
      <c r="MGH3" s="16"/>
      <c r="MGI3" s="16"/>
      <c r="MGJ3" s="16"/>
      <c r="MGK3" s="16"/>
      <c r="MGL3" s="16"/>
      <c r="MGM3" s="16"/>
      <c r="MGN3" s="16"/>
      <c r="MGO3" s="16"/>
      <c r="MGP3" s="16"/>
      <c r="MGQ3" s="16"/>
      <c r="MGR3" s="16"/>
      <c r="MGS3" s="16"/>
      <c r="MGT3" s="16"/>
      <c r="MGU3" s="16"/>
      <c r="MGV3" s="16"/>
      <c r="MGW3" s="16"/>
      <c r="MGX3" s="16"/>
      <c r="MGY3" s="16"/>
      <c r="MGZ3" s="16"/>
      <c r="MHA3" s="16"/>
      <c r="MHB3" s="16"/>
      <c r="MHC3" s="16"/>
      <c r="MHD3" s="16"/>
      <c r="MHE3" s="16"/>
      <c r="MHF3" s="16"/>
      <c r="MHG3" s="16"/>
      <c r="MHH3" s="16"/>
      <c r="MHI3" s="16"/>
      <c r="MHJ3" s="16"/>
      <c r="MHK3" s="16"/>
      <c r="MHL3" s="16"/>
      <c r="MHM3" s="16"/>
      <c r="MHN3" s="16"/>
      <c r="MHO3" s="16"/>
      <c r="MHP3" s="16"/>
      <c r="MHQ3" s="16"/>
      <c r="MHR3" s="16"/>
      <c r="MHS3" s="16"/>
      <c r="MHT3" s="16"/>
      <c r="MHU3" s="16"/>
      <c r="MHV3" s="16"/>
      <c r="MHW3" s="16"/>
      <c r="MHX3" s="16"/>
      <c r="MHY3" s="16"/>
      <c r="MHZ3" s="16"/>
      <c r="MIA3" s="16"/>
      <c r="MIB3" s="16"/>
      <c r="MIC3" s="16"/>
      <c r="MID3" s="16"/>
      <c r="MIE3" s="16"/>
      <c r="MIF3" s="16"/>
      <c r="MIG3" s="16"/>
      <c r="MIH3" s="16"/>
      <c r="MII3" s="16"/>
      <c r="MIJ3" s="16"/>
      <c r="MIK3" s="16"/>
      <c r="MIL3" s="16"/>
      <c r="MIM3" s="16"/>
      <c r="MIN3" s="16"/>
      <c r="MIO3" s="16"/>
      <c r="MIP3" s="16"/>
      <c r="MIQ3" s="16"/>
      <c r="MIR3" s="16"/>
      <c r="MIS3" s="16"/>
      <c r="MIT3" s="16"/>
      <c r="MIU3" s="16"/>
      <c r="MIV3" s="16"/>
      <c r="MIW3" s="16"/>
      <c r="MIX3" s="16"/>
      <c r="MIY3" s="16"/>
      <c r="MIZ3" s="16"/>
      <c r="MJA3" s="16"/>
      <c r="MJB3" s="16"/>
      <c r="MJC3" s="16"/>
      <c r="MJD3" s="16"/>
      <c r="MJE3" s="16"/>
      <c r="MJF3" s="16"/>
      <c r="MJG3" s="16"/>
      <c r="MJH3" s="16"/>
      <c r="MJI3" s="16"/>
      <c r="MJJ3" s="16"/>
      <c r="MJK3" s="16"/>
      <c r="MJL3" s="16"/>
      <c r="MJM3" s="16"/>
      <c r="MJN3" s="16"/>
      <c r="MJO3" s="16"/>
      <c r="MJP3" s="16"/>
      <c r="MJQ3" s="16"/>
      <c r="MJR3" s="16"/>
      <c r="MJS3" s="16"/>
      <c r="MJT3" s="16"/>
      <c r="MJU3" s="16"/>
      <c r="MJV3" s="16"/>
      <c r="MJW3" s="16"/>
      <c r="MJX3" s="16"/>
      <c r="MJY3" s="16"/>
      <c r="MJZ3" s="16"/>
      <c r="MKA3" s="16"/>
      <c r="MKB3" s="16"/>
      <c r="MKC3" s="16"/>
      <c r="MKD3" s="16"/>
      <c r="MKE3" s="16"/>
      <c r="MKF3" s="16"/>
      <c r="MKG3" s="16"/>
      <c r="MKH3" s="16"/>
      <c r="MKI3" s="16"/>
      <c r="MKJ3" s="16"/>
      <c r="MKK3" s="16"/>
      <c r="MKL3" s="16"/>
      <c r="MKM3" s="16"/>
      <c r="MKN3" s="16"/>
      <c r="MKO3" s="16"/>
      <c r="MKP3" s="16"/>
      <c r="MKQ3" s="16"/>
      <c r="MKR3" s="16"/>
      <c r="MKS3" s="16"/>
      <c r="MKT3" s="16"/>
      <c r="MKU3" s="16"/>
      <c r="MKV3" s="16"/>
      <c r="MKW3" s="16"/>
      <c r="MKX3" s="16"/>
      <c r="MKY3" s="16"/>
      <c r="MKZ3" s="16"/>
      <c r="MLA3" s="16"/>
      <c r="MLB3" s="16"/>
      <c r="MLC3" s="16"/>
      <c r="MLD3" s="16"/>
      <c r="MLE3" s="16"/>
      <c r="MLF3" s="16"/>
      <c r="MLG3" s="16"/>
      <c r="MLH3" s="16"/>
      <c r="MLI3" s="16"/>
      <c r="MLJ3" s="16"/>
      <c r="MLK3" s="16"/>
      <c r="MLL3" s="16"/>
      <c r="MLM3" s="16"/>
      <c r="MLN3" s="16"/>
      <c r="MLO3" s="16"/>
      <c r="MLP3" s="16"/>
      <c r="MLQ3" s="16"/>
      <c r="MLR3" s="16"/>
      <c r="MLS3" s="16"/>
      <c r="MLT3" s="16"/>
      <c r="MLU3" s="16"/>
      <c r="MLV3" s="16"/>
      <c r="MLW3" s="16"/>
      <c r="MLX3" s="16"/>
      <c r="MLY3" s="16"/>
      <c r="MLZ3" s="16"/>
      <c r="MMA3" s="16"/>
      <c r="MMB3" s="16"/>
      <c r="MMC3" s="16"/>
      <c r="MMD3" s="16"/>
      <c r="MME3" s="16"/>
      <c r="MMF3" s="16"/>
      <c r="MMG3" s="16"/>
      <c r="MMH3" s="16"/>
      <c r="MMI3" s="16"/>
      <c r="MMJ3" s="16"/>
      <c r="MMK3" s="16"/>
      <c r="MML3" s="16"/>
      <c r="MMM3" s="16"/>
      <c r="MMN3" s="16"/>
      <c r="MMO3" s="16"/>
      <c r="MMP3" s="16"/>
      <c r="MMQ3" s="16"/>
      <c r="MMR3" s="16"/>
      <c r="MMS3" s="16"/>
      <c r="MMT3" s="16"/>
      <c r="MMU3" s="16"/>
      <c r="MMV3" s="16"/>
      <c r="MMW3" s="16"/>
      <c r="MMX3" s="16"/>
      <c r="MMY3" s="16"/>
      <c r="MMZ3" s="16"/>
      <c r="MNA3" s="16"/>
      <c r="MNB3" s="16"/>
      <c r="MNC3" s="16"/>
      <c r="MND3" s="16"/>
      <c r="MNE3" s="16"/>
      <c r="MNF3" s="16"/>
      <c r="MNG3" s="16"/>
      <c r="MNH3" s="16"/>
      <c r="MNI3" s="16"/>
      <c r="MNJ3" s="16"/>
      <c r="MNK3" s="16"/>
      <c r="MNL3" s="16"/>
      <c r="MNM3" s="16"/>
      <c r="MNN3" s="16"/>
      <c r="MNO3" s="16"/>
      <c r="MNP3" s="16"/>
      <c r="MNQ3" s="16"/>
      <c r="MNR3" s="16"/>
      <c r="MNS3" s="16"/>
      <c r="MNT3" s="16"/>
      <c r="MNU3" s="16"/>
      <c r="MNV3" s="16"/>
      <c r="MNW3" s="16"/>
      <c r="MNX3" s="16"/>
      <c r="MNY3" s="16"/>
      <c r="MNZ3" s="16"/>
      <c r="MOA3" s="16"/>
      <c r="MOB3" s="16"/>
      <c r="MOC3" s="16"/>
      <c r="MOD3" s="16"/>
      <c r="MOE3" s="16"/>
      <c r="MOF3" s="16"/>
      <c r="MOG3" s="16"/>
      <c r="MOH3" s="16"/>
      <c r="MOI3" s="16"/>
      <c r="MOJ3" s="16"/>
      <c r="MOK3" s="16"/>
      <c r="MOL3" s="16"/>
      <c r="MOM3" s="16"/>
      <c r="MON3" s="16"/>
      <c r="MOO3" s="16"/>
      <c r="MOP3" s="16"/>
      <c r="MOQ3" s="16"/>
      <c r="MOR3" s="16"/>
      <c r="MOS3" s="16"/>
      <c r="MOT3" s="16"/>
      <c r="MOU3" s="16"/>
      <c r="MOV3" s="16"/>
      <c r="MOW3" s="16"/>
      <c r="MOX3" s="16"/>
      <c r="MOY3" s="16"/>
      <c r="MOZ3" s="16"/>
      <c r="MPA3" s="16"/>
      <c r="MPB3" s="16"/>
      <c r="MPC3" s="16"/>
      <c r="MPD3" s="16"/>
      <c r="MPE3" s="16"/>
      <c r="MPF3" s="16"/>
      <c r="MPG3" s="16"/>
      <c r="MPH3" s="16"/>
      <c r="MPI3" s="16"/>
      <c r="MPJ3" s="16"/>
      <c r="MPK3" s="16"/>
      <c r="MPL3" s="16"/>
      <c r="MPM3" s="16"/>
      <c r="MPN3" s="16"/>
      <c r="MPO3" s="16"/>
      <c r="MPP3" s="16"/>
      <c r="MPQ3" s="16"/>
      <c r="MPR3" s="16"/>
      <c r="MPS3" s="16"/>
      <c r="MPT3" s="16"/>
      <c r="MPU3" s="16"/>
      <c r="MPV3" s="16"/>
      <c r="MPW3" s="16"/>
      <c r="MPX3" s="16"/>
      <c r="MPY3" s="16"/>
      <c r="MPZ3" s="16"/>
      <c r="MQA3" s="16"/>
      <c r="MQB3" s="16"/>
      <c r="MQC3" s="16"/>
      <c r="MQD3" s="16"/>
      <c r="MQE3" s="16"/>
      <c r="MQF3" s="16"/>
      <c r="MQG3" s="16"/>
      <c r="MQH3" s="16"/>
      <c r="MQI3" s="16"/>
      <c r="MQJ3" s="16"/>
      <c r="MQK3" s="16"/>
      <c r="MQL3" s="16"/>
      <c r="MQM3" s="16"/>
      <c r="MQN3" s="16"/>
      <c r="MQO3" s="16"/>
      <c r="MQP3" s="16"/>
      <c r="MQQ3" s="16"/>
      <c r="MQR3" s="16"/>
      <c r="MQS3" s="16"/>
      <c r="MQT3" s="16"/>
      <c r="MQU3" s="16"/>
      <c r="MQV3" s="16"/>
      <c r="MQW3" s="16"/>
      <c r="MQX3" s="16"/>
      <c r="MQY3" s="16"/>
      <c r="MQZ3" s="16"/>
      <c r="MRA3" s="16"/>
      <c r="MRB3" s="16"/>
      <c r="MRC3" s="16"/>
      <c r="MRD3" s="16"/>
      <c r="MRE3" s="16"/>
      <c r="MRF3" s="16"/>
      <c r="MRG3" s="16"/>
      <c r="MRH3" s="16"/>
      <c r="MRI3" s="16"/>
      <c r="MRJ3" s="16"/>
      <c r="MRK3" s="16"/>
      <c r="MRL3" s="16"/>
      <c r="MRM3" s="16"/>
      <c r="MRN3" s="16"/>
      <c r="MRO3" s="16"/>
      <c r="MRP3" s="16"/>
      <c r="MRQ3" s="16"/>
      <c r="MRR3" s="16"/>
      <c r="MRS3" s="16"/>
      <c r="MRT3" s="16"/>
      <c r="MRU3" s="16"/>
      <c r="MRV3" s="16"/>
      <c r="MRW3" s="16"/>
      <c r="MRX3" s="16"/>
      <c r="MRY3" s="16"/>
      <c r="MRZ3" s="16"/>
      <c r="MSA3" s="16"/>
      <c r="MSB3" s="16"/>
      <c r="MSC3" s="16"/>
      <c r="MSD3" s="16"/>
      <c r="MSE3" s="16"/>
      <c r="MSF3" s="16"/>
      <c r="MSG3" s="16"/>
      <c r="MSH3" s="16"/>
      <c r="MSI3" s="16"/>
      <c r="MSJ3" s="16"/>
      <c r="MSK3" s="16"/>
      <c r="MSL3" s="16"/>
      <c r="MSM3" s="16"/>
      <c r="MSN3" s="16"/>
      <c r="MSO3" s="16"/>
      <c r="MSP3" s="16"/>
      <c r="MSQ3" s="16"/>
      <c r="MSR3" s="16"/>
      <c r="MSS3" s="16"/>
      <c r="MST3" s="16"/>
      <c r="MSU3" s="16"/>
      <c r="MSV3" s="16"/>
      <c r="MSW3" s="16"/>
      <c r="MSX3" s="16"/>
      <c r="MSY3" s="16"/>
      <c r="MSZ3" s="16"/>
      <c r="MTA3" s="16"/>
      <c r="MTB3" s="16"/>
      <c r="MTC3" s="16"/>
      <c r="MTD3" s="16"/>
      <c r="MTE3" s="16"/>
      <c r="MTF3" s="16"/>
      <c r="MTG3" s="16"/>
      <c r="MTH3" s="16"/>
      <c r="MTI3" s="16"/>
      <c r="MTJ3" s="16"/>
      <c r="MTK3" s="16"/>
      <c r="MTL3" s="16"/>
      <c r="MTM3" s="16"/>
      <c r="MTN3" s="16"/>
      <c r="MTO3" s="16"/>
      <c r="MTP3" s="16"/>
      <c r="MTQ3" s="16"/>
      <c r="MTR3" s="16"/>
      <c r="MTS3" s="16"/>
      <c r="MTT3" s="16"/>
      <c r="MTU3" s="16"/>
      <c r="MTV3" s="16"/>
      <c r="MTW3" s="16"/>
      <c r="MTX3" s="16"/>
      <c r="MTY3" s="16"/>
      <c r="MTZ3" s="16"/>
      <c r="MUA3" s="16"/>
      <c r="MUB3" s="16"/>
      <c r="MUC3" s="16"/>
      <c r="MUD3" s="16"/>
      <c r="MUE3" s="16"/>
      <c r="MUF3" s="16"/>
      <c r="MUG3" s="16"/>
      <c r="MUH3" s="16"/>
      <c r="MUI3" s="16"/>
      <c r="MUJ3" s="16"/>
      <c r="MUK3" s="16"/>
      <c r="MUL3" s="16"/>
      <c r="MUM3" s="16"/>
      <c r="MUN3" s="16"/>
      <c r="MUO3" s="16"/>
      <c r="MUP3" s="16"/>
      <c r="MUQ3" s="16"/>
      <c r="MUR3" s="16"/>
      <c r="MUS3" s="16"/>
      <c r="MUT3" s="16"/>
      <c r="MUU3" s="16"/>
      <c r="MUV3" s="16"/>
      <c r="MUW3" s="16"/>
      <c r="MUX3" s="16"/>
      <c r="MUY3" s="16"/>
      <c r="MUZ3" s="16"/>
      <c r="MVA3" s="16"/>
      <c r="MVB3" s="16"/>
      <c r="MVC3" s="16"/>
      <c r="MVD3" s="16"/>
      <c r="MVE3" s="16"/>
      <c r="MVF3" s="16"/>
      <c r="MVG3" s="16"/>
      <c r="MVH3" s="16"/>
      <c r="MVI3" s="16"/>
      <c r="MVJ3" s="16"/>
      <c r="MVK3" s="16"/>
      <c r="MVL3" s="16"/>
      <c r="MVM3" s="16"/>
      <c r="MVN3" s="16"/>
      <c r="MVO3" s="16"/>
      <c r="MVP3" s="16"/>
      <c r="MVQ3" s="16"/>
      <c r="MVR3" s="16"/>
      <c r="MVS3" s="16"/>
      <c r="MVT3" s="16"/>
      <c r="MVU3" s="16"/>
      <c r="MVV3" s="16"/>
      <c r="MVW3" s="16"/>
      <c r="MVX3" s="16"/>
      <c r="MVY3" s="16"/>
      <c r="MVZ3" s="16"/>
      <c r="MWA3" s="16"/>
      <c r="MWB3" s="16"/>
      <c r="MWC3" s="16"/>
      <c r="MWD3" s="16"/>
      <c r="MWE3" s="16"/>
      <c r="MWF3" s="16"/>
      <c r="MWG3" s="16"/>
      <c r="MWH3" s="16"/>
      <c r="MWI3" s="16"/>
      <c r="MWJ3" s="16"/>
      <c r="MWK3" s="16"/>
      <c r="MWL3" s="16"/>
      <c r="MWM3" s="16"/>
      <c r="MWN3" s="16"/>
      <c r="MWO3" s="16"/>
      <c r="MWP3" s="16"/>
      <c r="MWQ3" s="16"/>
      <c r="MWR3" s="16"/>
      <c r="MWS3" s="16"/>
      <c r="MWT3" s="16"/>
      <c r="MWU3" s="16"/>
      <c r="MWV3" s="16"/>
      <c r="MWW3" s="16"/>
      <c r="MWX3" s="16"/>
      <c r="MWY3" s="16"/>
      <c r="MWZ3" s="16"/>
      <c r="MXA3" s="16"/>
      <c r="MXB3" s="16"/>
      <c r="MXC3" s="16"/>
      <c r="MXD3" s="16"/>
      <c r="MXE3" s="16"/>
      <c r="MXF3" s="16"/>
      <c r="MXG3" s="16"/>
      <c r="MXH3" s="16"/>
      <c r="MXI3" s="16"/>
      <c r="MXJ3" s="16"/>
      <c r="MXK3" s="16"/>
      <c r="MXL3" s="16"/>
      <c r="MXM3" s="16"/>
      <c r="MXN3" s="16"/>
      <c r="MXO3" s="16"/>
      <c r="MXP3" s="16"/>
      <c r="MXQ3" s="16"/>
      <c r="MXR3" s="16"/>
      <c r="MXS3" s="16"/>
      <c r="MXT3" s="16"/>
      <c r="MXU3" s="16"/>
      <c r="MXV3" s="16"/>
      <c r="MXW3" s="16"/>
      <c r="MXX3" s="16"/>
      <c r="MXY3" s="16"/>
      <c r="MXZ3" s="16"/>
      <c r="MYA3" s="16"/>
      <c r="MYB3" s="16"/>
      <c r="MYC3" s="16"/>
      <c r="MYD3" s="16"/>
      <c r="MYE3" s="16"/>
      <c r="MYF3" s="16"/>
      <c r="MYG3" s="16"/>
      <c r="MYH3" s="16"/>
      <c r="MYI3" s="16"/>
      <c r="MYJ3" s="16"/>
      <c r="MYK3" s="16"/>
      <c r="MYL3" s="16"/>
      <c r="MYM3" s="16"/>
      <c r="MYN3" s="16"/>
      <c r="MYO3" s="16"/>
      <c r="MYP3" s="16"/>
      <c r="MYQ3" s="16"/>
      <c r="MYR3" s="16"/>
      <c r="MYS3" s="16"/>
      <c r="MYT3" s="16"/>
      <c r="MYU3" s="16"/>
      <c r="MYV3" s="16"/>
      <c r="MYW3" s="16"/>
      <c r="MYX3" s="16"/>
      <c r="MYY3" s="16"/>
      <c r="MYZ3" s="16"/>
      <c r="MZA3" s="16"/>
      <c r="MZB3" s="16"/>
      <c r="MZC3" s="16"/>
      <c r="MZD3" s="16"/>
      <c r="MZE3" s="16"/>
      <c r="MZF3" s="16"/>
      <c r="MZG3" s="16"/>
      <c r="MZH3" s="16"/>
      <c r="MZI3" s="16"/>
      <c r="MZJ3" s="16"/>
      <c r="MZK3" s="16"/>
      <c r="MZL3" s="16"/>
      <c r="MZM3" s="16"/>
      <c r="MZN3" s="16"/>
      <c r="MZO3" s="16"/>
      <c r="MZP3" s="16"/>
      <c r="MZQ3" s="16"/>
      <c r="MZR3" s="16"/>
      <c r="MZS3" s="16"/>
      <c r="MZT3" s="16"/>
      <c r="MZU3" s="16"/>
      <c r="MZV3" s="16"/>
      <c r="MZW3" s="16"/>
      <c r="MZX3" s="16"/>
      <c r="MZY3" s="16"/>
      <c r="MZZ3" s="16"/>
      <c r="NAA3" s="16"/>
      <c r="NAB3" s="16"/>
      <c r="NAC3" s="16"/>
      <c r="NAD3" s="16"/>
      <c r="NAE3" s="16"/>
      <c r="NAF3" s="16"/>
      <c r="NAG3" s="16"/>
      <c r="NAH3" s="16"/>
      <c r="NAI3" s="16"/>
      <c r="NAJ3" s="16"/>
      <c r="NAK3" s="16"/>
      <c r="NAL3" s="16"/>
      <c r="NAM3" s="16"/>
      <c r="NAN3" s="16"/>
      <c r="NAO3" s="16"/>
      <c r="NAP3" s="16"/>
      <c r="NAQ3" s="16"/>
      <c r="NAR3" s="16"/>
      <c r="NAS3" s="16"/>
      <c r="NAT3" s="16"/>
      <c r="NAU3" s="16"/>
      <c r="NAV3" s="16"/>
      <c r="NAW3" s="16"/>
      <c r="NAX3" s="16"/>
      <c r="NAY3" s="16"/>
      <c r="NAZ3" s="16"/>
      <c r="NBA3" s="16"/>
      <c r="NBB3" s="16"/>
      <c r="NBC3" s="16"/>
      <c r="NBD3" s="16"/>
      <c r="NBE3" s="16"/>
      <c r="NBF3" s="16"/>
      <c r="NBG3" s="16"/>
      <c r="NBH3" s="16"/>
      <c r="NBI3" s="16"/>
      <c r="NBJ3" s="16"/>
      <c r="NBK3" s="16"/>
      <c r="NBL3" s="16"/>
      <c r="NBM3" s="16"/>
      <c r="NBN3" s="16"/>
      <c r="NBO3" s="16"/>
      <c r="NBP3" s="16"/>
      <c r="NBQ3" s="16"/>
      <c r="NBR3" s="16"/>
      <c r="NBS3" s="16"/>
      <c r="NBT3" s="16"/>
      <c r="NBU3" s="16"/>
      <c r="NBV3" s="16"/>
      <c r="NBW3" s="16"/>
      <c r="NBX3" s="16"/>
      <c r="NBY3" s="16"/>
      <c r="NBZ3" s="16"/>
      <c r="NCA3" s="16"/>
      <c r="NCB3" s="16"/>
      <c r="NCC3" s="16"/>
      <c r="NCD3" s="16"/>
      <c r="NCE3" s="16"/>
      <c r="NCF3" s="16"/>
      <c r="NCG3" s="16"/>
      <c r="NCH3" s="16"/>
      <c r="NCI3" s="16"/>
      <c r="NCJ3" s="16"/>
      <c r="NCK3" s="16"/>
      <c r="NCL3" s="16"/>
      <c r="NCM3" s="16"/>
      <c r="NCN3" s="16"/>
      <c r="NCO3" s="16"/>
      <c r="NCP3" s="16"/>
      <c r="NCQ3" s="16"/>
      <c r="NCR3" s="16"/>
      <c r="NCS3" s="16"/>
      <c r="NCT3" s="16"/>
      <c r="NCU3" s="16"/>
      <c r="NCV3" s="16"/>
      <c r="NCW3" s="16"/>
      <c r="NCX3" s="16"/>
      <c r="NCY3" s="16"/>
      <c r="NCZ3" s="16"/>
      <c r="NDA3" s="16"/>
      <c r="NDB3" s="16"/>
      <c r="NDC3" s="16"/>
      <c r="NDD3" s="16"/>
      <c r="NDE3" s="16"/>
      <c r="NDF3" s="16"/>
      <c r="NDG3" s="16"/>
      <c r="NDH3" s="16"/>
      <c r="NDI3" s="16"/>
      <c r="NDJ3" s="16"/>
      <c r="NDK3" s="16"/>
      <c r="NDL3" s="16"/>
      <c r="NDM3" s="16"/>
      <c r="NDN3" s="16"/>
      <c r="NDO3" s="16"/>
      <c r="NDP3" s="16"/>
      <c r="NDQ3" s="16"/>
      <c r="NDR3" s="16"/>
      <c r="NDS3" s="16"/>
      <c r="NDT3" s="16"/>
      <c r="NDU3" s="16"/>
      <c r="NDV3" s="16"/>
      <c r="NDW3" s="16"/>
      <c r="NDX3" s="16"/>
      <c r="NDY3" s="16"/>
      <c r="NDZ3" s="16"/>
      <c r="NEA3" s="16"/>
      <c r="NEB3" s="16"/>
      <c r="NEC3" s="16"/>
      <c r="NED3" s="16"/>
      <c r="NEE3" s="16"/>
      <c r="NEF3" s="16"/>
      <c r="NEG3" s="16"/>
      <c r="NEH3" s="16"/>
      <c r="NEI3" s="16"/>
      <c r="NEJ3" s="16"/>
      <c r="NEK3" s="16"/>
      <c r="NEL3" s="16"/>
      <c r="NEM3" s="16"/>
      <c r="NEN3" s="16"/>
      <c r="NEO3" s="16"/>
      <c r="NEP3" s="16"/>
      <c r="NEQ3" s="16"/>
      <c r="NER3" s="16"/>
      <c r="NES3" s="16"/>
      <c r="NET3" s="16"/>
      <c r="NEU3" s="16"/>
      <c r="NEV3" s="16"/>
      <c r="NEW3" s="16"/>
      <c r="NEX3" s="16"/>
      <c r="NEY3" s="16"/>
      <c r="NEZ3" s="16"/>
      <c r="NFA3" s="16"/>
      <c r="NFB3" s="16"/>
      <c r="NFC3" s="16"/>
      <c r="NFD3" s="16"/>
      <c r="NFE3" s="16"/>
      <c r="NFF3" s="16"/>
      <c r="NFG3" s="16"/>
      <c r="NFH3" s="16"/>
      <c r="NFI3" s="16"/>
      <c r="NFJ3" s="16"/>
      <c r="NFK3" s="16"/>
      <c r="NFL3" s="16"/>
      <c r="NFM3" s="16"/>
      <c r="NFN3" s="16"/>
      <c r="NFO3" s="16"/>
      <c r="NFP3" s="16"/>
      <c r="NFQ3" s="16"/>
      <c r="NFR3" s="16"/>
      <c r="NFS3" s="16"/>
      <c r="NFT3" s="16"/>
      <c r="NFU3" s="16"/>
      <c r="NFV3" s="16"/>
      <c r="NFW3" s="16"/>
      <c r="NFX3" s="16"/>
      <c r="NFY3" s="16"/>
      <c r="NFZ3" s="16"/>
      <c r="NGA3" s="16"/>
      <c r="NGB3" s="16"/>
      <c r="NGC3" s="16"/>
      <c r="NGD3" s="16"/>
      <c r="NGE3" s="16"/>
      <c r="NGF3" s="16"/>
      <c r="NGG3" s="16"/>
      <c r="NGH3" s="16"/>
      <c r="NGI3" s="16"/>
      <c r="NGJ3" s="16"/>
      <c r="NGK3" s="16"/>
      <c r="NGL3" s="16"/>
      <c r="NGM3" s="16"/>
      <c r="NGN3" s="16"/>
      <c r="NGO3" s="16"/>
      <c r="NGP3" s="16"/>
      <c r="NGQ3" s="16"/>
      <c r="NGR3" s="16"/>
      <c r="NGS3" s="16"/>
      <c r="NGT3" s="16"/>
      <c r="NGU3" s="16"/>
      <c r="NGV3" s="16"/>
      <c r="NGW3" s="16"/>
      <c r="NGX3" s="16"/>
      <c r="NGY3" s="16"/>
      <c r="NGZ3" s="16"/>
      <c r="NHA3" s="16"/>
      <c r="NHB3" s="16"/>
      <c r="NHC3" s="16"/>
      <c r="NHD3" s="16"/>
      <c r="NHE3" s="16"/>
      <c r="NHF3" s="16"/>
      <c r="NHG3" s="16"/>
      <c r="NHH3" s="16"/>
      <c r="NHI3" s="16"/>
      <c r="NHJ3" s="16"/>
      <c r="NHK3" s="16"/>
      <c r="NHL3" s="16"/>
      <c r="NHM3" s="16"/>
      <c r="NHN3" s="16"/>
      <c r="NHO3" s="16"/>
      <c r="NHP3" s="16"/>
      <c r="NHQ3" s="16"/>
      <c r="NHR3" s="16"/>
      <c r="NHS3" s="16"/>
      <c r="NHT3" s="16"/>
      <c r="NHU3" s="16"/>
      <c r="NHV3" s="16"/>
      <c r="NHW3" s="16"/>
      <c r="NHX3" s="16"/>
      <c r="NHY3" s="16"/>
      <c r="NHZ3" s="16"/>
      <c r="NIA3" s="16"/>
      <c r="NIB3" s="16"/>
      <c r="NIC3" s="16"/>
      <c r="NID3" s="16"/>
      <c r="NIE3" s="16"/>
      <c r="NIF3" s="16"/>
      <c r="NIG3" s="16"/>
      <c r="NIH3" s="16"/>
      <c r="NII3" s="16"/>
      <c r="NIJ3" s="16"/>
      <c r="NIK3" s="16"/>
      <c r="NIL3" s="16"/>
      <c r="NIM3" s="16"/>
      <c r="NIN3" s="16"/>
      <c r="NIO3" s="16"/>
      <c r="NIP3" s="16"/>
      <c r="NIQ3" s="16"/>
      <c r="NIR3" s="16"/>
      <c r="NIS3" s="16"/>
      <c r="NIT3" s="16"/>
      <c r="NIU3" s="16"/>
      <c r="NIV3" s="16"/>
      <c r="NIW3" s="16"/>
      <c r="NIX3" s="16"/>
      <c r="NIY3" s="16"/>
      <c r="NIZ3" s="16"/>
      <c r="NJA3" s="16"/>
      <c r="NJB3" s="16"/>
      <c r="NJC3" s="16"/>
      <c r="NJD3" s="16"/>
      <c r="NJE3" s="16"/>
      <c r="NJF3" s="16"/>
      <c r="NJG3" s="16"/>
      <c r="NJH3" s="16"/>
      <c r="NJI3" s="16"/>
      <c r="NJJ3" s="16"/>
      <c r="NJK3" s="16"/>
      <c r="NJL3" s="16"/>
      <c r="NJM3" s="16"/>
      <c r="NJN3" s="16"/>
      <c r="NJO3" s="16"/>
      <c r="NJP3" s="16"/>
      <c r="NJQ3" s="16"/>
      <c r="NJR3" s="16"/>
      <c r="NJS3" s="16"/>
      <c r="NJT3" s="16"/>
      <c r="NJU3" s="16"/>
      <c r="NJV3" s="16"/>
      <c r="NJW3" s="16"/>
      <c r="NJX3" s="16"/>
      <c r="NJY3" s="16"/>
      <c r="NJZ3" s="16"/>
      <c r="NKA3" s="16"/>
      <c r="NKB3" s="16"/>
      <c r="NKC3" s="16"/>
      <c r="NKD3" s="16"/>
      <c r="NKE3" s="16"/>
      <c r="NKF3" s="16"/>
      <c r="NKG3" s="16"/>
      <c r="NKH3" s="16"/>
      <c r="NKI3" s="16"/>
      <c r="NKJ3" s="16"/>
      <c r="NKK3" s="16"/>
      <c r="NKL3" s="16"/>
      <c r="NKM3" s="16"/>
      <c r="NKN3" s="16"/>
      <c r="NKO3" s="16"/>
      <c r="NKP3" s="16"/>
      <c r="NKQ3" s="16"/>
      <c r="NKR3" s="16"/>
      <c r="NKS3" s="16"/>
      <c r="NKT3" s="16"/>
      <c r="NKU3" s="16"/>
      <c r="NKV3" s="16"/>
      <c r="NKW3" s="16"/>
      <c r="NKX3" s="16"/>
      <c r="NKY3" s="16"/>
      <c r="NKZ3" s="16"/>
      <c r="NLA3" s="16"/>
      <c r="NLB3" s="16"/>
      <c r="NLC3" s="16"/>
      <c r="NLD3" s="16"/>
      <c r="NLE3" s="16"/>
      <c r="NLF3" s="16"/>
      <c r="NLG3" s="16"/>
      <c r="NLH3" s="16"/>
      <c r="NLI3" s="16"/>
      <c r="NLJ3" s="16"/>
      <c r="NLK3" s="16"/>
      <c r="NLL3" s="16"/>
      <c r="NLM3" s="16"/>
      <c r="NLN3" s="16"/>
      <c r="NLO3" s="16"/>
      <c r="NLP3" s="16"/>
      <c r="NLQ3" s="16"/>
      <c r="NLR3" s="16"/>
      <c r="NLS3" s="16"/>
      <c r="NLT3" s="16"/>
      <c r="NLU3" s="16"/>
      <c r="NLV3" s="16"/>
      <c r="NLW3" s="16"/>
      <c r="NLX3" s="16"/>
      <c r="NLY3" s="16"/>
      <c r="NLZ3" s="16"/>
      <c r="NMA3" s="16"/>
      <c r="NMB3" s="16"/>
      <c r="NMC3" s="16"/>
      <c r="NMD3" s="16"/>
      <c r="NME3" s="16"/>
      <c r="NMF3" s="16"/>
      <c r="NMG3" s="16"/>
      <c r="NMH3" s="16"/>
      <c r="NMI3" s="16"/>
      <c r="NMJ3" s="16"/>
      <c r="NMK3" s="16"/>
      <c r="NML3" s="16"/>
      <c r="NMM3" s="16"/>
      <c r="NMN3" s="16"/>
      <c r="NMO3" s="16"/>
      <c r="NMP3" s="16"/>
      <c r="NMQ3" s="16"/>
      <c r="NMR3" s="16"/>
      <c r="NMS3" s="16"/>
      <c r="NMT3" s="16"/>
      <c r="NMU3" s="16"/>
      <c r="NMV3" s="16"/>
      <c r="NMW3" s="16"/>
      <c r="NMX3" s="16"/>
      <c r="NMY3" s="16"/>
      <c r="NMZ3" s="16"/>
      <c r="NNA3" s="16"/>
      <c r="NNB3" s="16"/>
      <c r="NNC3" s="16"/>
      <c r="NND3" s="16"/>
      <c r="NNE3" s="16"/>
      <c r="NNF3" s="16"/>
      <c r="NNG3" s="16"/>
      <c r="NNH3" s="16"/>
      <c r="NNI3" s="16"/>
      <c r="NNJ3" s="16"/>
      <c r="NNK3" s="16"/>
      <c r="NNL3" s="16"/>
      <c r="NNM3" s="16"/>
      <c r="NNN3" s="16"/>
      <c r="NNO3" s="16"/>
      <c r="NNP3" s="16"/>
      <c r="NNQ3" s="16"/>
      <c r="NNR3" s="16"/>
      <c r="NNS3" s="16"/>
      <c r="NNT3" s="16"/>
      <c r="NNU3" s="16"/>
      <c r="NNV3" s="16"/>
      <c r="NNW3" s="16"/>
      <c r="NNX3" s="16"/>
      <c r="NNY3" s="16"/>
      <c r="NNZ3" s="16"/>
      <c r="NOA3" s="16"/>
      <c r="NOB3" s="16"/>
      <c r="NOC3" s="16"/>
      <c r="NOD3" s="16"/>
      <c r="NOE3" s="16"/>
      <c r="NOF3" s="16"/>
      <c r="NOG3" s="16"/>
      <c r="NOH3" s="16"/>
      <c r="NOI3" s="16"/>
      <c r="NOJ3" s="16"/>
      <c r="NOK3" s="16"/>
      <c r="NOL3" s="16"/>
      <c r="NOM3" s="16"/>
      <c r="NON3" s="16"/>
      <c r="NOO3" s="16"/>
      <c r="NOP3" s="16"/>
      <c r="NOQ3" s="16"/>
      <c r="NOR3" s="16"/>
      <c r="NOS3" s="16"/>
      <c r="NOT3" s="16"/>
      <c r="NOU3" s="16"/>
      <c r="NOV3" s="16"/>
      <c r="NOW3" s="16"/>
      <c r="NOX3" s="16"/>
      <c r="NOY3" s="16"/>
      <c r="NOZ3" s="16"/>
      <c r="NPA3" s="16"/>
      <c r="NPB3" s="16"/>
      <c r="NPC3" s="16"/>
      <c r="NPD3" s="16"/>
      <c r="NPE3" s="16"/>
      <c r="NPF3" s="16"/>
      <c r="NPG3" s="16"/>
      <c r="NPH3" s="16"/>
      <c r="NPI3" s="16"/>
      <c r="NPJ3" s="16"/>
      <c r="NPK3" s="16"/>
      <c r="NPL3" s="16"/>
      <c r="NPM3" s="16"/>
      <c r="NPN3" s="16"/>
      <c r="NPO3" s="16"/>
      <c r="NPP3" s="16"/>
      <c r="NPQ3" s="16"/>
      <c r="NPR3" s="16"/>
      <c r="NPS3" s="16"/>
      <c r="NPT3" s="16"/>
      <c r="NPU3" s="16"/>
      <c r="NPV3" s="16"/>
      <c r="NPW3" s="16"/>
      <c r="NPX3" s="16"/>
      <c r="NPY3" s="16"/>
      <c r="NPZ3" s="16"/>
      <c r="NQA3" s="16"/>
      <c r="NQB3" s="16"/>
      <c r="NQC3" s="16"/>
      <c r="NQD3" s="16"/>
      <c r="NQE3" s="16"/>
      <c r="NQF3" s="16"/>
      <c r="NQG3" s="16"/>
      <c r="NQH3" s="16"/>
      <c r="NQI3" s="16"/>
      <c r="NQJ3" s="16"/>
      <c r="NQK3" s="16"/>
      <c r="NQL3" s="16"/>
      <c r="NQM3" s="16"/>
      <c r="NQN3" s="16"/>
      <c r="NQO3" s="16"/>
      <c r="NQP3" s="16"/>
      <c r="NQQ3" s="16"/>
      <c r="NQR3" s="16"/>
      <c r="NQS3" s="16"/>
      <c r="NQT3" s="16"/>
      <c r="NQU3" s="16"/>
      <c r="NQV3" s="16"/>
      <c r="NQW3" s="16"/>
      <c r="NQX3" s="16"/>
      <c r="NQY3" s="16"/>
      <c r="NQZ3" s="16"/>
      <c r="NRA3" s="16"/>
      <c r="NRB3" s="16"/>
      <c r="NRC3" s="16"/>
      <c r="NRD3" s="16"/>
      <c r="NRE3" s="16"/>
      <c r="NRF3" s="16"/>
      <c r="NRG3" s="16"/>
      <c r="NRH3" s="16"/>
      <c r="NRI3" s="16"/>
      <c r="NRJ3" s="16"/>
      <c r="NRK3" s="16"/>
      <c r="NRL3" s="16"/>
      <c r="NRM3" s="16"/>
      <c r="NRN3" s="16"/>
      <c r="NRO3" s="16"/>
      <c r="NRP3" s="16"/>
      <c r="NRQ3" s="16"/>
      <c r="NRR3" s="16"/>
      <c r="NRS3" s="16"/>
      <c r="NRT3" s="16"/>
      <c r="NRU3" s="16"/>
      <c r="NRV3" s="16"/>
      <c r="NRW3" s="16"/>
      <c r="NRX3" s="16"/>
      <c r="NRY3" s="16"/>
      <c r="NRZ3" s="16"/>
      <c r="NSA3" s="16"/>
      <c r="NSB3" s="16"/>
      <c r="NSC3" s="16"/>
      <c r="NSD3" s="16"/>
      <c r="NSE3" s="16"/>
      <c r="NSF3" s="16"/>
      <c r="NSG3" s="16"/>
      <c r="NSH3" s="16"/>
      <c r="NSI3" s="16"/>
      <c r="NSJ3" s="16"/>
      <c r="NSK3" s="16"/>
      <c r="NSL3" s="16"/>
      <c r="NSM3" s="16"/>
      <c r="NSN3" s="16"/>
      <c r="NSO3" s="16"/>
      <c r="NSP3" s="16"/>
      <c r="NSQ3" s="16"/>
      <c r="NSR3" s="16"/>
      <c r="NSS3" s="16"/>
      <c r="NST3" s="16"/>
      <c r="NSU3" s="16"/>
      <c r="NSV3" s="16"/>
      <c r="NSW3" s="16"/>
      <c r="NSX3" s="16"/>
      <c r="NSY3" s="16"/>
      <c r="NSZ3" s="16"/>
      <c r="NTA3" s="16"/>
      <c r="NTB3" s="16"/>
      <c r="NTC3" s="16"/>
      <c r="NTD3" s="16"/>
      <c r="NTE3" s="16"/>
      <c r="NTF3" s="16"/>
      <c r="NTG3" s="16"/>
      <c r="NTH3" s="16"/>
      <c r="NTI3" s="16"/>
      <c r="NTJ3" s="16"/>
      <c r="NTK3" s="16"/>
      <c r="NTL3" s="16"/>
      <c r="NTM3" s="16"/>
      <c r="NTN3" s="16"/>
      <c r="NTO3" s="16"/>
      <c r="NTP3" s="16"/>
      <c r="NTQ3" s="16"/>
      <c r="NTR3" s="16"/>
      <c r="NTS3" s="16"/>
      <c r="NTT3" s="16"/>
      <c r="NTU3" s="16"/>
      <c r="NTV3" s="16"/>
      <c r="NTW3" s="16"/>
      <c r="NTX3" s="16"/>
      <c r="NTY3" s="16"/>
      <c r="NTZ3" s="16"/>
      <c r="NUA3" s="16"/>
      <c r="NUB3" s="16"/>
      <c r="NUC3" s="16"/>
      <c r="NUD3" s="16"/>
      <c r="NUE3" s="16"/>
      <c r="NUF3" s="16"/>
      <c r="NUG3" s="16"/>
      <c r="NUH3" s="16"/>
      <c r="NUI3" s="16"/>
      <c r="NUJ3" s="16"/>
      <c r="NUK3" s="16"/>
      <c r="NUL3" s="16"/>
      <c r="NUM3" s="16"/>
      <c r="NUN3" s="16"/>
      <c r="NUO3" s="16"/>
      <c r="NUP3" s="16"/>
      <c r="NUQ3" s="16"/>
      <c r="NUR3" s="16"/>
      <c r="NUS3" s="16"/>
      <c r="NUT3" s="16"/>
      <c r="NUU3" s="16"/>
      <c r="NUV3" s="16"/>
      <c r="NUW3" s="16"/>
      <c r="NUX3" s="16"/>
      <c r="NUY3" s="16"/>
      <c r="NUZ3" s="16"/>
      <c r="NVA3" s="16"/>
      <c r="NVB3" s="16"/>
      <c r="NVC3" s="16"/>
      <c r="NVD3" s="16"/>
      <c r="NVE3" s="16"/>
      <c r="NVF3" s="16"/>
      <c r="NVG3" s="16"/>
      <c r="NVH3" s="16"/>
      <c r="NVI3" s="16"/>
      <c r="NVJ3" s="16"/>
      <c r="NVK3" s="16"/>
      <c r="NVL3" s="16"/>
      <c r="NVM3" s="16"/>
      <c r="NVN3" s="16"/>
      <c r="NVO3" s="16"/>
      <c r="NVP3" s="16"/>
      <c r="NVQ3" s="16"/>
      <c r="NVR3" s="16"/>
      <c r="NVS3" s="16"/>
      <c r="NVT3" s="16"/>
      <c r="NVU3" s="16"/>
      <c r="NVV3" s="16"/>
      <c r="NVW3" s="16"/>
      <c r="NVX3" s="16"/>
      <c r="NVY3" s="16"/>
      <c r="NVZ3" s="16"/>
      <c r="NWA3" s="16"/>
      <c r="NWB3" s="16"/>
      <c r="NWC3" s="16"/>
      <c r="NWD3" s="16"/>
      <c r="NWE3" s="16"/>
      <c r="NWF3" s="16"/>
      <c r="NWG3" s="16"/>
      <c r="NWH3" s="16"/>
      <c r="NWI3" s="16"/>
      <c r="NWJ3" s="16"/>
      <c r="NWK3" s="16"/>
      <c r="NWL3" s="16"/>
      <c r="NWM3" s="16"/>
      <c r="NWN3" s="16"/>
      <c r="NWO3" s="16"/>
      <c r="NWP3" s="16"/>
      <c r="NWQ3" s="16"/>
      <c r="NWR3" s="16"/>
      <c r="NWS3" s="16"/>
      <c r="NWT3" s="16"/>
      <c r="NWU3" s="16"/>
      <c r="NWV3" s="16"/>
      <c r="NWW3" s="16"/>
      <c r="NWX3" s="16"/>
      <c r="NWY3" s="16"/>
      <c r="NWZ3" s="16"/>
      <c r="NXA3" s="16"/>
      <c r="NXB3" s="16"/>
      <c r="NXC3" s="16"/>
      <c r="NXD3" s="16"/>
      <c r="NXE3" s="16"/>
      <c r="NXF3" s="16"/>
      <c r="NXG3" s="16"/>
      <c r="NXH3" s="16"/>
      <c r="NXI3" s="16"/>
      <c r="NXJ3" s="16"/>
      <c r="NXK3" s="16"/>
      <c r="NXL3" s="16"/>
      <c r="NXM3" s="16"/>
      <c r="NXN3" s="16"/>
      <c r="NXO3" s="16"/>
      <c r="NXP3" s="16"/>
      <c r="NXQ3" s="16"/>
      <c r="NXR3" s="16"/>
      <c r="NXS3" s="16"/>
      <c r="NXT3" s="16"/>
      <c r="NXU3" s="16"/>
      <c r="NXV3" s="16"/>
      <c r="NXW3" s="16"/>
      <c r="NXX3" s="16"/>
      <c r="NXY3" s="16"/>
      <c r="NXZ3" s="16"/>
      <c r="NYA3" s="16"/>
      <c r="NYB3" s="16"/>
      <c r="NYC3" s="16"/>
      <c r="NYD3" s="16"/>
      <c r="NYE3" s="16"/>
      <c r="NYF3" s="16"/>
      <c r="NYG3" s="16"/>
      <c r="NYH3" s="16"/>
      <c r="NYI3" s="16"/>
      <c r="NYJ3" s="16"/>
      <c r="NYK3" s="16"/>
      <c r="NYL3" s="16"/>
      <c r="NYM3" s="16"/>
      <c r="NYN3" s="16"/>
      <c r="NYO3" s="16"/>
      <c r="NYP3" s="16"/>
      <c r="NYQ3" s="16"/>
      <c r="NYR3" s="16"/>
      <c r="NYS3" s="16"/>
      <c r="NYT3" s="16"/>
      <c r="NYU3" s="16"/>
      <c r="NYV3" s="16"/>
      <c r="NYW3" s="16"/>
      <c r="NYX3" s="16"/>
      <c r="NYY3" s="16"/>
      <c r="NYZ3" s="16"/>
      <c r="NZA3" s="16"/>
      <c r="NZB3" s="16"/>
      <c r="NZC3" s="16"/>
      <c r="NZD3" s="16"/>
      <c r="NZE3" s="16"/>
      <c r="NZF3" s="16"/>
      <c r="NZG3" s="16"/>
      <c r="NZH3" s="16"/>
      <c r="NZI3" s="16"/>
      <c r="NZJ3" s="16"/>
      <c r="NZK3" s="16"/>
      <c r="NZL3" s="16"/>
      <c r="NZM3" s="16"/>
      <c r="NZN3" s="16"/>
      <c r="NZO3" s="16"/>
      <c r="NZP3" s="16"/>
      <c r="NZQ3" s="16"/>
      <c r="NZR3" s="16"/>
      <c r="NZS3" s="16"/>
      <c r="NZT3" s="16"/>
      <c r="NZU3" s="16"/>
      <c r="NZV3" s="16"/>
      <c r="NZW3" s="16"/>
      <c r="NZX3" s="16"/>
      <c r="NZY3" s="16"/>
      <c r="NZZ3" s="16"/>
      <c r="OAA3" s="16"/>
      <c r="OAB3" s="16"/>
      <c r="OAC3" s="16"/>
      <c r="OAD3" s="16"/>
      <c r="OAE3" s="16"/>
      <c r="OAF3" s="16"/>
      <c r="OAG3" s="16"/>
      <c r="OAH3" s="16"/>
      <c r="OAI3" s="16"/>
      <c r="OAJ3" s="16"/>
      <c r="OAK3" s="16"/>
      <c r="OAL3" s="16"/>
      <c r="OAM3" s="16"/>
      <c r="OAN3" s="16"/>
      <c r="OAO3" s="16"/>
      <c r="OAP3" s="16"/>
      <c r="OAQ3" s="16"/>
      <c r="OAR3" s="16"/>
      <c r="OAS3" s="16"/>
      <c r="OAT3" s="16"/>
      <c r="OAU3" s="16"/>
      <c r="OAV3" s="16"/>
      <c r="OAW3" s="16"/>
      <c r="OAX3" s="16"/>
      <c r="OAY3" s="16"/>
      <c r="OAZ3" s="16"/>
      <c r="OBA3" s="16"/>
      <c r="OBB3" s="16"/>
      <c r="OBC3" s="16"/>
      <c r="OBD3" s="16"/>
      <c r="OBE3" s="16"/>
      <c r="OBF3" s="16"/>
      <c r="OBG3" s="16"/>
      <c r="OBH3" s="16"/>
      <c r="OBI3" s="16"/>
      <c r="OBJ3" s="16"/>
      <c r="OBK3" s="16"/>
      <c r="OBL3" s="16"/>
      <c r="OBM3" s="16"/>
      <c r="OBN3" s="16"/>
      <c r="OBO3" s="16"/>
      <c r="OBP3" s="16"/>
      <c r="OBQ3" s="16"/>
      <c r="OBR3" s="16"/>
      <c r="OBS3" s="16"/>
      <c r="OBT3" s="16"/>
      <c r="OBU3" s="16"/>
      <c r="OBV3" s="16"/>
      <c r="OBW3" s="16"/>
      <c r="OBX3" s="16"/>
      <c r="OBY3" s="16"/>
      <c r="OBZ3" s="16"/>
      <c r="OCA3" s="16"/>
      <c r="OCB3" s="16"/>
      <c r="OCC3" s="16"/>
      <c r="OCD3" s="16"/>
      <c r="OCE3" s="16"/>
      <c r="OCF3" s="16"/>
      <c r="OCG3" s="16"/>
      <c r="OCH3" s="16"/>
      <c r="OCI3" s="16"/>
      <c r="OCJ3" s="16"/>
      <c r="OCK3" s="16"/>
      <c r="OCL3" s="16"/>
      <c r="OCM3" s="16"/>
      <c r="OCN3" s="16"/>
      <c r="OCO3" s="16"/>
      <c r="OCP3" s="16"/>
      <c r="OCQ3" s="16"/>
      <c r="OCR3" s="16"/>
      <c r="OCS3" s="16"/>
      <c r="OCT3" s="16"/>
      <c r="OCU3" s="16"/>
      <c r="OCV3" s="16"/>
      <c r="OCW3" s="16"/>
      <c r="OCX3" s="16"/>
      <c r="OCY3" s="16"/>
      <c r="OCZ3" s="16"/>
      <c r="ODA3" s="16"/>
      <c r="ODB3" s="16"/>
      <c r="ODC3" s="16"/>
      <c r="ODD3" s="16"/>
      <c r="ODE3" s="16"/>
      <c r="ODF3" s="16"/>
      <c r="ODG3" s="16"/>
      <c r="ODH3" s="16"/>
      <c r="ODI3" s="16"/>
      <c r="ODJ3" s="16"/>
      <c r="ODK3" s="16"/>
      <c r="ODL3" s="16"/>
      <c r="ODM3" s="16"/>
      <c r="ODN3" s="16"/>
      <c r="ODO3" s="16"/>
      <c r="ODP3" s="16"/>
      <c r="ODQ3" s="16"/>
      <c r="ODR3" s="16"/>
      <c r="ODS3" s="16"/>
      <c r="ODT3" s="16"/>
      <c r="ODU3" s="16"/>
      <c r="ODV3" s="16"/>
      <c r="ODW3" s="16"/>
      <c r="ODX3" s="16"/>
      <c r="ODY3" s="16"/>
      <c r="ODZ3" s="16"/>
      <c r="OEA3" s="16"/>
      <c r="OEB3" s="16"/>
      <c r="OEC3" s="16"/>
      <c r="OED3" s="16"/>
      <c r="OEE3" s="16"/>
      <c r="OEF3" s="16"/>
      <c r="OEG3" s="16"/>
      <c r="OEH3" s="16"/>
      <c r="OEI3" s="16"/>
      <c r="OEJ3" s="16"/>
      <c r="OEK3" s="16"/>
      <c r="OEL3" s="16"/>
      <c r="OEM3" s="16"/>
      <c r="OEN3" s="16"/>
      <c r="OEO3" s="16"/>
      <c r="OEP3" s="16"/>
      <c r="OEQ3" s="16"/>
      <c r="OER3" s="16"/>
      <c r="OES3" s="16"/>
      <c r="OET3" s="16"/>
      <c r="OEU3" s="16"/>
      <c r="OEV3" s="16"/>
      <c r="OEW3" s="16"/>
      <c r="OEX3" s="16"/>
      <c r="OEY3" s="16"/>
      <c r="OEZ3" s="16"/>
      <c r="OFA3" s="16"/>
      <c r="OFB3" s="16"/>
      <c r="OFC3" s="16"/>
      <c r="OFD3" s="16"/>
      <c r="OFE3" s="16"/>
      <c r="OFF3" s="16"/>
      <c r="OFG3" s="16"/>
      <c r="OFH3" s="16"/>
      <c r="OFI3" s="16"/>
      <c r="OFJ3" s="16"/>
      <c r="OFK3" s="16"/>
      <c r="OFL3" s="16"/>
      <c r="OFM3" s="16"/>
      <c r="OFN3" s="16"/>
      <c r="OFO3" s="16"/>
      <c r="OFP3" s="16"/>
      <c r="OFQ3" s="16"/>
      <c r="OFR3" s="16"/>
      <c r="OFS3" s="16"/>
      <c r="OFT3" s="16"/>
      <c r="OFU3" s="16"/>
      <c r="OFV3" s="16"/>
      <c r="OFW3" s="16"/>
      <c r="OFX3" s="16"/>
      <c r="OFY3" s="16"/>
      <c r="OFZ3" s="16"/>
      <c r="OGA3" s="16"/>
      <c r="OGB3" s="16"/>
      <c r="OGC3" s="16"/>
      <c r="OGD3" s="16"/>
      <c r="OGE3" s="16"/>
      <c r="OGF3" s="16"/>
      <c r="OGG3" s="16"/>
      <c r="OGH3" s="16"/>
      <c r="OGI3" s="16"/>
      <c r="OGJ3" s="16"/>
      <c r="OGK3" s="16"/>
      <c r="OGL3" s="16"/>
      <c r="OGM3" s="16"/>
      <c r="OGN3" s="16"/>
      <c r="OGO3" s="16"/>
      <c r="OGP3" s="16"/>
      <c r="OGQ3" s="16"/>
      <c r="OGR3" s="16"/>
      <c r="OGS3" s="16"/>
      <c r="OGT3" s="16"/>
      <c r="OGU3" s="16"/>
      <c r="OGV3" s="16"/>
      <c r="OGW3" s="16"/>
      <c r="OGX3" s="16"/>
      <c r="OGY3" s="16"/>
      <c r="OGZ3" s="16"/>
      <c r="OHA3" s="16"/>
      <c r="OHB3" s="16"/>
      <c r="OHC3" s="16"/>
      <c r="OHD3" s="16"/>
      <c r="OHE3" s="16"/>
      <c r="OHF3" s="16"/>
      <c r="OHG3" s="16"/>
      <c r="OHH3" s="16"/>
      <c r="OHI3" s="16"/>
      <c r="OHJ3" s="16"/>
      <c r="OHK3" s="16"/>
      <c r="OHL3" s="16"/>
      <c r="OHM3" s="16"/>
      <c r="OHN3" s="16"/>
      <c r="OHO3" s="16"/>
      <c r="OHP3" s="16"/>
      <c r="OHQ3" s="16"/>
      <c r="OHR3" s="16"/>
      <c r="OHS3" s="16"/>
      <c r="OHT3" s="16"/>
      <c r="OHU3" s="16"/>
      <c r="OHV3" s="16"/>
      <c r="OHW3" s="16"/>
      <c r="OHX3" s="16"/>
      <c r="OHY3" s="16"/>
      <c r="OHZ3" s="16"/>
      <c r="OIA3" s="16"/>
      <c r="OIB3" s="16"/>
      <c r="OIC3" s="16"/>
      <c r="OID3" s="16"/>
      <c r="OIE3" s="16"/>
      <c r="OIF3" s="16"/>
      <c r="OIG3" s="16"/>
      <c r="OIH3" s="16"/>
      <c r="OII3" s="16"/>
      <c r="OIJ3" s="16"/>
      <c r="OIK3" s="16"/>
      <c r="OIL3" s="16"/>
      <c r="OIM3" s="16"/>
      <c r="OIN3" s="16"/>
      <c r="OIO3" s="16"/>
      <c r="OIP3" s="16"/>
      <c r="OIQ3" s="16"/>
      <c r="OIR3" s="16"/>
      <c r="OIS3" s="16"/>
      <c r="OIT3" s="16"/>
      <c r="OIU3" s="16"/>
      <c r="OIV3" s="16"/>
      <c r="OIW3" s="16"/>
      <c r="OIX3" s="16"/>
      <c r="OIY3" s="16"/>
      <c r="OIZ3" s="16"/>
      <c r="OJA3" s="16"/>
      <c r="OJB3" s="16"/>
      <c r="OJC3" s="16"/>
      <c r="OJD3" s="16"/>
      <c r="OJE3" s="16"/>
      <c r="OJF3" s="16"/>
      <c r="OJG3" s="16"/>
      <c r="OJH3" s="16"/>
      <c r="OJI3" s="16"/>
      <c r="OJJ3" s="16"/>
      <c r="OJK3" s="16"/>
      <c r="OJL3" s="16"/>
      <c r="OJM3" s="16"/>
      <c r="OJN3" s="16"/>
      <c r="OJO3" s="16"/>
      <c r="OJP3" s="16"/>
      <c r="OJQ3" s="16"/>
      <c r="OJR3" s="16"/>
      <c r="OJS3" s="16"/>
      <c r="OJT3" s="16"/>
      <c r="OJU3" s="16"/>
      <c r="OJV3" s="16"/>
      <c r="OJW3" s="16"/>
      <c r="OJX3" s="16"/>
      <c r="OJY3" s="16"/>
      <c r="OJZ3" s="16"/>
      <c r="OKA3" s="16"/>
      <c r="OKB3" s="16"/>
      <c r="OKC3" s="16"/>
      <c r="OKD3" s="16"/>
      <c r="OKE3" s="16"/>
      <c r="OKF3" s="16"/>
      <c r="OKG3" s="16"/>
      <c r="OKH3" s="16"/>
      <c r="OKI3" s="16"/>
      <c r="OKJ3" s="16"/>
      <c r="OKK3" s="16"/>
      <c r="OKL3" s="16"/>
      <c r="OKM3" s="16"/>
      <c r="OKN3" s="16"/>
      <c r="OKO3" s="16"/>
      <c r="OKP3" s="16"/>
      <c r="OKQ3" s="16"/>
      <c r="OKR3" s="16"/>
      <c r="OKS3" s="16"/>
      <c r="OKT3" s="16"/>
      <c r="OKU3" s="16"/>
      <c r="OKV3" s="16"/>
      <c r="OKW3" s="16"/>
      <c r="OKX3" s="16"/>
      <c r="OKY3" s="16"/>
      <c r="OKZ3" s="16"/>
      <c r="OLA3" s="16"/>
      <c r="OLB3" s="16"/>
      <c r="OLC3" s="16"/>
      <c r="OLD3" s="16"/>
      <c r="OLE3" s="16"/>
      <c r="OLF3" s="16"/>
      <c r="OLG3" s="16"/>
      <c r="OLH3" s="16"/>
      <c r="OLI3" s="16"/>
      <c r="OLJ3" s="16"/>
      <c r="OLK3" s="16"/>
      <c r="OLL3" s="16"/>
      <c r="OLM3" s="16"/>
      <c r="OLN3" s="16"/>
      <c r="OLO3" s="16"/>
      <c r="OLP3" s="16"/>
      <c r="OLQ3" s="16"/>
      <c r="OLR3" s="16"/>
      <c r="OLS3" s="16"/>
      <c r="OLT3" s="16"/>
      <c r="OLU3" s="16"/>
      <c r="OLV3" s="16"/>
      <c r="OLW3" s="16"/>
      <c r="OLX3" s="16"/>
      <c r="OLY3" s="16"/>
      <c r="OLZ3" s="16"/>
      <c r="OMA3" s="16"/>
      <c r="OMB3" s="16"/>
      <c r="OMC3" s="16"/>
      <c r="OMD3" s="16"/>
      <c r="OME3" s="16"/>
      <c r="OMF3" s="16"/>
      <c r="OMG3" s="16"/>
      <c r="OMH3" s="16"/>
      <c r="OMI3" s="16"/>
      <c r="OMJ3" s="16"/>
      <c r="OMK3" s="16"/>
      <c r="OML3" s="16"/>
      <c r="OMM3" s="16"/>
      <c r="OMN3" s="16"/>
      <c r="OMO3" s="16"/>
      <c r="OMP3" s="16"/>
      <c r="OMQ3" s="16"/>
      <c r="OMR3" s="16"/>
      <c r="OMS3" s="16"/>
      <c r="OMT3" s="16"/>
      <c r="OMU3" s="16"/>
      <c r="OMV3" s="16"/>
      <c r="OMW3" s="16"/>
      <c r="OMX3" s="16"/>
      <c r="OMY3" s="16"/>
      <c r="OMZ3" s="16"/>
      <c r="ONA3" s="16"/>
      <c r="ONB3" s="16"/>
      <c r="ONC3" s="16"/>
      <c r="OND3" s="16"/>
      <c r="ONE3" s="16"/>
      <c r="ONF3" s="16"/>
      <c r="ONG3" s="16"/>
      <c r="ONH3" s="16"/>
      <c r="ONI3" s="16"/>
      <c r="ONJ3" s="16"/>
      <c r="ONK3" s="16"/>
      <c r="ONL3" s="16"/>
      <c r="ONM3" s="16"/>
      <c r="ONN3" s="16"/>
      <c r="ONO3" s="16"/>
      <c r="ONP3" s="16"/>
      <c r="ONQ3" s="16"/>
      <c r="ONR3" s="16"/>
      <c r="ONS3" s="16"/>
      <c r="ONT3" s="16"/>
      <c r="ONU3" s="16"/>
      <c r="ONV3" s="16"/>
      <c r="ONW3" s="16"/>
      <c r="ONX3" s="16"/>
      <c r="ONY3" s="16"/>
      <c r="ONZ3" s="16"/>
      <c r="OOA3" s="16"/>
      <c r="OOB3" s="16"/>
      <c r="OOC3" s="16"/>
      <c r="OOD3" s="16"/>
      <c r="OOE3" s="16"/>
      <c r="OOF3" s="16"/>
      <c r="OOG3" s="16"/>
      <c r="OOH3" s="16"/>
      <c r="OOI3" s="16"/>
      <c r="OOJ3" s="16"/>
      <c r="OOK3" s="16"/>
      <c r="OOL3" s="16"/>
      <c r="OOM3" s="16"/>
      <c r="OON3" s="16"/>
      <c r="OOO3" s="16"/>
      <c r="OOP3" s="16"/>
      <c r="OOQ3" s="16"/>
      <c r="OOR3" s="16"/>
      <c r="OOS3" s="16"/>
      <c r="OOT3" s="16"/>
      <c r="OOU3" s="16"/>
      <c r="OOV3" s="16"/>
      <c r="OOW3" s="16"/>
      <c r="OOX3" s="16"/>
      <c r="OOY3" s="16"/>
      <c r="OOZ3" s="16"/>
      <c r="OPA3" s="16"/>
      <c r="OPB3" s="16"/>
      <c r="OPC3" s="16"/>
      <c r="OPD3" s="16"/>
      <c r="OPE3" s="16"/>
      <c r="OPF3" s="16"/>
      <c r="OPG3" s="16"/>
      <c r="OPH3" s="16"/>
      <c r="OPI3" s="16"/>
      <c r="OPJ3" s="16"/>
      <c r="OPK3" s="16"/>
      <c r="OPL3" s="16"/>
      <c r="OPM3" s="16"/>
      <c r="OPN3" s="16"/>
      <c r="OPO3" s="16"/>
      <c r="OPP3" s="16"/>
      <c r="OPQ3" s="16"/>
      <c r="OPR3" s="16"/>
      <c r="OPS3" s="16"/>
      <c r="OPT3" s="16"/>
      <c r="OPU3" s="16"/>
      <c r="OPV3" s="16"/>
      <c r="OPW3" s="16"/>
      <c r="OPX3" s="16"/>
      <c r="OPY3" s="16"/>
      <c r="OPZ3" s="16"/>
      <c r="OQA3" s="16"/>
      <c r="OQB3" s="16"/>
      <c r="OQC3" s="16"/>
      <c r="OQD3" s="16"/>
      <c r="OQE3" s="16"/>
      <c r="OQF3" s="16"/>
      <c r="OQG3" s="16"/>
      <c r="OQH3" s="16"/>
      <c r="OQI3" s="16"/>
      <c r="OQJ3" s="16"/>
      <c r="OQK3" s="16"/>
      <c r="OQL3" s="16"/>
      <c r="OQM3" s="16"/>
      <c r="OQN3" s="16"/>
      <c r="OQO3" s="16"/>
      <c r="OQP3" s="16"/>
      <c r="OQQ3" s="16"/>
      <c r="OQR3" s="16"/>
      <c r="OQS3" s="16"/>
      <c r="OQT3" s="16"/>
      <c r="OQU3" s="16"/>
      <c r="OQV3" s="16"/>
      <c r="OQW3" s="16"/>
      <c r="OQX3" s="16"/>
      <c r="OQY3" s="16"/>
      <c r="OQZ3" s="16"/>
      <c r="ORA3" s="16"/>
      <c r="ORB3" s="16"/>
      <c r="ORC3" s="16"/>
      <c r="ORD3" s="16"/>
      <c r="ORE3" s="16"/>
      <c r="ORF3" s="16"/>
      <c r="ORG3" s="16"/>
      <c r="ORH3" s="16"/>
      <c r="ORI3" s="16"/>
      <c r="ORJ3" s="16"/>
      <c r="ORK3" s="16"/>
      <c r="ORL3" s="16"/>
      <c r="ORM3" s="16"/>
      <c r="ORN3" s="16"/>
      <c r="ORO3" s="16"/>
      <c r="ORP3" s="16"/>
      <c r="ORQ3" s="16"/>
      <c r="ORR3" s="16"/>
      <c r="ORS3" s="16"/>
      <c r="ORT3" s="16"/>
      <c r="ORU3" s="16"/>
      <c r="ORV3" s="16"/>
      <c r="ORW3" s="16"/>
      <c r="ORX3" s="16"/>
      <c r="ORY3" s="16"/>
      <c r="ORZ3" s="16"/>
      <c r="OSA3" s="16"/>
      <c r="OSB3" s="16"/>
      <c r="OSC3" s="16"/>
      <c r="OSD3" s="16"/>
      <c r="OSE3" s="16"/>
      <c r="OSF3" s="16"/>
      <c r="OSG3" s="16"/>
      <c r="OSH3" s="16"/>
      <c r="OSI3" s="16"/>
      <c r="OSJ3" s="16"/>
      <c r="OSK3" s="16"/>
      <c r="OSL3" s="16"/>
      <c r="OSM3" s="16"/>
      <c r="OSN3" s="16"/>
      <c r="OSO3" s="16"/>
      <c r="OSP3" s="16"/>
      <c r="OSQ3" s="16"/>
      <c r="OSR3" s="16"/>
      <c r="OSS3" s="16"/>
      <c r="OST3" s="16"/>
      <c r="OSU3" s="16"/>
      <c r="OSV3" s="16"/>
      <c r="OSW3" s="16"/>
      <c r="OSX3" s="16"/>
      <c r="OSY3" s="16"/>
      <c r="OSZ3" s="16"/>
      <c r="OTA3" s="16"/>
      <c r="OTB3" s="16"/>
      <c r="OTC3" s="16"/>
      <c r="OTD3" s="16"/>
      <c r="OTE3" s="16"/>
      <c r="OTF3" s="16"/>
      <c r="OTG3" s="16"/>
      <c r="OTH3" s="16"/>
      <c r="OTI3" s="16"/>
      <c r="OTJ3" s="16"/>
      <c r="OTK3" s="16"/>
      <c r="OTL3" s="16"/>
      <c r="OTM3" s="16"/>
      <c r="OTN3" s="16"/>
      <c r="OTO3" s="16"/>
      <c r="OTP3" s="16"/>
      <c r="OTQ3" s="16"/>
      <c r="OTR3" s="16"/>
      <c r="OTS3" s="16"/>
      <c r="OTT3" s="16"/>
      <c r="OTU3" s="16"/>
      <c r="OTV3" s="16"/>
      <c r="OTW3" s="16"/>
      <c r="OTX3" s="16"/>
      <c r="OTY3" s="16"/>
      <c r="OTZ3" s="16"/>
      <c r="OUA3" s="16"/>
      <c r="OUB3" s="16"/>
      <c r="OUC3" s="16"/>
      <c r="OUD3" s="16"/>
      <c r="OUE3" s="16"/>
      <c r="OUF3" s="16"/>
      <c r="OUG3" s="16"/>
      <c r="OUH3" s="16"/>
      <c r="OUI3" s="16"/>
      <c r="OUJ3" s="16"/>
      <c r="OUK3" s="16"/>
      <c r="OUL3" s="16"/>
      <c r="OUM3" s="16"/>
      <c r="OUN3" s="16"/>
      <c r="OUO3" s="16"/>
      <c r="OUP3" s="16"/>
      <c r="OUQ3" s="16"/>
      <c r="OUR3" s="16"/>
      <c r="OUS3" s="16"/>
      <c r="OUT3" s="16"/>
      <c r="OUU3" s="16"/>
      <c r="OUV3" s="16"/>
      <c r="OUW3" s="16"/>
      <c r="OUX3" s="16"/>
      <c r="OUY3" s="16"/>
      <c r="OUZ3" s="16"/>
      <c r="OVA3" s="16"/>
      <c r="OVB3" s="16"/>
      <c r="OVC3" s="16"/>
      <c r="OVD3" s="16"/>
      <c r="OVE3" s="16"/>
      <c r="OVF3" s="16"/>
      <c r="OVG3" s="16"/>
      <c r="OVH3" s="16"/>
      <c r="OVI3" s="16"/>
      <c r="OVJ3" s="16"/>
      <c r="OVK3" s="16"/>
      <c r="OVL3" s="16"/>
      <c r="OVM3" s="16"/>
      <c r="OVN3" s="16"/>
      <c r="OVO3" s="16"/>
      <c r="OVP3" s="16"/>
      <c r="OVQ3" s="16"/>
      <c r="OVR3" s="16"/>
      <c r="OVS3" s="16"/>
      <c r="OVT3" s="16"/>
      <c r="OVU3" s="16"/>
      <c r="OVV3" s="16"/>
      <c r="OVW3" s="16"/>
      <c r="OVX3" s="16"/>
      <c r="OVY3" s="16"/>
      <c r="OVZ3" s="16"/>
      <c r="OWA3" s="16"/>
      <c r="OWB3" s="16"/>
      <c r="OWC3" s="16"/>
      <c r="OWD3" s="16"/>
      <c r="OWE3" s="16"/>
      <c r="OWF3" s="16"/>
      <c r="OWG3" s="16"/>
      <c r="OWH3" s="16"/>
      <c r="OWI3" s="16"/>
      <c r="OWJ3" s="16"/>
      <c r="OWK3" s="16"/>
      <c r="OWL3" s="16"/>
      <c r="OWM3" s="16"/>
      <c r="OWN3" s="16"/>
      <c r="OWO3" s="16"/>
      <c r="OWP3" s="16"/>
      <c r="OWQ3" s="16"/>
      <c r="OWR3" s="16"/>
      <c r="OWS3" s="16"/>
      <c r="OWT3" s="16"/>
      <c r="OWU3" s="16"/>
      <c r="OWV3" s="16"/>
      <c r="OWW3" s="16"/>
      <c r="OWX3" s="16"/>
      <c r="OWY3" s="16"/>
      <c r="OWZ3" s="16"/>
      <c r="OXA3" s="16"/>
      <c r="OXB3" s="16"/>
      <c r="OXC3" s="16"/>
      <c r="OXD3" s="16"/>
      <c r="OXE3" s="16"/>
      <c r="OXF3" s="16"/>
      <c r="OXG3" s="16"/>
      <c r="OXH3" s="16"/>
      <c r="OXI3" s="16"/>
      <c r="OXJ3" s="16"/>
      <c r="OXK3" s="16"/>
      <c r="OXL3" s="16"/>
      <c r="OXM3" s="16"/>
      <c r="OXN3" s="16"/>
      <c r="OXO3" s="16"/>
      <c r="OXP3" s="16"/>
      <c r="OXQ3" s="16"/>
      <c r="OXR3" s="16"/>
      <c r="OXS3" s="16"/>
      <c r="OXT3" s="16"/>
      <c r="OXU3" s="16"/>
      <c r="OXV3" s="16"/>
      <c r="OXW3" s="16"/>
      <c r="OXX3" s="16"/>
      <c r="OXY3" s="16"/>
      <c r="OXZ3" s="16"/>
      <c r="OYA3" s="16"/>
      <c r="OYB3" s="16"/>
      <c r="OYC3" s="16"/>
      <c r="OYD3" s="16"/>
      <c r="OYE3" s="16"/>
      <c r="OYF3" s="16"/>
      <c r="OYG3" s="16"/>
      <c r="OYH3" s="16"/>
      <c r="OYI3" s="16"/>
      <c r="OYJ3" s="16"/>
      <c r="OYK3" s="16"/>
      <c r="OYL3" s="16"/>
      <c r="OYM3" s="16"/>
      <c r="OYN3" s="16"/>
      <c r="OYO3" s="16"/>
      <c r="OYP3" s="16"/>
      <c r="OYQ3" s="16"/>
      <c r="OYR3" s="16"/>
      <c r="OYS3" s="16"/>
      <c r="OYT3" s="16"/>
      <c r="OYU3" s="16"/>
      <c r="OYV3" s="16"/>
      <c r="OYW3" s="16"/>
      <c r="OYX3" s="16"/>
      <c r="OYY3" s="16"/>
      <c r="OYZ3" s="16"/>
      <c r="OZA3" s="16"/>
      <c r="OZB3" s="16"/>
      <c r="OZC3" s="16"/>
      <c r="OZD3" s="16"/>
      <c r="OZE3" s="16"/>
      <c r="OZF3" s="16"/>
      <c r="OZG3" s="16"/>
      <c r="OZH3" s="16"/>
      <c r="OZI3" s="16"/>
      <c r="OZJ3" s="16"/>
      <c r="OZK3" s="16"/>
      <c r="OZL3" s="16"/>
      <c r="OZM3" s="16"/>
      <c r="OZN3" s="16"/>
      <c r="OZO3" s="16"/>
      <c r="OZP3" s="16"/>
      <c r="OZQ3" s="16"/>
      <c r="OZR3" s="16"/>
      <c r="OZS3" s="16"/>
      <c r="OZT3" s="16"/>
      <c r="OZU3" s="16"/>
      <c r="OZV3" s="16"/>
      <c r="OZW3" s="16"/>
      <c r="OZX3" s="16"/>
      <c r="OZY3" s="16"/>
      <c r="OZZ3" s="16"/>
      <c r="PAA3" s="16"/>
      <c r="PAB3" s="16"/>
      <c r="PAC3" s="16"/>
      <c r="PAD3" s="16"/>
      <c r="PAE3" s="16"/>
      <c r="PAF3" s="16"/>
      <c r="PAG3" s="16"/>
      <c r="PAH3" s="16"/>
      <c r="PAI3" s="16"/>
      <c r="PAJ3" s="16"/>
      <c r="PAK3" s="16"/>
      <c r="PAL3" s="16"/>
      <c r="PAM3" s="16"/>
      <c r="PAN3" s="16"/>
      <c r="PAO3" s="16"/>
      <c r="PAP3" s="16"/>
      <c r="PAQ3" s="16"/>
      <c r="PAR3" s="16"/>
      <c r="PAS3" s="16"/>
      <c r="PAT3" s="16"/>
      <c r="PAU3" s="16"/>
      <c r="PAV3" s="16"/>
      <c r="PAW3" s="16"/>
      <c r="PAX3" s="16"/>
      <c r="PAY3" s="16"/>
      <c r="PAZ3" s="16"/>
      <c r="PBA3" s="16"/>
      <c r="PBB3" s="16"/>
      <c r="PBC3" s="16"/>
      <c r="PBD3" s="16"/>
      <c r="PBE3" s="16"/>
      <c r="PBF3" s="16"/>
      <c r="PBG3" s="16"/>
      <c r="PBH3" s="16"/>
      <c r="PBI3" s="16"/>
      <c r="PBJ3" s="16"/>
      <c r="PBK3" s="16"/>
      <c r="PBL3" s="16"/>
      <c r="PBM3" s="16"/>
      <c r="PBN3" s="16"/>
      <c r="PBO3" s="16"/>
      <c r="PBP3" s="16"/>
      <c r="PBQ3" s="16"/>
      <c r="PBR3" s="16"/>
      <c r="PBS3" s="16"/>
      <c r="PBT3" s="16"/>
      <c r="PBU3" s="16"/>
      <c r="PBV3" s="16"/>
      <c r="PBW3" s="16"/>
      <c r="PBX3" s="16"/>
      <c r="PBY3" s="16"/>
      <c r="PBZ3" s="16"/>
      <c r="PCA3" s="16"/>
      <c r="PCB3" s="16"/>
      <c r="PCC3" s="16"/>
      <c r="PCD3" s="16"/>
      <c r="PCE3" s="16"/>
      <c r="PCF3" s="16"/>
      <c r="PCG3" s="16"/>
      <c r="PCH3" s="16"/>
      <c r="PCI3" s="16"/>
      <c r="PCJ3" s="16"/>
      <c r="PCK3" s="16"/>
      <c r="PCL3" s="16"/>
      <c r="PCM3" s="16"/>
      <c r="PCN3" s="16"/>
      <c r="PCO3" s="16"/>
      <c r="PCP3" s="16"/>
      <c r="PCQ3" s="16"/>
      <c r="PCR3" s="16"/>
      <c r="PCS3" s="16"/>
      <c r="PCT3" s="16"/>
      <c r="PCU3" s="16"/>
      <c r="PCV3" s="16"/>
      <c r="PCW3" s="16"/>
      <c r="PCX3" s="16"/>
      <c r="PCY3" s="16"/>
      <c r="PCZ3" s="16"/>
      <c r="PDA3" s="16"/>
      <c r="PDB3" s="16"/>
      <c r="PDC3" s="16"/>
      <c r="PDD3" s="16"/>
      <c r="PDE3" s="16"/>
      <c r="PDF3" s="16"/>
      <c r="PDG3" s="16"/>
      <c r="PDH3" s="16"/>
      <c r="PDI3" s="16"/>
      <c r="PDJ3" s="16"/>
      <c r="PDK3" s="16"/>
      <c r="PDL3" s="16"/>
      <c r="PDM3" s="16"/>
      <c r="PDN3" s="16"/>
      <c r="PDO3" s="16"/>
      <c r="PDP3" s="16"/>
      <c r="PDQ3" s="16"/>
      <c r="PDR3" s="16"/>
      <c r="PDS3" s="16"/>
      <c r="PDT3" s="16"/>
      <c r="PDU3" s="16"/>
      <c r="PDV3" s="16"/>
      <c r="PDW3" s="16"/>
      <c r="PDX3" s="16"/>
      <c r="PDY3" s="16"/>
      <c r="PDZ3" s="16"/>
      <c r="PEA3" s="16"/>
      <c r="PEB3" s="16"/>
      <c r="PEC3" s="16"/>
      <c r="PED3" s="16"/>
      <c r="PEE3" s="16"/>
      <c r="PEF3" s="16"/>
      <c r="PEG3" s="16"/>
      <c r="PEH3" s="16"/>
      <c r="PEI3" s="16"/>
      <c r="PEJ3" s="16"/>
      <c r="PEK3" s="16"/>
      <c r="PEL3" s="16"/>
      <c r="PEM3" s="16"/>
      <c r="PEN3" s="16"/>
      <c r="PEO3" s="16"/>
      <c r="PEP3" s="16"/>
      <c r="PEQ3" s="16"/>
      <c r="PER3" s="16"/>
      <c r="PES3" s="16"/>
      <c r="PET3" s="16"/>
      <c r="PEU3" s="16"/>
      <c r="PEV3" s="16"/>
      <c r="PEW3" s="16"/>
      <c r="PEX3" s="16"/>
      <c r="PEY3" s="16"/>
      <c r="PEZ3" s="16"/>
      <c r="PFA3" s="16"/>
      <c r="PFB3" s="16"/>
      <c r="PFC3" s="16"/>
      <c r="PFD3" s="16"/>
      <c r="PFE3" s="16"/>
      <c r="PFF3" s="16"/>
      <c r="PFG3" s="16"/>
      <c r="PFH3" s="16"/>
      <c r="PFI3" s="16"/>
      <c r="PFJ3" s="16"/>
      <c r="PFK3" s="16"/>
      <c r="PFL3" s="16"/>
      <c r="PFM3" s="16"/>
      <c r="PFN3" s="16"/>
      <c r="PFO3" s="16"/>
      <c r="PFP3" s="16"/>
      <c r="PFQ3" s="16"/>
      <c r="PFR3" s="16"/>
      <c r="PFS3" s="16"/>
      <c r="PFT3" s="16"/>
      <c r="PFU3" s="16"/>
      <c r="PFV3" s="16"/>
      <c r="PFW3" s="16"/>
      <c r="PFX3" s="16"/>
      <c r="PFY3" s="16"/>
      <c r="PFZ3" s="16"/>
      <c r="PGA3" s="16"/>
      <c r="PGB3" s="16"/>
      <c r="PGC3" s="16"/>
      <c r="PGD3" s="16"/>
      <c r="PGE3" s="16"/>
      <c r="PGF3" s="16"/>
      <c r="PGG3" s="16"/>
      <c r="PGH3" s="16"/>
      <c r="PGI3" s="16"/>
      <c r="PGJ3" s="16"/>
      <c r="PGK3" s="16"/>
      <c r="PGL3" s="16"/>
      <c r="PGM3" s="16"/>
      <c r="PGN3" s="16"/>
      <c r="PGO3" s="16"/>
      <c r="PGP3" s="16"/>
      <c r="PGQ3" s="16"/>
      <c r="PGR3" s="16"/>
      <c r="PGS3" s="16"/>
      <c r="PGT3" s="16"/>
      <c r="PGU3" s="16"/>
      <c r="PGV3" s="16"/>
      <c r="PGW3" s="16"/>
      <c r="PGX3" s="16"/>
      <c r="PGY3" s="16"/>
      <c r="PGZ3" s="16"/>
      <c r="PHA3" s="16"/>
      <c r="PHB3" s="16"/>
      <c r="PHC3" s="16"/>
      <c r="PHD3" s="16"/>
      <c r="PHE3" s="16"/>
      <c r="PHF3" s="16"/>
      <c r="PHG3" s="16"/>
      <c r="PHH3" s="16"/>
      <c r="PHI3" s="16"/>
      <c r="PHJ3" s="16"/>
      <c r="PHK3" s="16"/>
      <c r="PHL3" s="16"/>
      <c r="PHM3" s="16"/>
      <c r="PHN3" s="16"/>
      <c r="PHO3" s="16"/>
      <c r="PHP3" s="16"/>
      <c r="PHQ3" s="16"/>
      <c r="PHR3" s="16"/>
      <c r="PHS3" s="16"/>
      <c r="PHT3" s="16"/>
      <c r="PHU3" s="16"/>
      <c r="PHV3" s="16"/>
      <c r="PHW3" s="16"/>
      <c r="PHX3" s="16"/>
      <c r="PHY3" s="16"/>
      <c r="PHZ3" s="16"/>
      <c r="PIA3" s="16"/>
      <c r="PIB3" s="16"/>
      <c r="PIC3" s="16"/>
      <c r="PID3" s="16"/>
      <c r="PIE3" s="16"/>
      <c r="PIF3" s="16"/>
      <c r="PIG3" s="16"/>
      <c r="PIH3" s="16"/>
      <c r="PII3" s="16"/>
      <c r="PIJ3" s="16"/>
      <c r="PIK3" s="16"/>
      <c r="PIL3" s="16"/>
      <c r="PIM3" s="16"/>
      <c r="PIN3" s="16"/>
      <c r="PIO3" s="16"/>
      <c r="PIP3" s="16"/>
      <c r="PIQ3" s="16"/>
      <c r="PIR3" s="16"/>
      <c r="PIS3" s="16"/>
      <c r="PIT3" s="16"/>
      <c r="PIU3" s="16"/>
      <c r="PIV3" s="16"/>
      <c r="PIW3" s="16"/>
      <c r="PIX3" s="16"/>
      <c r="PIY3" s="16"/>
      <c r="PIZ3" s="16"/>
      <c r="PJA3" s="16"/>
      <c r="PJB3" s="16"/>
      <c r="PJC3" s="16"/>
      <c r="PJD3" s="16"/>
      <c r="PJE3" s="16"/>
      <c r="PJF3" s="16"/>
      <c r="PJG3" s="16"/>
      <c r="PJH3" s="16"/>
      <c r="PJI3" s="16"/>
      <c r="PJJ3" s="16"/>
      <c r="PJK3" s="16"/>
      <c r="PJL3" s="16"/>
      <c r="PJM3" s="16"/>
      <c r="PJN3" s="16"/>
      <c r="PJO3" s="16"/>
      <c r="PJP3" s="16"/>
      <c r="PJQ3" s="16"/>
      <c r="PJR3" s="16"/>
      <c r="PJS3" s="16"/>
      <c r="PJT3" s="16"/>
      <c r="PJU3" s="16"/>
      <c r="PJV3" s="16"/>
      <c r="PJW3" s="16"/>
      <c r="PJX3" s="16"/>
      <c r="PJY3" s="16"/>
      <c r="PJZ3" s="16"/>
      <c r="PKA3" s="16"/>
      <c r="PKB3" s="16"/>
      <c r="PKC3" s="16"/>
      <c r="PKD3" s="16"/>
      <c r="PKE3" s="16"/>
      <c r="PKF3" s="16"/>
      <c r="PKG3" s="16"/>
      <c r="PKH3" s="16"/>
      <c r="PKI3" s="16"/>
      <c r="PKJ3" s="16"/>
      <c r="PKK3" s="16"/>
      <c r="PKL3" s="16"/>
      <c r="PKM3" s="16"/>
      <c r="PKN3" s="16"/>
      <c r="PKO3" s="16"/>
      <c r="PKP3" s="16"/>
      <c r="PKQ3" s="16"/>
      <c r="PKR3" s="16"/>
      <c r="PKS3" s="16"/>
      <c r="PKT3" s="16"/>
      <c r="PKU3" s="16"/>
      <c r="PKV3" s="16"/>
      <c r="PKW3" s="16"/>
      <c r="PKX3" s="16"/>
      <c r="PKY3" s="16"/>
      <c r="PKZ3" s="16"/>
      <c r="PLA3" s="16"/>
      <c r="PLB3" s="16"/>
      <c r="PLC3" s="16"/>
      <c r="PLD3" s="16"/>
      <c r="PLE3" s="16"/>
      <c r="PLF3" s="16"/>
      <c r="PLG3" s="16"/>
      <c r="PLH3" s="16"/>
      <c r="PLI3" s="16"/>
      <c r="PLJ3" s="16"/>
      <c r="PLK3" s="16"/>
      <c r="PLL3" s="16"/>
      <c r="PLM3" s="16"/>
      <c r="PLN3" s="16"/>
      <c r="PLO3" s="16"/>
      <c r="PLP3" s="16"/>
      <c r="PLQ3" s="16"/>
      <c r="PLR3" s="16"/>
      <c r="PLS3" s="16"/>
      <c r="PLT3" s="16"/>
      <c r="PLU3" s="16"/>
      <c r="PLV3" s="16"/>
      <c r="PLW3" s="16"/>
      <c r="PLX3" s="16"/>
      <c r="PLY3" s="16"/>
      <c r="PLZ3" s="16"/>
      <c r="PMA3" s="16"/>
      <c r="PMB3" s="16"/>
      <c r="PMC3" s="16"/>
      <c r="PMD3" s="16"/>
      <c r="PME3" s="16"/>
      <c r="PMF3" s="16"/>
      <c r="PMG3" s="16"/>
      <c r="PMH3" s="16"/>
      <c r="PMI3" s="16"/>
      <c r="PMJ3" s="16"/>
      <c r="PMK3" s="16"/>
      <c r="PML3" s="16"/>
      <c r="PMM3" s="16"/>
      <c r="PMN3" s="16"/>
      <c r="PMO3" s="16"/>
      <c r="PMP3" s="16"/>
      <c r="PMQ3" s="16"/>
      <c r="PMR3" s="16"/>
      <c r="PMS3" s="16"/>
      <c r="PMT3" s="16"/>
      <c r="PMU3" s="16"/>
      <c r="PMV3" s="16"/>
      <c r="PMW3" s="16"/>
      <c r="PMX3" s="16"/>
      <c r="PMY3" s="16"/>
      <c r="PMZ3" s="16"/>
      <c r="PNA3" s="16"/>
      <c r="PNB3" s="16"/>
      <c r="PNC3" s="16"/>
      <c r="PND3" s="16"/>
      <c r="PNE3" s="16"/>
      <c r="PNF3" s="16"/>
      <c r="PNG3" s="16"/>
      <c r="PNH3" s="16"/>
      <c r="PNI3" s="16"/>
      <c r="PNJ3" s="16"/>
      <c r="PNK3" s="16"/>
      <c r="PNL3" s="16"/>
      <c r="PNM3" s="16"/>
      <c r="PNN3" s="16"/>
      <c r="PNO3" s="16"/>
      <c r="PNP3" s="16"/>
      <c r="PNQ3" s="16"/>
      <c r="PNR3" s="16"/>
      <c r="PNS3" s="16"/>
      <c r="PNT3" s="16"/>
      <c r="PNU3" s="16"/>
      <c r="PNV3" s="16"/>
      <c r="PNW3" s="16"/>
      <c r="PNX3" s="16"/>
      <c r="PNY3" s="16"/>
      <c r="PNZ3" s="16"/>
      <c r="POA3" s="16"/>
      <c r="POB3" s="16"/>
      <c r="POC3" s="16"/>
      <c r="POD3" s="16"/>
      <c r="POE3" s="16"/>
      <c r="POF3" s="16"/>
      <c r="POG3" s="16"/>
      <c r="POH3" s="16"/>
      <c r="POI3" s="16"/>
      <c r="POJ3" s="16"/>
      <c r="POK3" s="16"/>
      <c r="POL3" s="16"/>
      <c r="POM3" s="16"/>
      <c r="PON3" s="16"/>
      <c r="POO3" s="16"/>
      <c r="POP3" s="16"/>
      <c r="POQ3" s="16"/>
      <c r="POR3" s="16"/>
      <c r="POS3" s="16"/>
      <c r="POT3" s="16"/>
      <c r="POU3" s="16"/>
      <c r="POV3" s="16"/>
      <c r="POW3" s="16"/>
      <c r="POX3" s="16"/>
      <c r="POY3" s="16"/>
      <c r="POZ3" s="16"/>
      <c r="PPA3" s="16"/>
      <c r="PPB3" s="16"/>
      <c r="PPC3" s="16"/>
      <c r="PPD3" s="16"/>
      <c r="PPE3" s="16"/>
      <c r="PPF3" s="16"/>
      <c r="PPG3" s="16"/>
      <c r="PPH3" s="16"/>
      <c r="PPI3" s="16"/>
      <c r="PPJ3" s="16"/>
      <c r="PPK3" s="16"/>
      <c r="PPL3" s="16"/>
      <c r="PPM3" s="16"/>
      <c r="PPN3" s="16"/>
      <c r="PPO3" s="16"/>
      <c r="PPP3" s="16"/>
      <c r="PPQ3" s="16"/>
      <c r="PPR3" s="16"/>
      <c r="PPS3" s="16"/>
      <c r="PPT3" s="16"/>
      <c r="PPU3" s="16"/>
      <c r="PPV3" s="16"/>
      <c r="PPW3" s="16"/>
      <c r="PPX3" s="16"/>
      <c r="PPY3" s="16"/>
      <c r="PPZ3" s="16"/>
      <c r="PQA3" s="16"/>
      <c r="PQB3" s="16"/>
      <c r="PQC3" s="16"/>
      <c r="PQD3" s="16"/>
      <c r="PQE3" s="16"/>
      <c r="PQF3" s="16"/>
      <c r="PQG3" s="16"/>
      <c r="PQH3" s="16"/>
      <c r="PQI3" s="16"/>
      <c r="PQJ3" s="16"/>
      <c r="PQK3" s="16"/>
      <c r="PQL3" s="16"/>
      <c r="PQM3" s="16"/>
      <c r="PQN3" s="16"/>
      <c r="PQO3" s="16"/>
      <c r="PQP3" s="16"/>
      <c r="PQQ3" s="16"/>
      <c r="PQR3" s="16"/>
      <c r="PQS3" s="16"/>
      <c r="PQT3" s="16"/>
      <c r="PQU3" s="16"/>
      <c r="PQV3" s="16"/>
      <c r="PQW3" s="16"/>
      <c r="PQX3" s="16"/>
      <c r="PQY3" s="16"/>
      <c r="PQZ3" s="16"/>
      <c r="PRA3" s="16"/>
      <c r="PRB3" s="16"/>
      <c r="PRC3" s="16"/>
      <c r="PRD3" s="16"/>
      <c r="PRE3" s="16"/>
      <c r="PRF3" s="16"/>
      <c r="PRG3" s="16"/>
      <c r="PRH3" s="16"/>
      <c r="PRI3" s="16"/>
      <c r="PRJ3" s="16"/>
      <c r="PRK3" s="16"/>
      <c r="PRL3" s="16"/>
      <c r="PRM3" s="16"/>
      <c r="PRN3" s="16"/>
      <c r="PRO3" s="16"/>
      <c r="PRP3" s="16"/>
      <c r="PRQ3" s="16"/>
      <c r="PRR3" s="16"/>
      <c r="PRS3" s="16"/>
      <c r="PRT3" s="16"/>
      <c r="PRU3" s="16"/>
      <c r="PRV3" s="16"/>
      <c r="PRW3" s="16"/>
      <c r="PRX3" s="16"/>
      <c r="PRY3" s="16"/>
      <c r="PRZ3" s="16"/>
      <c r="PSA3" s="16"/>
      <c r="PSB3" s="16"/>
      <c r="PSC3" s="16"/>
      <c r="PSD3" s="16"/>
      <c r="PSE3" s="16"/>
      <c r="PSF3" s="16"/>
      <c r="PSG3" s="16"/>
      <c r="PSH3" s="16"/>
      <c r="PSI3" s="16"/>
      <c r="PSJ3" s="16"/>
      <c r="PSK3" s="16"/>
      <c r="PSL3" s="16"/>
      <c r="PSM3" s="16"/>
      <c r="PSN3" s="16"/>
      <c r="PSO3" s="16"/>
      <c r="PSP3" s="16"/>
      <c r="PSQ3" s="16"/>
      <c r="PSR3" s="16"/>
      <c r="PSS3" s="16"/>
      <c r="PST3" s="16"/>
      <c r="PSU3" s="16"/>
      <c r="PSV3" s="16"/>
      <c r="PSW3" s="16"/>
      <c r="PSX3" s="16"/>
      <c r="PSY3" s="16"/>
      <c r="PSZ3" s="16"/>
      <c r="PTA3" s="16"/>
      <c r="PTB3" s="16"/>
      <c r="PTC3" s="16"/>
      <c r="PTD3" s="16"/>
      <c r="PTE3" s="16"/>
      <c r="PTF3" s="16"/>
      <c r="PTG3" s="16"/>
      <c r="PTH3" s="16"/>
      <c r="PTI3" s="16"/>
      <c r="PTJ3" s="16"/>
      <c r="PTK3" s="16"/>
      <c r="PTL3" s="16"/>
      <c r="PTM3" s="16"/>
      <c r="PTN3" s="16"/>
      <c r="PTO3" s="16"/>
      <c r="PTP3" s="16"/>
      <c r="PTQ3" s="16"/>
      <c r="PTR3" s="16"/>
      <c r="PTS3" s="16"/>
      <c r="PTT3" s="16"/>
      <c r="PTU3" s="16"/>
      <c r="PTV3" s="16"/>
      <c r="PTW3" s="16"/>
      <c r="PTX3" s="16"/>
      <c r="PTY3" s="16"/>
      <c r="PTZ3" s="16"/>
      <c r="PUA3" s="16"/>
      <c r="PUB3" s="16"/>
      <c r="PUC3" s="16"/>
      <c r="PUD3" s="16"/>
      <c r="PUE3" s="16"/>
      <c r="PUF3" s="16"/>
      <c r="PUG3" s="16"/>
      <c r="PUH3" s="16"/>
      <c r="PUI3" s="16"/>
      <c r="PUJ3" s="16"/>
      <c r="PUK3" s="16"/>
      <c r="PUL3" s="16"/>
      <c r="PUM3" s="16"/>
      <c r="PUN3" s="16"/>
      <c r="PUO3" s="16"/>
      <c r="PUP3" s="16"/>
      <c r="PUQ3" s="16"/>
      <c r="PUR3" s="16"/>
      <c r="PUS3" s="16"/>
      <c r="PUT3" s="16"/>
      <c r="PUU3" s="16"/>
      <c r="PUV3" s="16"/>
      <c r="PUW3" s="16"/>
      <c r="PUX3" s="16"/>
      <c r="PUY3" s="16"/>
      <c r="PUZ3" s="16"/>
      <c r="PVA3" s="16"/>
      <c r="PVB3" s="16"/>
      <c r="PVC3" s="16"/>
      <c r="PVD3" s="16"/>
      <c r="PVE3" s="16"/>
      <c r="PVF3" s="16"/>
      <c r="PVG3" s="16"/>
      <c r="PVH3" s="16"/>
      <c r="PVI3" s="16"/>
      <c r="PVJ3" s="16"/>
      <c r="PVK3" s="16"/>
      <c r="PVL3" s="16"/>
      <c r="PVM3" s="16"/>
      <c r="PVN3" s="16"/>
      <c r="PVO3" s="16"/>
      <c r="PVP3" s="16"/>
      <c r="PVQ3" s="16"/>
      <c r="PVR3" s="16"/>
      <c r="PVS3" s="16"/>
      <c r="PVT3" s="16"/>
      <c r="PVU3" s="16"/>
      <c r="PVV3" s="16"/>
      <c r="PVW3" s="16"/>
      <c r="PVX3" s="16"/>
      <c r="PVY3" s="16"/>
      <c r="PVZ3" s="16"/>
      <c r="PWA3" s="16"/>
      <c r="PWB3" s="16"/>
      <c r="PWC3" s="16"/>
      <c r="PWD3" s="16"/>
      <c r="PWE3" s="16"/>
      <c r="PWF3" s="16"/>
      <c r="PWG3" s="16"/>
      <c r="PWH3" s="16"/>
      <c r="PWI3" s="16"/>
      <c r="PWJ3" s="16"/>
      <c r="PWK3" s="16"/>
      <c r="PWL3" s="16"/>
      <c r="PWM3" s="16"/>
      <c r="PWN3" s="16"/>
      <c r="PWO3" s="16"/>
      <c r="PWP3" s="16"/>
      <c r="PWQ3" s="16"/>
      <c r="PWR3" s="16"/>
      <c r="PWS3" s="16"/>
      <c r="PWT3" s="16"/>
      <c r="PWU3" s="16"/>
      <c r="PWV3" s="16"/>
      <c r="PWW3" s="16"/>
      <c r="PWX3" s="16"/>
      <c r="PWY3" s="16"/>
      <c r="PWZ3" s="16"/>
      <c r="PXA3" s="16"/>
      <c r="PXB3" s="16"/>
      <c r="PXC3" s="16"/>
      <c r="PXD3" s="16"/>
      <c r="PXE3" s="16"/>
      <c r="PXF3" s="16"/>
      <c r="PXG3" s="16"/>
      <c r="PXH3" s="16"/>
      <c r="PXI3" s="16"/>
      <c r="PXJ3" s="16"/>
      <c r="PXK3" s="16"/>
      <c r="PXL3" s="16"/>
      <c r="PXM3" s="16"/>
      <c r="PXN3" s="16"/>
      <c r="PXO3" s="16"/>
      <c r="PXP3" s="16"/>
      <c r="PXQ3" s="16"/>
      <c r="PXR3" s="16"/>
      <c r="PXS3" s="16"/>
      <c r="PXT3" s="16"/>
      <c r="PXU3" s="16"/>
      <c r="PXV3" s="16"/>
      <c r="PXW3" s="16"/>
      <c r="PXX3" s="16"/>
      <c r="PXY3" s="16"/>
      <c r="PXZ3" s="16"/>
      <c r="PYA3" s="16"/>
      <c r="PYB3" s="16"/>
      <c r="PYC3" s="16"/>
      <c r="PYD3" s="16"/>
      <c r="PYE3" s="16"/>
      <c r="PYF3" s="16"/>
      <c r="PYG3" s="16"/>
      <c r="PYH3" s="16"/>
      <c r="PYI3" s="16"/>
      <c r="PYJ3" s="16"/>
      <c r="PYK3" s="16"/>
      <c r="PYL3" s="16"/>
      <c r="PYM3" s="16"/>
      <c r="PYN3" s="16"/>
      <c r="PYO3" s="16"/>
      <c r="PYP3" s="16"/>
      <c r="PYQ3" s="16"/>
      <c r="PYR3" s="16"/>
      <c r="PYS3" s="16"/>
      <c r="PYT3" s="16"/>
      <c r="PYU3" s="16"/>
      <c r="PYV3" s="16"/>
      <c r="PYW3" s="16"/>
      <c r="PYX3" s="16"/>
      <c r="PYY3" s="16"/>
      <c r="PYZ3" s="16"/>
      <c r="PZA3" s="16"/>
      <c r="PZB3" s="16"/>
      <c r="PZC3" s="16"/>
      <c r="PZD3" s="16"/>
      <c r="PZE3" s="16"/>
      <c r="PZF3" s="16"/>
      <c r="PZG3" s="16"/>
      <c r="PZH3" s="16"/>
      <c r="PZI3" s="16"/>
      <c r="PZJ3" s="16"/>
      <c r="PZK3" s="16"/>
      <c r="PZL3" s="16"/>
      <c r="PZM3" s="16"/>
      <c r="PZN3" s="16"/>
      <c r="PZO3" s="16"/>
      <c r="PZP3" s="16"/>
      <c r="PZQ3" s="16"/>
      <c r="PZR3" s="16"/>
      <c r="PZS3" s="16"/>
      <c r="PZT3" s="16"/>
      <c r="PZU3" s="16"/>
      <c r="PZV3" s="16"/>
      <c r="PZW3" s="16"/>
      <c r="PZX3" s="16"/>
      <c r="PZY3" s="16"/>
      <c r="PZZ3" s="16"/>
      <c r="QAA3" s="16"/>
      <c r="QAB3" s="16"/>
      <c r="QAC3" s="16"/>
      <c r="QAD3" s="16"/>
      <c r="QAE3" s="16"/>
      <c r="QAF3" s="16"/>
      <c r="QAG3" s="16"/>
      <c r="QAH3" s="16"/>
      <c r="QAI3" s="16"/>
      <c r="QAJ3" s="16"/>
      <c r="QAK3" s="16"/>
      <c r="QAL3" s="16"/>
      <c r="QAM3" s="16"/>
      <c r="QAN3" s="16"/>
      <c r="QAO3" s="16"/>
      <c r="QAP3" s="16"/>
      <c r="QAQ3" s="16"/>
      <c r="QAR3" s="16"/>
      <c r="QAS3" s="16"/>
      <c r="QAT3" s="16"/>
      <c r="QAU3" s="16"/>
      <c r="QAV3" s="16"/>
      <c r="QAW3" s="16"/>
      <c r="QAX3" s="16"/>
      <c r="QAY3" s="16"/>
      <c r="QAZ3" s="16"/>
      <c r="QBA3" s="16"/>
      <c r="QBB3" s="16"/>
      <c r="QBC3" s="16"/>
      <c r="QBD3" s="16"/>
      <c r="QBE3" s="16"/>
      <c r="QBF3" s="16"/>
      <c r="QBG3" s="16"/>
      <c r="QBH3" s="16"/>
      <c r="QBI3" s="16"/>
      <c r="QBJ3" s="16"/>
      <c r="QBK3" s="16"/>
      <c r="QBL3" s="16"/>
      <c r="QBM3" s="16"/>
      <c r="QBN3" s="16"/>
      <c r="QBO3" s="16"/>
      <c r="QBP3" s="16"/>
      <c r="QBQ3" s="16"/>
      <c r="QBR3" s="16"/>
      <c r="QBS3" s="16"/>
      <c r="QBT3" s="16"/>
      <c r="QBU3" s="16"/>
      <c r="QBV3" s="16"/>
      <c r="QBW3" s="16"/>
      <c r="QBX3" s="16"/>
      <c r="QBY3" s="16"/>
      <c r="QBZ3" s="16"/>
      <c r="QCA3" s="16"/>
      <c r="QCB3" s="16"/>
      <c r="QCC3" s="16"/>
      <c r="QCD3" s="16"/>
      <c r="QCE3" s="16"/>
      <c r="QCF3" s="16"/>
      <c r="QCG3" s="16"/>
      <c r="QCH3" s="16"/>
      <c r="QCI3" s="16"/>
      <c r="QCJ3" s="16"/>
      <c r="QCK3" s="16"/>
      <c r="QCL3" s="16"/>
      <c r="QCM3" s="16"/>
      <c r="QCN3" s="16"/>
      <c r="QCO3" s="16"/>
      <c r="QCP3" s="16"/>
      <c r="QCQ3" s="16"/>
      <c r="QCR3" s="16"/>
      <c r="QCS3" s="16"/>
      <c r="QCT3" s="16"/>
      <c r="QCU3" s="16"/>
      <c r="QCV3" s="16"/>
      <c r="QCW3" s="16"/>
      <c r="QCX3" s="16"/>
      <c r="QCY3" s="16"/>
      <c r="QCZ3" s="16"/>
      <c r="QDA3" s="16"/>
      <c r="QDB3" s="16"/>
      <c r="QDC3" s="16"/>
      <c r="QDD3" s="16"/>
      <c r="QDE3" s="16"/>
      <c r="QDF3" s="16"/>
      <c r="QDG3" s="16"/>
      <c r="QDH3" s="16"/>
      <c r="QDI3" s="16"/>
      <c r="QDJ3" s="16"/>
      <c r="QDK3" s="16"/>
      <c r="QDL3" s="16"/>
      <c r="QDM3" s="16"/>
      <c r="QDN3" s="16"/>
      <c r="QDO3" s="16"/>
      <c r="QDP3" s="16"/>
      <c r="QDQ3" s="16"/>
      <c r="QDR3" s="16"/>
      <c r="QDS3" s="16"/>
      <c r="QDT3" s="16"/>
      <c r="QDU3" s="16"/>
      <c r="QDV3" s="16"/>
      <c r="QDW3" s="16"/>
      <c r="QDX3" s="16"/>
      <c r="QDY3" s="16"/>
      <c r="QDZ3" s="16"/>
      <c r="QEA3" s="16"/>
      <c r="QEB3" s="16"/>
      <c r="QEC3" s="16"/>
      <c r="QED3" s="16"/>
      <c r="QEE3" s="16"/>
      <c r="QEF3" s="16"/>
      <c r="QEG3" s="16"/>
      <c r="QEH3" s="16"/>
      <c r="QEI3" s="16"/>
      <c r="QEJ3" s="16"/>
      <c r="QEK3" s="16"/>
      <c r="QEL3" s="16"/>
      <c r="QEM3" s="16"/>
      <c r="QEN3" s="16"/>
      <c r="QEO3" s="16"/>
      <c r="QEP3" s="16"/>
      <c r="QEQ3" s="16"/>
      <c r="QER3" s="16"/>
      <c r="QES3" s="16"/>
      <c r="QET3" s="16"/>
      <c r="QEU3" s="16"/>
      <c r="QEV3" s="16"/>
      <c r="QEW3" s="16"/>
      <c r="QEX3" s="16"/>
      <c r="QEY3" s="16"/>
      <c r="QEZ3" s="16"/>
      <c r="QFA3" s="16"/>
      <c r="QFB3" s="16"/>
      <c r="QFC3" s="16"/>
      <c r="QFD3" s="16"/>
      <c r="QFE3" s="16"/>
      <c r="QFF3" s="16"/>
      <c r="QFG3" s="16"/>
      <c r="QFH3" s="16"/>
      <c r="QFI3" s="16"/>
      <c r="QFJ3" s="16"/>
      <c r="QFK3" s="16"/>
      <c r="QFL3" s="16"/>
      <c r="QFM3" s="16"/>
      <c r="QFN3" s="16"/>
      <c r="QFO3" s="16"/>
      <c r="QFP3" s="16"/>
      <c r="QFQ3" s="16"/>
      <c r="QFR3" s="16"/>
      <c r="QFS3" s="16"/>
      <c r="QFT3" s="16"/>
      <c r="QFU3" s="16"/>
      <c r="QFV3" s="16"/>
      <c r="QFW3" s="16"/>
      <c r="QFX3" s="16"/>
      <c r="QFY3" s="16"/>
      <c r="QFZ3" s="16"/>
      <c r="QGA3" s="16"/>
      <c r="QGB3" s="16"/>
      <c r="QGC3" s="16"/>
      <c r="QGD3" s="16"/>
      <c r="QGE3" s="16"/>
      <c r="QGF3" s="16"/>
      <c r="QGG3" s="16"/>
      <c r="QGH3" s="16"/>
      <c r="QGI3" s="16"/>
      <c r="QGJ3" s="16"/>
      <c r="QGK3" s="16"/>
      <c r="QGL3" s="16"/>
      <c r="QGM3" s="16"/>
      <c r="QGN3" s="16"/>
      <c r="QGO3" s="16"/>
      <c r="QGP3" s="16"/>
      <c r="QGQ3" s="16"/>
      <c r="QGR3" s="16"/>
      <c r="QGS3" s="16"/>
      <c r="QGT3" s="16"/>
      <c r="QGU3" s="16"/>
      <c r="QGV3" s="16"/>
      <c r="QGW3" s="16"/>
      <c r="QGX3" s="16"/>
      <c r="QGY3" s="16"/>
      <c r="QGZ3" s="16"/>
      <c r="QHA3" s="16"/>
      <c r="QHB3" s="16"/>
      <c r="QHC3" s="16"/>
      <c r="QHD3" s="16"/>
      <c r="QHE3" s="16"/>
      <c r="QHF3" s="16"/>
      <c r="QHG3" s="16"/>
      <c r="QHH3" s="16"/>
      <c r="QHI3" s="16"/>
      <c r="QHJ3" s="16"/>
      <c r="QHK3" s="16"/>
      <c r="QHL3" s="16"/>
      <c r="QHM3" s="16"/>
      <c r="QHN3" s="16"/>
      <c r="QHO3" s="16"/>
      <c r="QHP3" s="16"/>
      <c r="QHQ3" s="16"/>
      <c r="QHR3" s="16"/>
      <c r="QHS3" s="16"/>
      <c r="QHT3" s="16"/>
      <c r="QHU3" s="16"/>
      <c r="QHV3" s="16"/>
      <c r="QHW3" s="16"/>
      <c r="QHX3" s="16"/>
      <c r="QHY3" s="16"/>
      <c r="QHZ3" s="16"/>
      <c r="QIA3" s="16"/>
      <c r="QIB3" s="16"/>
      <c r="QIC3" s="16"/>
      <c r="QID3" s="16"/>
      <c r="QIE3" s="16"/>
      <c r="QIF3" s="16"/>
      <c r="QIG3" s="16"/>
      <c r="QIH3" s="16"/>
      <c r="QII3" s="16"/>
      <c r="QIJ3" s="16"/>
      <c r="QIK3" s="16"/>
      <c r="QIL3" s="16"/>
      <c r="QIM3" s="16"/>
      <c r="QIN3" s="16"/>
      <c r="QIO3" s="16"/>
      <c r="QIP3" s="16"/>
      <c r="QIQ3" s="16"/>
      <c r="QIR3" s="16"/>
      <c r="QIS3" s="16"/>
      <c r="QIT3" s="16"/>
      <c r="QIU3" s="16"/>
      <c r="QIV3" s="16"/>
      <c r="QIW3" s="16"/>
      <c r="QIX3" s="16"/>
      <c r="QIY3" s="16"/>
      <c r="QIZ3" s="16"/>
      <c r="QJA3" s="16"/>
      <c r="QJB3" s="16"/>
      <c r="QJC3" s="16"/>
      <c r="QJD3" s="16"/>
      <c r="QJE3" s="16"/>
      <c r="QJF3" s="16"/>
      <c r="QJG3" s="16"/>
      <c r="QJH3" s="16"/>
      <c r="QJI3" s="16"/>
      <c r="QJJ3" s="16"/>
      <c r="QJK3" s="16"/>
      <c r="QJL3" s="16"/>
      <c r="QJM3" s="16"/>
      <c r="QJN3" s="16"/>
      <c r="QJO3" s="16"/>
      <c r="QJP3" s="16"/>
      <c r="QJQ3" s="16"/>
      <c r="QJR3" s="16"/>
      <c r="QJS3" s="16"/>
      <c r="QJT3" s="16"/>
      <c r="QJU3" s="16"/>
      <c r="QJV3" s="16"/>
      <c r="QJW3" s="16"/>
      <c r="QJX3" s="16"/>
      <c r="QJY3" s="16"/>
      <c r="QJZ3" s="16"/>
      <c r="QKA3" s="16"/>
      <c r="QKB3" s="16"/>
      <c r="QKC3" s="16"/>
      <c r="QKD3" s="16"/>
      <c r="QKE3" s="16"/>
      <c r="QKF3" s="16"/>
      <c r="QKG3" s="16"/>
      <c r="QKH3" s="16"/>
      <c r="QKI3" s="16"/>
      <c r="QKJ3" s="16"/>
      <c r="QKK3" s="16"/>
      <c r="QKL3" s="16"/>
      <c r="QKM3" s="16"/>
      <c r="QKN3" s="16"/>
      <c r="QKO3" s="16"/>
      <c r="QKP3" s="16"/>
      <c r="QKQ3" s="16"/>
      <c r="QKR3" s="16"/>
      <c r="QKS3" s="16"/>
      <c r="QKT3" s="16"/>
      <c r="QKU3" s="16"/>
      <c r="QKV3" s="16"/>
      <c r="QKW3" s="16"/>
      <c r="QKX3" s="16"/>
      <c r="QKY3" s="16"/>
      <c r="QKZ3" s="16"/>
      <c r="QLA3" s="16"/>
      <c r="QLB3" s="16"/>
      <c r="QLC3" s="16"/>
      <c r="QLD3" s="16"/>
      <c r="QLE3" s="16"/>
      <c r="QLF3" s="16"/>
      <c r="QLG3" s="16"/>
      <c r="QLH3" s="16"/>
      <c r="QLI3" s="16"/>
      <c r="QLJ3" s="16"/>
      <c r="QLK3" s="16"/>
      <c r="QLL3" s="16"/>
      <c r="QLM3" s="16"/>
      <c r="QLN3" s="16"/>
      <c r="QLO3" s="16"/>
      <c r="QLP3" s="16"/>
      <c r="QLQ3" s="16"/>
      <c r="QLR3" s="16"/>
      <c r="QLS3" s="16"/>
      <c r="QLT3" s="16"/>
      <c r="QLU3" s="16"/>
      <c r="QLV3" s="16"/>
      <c r="QLW3" s="16"/>
      <c r="QLX3" s="16"/>
      <c r="QLY3" s="16"/>
      <c r="QLZ3" s="16"/>
      <c r="QMA3" s="16"/>
      <c r="QMB3" s="16"/>
      <c r="QMC3" s="16"/>
      <c r="QMD3" s="16"/>
      <c r="QME3" s="16"/>
      <c r="QMF3" s="16"/>
      <c r="QMG3" s="16"/>
      <c r="QMH3" s="16"/>
      <c r="QMI3" s="16"/>
      <c r="QMJ3" s="16"/>
      <c r="QMK3" s="16"/>
      <c r="QML3" s="16"/>
      <c r="QMM3" s="16"/>
      <c r="QMN3" s="16"/>
      <c r="QMO3" s="16"/>
      <c r="QMP3" s="16"/>
      <c r="QMQ3" s="16"/>
      <c r="QMR3" s="16"/>
      <c r="QMS3" s="16"/>
      <c r="QMT3" s="16"/>
      <c r="QMU3" s="16"/>
      <c r="QMV3" s="16"/>
      <c r="QMW3" s="16"/>
      <c r="QMX3" s="16"/>
      <c r="QMY3" s="16"/>
      <c r="QMZ3" s="16"/>
      <c r="QNA3" s="16"/>
      <c r="QNB3" s="16"/>
      <c r="QNC3" s="16"/>
      <c r="QND3" s="16"/>
      <c r="QNE3" s="16"/>
      <c r="QNF3" s="16"/>
      <c r="QNG3" s="16"/>
      <c r="QNH3" s="16"/>
      <c r="QNI3" s="16"/>
      <c r="QNJ3" s="16"/>
      <c r="QNK3" s="16"/>
      <c r="QNL3" s="16"/>
      <c r="QNM3" s="16"/>
      <c r="QNN3" s="16"/>
      <c r="QNO3" s="16"/>
      <c r="QNP3" s="16"/>
      <c r="QNQ3" s="16"/>
      <c r="QNR3" s="16"/>
      <c r="QNS3" s="16"/>
      <c r="QNT3" s="16"/>
      <c r="QNU3" s="16"/>
      <c r="QNV3" s="16"/>
      <c r="QNW3" s="16"/>
      <c r="QNX3" s="16"/>
      <c r="QNY3" s="16"/>
      <c r="QNZ3" s="16"/>
      <c r="QOA3" s="16"/>
      <c r="QOB3" s="16"/>
      <c r="QOC3" s="16"/>
      <c r="QOD3" s="16"/>
      <c r="QOE3" s="16"/>
      <c r="QOF3" s="16"/>
      <c r="QOG3" s="16"/>
      <c r="QOH3" s="16"/>
      <c r="QOI3" s="16"/>
      <c r="QOJ3" s="16"/>
      <c r="QOK3" s="16"/>
      <c r="QOL3" s="16"/>
      <c r="QOM3" s="16"/>
      <c r="QON3" s="16"/>
      <c r="QOO3" s="16"/>
      <c r="QOP3" s="16"/>
      <c r="QOQ3" s="16"/>
      <c r="QOR3" s="16"/>
      <c r="QOS3" s="16"/>
      <c r="QOT3" s="16"/>
      <c r="QOU3" s="16"/>
      <c r="QOV3" s="16"/>
      <c r="QOW3" s="16"/>
      <c r="QOX3" s="16"/>
      <c r="QOY3" s="16"/>
      <c r="QOZ3" s="16"/>
      <c r="QPA3" s="16"/>
      <c r="QPB3" s="16"/>
      <c r="QPC3" s="16"/>
      <c r="QPD3" s="16"/>
      <c r="QPE3" s="16"/>
      <c r="QPF3" s="16"/>
      <c r="QPG3" s="16"/>
      <c r="QPH3" s="16"/>
      <c r="QPI3" s="16"/>
      <c r="QPJ3" s="16"/>
      <c r="QPK3" s="16"/>
      <c r="QPL3" s="16"/>
      <c r="QPM3" s="16"/>
      <c r="QPN3" s="16"/>
      <c r="QPO3" s="16"/>
      <c r="QPP3" s="16"/>
      <c r="QPQ3" s="16"/>
      <c r="QPR3" s="16"/>
      <c r="QPS3" s="16"/>
      <c r="QPT3" s="16"/>
      <c r="QPU3" s="16"/>
      <c r="QPV3" s="16"/>
      <c r="QPW3" s="16"/>
      <c r="QPX3" s="16"/>
      <c r="QPY3" s="16"/>
      <c r="QPZ3" s="16"/>
      <c r="QQA3" s="16"/>
      <c r="QQB3" s="16"/>
      <c r="QQC3" s="16"/>
      <c r="QQD3" s="16"/>
      <c r="QQE3" s="16"/>
      <c r="QQF3" s="16"/>
      <c r="QQG3" s="16"/>
      <c r="QQH3" s="16"/>
      <c r="QQI3" s="16"/>
      <c r="QQJ3" s="16"/>
      <c r="QQK3" s="16"/>
      <c r="QQL3" s="16"/>
      <c r="QQM3" s="16"/>
      <c r="QQN3" s="16"/>
      <c r="QQO3" s="16"/>
      <c r="QQP3" s="16"/>
      <c r="QQQ3" s="16"/>
      <c r="QQR3" s="16"/>
      <c r="QQS3" s="16"/>
      <c r="QQT3" s="16"/>
      <c r="QQU3" s="16"/>
      <c r="QQV3" s="16"/>
      <c r="QQW3" s="16"/>
      <c r="QQX3" s="16"/>
      <c r="QQY3" s="16"/>
      <c r="QQZ3" s="16"/>
      <c r="QRA3" s="16"/>
      <c r="QRB3" s="16"/>
      <c r="QRC3" s="16"/>
      <c r="QRD3" s="16"/>
      <c r="QRE3" s="16"/>
      <c r="QRF3" s="16"/>
      <c r="QRG3" s="16"/>
      <c r="QRH3" s="16"/>
      <c r="QRI3" s="16"/>
      <c r="QRJ3" s="16"/>
      <c r="QRK3" s="16"/>
      <c r="QRL3" s="16"/>
      <c r="QRM3" s="16"/>
      <c r="QRN3" s="16"/>
      <c r="QRO3" s="16"/>
      <c r="QRP3" s="16"/>
      <c r="QRQ3" s="16"/>
      <c r="QRR3" s="16"/>
      <c r="QRS3" s="16"/>
      <c r="QRT3" s="16"/>
      <c r="QRU3" s="16"/>
      <c r="QRV3" s="16"/>
      <c r="QRW3" s="16"/>
      <c r="QRX3" s="16"/>
      <c r="QRY3" s="16"/>
      <c r="QRZ3" s="16"/>
      <c r="QSA3" s="16"/>
      <c r="QSB3" s="16"/>
      <c r="QSC3" s="16"/>
      <c r="QSD3" s="16"/>
      <c r="QSE3" s="16"/>
      <c r="QSF3" s="16"/>
      <c r="QSG3" s="16"/>
      <c r="QSH3" s="16"/>
      <c r="QSI3" s="16"/>
      <c r="QSJ3" s="16"/>
      <c r="QSK3" s="16"/>
      <c r="QSL3" s="16"/>
      <c r="QSM3" s="16"/>
      <c r="QSN3" s="16"/>
      <c r="QSO3" s="16"/>
      <c r="QSP3" s="16"/>
      <c r="QSQ3" s="16"/>
      <c r="QSR3" s="16"/>
      <c r="QSS3" s="16"/>
      <c r="QST3" s="16"/>
      <c r="QSU3" s="16"/>
      <c r="QSV3" s="16"/>
      <c r="QSW3" s="16"/>
      <c r="QSX3" s="16"/>
      <c r="QSY3" s="16"/>
      <c r="QSZ3" s="16"/>
      <c r="QTA3" s="16"/>
      <c r="QTB3" s="16"/>
      <c r="QTC3" s="16"/>
      <c r="QTD3" s="16"/>
      <c r="QTE3" s="16"/>
      <c r="QTF3" s="16"/>
      <c r="QTG3" s="16"/>
      <c r="QTH3" s="16"/>
      <c r="QTI3" s="16"/>
      <c r="QTJ3" s="16"/>
      <c r="QTK3" s="16"/>
      <c r="QTL3" s="16"/>
      <c r="QTM3" s="16"/>
      <c r="QTN3" s="16"/>
      <c r="QTO3" s="16"/>
      <c r="QTP3" s="16"/>
      <c r="QTQ3" s="16"/>
      <c r="QTR3" s="16"/>
      <c r="QTS3" s="16"/>
      <c r="QTT3" s="16"/>
      <c r="QTU3" s="16"/>
      <c r="QTV3" s="16"/>
      <c r="QTW3" s="16"/>
      <c r="QTX3" s="16"/>
      <c r="QTY3" s="16"/>
      <c r="QTZ3" s="16"/>
      <c r="QUA3" s="16"/>
      <c r="QUB3" s="16"/>
      <c r="QUC3" s="16"/>
      <c r="QUD3" s="16"/>
      <c r="QUE3" s="16"/>
      <c r="QUF3" s="16"/>
      <c r="QUG3" s="16"/>
      <c r="QUH3" s="16"/>
      <c r="QUI3" s="16"/>
      <c r="QUJ3" s="16"/>
      <c r="QUK3" s="16"/>
      <c r="QUL3" s="16"/>
      <c r="QUM3" s="16"/>
      <c r="QUN3" s="16"/>
      <c r="QUO3" s="16"/>
      <c r="QUP3" s="16"/>
      <c r="QUQ3" s="16"/>
      <c r="QUR3" s="16"/>
      <c r="QUS3" s="16"/>
      <c r="QUT3" s="16"/>
      <c r="QUU3" s="16"/>
      <c r="QUV3" s="16"/>
      <c r="QUW3" s="16"/>
      <c r="QUX3" s="16"/>
      <c r="QUY3" s="16"/>
      <c r="QUZ3" s="16"/>
      <c r="QVA3" s="16"/>
      <c r="QVB3" s="16"/>
      <c r="QVC3" s="16"/>
      <c r="QVD3" s="16"/>
      <c r="QVE3" s="16"/>
      <c r="QVF3" s="16"/>
      <c r="QVG3" s="16"/>
      <c r="QVH3" s="16"/>
      <c r="QVI3" s="16"/>
      <c r="QVJ3" s="16"/>
      <c r="QVK3" s="16"/>
      <c r="QVL3" s="16"/>
      <c r="QVM3" s="16"/>
      <c r="QVN3" s="16"/>
      <c r="QVO3" s="16"/>
      <c r="QVP3" s="16"/>
      <c r="QVQ3" s="16"/>
      <c r="QVR3" s="16"/>
      <c r="QVS3" s="16"/>
      <c r="QVT3" s="16"/>
      <c r="QVU3" s="16"/>
      <c r="QVV3" s="16"/>
      <c r="QVW3" s="16"/>
      <c r="QVX3" s="16"/>
      <c r="QVY3" s="16"/>
      <c r="QVZ3" s="16"/>
      <c r="QWA3" s="16"/>
      <c r="QWB3" s="16"/>
      <c r="QWC3" s="16"/>
      <c r="QWD3" s="16"/>
      <c r="QWE3" s="16"/>
      <c r="QWF3" s="16"/>
      <c r="QWG3" s="16"/>
      <c r="QWH3" s="16"/>
      <c r="QWI3" s="16"/>
      <c r="QWJ3" s="16"/>
      <c r="QWK3" s="16"/>
      <c r="QWL3" s="16"/>
      <c r="QWM3" s="16"/>
      <c r="QWN3" s="16"/>
      <c r="QWO3" s="16"/>
      <c r="QWP3" s="16"/>
      <c r="QWQ3" s="16"/>
      <c r="QWR3" s="16"/>
      <c r="QWS3" s="16"/>
      <c r="QWT3" s="16"/>
      <c r="QWU3" s="16"/>
      <c r="QWV3" s="16"/>
      <c r="QWW3" s="16"/>
      <c r="QWX3" s="16"/>
      <c r="QWY3" s="16"/>
      <c r="QWZ3" s="16"/>
      <c r="QXA3" s="16"/>
      <c r="QXB3" s="16"/>
      <c r="QXC3" s="16"/>
      <c r="QXD3" s="16"/>
      <c r="QXE3" s="16"/>
      <c r="QXF3" s="16"/>
      <c r="QXG3" s="16"/>
      <c r="QXH3" s="16"/>
      <c r="QXI3" s="16"/>
      <c r="QXJ3" s="16"/>
      <c r="QXK3" s="16"/>
      <c r="QXL3" s="16"/>
      <c r="QXM3" s="16"/>
      <c r="QXN3" s="16"/>
      <c r="QXO3" s="16"/>
      <c r="QXP3" s="16"/>
      <c r="QXQ3" s="16"/>
      <c r="QXR3" s="16"/>
      <c r="QXS3" s="16"/>
      <c r="QXT3" s="16"/>
      <c r="QXU3" s="16"/>
      <c r="QXV3" s="16"/>
      <c r="QXW3" s="16"/>
      <c r="QXX3" s="16"/>
      <c r="QXY3" s="16"/>
      <c r="QXZ3" s="16"/>
      <c r="QYA3" s="16"/>
      <c r="QYB3" s="16"/>
      <c r="QYC3" s="16"/>
      <c r="QYD3" s="16"/>
      <c r="QYE3" s="16"/>
      <c r="QYF3" s="16"/>
      <c r="QYG3" s="16"/>
      <c r="QYH3" s="16"/>
      <c r="QYI3" s="16"/>
      <c r="QYJ3" s="16"/>
      <c r="QYK3" s="16"/>
      <c r="QYL3" s="16"/>
      <c r="QYM3" s="16"/>
      <c r="QYN3" s="16"/>
      <c r="QYO3" s="16"/>
      <c r="QYP3" s="16"/>
      <c r="QYQ3" s="16"/>
      <c r="QYR3" s="16"/>
      <c r="QYS3" s="16"/>
      <c r="QYT3" s="16"/>
      <c r="QYU3" s="16"/>
      <c r="QYV3" s="16"/>
      <c r="QYW3" s="16"/>
      <c r="QYX3" s="16"/>
      <c r="QYY3" s="16"/>
      <c r="QYZ3" s="16"/>
      <c r="QZA3" s="16"/>
      <c r="QZB3" s="16"/>
      <c r="QZC3" s="16"/>
      <c r="QZD3" s="16"/>
      <c r="QZE3" s="16"/>
      <c r="QZF3" s="16"/>
      <c r="QZG3" s="16"/>
      <c r="QZH3" s="16"/>
      <c r="QZI3" s="16"/>
      <c r="QZJ3" s="16"/>
      <c r="QZK3" s="16"/>
      <c r="QZL3" s="16"/>
      <c r="QZM3" s="16"/>
      <c r="QZN3" s="16"/>
      <c r="QZO3" s="16"/>
      <c r="QZP3" s="16"/>
      <c r="QZQ3" s="16"/>
      <c r="QZR3" s="16"/>
      <c r="QZS3" s="16"/>
      <c r="QZT3" s="16"/>
      <c r="QZU3" s="16"/>
      <c r="QZV3" s="16"/>
      <c r="QZW3" s="16"/>
      <c r="QZX3" s="16"/>
      <c r="QZY3" s="16"/>
      <c r="QZZ3" s="16"/>
      <c r="RAA3" s="16"/>
      <c r="RAB3" s="16"/>
      <c r="RAC3" s="16"/>
      <c r="RAD3" s="16"/>
      <c r="RAE3" s="16"/>
      <c r="RAF3" s="16"/>
      <c r="RAG3" s="16"/>
      <c r="RAH3" s="16"/>
      <c r="RAI3" s="16"/>
      <c r="RAJ3" s="16"/>
      <c r="RAK3" s="16"/>
      <c r="RAL3" s="16"/>
      <c r="RAM3" s="16"/>
      <c r="RAN3" s="16"/>
      <c r="RAO3" s="16"/>
      <c r="RAP3" s="16"/>
      <c r="RAQ3" s="16"/>
      <c r="RAR3" s="16"/>
      <c r="RAS3" s="16"/>
      <c r="RAT3" s="16"/>
      <c r="RAU3" s="16"/>
      <c r="RAV3" s="16"/>
      <c r="RAW3" s="16"/>
      <c r="RAX3" s="16"/>
      <c r="RAY3" s="16"/>
      <c r="RAZ3" s="16"/>
      <c r="RBA3" s="16"/>
      <c r="RBB3" s="16"/>
      <c r="RBC3" s="16"/>
      <c r="RBD3" s="16"/>
      <c r="RBE3" s="16"/>
      <c r="RBF3" s="16"/>
      <c r="RBG3" s="16"/>
      <c r="RBH3" s="16"/>
      <c r="RBI3" s="16"/>
      <c r="RBJ3" s="16"/>
      <c r="RBK3" s="16"/>
      <c r="RBL3" s="16"/>
      <c r="RBM3" s="16"/>
      <c r="RBN3" s="16"/>
      <c r="RBO3" s="16"/>
      <c r="RBP3" s="16"/>
      <c r="RBQ3" s="16"/>
      <c r="RBR3" s="16"/>
      <c r="RBS3" s="16"/>
      <c r="RBT3" s="16"/>
      <c r="RBU3" s="16"/>
      <c r="RBV3" s="16"/>
      <c r="RBW3" s="16"/>
      <c r="RBX3" s="16"/>
      <c r="RBY3" s="16"/>
      <c r="RBZ3" s="16"/>
      <c r="RCA3" s="16"/>
      <c r="RCB3" s="16"/>
      <c r="RCC3" s="16"/>
      <c r="RCD3" s="16"/>
      <c r="RCE3" s="16"/>
      <c r="RCF3" s="16"/>
      <c r="RCG3" s="16"/>
      <c r="RCH3" s="16"/>
      <c r="RCI3" s="16"/>
      <c r="RCJ3" s="16"/>
      <c r="RCK3" s="16"/>
      <c r="RCL3" s="16"/>
      <c r="RCM3" s="16"/>
      <c r="RCN3" s="16"/>
      <c r="RCO3" s="16"/>
      <c r="RCP3" s="16"/>
      <c r="RCQ3" s="16"/>
      <c r="RCR3" s="16"/>
      <c r="RCS3" s="16"/>
      <c r="RCT3" s="16"/>
      <c r="RCU3" s="16"/>
      <c r="RCV3" s="16"/>
      <c r="RCW3" s="16"/>
      <c r="RCX3" s="16"/>
      <c r="RCY3" s="16"/>
      <c r="RCZ3" s="16"/>
      <c r="RDA3" s="16"/>
      <c r="RDB3" s="16"/>
      <c r="RDC3" s="16"/>
      <c r="RDD3" s="16"/>
      <c r="RDE3" s="16"/>
      <c r="RDF3" s="16"/>
      <c r="RDG3" s="16"/>
      <c r="RDH3" s="16"/>
      <c r="RDI3" s="16"/>
      <c r="RDJ3" s="16"/>
      <c r="RDK3" s="16"/>
      <c r="RDL3" s="16"/>
      <c r="RDM3" s="16"/>
      <c r="RDN3" s="16"/>
      <c r="RDO3" s="16"/>
      <c r="RDP3" s="16"/>
      <c r="RDQ3" s="16"/>
      <c r="RDR3" s="16"/>
      <c r="RDS3" s="16"/>
      <c r="RDT3" s="16"/>
      <c r="RDU3" s="16"/>
      <c r="RDV3" s="16"/>
      <c r="RDW3" s="16"/>
      <c r="RDX3" s="16"/>
      <c r="RDY3" s="16"/>
      <c r="RDZ3" s="16"/>
      <c r="REA3" s="16"/>
      <c r="REB3" s="16"/>
      <c r="REC3" s="16"/>
      <c r="RED3" s="16"/>
      <c r="REE3" s="16"/>
      <c r="REF3" s="16"/>
      <c r="REG3" s="16"/>
      <c r="REH3" s="16"/>
      <c r="REI3" s="16"/>
      <c r="REJ3" s="16"/>
      <c r="REK3" s="16"/>
      <c r="REL3" s="16"/>
      <c r="REM3" s="16"/>
      <c r="REN3" s="16"/>
      <c r="REO3" s="16"/>
      <c r="REP3" s="16"/>
      <c r="REQ3" s="16"/>
      <c r="RER3" s="16"/>
      <c r="RES3" s="16"/>
      <c r="RET3" s="16"/>
      <c r="REU3" s="16"/>
      <c r="REV3" s="16"/>
      <c r="REW3" s="16"/>
      <c r="REX3" s="16"/>
      <c r="REY3" s="16"/>
      <c r="REZ3" s="16"/>
      <c r="RFA3" s="16"/>
      <c r="RFB3" s="16"/>
      <c r="RFC3" s="16"/>
      <c r="RFD3" s="16"/>
      <c r="RFE3" s="16"/>
      <c r="RFF3" s="16"/>
      <c r="RFG3" s="16"/>
      <c r="RFH3" s="16"/>
      <c r="RFI3" s="16"/>
      <c r="RFJ3" s="16"/>
      <c r="RFK3" s="16"/>
      <c r="RFL3" s="16"/>
      <c r="RFM3" s="16"/>
      <c r="RFN3" s="16"/>
      <c r="RFO3" s="16"/>
      <c r="RFP3" s="16"/>
      <c r="RFQ3" s="16"/>
      <c r="RFR3" s="16"/>
      <c r="RFS3" s="16"/>
      <c r="RFT3" s="16"/>
      <c r="RFU3" s="16"/>
      <c r="RFV3" s="16"/>
      <c r="RFW3" s="16"/>
      <c r="RFX3" s="16"/>
      <c r="RFY3" s="16"/>
      <c r="RFZ3" s="16"/>
      <c r="RGA3" s="16"/>
      <c r="RGB3" s="16"/>
      <c r="RGC3" s="16"/>
      <c r="RGD3" s="16"/>
      <c r="RGE3" s="16"/>
      <c r="RGF3" s="16"/>
      <c r="RGG3" s="16"/>
      <c r="RGH3" s="16"/>
      <c r="RGI3" s="16"/>
      <c r="RGJ3" s="16"/>
      <c r="RGK3" s="16"/>
      <c r="RGL3" s="16"/>
      <c r="RGM3" s="16"/>
      <c r="RGN3" s="16"/>
      <c r="RGO3" s="16"/>
      <c r="RGP3" s="16"/>
      <c r="RGQ3" s="16"/>
      <c r="RGR3" s="16"/>
      <c r="RGS3" s="16"/>
      <c r="RGT3" s="16"/>
      <c r="RGU3" s="16"/>
      <c r="RGV3" s="16"/>
      <c r="RGW3" s="16"/>
      <c r="RGX3" s="16"/>
      <c r="RGY3" s="16"/>
      <c r="RGZ3" s="16"/>
      <c r="RHA3" s="16"/>
      <c r="RHB3" s="16"/>
      <c r="RHC3" s="16"/>
      <c r="RHD3" s="16"/>
      <c r="RHE3" s="16"/>
      <c r="RHF3" s="16"/>
      <c r="RHG3" s="16"/>
      <c r="RHH3" s="16"/>
      <c r="RHI3" s="16"/>
      <c r="RHJ3" s="16"/>
      <c r="RHK3" s="16"/>
      <c r="RHL3" s="16"/>
      <c r="RHM3" s="16"/>
      <c r="RHN3" s="16"/>
      <c r="RHO3" s="16"/>
      <c r="RHP3" s="16"/>
      <c r="RHQ3" s="16"/>
      <c r="RHR3" s="16"/>
      <c r="RHS3" s="16"/>
      <c r="RHT3" s="16"/>
      <c r="RHU3" s="16"/>
      <c r="RHV3" s="16"/>
      <c r="RHW3" s="16"/>
      <c r="RHX3" s="16"/>
      <c r="RHY3" s="16"/>
      <c r="RHZ3" s="16"/>
      <c r="RIA3" s="16"/>
      <c r="RIB3" s="16"/>
      <c r="RIC3" s="16"/>
      <c r="RID3" s="16"/>
      <c r="RIE3" s="16"/>
      <c r="RIF3" s="16"/>
      <c r="RIG3" s="16"/>
      <c r="RIH3" s="16"/>
      <c r="RII3" s="16"/>
      <c r="RIJ3" s="16"/>
      <c r="RIK3" s="16"/>
      <c r="RIL3" s="16"/>
      <c r="RIM3" s="16"/>
      <c r="RIN3" s="16"/>
      <c r="RIO3" s="16"/>
      <c r="RIP3" s="16"/>
      <c r="RIQ3" s="16"/>
      <c r="RIR3" s="16"/>
      <c r="RIS3" s="16"/>
      <c r="RIT3" s="16"/>
      <c r="RIU3" s="16"/>
      <c r="RIV3" s="16"/>
      <c r="RIW3" s="16"/>
      <c r="RIX3" s="16"/>
      <c r="RIY3" s="16"/>
      <c r="RIZ3" s="16"/>
      <c r="RJA3" s="16"/>
      <c r="RJB3" s="16"/>
      <c r="RJC3" s="16"/>
      <c r="RJD3" s="16"/>
      <c r="RJE3" s="16"/>
      <c r="RJF3" s="16"/>
      <c r="RJG3" s="16"/>
      <c r="RJH3" s="16"/>
      <c r="RJI3" s="16"/>
      <c r="RJJ3" s="16"/>
      <c r="RJK3" s="16"/>
      <c r="RJL3" s="16"/>
      <c r="RJM3" s="16"/>
      <c r="RJN3" s="16"/>
      <c r="RJO3" s="16"/>
      <c r="RJP3" s="16"/>
      <c r="RJQ3" s="16"/>
      <c r="RJR3" s="16"/>
      <c r="RJS3" s="16"/>
      <c r="RJT3" s="16"/>
      <c r="RJU3" s="16"/>
      <c r="RJV3" s="16"/>
      <c r="RJW3" s="16"/>
      <c r="RJX3" s="16"/>
      <c r="RJY3" s="16"/>
      <c r="RJZ3" s="16"/>
      <c r="RKA3" s="16"/>
      <c r="RKB3" s="16"/>
      <c r="RKC3" s="16"/>
      <c r="RKD3" s="16"/>
      <c r="RKE3" s="16"/>
      <c r="RKF3" s="16"/>
      <c r="RKG3" s="16"/>
      <c r="RKH3" s="16"/>
      <c r="RKI3" s="16"/>
      <c r="RKJ3" s="16"/>
      <c r="RKK3" s="16"/>
      <c r="RKL3" s="16"/>
      <c r="RKM3" s="16"/>
      <c r="RKN3" s="16"/>
      <c r="RKO3" s="16"/>
      <c r="RKP3" s="16"/>
      <c r="RKQ3" s="16"/>
      <c r="RKR3" s="16"/>
      <c r="RKS3" s="16"/>
      <c r="RKT3" s="16"/>
      <c r="RKU3" s="16"/>
      <c r="RKV3" s="16"/>
      <c r="RKW3" s="16"/>
      <c r="RKX3" s="16"/>
      <c r="RKY3" s="16"/>
      <c r="RKZ3" s="16"/>
      <c r="RLA3" s="16"/>
      <c r="RLB3" s="16"/>
      <c r="RLC3" s="16"/>
      <c r="RLD3" s="16"/>
      <c r="RLE3" s="16"/>
      <c r="RLF3" s="16"/>
      <c r="RLG3" s="16"/>
      <c r="RLH3" s="16"/>
      <c r="RLI3" s="16"/>
      <c r="RLJ3" s="16"/>
      <c r="RLK3" s="16"/>
      <c r="RLL3" s="16"/>
      <c r="RLM3" s="16"/>
      <c r="RLN3" s="16"/>
      <c r="RLO3" s="16"/>
      <c r="RLP3" s="16"/>
      <c r="RLQ3" s="16"/>
      <c r="RLR3" s="16"/>
      <c r="RLS3" s="16"/>
      <c r="RLT3" s="16"/>
      <c r="RLU3" s="16"/>
      <c r="RLV3" s="16"/>
      <c r="RLW3" s="16"/>
      <c r="RLX3" s="16"/>
      <c r="RLY3" s="16"/>
      <c r="RLZ3" s="16"/>
      <c r="RMA3" s="16"/>
      <c r="RMB3" s="16"/>
      <c r="RMC3" s="16"/>
      <c r="RMD3" s="16"/>
      <c r="RME3" s="16"/>
      <c r="RMF3" s="16"/>
      <c r="RMG3" s="16"/>
      <c r="RMH3" s="16"/>
      <c r="RMI3" s="16"/>
      <c r="RMJ3" s="16"/>
      <c r="RMK3" s="16"/>
      <c r="RML3" s="16"/>
      <c r="RMM3" s="16"/>
      <c r="RMN3" s="16"/>
      <c r="RMO3" s="16"/>
      <c r="RMP3" s="16"/>
      <c r="RMQ3" s="16"/>
      <c r="RMR3" s="16"/>
      <c r="RMS3" s="16"/>
      <c r="RMT3" s="16"/>
      <c r="RMU3" s="16"/>
      <c r="RMV3" s="16"/>
      <c r="RMW3" s="16"/>
      <c r="RMX3" s="16"/>
      <c r="RMY3" s="16"/>
      <c r="RMZ3" s="16"/>
      <c r="RNA3" s="16"/>
      <c r="RNB3" s="16"/>
      <c r="RNC3" s="16"/>
      <c r="RND3" s="16"/>
      <c r="RNE3" s="16"/>
      <c r="RNF3" s="16"/>
      <c r="RNG3" s="16"/>
      <c r="RNH3" s="16"/>
      <c r="RNI3" s="16"/>
      <c r="RNJ3" s="16"/>
      <c r="RNK3" s="16"/>
      <c r="RNL3" s="16"/>
      <c r="RNM3" s="16"/>
      <c r="RNN3" s="16"/>
      <c r="RNO3" s="16"/>
      <c r="RNP3" s="16"/>
      <c r="RNQ3" s="16"/>
      <c r="RNR3" s="16"/>
      <c r="RNS3" s="16"/>
      <c r="RNT3" s="16"/>
      <c r="RNU3" s="16"/>
      <c r="RNV3" s="16"/>
      <c r="RNW3" s="16"/>
      <c r="RNX3" s="16"/>
      <c r="RNY3" s="16"/>
      <c r="RNZ3" s="16"/>
      <c r="ROA3" s="16"/>
      <c r="ROB3" s="16"/>
      <c r="ROC3" s="16"/>
      <c r="ROD3" s="16"/>
      <c r="ROE3" s="16"/>
      <c r="ROF3" s="16"/>
      <c r="ROG3" s="16"/>
      <c r="ROH3" s="16"/>
      <c r="ROI3" s="16"/>
      <c r="ROJ3" s="16"/>
      <c r="ROK3" s="16"/>
      <c r="ROL3" s="16"/>
      <c r="ROM3" s="16"/>
      <c r="RON3" s="16"/>
      <c r="ROO3" s="16"/>
      <c r="ROP3" s="16"/>
      <c r="ROQ3" s="16"/>
      <c r="ROR3" s="16"/>
      <c r="ROS3" s="16"/>
      <c r="ROT3" s="16"/>
      <c r="ROU3" s="16"/>
      <c r="ROV3" s="16"/>
      <c r="ROW3" s="16"/>
      <c r="ROX3" s="16"/>
      <c r="ROY3" s="16"/>
      <c r="ROZ3" s="16"/>
      <c r="RPA3" s="16"/>
      <c r="RPB3" s="16"/>
      <c r="RPC3" s="16"/>
      <c r="RPD3" s="16"/>
      <c r="RPE3" s="16"/>
      <c r="RPF3" s="16"/>
      <c r="RPG3" s="16"/>
      <c r="RPH3" s="16"/>
      <c r="RPI3" s="16"/>
      <c r="RPJ3" s="16"/>
      <c r="RPK3" s="16"/>
      <c r="RPL3" s="16"/>
      <c r="RPM3" s="16"/>
      <c r="RPN3" s="16"/>
      <c r="RPO3" s="16"/>
      <c r="RPP3" s="16"/>
      <c r="RPQ3" s="16"/>
      <c r="RPR3" s="16"/>
      <c r="RPS3" s="16"/>
      <c r="RPT3" s="16"/>
      <c r="RPU3" s="16"/>
      <c r="RPV3" s="16"/>
      <c r="RPW3" s="16"/>
      <c r="RPX3" s="16"/>
      <c r="RPY3" s="16"/>
      <c r="RPZ3" s="16"/>
      <c r="RQA3" s="16"/>
      <c r="RQB3" s="16"/>
      <c r="RQC3" s="16"/>
      <c r="RQD3" s="16"/>
      <c r="RQE3" s="16"/>
      <c r="RQF3" s="16"/>
      <c r="RQG3" s="16"/>
      <c r="RQH3" s="16"/>
      <c r="RQI3" s="16"/>
      <c r="RQJ3" s="16"/>
      <c r="RQK3" s="16"/>
      <c r="RQL3" s="16"/>
      <c r="RQM3" s="16"/>
      <c r="RQN3" s="16"/>
      <c r="RQO3" s="16"/>
      <c r="RQP3" s="16"/>
      <c r="RQQ3" s="16"/>
      <c r="RQR3" s="16"/>
      <c r="RQS3" s="16"/>
      <c r="RQT3" s="16"/>
      <c r="RQU3" s="16"/>
      <c r="RQV3" s="16"/>
      <c r="RQW3" s="16"/>
      <c r="RQX3" s="16"/>
      <c r="RQY3" s="16"/>
      <c r="RQZ3" s="16"/>
      <c r="RRA3" s="16"/>
      <c r="RRB3" s="16"/>
      <c r="RRC3" s="16"/>
      <c r="RRD3" s="16"/>
      <c r="RRE3" s="16"/>
      <c r="RRF3" s="16"/>
      <c r="RRG3" s="16"/>
      <c r="RRH3" s="16"/>
      <c r="RRI3" s="16"/>
      <c r="RRJ3" s="16"/>
      <c r="RRK3" s="16"/>
      <c r="RRL3" s="16"/>
      <c r="RRM3" s="16"/>
      <c r="RRN3" s="16"/>
      <c r="RRO3" s="16"/>
      <c r="RRP3" s="16"/>
      <c r="RRQ3" s="16"/>
      <c r="RRR3" s="16"/>
      <c r="RRS3" s="16"/>
      <c r="RRT3" s="16"/>
      <c r="RRU3" s="16"/>
      <c r="RRV3" s="16"/>
      <c r="RRW3" s="16"/>
      <c r="RRX3" s="16"/>
      <c r="RRY3" s="16"/>
      <c r="RRZ3" s="16"/>
      <c r="RSA3" s="16"/>
      <c r="RSB3" s="16"/>
      <c r="RSC3" s="16"/>
      <c r="RSD3" s="16"/>
      <c r="RSE3" s="16"/>
      <c r="RSF3" s="16"/>
      <c r="RSG3" s="16"/>
      <c r="RSH3" s="16"/>
      <c r="RSI3" s="16"/>
      <c r="RSJ3" s="16"/>
      <c r="RSK3" s="16"/>
      <c r="RSL3" s="16"/>
      <c r="RSM3" s="16"/>
      <c r="RSN3" s="16"/>
      <c r="RSO3" s="16"/>
      <c r="RSP3" s="16"/>
      <c r="RSQ3" s="16"/>
      <c r="RSR3" s="16"/>
      <c r="RSS3" s="16"/>
      <c r="RST3" s="16"/>
      <c r="RSU3" s="16"/>
      <c r="RSV3" s="16"/>
      <c r="RSW3" s="16"/>
      <c r="RSX3" s="16"/>
      <c r="RSY3" s="16"/>
      <c r="RSZ3" s="16"/>
      <c r="RTA3" s="16"/>
      <c r="RTB3" s="16"/>
      <c r="RTC3" s="16"/>
      <c r="RTD3" s="16"/>
      <c r="RTE3" s="16"/>
      <c r="RTF3" s="16"/>
      <c r="RTG3" s="16"/>
      <c r="RTH3" s="16"/>
      <c r="RTI3" s="16"/>
      <c r="RTJ3" s="16"/>
      <c r="RTK3" s="16"/>
      <c r="RTL3" s="16"/>
      <c r="RTM3" s="16"/>
      <c r="RTN3" s="16"/>
      <c r="RTO3" s="16"/>
      <c r="RTP3" s="16"/>
      <c r="RTQ3" s="16"/>
      <c r="RTR3" s="16"/>
      <c r="RTS3" s="16"/>
      <c r="RTT3" s="16"/>
      <c r="RTU3" s="16"/>
      <c r="RTV3" s="16"/>
      <c r="RTW3" s="16"/>
      <c r="RTX3" s="16"/>
      <c r="RTY3" s="16"/>
      <c r="RTZ3" s="16"/>
      <c r="RUA3" s="16"/>
      <c r="RUB3" s="16"/>
      <c r="RUC3" s="16"/>
      <c r="RUD3" s="16"/>
      <c r="RUE3" s="16"/>
      <c r="RUF3" s="16"/>
      <c r="RUG3" s="16"/>
      <c r="RUH3" s="16"/>
      <c r="RUI3" s="16"/>
      <c r="RUJ3" s="16"/>
      <c r="RUK3" s="16"/>
      <c r="RUL3" s="16"/>
      <c r="RUM3" s="16"/>
      <c r="RUN3" s="16"/>
      <c r="RUO3" s="16"/>
      <c r="RUP3" s="16"/>
      <c r="RUQ3" s="16"/>
      <c r="RUR3" s="16"/>
      <c r="RUS3" s="16"/>
      <c r="RUT3" s="16"/>
      <c r="RUU3" s="16"/>
      <c r="RUV3" s="16"/>
      <c r="RUW3" s="16"/>
      <c r="RUX3" s="16"/>
      <c r="RUY3" s="16"/>
      <c r="RUZ3" s="16"/>
      <c r="RVA3" s="16"/>
      <c r="RVB3" s="16"/>
      <c r="RVC3" s="16"/>
      <c r="RVD3" s="16"/>
      <c r="RVE3" s="16"/>
      <c r="RVF3" s="16"/>
      <c r="RVG3" s="16"/>
      <c r="RVH3" s="16"/>
      <c r="RVI3" s="16"/>
      <c r="RVJ3" s="16"/>
      <c r="RVK3" s="16"/>
      <c r="RVL3" s="16"/>
      <c r="RVM3" s="16"/>
      <c r="RVN3" s="16"/>
      <c r="RVO3" s="16"/>
      <c r="RVP3" s="16"/>
      <c r="RVQ3" s="16"/>
      <c r="RVR3" s="16"/>
      <c r="RVS3" s="16"/>
      <c r="RVT3" s="16"/>
      <c r="RVU3" s="16"/>
      <c r="RVV3" s="16"/>
      <c r="RVW3" s="16"/>
      <c r="RVX3" s="16"/>
      <c r="RVY3" s="16"/>
      <c r="RVZ3" s="16"/>
      <c r="RWA3" s="16"/>
      <c r="RWB3" s="16"/>
      <c r="RWC3" s="16"/>
      <c r="RWD3" s="16"/>
      <c r="RWE3" s="16"/>
      <c r="RWF3" s="16"/>
      <c r="RWG3" s="16"/>
      <c r="RWH3" s="16"/>
      <c r="RWI3" s="16"/>
      <c r="RWJ3" s="16"/>
      <c r="RWK3" s="16"/>
      <c r="RWL3" s="16"/>
      <c r="RWM3" s="16"/>
      <c r="RWN3" s="16"/>
      <c r="RWO3" s="16"/>
      <c r="RWP3" s="16"/>
      <c r="RWQ3" s="16"/>
      <c r="RWR3" s="16"/>
      <c r="RWS3" s="16"/>
      <c r="RWT3" s="16"/>
      <c r="RWU3" s="16"/>
      <c r="RWV3" s="16"/>
      <c r="RWW3" s="16"/>
      <c r="RWX3" s="16"/>
      <c r="RWY3" s="16"/>
      <c r="RWZ3" s="16"/>
      <c r="RXA3" s="16"/>
      <c r="RXB3" s="16"/>
      <c r="RXC3" s="16"/>
      <c r="RXD3" s="16"/>
      <c r="RXE3" s="16"/>
      <c r="RXF3" s="16"/>
      <c r="RXG3" s="16"/>
      <c r="RXH3" s="16"/>
      <c r="RXI3" s="16"/>
      <c r="RXJ3" s="16"/>
      <c r="RXK3" s="16"/>
      <c r="RXL3" s="16"/>
      <c r="RXM3" s="16"/>
      <c r="RXN3" s="16"/>
      <c r="RXO3" s="16"/>
      <c r="RXP3" s="16"/>
      <c r="RXQ3" s="16"/>
      <c r="RXR3" s="16"/>
      <c r="RXS3" s="16"/>
      <c r="RXT3" s="16"/>
      <c r="RXU3" s="16"/>
      <c r="RXV3" s="16"/>
      <c r="RXW3" s="16"/>
      <c r="RXX3" s="16"/>
      <c r="RXY3" s="16"/>
      <c r="RXZ3" s="16"/>
      <c r="RYA3" s="16"/>
      <c r="RYB3" s="16"/>
      <c r="RYC3" s="16"/>
      <c r="RYD3" s="16"/>
      <c r="RYE3" s="16"/>
      <c r="RYF3" s="16"/>
      <c r="RYG3" s="16"/>
      <c r="RYH3" s="16"/>
      <c r="RYI3" s="16"/>
      <c r="RYJ3" s="16"/>
      <c r="RYK3" s="16"/>
      <c r="RYL3" s="16"/>
      <c r="RYM3" s="16"/>
      <c r="RYN3" s="16"/>
      <c r="RYO3" s="16"/>
      <c r="RYP3" s="16"/>
      <c r="RYQ3" s="16"/>
      <c r="RYR3" s="16"/>
      <c r="RYS3" s="16"/>
      <c r="RYT3" s="16"/>
      <c r="RYU3" s="16"/>
      <c r="RYV3" s="16"/>
      <c r="RYW3" s="16"/>
      <c r="RYX3" s="16"/>
      <c r="RYY3" s="16"/>
      <c r="RYZ3" s="16"/>
      <c r="RZA3" s="16"/>
      <c r="RZB3" s="16"/>
      <c r="RZC3" s="16"/>
      <c r="RZD3" s="16"/>
      <c r="RZE3" s="16"/>
      <c r="RZF3" s="16"/>
      <c r="RZG3" s="16"/>
      <c r="RZH3" s="16"/>
      <c r="RZI3" s="16"/>
      <c r="RZJ3" s="16"/>
      <c r="RZK3" s="16"/>
      <c r="RZL3" s="16"/>
      <c r="RZM3" s="16"/>
      <c r="RZN3" s="16"/>
      <c r="RZO3" s="16"/>
      <c r="RZP3" s="16"/>
      <c r="RZQ3" s="16"/>
      <c r="RZR3" s="16"/>
      <c r="RZS3" s="16"/>
      <c r="RZT3" s="16"/>
      <c r="RZU3" s="16"/>
      <c r="RZV3" s="16"/>
      <c r="RZW3" s="16"/>
      <c r="RZX3" s="16"/>
      <c r="RZY3" s="16"/>
      <c r="RZZ3" s="16"/>
      <c r="SAA3" s="16"/>
      <c r="SAB3" s="16"/>
      <c r="SAC3" s="16"/>
      <c r="SAD3" s="16"/>
      <c r="SAE3" s="16"/>
      <c r="SAF3" s="16"/>
      <c r="SAG3" s="16"/>
      <c r="SAH3" s="16"/>
      <c r="SAI3" s="16"/>
      <c r="SAJ3" s="16"/>
      <c r="SAK3" s="16"/>
      <c r="SAL3" s="16"/>
      <c r="SAM3" s="16"/>
      <c r="SAN3" s="16"/>
      <c r="SAO3" s="16"/>
      <c r="SAP3" s="16"/>
      <c r="SAQ3" s="16"/>
      <c r="SAR3" s="16"/>
      <c r="SAS3" s="16"/>
      <c r="SAT3" s="16"/>
      <c r="SAU3" s="16"/>
      <c r="SAV3" s="16"/>
      <c r="SAW3" s="16"/>
      <c r="SAX3" s="16"/>
      <c r="SAY3" s="16"/>
      <c r="SAZ3" s="16"/>
      <c r="SBA3" s="16"/>
      <c r="SBB3" s="16"/>
      <c r="SBC3" s="16"/>
      <c r="SBD3" s="16"/>
      <c r="SBE3" s="16"/>
      <c r="SBF3" s="16"/>
      <c r="SBG3" s="16"/>
      <c r="SBH3" s="16"/>
      <c r="SBI3" s="16"/>
      <c r="SBJ3" s="16"/>
      <c r="SBK3" s="16"/>
      <c r="SBL3" s="16"/>
      <c r="SBM3" s="16"/>
      <c r="SBN3" s="16"/>
      <c r="SBO3" s="16"/>
      <c r="SBP3" s="16"/>
      <c r="SBQ3" s="16"/>
      <c r="SBR3" s="16"/>
      <c r="SBS3" s="16"/>
      <c r="SBT3" s="16"/>
      <c r="SBU3" s="16"/>
      <c r="SBV3" s="16"/>
      <c r="SBW3" s="16"/>
      <c r="SBX3" s="16"/>
      <c r="SBY3" s="16"/>
      <c r="SBZ3" s="16"/>
      <c r="SCA3" s="16"/>
      <c r="SCB3" s="16"/>
      <c r="SCC3" s="16"/>
      <c r="SCD3" s="16"/>
      <c r="SCE3" s="16"/>
      <c r="SCF3" s="16"/>
      <c r="SCG3" s="16"/>
      <c r="SCH3" s="16"/>
      <c r="SCI3" s="16"/>
      <c r="SCJ3" s="16"/>
      <c r="SCK3" s="16"/>
      <c r="SCL3" s="16"/>
      <c r="SCM3" s="16"/>
      <c r="SCN3" s="16"/>
      <c r="SCO3" s="16"/>
      <c r="SCP3" s="16"/>
      <c r="SCQ3" s="16"/>
      <c r="SCR3" s="16"/>
      <c r="SCS3" s="16"/>
      <c r="SCT3" s="16"/>
      <c r="SCU3" s="16"/>
      <c r="SCV3" s="16"/>
      <c r="SCW3" s="16"/>
      <c r="SCX3" s="16"/>
      <c r="SCY3" s="16"/>
      <c r="SCZ3" s="16"/>
      <c r="SDA3" s="16"/>
      <c r="SDB3" s="16"/>
      <c r="SDC3" s="16"/>
      <c r="SDD3" s="16"/>
      <c r="SDE3" s="16"/>
      <c r="SDF3" s="16"/>
      <c r="SDG3" s="16"/>
      <c r="SDH3" s="16"/>
      <c r="SDI3" s="16"/>
      <c r="SDJ3" s="16"/>
      <c r="SDK3" s="16"/>
      <c r="SDL3" s="16"/>
      <c r="SDM3" s="16"/>
      <c r="SDN3" s="16"/>
      <c r="SDO3" s="16"/>
      <c r="SDP3" s="16"/>
      <c r="SDQ3" s="16"/>
      <c r="SDR3" s="16"/>
      <c r="SDS3" s="16"/>
      <c r="SDT3" s="16"/>
      <c r="SDU3" s="16"/>
      <c r="SDV3" s="16"/>
      <c r="SDW3" s="16"/>
      <c r="SDX3" s="16"/>
      <c r="SDY3" s="16"/>
      <c r="SDZ3" s="16"/>
      <c r="SEA3" s="16"/>
      <c r="SEB3" s="16"/>
      <c r="SEC3" s="16"/>
      <c r="SED3" s="16"/>
      <c r="SEE3" s="16"/>
      <c r="SEF3" s="16"/>
      <c r="SEG3" s="16"/>
      <c r="SEH3" s="16"/>
      <c r="SEI3" s="16"/>
      <c r="SEJ3" s="16"/>
      <c r="SEK3" s="16"/>
      <c r="SEL3" s="16"/>
      <c r="SEM3" s="16"/>
      <c r="SEN3" s="16"/>
      <c r="SEO3" s="16"/>
      <c r="SEP3" s="16"/>
      <c r="SEQ3" s="16"/>
      <c r="SER3" s="16"/>
      <c r="SES3" s="16"/>
      <c r="SET3" s="16"/>
      <c r="SEU3" s="16"/>
      <c r="SEV3" s="16"/>
      <c r="SEW3" s="16"/>
      <c r="SEX3" s="16"/>
      <c r="SEY3" s="16"/>
      <c r="SEZ3" s="16"/>
      <c r="SFA3" s="16"/>
      <c r="SFB3" s="16"/>
      <c r="SFC3" s="16"/>
      <c r="SFD3" s="16"/>
      <c r="SFE3" s="16"/>
      <c r="SFF3" s="16"/>
      <c r="SFG3" s="16"/>
      <c r="SFH3" s="16"/>
      <c r="SFI3" s="16"/>
      <c r="SFJ3" s="16"/>
      <c r="SFK3" s="16"/>
      <c r="SFL3" s="16"/>
      <c r="SFM3" s="16"/>
      <c r="SFN3" s="16"/>
      <c r="SFO3" s="16"/>
      <c r="SFP3" s="16"/>
      <c r="SFQ3" s="16"/>
      <c r="SFR3" s="16"/>
      <c r="SFS3" s="16"/>
      <c r="SFT3" s="16"/>
      <c r="SFU3" s="16"/>
      <c r="SFV3" s="16"/>
      <c r="SFW3" s="16"/>
      <c r="SFX3" s="16"/>
      <c r="SFY3" s="16"/>
      <c r="SFZ3" s="16"/>
      <c r="SGA3" s="16"/>
      <c r="SGB3" s="16"/>
      <c r="SGC3" s="16"/>
      <c r="SGD3" s="16"/>
      <c r="SGE3" s="16"/>
      <c r="SGF3" s="16"/>
      <c r="SGG3" s="16"/>
      <c r="SGH3" s="16"/>
      <c r="SGI3" s="16"/>
      <c r="SGJ3" s="16"/>
      <c r="SGK3" s="16"/>
      <c r="SGL3" s="16"/>
      <c r="SGM3" s="16"/>
      <c r="SGN3" s="16"/>
      <c r="SGO3" s="16"/>
      <c r="SGP3" s="16"/>
      <c r="SGQ3" s="16"/>
      <c r="SGR3" s="16"/>
      <c r="SGS3" s="16"/>
      <c r="SGT3" s="16"/>
      <c r="SGU3" s="16"/>
      <c r="SGV3" s="16"/>
      <c r="SGW3" s="16"/>
      <c r="SGX3" s="16"/>
      <c r="SGY3" s="16"/>
      <c r="SGZ3" s="16"/>
      <c r="SHA3" s="16"/>
      <c r="SHB3" s="16"/>
      <c r="SHC3" s="16"/>
      <c r="SHD3" s="16"/>
      <c r="SHE3" s="16"/>
      <c r="SHF3" s="16"/>
      <c r="SHG3" s="16"/>
      <c r="SHH3" s="16"/>
      <c r="SHI3" s="16"/>
      <c r="SHJ3" s="16"/>
      <c r="SHK3" s="16"/>
      <c r="SHL3" s="16"/>
      <c r="SHM3" s="16"/>
      <c r="SHN3" s="16"/>
      <c r="SHO3" s="16"/>
      <c r="SHP3" s="16"/>
      <c r="SHQ3" s="16"/>
      <c r="SHR3" s="16"/>
      <c r="SHS3" s="16"/>
      <c r="SHT3" s="16"/>
      <c r="SHU3" s="16"/>
      <c r="SHV3" s="16"/>
      <c r="SHW3" s="16"/>
      <c r="SHX3" s="16"/>
      <c r="SHY3" s="16"/>
      <c r="SHZ3" s="16"/>
      <c r="SIA3" s="16"/>
      <c r="SIB3" s="16"/>
      <c r="SIC3" s="16"/>
      <c r="SID3" s="16"/>
      <c r="SIE3" s="16"/>
      <c r="SIF3" s="16"/>
      <c r="SIG3" s="16"/>
      <c r="SIH3" s="16"/>
      <c r="SII3" s="16"/>
      <c r="SIJ3" s="16"/>
      <c r="SIK3" s="16"/>
      <c r="SIL3" s="16"/>
      <c r="SIM3" s="16"/>
      <c r="SIN3" s="16"/>
      <c r="SIO3" s="16"/>
      <c r="SIP3" s="16"/>
      <c r="SIQ3" s="16"/>
      <c r="SIR3" s="16"/>
      <c r="SIS3" s="16"/>
      <c r="SIT3" s="16"/>
      <c r="SIU3" s="16"/>
      <c r="SIV3" s="16"/>
      <c r="SIW3" s="16"/>
      <c r="SIX3" s="16"/>
      <c r="SIY3" s="16"/>
      <c r="SIZ3" s="16"/>
      <c r="SJA3" s="16"/>
      <c r="SJB3" s="16"/>
      <c r="SJC3" s="16"/>
      <c r="SJD3" s="16"/>
      <c r="SJE3" s="16"/>
      <c r="SJF3" s="16"/>
      <c r="SJG3" s="16"/>
      <c r="SJH3" s="16"/>
      <c r="SJI3" s="16"/>
      <c r="SJJ3" s="16"/>
      <c r="SJK3" s="16"/>
      <c r="SJL3" s="16"/>
      <c r="SJM3" s="16"/>
      <c r="SJN3" s="16"/>
      <c r="SJO3" s="16"/>
      <c r="SJP3" s="16"/>
      <c r="SJQ3" s="16"/>
      <c r="SJR3" s="16"/>
      <c r="SJS3" s="16"/>
      <c r="SJT3" s="16"/>
      <c r="SJU3" s="16"/>
      <c r="SJV3" s="16"/>
      <c r="SJW3" s="16"/>
      <c r="SJX3" s="16"/>
      <c r="SJY3" s="16"/>
      <c r="SJZ3" s="16"/>
      <c r="SKA3" s="16"/>
      <c r="SKB3" s="16"/>
      <c r="SKC3" s="16"/>
      <c r="SKD3" s="16"/>
      <c r="SKE3" s="16"/>
      <c r="SKF3" s="16"/>
      <c r="SKG3" s="16"/>
      <c r="SKH3" s="16"/>
      <c r="SKI3" s="16"/>
      <c r="SKJ3" s="16"/>
      <c r="SKK3" s="16"/>
      <c r="SKL3" s="16"/>
      <c r="SKM3" s="16"/>
      <c r="SKN3" s="16"/>
      <c r="SKO3" s="16"/>
      <c r="SKP3" s="16"/>
      <c r="SKQ3" s="16"/>
      <c r="SKR3" s="16"/>
      <c r="SKS3" s="16"/>
      <c r="SKT3" s="16"/>
      <c r="SKU3" s="16"/>
      <c r="SKV3" s="16"/>
      <c r="SKW3" s="16"/>
      <c r="SKX3" s="16"/>
      <c r="SKY3" s="16"/>
      <c r="SKZ3" s="16"/>
      <c r="SLA3" s="16"/>
      <c r="SLB3" s="16"/>
      <c r="SLC3" s="16"/>
      <c r="SLD3" s="16"/>
      <c r="SLE3" s="16"/>
      <c r="SLF3" s="16"/>
      <c r="SLG3" s="16"/>
      <c r="SLH3" s="16"/>
      <c r="SLI3" s="16"/>
      <c r="SLJ3" s="16"/>
      <c r="SLK3" s="16"/>
      <c r="SLL3" s="16"/>
      <c r="SLM3" s="16"/>
      <c r="SLN3" s="16"/>
      <c r="SLO3" s="16"/>
      <c r="SLP3" s="16"/>
      <c r="SLQ3" s="16"/>
      <c r="SLR3" s="16"/>
      <c r="SLS3" s="16"/>
      <c r="SLT3" s="16"/>
      <c r="SLU3" s="16"/>
      <c r="SLV3" s="16"/>
      <c r="SLW3" s="16"/>
      <c r="SLX3" s="16"/>
      <c r="SLY3" s="16"/>
      <c r="SLZ3" s="16"/>
      <c r="SMA3" s="16"/>
      <c r="SMB3" s="16"/>
      <c r="SMC3" s="16"/>
      <c r="SMD3" s="16"/>
      <c r="SME3" s="16"/>
      <c r="SMF3" s="16"/>
      <c r="SMG3" s="16"/>
      <c r="SMH3" s="16"/>
      <c r="SMI3" s="16"/>
      <c r="SMJ3" s="16"/>
      <c r="SMK3" s="16"/>
      <c r="SML3" s="16"/>
      <c r="SMM3" s="16"/>
      <c r="SMN3" s="16"/>
      <c r="SMO3" s="16"/>
      <c r="SMP3" s="16"/>
      <c r="SMQ3" s="16"/>
      <c r="SMR3" s="16"/>
      <c r="SMS3" s="16"/>
      <c r="SMT3" s="16"/>
      <c r="SMU3" s="16"/>
      <c r="SMV3" s="16"/>
      <c r="SMW3" s="16"/>
      <c r="SMX3" s="16"/>
      <c r="SMY3" s="16"/>
      <c r="SMZ3" s="16"/>
      <c r="SNA3" s="16"/>
      <c r="SNB3" s="16"/>
      <c r="SNC3" s="16"/>
      <c r="SND3" s="16"/>
      <c r="SNE3" s="16"/>
      <c r="SNF3" s="16"/>
      <c r="SNG3" s="16"/>
      <c r="SNH3" s="16"/>
      <c r="SNI3" s="16"/>
      <c r="SNJ3" s="16"/>
      <c r="SNK3" s="16"/>
      <c r="SNL3" s="16"/>
      <c r="SNM3" s="16"/>
      <c r="SNN3" s="16"/>
      <c r="SNO3" s="16"/>
      <c r="SNP3" s="16"/>
      <c r="SNQ3" s="16"/>
      <c r="SNR3" s="16"/>
      <c r="SNS3" s="16"/>
      <c r="SNT3" s="16"/>
      <c r="SNU3" s="16"/>
      <c r="SNV3" s="16"/>
      <c r="SNW3" s="16"/>
      <c r="SNX3" s="16"/>
      <c r="SNY3" s="16"/>
      <c r="SNZ3" s="16"/>
      <c r="SOA3" s="16"/>
      <c r="SOB3" s="16"/>
      <c r="SOC3" s="16"/>
      <c r="SOD3" s="16"/>
      <c r="SOE3" s="16"/>
      <c r="SOF3" s="16"/>
      <c r="SOG3" s="16"/>
      <c r="SOH3" s="16"/>
      <c r="SOI3" s="16"/>
      <c r="SOJ3" s="16"/>
      <c r="SOK3" s="16"/>
      <c r="SOL3" s="16"/>
      <c r="SOM3" s="16"/>
      <c r="SON3" s="16"/>
      <c r="SOO3" s="16"/>
      <c r="SOP3" s="16"/>
      <c r="SOQ3" s="16"/>
      <c r="SOR3" s="16"/>
      <c r="SOS3" s="16"/>
      <c r="SOT3" s="16"/>
      <c r="SOU3" s="16"/>
      <c r="SOV3" s="16"/>
      <c r="SOW3" s="16"/>
      <c r="SOX3" s="16"/>
      <c r="SOY3" s="16"/>
      <c r="SOZ3" s="16"/>
      <c r="SPA3" s="16"/>
      <c r="SPB3" s="16"/>
      <c r="SPC3" s="16"/>
      <c r="SPD3" s="16"/>
      <c r="SPE3" s="16"/>
      <c r="SPF3" s="16"/>
      <c r="SPG3" s="16"/>
      <c r="SPH3" s="16"/>
      <c r="SPI3" s="16"/>
      <c r="SPJ3" s="16"/>
      <c r="SPK3" s="16"/>
      <c r="SPL3" s="16"/>
      <c r="SPM3" s="16"/>
      <c r="SPN3" s="16"/>
      <c r="SPO3" s="16"/>
      <c r="SPP3" s="16"/>
      <c r="SPQ3" s="16"/>
      <c r="SPR3" s="16"/>
      <c r="SPS3" s="16"/>
      <c r="SPT3" s="16"/>
      <c r="SPU3" s="16"/>
      <c r="SPV3" s="16"/>
      <c r="SPW3" s="16"/>
      <c r="SPX3" s="16"/>
      <c r="SPY3" s="16"/>
      <c r="SPZ3" s="16"/>
      <c r="SQA3" s="16"/>
      <c r="SQB3" s="16"/>
      <c r="SQC3" s="16"/>
      <c r="SQD3" s="16"/>
      <c r="SQE3" s="16"/>
      <c r="SQF3" s="16"/>
      <c r="SQG3" s="16"/>
      <c r="SQH3" s="16"/>
      <c r="SQI3" s="16"/>
      <c r="SQJ3" s="16"/>
      <c r="SQK3" s="16"/>
      <c r="SQL3" s="16"/>
      <c r="SQM3" s="16"/>
      <c r="SQN3" s="16"/>
      <c r="SQO3" s="16"/>
      <c r="SQP3" s="16"/>
      <c r="SQQ3" s="16"/>
      <c r="SQR3" s="16"/>
      <c r="SQS3" s="16"/>
      <c r="SQT3" s="16"/>
      <c r="SQU3" s="16"/>
      <c r="SQV3" s="16"/>
      <c r="SQW3" s="16"/>
      <c r="SQX3" s="16"/>
      <c r="SQY3" s="16"/>
      <c r="SQZ3" s="16"/>
      <c r="SRA3" s="16"/>
      <c r="SRB3" s="16"/>
      <c r="SRC3" s="16"/>
      <c r="SRD3" s="16"/>
      <c r="SRE3" s="16"/>
      <c r="SRF3" s="16"/>
      <c r="SRG3" s="16"/>
      <c r="SRH3" s="16"/>
      <c r="SRI3" s="16"/>
      <c r="SRJ3" s="16"/>
      <c r="SRK3" s="16"/>
      <c r="SRL3" s="16"/>
      <c r="SRM3" s="16"/>
      <c r="SRN3" s="16"/>
      <c r="SRO3" s="16"/>
      <c r="SRP3" s="16"/>
      <c r="SRQ3" s="16"/>
      <c r="SRR3" s="16"/>
      <c r="SRS3" s="16"/>
      <c r="SRT3" s="16"/>
      <c r="SRU3" s="16"/>
      <c r="SRV3" s="16"/>
      <c r="SRW3" s="16"/>
      <c r="SRX3" s="16"/>
      <c r="SRY3" s="16"/>
      <c r="SRZ3" s="16"/>
      <c r="SSA3" s="16"/>
      <c r="SSB3" s="16"/>
      <c r="SSC3" s="16"/>
      <c r="SSD3" s="16"/>
      <c r="SSE3" s="16"/>
      <c r="SSF3" s="16"/>
      <c r="SSG3" s="16"/>
      <c r="SSH3" s="16"/>
      <c r="SSI3" s="16"/>
      <c r="SSJ3" s="16"/>
      <c r="SSK3" s="16"/>
      <c r="SSL3" s="16"/>
      <c r="SSM3" s="16"/>
      <c r="SSN3" s="16"/>
      <c r="SSO3" s="16"/>
      <c r="SSP3" s="16"/>
      <c r="SSQ3" s="16"/>
      <c r="SSR3" s="16"/>
      <c r="SSS3" s="16"/>
      <c r="SST3" s="16"/>
      <c r="SSU3" s="16"/>
      <c r="SSV3" s="16"/>
      <c r="SSW3" s="16"/>
      <c r="SSX3" s="16"/>
      <c r="SSY3" s="16"/>
      <c r="SSZ3" s="16"/>
      <c r="STA3" s="16"/>
      <c r="STB3" s="16"/>
      <c r="STC3" s="16"/>
      <c r="STD3" s="16"/>
      <c r="STE3" s="16"/>
      <c r="STF3" s="16"/>
      <c r="STG3" s="16"/>
      <c r="STH3" s="16"/>
      <c r="STI3" s="16"/>
      <c r="STJ3" s="16"/>
      <c r="STK3" s="16"/>
      <c r="STL3" s="16"/>
      <c r="STM3" s="16"/>
      <c r="STN3" s="16"/>
      <c r="STO3" s="16"/>
      <c r="STP3" s="16"/>
      <c r="STQ3" s="16"/>
      <c r="STR3" s="16"/>
      <c r="STS3" s="16"/>
      <c r="STT3" s="16"/>
      <c r="STU3" s="16"/>
      <c r="STV3" s="16"/>
      <c r="STW3" s="16"/>
      <c r="STX3" s="16"/>
      <c r="STY3" s="16"/>
      <c r="STZ3" s="16"/>
      <c r="SUA3" s="16"/>
      <c r="SUB3" s="16"/>
      <c r="SUC3" s="16"/>
      <c r="SUD3" s="16"/>
      <c r="SUE3" s="16"/>
      <c r="SUF3" s="16"/>
      <c r="SUG3" s="16"/>
      <c r="SUH3" s="16"/>
      <c r="SUI3" s="16"/>
      <c r="SUJ3" s="16"/>
      <c r="SUK3" s="16"/>
      <c r="SUL3" s="16"/>
      <c r="SUM3" s="16"/>
      <c r="SUN3" s="16"/>
      <c r="SUO3" s="16"/>
      <c r="SUP3" s="16"/>
      <c r="SUQ3" s="16"/>
      <c r="SUR3" s="16"/>
      <c r="SUS3" s="16"/>
      <c r="SUT3" s="16"/>
      <c r="SUU3" s="16"/>
      <c r="SUV3" s="16"/>
      <c r="SUW3" s="16"/>
      <c r="SUX3" s="16"/>
      <c r="SUY3" s="16"/>
      <c r="SUZ3" s="16"/>
      <c r="SVA3" s="16"/>
      <c r="SVB3" s="16"/>
      <c r="SVC3" s="16"/>
      <c r="SVD3" s="16"/>
      <c r="SVE3" s="16"/>
      <c r="SVF3" s="16"/>
      <c r="SVG3" s="16"/>
      <c r="SVH3" s="16"/>
      <c r="SVI3" s="16"/>
      <c r="SVJ3" s="16"/>
      <c r="SVK3" s="16"/>
      <c r="SVL3" s="16"/>
      <c r="SVM3" s="16"/>
      <c r="SVN3" s="16"/>
      <c r="SVO3" s="16"/>
      <c r="SVP3" s="16"/>
      <c r="SVQ3" s="16"/>
      <c r="SVR3" s="16"/>
      <c r="SVS3" s="16"/>
      <c r="SVT3" s="16"/>
      <c r="SVU3" s="16"/>
      <c r="SVV3" s="16"/>
      <c r="SVW3" s="16"/>
      <c r="SVX3" s="16"/>
      <c r="SVY3" s="16"/>
      <c r="SVZ3" s="16"/>
      <c r="SWA3" s="16"/>
      <c r="SWB3" s="16"/>
      <c r="SWC3" s="16"/>
      <c r="SWD3" s="16"/>
      <c r="SWE3" s="16"/>
      <c r="SWF3" s="16"/>
      <c r="SWG3" s="16"/>
      <c r="SWH3" s="16"/>
      <c r="SWI3" s="16"/>
      <c r="SWJ3" s="16"/>
      <c r="SWK3" s="16"/>
      <c r="SWL3" s="16"/>
      <c r="SWM3" s="16"/>
      <c r="SWN3" s="16"/>
      <c r="SWO3" s="16"/>
      <c r="SWP3" s="16"/>
      <c r="SWQ3" s="16"/>
      <c r="SWR3" s="16"/>
      <c r="SWS3" s="16"/>
      <c r="SWT3" s="16"/>
      <c r="SWU3" s="16"/>
      <c r="SWV3" s="16"/>
      <c r="SWW3" s="16"/>
      <c r="SWX3" s="16"/>
      <c r="SWY3" s="16"/>
      <c r="SWZ3" s="16"/>
      <c r="SXA3" s="16"/>
      <c r="SXB3" s="16"/>
      <c r="SXC3" s="16"/>
      <c r="SXD3" s="16"/>
      <c r="SXE3" s="16"/>
      <c r="SXF3" s="16"/>
      <c r="SXG3" s="16"/>
      <c r="SXH3" s="16"/>
      <c r="SXI3" s="16"/>
      <c r="SXJ3" s="16"/>
      <c r="SXK3" s="16"/>
      <c r="SXL3" s="16"/>
      <c r="SXM3" s="16"/>
      <c r="SXN3" s="16"/>
      <c r="SXO3" s="16"/>
      <c r="SXP3" s="16"/>
      <c r="SXQ3" s="16"/>
      <c r="SXR3" s="16"/>
      <c r="SXS3" s="16"/>
      <c r="SXT3" s="16"/>
      <c r="SXU3" s="16"/>
      <c r="SXV3" s="16"/>
      <c r="SXW3" s="16"/>
      <c r="SXX3" s="16"/>
      <c r="SXY3" s="16"/>
      <c r="SXZ3" s="16"/>
      <c r="SYA3" s="16"/>
      <c r="SYB3" s="16"/>
      <c r="SYC3" s="16"/>
      <c r="SYD3" s="16"/>
      <c r="SYE3" s="16"/>
      <c r="SYF3" s="16"/>
      <c r="SYG3" s="16"/>
      <c r="SYH3" s="16"/>
      <c r="SYI3" s="16"/>
      <c r="SYJ3" s="16"/>
      <c r="SYK3" s="16"/>
      <c r="SYL3" s="16"/>
      <c r="SYM3" s="16"/>
      <c r="SYN3" s="16"/>
      <c r="SYO3" s="16"/>
      <c r="SYP3" s="16"/>
      <c r="SYQ3" s="16"/>
      <c r="SYR3" s="16"/>
      <c r="SYS3" s="16"/>
      <c r="SYT3" s="16"/>
      <c r="SYU3" s="16"/>
      <c r="SYV3" s="16"/>
      <c r="SYW3" s="16"/>
      <c r="SYX3" s="16"/>
      <c r="SYY3" s="16"/>
      <c r="SYZ3" s="16"/>
      <c r="SZA3" s="16"/>
      <c r="SZB3" s="16"/>
      <c r="SZC3" s="16"/>
      <c r="SZD3" s="16"/>
      <c r="SZE3" s="16"/>
      <c r="SZF3" s="16"/>
      <c r="SZG3" s="16"/>
      <c r="SZH3" s="16"/>
      <c r="SZI3" s="16"/>
      <c r="SZJ3" s="16"/>
      <c r="SZK3" s="16"/>
      <c r="SZL3" s="16"/>
      <c r="SZM3" s="16"/>
      <c r="SZN3" s="16"/>
      <c r="SZO3" s="16"/>
      <c r="SZP3" s="16"/>
      <c r="SZQ3" s="16"/>
      <c r="SZR3" s="16"/>
      <c r="SZS3" s="16"/>
      <c r="SZT3" s="16"/>
      <c r="SZU3" s="16"/>
      <c r="SZV3" s="16"/>
      <c r="SZW3" s="16"/>
      <c r="SZX3" s="16"/>
      <c r="SZY3" s="16"/>
      <c r="SZZ3" s="16"/>
      <c r="TAA3" s="16"/>
      <c r="TAB3" s="16"/>
      <c r="TAC3" s="16"/>
      <c r="TAD3" s="16"/>
      <c r="TAE3" s="16"/>
      <c r="TAF3" s="16"/>
      <c r="TAG3" s="16"/>
      <c r="TAH3" s="16"/>
      <c r="TAI3" s="16"/>
      <c r="TAJ3" s="16"/>
      <c r="TAK3" s="16"/>
      <c r="TAL3" s="16"/>
      <c r="TAM3" s="16"/>
      <c r="TAN3" s="16"/>
      <c r="TAO3" s="16"/>
      <c r="TAP3" s="16"/>
      <c r="TAQ3" s="16"/>
      <c r="TAR3" s="16"/>
      <c r="TAS3" s="16"/>
      <c r="TAT3" s="16"/>
      <c r="TAU3" s="16"/>
      <c r="TAV3" s="16"/>
      <c r="TAW3" s="16"/>
      <c r="TAX3" s="16"/>
      <c r="TAY3" s="16"/>
      <c r="TAZ3" s="16"/>
      <c r="TBA3" s="16"/>
      <c r="TBB3" s="16"/>
      <c r="TBC3" s="16"/>
      <c r="TBD3" s="16"/>
      <c r="TBE3" s="16"/>
      <c r="TBF3" s="16"/>
      <c r="TBG3" s="16"/>
      <c r="TBH3" s="16"/>
      <c r="TBI3" s="16"/>
      <c r="TBJ3" s="16"/>
      <c r="TBK3" s="16"/>
      <c r="TBL3" s="16"/>
      <c r="TBM3" s="16"/>
      <c r="TBN3" s="16"/>
      <c r="TBO3" s="16"/>
      <c r="TBP3" s="16"/>
      <c r="TBQ3" s="16"/>
      <c r="TBR3" s="16"/>
      <c r="TBS3" s="16"/>
      <c r="TBT3" s="16"/>
      <c r="TBU3" s="16"/>
      <c r="TBV3" s="16"/>
      <c r="TBW3" s="16"/>
      <c r="TBX3" s="16"/>
      <c r="TBY3" s="16"/>
      <c r="TBZ3" s="16"/>
      <c r="TCA3" s="16"/>
      <c r="TCB3" s="16"/>
      <c r="TCC3" s="16"/>
      <c r="TCD3" s="16"/>
      <c r="TCE3" s="16"/>
      <c r="TCF3" s="16"/>
      <c r="TCG3" s="16"/>
      <c r="TCH3" s="16"/>
      <c r="TCI3" s="16"/>
      <c r="TCJ3" s="16"/>
      <c r="TCK3" s="16"/>
      <c r="TCL3" s="16"/>
      <c r="TCM3" s="16"/>
      <c r="TCN3" s="16"/>
      <c r="TCO3" s="16"/>
      <c r="TCP3" s="16"/>
      <c r="TCQ3" s="16"/>
      <c r="TCR3" s="16"/>
      <c r="TCS3" s="16"/>
      <c r="TCT3" s="16"/>
      <c r="TCU3" s="16"/>
      <c r="TCV3" s="16"/>
      <c r="TCW3" s="16"/>
      <c r="TCX3" s="16"/>
      <c r="TCY3" s="16"/>
      <c r="TCZ3" s="16"/>
      <c r="TDA3" s="16"/>
      <c r="TDB3" s="16"/>
      <c r="TDC3" s="16"/>
      <c r="TDD3" s="16"/>
      <c r="TDE3" s="16"/>
      <c r="TDF3" s="16"/>
      <c r="TDG3" s="16"/>
      <c r="TDH3" s="16"/>
      <c r="TDI3" s="16"/>
      <c r="TDJ3" s="16"/>
      <c r="TDK3" s="16"/>
      <c r="TDL3" s="16"/>
      <c r="TDM3" s="16"/>
      <c r="TDN3" s="16"/>
      <c r="TDO3" s="16"/>
      <c r="TDP3" s="16"/>
      <c r="TDQ3" s="16"/>
      <c r="TDR3" s="16"/>
      <c r="TDS3" s="16"/>
      <c r="TDT3" s="16"/>
      <c r="TDU3" s="16"/>
      <c r="TDV3" s="16"/>
      <c r="TDW3" s="16"/>
      <c r="TDX3" s="16"/>
      <c r="TDY3" s="16"/>
      <c r="TDZ3" s="16"/>
      <c r="TEA3" s="16"/>
      <c r="TEB3" s="16"/>
      <c r="TEC3" s="16"/>
      <c r="TED3" s="16"/>
      <c r="TEE3" s="16"/>
      <c r="TEF3" s="16"/>
      <c r="TEG3" s="16"/>
      <c r="TEH3" s="16"/>
      <c r="TEI3" s="16"/>
      <c r="TEJ3" s="16"/>
      <c r="TEK3" s="16"/>
      <c r="TEL3" s="16"/>
      <c r="TEM3" s="16"/>
      <c r="TEN3" s="16"/>
      <c r="TEO3" s="16"/>
      <c r="TEP3" s="16"/>
      <c r="TEQ3" s="16"/>
      <c r="TER3" s="16"/>
      <c r="TES3" s="16"/>
      <c r="TET3" s="16"/>
      <c r="TEU3" s="16"/>
      <c r="TEV3" s="16"/>
      <c r="TEW3" s="16"/>
      <c r="TEX3" s="16"/>
      <c r="TEY3" s="16"/>
      <c r="TEZ3" s="16"/>
      <c r="TFA3" s="16"/>
      <c r="TFB3" s="16"/>
      <c r="TFC3" s="16"/>
      <c r="TFD3" s="16"/>
      <c r="TFE3" s="16"/>
      <c r="TFF3" s="16"/>
      <c r="TFG3" s="16"/>
      <c r="TFH3" s="16"/>
      <c r="TFI3" s="16"/>
      <c r="TFJ3" s="16"/>
      <c r="TFK3" s="16"/>
      <c r="TFL3" s="16"/>
      <c r="TFM3" s="16"/>
      <c r="TFN3" s="16"/>
      <c r="TFO3" s="16"/>
      <c r="TFP3" s="16"/>
      <c r="TFQ3" s="16"/>
      <c r="TFR3" s="16"/>
      <c r="TFS3" s="16"/>
      <c r="TFT3" s="16"/>
      <c r="TFU3" s="16"/>
      <c r="TFV3" s="16"/>
      <c r="TFW3" s="16"/>
      <c r="TFX3" s="16"/>
      <c r="TFY3" s="16"/>
      <c r="TFZ3" s="16"/>
      <c r="TGA3" s="16"/>
      <c r="TGB3" s="16"/>
      <c r="TGC3" s="16"/>
      <c r="TGD3" s="16"/>
      <c r="TGE3" s="16"/>
      <c r="TGF3" s="16"/>
      <c r="TGG3" s="16"/>
      <c r="TGH3" s="16"/>
      <c r="TGI3" s="16"/>
      <c r="TGJ3" s="16"/>
      <c r="TGK3" s="16"/>
      <c r="TGL3" s="16"/>
      <c r="TGM3" s="16"/>
      <c r="TGN3" s="16"/>
      <c r="TGO3" s="16"/>
      <c r="TGP3" s="16"/>
      <c r="TGQ3" s="16"/>
      <c r="TGR3" s="16"/>
      <c r="TGS3" s="16"/>
      <c r="TGT3" s="16"/>
      <c r="TGU3" s="16"/>
      <c r="TGV3" s="16"/>
      <c r="TGW3" s="16"/>
      <c r="TGX3" s="16"/>
      <c r="TGY3" s="16"/>
      <c r="TGZ3" s="16"/>
      <c r="THA3" s="16"/>
      <c r="THB3" s="16"/>
      <c r="THC3" s="16"/>
      <c r="THD3" s="16"/>
      <c r="THE3" s="16"/>
      <c r="THF3" s="16"/>
      <c r="THG3" s="16"/>
      <c r="THH3" s="16"/>
      <c r="THI3" s="16"/>
      <c r="THJ3" s="16"/>
      <c r="THK3" s="16"/>
      <c r="THL3" s="16"/>
      <c r="THM3" s="16"/>
      <c r="THN3" s="16"/>
      <c r="THO3" s="16"/>
      <c r="THP3" s="16"/>
      <c r="THQ3" s="16"/>
      <c r="THR3" s="16"/>
      <c r="THS3" s="16"/>
      <c r="THT3" s="16"/>
      <c r="THU3" s="16"/>
      <c r="THV3" s="16"/>
      <c r="THW3" s="16"/>
      <c r="THX3" s="16"/>
      <c r="THY3" s="16"/>
      <c r="THZ3" s="16"/>
      <c r="TIA3" s="16"/>
      <c r="TIB3" s="16"/>
      <c r="TIC3" s="16"/>
      <c r="TID3" s="16"/>
      <c r="TIE3" s="16"/>
      <c r="TIF3" s="16"/>
      <c r="TIG3" s="16"/>
      <c r="TIH3" s="16"/>
      <c r="TII3" s="16"/>
      <c r="TIJ3" s="16"/>
      <c r="TIK3" s="16"/>
      <c r="TIL3" s="16"/>
      <c r="TIM3" s="16"/>
      <c r="TIN3" s="16"/>
      <c r="TIO3" s="16"/>
      <c r="TIP3" s="16"/>
      <c r="TIQ3" s="16"/>
      <c r="TIR3" s="16"/>
      <c r="TIS3" s="16"/>
      <c r="TIT3" s="16"/>
      <c r="TIU3" s="16"/>
      <c r="TIV3" s="16"/>
      <c r="TIW3" s="16"/>
      <c r="TIX3" s="16"/>
      <c r="TIY3" s="16"/>
      <c r="TIZ3" s="16"/>
      <c r="TJA3" s="16"/>
      <c r="TJB3" s="16"/>
      <c r="TJC3" s="16"/>
      <c r="TJD3" s="16"/>
      <c r="TJE3" s="16"/>
      <c r="TJF3" s="16"/>
      <c r="TJG3" s="16"/>
      <c r="TJH3" s="16"/>
      <c r="TJI3" s="16"/>
      <c r="TJJ3" s="16"/>
      <c r="TJK3" s="16"/>
      <c r="TJL3" s="16"/>
      <c r="TJM3" s="16"/>
      <c r="TJN3" s="16"/>
      <c r="TJO3" s="16"/>
      <c r="TJP3" s="16"/>
      <c r="TJQ3" s="16"/>
      <c r="TJR3" s="16"/>
      <c r="TJS3" s="16"/>
      <c r="TJT3" s="16"/>
      <c r="TJU3" s="16"/>
      <c r="TJV3" s="16"/>
      <c r="TJW3" s="16"/>
      <c r="TJX3" s="16"/>
      <c r="TJY3" s="16"/>
      <c r="TJZ3" s="16"/>
      <c r="TKA3" s="16"/>
      <c r="TKB3" s="16"/>
      <c r="TKC3" s="16"/>
      <c r="TKD3" s="16"/>
      <c r="TKE3" s="16"/>
      <c r="TKF3" s="16"/>
      <c r="TKG3" s="16"/>
      <c r="TKH3" s="16"/>
      <c r="TKI3" s="16"/>
      <c r="TKJ3" s="16"/>
      <c r="TKK3" s="16"/>
      <c r="TKL3" s="16"/>
      <c r="TKM3" s="16"/>
      <c r="TKN3" s="16"/>
      <c r="TKO3" s="16"/>
      <c r="TKP3" s="16"/>
      <c r="TKQ3" s="16"/>
      <c r="TKR3" s="16"/>
      <c r="TKS3" s="16"/>
      <c r="TKT3" s="16"/>
      <c r="TKU3" s="16"/>
      <c r="TKV3" s="16"/>
      <c r="TKW3" s="16"/>
      <c r="TKX3" s="16"/>
      <c r="TKY3" s="16"/>
      <c r="TKZ3" s="16"/>
      <c r="TLA3" s="16"/>
      <c r="TLB3" s="16"/>
      <c r="TLC3" s="16"/>
      <c r="TLD3" s="16"/>
      <c r="TLE3" s="16"/>
      <c r="TLF3" s="16"/>
      <c r="TLG3" s="16"/>
      <c r="TLH3" s="16"/>
      <c r="TLI3" s="16"/>
      <c r="TLJ3" s="16"/>
      <c r="TLK3" s="16"/>
      <c r="TLL3" s="16"/>
      <c r="TLM3" s="16"/>
      <c r="TLN3" s="16"/>
      <c r="TLO3" s="16"/>
      <c r="TLP3" s="16"/>
      <c r="TLQ3" s="16"/>
      <c r="TLR3" s="16"/>
      <c r="TLS3" s="16"/>
      <c r="TLT3" s="16"/>
      <c r="TLU3" s="16"/>
      <c r="TLV3" s="16"/>
      <c r="TLW3" s="16"/>
      <c r="TLX3" s="16"/>
      <c r="TLY3" s="16"/>
      <c r="TLZ3" s="16"/>
      <c r="TMA3" s="16"/>
      <c r="TMB3" s="16"/>
      <c r="TMC3" s="16"/>
      <c r="TMD3" s="16"/>
      <c r="TME3" s="16"/>
      <c r="TMF3" s="16"/>
      <c r="TMG3" s="16"/>
      <c r="TMH3" s="16"/>
      <c r="TMI3" s="16"/>
      <c r="TMJ3" s="16"/>
      <c r="TMK3" s="16"/>
      <c r="TML3" s="16"/>
      <c r="TMM3" s="16"/>
      <c r="TMN3" s="16"/>
      <c r="TMO3" s="16"/>
      <c r="TMP3" s="16"/>
      <c r="TMQ3" s="16"/>
      <c r="TMR3" s="16"/>
      <c r="TMS3" s="16"/>
      <c r="TMT3" s="16"/>
      <c r="TMU3" s="16"/>
      <c r="TMV3" s="16"/>
      <c r="TMW3" s="16"/>
      <c r="TMX3" s="16"/>
      <c r="TMY3" s="16"/>
      <c r="TMZ3" s="16"/>
      <c r="TNA3" s="16"/>
      <c r="TNB3" s="16"/>
      <c r="TNC3" s="16"/>
      <c r="TND3" s="16"/>
      <c r="TNE3" s="16"/>
      <c r="TNF3" s="16"/>
      <c r="TNG3" s="16"/>
      <c r="TNH3" s="16"/>
      <c r="TNI3" s="16"/>
      <c r="TNJ3" s="16"/>
      <c r="TNK3" s="16"/>
      <c r="TNL3" s="16"/>
      <c r="TNM3" s="16"/>
      <c r="TNN3" s="16"/>
      <c r="TNO3" s="16"/>
      <c r="TNP3" s="16"/>
      <c r="TNQ3" s="16"/>
      <c r="TNR3" s="16"/>
      <c r="TNS3" s="16"/>
      <c r="TNT3" s="16"/>
      <c r="TNU3" s="16"/>
      <c r="TNV3" s="16"/>
      <c r="TNW3" s="16"/>
      <c r="TNX3" s="16"/>
      <c r="TNY3" s="16"/>
      <c r="TNZ3" s="16"/>
      <c r="TOA3" s="16"/>
      <c r="TOB3" s="16"/>
      <c r="TOC3" s="16"/>
      <c r="TOD3" s="16"/>
      <c r="TOE3" s="16"/>
      <c r="TOF3" s="16"/>
      <c r="TOG3" s="16"/>
      <c r="TOH3" s="16"/>
      <c r="TOI3" s="16"/>
      <c r="TOJ3" s="16"/>
      <c r="TOK3" s="16"/>
      <c r="TOL3" s="16"/>
      <c r="TOM3" s="16"/>
      <c r="TON3" s="16"/>
      <c r="TOO3" s="16"/>
      <c r="TOP3" s="16"/>
      <c r="TOQ3" s="16"/>
      <c r="TOR3" s="16"/>
      <c r="TOS3" s="16"/>
      <c r="TOT3" s="16"/>
      <c r="TOU3" s="16"/>
      <c r="TOV3" s="16"/>
      <c r="TOW3" s="16"/>
      <c r="TOX3" s="16"/>
      <c r="TOY3" s="16"/>
      <c r="TOZ3" s="16"/>
      <c r="TPA3" s="16"/>
      <c r="TPB3" s="16"/>
      <c r="TPC3" s="16"/>
      <c r="TPD3" s="16"/>
      <c r="TPE3" s="16"/>
      <c r="TPF3" s="16"/>
      <c r="TPG3" s="16"/>
      <c r="TPH3" s="16"/>
      <c r="TPI3" s="16"/>
      <c r="TPJ3" s="16"/>
      <c r="TPK3" s="16"/>
      <c r="TPL3" s="16"/>
      <c r="TPM3" s="16"/>
      <c r="TPN3" s="16"/>
      <c r="TPO3" s="16"/>
      <c r="TPP3" s="16"/>
      <c r="TPQ3" s="16"/>
      <c r="TPR3" s="16"/>
      <c r="TPS3" s="16"/>
      <c r="TPT3" s="16"/>
      <c r="TPU3" s="16"/>
      <c r="TPV3" s="16"/>
      <c r="TPW3" s="16"/>
      <c r="TPX3" s="16"/>
      <c r="TPY3" s="16"/>
      <c r="TPZ3" s="16"/>
      <c r="TQA3" s="16"/>
      <c r="TQB3" s="16"/>
      <c r="TQC3" s="16"/>
      <c r="TQD3" s="16"/>
      <c r="TQE3" s="16"/>
      <c r="TQF3" s="16"/>
      <c r="TQG3" s="16"/>
      <c r="TQH3" s="16"/>
      <c r="TQI3" s="16"/>
      <c r="TQJ3" s="16"/>
      <c r="TQK3" s="16"/>
      <c r="TQL3" s="16"/>
      <c r="TQM3" s="16"/>
      <c r="TQN3" s="16"/>
      <c r="TQO3" s="16"/>
      <c r="TQP3" s="16"/>
      <c r="TQQ3" s="16"/>
      <c r="TQR3" s="16"/>
      <c r="TQS3" s="16"/>
      <c r="TQT3" s="16"/>
      <c r="TQU3" s="16"/>
      <c r="TQV3" s="16"/>
      <c r="TQW3" s="16"/>
      <c r="TQX3" s="16"/>
      <c r="TQY3" s="16"/>
      <c r="TQZ3" s="16"/>
      <c r="TRA3" s="16"/>
      <c r="TRB3" s="16"/>
      <c r="TRC3" s="16"/>
      <c r="TRD3" s="16"/>
      <c r="TRE3" s="16"/>
      <c r="TRF3" s="16"/>
      <c r="TRG3" s="16"/>
      <c r="TRH3" s="16"/>
      <c r="TRI3" s="16"/>
      <c r="TRJ3" s="16"/>
      <c r="TRK3" s="16"/>
      <c r="TRL3" s="16"/>
      <c r="TRM3" s="16"/>
      <c r="TRN3" s="16"/>
      <c r="TRO3" s="16"/>
      <c r="TRP3" s="16"/>
      <c r="TRQ3" s="16"/>
      <c r="TRR3" s="16"/>
      <c r="TRS3" s="16"/>
      <c r="TRT3" s="16"/>
      <c r="TRU3" s="16"/>
      <c r="TRV3" s="16"/>
      <c r="TRW3" s="16"/>
      <c r="TRX3" s="16"/>
      <c r="TRY3" s="16"/>
      <c r="TRZ3" s="16"/>
      <c r="TSA3" s="16"/>
      <c r="TSB3" s="16"/>
      <c r="TSC3" s="16"/>
      <c r="TSD3" s="16"/>
      <c r="TSE3" s="16"/>
      <c r="TSF3" s="16"/>
      <c r="TSG3" s="16"/>
      <c r="TSH3" s="16"/>
      <c r="TSI3" s="16"/>
      <c r="TSJ3" s="16"/>
      <c r="TSK3" s="16"/>
      <c r="TSL3" s="16"/>
      <c r="TSM3" s="16"/>
      <c r="TSN3" s="16"/>
      <c r="TSO3" s="16"/>
      <c r="TSP3" s="16"/>
      <c r="TSQ3" s="16"/>
      <c r="TSR3" s="16"/>
      <c r="TSS3" s="16"/>
      <c r="TST3" s="16"/>
      <c r="TSU3" s="16"/>
      <c r="TSV3" s="16"/>
      <c r="TSW3" s="16"/>
      <c r="TSX3" s="16"/>
      <c r="TSY3" s="16"/>
      <c r="TSZ3" s="16"/>
      <c r="TTA3" s="16"/>
      <c r="TTB3" s="16"/>
      <c r="TTC3" s="16"/>
      <c r="TTD3" s="16"/>
      <c r="TTE3" s="16"/>
      <c r="TTF3" s="16"/>
      <c r="TTG3" s="16"/>
      <c r="TTH3" s="16"/>
      <c r="TTI3" s="16"/>
      <c r="TTJ3" s="16"/>
      <c r="TTK3" s="16"/>
      <c r="TTL3" s="16"/>
      <c r="TTM3" s="16"/>
      <c r="TTN3" s="16"/>
      <c r="TTO3" s="16"/>
      <c r="TTP3" s="16"/>
      <c r="TTQ3" s="16"/>
      <c r="TTR3" s="16"/>
      <c r="TTS3" s="16"/>
      <c r="TTT3" s="16"/>
      <c r="TTU3" s="16"/>
      <c r="TTV3" s="16"/>
      <c r="TTW3" s="16"/>
      <c r="TTX3" s="16"/>
      <c r="TTY3" s="16"/>
      <c r="TTZ3" s="16"/>
      <c r="TUA3" s="16"/>
      <c r="TUB3" s="16"/>
      <c r="TUC3" s="16"/>
      <c r="TUD3" s="16"/>
      <c r="TUE3" s="16"/>
      <c r="TUF3" s="16"/>
      <c r="TUG3" s="16"/>
      <c r="TUH3" s="16"/>
      <c r="TUI3" s="16"/>
      <c r="TUJ3" s="16"/>
      <c r="TUK3" s="16"/>
      <c r="TUL3" s="16"/>
      <c r="TUM3" s="16"/>
      <c r="TUN3" s="16"/>
      <c r="TUO3" s="16"/>
      <c r="TUP3" s="16"/>
      <c r="TUQ3" s="16"/>
      <c r="TUR3" s="16"/>
      <c r="TUS3" s="16"/>
      <c r="TUT3" s="16"/>
      <c r="TUU3" s="16"/>
      <c r="TUV3" s="16"/>
      <c r="TUW3" s="16"/>
      <c r="TUX3" s="16"/>
      <c r="TUY3" s="16"/>
      <c r="TUZ3" s="16"/>
      <c r="TVA3" s="16"/>
      <c r="TVB3" s="16"/>
      <c r="TVC3" s="16"/>
      <c r="TVD3" s="16"/>
      <c r="TVE3" s="16"/>
      <c r="TVF3" s="16"/>
      <c r="TVG3" s="16"/>
      <c r="TVH3" s="16"/>
      <c r="TVI3" s="16"/>
      <c r="TVJ3" s="16"/>
      <c r="TVK3" s="16"/>
      <c r="TVL3" s="16"/>
      <c r="TVM3" s="16"/>
      <c r="TVN3" s="16"/>
      <c r="TVO3" s="16"/>
      <c r="TVP3" s="16"/>
      <c r="TVQ3" s="16"/>
      <c r="TVR3" s="16"/>
      <c r="TVS3" s="16"/>
      <c r="TVT3" s="16"/>
      <c r="TVU3" s="16"/>
      <c r="TVV3" s="16"/>
      <c r="TVW3" s="16"/>
      <c r="TVX3" s="16"/>
      <c r="TVY3" s="16"/>
      <c r="TVZ3" s="16"/>
      <c r="TWA3" s="16"/>
      <c r="TWB3" s="16"/>
      <c r="TWC3" s="16"/>
      <c r="TWD3" s="16"/>
      <c r="TWE3" s="16"/>
      <c r="TWF3" s="16"/>
      <c r="TWG3" s="16"/>
      <c r="TWH3" s="16"/>
      <c r="TWI3" s="16"/>
      <c r="TWJ3" s="16"/>
      <c r="TWK3" s="16"/>
      <c r="TWL3" s="16"/>
      <c r="TWM3" s="16"/>
      <c r="TWN3" s="16"/>
      <c r="TWO3" s="16"/>
      <c r="TWP3" s="16"/>
      <c r="TWQ3" s="16"/>
      <c r="TWR3" s="16"/>
      <c r="TWS3" s="16"/>
      <c r="TWT3" s="16"/>
      <c r="TWU3" s="16"/>
      <c r="TWV3" s="16"/>
      <c r="TWW3" s="16"/>
      <c r="TWX3" s="16"/>
      <c r="TWY3" s="16"/>
      <c r="TWZ3" s="16"/>
      <c r="TXA3" s="16"/>
      <c r="TXB3" s="16"/>
      <c r="TXC3" s="16"/>
      <c r="TXD3" s="16"/>
      <c r="TXE3" s="16"/>
      <c r="TXF3" s="16"/>
      <c r="TXG3" s="16"/>
      <c r="TXH3" s="16"/>
      <c r="TXI3" s="16"/>
      <c r="TXJ3" s="16"/>
      <c r="TXK3" s="16"/>
      <c r="TXL3" s="16"/>
      <c r="TXM3" s="16"/>
      <c r="TXN3" s="16"/>
      <c r="TXO3" s="16"/>
      <c r="TXP3" s="16"/>
      <c r="TXQ3" s="16"/>
      <c r="TXR3" s="16"/>
      <c r="TXS3" s="16"/>
      <c r="TXT3" s="16"/>
      <c r="TXU3" s="16"/>
      <c r="TXV3" s="16"/>
      <c r="TXW3" s="16"/>
      <c r="TXX3" s="16"/>
      <c r="TXY3" s="16"/>
      <c r="TXZ3" s="16"/>
      <c r="TYA3" s="16"/>
      <c r="TYB3" s="16"/>
      <c r="TYC3" s="16"/>
      <c r="TYD3" s="16"/>
      <c r="TYE3" s="16"/>
      <c r="TYF3" s="16"/>
      <c r="TYG3" s="16"/>
      <c r="TYH3" s="16"/>
      <c r="TYI3" s="16"/>
      <c r="TYJ3" s="16"/>
      <c r="TYK3" s="16"/>
      <c r="TYL3" s="16"/>
      <c r="TYM3" s="16"/>
      <c r="TYN3" s="16"/>
      <c r="TYO3" s="16"/>
      <c r="TYP3" s="16"/>
      <c r="TYQ3" s="16"/>
      <c r="TYR3" s="16"/>
      <c r="TYS3" s="16"/>
      <c r="TYT3" s="16"/>
      <c r="TYU3" s="16"/>
      <c r="TYV3" s="16"/>
      <c r="TYW3" s="16"/>
      <c r="TYX3" s="16"/>
      <c r="TYY3" s="16"/>
      <c r="TYZ3" s="16"/>
      <c r="TZA3" s="16"/>
      <c r="TZB3" s="16"/>
      <c r="TZC3" s="16"/>
      <c r="TZD3" s="16"/>
      <c r="TZE3" s="16"/>
      <c r="TZF3" s="16"/>
      <c r="TZG3" s="16"/>
      <c r="TZH3" s="16"/>
      <c r="TZI3" s="16"/>
      <c r="TZJ3" s="16"/>
      <c r="TZK3" s="16"/>
      <c r="TZL3" s="16"/>
      <c r="TZM3" s="16"/>
      <c r="TZN3" s="16"/>
      <c r="TZO3" s="16"/>
      <c r="TZP3" s="16"/>
      <c r="TZQ3" s="16"/>
      <c r="TZR3" s="16"/>
      <c r="TZS3" s="16"/>
      <c r="TZT3" s="16"/>
      <c r="TZU3" s="16"/>
      <c r="TZV3" s="16"/>
      <c r="TZW3" s="16"/>
      <c r="TZX3" s="16"/>
      <c r="TZY3" s="16"/>
      <c r="TZZ3" s="16"/>
      <c r="UAA3" s="16"/>
      <c r="UAB3" s="16"/>
      <c r="UAC3" s="16"/>
      <c r="UAD3" s="16"/>
      <c r="UAE3" s="16"/>
      <c r="UAF3" s="16"/>
      <c r="UAG3" s="16"/>
      <c r="UAH3" s="16"/>
      <c r="UAI3" s="16"/>
      <c r="UAJ3" s="16"/>
      <c r="UAK3" s="16"/>
      <c r="UAL3" s="16"/>
      <c r="UAM3" s="16"/>
      <c r="UAN3" s="16"/>
      <c r="UAO3" s="16"/>
      <c r="UAP3" s="16"/>
      <c r="UAQ3" s="16"/>
      <c r="UAR3" s="16"/>
      <c r="UAS3" s="16"/>
      <c r="UAT3" s="16"/>
      <c r="UAU3" s="16"/>
      <c r="UAV3" s="16"/>
      <c r="UAW3" s="16"/>
      <c r="UAX3" s="16"/>
      <c r="UAY3" s="16"/>
      <c r="UAZ3" s="16"/>
      <c r="UBA3" s="16"/>
      <c r="UBB3" s="16"/>
      <c r="UBC3" s="16"/>
      <c r="UBD3" s="16"/>
      <c r="UBE3" s="16"/>
      <c r="UBF3" s="16"/>
      <c r="UBG3" s="16"/>
      <c r="UBH3" s="16"/>
      <c r="UBI3" s="16"/>
      <c r="UBJ3" s="16"/>
      <c r="UBK3" s="16"/>
      <c r="UBL3" s="16"/>
      <c r="UBM3" s="16"/>
      <c r="UBN3" s="16"/>
      <c r="UBO3" s="16"/>
      <c r="UBP3" s="16"/>
      <c r="UBQ3" s="16"/>
      <c r="UBR3" s="16"/>
      <c r="UBS3" s="16"/>
      <c r="UBT3" s="16"/>
      <c r="UBU3" s="16"/>
      <c r="UBV3" s="16"/>
      <c r="UBW3" s="16"/>
      <c r="UBX3" s="16"/>
      <c r="UBY3" s="16"/>
      <c r="UBZ3" s="16"/>
      <c r="UCA3" s="16"/>
      <c r="UCB3" s="16"/>
      <c r="UCC3" s="16"/>
      <c r="UCD3" s="16"/>
      <c r="UCE3" s="16"/>
      <c r="UCF3" s="16"/>
      <c r="UCG3" s="16"/>
      <c r="UCH3" s="16"/>
      <c r="UCI3" s="16"/>
      <c r="UCJ3" s="16"/>
      <c r="UCK3" s="16"/>
      <c r="UCL3" s="16"/>
      <c r="UCM3" s="16"/>
      <c r="UCN3" s="16"/>
      <c r="UCO3" s="16"/>
      <c r="UCP3" s="16"/>
      <c r="UCQ3" s="16"/>
      <c r="UCR3" s="16"/>
      <c r="UCS3" s="16"/>
      <c r="UCT3" s="16"/>
      <c r="UCU3" s="16"/>
      <c r="UCV3" s="16"/>
      <c r="UCW3" s="16"/>
      <c r="UCX3" s="16"/>
      <c r="UCY3" s="16"/>
      <c r="UCZ3" s="16"/>
      <c r="UDA3" s="16"/>
      <c r="UDB3" s="16"/>
      <c r="UDC3" s="16"/>
      <c r="UDD3" s="16"/>
      <c r="UDE3" s="16"/>
      <c r="UDF3" s="16"/>
      <c r="UDG3" s="16"/>
      <c r="UDH3" s="16"/>
      <c r="UDI3" s="16"/>
      <c r="UDJ3" s="16"/>
      <c r="UDK3" s="16"/>
      <c r="UDL3" s="16"/>
      <c r="UDM3" s="16"/>
      <c r="UDN3" s="16"/>
      <c r="UDO3" s="16"/>
      <c r="UDP3" s="16"/>
      <c r="UDQ3" s="16"/>
      <c r="UDR3" s="16"/>
      <c r="UDS3" s="16"/>
      <c r="UDT3" s="16"/>
      <c r="UDU3" s="16"/>
      <c r="UDV3" s="16"/>
      <c r="UDW3" s="16"/>
      <c r="UDX3" s="16"/>
      <c r="UDY3" s="16"/>
      <c r="UDZ3" s="16"/>
      <c r="UEA3" s="16"/>
      <c r="UEB3" s="16"/>
      <c r="UEC3" s="16"/>
      <c r="UED3" s="16"/>
      <c r="UEE3" s="16"/>
      <c r="UEF3" s="16"/>
      <c r="UEG3" s="16"/>
      <c r="UEH3" s="16"/>
      <c r="UEI3" s="16"/>
      <c r="UEJ3" s="16"/>
      <c r="UEK3" s="16"/>
      <c r="UEL3" s="16"/>
      <c r="UEM3" s="16"/>
      <c r="UEN3" s="16"/>
      <c r="UEO3" s="16"/>
      <c r="UEP3" s="16"/>
      <c r="UEQ3" s="16"/>
      <c r="UER3" s="16"/>
      <c r="UES3" s="16"/>
      <c r="UET3" s="16"/>
      <c r="UEU3" s="16"/>
      <c r="UEV3" s="16"/>
      <c r="UEW3" s="16"/>
      <c r="UEX3" s="16"/>
      <c r="UEY3" s="16"/>
      <c r="UEZ3" s="16"/>
      <c r="UFA3" s="16"/>
      <c r="UFB3" s="16"/>
      <c r="UFC3" s="16"/>
      <c r="UFD3" s="16"/>
      <c r="UFE3" s="16"/>
      <c r="UFF3" s="16"/>
      <c r="UFG3" s="16"/>
      <c r="UFH3" s="16"/>
      <c r="UFI3" s="16"/>
      <c r="UFJ3" s="16"/>
      <c r="UFK3" s="16"/>
      <c r="UFL3" s="16"/>
      <c r="UFM3" s="16"/>
      <c r="UFN3" s="16"/>
      <c r="UFO3" s="16"/>
      <c r="UFP3" s="16"/>
      <c r="UFQ3" s="16"/>
      <c r="UFR3" s="16"/>
      <c r="UFS3" s="16"/>
      <c r="UFT3" s="16"/>
      <c r="UFU3" s="16"/>
      <c r="UFV3" s="16"/>
      <c r="UFW3" s="16"/>
      <c r="UFX3" s="16"/>
      <c r="UFY3" s="16"/>
      <c r="UFZ3" s="16"/>
      <c r="UGA3" s="16"/>
      <c r="UGB3" s="16"/>
      <c r="UGC3" s="16"/>
      <c r="UGD3" s="16"/>
      <c r="UGE3" s="16"/>
      <c r="UGF3" s="16"/>
      <c r="UGG3" s="16"/>
      <c r="UGH3" s="16"/>
      <c r="UGI3" s="16"/>
      <c r="UGJ3" s="16"/>
      <c r="UGK3" s="16"/>
      <c r="UGL3" s="16"/>
      <c r="UGM3" s="16"/>
      <c r="UGN3" s="16"/>
      <c r="UGO3" s="16"/>
      <c r="UGP3" s="16"/>
      <c r="UGQ3" s="16"/>
      <c r="UGR3" s="16"/>
      <c r="UGS3" s="16"/>
      <c r="UGT3" s="16"/>
      <c r="UGU3" s="16"/>
      <c r="UGV3" s="16"/>
      <c r="UGW3" s="16"/>
      <c r="UGX3" s="16"/>
      <c r="UGY3" s="16"/>
      <c r="UGZ3" s="16"/>
      <c r="UHA3" s="16"/>
      <c r="UHB3" s="16"/>
      <c r="UHC3" s="16"/>
      <c r="UHD3" s="16"/>
      <c r="UHE3" s="16"/>
      <c r="UHF3" s="16"/>
      <c r="UHG3" s="16"/>
      <c r="UHH3" s="16"/>
      <c r="UHI3" s="16"/>
      <c r="UHJ3" s="16"/>
      <c r="UHK3" s="16"/>
      <c r="UHL3" s="16"/>
      <c r="UHM3" s="16"/>
      <c r="UHN3" s="16"/>
      <c r="UHO3" s="16"/>
      <c r="UHP3" s="16"/>
      <c r="UHQ3" s="16"/>
      <c r="UHR3" s="16"/>
      <c r="UHS3" s="16"/>
      <c r="UHT3" s="16"/>
      <c r="UHU3" s="16"/>
      <c r="UHV3" s="16"/>
      <c r="UHW3" s="16"/>
      <c r="UHX3" s="16"/>
      <c r="UHY3" s="16"/>
      <c r="UHZ3" s="16"/>
      <c r="UIA3" s="16"/>
      <c r="UIB3" s="16"/>
      <c r="UIC3" s="16"/>
      <c r="UID3" s="16"/>
      <c r="UIE3" s="16"/>
      <c r="UIF3" s="16"/>
      <c r="UIG3" s="16"/>
      <c r="UIH3" s="16"/>
      <c r="UII3" s="16"/>
      <c r="UIJ3" s="16"/>
      <c r="UIK3" s="16"/>
      <c r="UIL3" s="16"/>
      <c r="UIM3" s="16"/>
      <c r="UIN3" s="16"/>
      <c r="UIO3" s="16"/>
      <c r="UIP3" s="16"/>
      <c r="UIQ3" s="16"/>
      <c r="UIR3" s="16"/>
      <c r="UIS3" s="16"/>
      <c r="UIT3" s="16"/>
      <c r="UIU3" s="16"/>
      <c r="UIV3" s="16"/>
      <c r="UIW3" s="16"/>
      <c r="UIX3" s="16"/>
      <c r="UIY3" s="16"/>
      <c r="UIZ3" s="16"/>
      <c r="UJA3" s="16"/>
      <c r="UJB3" s="16"/>
      <c r="UJC3" s="16"/>
      <c r="UJD3" s="16"/>
      <c r="UJE3" s="16"/>
      <c r="UJF3" s="16"/>
      <c r="UJG3" s="16"/>
      <c r="UJH3" s="16"/>
      <c r="UJI3" s="16"/>
      <c r="UJJ3" s="16"/>
      <c r="UJK3" s="16"/>
      <c r="UJL3" s="16"/>
      <c r="UJM3" s="16"/>
      <c r="UJN3" s="16"/>
      <c r="UJO3" s="16"/>
      <c r="UJP3" s="16"/>
      <c r="UJQ3" s="16"/>
      <c r="UJR3" s="16"/>
      <c r="UJS3" s="16"/>
      <c r="UJT3" s="16"/>
      <c r="UJU3" s="16"/>
      <c r="UJV3" s="16"/>
      <c r="UJW3" s="16"/>
      <c r="UJX3" s="16"/>
      <c r="UJY3" s="16"/>
      <c r="UJZ3" s="16"/>
      <c r="UKA3" s="16"/>
      <c r="UKB3" s="16"/>
      <c r="UKC3" s="16"/>
      <c r="UKD3" s="16"/>
      <c r="UKE3" s="16"/>
      <c r="UKF3" s="16"/>
      <c r="UKG3" s="16"/>
      <c r="UKH3" s="16"/>
      <c r="UKI3" s="16"/>
      <c r="UKJ3" s="16"/>
      <c r="UKK3" s="16"/>
      <c r="UKL3" s="16"/>
      <c r="UKM3" s="16"/>
      <c r="UKN3" s="16"/>
      <c r="UKO3" s="16"/>
      <c r="UKP3" s="16"/>
      <c r="UKQ3" s="16"/>
      <c r="UKR3" s="16"/>
      <c r="UKS3" s="16"/>
      <c r="UKT3" s="16"/>
      <c r="UKU3" s="16"/>
      <c r="UKV3" s="16"/>
      <c r="UKW3" s="16"/>
      <c r="UKX3" s="16"/>
      <c r="UKY3" s="16"/>
      <c r="UKZ3" s="16"/>
      <c r="ULA3" s="16"/>
      <c r="ULB3" s="16"/>
      <c r="ULC3" s="16"/>
      <c r="ULD3" s="16"/>
      <c r="ULE3" s="16"/>
      <c r="ULF3" s="16"/>
      <c r="ULG3" s="16"/>
      <c r="ULH3" s="16"/>
      <c r="ULI3" s="16"/>
      <c r="ULJ3" s="16"/>
      <c r="ULK3" s="16"/>
      <c r="ULL3" s="16"/>
      <c r="ULM3" s="16"/>
      <c r="ULN3" s="16"/>
      <c r="ULO3" s="16"/>
      <c r="ULP3" s="16"/>
      <c r="ULQ3" s="16"/>
      <c r="ULR3" s="16"/>
      <c r="ULS3" s="16"/>
      <c r="ULT3" s="16"/>
      <c r="ULU3" s="16"/>
      <c r="ULV3" s="16"/>
      <c r="ULW3" s="16"/>
      <c r="ULX3" s="16"/>
      <c r="ULY3" s="16"/>
      <c r="ULZ3" s="16"/>
      <c r="UMA3" s="16"/>
      <c r="UMB3" s="16"/>
      <c r="UMC3" s="16"/>
      <c r="UMD3" s="16"/>
      <c r="UME3" s="16"/>
      <c r="UMF3" s="16"/>
      <c r="UMG3" s="16"/>
      <c r="UMH3" s="16"/>
      <c r="UMI3" s="16"/>
      <c r="UMJ3" s="16"/>
      <c r="UMK3" s="16"/>
      <c r="UML3" s="16"/>
      <c r="UMM3" s="16"/>
      <c r="UMN3" s="16"/>
      <c r="UMO3" s="16"/>
      <c r="UMP3" s="16"/>
      <c r="UMQ3" s="16"/>
      <c r="UMR3" s="16"/>
      <c r="UMS3" s="16"/>
      <c r="UMT3" s="16"/>
      <c r="UMU3" s="16"/>
      <c r="UMV3" s="16"/>
      <c r="UMW3" s="16"/>
      <c r="UMX3" s="16"/>
      <c r="UMY3" s="16"/>
      <c r="UMZ3" s="16"/>
      <c r="UNA3" s="16"/>
      <c r="UNB3" s="16"/>
      <c r="UNC3" s="16"/>
      <c r="UND3" s="16"/>
      <c r="UNE3" s="16"/>
      <c r="UNF3" s="16"/>
      <c r="UNG3" s="16"/>
      <c r="UNH3" s="16"/>
      <c r="UNI3" s="16"/>
      <c r="UNJ3" s="16"/>
      <c r="UNK3" s="16"/>
      <c r="UNL3" s="16"/>
      <c r="UNM3" s="16"/>
      <c r="UNN3" s="16"/>
      <c r="UNO3" s="16"/>
      <c r="UNP3" s="16"/>
      <c r="UNQ3" s="16"/>
      <c r="UNR3" s="16"/>
      <c r="UNS3" s="16"/>
      <c r="UNT3" s="16"/>
      <c r="UNU3" s="16"/>
      <c r="UNV3" s="16"/>
      <c r="UNW3" s="16"/>
      <c r="UNX3" s="16"/>
      <c r="UNY3" s="16"/>
      <c r="UNZ3" s="16"/>
      <c r="UOA3" s="16"/>
      <c r="UOB3" s="16"/>
      <c r="UOC3" s="16"/>
      <c r="UOD3" s="16"/>
      <c r="UOE3" s="16"/>
      <c r="UOF3" s="16"/>
      <c r="UOG3" s="16"/>
      <c r="UOH3" s="16"/>
      <c r="UOI3" s="16"/>
      <c r="UOJ3" s="16"/>
      <c r="UOK3" s="16"/>
      <c r="UOL3" s="16"/>
      <c r="UOM3" s="16"/>
      <c r="UON3" s="16"/>
      <c r="UOO3" s="16"/>
      <c r="UOP3" s="16"/>
      <c r="UOQ3" s="16"/>
      <c r="UOR3" s="16"/>
      <c r="UOS3" s="16"/>
      <c r="UOT3" s="16"/>
      <c r="UOU3" s="16"/>
      <c r="UOV3" s="16"/>
      <c r="UOW3" s="16"/>
      <c r="UOX3" s="16"/>
      <c r="UOY3" s="16"/>
      <c r="UOZ3" s="16"/>
      <c r="UPA3" s="16"/>
      <c r="UPB3" s="16"/>
      <c r="UPC3" s="16"/>
      <c r="UPD3" s="16"/>
      <c r="UPE3" s="16"/>
      <c r="UPF3" s="16"/>
      <c r="UPG3" s="16"/>
      <c r="UPH3" s="16"/>
      <c r="UPI3" s="16"/>
      <c r="UPJ3" s="16"/>
      <c r="UPK3" s="16"/>
      <c r="UPL3" s="16"/>
      <c r="UPM3" s="16"/>
      <c r="UPN3" s="16"/>
      <c r="UPO3" s="16"/>
      <c r="UPP3" s="16"/>
      <c r="UPQ3" s="16"/>
      <c r="UPR3" s="16"/>
      <c r="UPS3" s="16"/>
      <c r="UPT3" s="16"/>
      <c r="UPU3" s="16"/>
      <c r="UPV3" s="16"/>
      <c r="UPW3" s="16"/>
      <c r="UPX3" s="16"/>
      <c r="UPY3" s="16"/>
      <c r="UPZ3" s="16"/>
      <c r="UQA3" s="16"/>
      <c r="UQB3" s="16"/>
      <c r="UQC3" s="16"/>
      <c r="UQD3" s="16"/>
      <c r="UQE3" s="16"/>
      <c r="UQF3" s="16"/>
      <c r="UQG3" s="16"/>
      <c r="UQH3" s="16"/>
      <c r="UQI3" s="16"/>
      <c r="UQJ3" s="16"/>
      <c r="UQK3" s="16"/>
      <c r="UQL3" s="16"/>
      <c r="UQM3" s="16"/>
      <c r="UQN3" s="16"/>
      <c r="UQO3" s="16"/>
      <c r="UQP3" s="16"/>
      <c r="UQQ3" s="16"/>
      <c r="UQR3" s="16"/>
      <c r="UQS3" s="16"/>
      <c r="UQT3" s="16"/>
      <c r="UQU3" s="16"/>
      <c r="UQV3" s="16"/>
      <c r="UQW3" s="16"/>
      <c r="UQX3" s="16"/>
      <c r="UQY3" s="16"/>
      <c r="UQZ3" s="16"/>
      <c r="URA3" s="16"/>
      <c r="URB3" s="16"/>
      <c r="URC3" s="16"/>
      <c r="URD3" s="16"/>
      <c r="URE3" s="16"/>
      <c r="URF3" s="16"/>
      <c r="URG3" s="16"/>
      <c r="URH3" s="16"/>
      <c r="URI3" s="16"/>
      <c r="URJ3" s="16"/>
      <c r="URK3" s="16"/>
      <c r="URL3" s="16"/>
      <c r="URM3" s="16"/>
      <c r="URN3" s="16"/>
      <c r="URO3" s="16"/>
      <c r="URP3" s="16"/>
      <c r="URQ3" s="16"/>
      <c r="URR3" s="16"/>
      <c r="URS3" s="16"/>
      <c r="URT3" s="16"/>
      <c r="URU3" s="16"/>
      <c r="URV3" s="16"/>
      <c r="URW3" s="16"/>
      <c r="URX3" s="16"/>
      <c r="URY3" s="16"/>
      <c r="URZ3" s="16"/>
      <c r="USA3" s="16"/>
      <c r="USB3" s="16"/>
      <c r="USC3" s="16"/>
      <c r="USD3" s="16"/>
      <c r="USE3" s="16"/>
      <c r="USF3" s="16"/>
      <c r="USG3" s="16"/>
      <c r="USH3" s="16"/>
      <c r="USI3" s="16"/>
      <c r="USJ3" s="16"/>
      <c r="USK3" s="16"/>
      <c r="USL3" s="16"/>
      <c r="USM3" s="16"/>
      <c r="USN3" s="16"/>
      <c r="USO3" s="16"/>
      <c r="USP3" s="16"/>
      <c r="USQ3" s="16"/>
      <c r="USR3" s="16"/>
      <c r="USS3" s="16"/>
      <c r="UST3" s="16"/>
      <c r="USU3" s="16"/>
      <c r="USV3" s="16"/>
      <c r="USW3" s="16"/>
      <c r="USX3" s="16"/>
      <c r="USY3" s="16"/>
      <c r="USZ3" s="16"/>
      <c r="UTA3" s="16"/>
      <c r="UTB3" s="16"/>
      <c r="UTC3" s="16"/>
      <c r="UTD3" s="16"/>
      <c r="UTE3" s="16"/>
      <c r="UTF3" s="16"/>
      <c r="UTG3" s="16"/>
      <c r="UTH3" s="16"/>
      <c r="UTI3" s="16"/>
      <c r="UTJ3" s="16"/>
      <c r="UTK3" s="16"/>
      <c r="UTL3" s="16"/>
      <c r="UTM3" s="16"/>
      <c r="UTN3" s="16"/>
      <c r="UTO3" s="16"/>
      <c r="UTP3" s="16"/>
      <c r="UTQ3" s="16"/>
      <c r="UTR3" s="16"/>
      <c r="UTS3" s="16"/>
      <c r="UTT3" s="16"/>
      <c r="UTU3" s="16"/>
      <c r="UTV3" s="16"/>
      <c r="UTW3" s="16"/>
      <c r="UTX3" s="16"/>
      <c r="UTY3" s="16"/>
      <c r="UTZ3" s="16"/>
      <c r="UUA3" s="16"/>
      <c r="UUB3" s="16"/>
      <c r="UUC3" s="16"/>
      <c r="UUD3" s="16"/>
      <c r="UUE3" s="16"/>
      <c r="UUF3" s="16"/>
      <c r="UUG3" s="16"/>
      <c r="UUH3" s="16"/>
      <c r="UUI3" s="16"/>
      <c r="UUJ3" s="16"/>
      <c r="UUK3" s="16"/>
      <c r="UUL3" s="16"/>
      <c r="UUM3" s="16"/>
      <c r="UUN3" s="16"/>
      <c r="UUO3" s="16"/>
      <c r="UUP3" s="16"/>
      <c r="UUQ3" s="16"/>
      <c r="UUR3" s="16"/>
      <c r="UUS3" s="16"/>
      <c r="UUT3" s="16"/>
      <c r="UUU3" s="16"/>
      <c r="UUV3" s="16"/>
      <c r="UUW3" s="16"/>
      <c r="UUX3" s="16"/>
      <c r="UUY3" s="16"/>
      <c r="UUZ3" s="16"/>
      <c r="UVA3" s="16"/>
      <c r="UVB3" s="16"/>
      <c r="UVC3" s="16"/>
      <c r="UVD3" s="16"/>
      <c r="UVE3" s="16"/>
      <c r="UVF3" s="16"/>
      <c r="UVG3" s="16"/>
      <c r="UVH3" s="16"/>
      <c r="UVI3" s="16"/>
      <c r="UVJ3" s="16"/>
      <c r="UVK3" s="16"/>
      <c r="UVL3" s="16"/>
      <c r="UVM3" s="16"/>
      <c r="UVN3" s="16"/>
      <c r="UVO3" s="16"/>
      <c r="UVP3" s="16"/>
      <c r="UVQ3" s="16"/>
      <c r="UVR3" s="16"/>
      <c r="UVS3" s="16"/>
      <c r="UVT3" s="16"/>
      <c r="UVU3" s="16"/>
      <c r="UVV3" s="16"/>
      <c r="UVW3" s="16"/>
      <c r="UVX3" s="16"/>
      <c r="UVY3" s="16"/>
      <c r="UVZ3" s="16"/>
      <c r="UWA3" s="16"/>
      <c r="UWB3" s="16"/>
      <c r="UWC3" s="16"/>
      <c r="UWD3" s="16"/>
      <c r="UWE3" s="16"/>
      <c r="UWF3" s="16"/>
      <c r="UWG3" s="16"/>
      <c r="UWH3" s="16"/>
      <c r="UWI3" s="16"/>
      <c r="UWJ3" s="16"/>
      <c r="UWK3" s="16"/>
      <c r="UWL3" s="16"/>
      <c r="UWM3" s="16"/>
      <c r="UWN3" s="16"/>
      <c r="UWO3" s="16"/>
      <c r="UWP3" s="16"/>
      <c r="UWQ3" s="16"/>
      <c r="UWR3" s="16"/>
      <c r="UWS3" s="16"/>
      <c r="UWT3" s="16"/>
      <c r="UWU3" s="16"/>
      <c r="UWV3" s="16"/>
      <c r="UWW3" s="16"/>
      <c r="UWX3" s="16"/>
      <c r="UWY3" s="16"/>
      <c r="UWZ3" s="16"/>
      <c r="UXA3" s="16"/>
      <c r="UXB3" s="16"/>
      <c r="UXC3" s="16"/>
      <c r="UXD3" s="16"/>
      <c r="UXE3" s="16"/>
      <c r="UXF3" s="16"/>
      <c r="UXG3" s="16"/>
      <c r="UXH3" s="16"/>
      <c r="UXI3" s="16"/>
      <c r="UXJ3" s="16"/>
      <c r="UXK3" s="16"/>
      <c r="UXL3" s="16"/>
      <c r="UXM3" s="16"/>
      <c r="UXN3" s="16"/>
      <c r="UXO3" s="16"/>
      <c r="UXP3" s="16"/>
      <c r="UXQ3" s="16"/>
      <c r="UXR3" s="16"/>
      <c r="UXS3" s="16"/>
      <c r="UXT3" s="16"/>
      <c r="UXU3" s="16"/>
      <c r="UXV3" s="16"/>
      <c r="UXW3" s="16"/>
      <c r="UXX3" s="16"/>
      <c r="UXY3" s="16"/>
      <c r="UXZ3" s="16"/>
      <c r="UYA3" s="16"/>
      <c r="UYB3" s="16"/>
      <c r="UYC3" s="16"/>
      <c r="UYD3" s="16"/>
      <c r="UYE3" s="16"/>
      <c r="UYF3" s="16"/>
      <c r="UYG3" s="16"/>
      <c r="UYH3" s="16"/>
      <c r="UYI3" s="16"/>
      <c r="UYJ3" s="16"/>
      <c r="UYK3" s="16"/>
      <c r="UYL3" s="16"/>
      <c r="UYM3" s="16"/>
      <c r="UYN3" s="16"/>
      <c r="UYO3" s="16"/>
      <c r="UYP3" s="16"/>
      <c r="UYQ3" s="16"/>
      <c r="UYR3" s="16"/>
      <c r="UYS3" s="16"/>
      <c r="UYT3" s="16"/>
      <c r="UYU3" s="16"/>
      <c r="UYV3" s="16"/>
      <c r="UYW3" s="16"/>
      <c r="UYX3" s="16"/>
      <c r="UYY3" s="16"/>
      <c r="UYZ3" s="16"/>
      <c r="UZA3" s="16"/>
      <c r="UZB3" s="16"/>
      <c r="UZC3" s="16"/>
      <c r="UZD3" s="16"/>
      <c r="UZE3" s="16"/>
      <c r="UZF3" s="16"/>
      <c r="UZG3" s="16"/>
      <c r="UZH3" s="16"/>
      <c r="UZI3" s="16"/>
      <c r="UZJ3" s="16"/>
      <c r="UZK3" s="16"/>
      <c r="UZL3" s="16"/>
      <c r="UZM3" s="16"/>
      <c r="UZN3" s="16"/>
      <c r="UZO3" s="16"/>
      <c r="UZP3" s="16"/>
      <c r="UZQ3" s="16"/>
      <c r="UZR3" s="16"/>
      <c r="UZS3" s="16"/>
      <c r="UZT3" s="16"/>
      <c r="UZU3" s="16"/>
      <c r="UZV3" s="16"/>
      <c r="UZW3" s="16"/>
      <c r="UZX3" s="16"/>
      <c r="UZY3" s="16"/>
      <c r="UZZ3" s="16"/>
      <c r="VAA3" s="16"/>
      <c r="VAB3" s="16"/>
      <c r="VAC3" s="16"/>
      <c r="VAD3" s="16"/>
      <c r="VAE3" s="16"/>
      <c r="VAF3" s="16"/>
      <c r="VAG3" s="16"/>
      <c r="VAH3" s="16"/>
      <c r="VAI3" s="16"/>
      <c r="VAJ3" s="16"/>
      <c r="VAK3" s="16"/>
      <c r="VAL3" s="16"/>
      <c r="VAM3" s="16"/>
      <c r="VAN3" s="16"/>
      <c r="VAO3" s="16"/>
      <c r="VAP3" s="16"/>
      <c r="VAQ3" s="16"/>
      <c r="VAR3" s="16"/>
      <c r="VAS3" s="16"/>
      <c r="VAT3" s="16"/>
      <c r="VAU3" s="16"/>
      <c r="VAV3" s="16"/>
      <c r="VAW3" s="16"/>
      <c r="VAX3" s="16"/>
      <c r="VAY3" s="16"/>
      <c r="VAZ3" s="16"/>
      <c r="VBA3" s="16"/>
      <c r="VBB3" s="16"/>
      <c r="VBC3" s="16"/>
      <c r="VBD3" s="16"/>
      <c r="VBE3" s="16"/>
      <c r="VBF3" s="16"/>
      <c r="VBG3" s="16"/>
      <c r="VBH3" s="16"/>
      <c r="VBI3" s="16"/>
      <c r="VBJ3" s="16"/>
      <c r="VBK3" s="16"/>
      <c r="VBL3" s="16"/>
      <c r="VBM3" s="16"/>
      <c r="VBN3" s="16"/>
      <c r="VBO3" s="16"/>
      <c r="VBP3" s="16"/>
      <c r="VBQ3" s="16"/>
      <c r="VBR3" s="16"/>
      <c r="VBS3" s="16"/>
      <c r="VBT3" s="16"/>
      <c r="VBU3" s="16"/>
      <c r="VBV3" s="16"/>
      <c r="VBW3" s="16"/>
      <c r="VBX3" s="16"/>
      <c r="VBY3" s="16"/>
      <c r="VBZ3" s="16"/>
      <c r="VCA3" s="16"/>
      <c r="VCB3" s="16"/>
      <c r="VCC3" s="16"/>
      <c r="VCD3" s="16"/>
      <c r="VCE3" s="16"/>
      <c r="VCF3" s="16"/>
      <c r="VCG3" s="16"/>
      <c r="VCH3" s="16"/>
      <c r="VCI3" s="16"/>
      <c r="VCJ3" s="16"/>
      <c r="VCK3" s="16"/>
      <c r="VCL3" s="16"/>
      <c r="VCM3" s="16"/>
      <c r="VCN3" s="16"/>
      <c r="VCO3" s="16"/>
      <c r="VCP3" s="16"/>
      <c r="VCQ3" s="16"/>
      <c r="VCR3" s="16"/>
      <c r="VCS3" s="16"/>
      <c r="VCT3" s="16"/>
      <c r="VCU3" s="16"/>
      <c r="VCV3" s="16"/>
      <c r="VCW3" s="16"/>
      <c r="VCX3" s="16"/>
      <c r="VCY3" s="16"/>
      <c r="VCZ3" s="16"/>
      <c r="VDA3" s="16"/>
      <c r="VDB3" s="16"/>
      <c r="VDC3" s="16"/>
      <c r="VDD3" s="16"/>
      <c r="VDE3" s="16"/>
      <c r="VDF3" s="16"/>
      <c r="VDG3" s="16"/>
      <c r="VDH3" s="16"/>
      <c r="VDI3" s="16"/>
      <c r="VDJ3" s="16"/>
      <c r="VDK3" s="16"/>
      <c r="VDL3" s="16"/>
      <c r="VDM3" s="16"/>
      <c r="VDN3" s="16"/>
      <c r="VDO3" s="16"/>
      <c r="VDP3" s="16"/>
      <c r="VDQ3" s="16"/>
      <c r="VDR3" s="16"/>
      <c r="VDS3" s="16"/>
      <c r="VDT3" s="16"/>
      <c r="VDU3" s="16"/>
      <c r="VDV3" s="16"/>
      <c r="VDW3" s="16"/>
      <c r="VDX3" s="16"/>
      <c r="VDY3" s="16"/>
      <c r="VDZ3" s="16"/>
      <c r="VEA3" s="16"/>
      <c r="VEB3" s="16"/>
      <c r="VEC3" s="16"/>
      <c r="VED3" s="16"/>
      <c r="VEE3" s="16"/>
      <c r="VEF3" s="16"/>
      <c r="VEG3" s="16"/>
      <c r="VEH3" s="16"/>
      <c r="VEI3" s="16"/>
      <c r="VEJ3" s="16"/>
      <c r="VEK3" s="16"/>
      <c r="VEL3" s="16"/>
      <c r="VEM3" s="16"/>
      <c r="VEN3" s="16"/>
      <c r="VEO3" s="16"/>
      <c r="VEP3" s="16"/>
      <c r="VEQ3" s="16"/>
      <c r="VER3" s="16"/>
      <c r="VES3" s="16"/>
      <c r="VET3" s="16"/>
      <c r="VEU3" s="16"/>
      <c r="VEV3" s="16"/>
      <c r="VEW3" s="16"/>
      <c r="VEX3" s="16"/>
      <c r="VEY3" s="16"/>
      <c r="VEZ3" s="16"/>
      <c r="VFA3" s="16"/>
      <c r="VFB3" s="16"/>
      <c r="VFC3" s="16"/>
      <c r="VFD3" s="16"/>
      <c r="VFE3" s="16"/>
      <c r="VFF3" s="16"/>
      <c r="VFG3" s="16"/>
      <c r="VFH3" s="16"/>
      <c r="VFI3" s="16"/>
      <c r="VFJ3" s="16"/>
      <c r="VFK3" s="16"/>
      <c r="VFL3" s="16"/>
      <c r="VFM3" s="16"/>
      <c r="VFN3" s="16"/>
      <c r="VFO3" s="16"/>
      <c r="VFP3" s="16"/>
      <c r="VFQ3" s="16"/>
      <c r="VFR3" s="16"/>
      <c r="VFS3" s="16"/>
      <c r="VFT3" s="16"/>
      <c r="VFU3" s="16"/>
      <c r="VFV3" s="16"/>
      <c r="VFW3" s="16"/>
      <c r="VFX3" s="16"/>
      <c r="VFY3" s="16"/>
      <c r="VFZ3" s="16"/>
      <c r="VGA3" s="16"/>
      <c r="VGB3" s="16"/>
      <c r="VGC3" s="16"/>
      <c r="VGD3" s="16"/>
      <c r="VGE3" s="16"/>
      <c r="VGF3" s="16"/>
      <c r="VGG3" s="16"/>
      <c r="VGH3" s="16"/>
      <c r="VGI3" s="16"/>
      <c r="VGJ3" s="16"/>
      <c r="VGK3" s="16"/>
      <c r="VGL3" s="16"/>
      <c r="VGM3" s="16"/>
      <c r="VGN3" s="16"/>
      <c r="VGO3" s="16"/>
      <c r="VGP3" s="16"/>
      <c r="VGQ3" s="16"/>
      <c r="VGR3" s="16"/>
      <c r="VGS3" s="16"/>
      <c r="VGT3" s="16"/>
      <c r="VGU3" s="16"/>
      <c r="VGV3" s="16"/>
      <c r="VGW3" s="16"/>
      <c r="VGX3" s="16"/>
      <c r="VGY3" s="16"/>
      <c r="VGZ3" s="16"/>
      <c r="VHA3" s="16"/>
      <c r="VHB3" s="16"/>
      <c r="VHC3" s="16"/>
      <c r="VHD3" s="16"/>
      <c r="VHE3" s="16"/>
      <c r="VHF3" s="16"/>
      <c r="VHG3" s="16"/>
      <c r="VHH3" s="16"/>
      <c r="VHI3" s="16"/>
      <c r="VHJ3" s="16"/>
      <c r="VHK3" s="16"/>
      <c r="VHL3" s="16"/>
      <c r="VHM3" s="16"/>
      <c r="VHN3" s="16"/>
      <c r="VHO3" s="16"/>
      <c r="VHP3" s="16"/>
      <c r="VHQ3" s="16"/>
      <c r="VHR3" s="16"/>
      <c r="VHS3" s="16"/>
      <c r="VHT3" s="16"/>
      <c r="VHU3" s="16"/>
      <c r="VHV3" s="16"/>
      <c r="VHW3" s="16"/>
      <c r="VHX3" s="16"/>
      <c r="VHY3" s="16"/>
      <c r="VHZ3" s="16"/>
      <c r="VIA3" s="16"/>
      <c r="VIB3" s="16"/>
      <c r="VIC3" s="16"/>
      <c r="VID3" s="16"/>
      <c r="VIE3" s="16"/>
      <c r="VIF3" s="16"/>
      <c r="VIG3" s="16"/>
      <c r="VIH3" s="16"/>
      <c r="VII3" s="16"/>
      <c r="VIJ3" s="16"/>
      <c r="VIK3" s="16"/>
      <c r="VIL3" s="16"/>
      <c r="VIM3" s="16"/>
      <c r="VIN3" s="16"/>
      <c r="VIO3" s="16"/>
      <c r="VIP3" s="16"/>
      <c r="VIQ3" s="16"/>
      <c r="VIR3" s="16"/>
      <c r="VIS3" s="16"/>
      <c r="VIT3" s="16"/>
      <c r="VIU3" s="16"/>
      <c r="VIV3" s="16"/>
      <c r="VIW3" s="16"/>
      <c r="VIX3" s="16"/>
      <c r="VIY3" s="16"/>
      <c r="VIZ3" s="16"/>
      <c r="VJA3" s="16"/>
      <c r="VJB3" s="16"/>
      <c r="VJC3" s="16"/>
      <c r="VJD3" s="16"/>
      <c r="VJE3" s="16"/>
      <c r="VJF3" s="16"/>
      <c r="VJG3" s="16"/>
      <c r="VJH3" s="16"/>
      <c r="VJI3" s="16"/>
      <c r="VJJ3" s="16"/>
      <c r="VJK3" s="16"/>
      <c r="VJL3" s="16"/>
      <c r="VJM3" s="16"/>
      <c r="VJN3" s="16"/>
      <c r="VJO3" s="16"/>
      <c r="VJP3" s="16"/>
      <c r="VJQ3" s="16"/>
      <c r="VJR3" s="16"/>
      <c r="VJS3" s="16"/>
      <c r="VJT3" s="16"/>
      <c r="VJU3" s="16"/>
      <c r="VJV3" s="16"/>
      <c r="VJW3" s="16"/>
      <c r="VJX3" s="16"/>
      <c r="VJY3" s="16"/>
      <c r="VJZ3" s="16"/>
      <c r="VKA3" s="16"/>
      <c r="VKB3" s="16"/>
      <c r="VKC3" s="16"/>
      <c r="VKD3" s="16"/>
      <c r="VKE3" s="16"/>
      <c r="VKF3" s="16"/>
      <c r="VKG3" s="16"/>
      <c r="VKH3" s="16"/>
      <c r="VKI3" s="16"/>
      <c r="VKJ3" s="16"/>
      <c r="VKK3" s="16"/>
      <c r="VKL3" s="16"/>
      <c r="VKM3" s="16"/>
      <c r="VKN3" s="16"/>
      <c r="VKO3" s="16"/>
      <c r="VKP3" s="16"/>
      <c r="VKQ3" s="16"/>
      <c r="VKR3" s="16"/>
      <c r="VKS3" s="16"/>
      <c r="VKT3" s="16"/>
      <c r="VKU3" s="16"/>
      <c r="VKV3" s="16"/>
      <c r="VKW3" s="16"/>
      <c r="VKX3" s="16"/>
      <c r="VKY3" s="16"/>
      <c r="VKZ3" s="16"/>
      <c r="VLA3" s="16"/>
      <c r="VLB3" s="16"/>
      <c r="VLC3" s="16"/>
      <c r="VLD3" s="16"/>
      <c r="VLE3" s="16"/>
      <c r="VLF3" s="16"/>
      <c r="VLG3" s="16"/>
      <c r="VLH3" s="16"/>
      <c r="VLI3" s="16"/>
      <c r="VLJ3" s="16"/>
      <c r="VLK3" s="16"/>
      <c r="VLL3" s="16"/>
      <c r="VLM3" s="16"/>
      <c r="VLN3" s="16"/>
      <c r="VLO3" s="16"/>
      <c r="VLP3" s="16"/>
      <c r="VLQ3" s="16"/>
      <c r="VLR3" s="16"/>
      <c r="VLS3" s="16"/>
      <c r="VLT3" s="16"/>
      <c r="VLU3" s="16"/>
      <c r="VLV3" s="16"/>
      <c r="VLW3" s="16"/>
      <c r="VLX3" s="16"/>
      <c r="VLY3" s="16"/>
      <c r="VLZ3" s="16"/>
      <c r="VMA3" s="16"/>
      <c r="VMB3" s="16"/>
      <c r="VMC3" s="16"/>
      <c r="VMD3" s="16"/>
      <c r="VME3" s="16"/>
      <c r="VMF3" s="16"/>
      <c r="VMG3" s="16"/>
      <c r="VMH3" s="16"/>
      <c r="VMI3" s="16"/>
      <c r="VMJ3" s="16"/>
      <c r="VMK3" s="16"/>
      <c r="VML3" s="16"/>
      <c r="VMM3" s="16"/>
      <c r="VMN3" s="16"/>
      <c r="VMO3" s="16"/>
      <c r="VMP3" s="16"/>
      <c r="VMQ3" s="16"/>
      <c r="VMR3" s="16"/>
      <c r="VMS3" s="16"/>
      <c r="VMT3" s="16"/>
      <c r="VMU3" s="16"/>
      <c r="VMV3" s="16"/>
      <c r="VMW3" s="16"/>
      <c r="VMX3" s="16"/>
      <c r="VMY3" s="16"/>
      <c r="VMZ3" s="16"/>
      <c r="VNA3" s="16"/>
      <c r="VNB3" s="16"/>
      <c r="VNC3" s="16"/>
      <c r="VND3" s="16"/>
      <c r="VNE3" s="16"/>
      <c r="VNF3" s="16"/>
      <c r="VNG3" s="16"/>
      <c r="VNH3" s="16"/>
      <c r="VNI3" s="16"/>
      <c r="VNJ3" s="16"/>
      <c r="VNK3" s="16"/>
      <c r="VNL3" s="16"/>
      <c r="VNM3" s="16"/>
      <c r="VNN3" s="16"/>
      <c r="VNO3" s="16"/>
      <c r="VNP3" s="16"/>
      <c r="VNQ3" s="16"/>
      <c r="VNR3" s="16"/>
      <c r="VNS3" s="16"/>
      <c r="VNT3" s="16"/>
      <c r="VNU3" s="16"/>
      <c r="VNV3" s="16"/>
      <c r="VNW3" s="16"/>
      <c r="VNX3" s="16"/>
      <c r="VNY3" s="16"/>
      <c r="VNZ3" s="16"/>
      <c r="VOA3" s="16"/>
      <c r="VOB3" s="16"/>
      <c r="VOC3" s="16"/>
      <c r="VOD3" s="16"/>
      <c r="VOE3" s="16"/>
      <c r="VOF3" s="16"/>
      <c r="VOG3" s="16"/>
      <c r="VOH3" s="16"/>
      <c r="VOI3" s="16"/>
      <c r="VOJ3" s="16"/>
      <c r="VOK3" s="16"/>
      <c r="VOL3" s="16"/>
      <c r="VOM3" s="16"/>
      <c r="VON3" s="16"/>
      <c r="VOO3" s="16"/>
      <c r="VOP3" s="16"/>
      <c r="VOQ3" s="16"/>
      <c r="VOR3" s="16"/>
      <c r="VOS3" s="16"/>
      <c r="VOT3" s="16"/>
      <c r="VOU3" s="16"/>
      <c r="VOV3" s="16"/>
      <c r="VOW3" s="16"/>
      <c r="VOX3" s="16"/>
      <c r="VOY3" s="16"/>
      <c r="VOZ3" s="16"/>
      <c r="VPA3" s="16"/>
      <c r="VPB3" s="16"/>
      <c r="VPC3" s="16"/>
      <c r="VPD3" s="16"/>
      <c r="VPE3" s="16"/>
      <c r="VPF3" s="16"/>
      <c r="VPG3" s="16"/>
      <c r="VPH3" s="16"/>
      <c r="VPI3" s="16"/>
      <c r="VPJ3" s="16"/>
      <c r="VPK3" s="16"/>
      <c r="VPL3" s="16"/>
      <c r="VPM3" s="16"/>
      <c r="VPN3" s="16"/>
      <c r="VPO3" s="16"/>
      <c r="VPP3" s="16"/>
      <c r="VPQ3" s="16"/>
      <c r="VPR3" s="16"/>
      <c r="VPS3" s="16"/>
      <c r="VPT3" s="16"/>
      <c r="VPU3" s="16"/>
      <c r="VPV3" s="16"/>
      <c r="VPW3" s="16"/>
      <c r="VPX3" s="16"/>
      <c r="VPY3" s="16"/>
      <c r="VPZ3" s="16"/>
      <c r="VQA3" s="16"/>
      <c r="VQB3" s="16"/>
      <c r="VQC3" s="16"/>
      <c r="VQD3" s="16"/>
      <c r="VQE3" s="16"/>
      <c r="VQF3" s="16"/>
      <c r="VQG3" s="16"/>
      <c r="VQH3" s="16"/>
      <c r="VQI3" s="16"/>
      <c r="VQJ3" s="16"/>
      <c r="VQK3" s="16"/>
      <c r="VQL3" s="16"/>
      <c r="VQM3" s="16"/>
      <c r="VQN3" s="16"/>
      <c r="VQO3" s="16"/>
      <c r="VQP3" s="16"/>
      <c r="VQQ3" s="16"/>
      <c r="VQR3" s="16"/>
      <c r="VQS3" s="16"/>
      <c r="VQT3" s="16"/>
      <c r="VQU3" s="16"/>
      <c r="VQV3" s="16"/>
      <c r="VQW3" s="16"/>
      <c r="VQX3" s="16"/>
      <c r="VQY3" s="16"/>
      <c r="VQZ3" s="16"/>
      <c r="VRA3" s="16"/>
      <c r="VRB3" s="16"/>
      <c r="VRC3" s="16"/>
      <c r="VRD3" s="16"/>
      <c r="VRE3" s="16"/>
      <c r="VRF3" s="16"/>
      <c r="VRG3" s="16"/>
      <c r="VRH3" s="16"/>
      <c r="VRI3" s="16"/>
      <c r="VRJ3" s="16"/>
      <c r="VRK3" s="16"/>
      <c r="VRL3" s="16"/>
      <c r="VRM3" s="16"/>
      <c r="VRN3" s="16"/>
      <c r="VRO3" s="16"/>
      <c r="VRP3" s="16"/>
      <c r="VRQ3" s="16"/>
      <c r="VRR3" s="16"/>
      <c r="VRS3" s="16"/>
      <c r="VRT3" s="16"/>
      <c r="VRU3" s="16"/>
      <c r="VRV3" s="16"/>
      <c r="VRW3" s="16"/>
      <c r="VRX3" s="16"/>
      <c r="VRY3" s="16"/>
      <c r="VRZ3" s="16"/>
      <c r="VSA3" s="16"/>
      <c r="VSB3" s="16"/>
      <c r="VSC3" s="16"/>
      <c r="VSD3" s="16"/>
      <c r="VSE3" s="16"/>
      <c r="VSF3" s="16"/>
      <c r="VSG3" s="16"/>
      <c r="VSH3" s="16"/>
      <c r="VSI3" s="16"/>
      <c r="VSJ3" s="16"/>
      <c r="VSK3" s="16"/>
      <c r="VSL3" s="16"/>
      <c r="VSM3" s="16"/>
      <c r="VSN3" s="16"/>
      <c r="VSO3" s="16"/>
      <c r="VSP3" s="16"/>
      <c r="VSQ3" s="16"/>
      <c r="VSR3" s="16"/>
      <c r="VSS3" s="16"/>
      <c r="VST3" s="16"/>
      <c r="VSU3" s="16"/>
      <c r="VSV3" s="16"/>
      <c r="VSW3" s="16"/>
      <c r="VSX3" s="16"/>
      <c r="VSY3" s="16"/>
      <c r="VSZ3" s="16"/>
      <c r="VTA3" s="16"/>
      <c r="VTB3" s="16"/>
      <c r="VTC3" s="16"/>
      <c r="VTD3" s="16"/>
      <c r="VTE3" s="16"/>
      <c r="VTF3" s="16"/>
      <c r="VTG3" s="16"/>
      <c r="VTH3" s="16"/>
      <c r="VTI3" s="16"/>
      <c r="VTJ3" s="16"/>
      <c r="VTK3" s="16"/>
      <c r="VTL3" s="16"/>
      <c r="VTM3" s="16"/>
      <c r="VTN3" s="16"/>
      <c r="VTO3" s="16"/>
      <c r="VTP3" s="16"/>
      <c r="VTQ3" s="16"/>
      <c r="VTR3" s="16"/>
      <c r="VTS3" s="16"/>
      <c r="VTT3" s="16"/>
      <c r="VTU3" s="16"/>
      <c r="VTV3" s="16"/>
      <c r="VTW3" s="16"/>
      <c r="VTX3" s="16"/>
      <c r="VTY3" s="16"/>
      <c r="VTZ3" s="16"/>
      <c r="VUA3" s="16"/>
      <c r="VUB3" s="16"/>
      <c r="VUC3" s="16"/>
      <c r="VUD3" s="16"/>
      <c r="VUE3" s="16"/>
      <c r="VUF3" s="16"/>
      <c r="VUG3" s="16"/>
      <c r="VUH3" s="16"/>
      <c r="VUI3" s="16"/>
      <c r="VUJ3" s="16"/>
      <c r="VUK3" s="16"/>
      <c r="VUL3" s="16"/>
      <c r="VUM3" s="16"/>
      <c r="VUN3" s="16"/>
      <c r="VUO3" s="16"/>
      <c r="VUP3" s="16"/>
      <c r="VUQ3" s="16"/>
      <c r="VUR3" s="16"/>
      <c r="VUS3" s="16"/>
      <c r="VUT3" s="16"/>
      <c r="VUU3" s="16"/>
      <c r="VUV3" s="16"/>
      <c r="VUW3" s="16"/>
      <c r="VUX3" s="16"/>
      <c r="VUY3" s="16"/>
      <c r="VUZ3" s="16"/>
      <c r="VVA3" s="16"/>
      <c r="VVB3" s="16"/>
      <c r="VVC3" s="16"/>
      <c r="VVD3" s="16"/>
      <c r="VVE3" s="16"/>
      <c r="VVF3" s="16"/>
      <c r="VVG3" s="16"/>
      <c r="VVH3" s="16"/>
      <c r="VVI3" s="16"/>
      <c r="VVJ3" s="16"/>
      <c r="VVK3" s="16"/>
      <c r="VVL3" s="16"/>
      <c r="VVM3" s="16"/>
      <c r="VVN3" s="16"/>
      <c r="VVO3" s="16"/>
      <c r="VVP3" s="16"/>
      <c r="VVQ3" s="16"/>
      <c r="VVR3" s="16"/>
      <c r="VVS3" s="16"/>
      <c r="VVT3" s="16"/>
      <c r="VVU3" s="16"/>
      <c r="VVV3" s="16"/>
      <c r="VVW3" s="16"/>
      <c r="VVX3" s="16"/>
      <c r="VVY3" s="16"/>
      <c r="VVZ3" s="16"/>
      <c r="VWA3" s="16"/>
      <c r="VWB3" s="16"/>
      <c r="VWC3" s="16"/>
      <c r="VWD3" s="16"/>
      <c r="VWE3" s="16"/>
      <c r="VWF3" s="16"/>
      <c r="VWG3" s="16"/>
      <c r="VWH3" s="16"/>
      <c r="VWI3" s="16"/>
      <c r="VWJ3" s="16"/>
      <c r="VWK3" s="16"/>
      <c r="VWL3" s="16"/>
      <c r="VWM3" s="16"/>
      <c r="VWN3" s="16"/>
      <c r="VWO3" s="16"/>
      <c r="VWP3" s="16"/>
      <c r="VWQ3" s="16"/>
      <c r="VWR3" s="16"/>
      <c r="VWS3" s="16"/>
      <c r="VWT3" s="16"/>
      <c r="VWU3" s="16"/>
      <c r="VWV3" s="16"/>
      <c r="VWW3" s="16"/>
      <c r="VWX3" s="16"/>
      <c r="VWY3" s="16"/>
      <c r="VWZ3" s="16"/>
      <c r="VXA3" s="16"/>
      <c r="VXB3" s="16"/>
      <c r="VXC3" s="16"/>
      <c r="VXD3" s="16"/>
      <c r="VXE3" s="16"/>
      <c r="VXF3" s="16"/>
      <c r="VXG3" s="16"/>
      <c r="VXH3" s="16"/>
      <c r="VXI3" s="16"/>
      <c r="VXJ3" s="16"/>
      <c r="VXK3" s="16"/>
      <c r="VXL3" s="16"/>
      <c r="VXM3" s="16"/>
      <c r="VXN3" s="16"/>
      <c r="VXO3" s="16"/>
      <c r="VXP3" s="16"/>
      <c r="VXQ3" s="16"/>
      <c r="VXR3" s="16"/>
      <c r="VXS3" s="16"/>
      <c r="VXT3" s="16"/>
      <c r="VXU3" s="16"/>
      <c r="VXV3" s="16"/>
      <c r="VXW3" s="16"/>
      <c r="VXX3" s="16"/>
      <c r="VXY3" s="16"/>
      <c r="VXZ3" s="16"/>
      <c r="VYA3" s="16"/>
      <c r="VYB3" s="16"/>
      <c r="VYC3" s="16"/>
      <c r="VYD3" s="16"/>
      <c r="VYE3" s="16"/>
      <c r="VYF3" s="16"/>
      <c r="VYG3" s="16"/>
      <c r="VYH3" s="16"/>
      <c r="VYI3" s="16"/>
      <c r="VYJ3" s="16"/>
      <c r="VYK3" s="16"/>
      <c r="VYL3" s="16"/>
      <c r="VYM3" s="16"/>
      <c r="VYN3" s="16"/>
      <c r="VYO3" s="16"/>
      <c r="VYP3" s="16"/>
      <c r="VYQ3" s="16"/>
      <c r="VYR3" s="16"/>
      <c r="VYS3" s="16"/>
      <c r="VYT3" s="16"/>
      <c r="VYU3" s="16"/>
      <c r="VYV3" s="16"/>
      <c r="VYW3" s="16"/>
      <c r="VYX3" s="16"/>
      <c r="VYY3" s="16"/>
      <c r="VYZ3" s="16"/>
      <c r="VZA3" s="16"/>
      <c r="VZB3" s="16"/>
      <c r="VZC3" s="16"/>
      <c r="VZD3" s="16"/>
      <c r="VZE3" s="16"/>
      <c r="VZF3" s="16"/>
      <c r="VZG3" s="16"/>
      <c r="VZH3" s="16"/>
      <c r="VZI3" s="16"/>
      <c r="VZJ3" s="16"/>
      <c r="VZK3" s="16"/>
      <c r="VZL3" s="16"/>
      <c r="VZM3" s="16"/>
      <c r="VZN3" s="16"/>
      <c r="VZO3" s="16"/>
      <c r="VZP3" s="16"/>
      <c r="VZQ3" s="16"/>
      <c r="VZR3" s="16"/>
      <c r="VZS3" s="16"/>
      <c r="VZT3" s="16"/>
      <c r="VZU3" s="16"/>
      <c r="VZV3" s="16"/>
      <c r="VZW3" s="16"/>
      <c r="VZX3" s="16"/>
      <c r="VZY3" s="16"/>
      <c r="VZZ3" s="16"/>
      <c r="WAA3" s="16"/>
      <c r="WAB3" s="16"/>
      <c r="WAC3" s="16"/>
      <c r="WAD3" s="16"/>
      <c r="WAE3" s="16"/>
      <c r="WAF3" s="16"/>
      <c r="WAG3" s="16"/>
      <c r="WAH3" s="16"/>
      <c r="WAI3" s="16"/>
      <c r="WAJ3" s="16"/>
      <c r="WAK3" s="16"/>
      <c r="WAL3" s="16"/>
      <c r="WAM3" s="16"/>
      <c r="WAN3" s="16"/>
      <c r="WAO3" s="16"/>
      <c r="WAP3" s="16"/>
      <c r="WAQ3" s="16"/>
      <c r="WAR3" s="16"/>
      <c r="WAS3" s="16"/>
      <c r="WAT3" s="16"/>
      <c r="WAU3" s="16"/>
      <c r="WAV3" s="16"/>
      <c r="WAW3" s="16"/>
      <c r="WAX3" s="16"/>
      <c r="WAY3" s="16"/>
      <c r="WAZ3" s="16"/>
      <c r="WBA3" s="16"/>
      <c r="WBB3" s="16"/>
      <c r="WBC3" s="16"/>
      <c r="WBD3" s="16"/>
      <c r="WBE3" s="16"/>
      <c r="WBF3" s="16"/>
      <c r="WBG3" s="16"/>
      <c r="WBH3" s="16"/>
      <c r="WBI3" s="16"/>
      <c r="WBJ3" s="16"/>
      <c r="WBK3" s="16"/>
      <c r="WBL3" s="16"/>
      <c r="WBM3" s="16"/>
      <c r="WBN3" s="16"/>
      <c r="WBO3" s="16"/>
      <c r="WBP3" s="16"/>
      <c r="WBQ3" s="16"/>
      <c r="WBR3" s="16"/>
      <c r="WBS3" s="16"/>
      <c r="WBT3" s="16"/>
      <c r="WBU3" s="16"/>
      <c r="WBV3" s="16"/>
      <c r="WBW3" s="16"/>
      <c r="WBX3" s="16"/>
      <c r="WBY3" s="16"/>
      <c r="WBZ3" s="16"/>
      <c r="WCA3" s="16"/>
      <c r="WCB3" s="16"/>
      <c r="WCC3" s="16"/>
      <c r="WCD3" s="16"/>
      <c r="WCE3" s="16"/>
      <c r="WCF3" s="16"/>
      <c r="WCG3" s="16"/>
      <c r="WCH3" s="16"/>
      <c r="WCI3" s="16"/>
      <c r="WCJ3" s="16"/>
      <c r="WCK3" s="16"/>
      <c r="WCL3" s="16"/>
      <c r="WCM3" s="16"/>
      <c r="WCN3" s="16"/>
      <c r="WCO3" s="16"/>
      <c r="WCP3" s="16"/>
      <c r="WCQ3" s="16"/>
      <c r="WCR3" s="16"/>
      <c r="WCS3" s="16"/>
      <c r="WCT3" s="16"/>
      <c r="WCU3" s="16"/>
      <c r="WCV3" s="16"/>
      <c r="WCW3" s="16"/>
      <c r="WCX3" s="16"/>
      <c r="WCY3" s="16"/>
      <c r="WCZ3" s="16"/>
      <c r="WDA3" s="16"/>
      <c r="WDB3" s="16"/>
      <c r="WDC3" s="16"/>
      <c r="WDD3" s="16"/>
      <c r="WDE3" s="16"/>
      <c r="WDF3" s="16"/>
      <c r="WDG3" s="16"/>
      <c r="WDH3" s="16"/>
      <c r="WDI3" s="16"/>
      <c r="WDJ3" s="16"/>
      <c r="WDK3" s="16"/>
      <c r="WDL3" s="16"/>
      <c r="WDM3" s="16"/>
      <c r="WDN3" s="16"/>
      <c r="WDO3" s="16"/>
      <c r="WDP3" s="16"/>
      <c r="WDQ3" s="16"/>
      <c r="WDR3" s="16"/>
      <c r="WDS3" s="16"/>
      <c r="WDT3" s="16"/>
      <c r="WDU3" s="16"/>
      <c r="WDV3" s="16"/>
      <c r="WDW3" s="16"/>
      <c r="WDX3" s="16"/>
      <c r="WDY3" s="16"/>
      <c r="WDZ3" s="16"/>
      <c r="WEA3" s="16"/>
      <c r="WEB3" s="16"/>
      <c r="WEC3" s="16"/>
      <c r="WED3" s="16"/>
      <c r="WEE3" s="16"/>
      <c r="WEF3" s="16"/>
      <c r="WEG3" s="16"/>
      <c r="WEH3" s="16"/>
      <c r="WEI3" s="16"/>
      <c r="WEJ3" s="16"/>
      <c r="WEK3" s="16"/>
      <c r="WEL3" s="16"/>
      <c r="WEM3" s="16"/>
      <c r="WEN3" s="16"/>
      <c r="WEO3" s="16"/>
      <c r="WEP3" s="16"/>
      <c r="WEQ3" s="16"/>
      <c r="WER3" s="16"/>
      <c r="WES3" s="16"/>
      <c r="WET3" s="16"/>
      <c r="WEU3" s="16"/>
      <c r="WEV3" s="16"/>
      <c r="WEW3" s="16"/>
      <c r="WEX3" s="16"/>
      <c r="WEY3" s="16"/>
      <c r="WEZ3" s="16"/>
      <c r="WFA3" s="16"/>
      <c r="WFB3" s="16"/>
      <c r="WFC3" s="16"/>
      <c r="WFD3" s="16"/>
      <c r="WFE3" s="16"/>
      <c r="WFF3" s="16"/>
      <c r="WFG3" s="16"/>
      <c r="WFH3" s="16"/>
      <c r="WFI3" s="16"/>
      <c r="WFJ3" s="16"/>
      <c r="WFK3" s="16"/>
      <c r="WFL3" s="16"/>
      <c r="WFM3" s="16"/>
      <c r="WFN3" s="16"/>
      <c r="WFO3" s="16"/>
      <c r="WFP3" s="16"/>
      <c r="WFQ3" s="16"/>
      <c r="WFR3" s="16"/>
      <c r="WFS3" s="16"/>
      <c r="WFT3" s="16"/>
      <c r="WFU3" s="16"/>
      <c r="WFV3" s="16"/>
      <c r="WFW3" s="16"/>
      <c r="WFX3" s="16"/>
      <c r="WFY3" s="16"/>
      <c r="WFZ3" s="16"/>
      <c r="WGA3" s="16"/>
      <c r="WGB3" s="16"/>
      <c r="WGC3" s="16"/>
      <c r="WGD3" s="16"/>
      <c r="WGE3" s="16"/>
      <c r="WGF3" s="16"/>
      <c r="WGG3" s="16"/>
      <c r="WGH3" s="16"/>
      <c r="WGI3" s="16"/>
      <c r="WGJ3" s="16"/>
      <c r="WGK3" s="16"/>
      <c r="WGL3" s="16"/>
      <c r="WGM3" s="16"/>
      <c r="WGN3" s="16"/>
      <c r="WGO3" s="16"/>
      <c r="WGP3" s="16"/>
      <c r="WGQ3" s="16"/>
      <c r="WGR3" s="16"/>
      <c r="WGS3" s="16"/>
      <c r="WGT3" s="16"/>
      <c r="WGU3" s="16"/>
      <c r="WGV3" s="16"/>
      <c r="WGW3" s="16"/>
      <c r="WGX3" s="16"/>
      <c r="WGY3" s="16"/>
      <c r="WGZ3" s="16"/>
      <c r="WHA3" s="16"/>
      <c r="WHB3" s="16"/>
      <c r="WHC3" s="16"/>
      <c r="WHD3" s="16"/>
      <c r="WHE3" s="16"/>
      <c r="WHF3" s="16"/>
      <c r="WHG3" s="16"/>
      <c r="WHH3" s="16"/>
      <c r="WHI3" s="16"/>
      <c r="WHJ3" s="16"/>
      <c r="WHK3" s="16"/>
      <c r="WHL3" s="16"/>
      <c r="WHM3" s="16"/>
      <c r="WHN3" s="16"/>
      <c r="WHO3" s="16"/>
      <c r="WHP3" s="16"/>
      <c r="WHQ3" s="16"/>
      <c r="WHR3" s="16"/>
      <c r="WHS3" s="16"/>
      <c r="WHT3" s="16"/>
      <c r="WHU3" s="16"/>
      <c r="WHV3" s="16"/>
      <c r="WHW3" s="16"/>
      <c r="WHX3" s="16"/>
      <c r="WHY3" s="16"/>
      <c r="WHZ3" s="16"/>
      <c r="WIA3" s="16"/>
      <c r="WIB3" s="16"/>
      <c r="WIC3" s="16"/>
      <c r="WID3" s="16"/>
      <c r="WIE3" s="16"/>
      <c r="WIF3" s="16"/>
      <c r="WIG3" s="16"/>
      <c r="WIH3" s="16"/>
      <c r="WII3" s="16"/>
      <c r="WIJ3" s="16"/>
      <c r="WIK3" s="16"/>
      <c r="WIL3" s="16"/>
      <c r="WIM3" s="16"/>
      <c r="WIN3" s="16"/>
      <c r="WIO3" s="16"/>
      <c r="WIP3" s="16"/>
      <c r="WIQ3" s="16"/>
      <c r="WIR3" s="16"/>
      <c r="WIS3" s="16"/>
      <c r="WIT3" s="16"/>
      <c r="WIU3" s="16"/>
      <c r="WIV3" s="16"/>
      <c r="WIW3" s="16"/>
      <c r="WIX3" s="16"/>
      <c r="WIY3" s="16"/>
      <c r="WIZ3" s="16"/>
      <c r="WJA3" s="16"/>
      <c r="WJB3" s="16"/>
      <c r="WJC3" s="16"/>
      <c r="WJD3" s="16"/>
      <c r="WJE3" s="16"/>
      <c r="WJF3" s="16"/>
      <c r="WJG3" s="16"/>
      <c r="WJH3" s="16"/>
      <c r="WJI3" s="16"/>
      <c r="WJJ3" s="16"/>
      <c r="WJK3" s="16"/>
      <c r="WJL3" s="16"/>
      <c r="WJM3" s="16"/>
      <c r="WJN3" s="16"/>
      <c r="WJO3" s="16"/>
      <c r="WJP3" s="16"/>
      <c r="WJQ3" s="16"/>
      <c r="WJR3" s="16"/>
      <c r="WJS3" s="16"/>
      <c r="WJT3" s="16"/>
      <c r="WJU3" s="16"/>
      <c r="WJV3" s="16"/>
      <c r="WJW3" s="16"/>
      <c r="WJX3" s="16"/>
      <c r="WJY3" s="16"/>
      <c r="WJZ3" s="16"/>
      <c r="WKA3" s="16"/>
      <c r="WKB3" s="16"/>
      <c r="WKC3" s="16"/>
      <c r="WKD3" s="16"/>
      <c r="WKE3" s="16"/>
      <c r="WKF3" s="16"/>
      <c r="WKG3" s="16"/>
      <c r="WKH3" s="16"/>
      <c r="WKI3" s="16"/>
      <c r="WKJ3" s="16"/>
      <c r="WKK3" s="16"/>
      <c r="WKL3" s="16"/>
      <c r="WKM3" s="16"/>
      <c r="WKN3" s="16"/>
      <c r="WKO3" s="16"/>
      <c r="WKP3" s="16"/>
      <c r="WKQ3" s="16"/>
      <c r="WKR3" s="16"/>
      <c r="WKS3" s="16"/>
      <c r="WKT3" s="16"/>
      <c r="WKU3" s="16"/>
      <c r="WKV3" s="16"/>
      <c r="WKW3" s="16"/>
      <c r="WKX3" s="16"/>
      <c r="WKY3" s="16"/>
      <c r="WKZ3" s="16"/>
      <c r="WLA3" s="16"/>
      <c r="WLB3" s="16"/>
      <c r="WLC3" s="16"/>
      <c r="WLD3" s="16"/>
      <c r="WLE3" s="16"/>
      <c r="WLF3" s="16"/>
      <c r="WLG3" s="16"/>
      <c r="WLH3" s="16"/>
      <c r="WLI3" s="16"/>
      <c r="WLJ3" s="16"/>
      <c r="WLK3" s="16"/>
      <c r="WLL3" s="16"/>
      <c r="WLM3" s="16"/>
      <c r="WLN3" s="16"/>
      <c r="WLO3" s="16"/>
      <c r="WLP3" s="16"/>
      <c r="WLQ3" s="16"/>
      <c r="WLR3" s="16"/>
      <c r="WLS3" s="16"/>
      <c r="WLT3" s="16"/>
      <c r="WLU3" s="16"/>
      <c r="WLV3" s="16"/>
      <c r="WLW3" s="16"/>
      <c r="WLX3" s="16"/>
      <c r="WLY3" s="16"/>
      <c r="WLZ3" s="16"/>
      <c r="WMA3" s="16"/>
      <c r="WMB3" s="16"/>
      <c r="WMC3" s="16"/>
      <c r="WMD3" s="16"/>
      <c r="WME3" s="16"/>
      <c r="WMF3" s="16"/>
      <c r="WMG3" s="16"/>
      <c r="WMH3" s="16"/>
      <c r="WMI3" s="16"/>
      <c r="WMJ3" s="16"/>
      <c r="WMK3" s="16"/>
      <c r="WML3" s="16"/>
      <c r="WMM3" s="16"/>
      <c r="WMN3" s="16"/>
      <c r="WMO3" s="16"/>
      <c r="WMP3" s="16"/>
      <c r="WMQ3" s="16"/>
      <c r="WMR3" s="16"/>
      <c r="WMS3" s="16"/>
      <c r="WMT3" s="16"/>
      <c r="WMU3" s="16"/>
      <c r="WMV3" s="16"/>
      <c r="WMW3" s="16"/>
      <c r="WMX3" s="16"/>
      <c r="WMY3" s="16"/>
      <c r="WMZ3" s="16"/>
      <c r="WNA3" s="16"/>
      <c r="WNB3" s="16"/>
      <c r="WNC3" s="16"/>
      <c r="WND3" s="16"/>
      <c r="WNE3" s="16"/>
      <c r="WNF3" s="16"/>
      <c r="WNG3" s="16"/>
      <c r="WNH3" s="16"/>
      <c r="WNI3" s="16"/>
      <c r="WNJ3" s="16"/>
      <c r="WNK3" s="16"/>
      <c r="WNL3" s="16"/>
      <c r="WNM3" s="16"/>
      <c r="WNN3" s="16"/>
      <c r="WNO3" s="16"/>
      <c r="WNP3" s="16"/>
      <c r="WNQ3" s="16"/>
      <c r="WNR3" s="16"/>
      <c r="WNS3" s="16"/>
      <c r="WNT3" s="16"/>
      <c r="WNU3" s="16"/>
      <c r="WNV3" s="16"/>
      <c r="WNW3" s="16"/>
      <c r="WNX3" s="16"/>
      <c r="WNY3" s="16"/>
      <c r="WNZ3" s="16"/>
      <c r="WOA3" s="16"/>
      <c r="WOB3" s="16"/>
      <c r="WOC3" s="16"/>
      <c r="WOD3" s="16"/>
      <c r="WOE3" s="16"/>
      <c r="WOF3" s="16"/>
      <c r="WOG3" s="16"/>
      <c r="WOH3" s="16"/>
      <c r="WOI3" s="16"/>
      <c r="WOJ3" s="16"/>
      <c r="WOK3" s="16"/>
      <c r="WOL3" s="16"/>
      <c r="WOM3" s="16"/>
      <c r="WON3" s="16"/>
      <c r="WOO3" s="16"/>
      <c r="WOP3" s="16"/>
      <c r="WOQ3" s="16"/>
      <c r="WOR3" s="16"/>
      <c r="WOS3" s="16"/>
      <c r="WOT3" s="16"/>
      <c r="WOU3" s="16"/>
      <c r="WOV3" s="16"/>
      <c r="WOW3" s="16"/>
      <c r="WOX3" s="16"/>
      <c r="WOY3" s="16"/>
      <c r="WOZ3" s="16"/>
      <c r="WPA3" s="16"/>
      <c r="WPB3" s="16"/>
      <c r="WPC3" s="16"/>
      <c r="WPD3" s="16"/>
      <c r="WPE3" s="16"/>
      <c r="WPF3" s="16"/>
      <c r="WPG3" s="16"/>
      <c r="WPH3" s="16"/>
      <c r="WPI3" s="16"/>
      <c r="WPJ3" s="16"/>
      <c r="WPK3" s="16"/>
      <c r="WPL3" s="16"/>
      <c r="WPM3" s="16"/>
      <c r="WPN3" s="16"/>
      <c r="WPO3" s="16"/>
      <c r="WPP3" s="16"/>
      <c r="WPQ3" s="16"/>
      <c r="WPR3" s="16"/>
      <c r="WPS3" s="16"/>
      <c r="WPT3" s="16"/>
      <c r="WPU3" s="16"/>
      <c r="WPV3" s="16"/>
      <c r="WPW3" s="16"/>
      <c r="WPX3" s="16"/>
      <c r="WPY3" s="16"/>
      <c r="WPZ3" s="16"/>
      <c r="WQA3" s="16"/>
      <c r="WQB3" s="16"/>
      <c r="WQC3" s="16"/>
      <c r="WQD3" s="16"/>
      <c r="WQE3" s="16"/>
      <c r="WQF3" s="16"/>
      <c r="WQG3" s="16"/>
      <c r="WQH3" s="16"/>
      <c r="WQI3" s="16"/>
      <c r="WQJ3" s="16"/>
      <c r="WQK3" s="16"/>
      <c r="WQL3" s="16"/>
      <c r="WQM3" s="16"/>
      <c r="WQN3" s="16"/>
      <c r="WQO3" s="16"/>
      <c r="WQP3" s="16"/>
      <c r="WQQ3" s="16"/>
      <c r="WQR3" s="16"/>
      <c r="WQS3" s="16"/>
      <c r="WQT3" s="16"/>
      <c r="WQU3" s="16"/>
      <c r="WQV3" s="16"/>
      <c r="WQW3" s="16"/>
      <c r="WQX3" s="16"/>
      <c r="WQY3" s="16"/>
      <c r="WQZ3" s="16"/>
      <c r="WRA3" s="16"/>
      <c r="WRB3" s="16"/>
      <c r="WRC3" s="16"/>
      <c r="WRD3" s="16"/>
      <c r="WRE3" s="16"/>
      <c r="WRF3" s="16"/>
      <c r="WRG3" s="16"/>
      <c r="WRH3" s="16"/>
      <c r="WRI3" s="16"/>
      <c r="WRJ3" s="16"/>
      <c r="WRK3" s="16"/>
      <c r="WRL3" s="16"/>
      <c r="WRM3" s="16"/>
      <c r="WRN3" s="16"/>
      <c r="WRO3" s="16"/>
      <c r="WRP3" s="16"/>
      <c r="WRQ3" s="16"/>
      <c r="WRR3" s="16"/>
      <c r="WRS3" s="16"/>
      <c r="WRT3" s="16"/>
      <c r="WRU3" s="16"/>
      <c r="WRV3" s="16"/>
      <c r="WRW3" s="16"/>
      <c r="WRX3" s="16"/>
      <c r="WRY3" s="16"/>
      <c r="WRZ3" s="16"/>
      <c r="WSA3" s="16"/>
      <c r="WSB3" s="16"/>
      <c r="WSC3" s="16"/>
      <c r="WSD3" s="16"/>
      <c r="WSE3" s="16"/>
      <c r="WSF3" s="16"/>
      <c r="WSG3" s="16"/>
      <c r="WSH3" s="16"/>
      <c r="WSI3" s="16"/>
      <c r="WSJ3" s="16"/>
      <c r="WSK3" s="16"/>
      <c r="WSL3" s="16"/>
      <c r="WSM3" s="16"/>
      <c r="WSN3" s="16"/>
      <c r="WSO3" s="16"/>
      <c r="WSP3" s="16"/>
      <c r="WSQ3" s="16"/>
      <c r="WSR3" s="16"/>
      <c r="WSS3" s="16"/>
      <c r="WST3" s="16"/>
      <c r="WSU3" s="16"/>
      <c r="WSV3" s="16"/>
      <c r="WSW3" s="16"/>
      <c r="WSX3" s="16"/>
      <c r="WSY3" s="16"/>
      <c r="WSZ3" s="16"/>
      <c r="WTA3" s="16"/>
      <c r="WTB3" s="16"/>
      <c r="WTC3" s="16"/>
      <c r="WTD3" s="16"/>
      <c r="WTE3" s="16"/>
      <c r="WTF3" s="16"/>
      <c r="WTG3" s="16"/>
      <c r="WTH3" s="16"/>
      <c r="WTI3" s="16"/>
      <c r="WTJ3" s="16"/>
      <c r="WTK3" s="16"/>
      <c r="WTL3" s="16"/>
      <c r="WTM3" s="16"/>
      <c r="WTN3" s="16"/>
      <c r="WTO3" s="16"/>
      <c r="WTP3" s="16"/>
      <c r="WTQ3" s="16"/>
      <c r="WTR3" s="16"/>
      <c r="WTS3" s="16"/>
      <c r="WTT3" s="16"/>
      <c r="WTU3" s="16"/>
      <c r="WTV3" s="16"/>
      <c r="WTW3" s="16"/>
      <c r="WTX3" s="16"/>
      <c r="WTY3" s="16"/>
      <c r="WTZ3" s="16"/>
      <c r="WUA3" s="16"/>
      <c r="WUB3" s="16"/>
      <c r="WUC3" s="16"/>
      <c r="WUD3" s="16"/>
      <c r="WUE3" s="16"/>
      <c r="WUF3" s="16"/>
      <c r="WUG3" s="16"/>
      <c r="WUH3" s="16"/>
      <c r="WUI3" s="16"/>
      <c r="WUJ3" s="16"/>
      <c r="WUK3" s="16"/>
      <c r="WUL3" s="16"/>
      <c r="WUM3" s="16"/>
      <c r="WUN3" s="16"/>
      <c r="WUO3" s="16"/>
      <c r="WUP3" s="16"/>
      <c r="WUQ3" s="16"/>
      <c r="WUR3" s="16"/>
      <c r="WUS3" s="16"/>
      <c r="WUT3" s="16"/>
      <c r="WUU3" s="16"/>
      <c r="WUV3" s="16"/>
      <c r="WUW3" s="16"/>
      <c r="WUX3" s="16"/>
      <c r="WUY3" s="16"/>
      <c r="WUZ3" s="16"/>
      <c r="WVA3" s="16"/>
      <c r="WVB3" s="16"/>
      <c r="WVC3" s="16"/>
      <c r="WVD3" s="16"/>
      <c r="WVE3" s="16"/>
      <c r="WVF3" s="16"/>
      <c r="WVG3" s="16"/>
      <c r="WVH3" s="16"/>
      <c r="WVI3" s="16"/>
      <c r="WVJ3" s="16"/>
      <c r="WVK3" s="16"/>
      <c r="WVL3" s="16"/>
      <c r="WVM3" s="16"/>
      <c r="WVN3" s="16"/>
      <c r="WVO3" s="16"/>
      <c r="WVP3" s="16"/>
      <c r="WVQ3" s="16"/>
      <c r="WVR3" s="16"/>
      <c r="WVS3" s="16"/>
      <c r="WVT3" s="16"/>
      <c r="WVU3" s="16"/>
      <c r="WVV3" s="16"/>
      <c r="WVW3" s="16"/>
      <c r="WVX3" s="16"/>
    </row>
    <row r="4" spans="1:16144" s="38" customFormat="1" ht="27.6" thickTop="1" thickBot="1">
      <c r="A4" s="36"/>
      <c r="B4" s="18" t="s">
        <v>474</v>
      </c>
      <c r="C4" s="37" t="s">
        <v>475</v>
      </c>
      <c r="D4" s="37" t="s">
        <v>476</v>
      </c>
      <c r="E4" s="36" t="s">
        <v>477</v>
      </c>
      <c r="F4" s="36" t="s">
        <v>73</v>
      </c>
      <c r="G4" s="36" t="s">
        <v>412</v>
      </c>
      <c r="H4" s="36" t="s">
        <v>478</v>
      </c>
      <c r="I4" s="36" t="s">
        <v>479</v>
      </c>
      <c r="J4" s="36" t="s">
        <v>480</v>
      </c>
      <c r="K4" s="36" t="s">
        <v>481</v>
      </c>
      <c r="L4" s="36" t="s">
        <v>482</v>
      </c>
      <c r="M4" s="36" t="s">
        <v>483</v>
      </c>
      <c r="N4" s="36" t="s">
        <v>484</v>
      </c>
      <c r="O4" s="36" t="s">
        <v>485</v>
      </c>
      <c r="P4" s="36" t="s">
        <v>486</v>
      </c>
      <c r="Q4" s="36" t="s">
        <v>477</v>
      </c>
      <c r="R4" s="58" t="s">
        <v>487</v>
      </c>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c r="IX4" s="17"/>
      <c r="IY4" s="17"/>
      <c r="IZ4" s="17"/>
      <c r="JA4" s="17"/>
      <c r="JB4" s="17"/>
      <c r="JC4" s="17"/>
      <c r="JD4" s="17"/>
      <c r="JE4" s="17"/>
      <c r="JF4" s="17"/>
      <c r="JG4" s="17"/>
      <c r="JH4" s="17"/>
      <c r="JI4" s="17"/>
      <c r="JJ4" s="17"/>
      <c r="JK4" s="17"/>
      <c r="JL4" s="17"/>
      <c r="JM4" s="17"/>
      <c r="JN4" s="17"/>
      <c r="JO4" s="17"/>
      <c r="JP4" s="17"/>
      <c r="JQ4" s="17"/>
      <c r="JR4" s="17"/>
      <c r="JS4" s="17"/>
      <c r="JT4" s="17"/>
      <c r="JU4" s="17"/>
      <c r="JV4" s="17"/>
      <c r="JW4" s="17"/>
      <c r="JX4" s="17"/>
      <c r="JY4" s="17"/>
      <c r="JZ4" s="17"/>
      <c r="KA4" s="17"/>
      <c r="KB4" s="17"/>
      <c r="KC4" s="17"/>
      <c r="KD4" s="17"/>
      <c r="KE4" s="17"/>
      <c r="KF4" s="17"/>
      <c r="KG4" s="17"/>
      <c r="KH4" s="17"/>
      <c r="KI4" s="17"/>
      <c r="KJ4" s="17"/>
      <c r="KK4" s="17"/>
      <c r="KL4" s="17"/>
      <c r="KM4" s="17"/>
      <c r="KN4" s="17"/>
      <c r="KO4" s="17"/>
      <c r="KP4" s="17"/>
      <c r="KQ4" s="17"/>
      <c r="KR4" s="17"/>
      <c r="KS4" s="17"/>
      <c r="KT4" s="17"/>
      <c r="KU4" s="17"/>
      <c r="KV4" s="17"/>
      <c r="KW4" s="17"/>
      <c r="KX4" s="17"/>
      <c r="KY4" s="17"/>
      <c r="KZ4" s="17"/>
      <c r="LA4" s="17"/>
      <c r="LB4" s="17"/>
      <c r="LC4" s="17"/>
      <c r="LD4" s="17"/>
      <c r="LE4" s="17"/>
      <c r="LF4" s="17"/>
      <c r="LG4" s="17"/>
      <c r="LH4" s="17"/>
      <c r="LI4" s="17"/>
      <c r="LJ4" s="17"/>
      <c r="LK4" s="17"/>
      <c r="LL4" s="17"/>
      <c r="LM4" s="17"/>
      <c r="LN4" s="17"/>
      <c r="LO4" s="17"/>
      <c r="LP4" s="17"/>
      <c r="LQ4" s="17"/>
      <c r="LR4" s="17"/>
      <c r="LS4" s="17"/>
      <c r="LT4" s="17"/>
      <c r="LU4" s="17"/>
      <c r="LV4" s="17"/>
      <c r="LW4" s="17"/>
      <c r="LX4" s="17"/>
      <c r="LY4" s="17"/>
      <c r="LZ4" s="17"/>
      <c r="MA4" s="17"/>
      <c r="MB4" s="17"/>
      <c r="MC4" s="17"/>
      <c r="MD4" s="17"/>
      <c r="ME4" s="17"/>
      <c r="MF4" s="17"/>
      <c r="MG4" s="17"/>
      <c r="MH4" s="17"/>
      <c r="MI4" s="17"/>
      <c r="MJ4" s="17"/>
      <c r="MK4" s="17"/>
      <c r="ML4" s="17"/>
      <c r="MM4" s="17"/>
      <c r="MN4" s="17"/>
      <c r="MO4" s="17"/>
      <c r="MP4" s="17"/>
      <c r="MQ4" s="17"/>
      <c r="MR4" s="17"/>
      <c r="MS4" s="17"/>
      <c r="MT4" s="17"/>
      <c r="MU4" s="17"/>
      <c r="MV4" s="17"/>
      <c r="MW4" s="17"/>
      <c r="MX4" s="17"/>
      <c r="MY4" s="17"/>
      <c r="MZ4" s="17"/>
      <c r="NA4" s="17"/>
      <c r="NB4" s="17"/>
      <c r="NC4" s="17"/>
      <c r="ND4" s="17"/>
      <c r="NE4" s="17"/>
      <c r="NF4" s="17"/>
      <c r="NG4" s="17"/>
      <c r="NH4" s="17"/>
      <c r="NI4" s="17"/>
      <c r="NJ4" s="17"/>
      <c r="NK4" s="17"/>
      <c r="NL4" s="17"/>
      <c r="NM4" s="17"/>
      <c r="NN4" s="17"/>
      <c r="NO4" s="17"/>
      <c r="NP4" s="17"/>
      <c r="NQ4" s="17"/>
      <c r="NR4" s="17"/>
      <c r="NS4" s="17"/>
      <c r="NT4" s="17"/>
      <c r="NU4" s="17"/>
      <c r="NV4" s="17"/>
      <c r="NW4" s="17"/>
      <c r="NX4" s="17"/>
      <c r="NY4" s="17"/>
      <c r="NZ4" s="17"/>
      <c r="OA4" s="17"/>
      <c r="OB4" s="17"/>
      <c r="OC4" s="17"/>
      <c r="OD4" s="17"/>
      <c r="OE4" s="17"/>
      <c r="OF4" s="17"/>
      <c r="OG4" s="17"/>
      <c r="OH4" s="17"/>
      <c r="OI4" s="17"/>
      <c r="OJ4" s="17"/>
      <c r="OK4" s="17"/>
      <c r="OL4" s="17"/>
      <c r="OM4" s="17"/>
      <c r="ON4" s="17"/>
      <c r="OO4" s="17"/>
      <c r="OP4" s="17"/>
      <c r="OQ4" s="17"/>
      <c r="OR4" s="17"/>
      <c r="OS4" s="17"/>
      <c r="OT4" s="17"/>
      <c r="OU4" s="17"/>
      <c r="OV4" s="17"/>
      <c r="OW4" s="17"/>
      <c r="OX4" s="17"/>
      <c r="OY4" s="17"/>
      <c r="OZ4" s="17"/>
      <c r="PA4" s="17"/>
      <c r="PB4" s="17"/>
      <c r="PC4" s="17"/>
      <c r="PD4" s="17"/>
      <c r="PE4" s="17"/>
      <c r="PF4" s="17"/>
      <c r="PG4" s="17"/>
      <c r="PH4" s="17"/>
      <c r="PI4" s="17"/>
      <c r="PJ4" s="17"/>
      <c r="PK4" s="17"/>
      <c r="PL4" s="17"/>
      <c r="PM4" s="17"/>
      <c r="PN4" s="17"/>
      <c r="PO4" s="17"/>
      <c r="PP4" s="17"/>
      <c r="PQ4" s="17"/>
      <c r="PR4" s="17"/>
      <c r="PS4" s="17"/>
      <c r="PT4" s="17"/>
      <c r="PU4" s="17"/>
      <c r="PV4" s="17"/>
      <c r="PW4" s="17"/>
      <c r="PX4" s="17"/>
      <c r="PY4" s="17"/>
      <c r="PZ4" s="17"/>
      <c r="QA4" s="17"/>
      <c r="QB4" s="17"/>
      <c r="QC4" s="17"/>
      <c r="QD4" s="17"/>
      <c r="QE4" s="17"/>
      <c r="QF4" s="17"/>
      <c r="QG4" s="17"/>
      <c r="QH4" s="17"/>
      <c r="QI4" s="17"/>
      <c r="QJ4" s="17"/>
      <c r="QK4" s="17"/>
      <c r="QL4" s="17"/>
      <c r="QM4" s="17"/>
      <c r="QN4" s="17"/>
      <c r="QO4" s="17"/>
      <c r="QP4" s="17"/>
      <c r="QQ4" s="17"/>
      <c r="QR4" s="17"/>
      <c r="QS4" s="17"/>
      <c r="QT4" s="17"/>
      <c r="QU4" s="17"/>
      <c r="QV4" s="17"/>
      <c r="QW4" s="17"/>
      <c r="QX4" s="17"/>
      <c r="QY4" s="17"/>
      <c r="QZ4" s="17"/>
      <c r="RA4" s="17"/>
      <c r="RB4" s="17"/>
      <c r="RC4" s="17"/>
      <c r="RD4" s="17"/>
      <c r="RE4" s="17"/>
      <c r="RF4" s="17"/>
      <c r="RG4" s="17"/>
      <c r="RH4" s="17"/>
      <c r="RI4" s="17"/>
      <c r="RJ4" s="17"/>
      <c r="RK4" s="17"/>
      <c r="RL4" s="17"/>
      <c r="RM4" s="17"/>
      <c r="RN4" s="17"/>
      <c r="RO4" s="17"/>
      <c r="RP4" s="17"/>
      <c r="RQ4" s="17"/>
      <c r="RR4" s="17"/>
      <c r="RS4" s="17"/>
      <c r="RT4" s="17"/>
      <c r="RU4" s="17"/>
      <c r="RV4" s="17"/>
      <c r="RW4" s="17"/>
      <c r="RX4" s="17"/>
      <c r="RY4" s="17"/>
      <c r="RZ4" s="17"/>
      <c r="SA4" s="17"/>
      <c r="SB4" s="17"/>
      <c r="SC4" s="17"/>
      <c r="SD4" s="17"/>
      <c r="SE4" s="17"/>
      <c r="SF4" s="17"/>
      <c r="SG4" s="17"/>
      <c r="SH4" s="17"/>
      <c r="SI4" s="17"/>
      <c r="SJ4" s="17"/>
      <c r="SK4" s="17"/>
      <c r="SL4" s="17"/>
      <c r="SM4" s="17"/>
      <c r="SN4" s="17"/>
      <c r="SO4" s="17"/>
      <c r="SP4" s="17"/>
      <c r="SQ4" s="17"/>
      <c r="SR4" s="17"/>
      <c r="SS4" s="17"/>
      <c r="ST4" s="17"/>
      <c r="SU4" s="17"/>
      <c r="SV4" s="17"/>
      <c r="SW4" s="17"/>
      <c r="SX4" s="17"/>
      <c r="SY4" s="17"/>
      <c r="SZ4" s="17"/>
      <c r="TA4" s="17"/>
      <c r="TB4" s="17"/>
      <c r="TC4" s="17"/>
      <c r="TD4" s="17"/>
      <c r="TE4" s="17"/>
      <c r="TF4" s="17"/>
      <c r="TG4" s="17"/>
      <c r="TH4" s="17"/>
      <c r="TI4" s="17"/>
      <c r="TJ4" s="17"/>
      <c r="TK4" s="17"/>
      <c r="TL4" s="17"/>
      <c r="TM4" s="17"/>
      <c r="TN4" s="17"/>
      <c r="TO4" s="17"/>
      <c r="TP4" s="17"/>
      <c r="TQ4" s="17"/>
      <c r="TR4" s="17"/>
      <c r="TS4" s="17"/>
      <c r="TT4" s="17"/>
      <c r="TU4" s="17"/>
      <c r="TV4" s="17"/>
      <c r="TW4" s="17"/>
      <c r="TX4" s="17"/>
      <c r="TY4" s="17"/>
      <c r="TZ4" s="17"/>
      <c r="UA4" s="17"/>
      <c r="UB4" s="17"/>
      <c r="UC4" s="17"/>
      <c r="UD4" s="17"/>
      <c r="UE4" s="17"/>
      <c r="UF4" s="17"/>
      <c r="UG4" s="17"/>
      <c r="UH4" s="17"/>
      <c r="UI4" s="17"/>
      <c r="UJ4" s="17"/>
      <c r="UK4" s="17"/>
      <c r="UL4" s="17"/>
      <c r="UM4" s="17"/>
      <c r="UN4" s="17"/>
      <c r="UO4" s="17"/>
      <c r="UP4" s="17"/>
      <c r="UQ4" s="17"/>
      <c r="UR4" s="17"/>
      <c r="US4" s="17"/>
      <c r="UT4" s="17"/>
      <c r="UU4" s="17"/>
      <c r="UV4" s="17"/>
      <c r="UW4" s="17"/>
      <c r="UX4" s="17"/>
      <c r="UY4" s="17"/>
      <c r="UZ4" s="17"/>
      <c r="VA4" s="17"/>
      <c r="VB4" s="17"/>
      <c r="VC4" s="17"/>
      <c r="VD4" s="17"/>
      <c r="VE4" s="17"/>
      <c r="VF4" s="17"/>
      <c r="VG4" s="17"/>
      <c r="VH4" s="17"/>
      <c r="VI4" s="17"/>
      <c r="VJ4" s="17"/>
      <c r="VK4" s="17"/>
      <c r="VL4" s="17"/>
      <c r="VM4" s="17"/>
      <c r="VN4" s="17"/>
      <c r="VO4" s="17"/>
      <c r="VP4" s="17"/>
      <c r="VQ4" s="17"/>
      <c r="VR4" s="17"/>
      <c r="VS4" s="17"/>
      <c r="VT4" s="17"/>
      <c r="VU4" s="17"/>
      <c r="VV4" s="17"/>
      <c r="VW4" s="17"/>
      <c r="VX4" s="17"/>
      <c r="VY4" s="17"/>
      <c r="VZ4" s="17"/>
      <c r="WA4" s="17"/>
      <c r="WB4" s="17"/>
      <c r="WC4" s="17"/>
      <c r="WD4" s="17"/>
      <c r="WE4" s="17"/>
      <c r="WF4" s="17"/>
      <c r="WG4" s="17"/>
      <c r="WH4" s="17"/>
      <c r="WI4" s="17"/>
      <c r="WJ4" s="17"/>
      <c r="WK4" s="17"/>
      <c r="WL4" s="17"/>
      <c r="WM4" s="17"/>
      <c r="WN4" s="17"/>
      <c r="WO4" s="17"/>
      <c r="WP4" s="17"/>
      <c r="WQ4" s="17"/>
      <c r="WR4" s="17"/>
      <c r="WS4" s="17"/>
      <c r="WT4" s="17"/>
      <c r="WU4" s="17"/>
      <c r="WV4" s="17"/>
      <c r="WW4" s="17"/>
      <c r="WX4" s="17"/>
      <c r="WY4" s="17"/>
      <c r="WZ4" s="17"/>
      <c r="XA4" s="17"/>
      <c r="XB4" s="17"/>
      <c r="XC4" s="17"/>
      <c r="XD4" s="17"/>
      <c r="XE4" s="17"/>
      <c r="XF4" s="17"/>
      <c r="XG4" s="17"/>
      <c r="XH4" s="17"/>
      <c r="XI4" s="17"/>
      <c r="XJ4" s="17"/>
      <c r="XK4" s="17"/>
      <c r="XL4" s="17"/>
      <c r="XM4" s="17"/>
      <c r="XN4" s="17"/>
      <c r="XO4" s="17"/>
      <c r="XP4" s="17"/>
      <c r="XQ4" s="17"/>
      <c r="XR4" s="17"/>
      <c r="XS4" s="17"/>
      <c r="XT4" s="17"/>
      <c r="XU4" s="17"/>
      <c r="XV4" s="17"/>
      <c r="XW4" s="17"/>
      <c r="XX4" s="17"/>
      <c r="XY4" s="17"/>
      <c r="XZ4" s="17"/>
      <c r="YA4" s="17"/>
      <c r="YB4" s="17"/>
      <c r="YC4" s="17"/>
      <c r="YD4" s="17"/>
      <c r="YE4" s="17"/>
      <c r="YF4" s="17"/>
      <c r="YG4" s="17"/>
      <c r="YH4" s="17"/>
      <c r="YI4" s="17"/>
      <c r="YJ4" s="17"/>
      <c r="YK4" s="17"/>
      <c r="YL4" s="17"/>
      <c r="YM4" s="17"/>
      <c r="YN4" s="17"/>
      <c r="YO4" s="17"/>
      <c r="YP4" s="17"/>
      <c r="YQ4" s="17"/>
      <c r="YR4" s="17"/>
      <c r="YS4" s="17"/>
      <c r="YT4" s="17"/>
      <c r="YU4" s="17"/>
      <c r="YV4" s="17"/>
      <c r="YW4" s="17"/>
      <c r="YX4" s="17"/>
      <c r="YY4" s="17"/>
      <c r="YZ4" s="17"/>
      <c r="ZA4" s="17"/>
      <c r="ZB4" s="17"/>
      <c r="ZC4" s="17"/>
      <c r="ZD4" s="17"/>
      <c r="ZE4" s="17"/>
      <c r="ZF4" s="17"/>
      <c r="ZG4" s="17"/>
      <c r="ZH4" s="17"/>
      <c r="ZI4" s="17"/>
      <c r="ZJ4" s="17"/>
      <c r="ZK4" s="17"/>
      <c r="ZL4" s="17"/>
      <c r="ZM4" s="17"/>
      <c r="ZN4" s="17"/>
      <c r="ZO4" s="17"/>
      <c r="ZP4" s="17"/>
      <c r="ZQ4" s="17"/>
      <c r="ZR4" s="17"/>
      <c r="ZS4" s="17"/>
      <c r="ZT4" s="17"/>
      <c r="ZU4" s="17"/>
      <c r="ZV4" s="17"/>
      <c r="ZW4" s="17"/>
      <c r="ZX4" s="17"/>
      <c r="ZY4" s="17"/>
      <c r="ZZ4" s="17"/>
      <c r="AAA4" s="17"/>
      <c r="AAB4" s="17"/>
      <c r="AAC4" s="17"/>
      <c r="AAD4" s="17"/>
      <c r="AAE4" s="17"/>
      <c r="AAF4" s="17"/>
      <c r="AAG4" s="17"/>
      <c r="AAH4" s="17"/>
      <c r="AAI4" s="17"/>
      <c r="AAJ4" s="17"/>
      <c r="AAK4" s="17"/>
      <c r="AAL4" s="17"/>
      <c r="AAM4" s="17"/>
      <c r="AAN4" s="17"/>
      <c r="AAO4" s="17"/>
      <c r="AAP4" s="17"/>
      <c r="AAQ4" s="17"/>
      <c r="AAR4" s="17"/>
      <c r="AAS4" s="17"/>
      <c r="AAT4" s="17"/>
      <c r="AAU4" s="17"/>
      <c r="AAV4" s="17"/>
      <c r="AAW4" s="17"/>
      <c r="AAX4" s="17"/>
      <c r="AAY4" s="17"/>
      <c r="AAZ4" s="17"/>
      <c r="ABA4" s="17"/>
      <c r="ABB4" s="17"/>
      <c r="ABC4" s="17"/>
      <c r="ABD4" s="17"/>
      <c r="ABE4" s="17"/>
      <c r="ABF4" s="17"/>
      <c r="ABG4" s="17"/>
      <c r="ABH4" s="17"/>
      <c r="ABI4" s="17"/>
      <c r="ABJ4" s="17"/>
      <c r="ABK4" s="17"/>
      <c r="ABL4" s="17"/>
      <c r="ABM4" s="17"/>
      <c r="ABN4" s="17"/>
      <c r="ABO4" s="17"/>
      <c r="ABP4" s="17"/>
      <c r="ABQ4" s="17"/>
      <c r="ABR4" s="17"/>
      <c r="ABS4" s="17"/>
      <c r="ABT4" s="17"/>
      <c r="ABU4" s="17"/>
      <c r="ABV4" s="17"/>
      <c r="ABW4" s="17"/>
      <c r="ABX4" s="17"/>
      <c r="ABY4" s="17"/>
      <c r="ABZ4" s="17"/>
      <c r="ACA4" s="17"/>
      <c r="ACB4" s="17"/>
      <c r="ACC4" s="17"/>
      <c r="ACD4" s="17"/>
      <c r="ACE4" s="17"/>
      <c r="ACF4" s="17"/>
      <c r="ACG4" s="17"/>
      <c r="ACH4" s="17"/>
      <c r="ACI4" s="17"/>
      <c r="ACJ4" s="17"/>
      <c r="ACK4" s="17"/>
      <c r="ACL4" s="17"/>
      <c r="ACM4" s="17"/>
      <c r="ACN4" s="17"/>
      <c r="ACO4" s="17"/>
      <c r="ACP4" s="17"/>
      <c r="ACQ4" s="17"/>
      <c r="ACR4" s="17"/>
      <c r="ACS4" s="17"/>
      <c r="ACT4" s="17"/>
      <c r="ACU4" s="17"/>
      <c r="ACV4" s="17"/>
      <c r="ACW4" s="17"/>
      <c r="ACX4" s="17"/>
      <c r="ACY4" s="17"/>
      <c r="ACZ4" s="17"/>
      <c r="ADA4" s="17"/>
      <c r="ADB4" s="17"/>
      <c r="ADC4" s="17"/>
      <c r="ADD4" s="17"/>
      <c r="ADE4" s="17"/>
      <c r="ADF4" s="17"/>
      <c r="ADG4" s="17"/>
      <c r="ADH4" s="17"/>
      <c r="ADI4" s="17"/>
      <c r="ADJ4" s="17"/>
      <c r="ADK4" s="17"/>
      <c r="ADL4" s="17"/>
      <c r="ADM4" s="17"/>
      <c r="ADN4" s="17"/>
      <c r="ADO4" s="17"/>
      <c r="ADP4" s="17"/>
      <c r="ADQ4" s="17"/>
      <c r="ADR4" s="17"/>
      <c r="ADS4" s="17"/>
      <c r="ADT4" s="17"/>
      <c r="ADU4" s="17"/>
      <c r="ADV4" s="17"/>
      <c r="ADW4" s="17"/>
      <c r="ADX4" s="17"/>
      <c r="ADY4" s="17"/>
      <c r="ADZ4" s="17"/>
      <c r="AEA4" s="17"/>
      <c r="AEB4" s="17"/>
      <c r="AEC4" s="17"/>
      <c r="AED4" s="17"/>
      <c r="AEE4" s="17"/>
      <c r="AEF4" s="17"/>
      <c r="AEG4" s="17"/>
      <c r="AEH4" s="17"/>
      <c r="AEI4" s="17"/>
      <c r="AEJ4" s="17"/>
      <c r="AEK4" s="17"/>
      <c r="AEL4" s="17"/>
      <c r="AEM4" s="17"/>
      <c r="AEN4" s="17"/>
      <c r="AEO4" s="17"/>
      <c r="AEP4" s="17"/>
      <c r="AEQ4" s="17"/>
      <c r="AER4" s="17"/>
      <c r="AES4" s="17"/>
      <c r="AET4" s="17"/>
      <c r="AEU4" s="17"/>
      <c r="AEV4" s="17"/>
      <c r="AEW4" s="17"/>
      <c r="AEX4" s="17"/>
      <c r="AEY4" s="17"/>
      <c r="AEZ4" s="17"/>
      <c r="AFA4" s="17"/>
      <c r="AFB4" s="17"/>
      <c r="AFC4" s="17"/>
      <c r="AFD4" s="17"/>
      <c r="AFE4" s="17"/>
      <c r="AFF4" s="17"/>
      <c r="AFG4" s="17"/>
      <c r="AFH4" s="17"/>
      <c r="AFI4" s="17"/>
      <c r="AFJ4" s="17"/>
      <c r="AFK4" s="17"/>
      <c r="AFL4" s="17"/>
      <c r="AFM4" s="17"/>
      <c r="AFN4" s="17"/>
      <c r="AFO4" s="17"/>
      <c r="AFP4" s="17"/>
      <c r="AFQ4" s="17"/>
      <c r="AFR4" s="17"/>
      <c r="AFS4" s="17"/>
      <c r="AFT4" s="17"/>
      <c r="AFU4" s="17"/>
      <c r="AFV4" s="17"/>
      <c r="AFW4" s="17"/>
      <c r="AFX4" s="17"/>
      <c r="AFY4" s="17"/>
      <c r="AFZ4" s="17"/>
      <c r="AGA4" s="17"/>
      <c r="AGB4" s="17"/>
      <c r="AGC4" s="17"/>
      <c r="AGD4" s="17"/>
      <c r="AGE4" s="17"/>
      <c r="AGF4" s="17"/>
      <c r="AGG4" s="17"/>
      <c r="AGH4" s="17"/>
      <c r="AGI4" s="17"/>
      <c r="AGJ4" s="17"/>
      <c r="AGK4" s="17"/>
      <c r="AGL4" s="17"/>
      <c r="AGM4" s="17"/>
      <c r="AGN4" s="17"/>
      <c r="AGO4" s="17"/>
      <c r="AGP4" s="17"/>
      <c r="AGQ4" s="17"/>
      <c r="AGR4" s="17"/>
      <c r="AGS4" s="17"/>
      <c r="AGT4" s="17"/>
      <c r="AGU4" s="17"/>
      <c r="AGV4" s="17"/>
      <c r="AGW4" s="17"/>
      <c r="AGX4" s="17"/>
      <c r="AGY4" s="17"/>
      <c r="AGZ4" s="17"/>
      <c r="AHA4" s="17"/>
      <c r="AHB4" s="17"/>
      <c r="AHC4" s="17"/>
      <c r="AHD4" s="17"/>
      <c r="AHE4" s="17"/>
      <c r="AHF4" s="17"/>
      <c r="AHG4" s="17"/>
      <c r="AHH4" s="17"/>
      <c r="AHI4" s="17"/>
      <c r="AHJ4" s="17"/>
      <c r="AHK4" s="17"/>
      <c r="AHL4" s="17"/>
      <c r="AHM4" s="17"/>
      <c r="AHN4" s="17"/>
      <c r="AHO4" s="17"/>
      <c r="AHP4" s="17"/>
      <c r="AHQ4" s="17"/>
      <c r="AHR4" s="17"/>
      <c r="AHS4" s="17"/>
      <c r="AHT4" s="17"/>
      <c r="AHU4" s="17"/>
      <c r="AHV4" s="17"/>
      <c r="AHW4" s="17"/>
      <c r="AHX4" s="17"/>
      <c r="AHY4" s="17"/>
      <c r="AHZ4" s="17"/>
      <c r="AIA4" s="17"/>
      <c r="AIB4" s="17"/>
      <c r="AIC4" s="17"/>
      <c r="AID4" s="17"/>
      <c r="AIE4" s="17"/>
      <c r="AIF4" s="17"/>
      <c r="AIG4" s="17"/>
      <c r="AIH4" s="17"/>
      <c r="AII4" s="17"/>
      <c r="AIJ4" s="17"/>
      <c r="AIK4" s="17"/>
      <c r="AIL4" s="17"/>
      <c r="AIM4" s="17"/>
      <c r="AIN4" s="17"/>
      <c r="AIO4" s="17"/>
      <c r="AIP4" s="17"/>
      <c r="AIQ4" s="17"/>
      <c r="AIR4" s="17"/>
      <c r="AIS4" s="17"/>
      <c r="AIT4" s="17"/>
      <c r="AIU4" s="17"/>
      <c r="AIV4" s="17"/>
      <c r="AIW4" s="17"/>
      <c r="AIX4" s="17"/>
      <c r="AIY4" s="17"/>
      <c r="AIZ4" s="17"/>
      <c r="AJA4" s="17"/>
      <c r="AJB4" s="17"/>
      <c r="AJC4" s="17"/>
      <c r="AJD4" s="17"/>
      <c r="AJE4" s="17"/>
      <c r="AJF4" s="17"/>
      <c r="AJG4" s="17"/>
      <c r="AJH4" s="17"/>
      <c r="AJI4" s="17"/>
      <c r="AJJ4" s="17"/>
      <c r="AJK4" s="17"/>
      <c r="AJL4" s="17"/>
      <c r="AJM4" s="17"/>
      <c r="AJN4" s="17"/>
      <c r="AJO4" s="17"/>
      <c r="AJP4" s="17"/>
      <c r="AJQ4" s="17"/>
      <c r="AJR4" s="17"/>
      <c r="AJS4" s="17"/>
      <c r="AJT4" s="17"/>
      <c r="AJU4" s="17"/>
      <c r="AJV4" s="17"/>
      <c r="AJW4" s="17"/>
      <c r="AJX4" s="17"/>
      <c r="AJY4" s="17"/>
      <c r="AJZ4" s="17"/>
      <c r="AKA4" s="17"/>
      <c r="AKB4" s="17"/>
      <c r="AKC4" s="17"/>
      <c r="AKD4" s="17"/>
      <c r="AKE4" s="17"/>
      <c r="AKF4" s="17"/>
      <c r="AKG4" s="17"/>
      <c r="AKH4" s="17"/>
      <c r="AKI4" s="17"/>
      <c r="AKJ4" s="17"/>
      <c r="AKK4" s="17"/>
      <c r="AKL4" s="17"/>
      <c r="AKM4" s="17"/>
      <c r="AKN4" s="17"/>
      <c r="AKO4" s="17"/>
      <c r="AKP4" s="17"/>
      <c r="AKQ4" s="17"/>
      <c r="AKR4" s="17"/>
      <c r="AKS4" s="17"/>
      <c r="AKT4" s="17"/>
      <c r="AKU4" s="17"/>
      <c r="AKV4" s="17"/>
      <c r="AKW4" s="17"/>
      <c r="AKX4" s="17"/>
      <c r="AKY4" s="17"/>
      <c r="AKZ4" s="17"/>
      <c r="ALA4" s="17"/>
      <c r="ALB4" s="17"/>
      <c r="ALC4" s="17"/>
      <c r="ALD4" s="17"/>
      <c r="ALE4" s="17"/>
      <c r="ALF4" s="17"/>
      <c r="ALG4" s="17"/>
      <c r="ALH4" s="17"/>
      <c r="ALI4" s="17"/>
      <c r="ALJ4" s="17"/>
      <c r="ALK4" s="17"/>
      <c r="ALL4" s="17"/>
      <c r="ALM4" s="17"/>
      <c r="ALN4" s="17"/>
      <c r="ALO4" s="17"/>
      <c r="ALP4" s="17"/>
      <c r="ALQ4" s="17"/>
      <c r="ALR4" s="17"/>
      <c r="ALS4" s="17"/>
      <c r="ALT4" s="17"/>
      <c r="ALU4" s="17"/>
      <c r="ALV4" s="17"/>
      <c r="ALW4" s="17"/>
      <c r="ALX4" s="17"/>
      <c r="ALY4" s="17"/>
      <c r="ALZ4" s="17"/>
      <c r="AMA4" s="17"/>
      <c r="AMB4" s="17"/>
      <c r="AMC4" s="17"/>
      <c r="AMD4" s="17"/>
      <c r="AME4" s="17"/>
      <c r="AMF4" s="17"/>
      <c r="AMG4" s="17"/>
      <c r="AMH4" s="17"/>
      <c r="AMI4" s="17"/>
      <c r="AMJ4" s="17"/>
      <c r="AMK4" s="17"/>
      <c r="AML4" s="17"/>
      <c r="AMM4" s="17"/>
      <c r="AMN4" s="17"/>
      <c r="AMO4" s="17"/>
      <c r="AMP4" s="17"/>
      <c r="AMQ4" s="17"/>
      <c r="AMR4" s="17"/>
      <c r="AMS4" s="17"/>
      <c r="AMT4" s="17"/>
      <c r="AMU4" s="17"/>
      <c r="AMV4" s="17"/>
      <c r="AMW4" s="17"/>
      <c r="AMX4" s="17"/>
      <c r="AMY4" s="17"/>
      <c r="AMZ4" s="17"/>
      <c r="ANA4" s="17"/>
      <c r="ANB4" s="17"/>
      <c r="ANC4" s="17"/>
      <c r="AND4" s="17"/>
      <c r="ANE4" s="17"/>
      <c r="ANF4" s="17"/>
      <c r="ANG4" s="17"/>
      <c r="ANH4" s="17"/>
      <c r="ANI4" s="17"/>
      <c r="ANJ4" s="17"/>
      <c r="ANK4" s="17"/>
      <c r="ANL4" s="17"/>
      <c r="ANM4" s="17"/>
      <c r="ANN4" s="17"/>
      <c r="ANO4" s="17"/>
      <c r="ANP4" s="17"/>
      <c r="ANQ4" s="17"/>
      <c r="ANR4" s="17"/>
      <c r="ANS4" s="17"/>
      <c r="ANT4" s="17"/>
      <c r="ANU4" s="17"/>
      <c r="ANV4" s="17"/>
      <c r="ANW4" s="17"/>
      <c r="ANX4" s="17"/>
      <c r="ANY4" s="17"/>
      <c r="ANZ4" s="17"/>
      <c r="AOA4" s="17"/>
      <c r="AOB4" s="17"/>
      <c r="AOC4" s="17"/>
      <c r="AOD4" s="17"/>
      <c r="AOE4" s="17"/>
      <c r="AOF4" s="17"/>
      <c r="AOG4" s="17"/>
      <c r="AOH4" s="17"/>
      <c r="AOI4" s="17"/>
      <c r="AOJ4" s="17"/>
      <c r="AOK4" s="17"/>
      <c r="AOL4" s="17"/>
      <c r="AOM4" s="17"/>
      <c r="AON4" s="17"/>
      <c r="AOO4" s="17"/>
      <c r="AOP4" s="17"/>
      <c r="AOQ4" s="17"/>
      <c r="AOR4" s="17"/>
      <c r="AOS4" s="17"/>
      <c r="AOT4" s="17"/>
      <c r="AOU4" s="17"/>
      <c r="AOV4" s="17"/>
      <c r="AOW4" s="17"/>
      <c r="AOX4" s="17"/>
      <c r="AOY4" s="17"/>
      <c r="AOZ4" s="17"/>
      <c r="APA4" s="17"/>
      <c r="APB4" s="17"/>
      <c r="APC4" s="17"/>
      <c r="APD4" s="17"/>
      <c r="APE4" s="17"/>
      <c r="APF4" s="17"/>
      <c r="APG4" s="17"/>
      <c r="APH4" s="17"/>
      <c r="API4" s="17"/>
      <c r="APJ4" s="17"/>
      <c r="APK4" s="17"/>
      <c r="APL4" s="17"/>
      <c r="APM4" s="17"/>
      <c r="APN4" s="17"/>
      <c r="APO4" s="17"/>
      <c r="APP4" s="17"/>
      <c r="APQ4" s="17"/>
      <c r="APR4" s="17"/>
      <c r="APS4" s="17"/>
      <c r="APT4" s="17"/>
      <c r="APU4" s="17"/>
      <c r="APV4" s="17"/>
      <c r="APW4" s="17"/>
      <c r="APX4" s="17"/>
      <c r="APY4" s="17"/>
      <c r="APZ4" s="17"/>
      <c r="AQA4" s="17"/>
      <c r="AQB4" s="17"/>
      <c r="AQC4" s="17"/>
      <c r="AQD4" s="17"/>
      <c r="AQE4" s="17"/>
      <c r="AQF4" s="17"/>
      <c r="AQG4" s="17"/>
      <c r="AQH4" s="17"/>
      <c r="AQI4" s="17"/>
      <c r="AQJ4" s="17"/>
      <c r="AQK4" s="17"/>
      <c r="AQL4" s="17"/>
      <c r="AQM4" s="17"/>
      <c r="AQN4" s="17"/>
      <c r="AQO4" s="17"/>
      <c r="AQP4" s="17"/>
      <c r="AQQ4" s="17"/>
      <c r="AQR4" s="17"/>
      <c r="AQS4" s="17"/>
      <c r="AQT4" s="17"/>
      <c r="AQU4" s="17"/>
      <c r="AQV4" s="17"/>
      <c r="AQW4" s="17"/>
      <c r="AQX4" s="17"/>
      <c r="AQY4" s="17"/>
      <c r="AQZ4" s="17"/>
      <c r="ARA4" s="17"/>
      <c r="ARB4" s="17"/>
      <c r="ARC4" s="17"/>
      <c r="ARD4" s="17"/>
      <c r="ARE4" s="17"/>
      <c r="ARF4" s="17"/>
      <c r="ARG4" s="17"/>
      <c r="ARH4" s="17"/>
      <c r="ARI4" s="17"/>
      <c r="ARJ4" s="17"/>
      <c r="ARK4" s="17"/>
      <c r="ARL4" s="17"/>
      <c r="ARM4" s="17"/>
      <c r="ARN4" s="17"/>
      <c r="ARO4" s="17"/>
      <c r="ARP4" s="17"/>
      <c r="ARQ4" s="17"/>
      <c r="ARR4" s="17"/>
      <c r="ARS4" s="17"/>
      <c r="ART4" s="17"/>
      <c r="ARU4" s="17"/>
      <c r="ARV4" s="17"/>
      <c r="ARW4" s="17"/>
      <c r="ARX4" s="17"/>
      <c r="ARY4" s="17"/>
      <c r="ARZ4" s="17"/>
      <c r="ASA4" s="17"/>
      <c r="ASB4" s="17"/>
      <c r="ASC4" s="17"/>
      <c r="ASD4" s="17"/>
      <c r="ASE4" s="17"/>
      <c r="ASF4" s="17"/>
      <c r="ASG4" s="17"/>
      <c r="ASH4" s="17"/>
      <c r="ASI4" s="17"/>
      <c r="ASJ4" s="17"/>
      <c r="ASK4" s="17"/>
      <c r="ASL4" s="17"/>
      <c r="ASM4" s="17"/>
      <c r="ASN4" s="17"/>
      <c r="ASO4" s="17"/>
      <c r="ASP4" s="17"/>
      <c r="ASQ4" s="17"/>
      <c r="ASR4" s="17"/>
      <c r="ASS4" s="17"/>
      <c r="AST4" s="17"/>
      <c r="ASU4" s="17"/>
      <c r="ASV4" s="17"/>
      <c r="ASW4" s="17"/>
      <c r="ASX4" s="17"/>
      <c r="ASY4" s="17"/>
      <c r="ASZ4" s="17"/>
      <c r="ATA4" s="17"/>
      <c r="ATB4" s="17"/>
      <c r="ATC4" s="17"/>
      <c r="ATD4" s="17"/>
      <c r="ATE4" s="17"/>
      <c r="ATF4" s="17"/>
      <c r="ATG4" s="17"/>
      <c r="ATH4" s="17"/>
      <c r="ATI4" s="17"/>
      <c r="ATJ4" s="17"/>
      <c r="ATK4" s="17"/>
      <c r="ATL4" s="17"/>
      <c r="ATM4" s="17"/>
      <c r="ATN4" s="17"/>
      <c r="ATO4" s="17"/>
      <c r="ATP4" s="17"/>
      <c r="ATQ4" s="17"/>
      <c r="ATR4" s="17"/>
      <c r="ATS4" s="17"/>
      <c r="ATT4" s="17"/>
      <c r="ATU4" s="17"/>
      <c r="ATV4" s="17"/>
      <c r="ATW4" s="17"/>
      <c r="ATX4" s="17"/>
      <c r="ATY4" s="17"/>
      <c r="ATZ4" s="17"/>
      <c r="AUA4" s="17"/>
      <c r="AUB4" s="17"/>
      <c r="AUC4" s="17"/>
      <c r="AUD4" s="17"/>
      <c r="AUE4" s="17"/>
      <c r="AUF4" s="17"/>
      <c r="AUG4" s="17"/>
      <c r="AUH4" s="17"/>
      <c r="AUI4" s="17"/>
      <c r="AUJ4" s="17"/>
      <c r="AUK4" s="17"/>
      <c r="AUL4" s="17"/>
      <c r="AUM4" s="17"/>
      <c r="AUN4" s="17"/>
      <c r="AUO4" s="17"/>
      <c r="AUP4" s="17"/>
      <c r="AUQ4" s="17"/>
      <c r="AUR4" s="17"/>
      <c r="AUS4" s="17"/>
      <c r="AUT4" s="17"/>
      <c r="AUU4" s="17"/>
      <c r="AUV4" s="17"/>
      <c r="AUW4" s="17"/>
      <c r="AUX4" s="17"/>
      <c r="AUY4" s="17"/>
      <c r="AUZ4" s="17"/>
      <c r="AVA4" s="17"/>
      <c r="AVB4" s="17"/>
      <c r="AVC4" s="17"/>
      <c r="AVD4" s="17"/>
      <c r="AVE4" s="17"/>
      <c r="AVF4" s="17"/>
      <c r="AVG4" s="17"/>
      <c r="AVH4" s="17"/>
      <c r="AVI4" s="17"/>
      <c r="AVJ4" s="17"/>
      <c r="AVK4" s="17"/>
      <c r="AVL4" s="17"/>
      <c r="AVM4" s="17"/>
      <c r="AVN4" s="17"/>
      <c r="AVO4" s="17"/>
      <c r="AVP4" s="17"/>
      <c r="AVQ4" s="17"/>
      <c r="AVR4" s="17"/>
      <c r="AVS4" s="17"/>
      <c r="AVT4" s="17"/>
      <c r="AVU4" s="17"/>
      <c r="AVV4" s="17"/>
      <c r="AVW4" s="17"/>
      <c r="AVX4" s="17"/>
      <c r="AVY4" s="17"/>
      <c r="AVZ4" s="17"/>
      <c r="AWA4" s="17"/>
      <c r="AWB4" s="17"/>
      <c r="AWC4" s="17"/>
      <c r="AWD4" s="17"/>
      <c r="AWE4" s="17"/>
      <c r="AWF4" s="17"/>
      <c r="AWG4" s="17"/>
      <c r="AWH4" s="17"/>
      <c r="AWI4" s="17"/>
      <c r="AWJ4" s="17"/>
      <c r="AWK4" s="17"/>
      <c r="AWL4" s="17"/>
      <c r="AWM4" s="17"/>
      <c r="AWN4" s="17"/>
      <c r="AWO4" s="17"/>
      <c r="AWP4" s="17"/>
      <c r="AWQ4" s="17"/>
      <c r="AWR4" s="17"/>
      <c r="AWS4" s="17"/>
      <c r="AWT4" s="17"/>
      <c r="AWU4" s="17"/>
      <c r="AWV4" s="17"/>
      <c r="AWW4" s="17"/>
      <c r="AWX4" s="17"/>
      <c r="AWY4" s="17"/>
      <c r="AWZ4" s="17"/>
      <c r="AXA4" s="17"/>
      <c r="AXB4" s="17"/>
      <c r="AXC4" s="17"/>
      <c r="AXD4" s="17"/>
      <c r="AXE4" s="17"/>
      <c r="AXF4" s="17"/>
      <c r="AXG4" s="17"/>
      <c r="AXH4" s="17"/>
      <c r="AXI4" s="17"/>
      <c r="AXJ4" s="17"/>
      <c r="AXK4" s="17"/>
      <c r="AXL4" s="17"/>
      <c r="AXM4" s="17"/>
      <c r="AXN4" s="17"/>
      <c r="AXO4" s="17"/>
      <c r="AXP4" s="17"/>
      <c r="AXQ4" s="17"/>
      <c r="AXR4" s="17"/>
      <c r="AXS4" s="17"/>
      <c r="AXT4" s="17"/>
      <c r="AXU4" s="17"/>
      <c r="AXV4" s="17"/>
      <c r="AXW4" s="17"/>
      <c r="AXX4" s="17"/>
      <c r="AXY4" s="17"/>
      <c r="AXZ4" s="17"/>
      <c r="AYA4" s="17"/>
      <c r="AYB4" s="17"/>
      <c r="AYC4" s="17"/>
      <c r="AYD4" s="17"/>
      <c r="AYE4" s="17"/>
      <c r="AYF4" s="17"/>
      <c r="AYG4" s="17"/>
      <c r="AYH4" s="17"/>
      <c r="AYI4" s="17"/>
      <c r="AYJ4" s="17"/>
      <c r="AYK4" s="17"/>
      <c r="AYL4" s="17"/>
      <c r="AYM4" s="17"/>
      <c r="AYN4" s="17"/>
      <c r="AYO4" s="17"/>
      <c r="AYP4" s="17"/>
      <c r="AYQ4" s="17"/>
      <c r="AYR4" s="17"/>
      <c r="AYS4" s="17"/>
      <c r="AYT4" s="17"/>
      <c r="AYU4" s="17"/>
      <c r="AYV4" s="17"/>
      <c r="AYW4" s="17"/>
      <c r="AYX4" s="17"/>
      <c r="AYY4" s="17"/>
      <c r="AYZ4" s="17"/>
      <c r="AZA4" s="17"/>
      <c r="AZB4" s="17"/>
      <c r="AZC4" s="17"/>
      <c r="AZD4" s="17"/>
      <c r="AZE4" s="17"/>
      <c r="AZF4" s="17"/>
      <c r="AZG4" s="17"/>
      <c r="AZH4" s="17"/>
      <c r="AZI4" s="17"/>
      <c r="AZJ4" s="17"/>
      <c r="AZK4" s="17"/>
      <c r="AZL4" s="17"/>
      <c r="AZM4" s="17"/>
      <c r="AZN4" s="17"/>
      <c r="AZO4" s="17"/>
      <c r="AZP4" s="17"/>
      <c r="AZQ4" s="17"/>
      <c r="AZR4" s="17"/>
      <c r="AZS4" s="17"/>
      <c r="AZT4" s="17"/>
      <c r="AZU4" s="17"/>
      <c r="AZV4" s="17"/>
      <c r="AZW4" s="17"/>
      <c r="AZX4" s="17"/>
      <c r="AZY4" s="17"/>
      <c r="AZZ4" s="17"/>
      <c r="BAA4" s="17"/>
      <c r="BAB4" s="17"/>
      <c r="BAC4" s="17"/>
      <c r="BAD4" s="17"/>
      <c r="BAE4" s="17"/>
      <c r="BAF4" s="17"/>
      <c r="BAG4" s="17"/>
      <c r="BAH4" s="17"/>
      <c r="BAI4" s="17"/>
      <c r="BAJ4" s="17"/>
      <c r="BAK4" s="17"/>
      <c r="BAL4" s="17"/>
      <c r="BAM4" s="17"/>
      <c r="BAN4" s="17"/>
      <c r="BAO4" s="17"/>
      <c r="BAP4" s="17"/>
      <c r="BAQ4" s="17"/>
      <c r="BAR4" s="17"/>
      <c r="BAS4" s="17"/>
      <c r="BAT4" s="17"/>
      <c r="BAU4" s="17"/>
      <c r="BAV4" s="17"/>
      <c r="BAW4" s="17"/>
      <c r="BAX4" s="17"/>
      <c r="BAY4" s="17"/>
      <c r="BAZ4" s="17"/>
      <c r="BBA4" s="17"/>
      <c r="BBB4" s="17"/>
      <c r="BBC4" s="17"/>
      <c r="BBD4" s="17"/>
      <c r="BBE4" s="17"/>
      <c r="BBF4" s="17"/>
      <c r="BBG4" s="17"/>
      <c r="BBH4" s="17"/>
      <c r="BBI4" s="17"/>
      <c r="BBJ4" s="17"/>
      <c r="BBK4" s="17"/>
      <c r="BBL4" s="17"/>
      <c r="BBM4" s="17"/>
      <c r="BBN4" s="17"/>
      <c r="BBO4" s="17"/>
      <c r="BBP4" s="17"/>
      <c r="BBQ4" s="17"/>
      <c r="BBR4" s="17"/>
      <c r="BBS4" s="17"/>
      <c r="BBT4" s="17"/>
      <c r="BBU4" s="17"/>
      <c r="BBV4" s="17"/>
      <c r="BBW4" s="17"/>
      <c r="BBX4" s="17"/>
      <c r="BBY4" s="17"/>
      <c r="BBZ4" s="17"/>
      <c r="BCA4" s="17"/>
      <c r="BCB4" s="17"/>
      <c r="BCC4" s="17"/>
      <c r="BCD4" s="17"/>
      <c r="BCE4" s="17"/>
      <c r="BCF4" s="17"/>
      <c r="BCG4" s="17"/>
      <c r="BCH4" s="17"/>
      <c r="BCI4" s="17"/>
      <c r="BCJ4" s="17"/>
      <c r="BCK4" s="17"/>
      <c r="BCL4" s="17"/>
      <c r="BCM4" s="17"/>
      <c r="BCN4" s="17"/>
      <c r="BCO4" s="17"/>
      <c r="BCP4" s="17"/>
      <c r="BCQ4" s="17"/>
      <c r="BCR4" s="17"/>
      <c r="BCS4" s="17"/>
      <c r="BCT4" s="17"/>
      <c r="BCU4" s="17"/>
      <c r="BCV4" s="17"/>
      <c r="BCW4" s="17"/>
      <c r="BCX4" s="17"/>
      <c r="BCY4" s="17"/>
      <c r="BCZ4" s="17"/>
      <c r="BDA4" s="17"/>
      <c r="BDB4" s="17"/>
      <c r="BDC4" s="17"/>
      <c r="BDD4" s="17"/>
      <c r="BDE4" s="17"/>
      <c r="BDF4" s="17"/>
      <c r="BDG4" s="17"/>
      <c r="BDH4" s="17"/>
      <c r="BDI4" s="17"/>
      <c r="BDJ4" s="17"/>
      <c r="BDK4" s="17"/>
      <c r="BDL4" s="17"/>
      <c r="BDM4" s="17"/>
      <c r="BDN4" s="17"/>
      <c r="BDO4" s="17"/>
      <c r="BDP4" s="17"/>
      <c r="BDQ4" s="17"/>
      <c r="BDR4" s="17"/>
      <c r="BDS4" s="17"/>
      <c r="BDT4" s="17"/>
      <c r="BDU4" s="17"/>
      <c r="BDV4" s="17"/>
      <c r="BDW4" s="17"/>
      <c r="BDX4" s="17"/>
      <c r="BDY4" s="17"/>
      <c r="BDZ4" s="17"/>
      <c r="BEA4" s="17"/>
      <c r="BEB4" s="17"/>
      <c r="BEC4" s="17"/>
      <c r="BED4" s="17"/>
      <c r="BEE4" s="17"/>
      <c r="BEF4" s="17"/>
      <c r="BEG4" s="17"/>
      <c r="BEH4" s="17"/>
      <c r="BEI4" s="17"/>
      <c r="BEJ4" s="17"/>
      <c r="BEK4" s="17"/>
      <c r="BEL4" s="17"/>
      <c r="BEM4" s="17"/>
      <c r="BEN4" s="17"/>
      <c r="BEO4" s="17"/>
      <c r="BEP4" s="17"/>
      <c r="BEQ4" s="17"/>
      <c r="BER4" s="17"/>
      <c r="BES4" s="17"/>
      <c r="BET4" s="17"/>
      <c r="BEU4" s="17"/>
      <c r="BEV4" s="17"/>
      <c r="BEW4" s="17"/>
      <c r="BEX4" s="17"/>
      <c r="BEY4" s="17"/>
      <c r="BEZ4" s="17"/>
      <c r="BFA4" s="17"/>
      <c r="BFB4" s="17"/>
      <c r="BFC4" s="17"/>
      <c r="BFD4" s="17"/>
      <c r="BFE4" s="17"/>
      <c r="BFF4" s="17"/>
      <c r="BFG4" s="17"/>
      <c r="BFH4" s="17"/>
      <c r="BFI4" s="17"/>
      <c r="BFJ4" s="17"/>
      <c r="BFK4" s="17"/>
      <c r="BFL4" s="17"/>
      <c r="BFM4" s="17"/>
      <c r="BFN4" s="17"/>
      <c r="BFO4" s="17"/>
      <c r="BFP4" s="17"/>
      <c r="BFQ4" s="17"/>
      <c r="BFR4" s="17"/>
      <c r="BFS4" s="17"/>
      <c r="BFT4" s="17"/>
      <c r="BFU4" s="17"/>
      <c r="BFV4" s="17"/>
      <c r="BFW4" s="17"/>
      <c r="BFX4" s="17"/>
      <c r="BFY4" s="17"/>
      <c r="BFZ4" s="17"/>
      <c r="BGA4" s="17"/>
      <c r="BGB4" s="17"/>
      <c r="BGC4" s="17"/>
      <c r="BGD4" s="17"/>
      <c r="BGE4" s="17"/>
      <c r="BGF4" s="17"/>
      <c r="BGG4" s="17"/>
      <c r="BGH4" s="17"/>
      <c r="BGI4" s="17"/>
      <c r="BGJ4" s="17"/>
      <c r="BGK4" s="17"/>
      <c r="BGL4" s="17"/>
      <c r="BGM4" s="17"/>
      <c r="BGN4" s="17"/>
      <c r="BGO4" s="17"/>
      <c r="BGP4" s="17"/>
      <c r="BGQ4" s="17"/>
      <c r="BGR4" s="17"/>
      <c r="BGS4" s="17"/>
      <c r="BGT4" s="17"/>
      <c r="BGU4" s="17"/>
      <c r="BGV4" s="17"/>
      <c r="BGW4" s="17"/>
      <c r="BGX4" s="17"/>
      <c r="BGY4" s="17"/>
      <c r="BGZ4" s="17"/>
      <c r="BHA4" s="17"/>
      <c r="BHB4" s="17"/>
      <c r="BHC4" s="17"/>
      <c r="BHD4" s="17"/>
      <c r="BHE4" s="17"/>
      <c r="BHF4" s="17"/>
      <c r="BHG4" s="17"/>
      <c r="BHH4" s="17"/>
      <c r="BHI4" s="17"/>
      <c r="BHJ4" s="17"/>
      <c r="BHK4" s="17"/>
      <c r="BHL4" s="17"/>
      <c r="BHM4" s="17"/>
      <c r="BHN4" s="17"/>
      <c r="BHO4" s="17"/>
      <c r="BHP4" s="17"/>
      <c r="BHQ4" s="17"/>
      <c r="BHR4" s="17"/>
      <c r="BHS4" s="17"/>
      <c r="BHT4" s="17"/>
      <c r="BHU4" s="17"/>
      <c r="BHV4" s="17"/>
      <c r="BHW4" s="17"/>
      <c r="BHX4" s="17"/>
      <c r="BHY4" s="17"/>
      <c r="BHZ4" s="17"/>
      <c r="BIA4" s="17"/>
      <c r="BIB4" s="17"/>
      <c r="BIC4" s="17"/>
      <c r="BID4" s="17"/>
      <c r="BIE4" s="17"/>
      <c r="BIF4" s="17"/>
      <c r="BIG4" s="17"/>
      <c r="BIH4" s="17"/>
      <c r="BII4" s="17"/>
      <c r="BIJ4" s="17"/>
      <c r="BIK4" s="17"/>
      <c r="BIL4" s="17"/>
      <c r="BIM4" s="17"/>
      <c r="BIN4" s="17"/>
      <c r="BIO4" s="17"/>
      <c r="BIP4" s="17"/>
      <c r="BIQ4" s="17"/>
      <c r="BIR4" s="17"/>
      <c r="BIS4" s="17"/>
      <c r="BIT4" s="17"/>
      <c r="BIU4" s="17"/>
      <c r="BIV4" s="17"/>
      <c r="BIW4" s="17"/>
      <c r="BIX4" s="17"/>
      <c r="BIY4" s="17"/>
      <c r="BIZ4" s="17"/>
      <c r="BJA4" s="17"/>
      <c r="BJB4" s="17"/>
      <c r="BJC4" s="17"/>
      <c r="BJD4" s="17"/>
      <c r="BJE4" s="17"/>
      <c r="BJF4" s="17"/>
      <c r="BJG4" s="17"/>
      <c r="BJH4" s="17"/>
      <c r="BJI4" s="17"/>
      <c r="BJJ4" s="17"/>
      <c r="BJK4" s="17"/>
      <c r="BJL4" s="17"/>
      <c r="BJM4" s="17"/>
      <c r="BJN4" s="17"/>
      <c r="BJO4" s="17"/>
      <c r="BJP4" s="17"/>
      <c r="BJQ4" s="17"/>
      <c r="BJR4" s="17"/>
      <c r="BJS4" s="17"/>
      <c r="BJT4" s="17"/>
      <c r="BJU4" s="17"/>
      <c r="BJV4" s="17"/>
      <c r="BJW4" s="17"/>
      <c r="BJX4" s="17"/>
      <c r="BJY4" s="17"/>
      <c r="BJZ4" s="17"/>
      <c r="BKA4" s="17"/>
      <c r="BKB4" s="17"/>
      <c r="BKC4" s="17"/>
      <c r="BKD4" s="17"/>
      <c r="BKE4" s="17"/>
      <c r="BKF4" s="17"/>
      <c r="BKG4" s="17"/>
      <c r="BKH4" s="17"/>
      <c r="BKI4" s="17"/>
      <c r="BKJ4" s="17"/>
      <c r="BKK4" s="17"/>
      <c r="BKL4" s="17"/>
      <c r="BKM4" s="17"/>
      <c r="BKN4" s="17"/>
      <c r="BKO4" s="17"/>
      <c r="BKP4" s="17"/>
      <c r="BKQ4" s="17"/>
      <c r="BKR4" s="17"/>
      <c r="BKS4" s="17"/>
      <c r="BKT4" s="17"/>
      <c r="BKU4" s="17"/>
      <c r="BKV4" s="17"/>
      <c r="BKW4" s="17"/>
      <c r="BKX4" s="17"/>
      <c r="BKY4" s="17"/>
      <c r="BKZ4" s="17"/>
      <c r="BLA4" s="17"/>
      <c r="BLB4" s="17"/>
      <c r="BLC4" s="17"/>
      <c r="BLD4" s="17"/>
      <c r="BLE4" s="17"/>
      <c r="BLF4" s="17"/>
      <c r="BLG4" s="17"/>
      <c r="BLH4" s="17"/>
      <c r="BLI4" s="17"/>
      <c r="BLJ4" s="17"/>
      <c r="BLK4" s="17"/>
      <c r="BLL4" s="17"/>
      <c r="BLM4" s="17"/>
      <c r="BLN4" s="17"/>
      <c r="BLO4" s="17"/>
      <c r="BLP4" s="17"/>
      <c r="BLQ4" s="17"/>
      <c r="BLR4" s="17"/>
      <c r="BLS4" s="17"/>
      <c r="BLT4" s="17"/>
      <c r="BLU4" s="17"/>
      <c r="BLV4" s="17"/>
      <c r="BLW4" s="17"/>
      <c r="BLX4" s="17"/>
      <c r="BLY4" s="17"/>
      <c r="BLZ4" s="17"/>
      <c r="BMA4" s="17"/>
      <c r="BMB4" s="17"/>
      <c r="BMC4" s="17"/>
      <c r="BMD4" s="17"/>
      <c r="BME4" s="17"/>
      <c r="BMF4" s="17"/>
      <c r="BMG4" s="17"/>
      <c r="BMH4" s="17"/>
      <c r="BMI4" s="17"/>
      <c r="BMJ4" s="17"/>
      <c r="BMK4" s="17"/>
      <c r="BML4" s="17"/>
      <c r="BMM4" s="17"/>
      <c r="BMN4" s="17"/>
      <c r="BMO4" s="17"/>
      <c r="BMP4" s="17"/>
      <c r="BMQ4" s="17"/>
      <c r="BMR4" s="17"/>
      <c r="BMS4" s="17"/>
      <c r="BMT4" s="17"/>
      <c r="BMU4" s="17"/>
      <c r="BMV4" s="17"/>
      <c r="BMW4" s="17"/>
      <c r="BMX4" s="17"/>
      <c r="BMY4" s="17"/>
      <c r="BMZ4" s="17"/>
      <c r="BNA4" s="17"/>
      <c r="BNB4" s="17"/>
      <c r="BNC4" s="17"/>
      <c r="BND4" s="17"/>
      <c r="BNE4" s="17"/>
      <c r="BNF4" s="17"/>
      <c r="BNG4" s="17"/>
      <c r="BNH4" s="17"/>
      <c r="BNI4" s="17"/>
      <c r="BNJ4" s="17"/>
      <c r="BNK4" s="17"/>
      <c r="BNL4" s="17"/>
      <c r="BNM4" s="17"/>
      <c r="BNN4" s="17"/>
      <c r="BNO4" s="17"/>
      <c r="BNP4" s="17"/>
      <c r="BNQ4" s="17"/>
      <c r="BNR4" s="17"/>
      <c r="BNS4" s="17"/>
      <c r="BNT4" s="17"/>
      <c r="BNU4" s="17"/>
      <c r="BNV4" s="17"/>
      <c r="BNW4" s="17"/>
      <c r="BNX4" s="17"/>
      <c r="BNY4" s="17"/>
      <c r="BNZ4" s="17"/>
      <c r="BOA4" s="17"/>
      <c r="BOB4" s="17"/>
      <c r="BOC4" s="17"/>
      <c r="BOD4" s="17"/>
      <c r="BOE4" s="17"/>
      <c r="BOF4" s="17"/>
      <c r="BOG4" s="17"/>
      <c r="BOH4" s="17"/>
      <c r="BOI4" s="17"/>
      <c r="BOJ4" s="17"/>
      <c r="BOK4" s="17"/>
      <c r="BOL4" s="17"/>
      <c r="BOM4" s="17"/>
      <c r="BON4" s="17"/>
      <c r="BOO4" s="17"/>
      <c r="BOP4" s="17"/>
      <c r="BOQ4" s="17"/>
      <c r="BOR4" s="17"/>
      <c r="BOS4" s="17"/>
      <c r="BOT4" s="17"/>
      <c r="BOU4" s="17"/>
      <c r="BOV4" s="17"/>
      <c r="BOW4" s="17"/>
      <c r="BOX4" s="17"/>
      <c r="BOY4" s="17"/>
      <c r="BOZ4" s="17"/>
      <c r="BPA4" s="17"/>
      <c r="BPB4" s="17"/>
      <c r="BPC4" s="17"/>
      <c r="BPD4" s="17"/>
      <c r="BPE4" s="17"/>
      <c r="BPF4" s="17"/>
      <c r="BPG4" s="17"/>
      <c r="BPH4" s="17"/>
      <c r="BPI4" s="17"/>
      <c r="BPJ4" s="17"/>
      <c r="BPK4" s="17"/>
      <c r="BPL4" s="17"/>
      <c r="BPM4" s="17"/>
      <c r="BPN4" s="17"/>
      <c r="BPO4" s="17"/>
      <c r="BPP4" s="17"/>
      <c r="BPQ4" s="17"/>
      <c r="BPR4" s="17"/>
      <c r="BPS4" s="17"/>
      <c r="BPT4" s="17"/>
      <c r="BPU4" s="17"/>
      <c r="BPV4" s="17"/>
      <c r="BPW4" s="17"/>
      <c r="BPX4" s="17"/>
      <c r="BPY4" s="17"/>
      <c r="BPZ4" s="17"/>
      <c r="BQA4" s="17"/>
      <c r="BQB4" s="17"/>
      <c r="BQC4" s="17"/>
      <c r="BQD4" s="17"/>
      <c r="BQE4" s="17"/>
      <c r="BQF4" s="17"/>
      <c r="BQG4" s="17"/>
      <c r="BQH4" s="17"/>
      <c r="BQI4" s="17"/>
      <c r="BQJ4" s="17"/>
      <c r="BQK4" s="17"/>
      <c r="BQL4" s="17"/>
      <c r="BQM4" s="17"/>
      <c r="BQN4" s="17"/>
      <c r="BQO4" s="17"/>
      <c r="BQP4" s="17"/>
      <c r="BQQ4" s="17"/>
      <c r="BQR4" s="17"/>
      <c r="BQS4" s="17"/>
      <c r="BQT4" s="17"/>
      <c r="BQU4" s="17"/>
      <c r="BQV4" s="17"/>
      <c r="BQW4" s="17"/>
      <c r="BQX4" s="17"/>
      <c r="BQY4" s="17"/>
      <c r="BQZ4" s="17"/>
      <c r="BRA4" s="17"/>
      <c r="BRB4" s="17"/>
      <c r="BRC4" s="17"/>
      <c r="BRD4" s="17"/>
      <c r="BRE4" s="17"/>
      <c r="BRF4" s="17"/>
      <c r="BRG4" s="17"/>
      <c r="BRH4" s="17"/>
      <c r="BRI4" s="17"/>
      <c r="BRJ4" s="17"/>
      <c r="BRK4" s="17"/>
      <c r="BRL4" s="17"/>
      <c r="BRM4" s="17"/>
      <c r="BRN4" s="17"/>
      <c r="BRO4" s="17"/>
      <c r="BRP4" s="17"/>
      <c r="BRQ4" s="17"/>
      <c r="BRR4" s="17"/>
      <c r="BRS4" s="17"/>
      <c r="BRT4" s="17"/>
      <c r="BRU4" s="17"/>
      <c r="BRV4" s="17"/>
      <c r="BRW4" s="17"/>
      <c r="BRX4" s="17"/>
      <c r="BRY4" s="17"/>
      <c r="BRZ4" s="17"/>
      <c r="BSA4" s="17"/>
      <c r="BSB4" s="17"/>
      <c r="BSC4" s="17"/>
      <c r="BSD4" s="17"/>
      <c r="BSE4" s="17"/>
      <c r="BSF4" s="17"/>
      <c r="BSG4" s="17"/>
      <c r="BSH4" s="17"/>
      <c r="BSI4" s="17"/>
      <c r="BSJ4" s="17"/>
      <c r="BSK4" s="17"/>
      <c r="BSL4" s="17"/>
      <c r="BSM4" s="17"/>
      <c r="BSN4" s="17"/>
      <c r="BSO4" s="17"/>
      <c r="BSP4" s="17"/>
      <c r="BSQ4" s="17"/>
      <c r="BSR4" s="17"/>
      <c r="BSS4" s="17"/>
      <c r="BST4" s="17"/>
      <c r="BSU4" s="17"/>
      <c r="BSV4" s="17"/>
      <c r="BSW4" s="17"/>
      <c r="BSX4" s="17"/>
      <c r="BSY4" s="17"/>
      <c r="BSZ4" s="17"/>
      <c r="BTA4" s="17"/>
      <c r="BTB4" s="17"/>
      <c r="BTC4" s="17"/>
      <c r="BTD4" s="17"/>
      <c r="BTE4" s="17"/>
      <c r="BTF4" s="17"/>
      <c r="BTG4" s="17"/>
      <c r="BTH4" s="17"/>
      <c r="BTI4" s="17"/>
      <c r="BTJ4" s="17"/>
      <c r="BTK4" s="17"/>
      <c r="BTL4" s="17"/>
      <c r="BTM4" s="17"/>
      <c r="BTN4" s="17"/>
      <c r="BTO4" s="17"/>
      <c r="BTP4" s="17"/>
      <c r="BTQ4" s="17"/>
      <c r="BTR4" s="17"/>
      <c r="BTS4" s="17"/>
      <c r="BTT4" s="17"/>
      <c r="BTU4" s="17"/>
      <c r="BTV4" s="17"/>
      <c r="BTW4" s="17"/>
      <c r="BTX4" s="17"/>
      <c r="BTY4" s="17"/>
      <c r="BTZ4" s="17"/>
      <c r="BUA4" s="17"/>
      <c r="BUB4" s="17"/>
      <c r="BUC4" s="17"/>
      <c r="BUD4" s="17"/>
      <c r="BUE4" s="17"/>
      <c r="BUF4" s="17"/>
      <c r="BUG4" s="17"/>
      <c r="BUH4" s="17"/>
      <c r="BUI4" s="17"/>
      <c r="BUJ4" s="17"/>
      <c r="BUK4" s="17"/>
      <c r="BUL4" s="17"/>
      <c r="BUM4" s="17"/>
      <c r="BUN4" s="17"/>
      <c r="BUO4" s="17"/>
      <c r="BUP4" s="17"/>
      <c r="BUQ4" s="17"/>
      <c r="BUR4" s="17"/>
      <c r="BUS4" s="17"/>
      <c r="BUT4" s="17"/>
      <c r="BUU4" s="17"/>
      <c r="BUV4" s="17"/>
      <c r="BUW4" s="17"/>
      <c r="BUX4" s="17"/>
      <c r="BUY4" s="17"/>
      <c r="BUZ4" s="17"/>
      <c r="BVA4" s="17"/>
      <c r="BVB4" s="17"/>
      <c r="BVC4" s="17"/>
      <c r="BVD4" s="17"/>
      <c r="BVE4" s="17"/>
      <c r="BVF4" s="17"/>
      <c r="BVG4" s="17"/>
      <c r="BVH4" s="17"/>
      <c r="BVI4" s="17"/>
      <c r="BVJ4" s="17"/>
      <c r="BVK4" s="17"/>
      <c r="BVL4" s="17"/>
      <c r="BVM4" s="17"/>
      <c r="BVN4" s="17"/>
      <c r="BVO4" s="17"/>
      <c r="BVP4" s="17"/>
      <c r="BVQ4" s="17"/>
      <c r="BVR4" s="17"/>
      <c r="BVS4" s="17"/>
      <c r="BVT4" s="17"/>
      <c r="BVU4" s="17"/>
      <c r="BVV4" s="17"/>
      <c r="BVW4" s="17"/>
      <c r="BVX4" s="17"/>
      <c r="BVY4" s="17"/>
      <c r="BVZ4" s="17"/>
      <c r="BWA4" s="17"/>
      <c r="BWB4" s="17"/>
      <c r="BWC4" s="17"/>
      <c r="BWD4" s="17"/>
      <c r="BWE4" s="17"/>
      <c r="BWF4" s="17"/>
      <c r="BWG4" s="17"/>
      <c r="BWH4" s="17"/>
      <c r="BWI4" s="17"/>
      <c r="BWJ4" s="17"/>
      <c r="BWK4" s="17"/>
      <c r="BWL4" s="17"/>
      <c r="BWM4" s="17"/>
      <c r="BWN4" s="17"/>
      <c r="BWO4" s="17"/>
      <c r="BWP4" s="17"/>
      <c r="BWQ4" s="17"/>
      <c r="BWR4" s="17"/>
      <c r="BWS4" s="17"/>
      <c r="BWT4" s="17"/>
      <c r="BWU4" s="17"/>
      <c r="BWV4" s="17"/>
      <c r="BWW4" s="17"/>
      <c r="BWX4" s="17"/>
      <c r="BWY4" s="17"/>
      <c r="BWZ4" s="17"/>
      <c r="BXA4" s="17"/>
      <c r="BXB4" s="17"/>
      <c r="BXC4" s="17"/>
      <c r="BXD4" s="17"/>
      <c r="BXE4" s="17"/>
      <c r="BXF4" s="17"/>
      <c r="BXG4" s="17"/>
      <c r="BXH4" s="17"/>
      <c r="BXI4" s="17"/>
      <c r="BXJ4" s="17"/>
      <c r="BXK4" s="17"/>
      <c r="BXL4" s="17"/>
      <c r="BXM4" s="17"/>
      <c r="BXN4" s="17"/>
      <c r="BXO4" s="17"/>
      <c r="BXP4" s="17"/>
      <c r="BXQ4" s="17"/>
      <c r="BXR4" s="17"/>
      <c r="BXS4" s="17"/>
      <c r="BXT4" s="17"/>
      <c r="BXU4" s="17"/>
      <c r="BXV4" s="17"/>
      <c r="BXW4" s="17"/>
      <c r="BXX4" s="17"/>
      <c r="BXY4" s="17"/>
      <c r="BXZ4" s="17"/>
      <c r="BYA4" s="17"/>
      <c r="BYB4" s="17"/>
      <c r="BYC4" s="17"/>
      <c r="BYD4" s="17"/>
      <c r="BYE4" s="17"/>
      <c r="BYF4" s="17"/>
      <c r="BYG4" s="17"/>
      <c r="BYH4" s="17"/>
      <c r="BYI4" s="17"/>
      <c r="BYJ4" s="17"/>
      <c r="BYK4" s="17"/>
      <c r="BYL4" s="17"/>
      <c r="BYM4" s="17"/>
      <c r="BYN4" s="17"/>
      <c r="BYO4" s="17"/>
      <c r="BYP4" s="17"/>
      <c r="BYQ4" s="17"/>
      <c r="BYR4" s="17"/>
      <c r="BYS4" s="17"/>
      <c r="BYT4" s="17"/>
      <c r="BYU4" s="17"/>
      <c r="BYV4" s="17"/>
      <c r="BYW4" s="17"/>
      <c r="BYX4" s="17"/>
      <c r="BYY4" s="17"/>
      <c r="BYZ4" s="17"/>
      <c r="BZA4" s="17"/>
      <c r="BZB4" s="17"/>
      <c r="BZC4" s="17"/>
      <c r="BZD4" s="17"/>
      <c r="BZE4" s="17"/>
      <c r="BZF4" s="17"/>
      <c r="BZG4" s="17"/>
      <c r="BZH4" s="17"/>
      <c r="BZI4" s="17"/>
      <c r="BZJ4" s="17"/>
      <c r="BZK4" s="17"/>
      <c r="BZL4" s="17"/>
      <c r="BZM4" s="17"/>
      <c r="BZN4" s="17"/>
      <c r="BZO4" s="17"/>
      <c r="BZP4" s="17"/>
      <c r="BZQ4" s="17"/>
      <c r="BZR4" s="17"/>
      <c r="BZS4" s="17"/>
      <c r="BZT4" s="17"/>
      <c r="BZU4" s="17"/>
      <c r="BZV4" s="17"/>
      <c r="BZW4" s="17"/>
      <c r="BZX4" s="17"/>
      <c r="BZY4" s="17"/>
      <c r="BZZ4" s="17"/>
      <c r="CAA4" s="17"/>
      <c r="CAB4" s="17"/>
      <c r="CAC4" s="17"/>
      <c r="CAD4" s="17"/>
      <c r="CAE4" s="17"/>
      <c r="CAF4" s="17"/>
      <c r="CAG4" s="17"/>
      <c r="CAH4" s="17"/>
      <c r="CAI4" s="17"/>
      <c r="CAJ4" s="17"/>
      <c r="CAK4" s="17"/>
      <c r="CAL4" s="17"/>
      <c r="CAM4" s="17"/>
      <c r="CAN4" s="17"/>
      <c r="CAO4" s="17"/>
      <c r="CAP4" s="17"/>
      <c r="CAQ4" s="17"/>
      <c r="CAR4" s="17"/>
      <c r="CAS4" s="17"/>
      <c r="CAT4" s="17"/>
      <c r="CAU4" s="17"/>
      <c r="CAV4" s="17"/>
      <c r="CAW4" s="17"/>
      <c r="CAX4" s="17"/>
      <c r="CAY4" s="17"/>
      <c r="CAZ4" s="17"/>
      <c r="CBA4" s="17"/>
      <c r="CBB4" s="17"/>
      <c r="CBC4" s="17"/>
      <c r="CBD4" s="17"/>
      <c r="CBE4" s="17"/>
      <c r="CBF4" s="17"/>
      <c r="CBG4" s="17"/>
      <c r="CBH4" s="17"/>
      <c r="CBI4" s="17"/>
      <c r="CBJ4" s="17"/>
      <c r="CBK4" s="17"/>
      <c r="CBL4" s="17"/>
      <c r="CBM4" s="17"/>
      <c r="CBN4" s="17"/>
      <c r="CBO4" s="17"/>
      <c r="CBP4" s="17"/>
      <c r="CBQ4" s="17"/>
      <c r="CBR4" s="17"/>
      <c r="CBS4" s="17"/>
      <c r="CBT4" s="17"/>
      <c r="CBU4" s="17"/>
      <c r="CBV4" s="17"/>
      <c r="CBW4" s="17"/>
      <c r="CBX4" s="17"/>
      <c r="CBY4" s="17"/>
      <c r="CBZ4" s="17"/>
      <c r="CCA4" s="17"/>
      <c r="CCB4" s="17"/>
      <c r="CCC4" s="17"/>
      <c r="CCD4" s="17"/>
      <c r="CCE4" s="17"/>
      <c r="CCF4" s="17"/>
      <c r="CCG4" s="17"/>
      <c r="CCH4" s="17"/>
      <c r="CCI4" s="17"/>
      <c r="CCJ4" s="17"/>
      <c r="CCK4" s="17"/>
      <c r="CCL4" s="17"/>
      <c r="CCM4" s="17"/>
      <c r="CCN4" s="17"/>
      <c r="CCO4" s="17"/>
      <c r="CCP4" s="17"/>
      <c r="CCQ4" s="17"/>
      <c r="CCR4" s="17"/>
      <c r="CCS4" s="17"/>
      <c r="CCT4" s="17"/>
      <c r="CCU4" s="17"/>
      <c r="CCV4" s="17"/>
      <c r="CCW4" s="17"/>
      <c r="CCX4" s="17"/>
      <c r="CCY4" s="17"/>
      <c r="CCZ4" s="17"/>
      <c r="CDA4" s="17"/>
      <c r="CDB4" s="17"/>
      <c r="CDC4" s="17"/>
      <c r="CDD4" s="17"/>
      <c r="CDE4" s="17"/>
      <c r="CDF4" s="17"/>
      <c r="CDG4" s="17"/>
      <c r="CDH4" s="17"/>
      <c r="CDI4" s="17"/>
      <c r="CDJ4" s="17"/>
      <c r="CDK4" s="17"/>
      <c r="CDL4" s="17"/>
      <c r="CDM4" s="17"/>
      <c r="CDN4" s="17"/>
      <c r="CDO4" s="17"/>
      <c r="CDP4" s="17"/>
      <c r="CDQ4" s="17"/>
      <c r="CDR4" s="17"/>
      <c r="CDS4" s="17"/>
      <c r="CDT4" s="17"/>
      <c r="CDU4" s="17"/>
      <c r="CDV4" s="17"/>
      <c r="CDW4" s="17"/>
      <c r="CDX4" s="17"/>
      <c r="CDY4" s="17"/>
      <c r="CDZ4" s="17"/>
      <c r="CEA4" s="17"/>
      <c r="CEB4" s="17"/>
      <c r="CEC4" s="17"/>
      <c r="CED4" s="17"/>
      <c r="CEE4" s="17"/>
      <c r="CEF4" s="17"/>
      <c r="CEG4" s="17"/>
      <c r="CEH4" s="17"/>
      <c r="CEI4" s="17"/>
      <c r="CEJ4" s="17"/>
      <c r="CEK4" s="17"/>
      <c r="CEL4" s="17"/>
      <c r="CEM4" s="17"/>
      <c r="CEN4" s="17"/>
      <c r="CEO4" s="17"/>
      <c r="CEP4" s="17"/>
      <c r="CEQ4" s="17"/>
      <c r="CER4" s="17"/>
      <c r="CES4" s="17"/>
      <c r="CET4" s="17"/>
      <c r="CEU4" s="17"/>
      <c r="CEV4" s="17"/>
      <c r="CEW4" s="17"/>
      <c r="CEX4" s="17"/>
      <c r="CEY4" s="17"/>
      <c r="CEZ4" s="17"/>
      <c r="CFA4" s="17"/>
      <c r="CFB4" s="17"/>
      <c r="CFC4" s="17"/>
      <c r="CFD4" s="17"/>
      <c r="CFE4" s="17"/>
      <c r="CFF4" s="17"/>
      <c r="CFG4" s="17"/>
      <c r="CFH4" s="17"/>
      <c r="CFI4" s="17"/>
      <c r="CFJ4" s="17"/>
      <c r="CFK4" s="17"/>
      <c r="CFL4" s="17"/>
      <c r="CFM4" s="17"/>
      <c r="CFN4" s="17"/>
      <c r="CFO4" s="17"/>
      <c r="CFP4" s="17"/>
      <c r="CFQ4" s="17"/>
      <c r="CFR4" s="17"/>
      <c r="CFS4" s="17"/>
      <c r="CFT4" s="17"/>
      <c r="CFU4" s="17"/>
      <c r="CFV4" s="17"/>
      <c r="CFW4" s="17"/>
      <c r="CFX4" s="17"/>
      <c r="CFY4" s="17"/>
      <c r="CFZ4" s="17"/>
      <c r="CGA4" s="17"/>
      <c r="CGB4" s="17"/>
      <c r="CGC4" s="17"/>
      <c r="CGD4" s="17"/>
      <c r="CGE4" s="17"/>
      <c r="CGF4" s="17"/>
      <c r="CGG4" s="17"/>
      <c r="CGH4" s="17"/>
      <c r="CGI4" s="17"/>
      <c r="CGJ4" s="17"/>
      <c r="CGK4" s="17"/>
      <c r="CGL4" s="17"/>
      <c r="CGM4" s="17"/>
      <c r="CGN4" s="17"/>
      <c r="CGO4" s="17"/>
      <c r="CGP4" s="17"/>
      <c r="CGQ4" s="17"/>
      <c r="CGR4" s="17"/>
      <c r="CGS4" s="17"/>
      <c r="CGT4" s="17"/>
      <c r="CGU4" s="17"/>
      <c r="CGV4" s="17"/>
      <c r="CGW4" s="17"/>
      <c r="CGX4" s="17"/>
      <c r="CGY4" s="17"/>
      <c r="CGZ4" s="17"/>
      <c r="CHA4" s="17"/>
      <c r="CHB4" s="17"/>
      <c r="CHC4" s="17"/>
      <c r="CHD4" s="17"/>
      <c r="CHE4" s="17"/>
      <c r="CHF4" s="17"/>
      <c r="CHG4" s="17"/>
      <c r="CHH4" s="17"/>
      <c r="CHI4" s="17"/>
      <c r="CHJ4" s="17"/>
      <c r="CHK4" s="17"/>
      <c r="CHL4" s="17"/>
      <c r="CHM4" s="17"/>
      <c r="CHN4" s="17"/>
      <c r="CHO4" s="17"/>
      <c r="CHP4" s="17"/>
      <c r="CHQ4" s="17"/>
      <c r="CHR4" s="17"/>
      <c r="CHS4" s="17"/>
      <c r="CHT4" s="17"/>
      <c r="CHU4" s="17"/>
      <c r="CHV4" s="17"/>
      <c r="CHW4" s="17"/>
      <c r="CHX4" s="17"/>
      <c r="CHY4" s="17"/>
      <c r="CHZ4" s="17"/>
      <c r="CIA4" s="17"/>
      <c r="CIB4" s="17"/>
      <c r="CIC4" s="17"/>
      <c r="CID4" s="17"/>
      <c r="CIE4" s="17"/>
      <c r="CIF4" s="17"/>
      <c r="CIG4" s="17"/>
      <c r="CIH4" s="17"/>
      <c r="CII4" s="17"/>
      <c r="CIJ4" s="17"/>
      <c r="CIK4" s="17"/>
      <c r="CIL4" s="17"/>
      <c r="CIM4" s="17"/>
      <c r="CIN4" s="17"/>
      <c r="CIO4" s="17"/>
      <c r="CIP4" s="17"/>
      <c r="CIQ4" s="17"/>
      <c r="CIR4" s="17"/>
      <c r="CIS4" s="17"/>
      <c r="CIT4" s="17"/>
      <c r="CIU4" s="17"/>
      <c r="CIV4" s="17"/>
      <c r="CIW4" s="17"/>
      <c r="CIX4" s="17"/>
      <c r="CIY4" s="17"/>
      <c r="CIZ4" s="17"/>
      <c r="CJA4" s="17"/>
      <c r="CJB4" s="17"/>
      <c r="CJC4" s="17"/>
      <c r="CJD4" s="17"/>
      <c r="CJE4" s="17"/>
      <c r="CJF4" s="17"/>
      <c r="CJG4" s="17"/>
      <c r="CJH4" s="17"/>
      <c r="CJI4" s="17"/>
      <c r="CJJ4" s="17"/>
      <c r="CJK4" s="17"/>
      <c r="CJL4" s="17"/>
      <c r="CJM4" s="17"/>
      <c r="CJN4" s="17"/>
      <c r="CJO4" s="17"/>
      <c r="CJP4" s="17"/>
      <c r="CJQ4" s="17"/>
      <c r="CJR4" s="17"/>
      <c r="CJS4" s="17"/>
      <c r="CJT4" s="17"/>
      <c r="CJU4" s="17"/>
      <c r="CJV4" s="17"/>
      <c r="CJW4" s="17"/>
      <c r="CJX4" s="17"/>
      <c r="CJY4" s="17"/>
      <c r="CJZ4" s="17"/>
      <c r="CKA4" s="17"/>
      <c r="CKB4" s="17"/>
      <c r="CKC4" s="17"/>
      <c r="CKD4" s="17"/>
      <c r="CKE4" s="17"/>
      <c r="CKF4" s="17"/>
      <c r="CKG4" s="17"/>
      <c r="CKH4" s="17"/>
      <c r="CKI4" s="17"/>
      <c r="CKJ4" s="17"/>
      <c r="CKK4" s="17"/>
      <c r="CKL4" s="17"/>
      <c r="CKM4" s="17"/>
      <c r="CKN4" s="17"/>
      <c r="CKO4" s="17"/>
      <c r="CKP4" s="17"/>
      <c r="CKQ4" s="17"/>
      <c r="CKR4" s="17"/>
      <c r="CKS4" s="17"/>
      <c r="CKT4" s="17"/>
      <c r="CKU4" s="17"/>
      <c r="CKV4" s="17"/>
      <c r="CKW4" s="17"/>
      <c r="CKX4" s="17"/>
      <c r="CKY4" s="17"/>
      <c r="CKZ4" s="17"/>
      <c r="CLA4" s="17"/>
      <c r="CLB4" s="17"/>
      <c r="CLC4" s="17"/>
      <c r="CLD4" s="17"/>
      <c r="CLE4" s="17"/>
      <c r="CLF4" s="17"/>
      <c r="CLG4" s="17"/>
      <c r="CLH4" s="17"/>
      <c r="CLI4" s="17"/>
      <c r="CLJ4" s="17"/>
      <c r="CLK4" s="17"/>
      <c r="CLL4" s="17"/>
      <c r="CLM4" s="17"/>
      <c r="CLN4" s="17"/>
      <c r="CLO4" s="17"/>
      <c r="CLP4" s="17"/>
      <c r="CLQ4" s="17"/>
      <c r="CLR4" s="17"/>
      <c r="CLS4" s="17"/>
      <c r="CLT4" s="17"/>
      <c r="CLU4" s="17"/>
      <c r="CLV4" s="17"/>
      <c r="CLW4" s="17"/>
      <c r="CLX4" s="17"/>
      <c r="CLY4" s="17"/>
      <c r="CLZ4" s="17"/>
      <c r="CMA4" s="17"/>
      <c r="CMB4" s="17"/>
      <c r="CMC4" s="17"/>
      <c r="CMD4" s="17"/>
      <c r="CME4" s="17"/>
      <c r="CMF4" s="17"/>
      <c r="CMG4" s="17"/>
      <c r="CMH4" s="17"/>
      <c r="CMI4" s="17"/>
      <c r="CMJ4" s="17"/>
      <c r="CMK4" s="17"/>
      <c r="CML4" s="17"/>
      <c r="CMM4" s="17"/>
      <c r="CMN4" s="17"/>
      <c r="CMO4" s="17"/>
      <c r="CMP4" s="17"/>
      <c r="CMQ4" s="17"/>
      <c r="CMR4" s="17"/>
      <c r="CMS4" s="17"/>
      <c r="CMT4" s="17"/>
      <c r="CMU4" s="17"/>
      <c r="CMV4" s="17"/>
      <c r="CMW4" s="17"/>
      <c r="CMX4" s="17"/>
      <c r="CMY4" s="17"/>
      <c r="CMZ4" s="17"/>
      <c r="CNA4" s="17"/>
      <c r="CNB4" s="17"/>
      <c r="CNC4" s="17"/>
      <c r="CND4" s="17"/>
      <c r="CNE4" s="17"/>
      <c r="CNF4" s="17"/>
      <c r="CNG4" s="17"/>
      <c r="CNH4" s="17"/>
      <c r="CNI4" s="17"/>
      <c r="CNJ4" s="17"/>
      <c r="CNK4" s="17"/>
      <c r="CNL4" s="17"/>
      <c r="CNM4" s="17"/>
      <c r="CNN4" s="17"/>
      <c r="CNO4" s="17"/>
      <c r="CNP4" s="17"/>
      <c r="CNQ4" s="17"/>
      <c r="CNR4" s="17"/>
      <c r="CNS4" s="17"/>
      <c r="CNT4" s="17"/>
      <c r="CNU4" s="17"/>
      <c r="CNV4" s="17"/>
      <c r="CNW4" s="17"/>
      <c r="CNX4" s="17"/>
      <c r="CNY4" s="17"/>
      <c r="CNZ4" s="17"/>
      <c r="COA4" s="17"/>
      <c r="COB4" s="17"/>
      <c r="COC4" s="17"/>
      <c r="COD4" s="17"/>
      <c r="COE4" s="17"/>
      <c r="COF4" s="17"/>
      <c r="COG4" s="17"/>
      <c r="COH4" s="17"/>
      <c r="COI4" s="17"/>
      <c r="COJ4" s="17"/>
      <c r="COK4" s="17"/>
      <c r="COL4" s="17"/>
      <c r="COM4" s="17"/>
      <c r="CON4" s="17"/>
      <c r="COO4" s="17"/>
      <c r="COP4" s="17"/>
      <c r="COQ4" s="17"/>
      <c r="COR4" s="17"/>
      <c r="COS4" s="17"/>
      <c r="COT4" s="17"/>
      <c r="COU4" s="17"/>
      <c r="COV4" s="17"/>
      <c r="COW4" s="17"/>
      <c r="COX4" s="17"/>
      <c r="COY4" s="17"/>
      <c r="COZ4" s="17"/>
      <c r="CPA4" s="17"/>
      <c r="CPB4" s="17"/>
      <c r="CPC4" s="17"/>
      <c r="CPD4" s="17"/>
      <c r="CPE4" s="17"/>
      <c r="CPF4" s="17"/>
      <c r="CPG4" s="17"/>
      <c r="CPH4" s="17"/>
      <c r="CPI4" s="17"/>
      <c r="CPJ4" s="17"/>
      <c r="CPK4" s="17"/>
      <c r="CPL4" s="17"/>
      <c r="CPM4" s="17"/>
      <c r="CPN4" s="17"/>
      <c r="CPO4" s="17"/>
      <c r="CPP4" s="17"/>
      <c r="CPQ4" s="17"/>
      <c r="CPR4" s="17"/>
      <c r="CPS4" s="17"/>
      <c r="CPT4" s="17"/>
      <c r="CPU4" s="17"/>
      <c r="CPV4" s="17"/>
      <c r="CPW4" s="17"/>
      <c r="CPX4" s="17"/>
      <c r="CPY4" s="17"/>
      <c r="CPZ4" s="17"/>
      <c r="CQA4" s="17"/>
      <c r="CQB4" s="17"/>
      <c r="CQC4" s="17"/>
      <c r="CQD4" s="17"/>
      <c r="CQE4" s="17"/>
      <c r="CQF4" s="17"/>
      <c r="CQG4" s="17"/>
      <c r="CQH4" s="17"/>
      <c r="CQI4" s="17"/>
      <c r="CQJ4" s="17"/>
      <c r="CQK4" s="17"/>
      <c r="CQL4" s="17"/>
      <c r="CQM4" s="17"/>
      <c r="CQN4" s="17"/>
      <c r="CQO4" s="17"/>
      <c r="CQP4" s="17"/>
      <c r="CQQ4" s="17"/>
      <c r="CQR4" s="17"/>
      <c r="CQS4" s="17"/>
      <c r="CQT4" s="17"/>
      <c r="CQU4" s="17"/>
      <c r="CQV4" s="17"/>
      <c r="CQW4" s="17"/>
      <c r="CQX4" s="17"/>
      <c r="CQY4" s="17"/>
      <c r="CQZ4" s="17"/>
      <c r="CRA4" s="17"/>
      <c r="CRB4" s="17"/>
      <c r="CRC4" s="17"/>
      <c r="CRD4" s="17"/>
      <c r="CRE4" s="17"/>
      <c r="CRF4" s="17"/>
      <c r="CRG4" s="17"/>
      <c r="CRH4" s="17"/>
      <c r="CRI4" s="17"/>
      <c r="CRJ4" s="17"/>
      <c r="CRK4" s="17"/>
      <c r="CRL4" s="17"/>
      <c r="CRM4" s="17"/>
      <c r="CRN4" s="17"/>
      <c r="CRO4" s="17"/>
      <c r="CRP4" s="17"/>
      <c r="CRQ4" s="17"/>
      <c r="CRR4" s="17"/>
      <c r="CRS4" s="17"/>
      <c r="CRT4" s="17"/>
      <c r="CRU4" s="17"/>
      <c r="CRV4" s="17"/>
      <c r="CRW4" s="17"/>
      <c r="CRX4" s="17"/>
      <c r="CRY4" s="17"/>
      <c r="CRZ4" s="17"/>
      <c r="CSA4" s="17"/>
      <c r="CSB4" s="17"/>
      <c r="CSC4" s="17"/>
      <c r="CSD4" s="17"/>
      <c r="CSE4" s="17"/>
      <c r="CSF4" s="17"/>
      <c r="CSG4" s="17"/>
      <c r="CSH4" s="17"/>
      <c r="CSI4" s="17"/>
      <c r="CSJ4" s="17"/>
      <c r="CSK4" s="17"/>
      <c r="CSL4" s="17"/>
      <c r="CSM4" s="17"/>
      <c r="CSN4" s="17"/>
      <c r="CSO4" s="17"/>
      <c r="CSP4" s="17"/>
      <c r="CSQ4" s="17"/>
      <c r="CSR4" s="17"/>
      <c r="CSS4" s="17"/>
      <c r="CST4" s="17"/>
      <c r="CSU4" s="17"/>
      <c r="CSV4" s="17"/>
      <c r="CSW4" s="17"/>
      <c r="CSX4" s="17"/>
      <c r="CSY4" s="17"/>
      <c r="CSZ4" s="17"/>
      <c r="CTA4" s="17"/>
      <c r="CTB4" s="17"/>
      <c r="CTC4" s="17"/>
      <c r="CTD4" s="17"/>
      <c r="CTE4" s="17"/>
      <c r="CTF4" s="17"/>
      <c r="CTG4" s="17"/>
      <c r="CTH4" s="17"/>
      <c r="CTI4" s="17"/>
      <c r="CTJ4" s="17"/>
      <c r="CTK4" s="17"/>
      <c r="CTL4" s="17"/>
      <c r="CTM4" s="17"/>
      <c r="CTN4" s="17"/>
      <c r="CTO4" s="17"/>
      <c r="CTP4" s="17"/>
      <c r="CTQ4" s="17"/>
      <c r="CTR4" s="17"/>
      <c r="CTS4" s="17"/>
      <c r="CTT4" s="17"/>
      <c r="CTU4" s="17"/>
      <c r="CTV4" s="17"/>
      <c r="CTW4" s="17"/>
      <c r="CTX4" s="17"/>
      <c r="CTY4" s="17"/>
      <c r="CTZ4" s="17"/>
      <c r="CUA4" s="17"/>
      <c r="CUB4" s="17"/>
      <c r="CUC4" s="17"/>
      <c r="CUD4" s="17"/>
      <c r="CUE4" s="17"/>
      <c r="CUF4" s="17"/>
      <c r="CUG4" s="17"/>
      <c r="CUH4" s="17"/>
      <c r="CUI4" s="17"/>
      <c r="CUJ4" s="17"/>
      <c r="CUK4" s="17"/>
      <c r="CUL4" s="17"/>
      <c r="CUM4" s="17"/>
      <c r="CUN4" s="17"/>
      <c r="CUO4" s="17"/>
      <c r="CUP4" s="17"/>
      <c r="CUQ4" s="17"/>
      <c r="CUR4" s="17"/>
      <c r="CUS4" s="17"/>
      <c r="CUT4" s="17"/>
      <c r="CUU4" s="17"/>
      <c r="CUV4" s="17"/>
      <c r="CUW4" s="17"/>
      <c r="CUX4" s="17"/>
      <c r="CUY4" s="17"/>
      <c r="CUZ4" s="17"/>
      <c r="CVA4" s="17"/>
      <c r="CVB4" s="17"/>
      <c r="CVC4" s="17"/>
      <c r="CVD4" s="17"/>
      <c r="CVE4" s="17"/>
      <c r="CVF4" s="17"/>
      <c r="CVG4" s="17"/>
      <c r="CVH4" s="17"/>
      <c r="CVI4" s="17"/>
      <c r="CVJ4" s="17"/>
      <c r="CVK4" s="17"/>
      <c r="CVL4" s="17"/>
      <c r="CVM4" s="17"/>
      <c r="CVN4" s="17"/>
      <c r="CVO4" s="17"/>
      <c r="CVP4" s="17"/>
      <c r="CVQ4" s="17"/>
      <c r="CVR4" s="17"/>
      <c r="CVS4" s="17"/>
      <c r="CVT4" s="17"/>
      <c r="CVU4" s="17"/>
      <c r="CVV4" s="17"/>
      <c r="CVW4" s="17"/>
      <c r="CVX4" s="17"/>
      <c r="CVY4" s="17"/>
      <c r="CVZ4" s="17"/>
      <c r="CWA4" s="17"/>
      <c r="CWB4" s="17"/>
      <c r="CWC4" s="17"/>
      <c r="CWD4" s="17"/>
      <c r="CWE4" s="17"/>
      <c r="CWF4" s="17"/>
      <c r="CWG4" s="17"/>
      <c r="CWH4" s="17"/>
      <c r="CWI4" s="17"/>
      <c r="CWJ4" s="17"/>
      <c r="CWK4" s="17"/>
      <c r="CWL4" s="17"/>
      <c r="CWM4" s="17"/>
      <c r="CWN4" s="17"/>
      <c r="CWO4" s="17"/>
      <c r="CWP4" s="17"/>
      <c r="CWQ4" s="17"/>
      <c r="CWR4" s="17"/>
      <c r="CWS4" s="17"/>
      <c r="CWT4" s="17"/>
      <c r="CWU4" s="17"/>
      <c r="CWV4" s="17"/>
      <c r="CWW4" s="17"/>
      <c r="CWX4" s="17"/>
      <c r="CWY4" s="17"/>
      <c r="CWZ4" s="17"/>
      <c r="CXA4" s="17"/>
      <c r="CXB4" s="17"/>
      <c r="CXC4" s="17"/>
      <c r="CXD4" s="17"/>
      <c r="CXE4" s="17"/>
      <c r="CXF4" s="17"/>
      <c r="CXG4" s="17"/>
      <c r="CXH4" s="17"/>
      <c r="CXI4" s="17"/>
      <c r="CXJ4" s="17"/>
      <c r="CXK4" s="17"/>
      <c r="CXL4" s="17"/>
      <c r="CXM4" s="17"/>
      <c r="CXN4" s="17"/>
      <c r="CXO4" s="17"/>
      <c r="CXP4" s="17"/>
      <c r="CXQ4" s="17"/>
      <c r="CXR4" s="17"/>
      <c r="CXS4" s="17"/>
      <c r="CXT4" s="17"/>
      <c r="CXU4" s="17"/>
      <c r="CXV4" s="17"/>
      <c r="CXW4" s="17"/>
      <c r="CXX4" s="17"/>
      <c r="CXY4" s="17"/>
      <c r="CXZ4" s="17"/>
      <c r="CYA4" s="17"/>
      <c r="CYB4" s="17"/>
      <c r="CYC4" s="17"/>
      <c r="CYD4" s="17"/>
      <c r="CYE4" s="17"/>
      <c r="CYF4" s="17"/>
      <c r="CYG4" s="17"/>
      <c r="CYH4" s="17"/>
      <c r="CYI4" s="17"/>
      <c r="CYJ4" s="17"/>
      <c r="CYK4" s="17"/>
      <c r="CYL4" s="17"/>
      <c r="CYM4" s="17"/>
      <c r="CYN4" s="17"/>
      <c r="CYO4" s="17"/>
      <c r="CYP4" s="17"/>
      <c r="CYQ4" s="17"/>
      <c r="CYR4" s="17"/>
      <c r="CYS4" s="17"/>
      <c r="CYT4" s="17"/>
      <c r="CYU4" s="17"/>
      <c r="CYV4" s="17"/>
      <c r="CYW4" s="17"/>
      <c r="CYX4" s="17"/>
      <c r="CYY4" s="17"/>
      <c r="CYZ4" s="17"/>
      <c r="CZA4" s="17"/>
      <c r="CZB4" s="17"/>
      <c r="CZC4" s="17"/>
      <c r="CZD4" s="17"/>
      <c r="CZE4" s="17"/>
      <c r="CZF4" s="17"/>
      <c r="CZG4" s="17"/>
      <c r="CZH4" s="17"/>
      <c r="CZI4" s="17"/>
      <c r="CZJ4" s="17"/>
      <c r="CZK4" s="17"/>
      <c r="CZL4" s="17"/>
      <c r="CZM4" s="17"/>
      <c r="CZN4" s="17"/>
      <c r="CZO4" s="17"/>
      <c r="CZP4" s="17"/>
      <c r="CZQ4" s="17"/>
      <c r="CZR4" s="17"/>
      <c r="CZS4" s="17"/>
      <c r="CZT4" s="17"/>
      <c r="CZU4" s="17"/>
      <c r="CZV4" s="17"/>
      <c r="CZW4" s="17"/>
      <c r="CZX4" s="17"/>
      <c r="CZY4" s="17"/>
      <c r="CZZ4" s="17"/>
      <c r="DAA4" s="17"/>
      <c r="DAB4" s="17"/>
      <c r="DAC4" s="17"/>
      <c r="DAD4" s="17"/>
      <c r="DAE4" s="17"/>
      <c r="DAF4" s="17"/>
      <c r="DAG4" s="17"/>
      <c r="DAH4" s="17"/>
      <c r="DAI4" s="17"/>
      <c r="DAJ4" s="17"/>
      <c r="DAK4" s="17"/>
      <c r="DAL4" s="17"/>
      <c r="DAM4" s="17"/>
      <c r="DAN4" s="17"/>
      <c r="DAO4" s="17"/>
      <c r="DAP4" s="17"/>
      <c r="DAQ4" s="17"/>
      <c r="DAR4" s="17"/>
      <c r="DAS4" s="17"/>
      <c r="DAT4" s="17"/>
      <c r="DAU4" s="17"/>
      <c r="DAV4" s="17"/>
      <c r="DAW4" s="17"/>
      <c r="DAX4" s="17"/>
      <c r="DAY4" s="17"/>
      <c r="DAZ4" s="17"/>
      <c r="DBA4" s="17"/>
      <c r="DBB4" s="17"/>
      <c r="DBC4" s="17"/>
      <c r="DBD4" s="17"/>
      <c r="DBE4" s="17"/>
      <c r="DBF4" s="17"/>
      <c r="DBG4" s="17"/>
      <c r="DBH4" s="17"/>
      <c r="DBI4" s="17"/>
      <c r="DBJ4" s="17"/>
      <c r="DBK4" s="17"/>
      <c r="DBL4" s="17"/>
      <c r="DBM4" s="17"/>
      <c r="DBN4" s="17"/>
      <c r="DBO4" s="17"/>
      <c r="DBP4" s="17"/>
      <c r="DBQ4" s="17"/>
      <c r="DBR4" s="17"/>
      <c r="DBS4" s="17"/>
      <c r="DBT4" s="17"/>
      <c r="DBU4" s="17"/>
      <c r="DBV4" s="17"/>
      <c r="DBW4" s="17"/>
      <c r="DBX4" s="17"/>
      <c r="DBY4" s="17"/>
      <c r="DBZ4" s="17"/>
      <c r="DCA4" s="17"/>
      <c r="DCB4" s="17"/>
      <c r="DCC4" s="17"/>
      <c r="DCD4" s="17"/>
      <c r="DCE4" s="17"/>
      <c r="DCF4" s="17"/>
      <c r="DCG4" s="17"/>
      <c r="DCH4" s="17"/>
      <c r="DCI4" s="17"/>
      <c r="DCJ4" s="17"/>
      <c r="DCK4" s="17"/>
      <c r="DCL4" s="17"/>
      <c r="DCM4" s="17"/>
      <c r="DCN4" s="17"/>
      <c r="DCO4" s="17"/>
      <c r="DCP4" s="17"/>
      <c r="DCQ4" s="17"/>
      <c r="DCR4" s="17"/>
      <c r="DCS4" s="17"/>
      <c r="DCT4" s="17"/>
      <c r="DCU4" s="17"/>
      <c r="DCV4" s="17"/>
      <c r="DCW4" s="17"/>
      <c r="DCX4" s="17"/>
      <c r="DCY4" s="17"/>
      <c r="DCZ4" s="17"/>
      <c r="DDA4" s="17"/>
      <c r="DDB4" s="17"/>
      <c r="DDC4" s="17"/>
      <c r="DDD4" s="17"/>
      <c r="DDE4" s="17"/>
      <c r="DDF4" s="17"/>
      <c r="DDG4" s="17"/>
      <c r="DDH4" s="17"/>
      <c r="DDI4" s="17"/>
      <c r="DDJ4" s="17"/>
      <c r="DDK4" s="17"/>
      <c r="DDL4" s="17"/>
      <c r="DDM4" s="17"/>
      <c r="DDN4" s="17"/>
      <c r="DDO4" s="17"/>
      <c r="DDP4" s="17"/>
      <c r="DDQ4" s="17"/>
      <c r="DDR4" s="17"/>
      <c r="DDS4" s="17"/>
      <c r="DDT4" s="17"/>
      <c r="DDU4" s="17"/>
      <c r="DDV4" s="17"/>
      <c r="DDW4" s="17"/>
      <c r="DDX4" s="17"/>
      <c r="DDY4" s="17"/>
      <c r="DDZ4" s="17"/>
      <c r="DEA4" s="17"/>
      <c r="DEB4" s="17"/>
      <c r="DEC4" s="17"/>
      <c r="DED4" s="17"/>
      <c r="DEE4" s="17"/>
      <c r="DEF4" s="17"/>
      <c r="DEG4" s="17"/>
      <c r="DEH4" s="17"/>
      <c r="DEI4" s="17"/>
      <c r="DEJ4" s="17"/>
      <c r="DEK4" s="17"/>
      <c r="DEL4" s="17"/>
      <c r="DEM4" s="17"/>
      <c r="DEN4" s="17"/>
      <c r="DEO4" s="17"/>
      <c r="DEP4" s="17"/>
      <c r="DEQ4" s="17"/>
      <c r="DER4" s="17"/>
      <c r="DES4" s="17"/>
      <c r="DET4" s="17"/>
      <c r="DEU4" s="17"/>
      <c r="DEV4" s="17"/>
      <c r="DEW4" s="17"/>
      <c r="DEX4" s="17"/>
      <c r="DEY4" s="17"/>
      <c r="DEZ4" s="17"/>
      <c r="DFA4" s="17"/>
      <c r="DFB4" s="17"/>
      <c r="DFC4" s="17"/>
      <c r="DFD4" s="17"/>
      <c r="DFE4" s="17"/>
      <c r="DFF4" s="17"/>
      <c r="DFG4" s="17"/>
      <c r="DFH4" s="17"/>
      <c r="DFI4" s="17"/>
      <c r="DFJ4" s="17"/>
      <c r="DFK4" s="17"/>
      <c r="DFL4" s="17"/>
      <c r="DFM4" s="17"/>
      <c r="DFN4" s="17"/>
      <c r="DFO4" s="17"/>
      <c r="DFP4" s="17"/>
      <c r="DFQ4" s="17"/>
      <c r="DFR4" s="17"/>
      <c r="DFS4" s="17"/>
      <c r="DFT4" s="17"/>
      <c r="DFU4" s="17"/>
      <c r="DFV4" s="17"/>
      <c r="DFW4" s="17"/>
      <c r="DFX4" s="17"/>
      <c r="DFY4" s="17"/>
      <c r="DFZ4" s="17"/>
      <c r="DGA4" s="17"/>
      <c r="DGB4" s="17"/>
      <c r="DGC4" s="17"/>
      <c r="DGD4" s="17"/>
      <c r="DGE4" s="17"/>
      <c r="DGF4" s="17"/>
      <c r="DGG4" s="17"/>
      <c r="DGH4" s="17"/>
      <c r="DGI4" s="17"/>
      <c r="DGJ4" s="17"/>
      <c r="DGK4" s="17"/>
      <c r="DGL4" s="17"/>
      <c r="DGM4" s="17"/>
      <c r="DGN4" s="17"/>
      <c r="DGO4" s="17"/>
      <c r="DGP4" s="17"/>
      <c r="DGQ4" s="17"/>
      <c r="DGR4" s="17"/>
      <c r="DGS4" s="17"/>
      <c r="DGT4" s="17"/>
      <c r="DGU4" s="17"/>
      <c r="DGV4" s="17"/>
      <c r="DGW4" s="17"/>
      <c r="DGX4" s="17"/>
      <c r="DGY4" s="17"/>
      <c r="DGZ4" s="17"/>
      <c r="DHA4" s="17"/>
      <c r="DHB4" s="17"/>
      <c r="DHC4" s="17"/>
      <c r="DHD4" s="17"/>
      <c r="DHE4" s="17"/>
      <c r="DHF4" s="17"/>
      <c r="DHG4" s="17"/>
      <c r="DHH4" s="17"/>
      <c r="DHI4" s="17"/>
      <c r="DHJ4" s="17"/>
      <c r="DHK4" s="17"/>
      <c r="DHL4" s="17"/>
      <c r="DHM4" s="17"/>
      <c r="DHN4" s="17"/>
      <c r="DHO4" s="17"/>
      <c r="DHP4" s="17"/>
      <c r="DHQ4" s="17"/>
      <c r="DHR4" s="17"/>
      <c r="DHS4" s="17"/>
      <c r="DHT4" s="17"/>
      <c r="DHU4" s="17"/>
      <c r="DHV4" s="17"/>
      <c r="DHW4" s="17"/>
      <c r="DHX4" s="17"/>
      <c r="DHY4" s="17"/>
      <c r="DHZ4" s="17"/>
      <c r="DIA4" s="17"/>
      <c r="DIB4" s="17"/>
      <c r="DIC4" s="17"/>
      <c r="DID4" s="17"/>
      <c r="DIE4" s="17"/>
      <c r="DIF4" s="17"/>
      <c r="DIG4" s="17"/>
      <c r="DIH4" s="17"/>
      <c r="DII4" s="17"/>
      <c r="DIJ4" s="17"/>
      <c r="DIK4" s="17"/>
      <c r="DIL4" s="17"/>
      <c r="DIM4" s="17"/>
      <c r="DIN4" s="17"/>
      <c r="DIO4" s="17"/>
      <c r="DIP4" s="17"/>
      <c r="DIQ4" s="17"/>
      <c r="DIR4" s="17"/>
      <c r="DIS4" s="17"/>
      <c r="DIT4" s="17"/>
      <c r="DIU4" s="17"/>
      <c r="DIV4" s="17"/>
      <c r="DIW4" s="17"/>
      <c r="DIX4" s="17"/>
      <c r="DIY4" s="17"/>
      <c r="DIZ4" s="17"/>
      <c r="DJA4" s="17"/>
      <c r="DJB4" s="17"/>
      <c r="DJC4" s="17"/>
      <c r="DJD4" s="17"/>
      <c r="DJE4" s="17"/>
      <c r="DJF4" s="17"/>
      <c r="DJG4" s="17"/>
      <c r="DJH4" s="17"/>
      <c r="DJI4" s="17"/>
      <c r="DJJ4" s="17"/>
      <c r="DJK4" s="17"/>
      <c r="DJL4" s="17"/>
      <c r="DJM4" s="17"/>
      <c r="DJN4" s="17"/>
      <c r="DJO4" s="17"/>
      <c r="DJP4" s="17"/>
      <c r="DJQ4" s="17"/>
      <c r="DJR4" s="17"/>
      <c r="DJS4" s="17"/>
      <c r="DJT4" s="17"/>
      <c r="DJU4" s="17"/>
      <c r="DJV4" s="17"/>
      <c r="DJW4" s="17"/>
      <c r="DJX4" s="17"/>
      <c r="DJY4" s="17"/>
      <c r="DJZ4" s="17"/>
      <c r="DKA4" s="17"/>
      <c r="DKB4" s="17"/>
      <c r="DKC4" s="17"/>
      <c r="DKD4" s="17"/>
      <c r="DKE4" s="17"/>
      <c r="DKF4" s="17"/>
      <c r="DKG4" s="17"/>
      <c r="DKH4" s="17"/>
      <c r="DKI4" s="17"/>
      <c r="DKJ4" s="17"/>
      <c r="DKK4" s="17"/>
      <c r="DKL4" s="17"/>
      <c r="DKM4" s="17"/>
      <c r="DKN4" s="17"/>
      <c r="DKO4" s="17"/>
      <c r="DKP4" s="17"/>
      <c r="DKQ4" s="17"/>
      <c r="DKR4" s="17"/>
      <c r="DKS4" s="17"/>
      <c r="DKT4" s="17"/>
      <c r="DKU4" s="17"/>
      <c r="DKV4" s="17"/>
      <c r="DKW4" s="17"/>
      <c r="DKX4" s="17"/>
      <c r="DKY4" s="17"/>
      <c r="DKZ4" s="17"/>
      <c r="DLA4" s="17"/>
      <c r="DLB4" s="17"/>
      <c r="DLC4" s="17"/>
      <c r="DLD4" s="17"/>
      <c r="DLE4" s="17"/>
      <c r="DLF4" s="17"/>
      <c r="DLG4" s="17"/>
      <c r="DLH4" s="17"/>
      <c r="DLI4" s="17"/>
      <c r="DLJ4" s="17"/>
      <c r="DLK4" s="17"/>
      <c r="DLL4" s="17"/>
      <c r="DLM4" s="17"/>
      <c r="DLN4" s="17"/>
      <c r="DLO4" s="17"/>
      <c r="DLP4" s="17"/>
      <c r="DLQ4" s="17"/>
      <c r="DLR4" s="17"/>
      <c r="DLS4" s="17"/>
      <c r="DLT4" s="17"/>
      <c r="DLU4" s="17"/>
      <c r="DLV4" s="17"/>
      <c r="DLW4" s="17"/>
      <c r="DLX4" s="17"/>
      <c r="DLY4" s="17"/>
      <c r="DLZ4" s="17"/>
      <c r="DMA4" s="17"/>
      <c r="DMB4" s="17"/>
      <c r="DMC4" s="17"/>
      <c r="DMD4" s="17"/>
      <c r="DME4" s="17"/>
      <c r="DMF4" s="17"/>
      <c r="DMG4" s="17"/>
      <c r="DMH4" s="17"/>
      <c r="DMI4" s="17"/>
      <c r="DMJ4" s="17"/>
      <c r="DMK4" s="17"/>
      <c r="DML4" s="17"/>
      <c r="DMM4" s="17"/>
      <c r="DMN4" s="17"/>
      <c r="DMO4" s="17"/>
      <c r="DMP4" s="17"/>
      <c r="DMQ4" s="17"/>
      <c r="DMR4" s="17"/>
      <c r="DMS4" s="17"/>
      <c r="DMT4" s="17"/>
      <c r="DMU4" s="17"/>
      <c r="DMV4" s="17"/>
      <c r="DMW4" s="17"/>
      <c r="DMX4" s="17"/>
      <c r="DMY4" s="17"/>
      <c r="DMZ4" s="17"/>
      <c r="DNA4" s="17"/>
      <c r="DNB4" s="17"/>
      <c r="DNC4" s="17"/>
      <c r="DND4" s="17"/>
      <c r="DNE4" s="17"/>
      <c r="DNF4" s="17"/>
      <c r="DNG4" s="17"/>
      <c r="DNH4" s="17"/>
      <c r="DNI4" s="17"/>
      <c r="DNJ4" s="17"/>
      <c r="DNK4" s="17"/>
      <c r="DNL4" s="17"/>
      <c r="DNM4" s="17"/>
      <c r="DNN4" s="17"/>
      <c r="DNO4" s="17"/>
      <c r="DNP4" s="17"/>
      <c r="DNQ4" s="17"/>
      <c r="DNR4" s="17"/>
      <c r="DNS4" s="17"/>
      <c r="DNT4" s="17"/>
      <c r="DNU4" s="17"/>
      <c r="DNV4" s="17"/>
      <c r="DNW4" s="17"/>
      <c r="DNX4" s="17"/>
      <c r="DNY4" s="17"/>
      <c r="DNZ4" s="17"/>
      <c r="DOA4" s="17"/>
      <c r="DOB4" s="17"/>
      <c r="DOC4" s="17"/>
      <c r="DOD4" s="17"/>
      <c r="DOE4" s="17"/>
      <c r="DOF4" s="17"/>
      <c r="DOG4" s="17"/>
      <c r="DOH4" s="17"/>
      <c r="DOI4" s="17"/>
      <c r="DOJ4" s="17"/>
      <c r="DOK4" s="17"/>
      <c r="DOL4" s="17"/>
      <c r="DOM4" s="17"/>
      <c r="DON4" s="17"/>
      <c r="DOO4" s="17"/>
      <c r="DOP4" s="17"/>
      <c r="DOQ4" s="17"/>
      <c r="DOR4" s="17"/>
      <c r="DOS4" s="17"/>
      <c r="DOT4" s="17"/>
      <c r="DOU4" s="17"/>
      <c r="DOV4" s="17"/>
      <c r="DOW4" s="17"/>
      <c r="DOX4" s="17"/>
      <c r="DOY4" s="17"/>
      <c r="DOZ4" s="17"/>
      <c r="DPA4" s="17"/>
      <c r="DPB4" s="17"/>
      <c r="DPC4" s="17"/>
      <c r="DPD4" s="17"/>
      <c r="DPE4" s="17"/>
      <c r="DPF4" s="17"/>
      <c r="DPG4" s="17"/>
      <c r="DPH4" s="17"/>
      <c r="DPI4" s="17"/>
      <c r="DPJ4" s="17"/>
      <c r="DPK4" s="17"/>
      <c r="DPL4" s="17"/>
      <c r="DPM4" s="17"/>
      <c r="DPN4" s="17"/>
      <c r="DPO4" s="17"/>
      <c r="DPP4" s="17"/>
      <c r="DPQ4" s="17"/>
      <c r="DPR4" s="17"/>
      <c r="DPS4" s="17"/>
      <c r="DPT4" s="17"/>
      <c r="DPU4" s="17"/>
      <c r="DPV4" s="17"/>
      <c r="DPW4" s="17"/>
      <c r="DPX4" s="17"/>
      <c r="DPY4" s="17"/>
      <c r="DPZ4" s="17"/>
      <c r="DQA4" s="17"/>
      <c r="DQB4" s="17"/>
      <c r="DQC4" s="17"/>
      <c r="DQD4" s="17"/>
      <c r="DQE4" s="17"/>
      <c r="DQF4" s="17"/>
      <c r="DQG4" s="17"/>
      <c r="DQH4" s="17"/>
      <c r="DQI4" s="17"/>
      <c r="DQJ4" s="17"/>
      <c r="DQK4" s="17"/>
      <c r="DQL4" s="17"/>
      <c r="DQM4" s="17"/>
      <c r="DQN4" s="17"/>
      <c r="DQO4" s="17"/>
      <c r="DQP4" s="17"/>
      <c r="DQQ4" s="17"/>
      <c r="DQR4" s="17"/>
      <c r="DQS4" s="17"/>
      <c r="DQT4" s="17"/>
      <c r="DQU4" s="17"/>
      <c r="DQV4" s="17"/>
      <c r="DQW4" s="17"/>
      <c r="DQX4" s="17"/>
      <c r="DQY4" s="17"/>
      <c r="DQZ4" s="17"/>
      <c r="DRA4" s="17"/>
      <c r="DRB4" s="17"/>
      <c r="DRC4" s="17"/>
      <c r="DRD4" s="17"/>
      <c r="DRE4" s="17"/>
      <c r="DRF4" s="17"/>
      <c r="DRG4" s="17"/>
      <c r="DRH4" s="17"/>
      <c r="DRI4" s="17"/>
      <c r="DRJ4" s="17"/>
      <c r="DRK4" s="17"/>
      <c r="DRL4" s="17"/>
      <c r="DRM4" s="17"/>
      <c r="DRN4" s="17"/>
      <c r="DRO4" s="17"/>
      <c r="DRP4" s="17"/>
      <c r="DRQ4" s="17"/>
      <c r="DRR4" s="17"/>
      <c r="DRS4" s="17"/>
      <c r="DRT4" s="17"/>
      <c r="DRU4" s="17"/>
      <c r="DRV4" s="17"/>
      <c r="DRW4" s="17"/>
      <c r="DRX4" s="17"/>
      <c r="DRY4" s="17"/>
      <c r="DRZ4" s="17"/>
      <c r="DSA4" s="17"/>
      <c r="DSB4" s="17"/>
      <c r="DSC4" s="17"/>
      <c r="DSD4" s="17"/>
      <c r="DSE4" s="17"/>
      <c r="DSF4" s="17"/>
      <c r="DSG4" s="17"/>
      <c r="DSH4" s="17"/>
      <c r="DSI4" s="17"/>
      <c r="DSJ4" s="17"/>
      <c r="DSK4" s="17"/>
      <c r="DSL4" s="17"/>
      <c r="DSM4" s="17"/>
      <c r="DSN4" s="17"/>
      <c r="DSO4" s="17"/>
      <c r="DSP4" s="17"/>
      <c r="DSQ4" s="17"/>
      <c r="DSR4" s="17"/>
      <c r="DSS4" s="17"/>
      <c r="DST4" s="17"/>
      <c r="DSU4" s="17"/>
      <c r="DSV4" s="17"/>
      <c r="DSW4" s="17"/>
      <c r="DSX4" s="17"/>
      <c r="DSY4" s="17"/>
      <c r="DSZ4" s="17"/>
      <c r="DTA4" s="17"/>
      <c r="DTB4" s="17"/>
      <c r="DTC4" s="17"/>
      <c r="DTD4" s="17"/>
      <c r="DTE4" s="17"/>
      <c r="DTF4" s="17"/>
      <c r="DTG4" s="17"/>
      <c r="DTH4" s="17"/>
      <c r="DTI4" s="17"/>
      <c r="DTJ4" s="17"/>
      <c r="DTK4" s="17"/>
      <c r="DTL4" s="17"/>
      <c r="DTM4" s="17"/>
      <c r="DTN4" s="17"/>
      <c r="DTO4" s="17"/>
      <c r="DTP4" s="17"/>
      <c r="DTQ4" s="17"/>
      <c r="DTR4" s="17"/>
      <c r="DTS4" s="17"/>
      <c r="DTT4" s="17"/>
      <c r="DTU4" s="17"/>
      <c r="DTV4" s="17"/>
      <c r="DTW4" s="17"/>
      <c r="DTX4" s="17"/>
      <c r="DTY4" s="17"/>
      <c r="DTZ4" s="17"/>
      <c r="DUA4" s="17"/>
      <c r="DUB4" s="17"/>
      <c r="DUC4" s="17"/>
      <c r="DUD4" s="17"/>
      <c r="DUE4" s="17"/>
      <c r="DUF4" s="17"/>
      <c r="DUG4" s="17"/>
      <c r="DUH4" s="17"/>
      <c r="DUI4" s="17"/>
      <c r="DUJ4" s="17"/>
      <c r="DUK4" s="17"/>
      <c r="DUL4" s="17"/>
      <c r="DUM4" s="17"/>
      <c r="DUN4" s="17"/>
      <c r="DUO4" s="17"/>
      <c r="DUP4" s="17"/>
      <c r="DUQ4" s="17"/>
      <c r="DUR4" s="17"/>
      <c r="DUS4" s="17"/>
      <c r="DUT4" s="17"/>
      <c r="DUU4" s="17"/>
      <c r="DUV4" s="17"/>
      <c r="DUW4" s="17"/>
      <c r="DUX4" s="17"/>
      <c r="DUY4" s="17"/>
      <c r="DUZ4" s="17"/>
      <c r="DVA4" s="17"/>
      <c r="DVB4" s="17"/>
      <c r="DVC4" s="17"/>
      <c r="DVD4" s="17"/>
      <c r="DVE4" s="17"/>
      <c r="DVF4" s="17"/>
      <c r="DVG4" s="17"/>
      <c r="DVH4" s="17"/>
      <c r="DVI4" s="17"/>
      <c r="DVJ4" s="17"/>
      <c r="DVK4" s="17"/>
      <c r="DVL4" s="17"/>
      <c r="DVM4" s="17"/>
      <c r="DVN4" s="17"/>
      <c r="DVO4" s="17"/>
      <c r="DVP4" s="17"/>
      <c r="DVQ4" s="17"/>
      <c r="DVR4" s="17"/>
      <c r="DVS4" s="17"/>
      <c r="DVT4" s="17"/>
      <c r="DVU4" s="17"/>
      <c r="DVV4" s="17"/>
      <c r="DVW4" s="17"/>
      <c r="DVX4" s="17"/>
      <c r="DVY4" s="17"/>
      <c r="DVZ4" s="17"/>
      <c r="DWA4" s="17"/>
      <c r="DWB4" s="17"/>
      <c r="DWC4" s="17"/>
      <c r="DWD4" s="17"/>
      <c r="DWE4" s="17"/>
      <c r="DWF4" s="17"/>
      <c r="DWG4" s="17"/>
      <c r="DWH4" s="17"/>
      <c r="DWI4" s="17"/>
      <c r="DWJ4" s="17"/>
      <c r="DWK4" s="17"/>
      <c r="DWL4" s="17"/>
      <c r="DWM4" s="17"/>
      <c r="DWN4" s="17"/>
      <c r="DWO4" s="17"/>
      <c r="DWP4" s="17"/>
      <c r="DWQ4" s="17"/>
      <c r="DWR4" s="17"/>
      <c r="DWS4" s="17"/>
      <c r="DWT4" s="17"/>
      <c r="DWU4" s="17"/>
      <c r="DWV4" s="17"/>
      <c r="DWW4" s="17"/>
      <c r="DWX4" s="17"/>
      <c r="DWY4" s="17"/>
      <c r="DWZ4" s="17"/>
      <c r="DXA4" s="17"/>
      <c r="DXB4" s="17"/>
      <c r="DXC4" s="17"/>
      <c r="DXD4" s="17"/>
      <c r="DXE4" s="17"/>
      <c r="DXF4" s="17"/>
      <c r="DXG4" s="17"/>
      <c r="DXH4" s="17"/>
      <c r="DXI4" s="17"/>
      <c r="DXJ4" s="17"/>
      <c r="DXK4" s="17"/>
      <c r="DXL4" s="17"/>
      <c r="DXM4" s="17"/>
      <c r="DXN4" s="17"/>
      <c r="DXO4" s="17"/>
      <c r="DXP4" s="17"/>
      <c r="DXQ4" s="17"/>
      <c r="DXR4" s="17"/>
      <c r="DXS4" s="17"/>
      <c r="DXT4" s="17"/>
      <c r="DXU4" s="17"/>
      <c r="DXV4" s="17"/>
      <c r="DXW4" s="17"/>
      <c r="DXX4" s="17"/>
      <c r="DXY4" s="17"/>
      <c r="DXZ4" s="17"/>
      <c r="DYA4" s="17"/>
      <c r="DYB4" s="17"/>
      <c r="DYC4" s="17"/>
      <c r="DYD4" s="17"/>
      <c r="DYE4" s="17"/>
      <c r="DYF4" s="17"/>
      <c r="DYG4" s="17"/>
      <c r="DYH4" s="17"/>
      <c r="DYI4" s="17"/>
      <c r="DYJ4" s="17"/>
      <c r="DYK4" s="17"/>
      <c r="DYL4" s="17"/>
      <c r="DYM4" s="17"/>
      <c r="DYN4" s="17"/>
      <c r="DYO4" s="17"/>
      <c r="DYP4" s="17"/>
      <c r="DYQ4" s="17"/>
      <c r="DYR4" s="17"/>
      <c r="DYS4" s="17"/>
      <c r="DYT4" s="17"/>
      <c r="DYU4" s="17"/>
      <c r="DYV4" s="17"/>
      <c r="DYW4" s="17"/>
      <c r="DYX4" s="17"/>
      <c r="DYY4" s="17"/>
      <c r="DYZ4" s="17"/>
      <c r="DZA4" s="17"/>
      <c r="DZB4" s="17"/>
      <c r="DZC4" s="17"/>
      <c r="DZD4" s="17"/>
      <c r="DZE4" s="17"/>
      <c r="DZF4" s="17"/>
      <c r="DZG4" s="17"/>
      <c r="DZH4" s="17"/>
      <c r="DZI4" s="17"/>
      <c r="DZJ4" s="17"/>
      <c r="DZK4" s="17"/>
      <c r="DZL4" s="17"/>
      <c r="DZM4" s="17"/>
      <c r="DZN4" s="17"/>
      <c r="DZO4" s="17"/>
      <c r="DZP4" s="17"/>
      <c r="DZQ4" s="17"/>
      <c r="DZR4" s="17"/>
      <c r="DZS4" s="17"/>
      <c r="DZT4" s="17"/>
      <c r="DZU4" s="17"/>
      <c r="DZV4" s="17"/>
      <c r="DZW4" s="17"/>
      <c r="DZX4" s="17"/>
      <c r="DZY4" s="17"/>
      <c r="DZZ4" s="17"/>
      <c r="EAA4" s="17"/>
      <c r="EAB4" s="17"/>
      <c r="EAC4" s="17"/>
      <c r="EAD4" s="17"/>
      <c r="EAE4" s="17"/>
      <c r="EAF4" s="17"/>
      <c r="EAG4" s="17"/>
      <c r="EAH4" s="17"/>
      <c r="EAI4" s="17"/>
      <c r="EAJ4" s="17"/>
      <c r="EAK4" s="17"/>
      <c r="EAL4" s="17"/>
      <c r="EAM4" s="17"/>
      <c r="EAN4" s="17"/>
      <c r="EAO4" s="17"/>
      <c r="EAP4" s="17"/>
      <c r="EAQ4" s="17"/>
      <c r="EAR4" s="17"/>
      <c r="EAS4" s="17"/>
      <c r="EAT4" s="17"/>
      <c r="EAU4" s="17"/>
      <c r="EAV4" s="17"/>
      <c r="EAW4" s="17"/>
      <c r="EAX4" s="17"/>
      <c r="EAY4" s="17"/>
      <c r="EAZ4" s="17"/>
      <c r="EBA4" s="17"/>
      <c r="EBB4" s="17"/>
      <c r="EBC4" s="17"/>
      <c r="EBD4" s="17"/>
      <c r="EBE4" s="17"/>
      <c r="EBF4" s="17"/>
      <c r="EBG4" s="17"/>
      <c r="EBH4" s="17"/>
      <c r="EBI4" s="17"/>
      <c r="EBJ4" s="17"/>
      <c r="EBK4" s="17"/>
      <c r="EBL4" s="17"/>
      <c r="EBM4" s="17"/>
      <c r="EBN4" s="17"/>
      <c r="EBO4" s="17"/>
      <c r="EBP4" s="17"/>
      <c r="EBQ4" s="17"/>
      <c r="EBR4" s="17"/>
      <c r="EBS4" s="17"/>
      <c r="EBT4" s="17"/>
      <c r="EBU4" s="17"/>
      <c r="EBV4" s="17"/>
      <c r="EBW4" s="17"/>
      <c r="EBX4" s="17"/>
      <c r="EBY4" s="17"/>
      <c r="EBZ4" s="17"/>
      <c r="ECA4" s="17"/>
      <c r="ECB4" s="17"/>
      <c r="ECC4" s="17"/>
      <c r="ECD4" s="17"/>
      <c r="ECE4" s="17"/>
      <c r="ECF4" s="17"/>
      <c r="ECG4" s="17"/>
      <c r="ECH4" s="17"/>
      <c r="ECI4" s="17"/>
      <c r="ECJ4" s="17"/>
      <c r="ECK4" s="17"/>
      <c r="ECL4" s="17"/>
      <c r="ECM4" s="17"/>
      <c r="ECN4" s="17"/>
      <c r="ECO4" s="17"/>
      <c r="ECP4" s="17"/>
      <c r="ECQ4" s="17"/>
      <c r="ECR4" s="17"/>
      <c r="ECS4" s="17"/>
      <c r="ECT4" s="17"/>
      <c r="ECU4" s="17"/>
      <c r="ECV4" s="17"/>
      <c r="ECW4" s="17"/>
      <c r="ECX4" s="17"/>
      <c r="ECY4" s="17"/>
      <c r="ECZ4" s="17"/>
      <c r="EDA4" s="17"/>
      <c r="EDB4" s="17"/>
      <c r="EDC4" s="17"/>
      <c r="EDD4" s="17"/>
      <c r="EDE4" s="17"/>
      <c r="EDF4" s="17"/>
      <c r="EDG4" s="17"/>
      <c r="EDH4" s="17"/>
      <c r="EDI4" s="17"/>
      <c r="EDJ4" s="17"/>
      <c r="EDK4" s="17"/>
      <c r="EDL4" s="17"/>
      <c r="EDM4" s="17"/>
      <c r="EDN4" s="17"/>
      <c r="EDO4" s="17"/>
      <c r="EDP4" s="17"/>
      <c r="EDQ4" s="17"/>
      <c r="EDR4" s="17"/>
      <c r="EDS4" s="17"/>
      <c r="EDT4" s="17"/>
      <c r="EDU4" s="17"/>
      <c r="EDV4" s="17"/>
      <c r="EDW4" s="17"/>
      <c r="EDX4" s="17"/>
      <c r="EDY4" s="17"/>
      <c r="EDZ4" s="17"/>
      <c r="EEA4" s="17"/>
      <c r="EEB4" s="17"/>
      <c r="EEC4" s="17"/>
      <c r="EED4" s="17"/>
      <c r="EEE4" s="17"/>
      <c r="EEF4" s="17"/>
      <c r="EEG4" s="17"/>
      <c r="EEH4" s="17"/>
      <c r="EEI4" s="17"/>
      <c r="EEJ4" s="17"/>
      <c r="EEK4" s="17"/>
      <c r="EEL4" s="17"/>
      <c r="EEM4" s="17"/>
      <c r="EEN4" s="17"/>
      <c r="EEO4" s="17"/>
      <c r="EEP4" s="17"/>
      <c r="EEQ4" s="17"/>
      <c r="EER4" s="17"/>
      <c r="EES4" s="17"/>
      <c r="EET4" s="17"/>
      <c r="EEU4" s="17"/>
      <c r="EEV4" s="17"/>
      <c r="EEW4" s="17"/>
      <c r="EEX4" s="17"/>
      <c r="EEY4" s="17"/>
      <c r="EEZ4" s="17"/>
      <c r="EFA4" s="17"/>
      <c r="EFB4" s="17"/>
      <c r="EFC4" s="17"/>
      <c r="EFD4" s="17"/>
      <c r="EFE4" s="17"/>
      <c r="EFF4" s="17"/>
      <c r="EFG4" s="17"/>
      <c r="EFH4" s="17"/>
      <c r="EFI4" s="17"/>
      <c r="EFJ4" s="17"/>
      <c r="EFK4" s="17"/>
      <c r="EFL4" s="17"/>
      <c r="EFM4" s="17"/>
      <c r="EFN4" s="17"/>
      <c r="EFO4" s="17"/>
      <c r="EFP4" s="17"/>
      <c r="EFQ4" s="17"/>
      <c r="EFR4" s="17"/>
      <c r="EFS4" s="17"/>
      <c r="EFT4" s="17"/>
      <c r="EFU4" s="17"/>
      <c r="EFV4" s="17"/>
      <c r="EFW4" s="17"/>
      <c r="EFX4" s="17"/>
      <c r="EFY4" s="17"/>
      <c r="EFZ4" s="17"/>
      <c r="EGA4" s="17"/>
      <c r="EGB4" s="17"/>
      <c r="EGC4" s="17"/>
      <c r="EGD4" s="17"/>
      <c r="EGE4" s="17"/>
      <c r="EGF4" s="17"/>
      <c r="EGG4" s="17"/>
      <c r="EGH4" s="17"/>
      <c r="EGI4" s="17"/>
      <c r="EGJ4" s="17"/>
      <c r="EGK4" s="17"/>
      <c r="EGL4" s="17"/>
      <c r="EGM4" s="17"/>
      <c r="EGN4" s="17"/>
      <c r="EGO4" s="17"/>
      <c r="EGP4" s="17"/>
      <c r="EGQ4" s="17"/>
      <c r="EGR4" s="17"/>
      <c r="EGS4" s="17"/>
      <c r="EGT4" s="17"/>
      <c r="EGU4" s="17"/>
      <c r="EGV4" s="17"/>
      <c r="EGW4" s="17"/>
      <c r="EGX4" s="17"/>
      <c r="EGY4" s="17"/>
      <c r="EGZ4" s="17"/>
      <c r="EHA4" s="17"/>
      <c r="EHB4" s="17"/>
      <c r="EHC4" s="17"/>
      <c r="EHD4" s="17"/>
      <c r="EHE4" s="17"/>
      <c r="EHF4" s="17"/>
      <c r="EHG4" s="17"/>
      <c r="EHH4" s="17"/>
      <c r="EHI4" s="17"/>
      <c r="EHJ4" s="17"/>
      <c r="EHK4" s="17"/>
      <c r="EHL4" s="17"/>
      <c r="EHM4" s="17"/>
      <c r="EHN4" s="17"/>
      <c r="EHO4" s="17"/>
      <c r="EHP4" s="17"/>
      <c r="EHQ4" s="17"/>
      <c r="EHR4" s="17"/>
      <c r="EHS4" s="17"/>
      <c r="EHT4" s="17"/>
      <c r="EHU4" s="17"/>
      <c r="EHV4" s="17"/>
      <c r="EHW4" s="17"/>
      <c r="EHX4" s="17"/>
      <c r="EHY4" s="17"/>
      <c r="EHZ4" s="17"/>
      <c r="EIA4" s="17"/>
      <c r="EIB4" s="17"/>
      <c r="EIC4" s="17"/>
      <c r="EID4" s="17"/>
      <c r="EIE4" s="17"/>
      <c r="EIF4" s="17"/>
      <c r="EIG4" s="17"/>
      <c r="EIH4" s="17"/>
      <c r="EII4" s="17"/>
      <c r="EIJ4" s="17"/>
      <c r="EIK4" s="17"/>
      <c r="EIL4" s="17"/>
      <c r="EIM4" s="17"/>
      <c r="EIN4" s="17"/>
      <c r="EIO4" s="17"/>
      <c r="EIP4" s="17"/>
      <c r="EIQ4" s="17"/>
      <c r="EIR4" s="17"/>
      <c r="EIS4" s="17"/>
      <c r="EIT4" s="17"/>
      <c r="EIU4" s="17"/>
      <c r="EIV4" s="17"/>
      <c r="EIW4" s="17"/>
      <c r="EIX4" s="17"/>
      <c r="EIY4" s="17"/>
      <c r="EIZ4" s="17"/>
      <c r="EJA4" s="17"/>
      <c r="EJB4" s="17"/>
      <c r="EJC4" s="17"/>
      <c r="EJD4" s="17"/>
      <c r="EJE4" s="17"/>
      <c r="EJF4" s="17"/>
      <c r="EJG4" s="17"/>
      <c r="EJH4" s="17"/>
      <c r="EJI4" s="17"/>
      <c r="EJJ4" s="17"/>
      <c r="EJK4" s="17"/>
      <c r="EJL4" s="17"/>
      <c r="EJM4" s="17"/>
      <c r="EJN4" s="17"/>
      <c r="EJO4" s="17"/>
      <c r="EJP4" s="17"/>
      <c r="EJQ4" s="17"/>
      <c r="EJR4" s="17"/>
      <c r="EJS4" s="17"/>
      <c r="EJT4" s="17"/>
      <c r="EJU4" s="17"/>
      <c r="EJV4" s="17"/>
      <c r="EJW4" s="17"/>
      <c r="EJX4" s="17"/>
      <c r="EJY4" s="17"/>
      <c r="EJZ4" s="17"/>
      <c r="EKA4" s="17"/>
      <c r="EKB4" s="17"/>
      <c r="EKC4" s="17"/>
      <c r="EKD4" s="17"/>
      <c r="EKE4" s="17"/>
      <c r="EKF4" s="17"/>
      <c r="EKG4" s="17"/>
      <c r="EKH4" s="17"/>
      <c r="EKI4" s="17"/>
      <c r="EKJ4" s="17"/>
      <c r="EKK4" s="17"/>
      <c r="EKL4" s="17"/>
      <c r="EKM4" s="17"/>
      <c r="EKN4" s="17"/>
      <c r="EKO4" s="17"/>
      <c r="EKP4" s="17"/>
      <c r="EKQ4" s="17"/>
      <c r="EKR4" s="17"/>
      <c r="EKS4" s="17"/>
      <c r="EKT4" s="17"/>
      <c r="EKU4" s="17"/>
      <c r="EKV4" s="17"/>
      <c r="EKW4" s="17"/>
      <c r="EKX4" s="17"/>
      <c r="EKY4" s="17"/>
      <c r="EKZ4" s="17"/>
      <c r="ELA4" s="17"/>
      <c r="ELB4" s="17"/>
      <c r="ELC4" s="17"/>
      <c r="ELD4" s="17"/>
      <c r="ELE4" s="17"/>
      <c r="ELF4" s="17"/>
      <c r="ELG4" s="17"/>
      <c r="ELH4" s="17"/>
      <c r="ELI4" s="17"/>
      <c r="ELJ4" s="17"/>
      <c r="ELK4" s="17"/>
      <c r="ELL4" s="17"/>
      <c r="ELM4" s="17"/>
      <c r="ELN4" s="17"/>
      <c r="ELO4" s="17"/>
      <c r="ELP4" s="17"/>
      <c r="ELQ4" s="17"/>
      <c r="ELR4" s="17"/>
      <c r="ELS4" s="17"/>
      <c r="ELT4" s="17"/>
      <c r="ELU4" s="17"/>
      <c r="ELV4" s="17"/>
      <c r="ELW4" s="17"/>
      <c r="ELX4" s="17"/>
      <c r="ELY4" s="17"/>
      <c r="ELZ4" s="17"/>
      <c r="EMA4" s="17"/>
      <c r="EMB4" s="17"/>
      <c r="EMC4" s="17"/>
      <c r="EMD4" s="17"/>
      <c r="EME4" s="17"/>
      <c r="EMF4" s="17"/>
      <c r="EMG4" s="17"/>
      <c r="EMH4" s="17"/>
      <c r="EMI4" s="17"/>
      <c r="EMJ4" s="17"/>
      <c r="EMK4" s="17"/>
      <c r="EML4" s="17"/>
      <c r="EMM4" s="17"/>
      <c r="EMN4" s="17"/>
      <c r="EMO4" s="17"/>
      <c r="EMP4" s="17"/>
      <c r="EMQ4" s="17"/>
      <c r="EMR4" s="17"/>
      <c r="EMS4" s="17"/>
      <c r="EMT4" s="17"/>
      <c r="EMU4" s="17"/>
      <c r="EMV4" s="17"/>
      <c r="EMW4" s="17"/>
      <c r="EMX4" s="17"/>
      <c r="EMY4" s="17"/>
      <c r="EMZ4" s="17"/>
      <c r="ENA4" s="17"/>
      <c r="ENB4" s="17"/>
      <c r="ENC4" s="17"/>
      <c r="END4" s="17"/>
      <c r="ENE4" s="17"/>
      <c r="ENF4" s="17"/>
      <c r="ENG4" s="17"/>
      <c r="ENH4" s="17"/>
      <c r="ENI4" s="17"/>
      <c r="ENJ4" s="17"/>
      <c r="ENK4" s="17"/>
      <c r="ENL4" s="17"/>
      <c r="ENM4" s="17"/>
      <c r="ENN4" s="17"/>
      <c r="ENO4" s="17"/>
      <c r="ENP4" s="17"/>
      <c r="ENQ4" s="17"/>
      <c r="ENR4" s="17"/>
      <c r="ENS4" s="17"/>
      <c r="ENT4" s="17"/>
      <c r="ENU4" s="17"/>
      <c r="ENV4" s="17"/>
      <c r="ENW4" s="17"/>
      <c r="ENX4" s="17"/>
      <c r="ENY4" s="17"/>
      <c r="ENZ4" s="17"/>
      <c r="EOA4" s="17"/>
      <c r="EOB4" s="17"/>
      <c r="EOC4" s="17"/>
      <c r="EOD4" s="17"/>
      <c r="EOE4" s="17"/>
      <c r="EOF4" s="17"/>
      <c r="EOG4" s="17"/>
      <c r="EOH4" s="17"/>
      <c r="EOI4" s="17"/>
      <c r="EOJ4" s="17"/>
      <c r="EOK4" s="17"/>
      <c r="EOL4" s="17"/>
      <c r="EOM4" s="17"/>
      <c r="EON4" s="17"/>
      <c r="EOO4" s="17"/>
      <c r="EOP4" s="17"/>
      <c r="EOQ4" s="17"/>
      <c r="EOR4" s="17"/>
      <c r="EOS4" s="17"/>
      <c r="EOT4" s="17"/>
      <c r="EOU4" s="17"/>
      <c r="EOV4" s="17"/>
      <c r="EOW4" s="17"/>
      <c r="EOX4" s="17"/>
      <c r="EOY4" s="17"/>
      <c r="EOZ4" s="17"/>
      <c r="EPA4" s="17"/>
      <c r="EPB4" s="17"/>
      <c r="EPC4" s="17"/>
      <c r="EPD4" s="17"/>
      <c r="EPE4" s="17"/>
      <c r="EPF4" s="17"/>
      <c r="EPG4" s="17"/>
      <c r="EPH4" s="17"/>
      <c r="EPI4" s="17"/>
      <c r="EPJ4" s="17"/>
      <c r="EPK4" s="17"/>
      <c r="EPL4" s="17"/>
      <c r="EPM4" s="17"/>
      <c r="EPN4" s="17"/>
      <c r="EPO4" s="17"/>
      <c r="EPP4" s="17"/>
      <c r="EPQ4" s="17"/>
      <c r="EPR4" s="17"/>
      <c r="EPS4" s="17"/>
      <c r="EPT4" s="17"/>
      <c r="EPU4" s="17"/>
      <c r="EPV4" s="17"/>
      <c r="EPW4" s="17"/>
      <c r="EPX4" s="17"/>
      <c r="EPY4" s="17"/>
      <c r="EPZ4" s="17"/>
      <c r="EQA4" s="17"/>
      <c r="EQB4" s="17"/>
      <c r="EQC4" s="17"/>
      <c r="EQD4" s="17"/>
      <c r="EQE4" s="17"/>
      <c r="EQF4" s="17"/>
      <c r="EQG4" s="17"/>
      <c r="EQH4" s="17"/>
      <c r="EQI4" s="17"/>
      <c r="EQJ4" s="17"/>
      <c r="EQK4" s="17"/>
      <c r="EQL4" s="17"/>
      <c r="EQM4" s="17"/>
      <c r="EQN4" s="17"/>
      <c r="EQO4" s="17"/>
      <c r="EQP4" s="17"/>
      <c r="EQQ4" s="17"/>
      <c r="EQR4" s="17"/>
      <c r="EQS4" s="17"/>
      <c r="EQT4" s="17"/>
      <c r="EQU4" s="17"/>
      <c r="EQV4" s="17"/>
      <c r="EQW4" s="17"/>
      <c r="EQX4" s="17"/>
      <c r="EQY4" s="17"/>
      <c r="EQZ4" s="17"/>
      <c r="ERA4" s="17"/>
      <c r="ERB4" s="17"/>
      <c r="ERC4" s="17"/>
      <c r="ERD4" s="17"/>
      <c r="ERE4" s="17"/>
      <c r="ERF4" s="17"/>
      <c r="ERG4" s="17"/>
      <c r="ERH4" s="17"/>
      <c r="ERI4" s="17"/>
      <c r="ERJ4" s="17"/>
      <c r="ERK4" s="17"/>
      <c r="ERL4" s="17"/>
      <c r="ERM4" s="17"/>
      <c r="ERN4" s="17"/>
      <c r="ERO4" s="17"/>
      <c r="ERP4" s="17"/>
      <c r="ERQ4" s="17"/>
      <c r="ERR4" s="17"/>
      <c r="ERS4" s="17"/>
      <c r="ERT4" s="17"/>
      <c r="ERU4" s="17"/>
      <c r="ERV4" s="17"/>
      <c r="ERW4" s="17"/>
      <c r="ERX4" s="17"/>
      <c r="ERY4" s="17"/>
      <c r="ERZ4" s="17"/>
      <c r="ESA4" s="17"/>
      <c r="ESB4" s="17"/>
      <c r="ESC4" s="17"/>
      <c r="ESD4" s="17"/>
      <c r="ESE4" s="17"/>
      <c r="ESF4" s="17"/>
      <c r="ESG4" s="17"/>
      <c r="ESH4" s="17"/>
      <c r="ESI4" s="17"/>
      <c r="ESJ4" s="17"/>
      <c r="ESK4" s="17"/>
      <c r="ESL4" s="17"/>
      <c r="ESM4" s="17"/>
      <c r="ESN4" s="17"/>
      <c r="ESO4" s="17"/>
      <c r="ESP4" s="17"/>
      <c r="ESQ4" s="17"/>
      <c r="ESR4" s="17"/>
      <c r="ESS4" s="17"/>
      <c r="EST4" s="17"/>
      <c r="ESU4" s="17"/>
      <c r="ESV4" s="17"/>
      <c r="ESW4" s="17"/>
      <c r="ESX4" s="17"/>
      <c r="ESY4" s="17"/>
      <c r="ESZ4" s="17"/>
      <c r="ETA4" s="17"/>
      <c r="ETB4" s="17"/>
      <c r="ETC4" s="17"/>
      <c r="ETD4" s="17"/>
      <c r="ETE4" s="17"/>
      <c r="ETF4" s="17"/>
      <c r="ETG4" s="17"/>
      <c r="ETH4" s="17"/>
      <c r="ETI4" s="17"/>
      <c r="ETJ4" s="17"/>
      <c r="ETK4" s="17"/>
      <c r="ETL4" s="17"/>
      <c r="ETM4" s="17"/>
      <c r="ETN4" s="17"/>
      <c r="ETO4" s="17"/>
      <c r="ETP4" s="17"/>
      <c r="ETQ4" s="17"/>
      <c r="ETR4" s="17"/>
      <c r="ETS4" s="17"/>
      <c r="ETT4" s="17"/>
      <c r="ETU4" s="17"/>
      <c r="ETV4" s="17"/>
      <c r="ETW4" s="17"/>
      <c r="ETX4" s="17"/>
      <c r="ETY4" s="17"/>
      <c r="ETZ4" s="17"/>
      <c r="EUA4" s="17"/>
      <c r="EUB4" s="17"/>
      <c r="EUC4" s="17"/>
      <c r="EUD4" s="17"/>
      <c r="EUE4" s="17"/>
      <c r="EUF4" s="17"/>
      <c r="EUG4" s="17"/>
      <c r="EUH4" s="17"/>
      <c r="EUI4" s="17"/>
      <c r="EUJ4" s="17"/>
      <c r="EUK4" s="17"/>
      <c r="EUL4" s="17"/>
      <c r="EUM4" s="17"/>
      <c r="EUN4" s="17"/>
      <c r="EUO4" s="17"/>
      <c r="EUP4" s="17"/>
      <c r="EUQ4" s="17"/>
      <c r="EUR4" s="17"/>
      <c r="EUS4" s="17"/>
      <c r="EUT4" s="17"/>
      <c r="EUU4" s="17"/>
      <c r="EUV4" s="17"/>
      <c r="EUW4" s="17"/>
      <c r="EUX4" s="17"/>
      <c r="EUY4" s="17"/>
      <c r="EUZ4" s="17"/>
      <c r="EVA4" s="17"/>
      <c r="EVB4" s="17"/>
      <c r="EVC4" s="17"/>
      <c r="EVD4" s="17"/>
      <c r="EVE4" s="17"/>
      <c r="EVF4" s="17"/>
      <c r="EVG4" s="17"/>
      <c r="EVH4" s="17"/>
      <c r="EVI4" s="17"/>
      <c r="EVJ4" s="17"/>
      <c r="EVK4" s="17"/>
      <c r="EVL4" s="17"/>
      <c r="EVM4" s="17"/>
      <c r="EVN4" s="17"/>
      <c r="EVO4" s="17"/>
      <c r="EVP4" s="17"/>
      <c r="EVQ4" s="17"/>
      <c r="EVR4" s="17"/>
      <c r="EVS4" s="17"/>
      <c r="EVT4" s="17"/>
      <c r="EVU4" s="17"/>
      <c r="EVV4" s="17"/>
      <c r="EVW4" s="17"/>
      <c r="EVX4" s="17"/>
      <c r="EVY4" s="17"/>
      <c r="EVZ4" s="17"/>
      <c r="EWA4" s="17"/>
      <c r="EWB4" s="17"/>
      <c r="EWC4" s="17"/>
      <c r="EWD4" s="17"/>
      <c r="EWE4" s="17"/>
      <c r="EWF4" s="17"/>
      <c r="EWG4" s="17"/>
      <c r="EWH4" s="17"/>
      <c r="EWI4" s="17"/>
      <c r="EWJ4" s="17"/>
      <c r="EWK4" s="17"/>
      <c r="EWL4" s="17"/>
      <c r="EWM4" s="17"/>
      <c r="EWN4" s="17"/>
      <c r="EWO4" s="17"/>
      <c r="EWP4" s="17"/>
      <c r="EWQ4" s="17"/>
      <c r="EWR4" s="17"/>
      <c r="EWS4" s="17"/>
      <c r="EWT4" s="17"/>
      <c r="EWU4" s="17"/>
      <c r="EWV4" s="17"/>
      <c r="EWW4" s="17"/>
      <c r="EWX4" s="17"/>
      <c r="EWY4" s="17"/>
      <c r="EWZ4" s="17"/>
      <c r="EXA4" s="17"/>
      <c r="EXB4" s="17"/>
      <c r="EXC4" s="17"/>
      <c r="EXD4" s="17"/>
      <c r="EXE4" s="17"/>
      <c r="EXF4" s="17"/>
      <c r="EXG4" s="17"/>
      <c r="EXH4" s="17"/>
      <c r="EXI4" s="17"/>
      <c r="EXJ4" s="17"/>
      <c r="EXK4" s="17"/>
      <c r="EXL4" s="17"/>
      <c r="EXM4" s="17"/>
      <c r="EXN4" s="17"/>
      <c r="EXO4" s="17"/>
      <c r="EXP4" s="17"/>
      <c r="EXQ4" s="17"/>
      <c r="EXR4" s="17"/>
      <c r="EXS4" s="17"/>
      <c r="EXT4" s="17"/>
      <c r="EXU4" s="17"/>
      <c r="EXV4" s="17"/>
      <c r="EXW4" s="17"/>
      <c r="EXX4" s="17"/>
      <c r="EXY4" s="17"/>
      <c r="EXZ4" s="17"/>
      <c r="EYA4" s="17"/>
      <c r="EYB4" s="17"/>
      <c r="EYC4" s="17"/>
      <c r="EYD4" s="17"/>
      <c r="EYE4" s="17"/>
      <c r="EYF4" s="17"/>
      <c r="EYG4" s="17"/>
      <c r="EYH4" s="17"/>
      <c r="EYI4" s="17"/>
      <c r="EYJ4" s="17"/>
      <c r="EYK4" s="17"/>
      <c r="EYL4" s="17"/>
      <c r="EYM4" s="17"/>
      <c r="EYN4" s="17"/>
      <c r="EYO4" s="17"/>
      <c r="EYP4" s="17"/>
      <c r="EYQ4" s="17"/>
      <c r="EYR4" s="17"/>
      <c r="EYS4" s="17"/>
      <c r="EYT4" s="17"/>
      <c r="EYU4" s="17"/>
      <c r="EYV4" s="17"/>
      <c r="EYW4" s="17"/>
      <c r="EYX4" s="17"/>
      <c r="EYY4" s="17"/>
      <c r="EYZ4" s="17"/>
      <c r="EZA4" s="17"/>
      <c r="EZB4" s="17"/>
      <c r="EZC4" s="17"/>
      <c r="EZD4" s="17"/>
      <c r="EZE4" s="17"/>
      <c r="EZF4" s="17"/>
      <c r="EZG4" s="17"/>
      <c r="EZH4" s="17"/>
      <c r="EZI4" s="17"/>
      <c r="EZJ4" s="17"/>
      <c r="EZK4" s="17"/>
      <c r="EZL4" s="17"/>
      <c r="EZM4" s="17"/>
      <c r="EZN4" s="17"/>
      <c r="EZO4" s="17"/>
      <c r="EZP4" s="17"/>
      <c r="EZQ4" s="17"/>
      <c r="EZR4" s="17"/>
      <c r="EZS4" s="17"/>
      <c r="EZT4" s="17"/>
      <c r="EZU4" s="17"/>
      <c r="EZV4" s="17"/>
      <c r="EZW4" s="17"/>
      <c r="EZX4" s="17"/>
      <c r="EZY4" s="17"/>
      <c r="EZZ4" s="17"/>
      <c r="FAA4" s="17"/>
      <c r="FAB4" s="17"/>
      <c r="FAC4" s="17"/>
      <c r="FAD4" s="17"/>
      <c r="FAE4" s="17"/>
      <c r="FAF4" s="17"/>
      <c r="FAG4" s="17"/>
      <c r="FAH4" s="17"/>
      <c r="FAI4" s="17"/>
      <c r="FAJ4" s="17"/>
      <c r="FAK4" s="17"/>
      <c r="FAL4" s="17"/>
      <c r="FAM4" s="17"/>
      <c r="FAN4" s="17"/>
      <c r="FAO4" s="17"/>
      <c r="FAP4" s="17"/>
      <c r="FAQ4" s="17"/>
      <c r="FAR4" s="17"/>
      <c r="FAS4" s="17"/>
      <c r="FAT4" s="17"/>
      <c r="FAU4" s="17"/>
      <c r="FAV4" s="17"/>
      <c r="FAW4" s="17"/>
      <c r="FAX4" s="17"/>
      <c r="FAY4" s="17"/>
      <c r="FAZ4" s="17"/>
      <c r="FBA4" s="17"/>
      <c r="FBB4" s="17"/>
      <c r="FBC4" s="17"/>
      <c r="FBD4" s="17"/>
      <c r="FBE4" s="17"/>
      <c r="FBF4" s="17"/>
      <c r="FBG4" s="17"/>
      <c r="FBH4" s="17"/>
      <c r="FBI4" s="17"/>
      <c r="FBJ4" s="17"/>
      <c r="FBK4" s="17"/>
      <c r="FBL4" s="17"/>
      <c r="FBM4" s="17"/>
      <c r="FBN4" s="17"/>
      <c r="FBO4" s="17"/>
      <c r="FBP4" s="17"/>
      <c r="FBQ4" s="17"/>
      <c r="FBR4" s="17"/>
      <c r="FBS4" s="17"/>
      <c r="FBT4" s="17"/>
      <c r="FBU4" s="17"/>
      <c r="FBV4" s="17"/>
      <c r="FBW4" s="17"/>
      <c r="FBX4" s="17"/>
      <c r="FBY4" s="17"/>
      <c r="FBZ4" s="17"/>
      <c r="FCA4" s="17"/>
      <c r="FCB4" s="17"/>
      <c r="FCC4" s="17"/>
      <c r="FCD4" s="17"/>
      <c r="FCE4" s="17"/>
      <c r="FCF4" s="17"/>
      <c r="FCG4" s="17"/>
      <c r="FCH4" s="17"/>
      <c r="FCI4" s="17"/>
      <c r="FCJ4" s="17"/>
      <c r="FCK4" s="17"/>
      <c r="FCL4" s="17"/>
      <c r="FCM4" s="17"/>
      <c r="FCN4" s="17"/>
      <c r="FCO4" s="17"/>
      <c r="FCP4" s="17"/>
      <c r="FCQ4" s="17"/>
      <c r="FCR4" s="17"/>
      <c r="FCS4" s="17"/>
      <c r="FCT4" s="17"/>
      <c r="FCU4" s="17"/>
      <c r="FCV4" s="17"/>
      <c r="FCW4" s="17"/>
      <c r="FCX4" s="17"/>
      <c r="FCY4" s="17"/>
      <c r="FCZ4" s="17"/>
      <c r="FDA4" s="17"/>
      <c r="FDB4" s="17"/>
      <c r="FDC4" s="17"/>
      <c r="FDD4" s="17"/>
      <c r="FDE4" s="17"/>
      <c r="FDF4" s="17"/>
      <c r="FDG4" s="17"/>
      <c r="FDH4" s="17"/>
      <c r="FDI4" s="17"/>
      <c r="FDJ4" s="17"/>
      <c r="FDK4" s="17"/>
      <c r="FDL4" s="17"/>
      <c r="FDM4" s="17"/>
      <c r="FDN4" s="17"/>
      <c r="FDO4" s="17"/>
      <c r="FDP4" s="17"/>
      <c r="FDQ4" s="17"/>
      <c r="FDR4" s="17"/>
      <c r="FDS4" s="17"/>
      <c r="FDT4" s="17"/>
      <c r="FDU4" s="17"/>
      <c r="FDV4" s="17"/>
      <c r="FDW4" s="17"/>
      <c r="FDX4" s="17"/>
      <c r="FDY4" s="17"/>
      <c r="FDZ4" s="17"/>
      <c r="FEA4" s="17"/>
      <c r="FEB4" s="17"/>
      <c r="FEC4" s="17"/>
      <c r="FED4" s="17"/>
      <c r="FEE4" s="17"/>
      <c r="FEF4" s="17"/>
      <c r="FEG4" s="17"/>
      <c r="FEH4" s="17"/>
      <c r="FEI4" s="17"/>
      <c r="FEJ4" s="17"/>
      <c r="FEK4" s="17"/>
      <c r="FEL4" s="17"/>
      <c r="FEM4" s="17"/>
      <c r="FEN4" s="17"/>
      <c r="FEO4" s="17"/>
      <c r="FEP4" s="17"/>
      <c r="FEQ4" s="17"/>
      <c r="FER4" s="17"/>
      <c r="FES4" s="17"/>
      <c r="FET4" s="17"/>
      <c r="FEU4" s="17"/>
      <c r="FEV4" s="17"/>
      <c r="FEW4" s="17"/>
      <c r="FEX4" s="17"/>
      <c r="FEY4" s="17"/>
      <c r="FEZ4" s="17"/>
      <c r="FFA4" s="17"/>
      <c r="FFB4" s="17"/>
      <c r="FFC4" s="17"/>
      <c r="FFD4" s="17"/>
      <c r="FFE4" s="17"/>
      <c r="FFF4" s="17"/>
      <c r="FFG4" s="17"/>
      <c r="FFH4" s="17"/>
      <c r="FFI4" s="17"/>
      <c r="FFJ4" s="17"/>
      <c r="FFK4" s="17"/>
      <c r="FFL4" s="17"/>
      <c r="FFM4" s="17"/>
      <c r="FFN4" s="17"/>
      <c r="FFO4" s="17"/>
      <c r="FFP4" s="17"/>
      <c r="FFQ4" s="17"/>
      <c r="FFR4" s="17"/>
      <c r="FFS4" s="17"/>
      <c r="FFT4" s="17"/>
      <c r="FFU4" s="17"/>
      <c r="FFV4" s="17"/>
      <c r="FFW4" s="17"/>
      <c r="FFX4" s="17"/>
      <c r="FFY4" s="17"/>
      <c r="FFZ4" s="17"/>
      <c r="FGA4" s="17"/>
      <c r="FGB4" s="17"/>
      <c r="FGC4" s="17"/>
      <c r="FGD4" s="17"/>
      <c r="FGE4" s="17"/>
      <c r="FGF4" s="17"/>
      <c r="FGG4" s="17"/>
      <c r="FGH4" s="17"/>
      <c r="FGI4" s="17"/>
      <c r="FGJ4" s="17"/>
      <c r="FGK4" s="17"/>
      <c r="FGL4" s="17"/>
      <c r="FGM4" s="17"/>
      <c r="FGN4" s="17"/>
      <c r="FGO4" s="17"/>
      <c r="FGP4" s="17"/>
      <c r="FGQ4" s="17"/>
      <c r="FGR4" s="17"/>
      <c r="FGS4" s="17"/>
      <c r="FGT4" s="17"/>
      <c r="FGU4" s="17"/>
      <c r="FGV4" s="17"/>
      <c r="FGW4" s="17"/>
      <c r="FGX4" s="17"/>
      <c r="FGY4" s="17"/>
      <c r="FGZ4" s="17"/>
      <c r="FHA4" s="17"/>
      <c r="FHB4" s="17"/>
      <c r="FHC4" s="17"/>
      <c r="FHD4" s="17"/>
      <c r="FHE4" s="17"/>
      <c r="FHF4" s="17"/>
      <c r="FHG4" s="17"/>
      <c r="FHH4" s="17"/>
      <c r="FHI4" s="17"/>
      <c r="FHJ4" s="17"/>
      <c r="FHK4" s="17"/>
      <c r="FHL4" s="17"/>
      <c r="FHM4" s="17"/>
      <c r="FHN4" s="17"/>
      <c r="FHO4" s="17"/>
      <c r="FHP4" s="17"/>
      <c r="FHQ4" s="17"/>
      <c r="FHR4" s="17"/>
      <c r="FHS4" s="17"/>
      <c r="FHT4" s="17"/>
      <c r="FHU4" s="17"/>
      <c r="FHV4" s="17"/>
      <c r="FHW4" s="17"/>
      <c r="FHX4" s="17"/>
      <c r="FHY4" s="17"/>
      <c r="FHZ4" s="17"/>
      <c r="FIA4" s="17"/>
      <c r="FIB4" s="17"/>
      <c r="FIC4" s="17"/>
      <c r="FID4" s="17"/>
      <c r="FIE4" s="17"/>
      <c r="FIF4" s="17"/>
      <c r="FIG4" s="17"/>
      <c r="FIH4" s="17"/>
      <c r="FII4" s="17"/>
      <c r="FIJ4" s="17"/>
      <c r="FIK4" s="17"/>
      <c r="FIL4" s="17"/>
      <c r="FIM4" s="17"/>
      <c r="FIN4" s="17"/>
      <c r="FIO4" s="17"/>
      <c r="FIP4" s="17"/>
      <c r="FIQ4" s="17"/>
      <c r="FIR4" s="17"/>
      <c r="FIS4" s="17"/>
      <c r="FIT4" s="17"/>
      <c r="FIU4" s="17"/>
      <c r="FIV4" s="17"/>
      <c r="FIW4" s="17"/>
      <c r="FIX4" s="17"/>
      <c r="FIY4" s="17"/>
      <c r="FIZ4" s="17"/>
      <c r="FJA4" s="17"/>
      <c r="FJB4" s="17"/>
      <c r="FJC4" s="17"/>
      <c r="FJD4" s="17"/>
      <c r="FJE4" s="17"/>
      <c r="FJF4" s="17"/>
      <c r="FJG4" s="17"/>
      <c r="FJH4" s="17"/>
      <c r="FJI4" s="17"/>
      <c r="FJJ4" s="17"/>
      <c r="FJK4" s="17"/>
      <c r="FJL4" s="17"/>
      <c r="FJM4" s="17"/>
      <c r="FJN4" s="17"/>
      <c r="FJO4" s="17"/>
      <c r="FJP4" s="17"/>
      <c r="FJQ4" s="17"/>
      <c r="FJR4" s="17"/>
      <c r="FJS4" s="17"/>
      <c r="FJT4" s="17"/>
      <c r="FJU4" s="17"/>
      <c r="FJV4" s="17"/>
      <c r="FJW4" s="17"/>
      <c r="FJX4" s="17"/>
      <c r="FJY4" s="17"/>
      <c r="FJZ4" s="17"/>
      <c r="FKA4" s="17"/>
      <c r="FKB4" s="17"/>
      <c r="FKC4" s="17"/>
      <c r="FKD4" s="17"/>
      <c r="FKE4" s="17"/>
      <c r="FKF4" s="17"/>
      <c r="FKG4" s="17"/>
      <c r="FKH4" s="17"/>
      <c r="FKI4" s="17"/>
      <c r="FKJ4" s="17"/>
      <c r="FKK4" s="17"/>
      <c r="FKL4" s="17"/>
      <c r="FKM4" s="17"/>
      <c r="FKN4" s="17"/>
      <c r="FKO4" s="17"/>
      <c r="FKP4" s="17"/>
      <c r="FKQ4" s="17"/>
      <c r="FKR4" s="17"/>
      <c r="FKS4" s="17"/>
      <c r="FKT4" s="17"/>
      <c r="FKU4" s="17"/>
      <c r="FKV4" s="17"/>
      <c r="FKW4" s="17"/>
      <c r="FKX4" s="17"/>
      <c r="FKY4" s="17"/>
      <c r="FKZ4" s="17"/>
      <c r="FLA4" s="17"/>
      <c r="FLB4" s="17"/>
      <c r="FLC4" s="17"/>
      <c r="FLD4" s="17"/>
      <c r="FLE4" s="17"/>
      <c r="FLF4" s="17"/>
      <c r="FLG4" s="17"/>
      <c r="FLH4" s="17"/>
      <c r="FLI4" s="17"/>
      <c r="FLJ4" s="17"/>
      <c r="FLK4" s="17"/>
      <c r="FLL4" s="17"/>
      <c r="FLM4" s="17"/>
      <c r="FLN4" s="17"/>
      <c r="FLO4" s="17"/>
      <c r="FLP4" s="17"/>
      <c r="FLQ4" s="17"/>
      <c r="FLR4" s="17"/>
      <c r="FLS4" s="17"/>
      <c r="FLT4" s="17"/>
      <c r="FLU4" s="17"/>
      <c r="FLV4" s="17"/>
      <c r="FLW4" s="17"/>
      <c r="FLX4" s="17"/>
      <c r="FLY4" s="17"/>
      <c r="FLZ4" s="17"/>
      <c r="FMA4" s="17"/>
      <c r="FMB4" s="17"/>
      <c r="FMC4" s="17"/>
      <c r="FMD4" s="17"/>
      <c r="FME4" s="17"/>
      <c r="FMF4" s="17"/>
      <c r="FMG4" s="17"/>
      <c r="FMH4" s="17"/>
      <c r="FMI4" s="17"/>
      <c r="FMJ4" s="17"/>
      <c r="FMK4" s="17"/>
      <c r="FML4" s="17"/>
      <c r="FMM4" s="17"/>
      <c r="FMN4" s="17"/>
      <c r="FMO4" s="17"/>
      <c r="FMP4" s="17"/>
      <c r="FMQ4" s="17"/>
      <c r="FMR4" s="17"/>
      <c r="FMS4" s="17"/>
      <c r="FMT4" s="17"/>
      <c r="FMU4" s="17"/>
      <c r="FMV4" s="17"/>
      <c r="FMW4" s="17"/>
      <c r="FMX4" s="17"/>
      <c r="FMY4" s="17"/>
      <c r="FMZ4" s="17"/>
      <c r="FNA4" s="17"/>
      <c r="FNB4" s="17"/>
      <c r="FNC4" s="17"/>
      <c r="FND4" s="17"/>
      <c r="FNE4" s="17"/>
      <c r="FNF4" s="17"/>
      <c r="FNG4" s="17"/>
      <c r="FNH4" s="17"/>
      <c r="FNI4" s="17"/>
      <c r="FNJ4" s="17"/>
      <c r="FNK4" s="17"/>
      <c r="FNL4" s="17"/>
      <c r="FNM4" s="17"/>
      <c r="FNN4" s="17"/>
      <c r="FNO4" s="17"/>
      <c r="FNP4" s="17"/>
      <c r="FNQ4" s="17"/>
      <c r="FNR4" s="17"/>
      <c r="FNS4" s="17"/>
      <c r="FNT4" s="17"/>
      <c r="FNU4" s="17"/>
      <c r="FNV4" s="17"/>
      <c r="FNW4" s="17"/>
      <c r="FNX4" s="17"/>
      <c r="FNY4" s="17"/>
      <c r="FNZ4" s="17"/>
      <c r="FOA4" s="17"/>
      <c r="FOB4" s="17"/>
      <c r="FOC4" s="17"/>
      <c r="FOD4" s="17"/>
      <c r="FOE4" s="17"/>
      <c r="FOF4" s="17"/>
      <c r="FOG4" s="17"/>
      <c r="FOH4" s="17"/>
      <c r="FOI4" s="17"/>
      <c r="FOJ4" s="17"/>
      <c r="FOK4" s="17"/>
      <c r="FOL4" s="17"/>
      <c r="FOM4" s="17"/>
      <c r="FON4" s="17"/>
      <c r="FOO4" s="17"/>
      <c r="FOP4" s="17"/>
      <c r="FOQ4" s="17"/>
      <c r="FOR4" s="17"/>
      <c r="FOS4" s="17"/>
      <c r="FOT4" s="17"/>
      <c r="FOU4" s="17"/>
      <c r="FOV4" s="17"/>
      <c r="FOW4" s="17"/>
      <c r="FOX4" s="17"/>
      <c r="FOY4" s="17"/>
      <c r="FOZ4" s="17"/>
      <c r="FPA4" s="17"/>
      <c r="FPB4" s="17"/>
      <c r="FPC4" s="17"/>
      <c r="FPD4" s="17"/>
      <c r="FPE4" s="17"/>
      <c r="FPF4" s="17"/>
      <c r="FPG4" s="17"/>
      <c r="FPH4" s="17"/>
      <c r="FPI4" s="17"/>
      <c r="FPJ4" s="17"/>
      <c r="FPK4" s="17"/>
      <c r="FPL4" s="17"/>
      <c r="FPM4" s="17"/>
      <c r="FPN4" s="17"/>
      <c r="FPO4" s="17"/>
      <c r="FPP4" s="17"/>
      <c r="FPQ4" s="17"/>
      <c r="FPR4" s="17"/>
      <c r="FPS4" s="17"/>
      <c r="FPT4" s="17"/>
      <c r="FPU4" s="17"/>
      <c r="FPV4" s="17"/>
      <c r="FPW4" s="17"/>
      <c r="FPX4" s="17"/>
      <c r="FPY4" s="17"/>
      <c r="FPZ4" s="17"/>
      <c r="FQA4" s="17"/>
      <c r="FQB4" s="17"/>
      <c r="FQC4" s="17"/>
      <c r="FQD4" s="17"/>
      <c r="FQE4" s="17"/>
      <c r="FQF4" s="17"/>
      <c r="FQG4" s="17"/>
      <c r="FQH4" s="17"/>
      <c r="FQI4" s="17"/>
      <c r="FQJ4" s="17"/>
      <c r="FQK4" s="17"/>
      <c r="FQL4" s="17"/>
      <c r="FQM4" s="17"/>
      <c r="FQN4" s="17"/>
      <c r="FQO4" s="17"/>
      <c r="FQP4" s="17"/>
      <c r="FQQ4" s="17"/>
      <c r="FQR4" s="17"/>
      <c r="FQS4" s="17"/>
      <c r="FQT4" s="17"/>
      <c r="FQU4" s="17"/>
      <c r="FQV4" s="17"/>
      <c r="FQW4" s="17"/>
      <c r="FQX4" s="17"/>
      <c r="FQY4" s="17"/>
      <c r="FQZ4" s="17"/>
      <c r="FRA4" s="17"/>
      <c r="FRB4" s="17"/>
      <c r="FRC4" s="17"/>
      <c r="FRD4" s="17"/>
      <c r="FRE4" s="17"/>
      <c r="FRF4" s="17"/>
      <c r="FRG4" s="17"/>
      <c r="FRH4" s="17"/>
      <c r="FRI4" s="17"/>
      <c r="FRJ4" s="17"/>
      <c r="FRK4" s="17"/>
      <c r="FRL4" s="17"/>
      <c r="FRM4" s="17"/>
      <c r="FRN4" s="17"/>
      <c r="FRO4" s="17"/>
      <c r="FRP4" s="17"/>
      <c r="FRQ4" s="17"/>
      <c r="FRR4" s="17"/>
      <c r="FRS4" s="17"/>
      <c r="FRT4" s="17"/>
      <c r="FRU4" s="17"/>
      <c r="FRV4" s="17"/>
      <c r="FRW4" s="17"/>
      <c r="FRX4" s="17"/>
      <c r="FRY4" s="17"/>
      <c r="FRZ4" s="17"/>
      <c r="FSA4" s="17"/>
      <c r="FSB4" s="17"/>
      <c r="FSC4" s="17"/>
      <c r="FSD4" s="17"/>
      <c r="FSE4" s="17"/>
      <c r="FSF4" s="17"/>
      <c r="FSG4" s="17"/>
      <c r="FSH4" s="17"/>
      <c r="FSI4" s="17"/>
      <c r="FSJ4" s="17"/>
      <c r="FSK4" s="17"/>
      <c r="FSL4" s="17"/>
      <c r="FSM4" s="17"/>
      <c r="FSN4" s="17"/>
      <c r="FSO4" s="17"/>
      <c r="FSP4" s="17"/>
      <c r="FSQ4" s="17"/>
      <c r="FSR4" s="17"/>
      <c r="FSS4" s="17"/>
      <c r="FST4" s="17"/>
      <c r="FSU4" s="17"/>
      <c r="FSV4" s="17"/>
      <c r="FSW4" s="17"/>
      <c r="FSX4" s="17"/>
      <c r="FSY4" s="17"/>
      <c r="FSZ4" s="17"/>
      <c r="FTA4" s="17"/>
      <c r="FTB4" s="17"/>
      <c r="FTC4" s="17"/>
      <c r="FTD4" s="17"/>
      <c r="FTE4" s="17"/>
      <c r="FTF4" s="17"/>
      <c r="FTG4" s="17"/>
      <c r="FTH4" s="17"/>
      <c r="FTI4" s="17"/>
      <c r="FTJ4" s="17"/>
      <c r="FTK4" s="17"/>
      <c r="FTL4" s="17"/>
      <c r="FTM4" s="17"/>
      <c r="FTN4" s="17"/>
      <c r="FTO4" s="17"/>
      <c r="FTP4" s="17"/>
      <c r="FTQ4" s="17"/>
      <c r="FTR4" s="17"/>
      <c r="FTS4" s="17"/>
      <c r="FTT4" s="17"/>
      <c r="FTU4" s="17"/>
      <c r="FTV4" s="17"/>
      <c r="FTW4" s="17"/>
      <c r="FTX4" s="17"/>
      <c r="FTY4" s="17"/>
      <c r="FTZ4" s="17"/>
      <c r="FUA4" s="17"/>
      <c r="FUB4" s="17"/>
      <c r="FUC4" s="17"/>
      <c r="FUD4" s="17"/>
      <c r="FUE4" s="17"/>
      <c r="FUF4" s="17"/>
      <c r="FUG4" s="17"/>
      <c r="FUH4" s="17"/>
      <c r="FUI4" s="17"/>
      <c r="FUJ4" s="17"/>
      <c r="FUK4" s="17"/>
      <c r="FUL4" s="17"/>
      <c r="FUM4" s="17"/>
      <c r="FUN4" s="17"/>
      <c r="FUO4" s="17"/>
      <c r="FUP4" s="17"/>
      <c r="FUQ4" s="17"/>
      <c r="FUR4" s="17"/>
      <c r="FUS4" s="17"/>
      <c r="FUT4" s="17"/>
      <c r="FUU4" s="17"/>
      <c r="FUV4" s="17"/>
      <c r="FUW4" s="17"/>
      <c r="FUX4" s="17"/>
      <c r="FUY4" s="17"/>
      <c r="FUZ4" s="17"/>
      <c r="FVA4" s="17"/>
      <c r="FVB4" s="17"/>
      <c r="FVC4" s="17"/>
      <c r="FVD4" s="17"/>
      <c r="FVE4" s="17"/>
      <c r="FVF4" s="17"/>
      <c r="FVG4" s="17"/>
      <c r="FVH4" s="17"/>
      <c r="FVI4" s="17"/>
      <c r="FVJ4" s="17"/>
      <c r="FVK4" s="17"/>
      <c r="FVL4" s="17"/>
      <c r="FVM4" s="17"/>
      <c r="FVN4" s="17"/>
      <c r="FVO4" s="17"/>
      <c r="FVP4" s="17"/>
      <c r="FVQ4" s="17"/>
      <c r="FVR4" s="17"/>
      <c r="FVS4" s="17"/>
      <c r="FVT4" s="17"/>
      <c r="FVU4" s="17"/>
      <c r="FVV4" s="17"/>
      <c r="FVW4" s="17"/>
      <c r="FVX4" s="17"/>
      <c r="FVY4" s="17"/>
      <c r="FVZ4" s="17"/>
      <c r="FWA4" s="17"/>
      <c r="FWB4" s="17"/>
      <c r="FWC4" s="17"/>
      <c r="FWD4" s="17"/>
      <c r="FWE4" s="17"/>
      <c r="FWF4" s="17"/>
      <c r="FWG4" s="17"/>
      <c r="FWH4" s="17"/>
      <c r="FWI4" s="17"/>
      <c r="FWJ4" s="17"/>
      <c r="FWK4" s="17"/>
      <c r="FWL4" s="17"/>
      <c r="FWM4" s="17"/>
      <c r="FWN4" s="17"/>
      <c r="FWO4" s="17"/>
      <c r="FWP4" s="17"/>
      <c r="FWQ4" s="17"/>
      <c r="FWR4" s="17"/>
      <c r="FWS4" s="17"/>
      <c r="FWT4" s="17"/>
      <c r="FWU4" s="17"/>
      <c r="FWV4" s="17"/>
      <c r="FWW4" s="17"/>
      <c r="FWX4" s="17"/>
      <c r="FWY4" s="17"/>
      <c r="FWZ4" s="17"/>
      <c r="FXA4" s="17"/>
      <c r="FXB4" s="17"/>
      <c r="FXC4" s="17"/>
      <c r="FXD4" s="17"/>
      <c r="FXE4" s="17"/>
      <c r="FXF4" s="17"/>
      <c r="FXG4" s="17"/>
      <c r="FXH4" s="17"/>
      <c r="FXI4" s="17"/>
      <c r="FXJ4" s="17"/>
      <c r="FXK4" s="17"/>
      <c r="FXL4" s="17"/>
      <c r="FXM4" s="17"/>
      <c r="FXN4" s="17"/>
      <c r="FXO4" s="17"/>
      <c r="FXP4" s="17"/>
      <c r="FXQ4" s="17"/>
      <c r="FXR4" s="17"/>
      <c r="FXS4" s="17"/>
      <c r="FXT4" s="17"/>
      <c r="FXU4" s="17"/>
      <c r="FXV4" s="17"/>
      <c r="FXW4" s="17"/>
      <c r="FXX4" s="17"/>
      <c r="FXY4" s="17"/>
      <c r="FXZ4" s="17"/>
      <c r="FYA4" s="17"/>
      <c r="FYB4" s="17"/>
      <c r="FYC4" s="17"/>
      <c r="FYD4" s="17"/>
      <c r="FYE4" s="17"/>
      <c r="FYF4" s="17"/>
      <c r="FYG4" s="17"/>
      <c r="FYH4" s="17"/>
      <c r="FYI4" s="17"/>
      <c r="FYJ4" s="17"/>
      <c r="FYK4" s="17"/>
      <c r="FYL4" s="17"/>
      <c r="FYM4" s="17"/>
      <c r="FYN4" s="17"/>
      <c r="FYO4" s="17"/>
      <c r="FYP4" s="17"/>
      <c r="FYQ4" s="17"/>
      <c r="FYR4" s="17"/>
      <c r="FYS4" s="17"/>
      <c r="FYT4" s="17"/>
      <c r="FYU4" s="17"/>
      <c r="FYV4" s="17"/>
      <c r="FYW4" s="17"/>
      <c r="FYX4" s="17"/>
      <c r="FYY4" s="17"/>
      <c r="FYZ4" s="17"/>
      <c r="FZA4" s="17"/>
      <c r="FZB4" s="17"/>
      <c r="FZC4" s="17"/>
      <c r="FZD4" s="17"/>
      <c r="FZE4" s="17"/>
      <c r="FZF4" s="17"/>
      <c r="FZG4" s="17"/>
      <c r="FZH4" s="17"/>
      <c r="FZI4" s="17"/>
      <c r="FZJ4" s="17"/>
      <c r="FZK4" s="17"/>
      <c r="FZL4" s="17"/>
      <c r="FZM4" s="17"/>
      <c r="FZN4" s="17"/>
      <c r="FZO4" s="17"/>
      <c r="FZP4" s="17"/>
      <c r="FZQ4" s="17"/>
      <c r="FZR4" s="17"/>
      <c r="FZS4" s="17"/>
      <c r="FZT4" s="17"/>
      <c r="FZU4" s="17"/>
      <c r="FZV4" s="17"/>
      <c r="FZW4" s="17"/>
      <c r="FZX4" s="17"/>
      <c r="FZY4" s="17"/>
      <c r="FZZ4" s="17"/>
      <c r="GAA4" s="17"/>
      <c r="GAB4" s="17"/>
      <c r="GAC4" s="17"/>
      <c r="GAD4" s="17"/>
      <c r="GAE4" s="17"/>
      <c r="GAF4" s="17"/>
      <c r="GAG4" s="17"/>
      <c r="GAH4" s="17"/>
      <c r="GAI4" s="17"/>
      <c r="GAJ4" s="17"/>
      <c r="GAK4" s="17"/>
      <c r="GAL4" s="17"/>
      <c r="GAM4" s="17"/>
      <c r="GAN4" s="17"/>
      <c r="GAO4" s="17"/>
      <c r="GAP4" s="17"/>
      <c r="GAQ4" s="17"/>
      <c r="GAR4" s="17"/>
      <c r="GAS4" s="17"/>
      <c r="GAT4" s="17"/>
      <c r="GAU4" s="17"/>
      <c r="GAV4" s="17"/>
      <c r="GAW4" s="17"/>
      <c r="GAX4" s="17"/>
      <c r="GAY4" s="17"/>
      <c r="GAZ4" s="17"/>
      <c r="GBA4" s="17"/>
      <c r="GBB4" s="17"/>
      <c r="GBC4" s="17"/>
      <c r="GBD4" s="17"/>
      <c r="GBE4" s="17"/>
      <c r="GBF4" s="17"/>
      <c r="GBG4" s="17"/>
      <c r="GBH4" s="17"/>
      <c r="GBI4" s="17"/>
      <c r="GBJ4" s="17"/>
      <c r="GBK4" s="17"/>
      <c r="GBL4" s="17"/>
      <c r="GBM4" s="17"/>
      <c r="GBN4" s="17"/>
      <c r="GBO4" s="17"/>
      <c r="GBP4" s="17"/>
      <c r="GBQ4" s="17"/>
      <c r="GBR4" s="17"/>
      <c r="GBS4" s="17"/>
      <c r="GBT4" s="17"/>
      <c r="GBU4" s="17"/>
      <c r="GBV4" s="17"/>
      <c r="GBW4" s="17"/>
      <c r="GBX4" s="17"/>
      <c r="GBY4" s="17"/>
      <c r="GBZ4" s="17"/>
      <c r="GCA4" s="17"/>
      <c r="GCB4" s="17"/>
      <c r="GCC4" s="17"/>
      <c r="GCD4" s="17"/>
      <c r="GCE4" s="17"/>
      <c r="GCF4" s="17"/>
      <c r="GCG4" s="17"/>
      <c r="GCH4" s="17"/>
      <c r="GCI4" s="17"/>
      <c r="GCJ4" s="17"/>
      <c r="GCK4" s="17"/>
      <c r="GCL4" s="17"/>
      <c r="GCM4" s="17"/>
      <c r="GCN4" s="17"/>
      <c r="GCO4" s="17"/>
      <c r="GCP4" s="17"/>
      <c r="GCQ4" s="17"/>
      <c r="GCR4" s="17"/>
      <c r="GCS4" s="17"/>
      <c r="GCT4" s="17"/>
      <c r="GCU4" s="17"/>
      <c r="GCV4" s="17"/>
      <c r="GCW4" s="17"/>
      <c r="GCX4" s="17"/>
      <c r="GCY4" s="17"/>
      <c r="GCZ4" s="17"/>
      <c r="GDA4" s="17"/>
      <c r="GDB4" s="17"/>
      <c r="GDC4" s="17"/>
      <c r="GDD4" s="17"/>
      <c r="GDE4" s="17"/>
      <c r="GDF4" s="17"/>
      <c r="GDG4" s="17"/>
      <c r="GDH4" s="17"/>
      <c r="GDI4" s="17"/>
      <c r="GDJ4" s="17"/>
      <c r="GDK4" s="17"/>
      <c r="GDL4" s="17"/>
      <c r="GDM4" s="17"/>
      <c r="GDN4" s="17"/>
      <c r="GDO4" s="17"/>
      <c r="GDP4" s="17"/>
      <c r="GDQ4" s="17"/>
      <c r="GDR4" s="17"/>
      <c r="GDS4" s="17"/>
      <c r="GDT4" s="17"/>
      <c r="GDU4" s="17"/>
      <c r="GDV4" s="17"/>
      <c r="GDW4" s="17"/>
      <c r="GDX4" s="17"/>
      <c r="GDY4" s="17"/>
      <c r="GDZ4" s="17"/>
      <c r="GEA4" s="17"/>
      <c r="GEB4" s="17"/>
      <c r="GEC4" s="17"/>
      <c r="GED4" s="17"/>
      <c r="GEE4" s="17"/>
      <c r="GEF4" s="17"/>
      <c r="GEG4" s="17"/>
      <c r="GEH4" s="17"/>
      <c r="GEI4" s="17"/>
      <c r="GEJ4" s="17"/>
      <c r="GEK4" s="17"/>
      <c r="GEL4" s="17"/>
      <c r="GEM4" s="17"/>
      <c r="GEN4" s="17"/>
      <c r="GEO4" s="17"/>
      <c r="GEP4" s="17"/>
      <c r="GEQ4" s="17"/>
      <c r="GER4" s="17"/>
      <c r="GES4" s="17"/>
      <c r="GET4" s="17"/>
      <c r="GEU4" s="17"/>
      <c r="GEV4" s="17"/>
      <c r="GEW4" s="17"/>
      <c r="GEX4" s="17"/>
      <c r="GEY4" s="17"/>
      <c r="GEZ4" s="17"/>
      <c r="GFA4" s="17"/>
      <c r="GFB4" s="17"/>
      <c r="GFC4" s="17"/>
      <c r="GFD4" s="17"/>
      <c r="GFE4" s="17"/>
      <c r="GFF4" s="17"/>
      <c r="GFG4" s="17"/>
      <c r="GFH4" s="17"/>
      <c r="GFI4" s="17"/>
      <c r="GFJ4" s="17"/>
      <c r="GFK4" s="17"/>
      <c r="GFL4" s="17"/>
      <c r="GFM4" s="17"/>
      <c r="GFN4" s="17"/>
      <c r="GFO4" s="17"/>
      <c r="GFP4" s="17"/>
      <c r="GFQ4" s="17"/>
      <c r="GFR4" s="17"/>
      <c r="GFS4" s="17"/>
      <c r="GFT4" s="17"/>
      <c r="GFU4" s="17"/>
      <c r="GFV4" s="17"/>
      <c r="GFW4" s="17"/>
      <c r="GFX4" s="17"/>
      <c r="GFY4" s="17"/>
      <c r="GFZ4" s="17"/>
      <c r="GGA4" s="17"/>
      <c r="GGB4" s="17"/>
      <c r="GGC4" s="17"/>
      <c r="GGD4" s="17"/>
      <c r="GGE4" s="17"/>
      <c r="GGF4" s="17"/>
      <c r="GGG4" s="17"/>
      <c r="GGH4" s="17"/>
      <c r="GGI4" s="17"/>
      <c r="GGJ4" s="17"/>
      <c r="GGK4" s="17"/>
      <c r="GGL4" s="17"/>
      <c r="GGM4" s="17"/>
      <c r="GGN4" s="17"/>
      <c r="GGO4" s="17"/>
      <c r="GGP4" s="17"/>
      <c r="GGQ4" s="17"/>
      <c r="GGR4" s="17"/>
      <c r="GGS4" s="17"/>
      <c r="GGT4" s="17"/>
      <c r="GGU4" s="17"/>
      <c r="GGV4" s="17"/>
      <c r="GGW4" s="17"/>
      <c r="GGX4" s="17"/>
      <c r="GGY4" s="17"/>
      <c r="GGZ4" s="17"/>
      <c r="GHA4" s="17"/>
      <c r="GHB4" s="17"/>
      <c r="GHC4" s="17"/>
      <c r="GHD4" s="17"/>
      <c r="GHE4" s="17"/>
      <c r="GHF4" s="17"/>
      <c r="GHG4" s="17"/>
      <c r="GHH4" s="17"/>
      <c r="GHI4" s="17"/>
      <c r="GHJ4" s="17"/>
      <c r="GHK4" s="17"/>
      <c r="GHL4" s="17"/>
      <c r="GHM4" s="17"/>
      <c r="GHN4" s="17"/>
      <c r="GHO4" s="17"/>
      <c r="GHP4" s="17"/>
      <c r="GHQ4" s="17"/>
      <c r="GHR4" s="17"/>
      <c r="GHS4" s="17"/>
      <c r="GHT4" s="17"/>
      <c r="GHU4" s="17"/>
      <c r="GHV4" s="17"/>
      <c r="GHW4" s="17"/>
      <c r="GHX4" s="17"/>
      <c r="GHY4" s="17"/>
      <c r="GHZ4" s="17"/>
      <c r="GIA4" s="17"/>
      <c r="GIB4" s="17"/>
      <c r="GIC4" s="17"/>
      <c r="GID4" s="17"/>
      <c r="GIE4" s="17"/>
      <c r="GIF4" s="17"/>
      <c r="GIG4" s="17"/>
      <c r="GIH4" s="17"/>
      <c r="GII4" s="17"/>
      <c r="GIJ4" s="17"/>
      <c r="GIK4" s="17"/>
      <c r="GIL4" s="17"/>
      <c r="GIM4" s="17"/>
      <c r="GIN4" s="17"/>
      <c r="GIO4" s="17"/>
      <c r="GIP4" s="17"/>
      <c r="GIQ4" s="17"/>
      <c r="GIR4" s="17"/>
      <c r="GIS4" s="17"/>
      <c r="GIT4" s="17"/>
      <c r="GIU4" s="17"/>
      <c r="GIV4" s="17"/>
      <c r="GIW4" s="17"/>
      <c r="GIX4" s="17"/>
      <c r="GIY4" s="17"/>
      <c r="GIZ4" s="17"/>
      <c r="GJA4" s="17"/>
      <c r="GJB4" s="17"/>
      <c r="GJC4" s="17"/>
      <c r="GJD4" s="17"/>
      <c r="GJE4" s="17"/>
      <c r="GJF4" s="17"/>
      <c r="GJG4" s="17"/>
      <c r="GJH4" s="17"/>
      <c r="GJI4" s="17"/>
      <c r="GJJ4" s="17"/>
      <c r="GJK4" s="17"/>
      <c r="GJL4" s="17"/>
      <c r="GJM4" s="17"/>
      <c r="GJN4" s="17"/>
      <c r="GJO4" s="17"/>
      <c r="GJP4" s="17"/>
      <c r="GJQ4" s="17"/>
      <c r="GJR4" s="17"/>
      <c r="GJS4" s="17"/>
      <c r="GJT4" s="17"/>
      <c r="GJU4" s="17"/>
      <c r="GJV4" s="17"/>
      <c r="GJW4" s="17"/>
      <c r="GJX4" s="17"/>
      <c r="GJY4" s="17"/>
      <c r="GJZ4" s="17"/>
      <c r="GKA4" s="17"/>
      <c r="GKB4" s="17"/>
      <c r="GKC4" s="17"/>
      <c r="GKD4" s="17"/>
      <c r="GKE4" s="17"/>
      <c r="GKF4" s="17"/>
      <c r="GKG4" s="17"/>
      <c r="GKH4" s="17"/>
      <c r="GKI4" s="17"/>
      <c r="GKJ4" s="17"/>
      <c r="GKK4" s="17"/>
      <c r="GKL4" s="17"/>
      <c r="GKM4" s="17"/>
      <c r="GKN4" s="17"/>
      <c r="GKO4" s="17"/>
      <c r="GKP4" s="17"/>
      <c r="GKQ4" s="17"/>
      <c r="GKR4" s="17"/>
      <c r="GKS4" s="17"/>
      <c r="GKT4" s="17"/>
      <c r="GKU4" s="17"/>
      <c r="GKV4" s="17"/>
      <c r="GKW4" s="17"/>
      <c r="GKX4" s="17"/>
      <c r="GKY4" s="17"/>
      <c r="GKZ4" s="17"/>
      <c r="GLA4" s="17"/>
      <c r="GLB4" s="17"/>
      <c r="GLC4" s="17"/>
      <c r="GLD4" s="17"/>
      <c r="GLE4" s="17"/>
      <c r="GLF4" s="17"/>
      <c r="GLG4" s="17"/>
      <c r="GLH4" s="17"/>
      <c r="GLI4" s="17"/>
      <c r="GLJ4" s="17"/>
      <c r="GLK4" s="17"/>
      <c r="GLL4" s="17"/>
      <c r="GLM4" s="17"/>
      <c r="GLN4" s="17"/>
      <c r="GLO4" s="17"/>
      <c r="GLP4" s="17"/>
      <c r="GLQ4" s="17"/>
      <c r="GLR4" s="17"/>
      <c r="GLS4" s="17"/>
      <c r="GLT4" s="17"/>
      <c r="GLU4" s="17"/>
      <c r="GLV4" s="17"/>
      <c r="GLW4" s="17"/>
      <c r="GLX4" s="17"/>
      <c r="GLY4" s="17"/>
      <c r="GLZ4" s="17"/>
      <c r="GMA4" s="17"/>
      <c r="GMB4" s="17"/>
      <c r="GMC4" s="17"/>
      <c r="GMD4" s="17"/>
      <c r="GME4" s="17"/>
      <c r="GMF4" s="17"/>
      <c r="GMG4" s="17"/>
      <c r="GMH4" s="17"/>
      <c r="GMI4" s="17"/>
      <c r="GMJ4" s="17"/>
      <c r="GMK4" s="17"/>
      <c r="GML4" s="17"/>
      <c r="GMM4" s="17"/>
      <c r="GMN4" s="17"/>
      <c r="GMO4" s="17"/>
      <c r="GMP4" s="17"/>
      <c r="GMQ4" s="17"/>
      <c r="GMR4" s="17"/>
      <c r="GMS4" s="17"/>
      <c r="GMT4" s="17"/>
      <c r="GMU4" s="17"/>
      <c r="GMV4" s="17"/>
      <c r="GMW4" s="17"/>
      <c r="GMX4" s="17"/>
      <c r="GMY4" s="17"/>
      <c r="GMZ4" s="17"/>
      <c r="GNA4" s="17"/>
      <c r="GNB4" s="17"/>
      <c r="GNC4" s="17"/>
      <c r="GND4" s="17"/>
      <c r="GNE4" s="17"/>
      <c r="GNF4" s="17"/>
      <c r="GNG4" s="17"/>
      <c r="GNH4" s="17"/>
      <c r="GNI4" s="17"/>
      <c r="GNJ4" s="17"/>
      <c r="GNK4" s="17"/>
      <c r="GNL4" s="17"/>
      <c r="GNM4" s="17"/>
      <c r="GNN4" s="17"/>
      <c r="GNO4" s="17"/>
      <c r="GNP4" s="17"/>
      <c r="GNQ4" s="17"/>
      <c r="GNR4" s="17"/>
      <c r="GNS4" s="17"/>
      <c r="GNT4" s="17"/>
      <c r="GNU4" s="17"/>
      <c r="GNV4" s="17"/>
      <c r="GNW4" s="17"/>
      <c r="GNX4" s="17"/>
      <c r="GNY4" s="17"/>
      <c r="GNZ4" s="17"/>
      <c r="GOA4" s="17"/>
      <c r="GOB4" s="17"/>
      <c r="GOC4" s="17"/>
      <c r="GOD4" s="17"/>
      <c r="GOE4" s="17"/>
      <c r="GOF4" s="17"/>
      <c r="GOG4" s="17"/>
      <c r="GOH4" s="17"/>
      <c r="GOI4" s="17"/>
      <c r="GOJ4" s="17"/>
      <c r="GOK4" s="17"/>
      <c r="GOL4" s="17"/>
      <c r="GOM4" s="17"/>
      <c r="GON4" s="17"/>
      <c r="GOO4" s="17"/>
      <c r="GOP4" s="17"/>
      <c r="GOQ4" s="17"/>
      <c r="GOR4" s="17"/>
      <c r="GOS4" s="17"/>
      <c r="GOT4" s="17"/>
      <c r="GOU4" s="17"/>
      <c r="GOV4" s="17"/>
      <c r="GOW4" s="17"/>
      <c r="GOX4" s="17"/>
      <c r="GOY4" s="17"/>
      <c r="GOZ4" s="17"/>
      <c r="GPA4" s="17"/>
      <c r="GPB4" s="17"/>
      <c r="GPC4" s="17"/>
      <c r="GPD4" s="17"/>
      <c r="GPE4" s="17"/>
      <c r="GPF4" s="17"/>
      <c r="GPG4" s="17"/>
      <c r="GPH4" s="17"/>
      <c r="GPI4" s="17"/>
      <c r="GPJ4" s="17"/>
      <c r="GPK4" s="17"/>
      <c r="GPL4" s="17"/>
      <c r="GPM4" s="17"/>
      <c r="GPN4" s="17"/>
      <c r="GPO4" s="17"/>
      <c r="GPP4" s="17"/>
      <c r="GPQ4" s="17"/>
      <c r="GPR4" s="17"/>
      <c r="GPS4" s="17"/>
      <c r="GPT4" s="17"/>
      <c r="GPU4" s="17"/>
      <c r="GPV4" s="17"/>
      <c r="GPW4" s="17"/>
      <c r="GPX4" s="17"/>
      <c r="GPY4" s="17"/>
      <c r="GPZ4" s="17"/>
      <c r="GQA4" s="17"/>
      <c r="GQB4" s="17"/>
      <c r="GQC4" s="17"/>
      <c r="GQD4" s="17"/>
      <c r="GQE4" s="17"/>
      <c r="GQF4" s="17"/>
      <c r="GQG4" s="17"/>
      <c r="GQH4" s="17"/>
      <c r="GQI4" s="17"/>
      <c r="GQJ4" s="17"/>
      <c r="GQK4" s="17"/>
      <c r="GQL4" s="17"/>
      <c r="GQM4" s="17"/>
      <c r="GQN4" s="17"/>
      <c r="GQO4" s="17"/>
      <c r="GQP4" s="17"/>
      <c r="GQQ4" s="17"/>
      <c r="GQR4" s="17"/>
      <c r="GQS4" s="17"/>
      <c r="GQT4" s="17"/>
      <c r="GQU4" s="17"/>
      <c r="GQV4" s="17"/>
      <c r="GQW4" s="17"/>
      <c r="GQX4" s="17"/>
      <c r="GQY4" s="17"/>
      <c r="GQZ4" s="17"/>
      <c r="GRA4" s="17"/>
      <c r="GRB4" s="17"/>
      <c r="GRC4" s="17"/>
      <c r="GRD4" s="17"/>
      <c r="GRE4" s="17"/>
      <c r="GRF4" s="17"/>
      <c r="GRG4" s="17"/>
      <c r="GRH4" s="17"/>
      <c r="GRI4" s="17"/>
      <c r="GRJ4" s="17"/>
      <c r="GRK4" s="17"/>
      <c r="GRL4" s="17"/>
      <c r="GRM4" s="17"/>
      <c r="GRN4" s="17"/>
      <c r="GRO4" s="17"/>
      <c r="GRP4" s="17"/>
      <c r="GRQ4" s="17"/>
      <c r="GRR4" s="17"/>
      <c r="GRS4" s="17"/>
      <c r="GRT4" s="17"/>
      <c r="GRU4" s="17"/>
      <c r="GRV4" s="17"/>
      <c r="GRW4" s="17"/>
      <c r="GRX4" s="17"/>
      <c r="GRY4" s="17"/>
      <c r="GRZ4" s="17"/>
      <c r="GSA4" s="17"/>
      <c r="GSB4" s="17"/>
      <c r="GSC4" s="17"/>
      <c r="GSD4" s="17"/>
      <c r="GSE4" s="17"/>
      <c r="GSF4" s="17"/>
      <c r="GSG4" s="17"/>
      <c r="GSH4" s="17"/>
      <c r="GSI4" s="17"/>
      <c r="GSJ4" s="17"/>
      <c r="GSK4" s="17"/>
      <c r="GSL4" s="17"/>
      <c r="GSM4" s="17"/>
      <c r="GSN4" s="17"/>
      <c r="GSO4" s="17"/>
      <c r="GSP4" s="17"/>
      <c r="GSQ4" s="17"/>
      <c r="GSR4" s="17"/>
      <c r="GSS4" s="17"/>
      <c r="GST4" s="17"/>
      <c r="GSU4" s="17"/>
      <c r="GSV4" s="17"/>
      <c r="GSW4" s="17"/>
      <c r="GSX4" s="17"/>
      <c r="GSY4" s="17"/>
      <c r="GSZ4" s="17"/>
      <c r="GTA4" s="17"/>
      <c r="GTB4" s="17"/>
      <c r="GTC4" s="17"/>
      <c r="GTD4" s="17"/>
      <c r="GTE4" s="17"/>
      <c r="GTF4" s="17"/>
      <c r="GTG4" s="17"/>
      <c r="GTH4" s="17"/>
      <c r="GTI4" s="17"/>
      <c r="GTJ4" s="17"/>
      <c r="GTK4" s="17"/>
      <c r="GTL4" s="17"/>
      <c r="GTM4" s="17"/>
      <c r="GTN4" s="17"/>
      <c r="GTO4" s="17"/>
      <c r="GTP4" s="17"/>
      <c r="GTQ4" s="17"/>
      <c r="GTR4" s="17"/>
      <c r="GTS4" s="17"/>
      <c r="GTT4" s="17"/>
      <c r="GTU4" s="17"/>
      <c r="GTV4" s="17"/>
      <c r="GTW4" s="17"/>
      <c r="GTX4" s="17"/>
      <c r="GTY4" s="17"/>
      <c r="GTZ4" s="17"/>
      <c r="GUA4" s="17"/>
      <c r="GUB4" s="17"/>
      <c r="GUC4" s="17"/>
      <c r="GUD4" s="17"/>
      <c r="GUE4" s="17"/>
      <c r="GUF4" s="17"/>
      <c r="GUG4" s="17"/>
      <c r="GUH4" s="17"/>
      <c r="GUI4" s="17"/>
      <c r="GUJ4" s="17"/>
      <c r="GUK4" s="17"/>
      <c r="GUL4" s="17"/>
      <c r="GUM4" s="17"/>
      <c r="GUN4" s="17"/>
      <c r="GUO4" s="17"/>
      <c r="GUP4" s="17"/>
      <c r="GUQ4" s="17"/>
      <c r="GUR4" s="17"/>
      <c r="GUS4" s="17"/>
      <c r="GUT4" s="17"/>
      <c r="GUU4" s="17"/>
      <c r="GUV4" s="17"/>
      <c r="GUW4" s="17"/>
      <c r="GUX4" s="17"/>
      <c r="GUY4" s="17"/>
      <c r="GUZ4" s="17"/>
      <c r="GVA4" s="17"/>
      <c r="GVB4" s="17"/>
      <c r="GVC4" s="17"/>
      <c r="GVD4" s="17"/>
      <c r="GVE4" s="17"/>
      <c r="GVF4" s="17"/>
      <c r="GVG4" s="17"/>
      <c r="GVH4" s="17"/>
      <c r="GVI4" s="17"/>
      <c r="GVJ4" s="17"/>
      <c r="GVK4" s="17"/>
      <c r="GVL4" s="17"/>
      <c r="GVM4" s="17"/>
      <c r="GVN4" s="17"/>
      <c r="GVO4" s="17"/>
      <c r="GVP4" s="17"/>
      <c r="GVQ4" s="17"/>
      <c r="GVR4" s="17"/>
      <c r="GVS4" s="17"/>
      <c r="GVT4" s="17"/>
      <c r="GVU4" s="17"/>
      <c r="GVV4" s="17"/>
      <c r="GVW4" s="17"/>
      <c r="GVX4" s="17"/>
      <c r="GVY4" s="17"/>
      <c r="GVZ4" s="17"/>
      <c r="GWA4" s="17"/>
      <c r="GWB4" s="17"/>
      <c r="GWC4" s="17"/>
      <c r="GWD4" s="17"/>
      <c r="GWE4" s="17"/>
      <c r="GWF4" s="17"/>
      <c r="GWG4" s="17"/>
      <c r="GWH4" s="17"/>
      <c r="GWI4" s="17"/>
      <c r="GWJ4" s="17"/>
      <c r="GWK4" s="17"/>
      <c r="GWL4" s="17"/>
      <c r="GWM4" s="17"/>
      <c r="GWN4" s="17"/>
      <c r="GWO4" s="17"/>
      <c r="GWP4" s="17"/>
      <c r="GWQ4" s="17"/>
      <c r="GWR4" s="17"/>
      <c r="GWS4" s="17"/>
      <c r="GWT4" s="17"/>
      <c r="GWU4" s="17"/>
      <c r="GWV4" s="17"/>
      <c r="GWW4" s="17"/>
      <c r="GWX4" s="17"/>
      <c r="GWY4" s="17"/>
      <c r="GWZ4" s="17"/>
      <c r="GXA4" s="17"/>
      <c r="GXB4" s="17"/>
      <c r="GXC4" s="17"/>
      <c r="GXD4" s="17"/>
      <c r="GXE4" s="17"/>
      <c r="GXF4" s="17"/>
      <c r="GXG4" s="17"/>
      <c r="GXH4" s="17"/>
      <c r="GXI4" s="17"/>
      <c r="GXJ4" s="17"/>
      <c r="GXK4" s="17"/>
      <c r="GXL4" s="17"/>
      <c r="GXM4" s="17"/>
      <c r="GXN4" s="17"/>
      <c r="GXO4" s="17"/>
      <c r="GXP4" s="17"/>
      <c r="GXQ4" s="17"/>
      <c r="GXR4" s="17"/>
      <c r="GXS4" s="17"/>
      <c r="GXT4" s="17"/>
      <c r="GXU4" s="17"/>
      <c r="GXV4" s="17"/>
      <c r="GXW4" s="17"/>
      <c r="GXX4" s="17"/>
      <c r="GXY4" s="17"/>
      <c r="GXZ4" s="17"/>
      <c r="GYA4" s="17"/>
      <c r="GYB4" s="17"/>
      <c r="GYC4" s="17"/>
      <c r="GYD4" s="17"/>
      <c r="GYE4" s="17"/>
      <c r="GYF4" s="17"/>
      <c r="GYG4" s="17"/>
      <c r="GYH4" s="17"/>
      <c r="GYI4" s="17"/>
      <c r="GYJ4" s="17"/>
      <c r="GYK4" s="17"/>
      <c r="GYL4" s="17"/>
      <c r="GYM4" s="17"/>
      <c r="GYN4" s="17"/>
      <c r="GYO4" s="17"/>
      <c r="GYP4" s="17"/>
      <c r="GYQ4" s="17"/>
      <c r="GYR4" s="17"/>
      <c r="GYS4" s="17"/>
      <c r="GYT4" s="17"/>
      <c r="GYU4" s="17"/>
      <c r="GYV4" s="17"/>
      <c r="GYW4" s="17"/>
      <c r="GYX4" s="17"/>
      <c r="GYY4" s="17"/>
      <c r="GYZ4" s="17"/>
      <c r="GZA4" s="17"/>
      <c r="GZB4" s="17"/>
      <c r="GZC4" s="17"/>
      <c r="GZD4" s="17"/>
      <c r="GZE4" s="17"/>
      <c r="GZF4" s="17"/>
      <c r="GZG4" s="17"/>
      <c r="GZH4" s="17"/>
      <c r="GZI4" s="17"/>
      <c r="GZJ4" s="17"/>
      <c r="GZK4" s="17"/>
      <c r="GZL4" s="17"/>
      <c r="GZM4" s="17"/>
      <c r="GZN4" s="17"/>
      <c r="GZO4" s="17"/>
      <c r="GZP4" s="17"/>
      <c r="GZQ4" s="17"/>
      <c r="GZR4" s="17"/>
      <c r="GZS4" s="17"/>
      <c r="GZT4" s="17"/>
      <c r="GZU4" s="17"/>
      <c r="GZV4" s="17"/>
      <c r="GZW4" s="17"/>
      <c r="GZX4" s="17"/>
      <c r="GZY4" s="17"/>
      <c r="GZZ4" s="17"/>
      <c r="HAA4" s="17"/>
      <c r="HAB4" s="17"/>
      <c r="HAC4" s="17"/>
      <c r="HAD4" s="17"/>
      <c r="HAE4" s="17"/>
      <c r="HAF4" s="17"/>
      <c r="HAG4" s="17"/>
      <c r="HAH4" s="17"/>
      <c r="HAI4" s="17"/>
      <c r="HAJ4" s="17"/>
      <c r="HAK4" s="17"/>
      <c r="HAL4" s="17"/>
      <c r="HAM4" s="17"/>
      <c r="HAN4" s="17"/>
      <c r="HAO4" s="17"/>
      <c r="HAP4" s="17"/>
      <c r="HAQ4" s="17"/>
      <c r="HAR4" s="17"/>
      <c r="HAS4" s="17"/>
      <c r="HAT4" s="17"/>
      <c r="HAU4" s="17"/>
      <c r="HAV4" s="17"/>
      <c r="HAW4" s="17"/>
      <c r="HAX4" s="17"/>
      <c r="HAY4" s="17"/>
      <c r="HAZ4" s="17"/>
      <c r="HBA4" s="17"/>
      <c r="HBB4" s="17"/>
      <c r="HBC4" s="17"/>
      <c r="HBD4" s="17"/>
      <c r="HBE4" s="17"/>
      <c r="HBF4" s="17"/>
      <c r="HBG4" s="17"/>
      <c r="HBH4" s="17"/>
      <c r="HBI4" s="17"/>
      <c r="HBJ4" s="17"/>
      <c r="HBK4" s="17"/>
      <c r="HBL4" s="17"/>
      <c r="HBM4" s="17"/>
      <c r="HBN4" s="17"/>
      <c r="HBO4" s="17"/>
      <c r="HBP4" s="17"/>
      <c r="HBQ4" s="17"/>
      <c r="HBR4" s="17"/>
      <c r="HBS4" s="17"/>
      <c r="HBT4" s="17"/>
      <c r="HBU4" s="17"/>
      <c r="HBV4" s="17"/>
      <c r="HBW4" s="17"/>
      <c r="HBX4" s="17"/>
      <c r="HBY4" s="17"/>
      <c r="HBZ4" s="17"/>
      <c r="HCA4" s="17"/>
      <c r="HCB4" s="17"/>
      <c r="HCC4" s="17"/>
      <c r="HCD4" s="17"/>
      <c r="HCE4" s="17"/>
      <c r="HCF4" s="17"/>
      <c r="HCG4" s="17"/>
      <c r="HCH4" s="17"/>
      <c r="HCI4" s="17"/>
      <c r="HCJ4" s="17"/>
      <c r="HCK4" s="17"/>
      <c r="HCL4" s="17"/>
      <c r="HCM4" s="17"/>
      <c r="HCN4" s="17"/>
      <c r="HCO4" s="17"/>
      <c r="HCP4" s="17"/>
      <c r="HCQ4" s="17"/>
      <c r="HCR4" s="17"/>
      <c r="HCS4" s="17"/>
      <c r="HCT4" s="17"/>
      <c r="HCU4" s="17"/>
      <c r="HCV4" s="17"/>
      <c r="HCW4" s="17"/>
      <c r="HCX4" s="17"/>
      <c r="HCY4" s="17"/>
      <c r="HCZ4" s="17"/>
      <c r="HDA4" s="17"/>
      <c r="HDB4" s="17"/>
      <c r="HDC4" s="17"/>
      <c r="HDD4" s="17"/>
      <c r="HDE4" s="17"/>
      <c r="HDF4" s="17"/>
      <c r="HDG4" s="17"/>
      <c r="HDH4" s="17"/>
      <c r="HDI4" s="17"/>
      <c r="HDJ4" s="17"/>
      <c r="HDK4" s="17"/>
      <c r="HDL4" s="17"/>
      <c r="HDM4" s="17"/>
      <c r="HDN4" s="17"/>
      <c r="HDO4" s="17"/>
      <c r="HDP4" s="17"/>
      <c r="HDQ4" s="17"/>
      <c r="HDR4" s="17"/>
      <c r="HDS4" s="17"/>
      <c r="HDT4" s="17"/>
      <c r="HDU4" s="17"/>
      <c r="HDV4" s="17"/>
      <c r="HDW4" s="17"/>
      <c r="HDX4" s="17"/>
      <c r="HDY4" s="17"/>
      <c r="HDZ4" s="17"/>
      <c r="HEA4" s="17"/>
      <c r="HEB4" s="17"/>
      <c r="HEC4" s="17"/>
      <c r="HED4" s="17"/>
      <c r="HEE4" s="17"/>
      <c r="HEF4" s="17"/>
      <c r="HEG4" s="17"/>
      <c r="HEH4" s="17"/>
      <c r="HEI4" s="17"/>
      <c r="HEJ4" s="17"/>
      <c r="HEK4" s="17"/>
      <c r="HEL4" s="17"/>
      <c r="HEM4" s="17"/>
      <c r="HEN4" s="17"/>
      <c r="HEO4" s="17"/>
      <c r="HEP4" s="17"/>
      <c r="HEQ4" s="17"/>
      <c r="HER4" s="17"/>
      <c r="HES4" s="17"/>
      <c r="HET4" s="17"/>
      <c r="HEU4" s="17"/>
      <c r="HEV4" s="17"/>
      <c r="HEW4" s="17"/>
      <c r="HEX4" s="17"/>
      <c r="HEY4" s="17"/>
      <c r="HEZ4" s="17"/>
      <c r="HFA4" s="17"/>
      <c r="HFB4" s="17"/>
      <c r="HFC4" s="17"/>
      <c r="HFD4" s="17"/>
      <c r="HFE4" s="17"/>
      <c r="HFF4" s="17"/>
      <c r="HFG4" s="17"/>
      <c r="HFH4" s="17"/>
      <c r="HFI4" s="17"/>
      <c r="HFJ4" s="17"/>
      <c r="HFK4" s="17"/>
      <c r="HFL4" s="17"/>
      <c r="HFM4" s="17"/>
      <c r="HFN4" s="17"/>
      <c r="HFO4" s="17"/>
      <c r="HFP4" s="17"/>
      <c r="HFQ4" s="17"/>
      <c r="HFR4" s="17"/>
      <c r="HFS4" s="17"/>
      <c r="HFT4" s="17"/>
      <c r="HFU4" s="17"/>
      <c r="HFV4" s="17"/>
      <c r="HFW4" s="17"/>
      <c r="HFX4" s="17"/>
      <c r="HFY4" s="17"/>
      <c r="HFZ4" s="17"/>
      <c r="HGA4" s="17"/>
      <c r="HGB4" s="17"/>
      <c r="HGC4" s="17"/>
      <c r="HGD4" s="17"/>
      <c r="HGE4" s="17"/>
      <c r="HGF4" s="17"/>
      <c r="HGG4" s="17"/>
      <c r="HGH4" s="17"/>
      <c r="HGI4" s="17"/>
      <c r="HGJ4" s="17"/>
      <c r="HGK4" s="17"/>
      <c r="HGL4" s="17"/>
      <c r="HGM4" s="17"/>
      <c r="HGN4" s="17"/>
      <c r="HGO4" s="17"/>
      <c r="HGP4" s="17"/>
      <c r="HGQ4" s="17"/>
      <c r="HGR4" s="17"/>
      <c r="HGS4" s="17"/>
      <c r="HGT4" s="17"/>
      <c r="HGU4" s="17"/>
      <c r="HGV4" s="17"/>
      <c r="HGW4" s="17"/>
      <c r="HGX4" s="17"/>
      <c r="HGY4" s="17"/>
      <c r="HGZ4" s="17"/>
      <c r="HHA4" s="17"/>
      <c r="HHB4" s="17"/>
      <c r="HHC4" s="17"/>
      <c r="HHD4" s="17"/>
      <c r="HHE4" s="17"/>
      <c r="HHF4" s="17"/>
      <c r="HHG4" s="17"/>
      <c r="HHH4" s="17"/>
      <c r="HHI4" s="17"/>
      <c r="HHJ4" s="17"/>
      <c r="HHK4" s="17"/>
      <c r="HHL4" s="17"/>
      <c r="HHM4" s="17"/>
      <c r="HHN4" s="17"/>
      <c r="HHO4" s="17"/>
      <c r="HHP4" s="17"/>
      <c r="HHQ4" s="17"/>
      <c r="HHR4" s="17"/>
      <c r="HHS4" s="17"/>
      <c r="HHT4" s="17"/>
      <c r="HHU4" s="17"/>
      <c r="HHV4" s="17"/>
      <c r="HHW4" s="17"/>
      <c r="HHX4" s="17"/>
      <c r="HHY4" s="17"/>
      <c r="HHZ4" s="17"/>
      <c r="HIA4" s="17"/>
      <c r="HIB4" s="17"/>
      <c r="HIC4" s="17"/>
      <c r="HID4" s="17"/>
      <c r="HIE4" s="17"/>
      <c r="HIF4" s="17"/>
      <c r="HIG4" s="17"/>
      <c r="HIH4" s="17"/>
      <c r="HII4" s="17"/>
      <c r="HIJ4" s="17"/>
      <c r="HIK4" s="17"/>
      <c r="HIL4" s="17"/>
      <c r="HIM4" s="17"/>
      <c r="HIN4" s="17"/>
      <c r="HIO4" s="17"/>
      <c r="HIP4" s="17"/>
      <c r="HIQ4" s="17"/>
      <c r="HIR4" s="17"/>
      <c r="HIS4" s="17"/>
      <c r="HIT4" s="17"/>
      <c r="HIU4" s="17"/>
      <c r="HIV4" s="17"/>
      <c r="HIW4" s="17"/>
      <c r="HIX4" s="17"/>
      <c r="HIY4" s="17"/>
      <c r="HIZ4" s="17"/>
      <c r="HJA4" s="17"/>
      <c r="HJB4" s="17"/>
      <c r="HJC4" s="17"/>
      <c r="HJD4" s="17"/>
      <c r="HJE4" s="17"/>
      <c r="HJF4" s="17"/>
      <c r="HJG4" s="17"/>
      <c r="HJH4" s="17"/>
      <c r="HJI4" s="17"/>
      <c r="HJJ4" s="17"/>
      <c r="HJK4" s="17"/>
      <c r="HJL4" s="17"/>
      <c r="HJM4" s="17"/>
      <c r="HJN4" s="17"/>
      <c r="HJO4" s="17"/>
      <c r="HJP4" s="17"/>
      <c r="HJQ4" s="17"/>
      <c r="HJR4" s="17"/>
      <c r="HJS4" s="17"/>
      <c r="HJT4" s="17"/>
      <c r="HJU4" s="17"/>
      <c r="HJV4" s="17"/>
      <c r="HJW4" s="17"/>
      <c r="HJX4" s="17"/>
      <c r="HJY4" s="17"/>
      <c r="HJZ4" s="17"/>
      <c r="HKA4" s="17"/>
      <c r="HKB4" s="17"/>
      <c r="HKC4" s="17"/>
      <c r="HKD4" s="17"/>
      <c r="HKE4" s="17"/>
      <c r="HKF4" s="17"/>
      <c r="HKG4" s="17"/>
      <c r="HKH4" s="17"/>
      <c r="HKI4" s="17"/>
      <c r="HKJ4" s="17"/>
      <c r="HKK4" s="17"/>
      <c r="HKL4" s="17"/>
      <c r="HKM4" s="17"/>
      <c r="HKN4" s="17"/>
      <c r="HKO4" s="17"/>
      <c r="HKP4" s="17"/>
      <c r="HKQ4" s="17"/>
      <c r="HKR4" s="17"/>
      <c r="HKS4" s="17"/>
      <c r="HKT4" s="17"/>
      <c r="HKU4" s="17"/>
      <c r="HKV4" s="17"/>
      <c r="HKW4" s="17"/>
      <c r="HKX4" s="17"/>
      <c r="HKY4" s="17"/>
      <c r="HKZ4" s="17"/>
      <c r="HLA4" s="17"/>
      <c r="HLB4" s="17"/>
      <c r="HLC4" s="17"/>
      <c r="HLD4" s="17"/>
      <c r="HLE4" s="17"/>
      <c r="HLF4" s="17"/>
      <c r="HLG4" s="17"/>
      <c r="HLH4" s="17"/>
      <c r="HLI4" s="17"/>
      <c r="HLJ4" s="17"/>
      <c r="HLK4" s="17"/>
      <c r="HLL4" s="17"/>
      <c r="HLM4" s="17"/>
      <c r="HLN4" s="17"/>
      <c r="HLO4" s="17"/>
      <c r="HLP4" s="17"/>
      <c r="HLQ4" s="17"/>
      <c r="HLR4" s="17"/>
      <c r="HLS4" s="17"/>
      <c r="HLT4" s="17"/>
      <c r="HLU4" s="17"/>
      <c r="HLV4" s="17"/>
      <c r="HLW4" s="17"/>
      <c r="HLX4" s="17"/>
      <c r="HLY4" s="17"/>
      <c r="HLZ4" s="17"/>
      <c r="HMA4" s="17"/>
      <c r="HMB4" s="17"/>
      <c r="HMC4" s="17"/>
      <c r="HMD4" s="17"/>
      <c r="HME4" s="17"/>
      <c r="HMF4" s="17"/>
      <c r="HMG4" s="17"/>
      <c r="HMH4" s="17"/>
      <c r="HMI4" s="17"/>
      <c r="HMJ4" s="17"/>
      <c r="HMK4" s="17"/>
      <c r="HML4" s="17"/>
      <c r="HMM4" s="17"/>
      <c r="HMN4" s="17"/>
      <c r="HMO4" s="17"/>
      <c r="HMP4" s="17"/>
      <c r="HMQ4" s="17"/>
      <c r="HMR4" s="17"/>
      <c r="HMS4" s="17"/>
      <c r="HMT4" s="17"/>
      <c r="HMU4" s="17"/>
      <c r="HMV4" s="17"/>
      <c r="HMW4" s="17"/>
      <c r="HMX4" s="17"/>
      <c r="HMY4" s="17"/>
      <c r="HMZ4" s="17"/>
      <c r="HNA4" s="17"/>
      <c r="HNB4" s="17"/>
      <c r="HNC4" s="17"/>
      <c r="HND4" s="17"/>
      <c r="HNE4" s="17"/>
      <c r="HNF4" s="17"/>
      <c r="HNG4" s="17"/>
      <c r="HNH4" s="17"/>
      <c r="HNI4" s="17"/>
      <c r="HNJ4" s="17"/>
      <c r="HNK4" s="17"/>
      <c r="HNL4" s="17"/>
      <c r="HNM4" s="17"/>
      <c r="HNN4" s="17"/>
      <c r="HNO4" s="17"/>
      <c r="HNP4" s="17"/>
      <c r="HNQ4" s="17"/>
      <c r="HNR4" s="17"/>
      <c r="HNS4" s="17"/>
      <c r="HNT4" s="17"/>
      <c r="HNU4" s="17"/>
      <c r="HNV4" s="17"/>
      <c r="HNW4" s="17"/>
      <c r="HNX4" s="17"/>
      <c r="HNY4" s="17"/>
      <c r="HNZ4" s="17"/>
      <c r="HOA4" s="17"/>
      <c r="HOB4" s="17"/>
      <c r="HOC4" s="17"/>
      <c r="HOD4" s="17"/>
      <c r="HOE4" s="17"/>
      <c r="HOF4" s="17"/>
      <c r="HOG4" s="17"/>
      <c r="HOH4" s="17"/>
      <c r="HOI4" s="17"/>
      <c r="HOJ4" s="17"/>
      <c r="HOK4" s="17"/>
      <c r="HOL4" s="17"/>
      <c r="HOM4" s="17"/>
      <c r="HON4" s="17"/>
      <c r="HOO4" s="17"/>
      <c r="HOP4" s="17"/>
      <c r="HOQ4" s="17"/>
      <c r="HOR4" s="17"/>
      <c r="HOS4" s="17"/>
      <c r="HOT4" s="17"/>
      <c r="HOU4" s="17"/>
      <c r="HOV4" s="17"/>
      <c r="HOW4" s="17"/>
      <c r="HOX4" s="17"/>
      <c r="HOY4" s="17"/>
      <c r="HOZ4" s="17"/>
      <c r="HPA4" s="17"/>
      <c r="HPB4" s="17"/>
      <c r="HPC4" s="17"/>
      <c r="HPD4" s="17"/>
      <c r="HPE4" s="17"/>
      <c r="HPF4" s="17"/>
      <c r="HPG4" s="17"/>
      <c r="HPH4" s="17"/>
      <c r="HPI4" s="17"/>
      <c r="HPJ4" s="17"/>
      <c r="HPK4" s="17"/>
      <c r="HPL4" s="17"/>
      <c r="HPM4" s="17"/>
      <c r="HPN4" s="17"/>
      <c r="HPO4" s="17"/>
      <c r="HPP4" s="17"/>
      <c r="HPQ4" s="17"/>
      <c r="HPR4" s="17"/>
      <c r="HPS4" s="17"/>
      <c r="HPT4" s="17"/>
      <c r="HPU4" s="17"/>
      <c r="HPV4" s="17"/>
      <c r="HPW4" s="17"/>
      <c r="HPX4" s="17"/>
      <c r="HPY4" s="17"/>
      <c r="HPZ4" s="17"/>
      <c r="HQA4" s="17"/>
      <c r="HQB4" s="17"/>
      <c r="HQC4" s="17"/>
      <c r="HQD4" s="17"/>
      <c r="HQE4" s="17"/>
      <c r="HQF4" s="17"/>
      <c r="HQG4" s="17"/>
      <c r="HQH4" s="17"/>
      <c r="HQI4" s="17"/>
      <c r="HQJ4" s="17"/>
      <c r="HQK4" s="17"/>
      <c r="HQL4" s="17"/>
      <c r="HQM4" s="17"/>
      <c r="HQN4" s="17"/>
      <c r="HQO4" s="17"/>
      <c r="HQP4" s="17"/>
      <c r="HQQ4" s="17"/>
      <c r="HQR4" s="17"/>
      <c r="HQS4" s="17"/>
      <c r="HQT4" s="17"/>
      <c r="HQU4" s="17"/>
      <c r="HQV4" s="17"/>
      <c r="HQW4" s="17"/>
      <c r="HQX4" s="17"/>
      <c r="HQY4" s="17"/>
      <c r="HQZ4" s="17"/>
      <c r="HRA4" s="17"/>
      <c r="HRB4" s="17"/>
      <c r="HRC4" s="17"/>
      <c r="HRD4" s="17"/>
      <c r="HRE4" s="17"/>
      <c r="HRF4" s="17"/>
      <c r="HRG4" s="17"/>
      <c r="HRH4" s="17"/>
      <c r="HRI4" s="17"/>
      <c r="HRJ4" s="17"/>
      <c r="HRK4" s="17"/>
      <c r="HRL4" s="17"/>
      <c r="HRM4" s="17"/>
      <c r="HRN4" s="17"/>
      <c r="HRO4" s="17"/>
      <c r="HRP4" s="17"/>
      <c r="HRQ4" s="17"/>
      <c r="HRR4" s="17"/>
      <c r="HRS4" s="17"/>
      <c r="HRT4" s="17"/>
      <c r="HRU4" s="17"/>
      <c r="HRV4" s="17"/>
      <c r="HRW4" s="17"/>
      <c r="HRX4" s="17"/>
      <c r="HRY4" s="17"/>
      <c r="HRZ4" s="17"/>
      <c r="HSA4" s="17"/>
      <c r="HSB4" s="17"/>
      <c r="HSC4" s="17"/>
      <c r="HSD4" s="17"/>
      <c r="HSE4" s="17"/>
      <c r="HSF4" s="17"/>
      <c r="HSG4" s="17"/>
      <c r="HSH4" s="17"/>
      <c r="HSI4" s="17"/>
      <c r="HSJ4" s="17"/>
      <c r="HSK4" s="17"/>
      <c r="HSL4" s="17"/>
      <c r="HSM4" s="17"/>
      <c r="HSN4" s="17"/>
      <c r="HSO4" s="17"/>
      <c r="HSP4" s="17"/>
      <c r="HSQ4" s="17"/>
      <c r="HSR4" s="17"/>
      <c r="HSS4" s="17"/>
      <c r="HST4" s="17"/>
      <c r="HSU4" s="17"/>
      <c r="HSV4" s="17"/>
      <c r="HSW4" s="17"/>
      <c r="HSX4" s="17"/>
      <c r="HSY4" s="17"/>
      <c r="HSZ4" s="17"/>
      <c r="HTA4" s="17"/>
      <c r="HTB4" s="17"/>
      <c r="HTC4" s="17"/>
      <c r="HTD4" s="17"/>
      <c r="HTE4" s="17"/>
      <c r="HTF4" s="17"/>
      <c r="HTG4" s="17"/>
      <c r="HTH4" s="17"/>
      <c r="HTI4" s="17"/>
      <c r="HTJ4" s="17"/>
      <c r="HTK4" s="17"/>
      <c r="HTL4" s="17"/>
      <c r="HTM4" s="17"/>
      <c r="HTN4" s="17"/>
      <c r="HTO4" s="17"/>
      <c r="HTP4" s="17"/>
      <c r="HTQ4" s="17"/>
      <c r="HTR4" s="17"/>
      <c r="HTS4" s="17"/>
      <c r="HTT4" s="17"/>
      <c r="HTU4" s="17"/>
      <c r="HTV4" s="17"/>
      <c r="HTW4" s="17"/>
      <c r="HTX4" s="17"/>
      <c r="HTY4" s="17"/>
      <c r="HTZ4" s="17"/>
      <c r="HUA4" s="17"/>
      <c r="HUB4" s="17"/>
      <c r="HUC4" s="17"/>
      <c r="HUD4" s="17"/>
      <c r="HUE4" s="17"/>
      <c r="HUF4" s="17"/>
      <c r="HUG4" s="17"/>
      <c r="HUH4" s="17"/>
      <c r="HUI4" s="17"/>
      <c r="HUJ4" s="17"/>
      <c r="HUK4" s="17"/>
      <c r="HUL4" s="17"/>
      <c r="HUM4" s="17"/>
      <c r="HUN4" s="17"/>
      <c r="HUO4" s="17"/>
      <c r="HUP4" s="17"/>
      <c r="HUQ4" s="17"/>
      <c r="HUR4" s="17"/>
      <c r="HUS4" s="17"/>
      <c r="HUT4" s="17"/>
      <c r="HUU4" s="17"/>
      <c r="HUV4" s="17"/>
      <c r="HUW4" s="17"/>
      <c r="HUX4" s="17"/>
      <c r="HUY4" s="17"/>
      <c r="HUZ4" s="17"/>
      <c r="HVA4" s="17"/>
      <c r="HVB4" s="17"/>
      <c r="HVC4" s="17"/>
      <c r="HVD4" s="17"/>
      <c r="HVE4" s="17"/>
      <c r="HVF4" s="17"/>
      <c r="HVG4" s="17"/>
      <c r="HVH4" s="17"/>
      <c r="HVI4" s="17"/>
      <c r="HVJ4" s="17"/>
      <c r="HVK4" s="17"/>
      <c r="HVL4" s="17"/>
      <c r="HVM4" s="17"/>
      <c r="HVN4" s="17"/>
      <c r="HVO4" s="17"/>
      <c r="HVP4" s="17"/>
      <c r="HVQ4" s="17"/>
      <c r="HVR4" s="17"/>
      <c r="HVS4" s="17"/>
      <c r="HVT4" s="17"/>
      <c r="HVU4" s="17"/>
      <c r="HVV4" s="17"/>
      <c r="HVW4" s="17"/>
      <c r="HVX4" s="17"/>
      <c r="HVY4" s="17"/>
      <c r="HVZ4" s="17"/>
      <c r="HWA4" s="17"/>
      <c r="HWB4" s="17"/>
      <c r="HWC4" s="17"/>
      <c r="HWD4" s="17"/>
      <c r="HWE4" s="17"/>
      <c r="HWF4" s="17"/>
      <c r="HWG4" s="17"/>
      <c r="HWH4" s="17"/>
      <c r="HWI4" s="17"/>
      <c r="HWJ4" s="17"/>
      <c r="HWK4" s="17"/>
      <c r="HWL4" s="17"/>
      <c r="HWM4" s="17"/>
      <c r="HWN4" s="17"/>
      <c r="HWO4" s="17"/>
      <c r="HWP4" s="17"/>
      <c r="HWQ4" s="17"/>
      <c r="HWR4" s="17"/>
      <c r="HWS4" s="17"/>
      <c r="HWT4" s="17"/>
      <c r="HWU4" s="17"/>
      <c r="HWV4" s="17"/>
      <c r="HWW4" s="17"/>
      <c r="HWX4" s="17"/>
      <c r="HWY4" s="17"/>
      <c r="HWZ4" s="17"/>
      <c r="HXA4" s="17"/>
      <c r="HXB4" s="17"/>
      <c r="HXC4" s="17"/>
      <c r="HXD4" s="17"/>
      <c r="HXE4" s="17"/>
      <c r="HXF4" s="17"/>
      <c r="HXG4" s="17"/>
      <c r="HXH4" s="17"/>
      <c r="HXI4" s="17"/>
      <c r="HXJ4" s="17"/>
      <c r="HXK4" s="17"/>
      <c r="HXL4" s="17"/>
      <c r="HXM4" s="17"/>
      <c r="HXN4" s="17"/>
      <c r="HXO4" s="17"/>
      <c r="HXP4" s="17"/>
      <c r="HXQ4" s="17"/>
      <c r="HXR4" s="17"/>
      <c r="HXS4" s="17"/>
      <c r="HXT4" s="17"/>
      <c r="HXU4" s="17"/>
      <c r="HXV4" s="17"/>
      <c r="HXW4" s="17"/>
      <c r="HXX4" s="17"/>
      <c r="HXY4" s="17"/>
      <c r="HXZ4" s="17"/>
      <c r="HYA4" s="17"/>
      <c r="HYB4" s="17"/>
      <c r="HYC4" s="17"/>
      <c r="HYD4" s="17"/>
      <c r="HYE4" s="17"/>
      <c r="HYF4" s="17"/>
      <c r="HYG4" s="17"/>
      <c r="HYH4" s="17"/>
      <c r="HYI4" s="17"/>
      <c r="HYJ4" s="17"/>
      <c r="HYK4" s="17"/>
      <c r="HYL4" s="17"/>
      <c r="HYM4" s="17"/>
      <c r="HYN4" s="17"/>
      <c r="HYO4" s="17"/>
      <c r="HYP4" s="17"/>
      <c r="HYQ4" s="17"/>
      <c r="HYR4" s="17"/>
      <c r="HYS4" s="17"/>
      <c r="HYT4" s="17"/>
      <c r="HYU4" s="17"/>
      <c r="HYV4" s="17"/>
      <c r="HYW4" s="17"/>
      <c r="HYX4" s="17"/>
      <c r="HYY4" s="17"/>
      <c r="HYZ4" s="17"/>
      <c r="HZA4" s="17"/>
      <c r="HZB4" s="17"/>
      <c r="HZC4" s="17"/>
      <c r="HZD4" s="17"/>
      <c r="HZE4" s="17"/>
      <c r="HZF4" s="17"/>
      <c r="HZG4" s="17"/>
      <c r="HZH4" s="17"/>
      <c r="HZI4" s="17"/>
      <c r="HZJ4" s="17"/>
      <c r="HZK4" s="17"/>
      <c r="HZL4" s="17"/>
      <c r="HZM4" s="17"/>
      <c r="HZN4" s="17"/>
      <c r="HZO4" s="17"/>
      <c r="HZP4" s="17"/>
      <c r="HZQ4" s="17"/>
      <c r="HZR4" s="17"/>
      <c r="HZS4" s="17"/>
      <c r="HZT4" s="17"/>
      <c r="HZU4" s="17"/>
      <c r="HZV4" s="17"/>
      <c r="HZW4" s="17"/>
      <c r="HZX4" s="17"/>
      <c r="HZY4" s="17"/>
      <c r="HZZ4" s="17"/>
      <c r="IAA4" s="17"/>
      <c r="IAB4" s="17"/>
      <c r="IAC4" s="17"/>
      <c r="IAD4" s="17"/>
      <c r="IAE4" s="17"/>
      <c r="IAF4" s="17"/>
      <c r="IAG4" s="17"/>
      <c r="IAH4" s="17"/>
      <c r="IAI4" s="17"/>
      <c r="IAJ4" s="17"/>
      <c r="IAK4" s="17"/>
      <c r="IAL4" s="17"/>
      <c r="IAM4" s="17"/>
      <c r="IAN4" s="17"/>
      <c r="IAO4" s="17"/>
      <c r="IAP4" s="17"/>
      <c r="IAQ4" s="17"/>
      <c r="IAR4" s="17"/>
      <c r="IAS4" s="17"/>
      <c r="IAT4" s="17"/>
      <c r="IAU4" s="17"/>
      <c r="IAV4" s="17"/>
      <c r="IAW4" s="17"/>
      <c r="IAX4" s="17"/>
      <c r="IAY4" s="17"/>
      <c r="IAZ4" s="17"/>
      <c r="IBA4" s="17"/>
      <c r="IBB4" s="17"/>
      <c r="IBC4" s="17"/>
      <c r="IBD4" s="17"/>
      <c r="IBE4" s="17"/>
      <c r="IBF4" s="17"/>
      <c r="IBG4" s="17"/>
      <c r="IBH4" s="17"/>
      <c r="IBI4" s="17"/>
      <c r="IBJ4" s="17"/>
      <c r="IBK4" s="17"/>
      <c r="IBL4" s="17"/>
      <c r="IBM4" s="17"/>
      <c r="IBN4" s="17"/>
      <c r="IBO4" s="17"/>
      <c r="IBP4" s="17"/>
      <c r="IBQ4" s="17"/>
      <c r="IBR4" s="17"/>
      <c r="IBS4" s="17"/>
      <c r="IBT4" s="17"/>
      <c r="IBU4" s="17"/>
      <c r="IBV4" s="17"/>
      <c r="IBW4" s="17"/>
      <c r="IBX4" s="17"/>
      <c r="IBY4" s="17"/>
      <c r="IBZ4" s="17"/>
      <c r="ICA4" s="17"/>
      <c r="ICB4" s="17"/>
      <c r="ICC4" s="17"/>
      <c r="ICD4" s="17"/>
      <c r="ICE4" s="17"/>
      <c r="ICF4" s="17"/>
      <c r="ICG4" s="17"/>
      <c r="ICH4" s="17"/>
      <c r="ICI4" s="17"/>
      <c r="ICJ4" s="17"/>
      <c r="ICK4" s="17"/>
      <c r="ICL4" s="17"/>
      <c r="ICM4" s="17"/>
      <c r="ICN4" s="17"/>
      <c r="ICO4" s="17"/>
      <c r="ICP4" s="17"/>
      <c r="ICQ4" s="17"/>
      <c r="ICR4" s="17"/>
      <c r="ICS4" s="17"/>
      <c r="ICT4" s="17"/>
      <c r="ICU4" s="17"/>
      <c r="ICV4" s="17"/>
      <c r="ICW4" s="17"/>
      <c r="ICX4" s="17"/>
      <c r="ICY4" s="17"/>
      <c r="ICZ4" s="17"/>
      <c r="IDA4" s="17"/>
      <c r="IDB4" s="17"/>
      <c r="IDC4" s="17"/>
      <c r="IDD4" s="17"/>
      <c r="IDE4" s="17"/>
      <c r="IDF4" s="17"/>
      <c r="IDG4" s="17"/>
      <c r="IDH4" s="17"/>
      <c r="IDI4" s="17"/>
      <c r="IDJ4" s="17"/>
      <c r="IDK4" s="17"/>
      <c r="IDL4" s="17"/>
      <c r="IDM4" s="17"/>
      <c r="IDN4" s="17"/>
      <c r="IDO4" s="17"/>
      <c r="IDP4" s="17"/>
      <c r="IDQ4" s="17"/>
      <c r="IDR4" s="17"/>
      <c r="IDS4" s="17"/>
      <c r="IDT4" s="17"/>
      <c r="IDU4" s="17"/>
      <c r="IDV4" s="17"/>
      <c r="IDW4" s="17"/>
      <c r="IDX4" s="17"/>
      <c r="IDY4" s="17"/>
      <c r="IDZ4" s="17"/>
      <c r="IEA4" s="17"/>
      <c r="IEB4" s="17"/>
      <c r="IEC4" s="17"/>
      <c r="IED4" s="17"/>
      <c r="IEE4" s="17"/>
      <c r="IEF4" s="17"/>
      <c r="IEG4" s="17"/>
      <c r="IEH4" s="17"/>
      <c r="IEI4" s="17"/>
      <c r="IEJ4" s="17"/>
      <c r="IEK4" s="17"/>
      <c r="IEL4" s="17"/>
      <c r="IEM4" s="17"/>
      <c r="IEN4" s="17"/>
      <c r="IEO4" s="17"/>
      <c r="IEP4" s="17"/>
      <c r="IEQ4" s="17"/>
      <c r="IER4" s="17"/>
      <c r="IES4" s="17"/>
      <c r="IET4" s="17"/>
      <c r="IEU4" s="17"/>
      <c r="IEV4" s="17"/>
      <c r="IEW4" s="17"/>
      <c r="IEX4" s="17"/>
      <c r="IEY4" s="17"/>
      <c r="IEZ4" s="17"/>
      <c r="IFA4" s="17"/>
      <c r="IFB4" s="17"/>
      <c r="IFC4" s="17"/>
      <c r="IFD4" s="17"/>
      <c r="IFE4" s="17"/>
      <c r="IFF4" s="17"/>
      <c r="IFG4" s="17"/>
      <c r="IFH4" s="17"/>
      <c r="IFI4" s="17"/>
      <c r="IFJ4" s="17"/>
      <c r="IFK4" s="17"/>
      <c r="IFL4" s="17"/>
      <c r="IFM4" s="17"/>
      <c r="IFN4" s="17"/>
      <c r="IFO4" s="17"/>
      <c r="IFP4" s="17"/>
      <c r="IFQ4" s="17"/>
      <c r="IFR4" s="17"/>
      <c r="IFS4" s="17"/>
      <c r="IFT4" s="17"/>
      <c r="IFU4" s="17"/>
      <c r="IFV4" s="17"/>
      <c r="IFW4" s="17"/>
      <c r="IFX4" s="17"/>
      <c r="IFY4" s="17"/>
      <c r="IFZ4" s="17"/>
      <c r="IGA4" s="17"/>
      <c r="IGB4" s="17"/>
      <c r="IGC4" s="17"/>
      <c r="IGD4" s="17"/>
      <c r="IGE4" s="17"/>
      <c r="IGF4" s="17"/>
      <c r="IGG4" s="17"/>
      <c r="IGH4" s="17"/>
      <c r="IGI4" s="17"/>
      <c r="IGJ4" s="17"/>
      <c r="IGK4" s="17"/>
      <c r="IGL4" s="17"/>
      <c r="IGM4" s="17"/>
      <c r="IGN4" s="17"/>
      <c r="IGO4" s="17"/>
      <c r="IGP4" s="17"/>
      <c r="IGQ4" s="17"/>
      <c r="IGR4" s="17"/>
      <c r="IGS4" s="17"/>
      <c r="IGT4" s="17"/>
      <c r="IGU4" s="17"/>
      <c r="IGV4" s="17"/>
      <c r="IGW4" s="17"/>
      <c r="IGX4" s="17"/>
      <c r="IGY4" s="17"/>
      <c r="IGZ4" s="17"/>
      <c r="IHA4" s="17"/>
      <c r="IHB4" s="17"/>
      <c r="IHC4" s="17"/>
      <c r="IHD4" s="17"/>
      <c r="IHE4" s="17"/>
      <c r="IHF4" s="17"/>
      <c r="IHG4" s="17"/>
      <c r="IHH4" s="17"/>
      <c r="IHI4" s="17"/>
      <c r="IHJ4" s="17"/>
      <c r="IHK4" s="17"/>
      <c r="IHL4" s="17"/>
      <c r="IHM4" s="17"/>
      <c r="IHN4" s="17"/>
      <c r="IHO4" s="17"/>
      <c r="IHP4" s="17"/>
      <c r="IHQ4" s="17"/>
      <c r="IHR4" s="17"/>
      <c r="IHS4" s="17"/>
      <c r="IHT4" s="17"/>
      <c r="IHU4" s="17"/>
      <c r="IHV4" s="17"/>
      <c r="IHW4" s="17"/>
      <c r="IHX4" s="17"/>
      <c r="IHY4" s="17"/>
      <c r="IHZ4" s="17"/>
      <c r="IIA4" s="17"/>
      <c r="IIB4" s="17"/>
      <c r="IIC4" s="17"/>
      <c r="IID4" s="17"/>
      <c r="IIE4" s="17"/>
      <c r="IIF4" s="17"/>
      <c r="IIG4" s="17"/>
      <c r="IIH4" s="17"/>
      <c r="III4" s="17"/>
      <c r="IIJ4" s="17"/>
      <c r="IIK4" s="17"/>
      <c r="IIL4" s="17"/>
      <c r="IIM4" s="17"/>
      <c r="IIN4" s="17"/>
      <c r="IIO4" s="17"/>
      <c r="IIP4" s="17"/>
      <c r="IIQ4" s="17"/>
      <c r="IIR4" s="17"/>
      <c r="IIS4" s="17"/>
      <c r="IIT4" s="17"/>
      <c r="IIU4" s="17"/>
      <c r="IIV4" s="17"/>
      <c r="IIW4" s="17"/>
      <c r="IIX4" s="17"/>
      <c r="IIY4" s="17"/>
      <c r="IIZ4" s="17"/>
      <c r="IJA4" s="17"/>
      <c r="IJB4" s="17"/>
      <c r="IJC4" s="17"/>
      <c r="IJD4" s="17"/>
      <c r="IJE4" s="17"/>
      <c r="IJF4" s="17"/>
      <c r="IJG4" s="17"/>
      <c r="IJH4" s="17"/>
      <c r="IJI4" s="17"/>
      <c r="IJJ4" s="17"/>
      <c r="IJK4" s="17"/>
      <c r="IJL4" s="17"/>
      <c r="IJM4" s="17"/>
      <c r="IJN4" s="17"/>
      <c r="IJO4" s="17"/>
      <c r="IJP4" s="17"/>
      <c r="IJQ4" s="17"/>
      <c r="IJR4" s="17"/>
      <c r="IJS4" s="17"/>
      <c r="IJT4" s="17"/>
      <c r="IJU4" s="17"/>
      <c r="IJV4" s="17"/>
      <c r="IJW4" s="17"/>
      <c r="IJX4" s="17"/>
      <c r="IJY4" s="17"/>
      <c r="IJZ4" s="17"/>
      <c r="IKA4" s="17"/>
      <c r="IKB4" s="17"/>
      <c r="IKC4" s="17"/>
      <c r="IKD4" s="17"/>
      <c r="IKE4" s="17"/>
      <c r="IKF4" s="17"/>
      <c r="IKG4" s="17"/>
      <c r="IKH4" s="17"/>
      <c r="IKI4" s="17"/>
      <c r="IKJ4" s="17"/>
      <c r="IKK4" s="17"/>
      <c r="IKL4" s="17"/>
      <c r="IKM4" s="17"/>
      <c r="IKN4" s="17"/>
      <c r="IKO4" s="17"/>
      <c r="IKP4" s="17"/>
      <c r="IKQ4" s="17"/>
      <c r="IKR4" s="17"/>
      <c r="IKS4" s="17"/>
      <c r="IKT4" s="17"/>
      <c r="IKU4" s="17"/>
      <c r="IKV4" s="17"/>
      <c r="IKW4" s="17"/>
      <c r="IKX4" s="17"/>
      <c r="IKY4" s="17"/>
      <c r="IKZ4" s="17"/>
      <c r="ILA4" s="17"/>
      <c r="ILB4" s="17"/>
      <c r="ILC4" s="17"/>
      <c r="ILD4" s="17"/>
      <c r="ILE4" s="17"/>
      <c r="ILF4" s="17"/>
      <c r="ILG4" s="17"/>
      <c r="ILH4" s="17"/>
      <c r="ILI4" s="17"/>
      <c r="ILJ4" s="17"/>
      <c r="ILK4" s="17"/>
      <c r="ILL4" s="17"/>
      <c r="ILM4" s="17"/>
      <c r="ILN4" s="17"/>
      <c r="ILO4" s="17"/>
      <c r="ILP4" s="17"/>
      <c r="ILQ4" s="17"/>
      <c r="ILR4" s="17"/>
      <c r="ILS4" s="17"/>
      <c r="ILT4" s="17"/>
      <c r="ILU4" s="17"/>
      <c r="ILV4" s="17"/>
      <c r="ILW4" s="17"/>
      <c r="ILX4" s="17"/>
      <c r="ILY4" s="17"/>
      <c r="ILZ4" s="17"/>
      <c r="IMA4" s="17"/>
      <c r="IMB4" s="17"/>
      <c r="IMC4" s="17"/>
      <c r="IMD4" s="17"/>
      <c r="IME4" s="17"/>
      <c r="IMF4" s="17"/>
      <c r="IMG4" s="17"/>
      <c r="IMH4" s="17"/>
      <c r="IMI4" s="17"/>
      <c r="IMJ4" s="17"/>
      <c r="IMK4" s="17"/>
      <c r="IML4" s="17"/>
      <c r="IMM4" s="17"/>
      <c r="IMN4" s="17"/>
      <c r="IMO4" s="17"/>
      <c r="IMP4" s="17"/>
      <c r="IMQ4" s="17"/>
      <c r="IMR4" s="17"/>
      <c r="IMS4" s="17"/>
      <c r="IMT4" s="17"/>
      <c r="IMU4" s="17"/>
      <c r="IMV4" s="17"/>
      <c r="IMW4" s="17"/>
      <c r="IMX4" s="17"/>
      <c r="IMY4" s="17"/>
      <c r="IMZ4" s="17"/>
      <c r="INA4" s="17"/>
      <c r="INB4" s="17"/>
      <c r="INC4" s="17"/>
      <c r="IND4" s="17"/>
      <c r="INE4" s="17"/>
      <c r="INF4" s="17"/>
      <c r="ING4" s="17"/>
      <c r="INH4" s="17"/>
      <c r="INI4" s="17"/>
      <c r="INJ4" s="17"/>
      <c r="INK4" s="17"/>
      <c r="INL4" s="17"/>
      <c r="INM4" s="17"/>
      <c r="INN4" s="17"/>
      <c r="INO4" s="17"/>
      <c r="INP4" s="17"/>
      <c r="INQ4" s="17"/>
      <c r="INR4" s="17"/>
      <c r="INS4" s="17"/>
      <c r="INT4" s="17"/>
      <c r="INU4" s="17"/>
      <c r="INV4" s="17"/>
      <c r="INW4" s="17"/>
      <c r="INX4" s="17"/>
      <c r="INY4" s="17"/>
      <c r="INZ4" s="17"/>
      <c r="IOA4" s="17"/>
      <c r="IOB4" s="17"/>
      <c r="IOC4" s="17"/>
      <c r="IOD4" s="17"/>
      <c r="IOE4" s="17"/>
      <c r="IOF4" s="17"/>
      <c r="IOG4" s="17"/>
      <c r="IOH4" s="17"/>
      <c r="IOI4" s="17"/>
      <c r="IOJ4" s="17"/>
      <c r="IOK4" s="17"/>
      <c r="IOL4" s="17"/>
      <c r="IOM4" s="17"/>
      <c r="ION4" s="17"/>
      <c r="IOO4" s="17"/>
      <c r="IOP4" s="17"/>
      <c r="IOQ4" s="17"/>
      <c r="IOR4" s="17"/>
      <c r="IOS4" s="17"/>
      <c r="IOT4" s="17"/>
      <c r="IOU4" s="17"/>
      <c r="IOV4" s="17"/>
      <c r="IOW4" s="17"/>
      <c r="IOX4" s="17"/>
      <c r="IOY4" s="17"/>
      <c r="IOZ4" s="17"/>
      <c r="IPA4" s="17"/>
      <c r="IPB4" s="17"/>
      <c r="IPC4" s="17"/>
      <c r="IPD4" s="17"/>
      <c r="IPE4" s="17"/>
      <c r="IPF4" s="17"/>
      <c r="IPG4" s="17"/>
      <c r="IPH4" s="17"/>
      <c r="IPI4" s="17"/>
      <c r="IPJ4" s="17"/>
      <c r="IPK4" s="17"/>
      <c r="IPL4" s="17"/>
      <c r="IPM4" s="17"/>
      <c r="IPN4" s="17"/>
      <c r="IPO4" s="17"/>
      <c r="IPP4" s="17"/>
      <c r="IPQ4" s="17"/>
      <c r="IPR4" s="17"/>
      <c r="IPS4" s="17"/>
      <c r="IPT4" s="17"/>
      <c r="IPU4" s="17"/>
      <c r="IPV4" s="17"/>
      <c r="IPW4" s="17"/>
      <c r="IPX4" s="17"/>
      <c r="IPY4" s="17"/>
      <c r="IPZ4" s="17"/>
      <c r="IQA4" s="17"/>
      <c r="IQB4" s="17"/>
      <c r="IQC4" s="17"/>
      <c r="IQD4" s="17"/>
      <c r="IQE4" s="17"/>
      <c r="IQF4" s="17"/>
      <c r="IQG4" s="17"/>
      <c r="IQH4" s="17"/>
      <c r="IQI4" s="17"/>
      <c r="IQJ4" s="17"/>
      <c r="IQK4" s="17"/>
      <c r="IQL4" s="17"/>
      <c r="IQM4" s="17"/>
      <c r="IQN4" s="17"/>
      <c r="IQO4" s="17"/>
      <c r="IQP4" s="17"/>
      <c r="IQQ4" s="17"/>
      <c r="IQR4" s="17"/>
      <c r="IQS4" s="17"/>
      <c r="IQT4" s="17"/>
      <c r="IQU4" s="17"/>
      <c r="IQV4" s="17"/>
      <c r="IQW4" s="17"/>
      <c r="IQX4" s="17"/>
      <c r="IQY4" s="17"/>
      <c r="IQZ4" s="17"/>
      <c r="IRA4" s="17"/>
      <c r="IRB4" s="17"/>
      <c r="IRC4" s="17"/>
      <c r="IRD4" s="17"/>
      <c r="IRE4" s="17"/>
      <c r="IRF4" s="17"/>
      <c r="IRG4" s="17"/>
      <c r="IRH4" s="17"/>
      <c r="IRI4" s="17"/>
      <c r="IRJ4" s="17"/>
      <c r="IRK4" s="17"/>
      <c r="IRL4" s="17"/>
      <c r="IRM4" s="17"/>
      <c r="IRN4" s="17"/>
      <c r="IRO4" s="17"/>
      <c r="IRP4" s="17"/>
      <c r="IRQ4" s="17"/>
      <c r="IRR4" s="17"/>
      <c r="IRS4" s="17"/>
      <c r="IRT4" s="17"/>
      <c r="IRU4" s="17"/>
      <c r="IRV4" s="17"/>
      <c r="IRW4" s="17"/>
      <c r="IRX4" s="17"/>
      <c r="IRY4" s="17"/>
      <c r="IRZ4" s="17"/>
      <c r="ISA4" s="17"/>
      <c r="ISB4" s="17"/>
      <c r="ISC4" s="17"/>
      <c r="ISD4" s="17"/>
      <c r="ISE4" s="17"/>
      <c r="ISF4" s="17"/>
      <c r="ISG4" s="17"/>
      <c r="ISH4" s="17"/>
      <c r="ISI4" s="17"/>
      <c r="ISJ4" s="17"/>
      <c r="ISK4" s="17"/>
      <c r="ISL4" s="17"/>
      <c r="ISM4" s="17"/>
      <c r="ISN4" s="17"/>
      <c r="ISO4" s="17"/>
      <c r="ISP4" s="17"/>
      <c r="ISQ4" s="17"/>
      <c r="ISR4" s="17"/>
      <c r="ISS4" s="17"/>
      <c r="IST4" s="17"/>
      <c r="ISU4" s="17"/>
      <c r="ISV4" s="17"/>
      <c r="ISW4" s="17"/>
      <c r="ISX4" s="17"/>
      <c r="ISY4" s="17"/>
      <c r="ISZ4" s="17"/>
      <c r="ITA4" s="17"/>
      <c r="ITB4" s="17"/>
      <c r="ITC4" s="17"/>
      <c r="ITD4" s="17"/>
      <c r="ITE4" s="17"/>
      <c r="ITF4" s="17"/>
      <c r="ITG4" s="17"/>
      <c r="ITH4" s="17"/>
      <c r="ITI4" s="17"/>
      <c r="ITJ4" s="17"/>
      <c r="ITK4" s="17"/>
      <c r="ITL4" s="17"/>
      <c r="ITM4" s="17"/>
      <c r="ITN4" s="17"/>
      <c r="ITO4" s="17"/>
      <c r="ITP4" s="17"/>
      <c r="ITQ4" s="17"/>
      <c r="ITR4" s="17"/>
      <c r="ITS4" s="17"/>
      <c r="ITT4" s="17"/>
      <c r="ITU4" s="17"/>
      <c r="ITV4" s="17"/>
      <c r="ITW4" s="17"/>
      <c r="ITX4" s="17"/>
      <c r="ITY4" s="17"/>
      <c r="ITZ4" s="17"/>
      <c r="IUA4" s="17"/>
      <c r="IUB4" s="17"/>
      <c r="IUC4" s="17"/>
      <c r="IUD4" s="17"/>
      <c r="IUE4" s="17"/>
      <c r="IUF4" s="17"/>
      <c r="IUG4" s="17"/>
      <c r="IUH4" s="17"/>
      <c r="IUI4" s="17"/>
      <c r="IUJ4" s="17"/>
      <c r="IUK4" s="17"/>
      <c r="IUL4" s="17"/>
      <c r="IUM4" s="17"/>
      <c r="IUN4" s="17"/>
      <c r="IUO4" s="17"/>
      <c r="IUP4" s="17"/>
      <c r="IUQ4" s="17"/>
      <c r="IUR4" s="17"/>
      <c r="IUS4" s="17"/>
      <c r="IUT4" s="17"/>
      <c r="IUU4" s="17"/>
      <c r="IUV4" s="17"/>
      <c r="IUW4" s="17"/>
      <c r="IUX4" s="17"/>
      <c r="IUY4" s="17"/>
      <c r="IUZ4" s="17"/>
      <c r="IVA4" s="17"/>
      <c r="IVB4" s="17"/>
      <c r="IVC4" s="17"/>
      <c r="IVD4" s="17"/>
      <c r="IVE4" s="17"/>
      <c r="IVF4" s="17"/>
      <c r="IVG4" s="17"/>
      <c r="IVH4" s="17"/>
      <c r="IVI4" s="17"/>
      <c r="IVJ4" s="17"/>
      <c r="IVK4" s="17"/>
      <c r="IVL4" s="17"/>
      <c r="IVM4" s="17"/>
      <c r="IVN4" s="17"/>
      <c r="IVO4" s="17"/>
      <c r="IVP4" s="17"/>
      <c r="IVQ4" s="17"/>
      <c r="IVR4" s="17"/>
      <c r="IVS4" s="17"/>
      <c r="IVT4" s="17"/>
      <c r="IVU4" s="17"/>
      <c r="IVV4" s="17"/>
      <c r="IVW4" s="17"/>
      <c r="IVX4" s="17"/>
      <c r="IVY4" s="17"/>
      <c r="IVZ4" s="17"/>
      <c r="IWA4" s="17"/>
      <c r="IWB4" s="17"/>
      <c r="IWC4" s="17"/>
      <c r="IWD4" s="17"/>
      <c r="IWE4" s="17"/>
      <c r="IWF4" s="17"/>
      <c r="IWG4" s="17"/>
      <c r="IWH4" s="17"/>
      <c r="IWI4" s="17"/>
      <c r="IWJ4" s="17"/>
      <c r="IWK4" s="17"/>
      <c r="IWL4" s="17"/>
      <c r="IWM4" s="17"/>
      <c r="IWN4" s="17"/>
      <c r="IWO4" s="17"/>
      <c r="IWP4" s="17"/>
      <c r="IWQ4" s="17"/>
      <c r="IWR4" s="17"/>
      <c r="IWS4" s="17"/>
      <c r="IWT4" s="17"/>
      <c r="IWU4" s="17"/>
      <c r="IWV4" s="17"/>
      <c r="IWW4" s="17"/>
      <c r="IWX4" s="17"/>
      <c r="IWY4" s="17"/>
      <c r="IWZ4" s="17"/>
      <c r="IXA4" s="17"/>
      <c r="IXB4" s="17"/>
      <c r="IXC4" s="17"/>
      <c r="IXD4" s="17"/>
      <c r="IXE4" s="17"/>
      <c r="IXF4" s="17"/>
      <c r="IXG4" s="17"/>
      <c r="IXH4" s="17"/>
      <c r="IXI4" s="17"/>
      <c r="IXJ4" s="17"/>
      <c r="IXK4" s="17"/>
      <c r="IXL4" s="17"/>
      <c r="IXM4" s="17"/>
      <c r="IXN4" s="17"/>
      <c r="IXO4" s="17"/>
      <c r="IXP4" s="17"/>
      <c r="IXQ4" s="17"/>
      <c r="IXR4" s="17"/>
      <c r="IXS4" s="17"/>
      <c r="IXT4" s="17"/>
      <c r="IXU4" s="17"/>
      <c r="IXV4" s="17"/>
      <c r="IXW4" s="17"/>
      <c r="IXX4" s="17"/>
      <c r="IXY4" s="17"/>
      <c r="IXZ4" s="17"/>
      <c r="IYA4" s="17"/>
      <c r="IYB4" s="17"/>
      <c r="IYC4" s="17"/>
      <c r="IYD4" s="17"/>
      <c r="IYE4" s="17"/>
      <c r="IYF4" s="17"/>
      <c r="IYG4" s="17"/>
      <c r="IYH4" s="17"/>
      <c r="IYI4" s="17"/>
      <c r="IYJ4" s="17"/>
      <c r="IYK4" s="17"/>
      <c r="IYL4" s="17"/>
      <c r="IYM4" s="17"/>
      <c r="IYN4" s="17"/>
      <c r="IYO4" s="17"/>
      <c r="IYP4" s="17"/>
      <c r="IYQ4" s="17"/>
      <c r="IYR4" s="17"/>
      <c r="IYS4" s="17"/>
      <c r="IYT4" s="17"/>
      <c r="IYU4" s="17"/>
      <c r="IYV4" s="17"/>
      <c r="IYW4" s="17"/>
      <c r="IYX4" s="17"/>
      <c r="IYY4" s="17"/>
      <c r="IYZ4" s="17"/>
      <c r="IZA4" s="17"/>
      <c r="IZB4" s="17"/>
      <c r="IZC4" s="17"/>
      <c r="IZD4" s="17"/>
      <c r="IZE4" s="17"/>
      <c r="IZF4" s="17"/>
      <c r="IZG4" s="17"/>
      <c r="IZH4" s="17"/>
      <c r="IZI4" s="17"/>
      <c r="IZJ4" s="17"/>
      <c r="IZK4" s="17"/>
      <c r="IZL4" s="17"/>
      <c r="IZM4" s="17"/>
      <c r="IZN4" s="17"/>
      <c r="IZO4" s="17"/>
      <c r="IZP4" s="17"/>
      <c r="IZQ4" s="17"/>
      <c r="IZR4" s="17"/>
      <c r="IZS4" s="17"/>
      <c r="IZT4" s="17"/>
      <c r="IZU4" s="17"/>
      <c r="IZV4" s="17"/>
      <c r="IZW4" s="17"/>
      <c r="IZX4" s="17"/>
      <c r="IZY4" s="17"/>
      <c r="IZZ4" s="17"/>
      <c r="JAA4" s="17"/>
      <c r="JAB4" s="17"/>
      <c r="JAC4" s="17"/>
      <c r="JAD4" s="17"/>
      <c r="JAE4" s="17"/>
      <c r="JAF4" s="17"/>
      <c r="JAG4" s="17"/>
      <c r="JAH4" s="17"/>
      <c r="JAI4" s="17"/>
      <c r="JAJ4" s="17"/>
      <c r="JAK4" s="17"/>
      <c r="JAL4" s="17"/>
      <c r="JAM4" s="17"/>
      <c r="JAN4" s="17"/>
      <c r="JAO4" s="17"/>
      <c r="JAP4" s="17"/>
      <c r="JAQ4" s="17"/>
      <c r="JAR4" s="17"/>
      <c r="JAS4" s="17"/>
      <c r="JAT4" s="17"/>
      <c r="JAU4" s="17"/>
      <c r="JAV4" s="17"/>
      <c r="JAW4" s="17"/>
      <c r="JAX4" s="17"/>
      <c r="JAY4" s="17"/>
      <c r="JAZ4" s="17"/>
      <c r="JBA4" s="17"/>
      <c r="JBB4" s="17"/>
      <c r="JBC4" s="17"/>
      <c r="JBD4" s="17"/>
      <c r="JBE4" s="17"/>
      <c r="JBF4" s="17"/>
      <c r="JBG4" s="17"/>
      <c r="JBH4" s="17"/>
      <c r="JBI4" s="17"/>
      <c r="JBJ4" s="17"/>
      <c r="JBK4" s="17"/>
      <c r="JBL4" s="17"/>
      <c r="JBM4" s="17"/>
      <c r="JBN4" s="17"/>
      <c r="JBO4" s="17"/>
      <c r="JBP4" s="17"/>
      <c r="JBQ4" s="17"/>
      <c r="JBR4" s="17"/>
      <c r="JBS4" s="17"/>
      <c r="JBT4" s="17"/>
      <c r="JBU4" s="17"/>
      <c r="JBV4" s="17"/>
      <c r="JBW4" s="17"/>
      <c r="JBX4" s="17"/>
      <c r="JBY4" s="17"/>
      <c r="JBZ4" s="17"/>
      <c r="JCA4" s="17"/>
      <c r="JCB4" s="17"/>
      <c r="JCC4" s="17"/>
      <c r="JCD4" s="17"/>
      <c r="JCE4" s="17"/>
      <c r="JCF4" s="17"/>
      <c r="JCG4" s="17"/>
      <c r="JCH4" s="17"/>
      <c r="JCI4" s="17"/>
      <c r="JCJ4" s="17"/>
      <c r="JCK4" s="17"/>
      <c r="JCL4" s="17"/>
      <c r="JCM4" s="17"/>
      <c r="JCN4" s="17"/>
      <c r="JCO4" s="17"/>
      <c r="JCP4" s="17"/>
      <c r="JCQ4" s="17"/>
      <c r="JCR4" s="17"/>
      <c r="JCS4" s="17"/>
      <c r="JCT4" s="17"/>
      <c r="JCU4" s="17"/>
      <c r="JCV4" s="17"/>
      <c r="JCW4" s="17"/>
      <c r="JCX4" s="17"/>
      <c r="JCY4" s="17"/>
      <c r="JCZ4" s="17"/>
      <c r="JDA4" s="17"/>
      <c r="JDB4" s="17"/>
      <c r="JDC4" s="17"/>
      <c r="JDD4" s="17"/>
      <c r="JDE4" s="17"/>
      <c r="JDF4" s="17"/>
      <c r="JDG4" s="17"/>
      <c r="JDH4" s="17"/>
      <c r="JDI4" s="17"/>
      <c r="JDJ4" s="17"/>
      <c r="JDK4" s="17"/>
      <c r="JDL4" s="17"/>
      <c r="JDM4" s="17"/>
      <c r="JDN4" s="17"/>
      <c r="JDO4" s="17"/>
      <c r="JDP4" s="17"/>
      <c r="JDQ4" s="17"/>
      <c r="JDR4" s="17"/>
      <c r="JDS4" s="17"/>
      <c r="JDT4" s="17"/>
      <c r="JDU4" s="17"/>
      <c r="JDV4" s="17"/>
      <c r="JDW4" s="17"/>
      <c r="JDX4" s="17"/>
      <c r="JDY4" s="17"/>
      <c r="JDZ4" s="17"/>
      <c r="JEA4" s="17"/>
      <c r="JEB4" s="17"/>
      <c r="JEC4" s="17"/>
      <c r="JED4" s="17"/>
      <c r="JEE4" s="17"/>
      <c r="JEF4" s="17"/>
      <c r="JEG4" s="17"/>
      <c r="JEH4" s="17"/>
      <c r="JEI4" s="17"/>
      <c r="JEJ4" s="17"/>
      <c r="JEK4" s="17"/>
      <c r="JEL4" s="17"/>
      <c r="JEM4" s="17"/>
      <c r="JEN4" s="17"/>
      <c r="JEO4" s="17"/>
      <c r="JEP4" s="17"/>
      <c r="JEQ4" s="17"/>
      <c r="JER4" s="17"/>
      <c r="JES4" s="17"/>
      <c r="JET4" s="17"/>
      <c r="JEU4" s="17"/>
      <c r="JEV4" s="17"/>
      <c r="JEW4" s="17"/>
      <c r="JEX4" s="17"/>
      <c r="JEY4" s="17"/>
      <c r="JEZ4" s="17"/>
      <c r="JFA4" s="17"/>
      <c r="JFB4" s="17"/>
      <c r="JFC4" s="17"/>
      <c r="JFD4" s="17"/>
      <c r="JFE4" s="17"/>
      <c r="JFF4" s="17"/>
      <c r="JFG4" s="17"/>
      <c r="JFH4" s="17"/>
      <c r="JFI4" s="17"/>
      <c r="JFJ4" s="17"/>
      <c r="JFK4" s="17"/>
      <c r="JFL4" s="17"/>
      <c r="JFM4" s="17"/>
      <c r="JFN4" s="17"/>
      <c r="JFO4" s="17"/>
      <c r="JFP4" s="17"/>
      <c r="JFQ4" s="17"/>
      <c r="JFR4" s="17"/>
      <c r="JFS4" s="17"/>
      <c r="JFT4" s="17"/>
      <c r="JFU4" s="17"/>
      <c r="JFV4" s="17"/>
      <c r="JFW4" s="17"/>
      <c r="JFX4" s="17"/>
      <c r="JFY4" s="17"/>
      <c r="JFZ4" s="17"/>
      <c r="JGA4" s="17"/>
      <c r="JGB4" s="17"/>
      <c r="JGC4" s="17"/>
      <c r="JGD4" s="17"/>
      <c r="JGE4" s="17"/>
      <c r="JGF4" s="17"/>
      <c r="JGG4" s="17"/>
      <c r="JGH4" s="17"/>
      <c r="JGI4" s="17"/>
      <c r="JGJ4" s="17"/>
      <c r="JGK4" s="17"/>
      <c r="JGL4" s="17"/>
      <c r="JGM4" s="17"/>
      <c r="JGN4" s="17"/>
      <c r="JGO4" s="17"/>
      <c r="JGP4" s="17"/>
      <c r="JGQ4" s="17"/>
      <c r="JGR4" s="17"/>
      <c r="JGS4" s="17"/>
      <c r="JGT4" s="17"/>
      <c r="JGU4" s="17"/>
      <c r="JGV4" s="17"/>
      <c r="JGW4" s="17"/>
      <c r="JGX4" s="17"/>
      <c r="JGY4" s="17"/>
      <c r="JGZ4" s="17"/>
      <c r="JHA4" s="17"/>
      <c r="JHB4" s="17"/>
      <c r="JHC4" s="17"/>
      <c r="JHD4" s="17"/>
      <c r="JHE4" s="17"/>
      <c r="JHF4" s="17"/>
      <c r="JHG4" s="17"/>
      <c r="JHH4" s="17"/>
      <c r="JHI4" s="17"/>
      <c r="JHJ4" s="17"/>
      <c r="JHK4" s="17"/>
      <c r="JHL4" s="17"/>
      <c r="JHM4" s="17"/>
      <c r="JHN4" s="17"/>
      <c r="JHO4" s="17"/>
      <c r="JHP4" s="17"/>
      <c r="JHQ4" s="17"/>
      <c r="JHR4" s="17"/>
      <c r="JHS4" s="17"/>
      <c r="JHT4" s="17"/>
      <c r="JHU4" s="17"/>
      <c r="JHV4" s="17"/>
      <c r="JHW4" s="17"/>
      <c r="JHX4" s="17"/>
      <c r="JHY4" s="17"/>
      <c r="JHZ4" s="17"/>
      <c r="JIA4" s="17"/>
      <c r="JIB4" s="17"/>
      <c r="JIC4" s="17"/>
      <c r="JID4" s="17"/>
      <c r="JIE4" s="17"/>
      <c r="JIF4" s="17"/>
      <c r="JIG4" s="17"/>
      <c r="JIH4" s="17"/>
      <c r="JII4" s="17"/>
      <c r="JIJ4" s="17"/>
      <c r="JIK4" s="17"/>
      <c r="JIL4" s="17"/>
      <c r="JIM4" s="17"/>
      <c r="JIN4" s="17"/>
      <c r="JIO4" s="17"/>
      <c r="JIP4" s="17"/>
      <c r="JIQ4" s="17"/>
      <c r="JIR4" s="17"/>
      <c r="JIS4" s="17"/>
      <c r="JIT4" s="17"/>
      <c r="JIU4" s="17"/>
      <c r="JIV4" s="17"/>
      <c r="JIW4" s="17"/>
      <c r="JIX4" s="17"/>
      <c r="JIY4" s="17"/>
      <c r="JIZ4" s="17"/>
      <c r="JJA4" s="17"/>
      <c r="JJB4" s="17"/>
      <c r="JJC4" s="17"/>
      <c r="JJD4" s="17"/>
      <c r="JJE4" s="17"/>
      <c r="JJF4" s="17"/>
      <c r="JJG4" s="17"/>
      <c r="JJH4" s="17"/>
      <c r="JJI4" s="17"/>
      <c r="JJJ4" s="17"/>
      <c r="JJK4" s="17"/>
      <c r="JJL4" s="17"/>
      <c r="JJM4" s="17"/>
      <c r="JJN4" s="17"/>
      <c r="JJO4" s="17"/>
      <c r="JJP4" s="17"/>
      <c r="JJQ4" s="17"/>
      <c r="JJR4" s="17"/>
      <c r="JJS4" s="17"/>
      <c r="JJT4" s="17"/>
      <c r="JJU4" s="17"/>
      <c r="JJV4" s="17"/>
      <c r="JJW4" s="17"/>
      <c r="JJX4" s="17"/>
      <c r="JJY4" s="17"/>
      <c r="JJZ4" s="17"/>
      <c r="JKA4" s="17"/>
      <c r="JKB4" s="17"/>
      <c r="JKC4" s="17"/>
      <c r="JKD4" s="17"/>
      <c r="JKE4" s="17"/>
      <c r="JKF4" s="17"/>
      <c r="JKG4" s="17"/>
      <c r="JKH4" s="17"/>
      <c r="JKI4" s="17"/>
      <c r="JKJ4" s="17"/>
      <c r="JKK4" s="17"/>
      <c r="JKL4" s="17"/>
      <c r="JKM4" s="17"/>
      <c r="JKN4" s="17"/>
      <c r="JKO4" s="17"/>
      <c r="JKP4" s="17"/>
      <c r="JKQ4" s="17"/>
      <c r="JKR4" s="17"/>
      <c r="JKS4" s="17"/>
      <c r="JKT4" s="17"/>
      <c r="JKU4" s="17"/>
      <c r="JKV4" s="17"/>
      <c r="JKW4" s="17"/>
      <c r="JKX4" s="17"/>
      <c r="JKY4" s="17"/>
      <c r="JKZ4" s="17"/>
      <c r="JLA4" s="17"/>
      <c r="JLB4" s="17"/>
      <c r="JLC4" s="17"/>
      <c r="JLD4" s="17"/>
      <c r="JLE4" s="17"/>
      <c r="JLF4" s="17"/>
      <c r="JLG4" s="17"/>
      <c r="JLH4" s="17"/>
      <c r="JLI4" s="17"/>
      <c r="JLJ4" s="17"/>
      <c r="JLK4" s="17"/>
      <c r="JLL4" s="17"/>
      <c r="JLM4" s="17"/>
      <c r="JLN4" s="17"/>
      <c r="JLO4" s="17"/>
      <c r="JLP4" s="17"/>
      <c r="JLQ4" s="17"/>
      <c r="JLR4" s="17"/>
      <c r="JLS4" s="17"/>
      <c r="JLT4" s="17"/>
      <c r="JLU4" s="17"/>
      <c r="JLV4" s="17"/>
      <c r="JLW4" s="17"/>
      <c r="JLX4" s="17"/>
      <c r="JLY4" s="17"/>
      <c r="JLZ4" s="17"/>
      <c r="JMA4" s="17"/>
      <c r="JMB4" s="17"/>
      <c r="JMC4" s="17"/>
      <c r="JMD4" s="17"/>
      <c r="JME4" s="17"/>
      <c r="JMF4" s="17"/>
      <c r="JMG4" s="17"/>
      <c r="JMH4" s="17"/>
      <c r="JMI4" s="17"/>
      <c r="JMJ4" s="17"/>
      <c r="JMK4" s="17"/>
      <c r="JML4" s="17"/>
      <c r="JMM4" s="17"/>
      <c r="JMN4" s="17"/>
      <c r="JMO4" s="17"/>
      <c r="JMP4" s="17"/>
      <c r="JMQ4" s="17"/>
      <c r="JMR4" s="17"/>
      <c r="JMS4" s="17"/>
      <c r="JMT4" s="17"/>
      <c r="JMU4" s="17"/>
      <c r="JMV4" s="17"/>
      <c r="JMW4" s="17"/>
      <c r="JMX4" s="17"/>
      <c r="JMY4" s="17"/>
      <c r="JMZ4" s="17"/>
      <c r="JNA4" s="17"/>
      <c r="JNB4" s="17"/>
      <c r="JNC4" s="17"/>
      <c r="JND4" s="17"/>
      <c r="JNE4" s="17"/>
      <c r="JNF4" s="17"/>
      <c r="JNG4" s="17"/>
      <c r="JNH4" s="17"/>
      <c r="JNI4" s="17"/>
      <c r="JNJ4" s="17"/>
      <c r="JNK4" s="17"/>
      <c r="JNL4" s="17"/>
      <c r="JNM4" s="17"/>
      <c r="JNN4" s="17"/>
      <c r="JNO4" s="17"/>
      <c r="JNP4" s="17"/>
      <c r="JNQ4" s="17"/>
      <c r="JNR4" s="17"/>
      <c r="JNS4" s="17"/>
      <c r="JNT4" s="17"/>
      <c r="JNU4" s="17"/>
      <c r="JNV4" s="17"/>
      <c r="JNW4" s="17"/>
      <c r="JNX4" s="17"/>
      <c r="JNY4" s="17"/>
      <c r="JNZ4" s="17"/>
      <c r="JOA4" s="17"/>
      <c r="JOB4" s="17"/>
      <c r="JOC4" s="17"/>
      <c r="JOD4" s="17"/>
      <c r="JOE4" s="17"/>
      <c r="JOF4" s="17"/>
      <c r="JOG4" s="17"/>
      <c r="JOH4" s="17"/>
      <c r="JOI4" s="17"/>
      <c r="JOJ4" s="17"/>
      <c r="JOK4" s="17"/>
      <c r="JOL4" s="17"/>
      <c r="JOM4" s="17"/>
      <c r="JON4" s="17"/>
      <c r="JOO4" s="17"/>
      <c r="JOP4" s="17"/>
      <c r="JOQ4" s="17"/>
      <c r="JOR4" s="17"/>
      <c r="JOS4" s="17"/>
      <c r="JOT4" s="17"/>
      <c r="JOU4" s="17"/>
      <c r="JOV4" s="17"/>
      <c r="JOW4" s="17"/>
      <c r="JOX4" s="17"/>
      <c r="JOY4" s="17"/>
      <c r="JOZ4" s="17"/>
      <c r="JPA4" s="17"/>
      <c r="JPB4" s="17"/>
      <c r="JPC4" s="17"/>
      <c r="JPD4" s="17"/>
      <c r="JPE4" s="17"/>
      <c r="JPF4" s="17"/>
      <c r="JPG4" s="17"/>
      <c r="JPH4" s="17"/>
      <c r="JPI4" s="17"/>
      <c r="JPJ4" s="17"/>
      <c r="JPK4" s="17"/>
      <c r="JPL4" s="17"/>
      <c r="JPM4" s="17"/>
      <c r="JPN4" s="17"/>
      <c r="JPO4" s="17"/>
      <c r="JPP4" s="17"/>
      <c r="JPQ4" s="17"/>
      <c r="JPR4" s="17"/>
      <c r="JPS4" s="17"/>
      <c r="JPT4" s="17"/>
      <c r="JPU4" s="17"/>
      <c r="JPV4" s="17"/>
      <c r="JPW4" s="17"/>
      <c r="JPX4" s="17"/>
      <c r="JPY4" s="17"/>
      <c r="JPZ4" s="17"/>
      <c r="JQA4" s="17"/>
      <c r="JQB4" s="17"/>
      <c r="JQC4" s="17"/>
      <c r="JQD4" s="17"/>
      <c r="JQE4" s="17"/>
      <c r="JQF4" s="17"/>
      <c r="JQG4" s="17"/>
      <c r="JQH4" s="17"/>
      <c r="JQI4" s="17"/>
      <c r="JQJ4" s="17"/>
      <c r="JQK4" s="17"/>
      <c r="JQL4" s="17"/>
      <c r="JQM4" s="17"/>
      <c r="JQN4" s="17"/>
      <c r="JQO4" s="17"/>
      <c r="JQP4" s="17"/>
      <c r="JQQ4" s="17"/>
      <c r="JQR4" s="17"/>
      <c r="JQS4" s="17"/>
      <c r="JQT4" s="17"/>
      <c r="JQU4" s="17"/>
      <c r="JQV4" s="17"/>
      <c r="JQW4" s="17"/>
      <c r="JQX4" s="17"/>
      <c r="JQY4" s="17"/>
      <c r="JQZ4" s="17"/>
      <c r="JRA4" s="17"/>
      <c r="JRB4" s="17"/>
      <c r="JRC4" s="17"/>
      <c r="JRD4" s="17"/>
      <c r="JRE4" s="17"/>
      <c r="JRF4" s="17"/>
      <c r="JRG4" s="17"/>
      <c r="JRH4" s="17"/>
      <c r="JRI4" s="17"/>
      <c r="JRJ4" s="17"/>
      <c r="JRK4" s="17"/>
      <c r="JRL4" s="17"/>
      <c r="JRM4" s="17"/>
      <c r="JRN4" s="17"/>
      <c r="JRO4" s="17"/>
      <c r="JRP4" s="17"/>
      <c r="JRQ4" s="17"/>
      <c r="JRR4" s="17"/>
      <c r="JRS4" s="17"/>
      <c r="JRT4" s="17"/>
      <c r="JRU4" s="17"/>
      <c r="JRV4" s="17"/>
      <c r="JRW4" s="17"/>
      <c r="JRX4" s="17"/>
      <c r="JRY4" s="17"/>
      <c r="JRZ4" s="17"/>
      <c r="JSA4" s="17"/>
      <c r="JSB4" s="17"/>
      <c r="JSC4" s="17"/>
      <c r="JSD4" s="17"/>
      <c r="JSE4" s="17"/>
      <c r="JSF4" s="17"/>
      <c r="JSG4" s="17"/>
      <c r="JSH4" s="17"/>
      <c r="JSI4" s="17"/>
      <c r="JSJ4" s="17"/>
      <c r="JSK4" s="17"/>
      <c r="JSL4" s="17"/>
      <c r="JSM4" s="17"/>
      <c r="JSN4" s="17"/>
      <c r="JSO4" s="17"/>
      <c r="JSP4" s="17"/>
      <c r="JSQ4" s="17"/>
      <c r="JSR4" s="17"/>
      <c r="JSS4" s="17"/>
      <c r="JST4" s="17"/>
      <c r="JSU4" s="17"/>
      <c r="JSV4" s="17"/>
      <c r="JSW4" s="17"/>
      <c r="JSX4" s="17"/>
      <c r="JSY4" s="17"/>
      <c r="JSZ4" s="17"/>
      <c r="JTA4" s="17"/>
      <c r="JTB4" s="17"/>
      <c r="JTC4" s="17"/>
      <c r="JTD4" s="17"/>
      <c r="JTE4" s="17"/>
      <c r="JTF4" s="17"/>
      <c r="JTG4" s="17"/>
      <c r="JTH4" s="17"/>
      <c r="JTI4" s="17"/>
      <c r="JTJ4" s="17"/>
      <c r="JTK4" s="17"/>
      <c r="JTL4" s="17"/>
      <c r="JTM4" s="17"/>
      <c r="JTN4" s="17"/>
      <c r="JTO4" s="17"/>
      <c r="JTP4" s="17"/>
      <c r="JTQ4" s="17"/>
      <c r="JTR4" s="17"/>
      <c r="JTS4" s="17"/>
      <c r="JTT4" s="17"/>
      <c r="JTU4" s="17"/>
      <c r="JTV4" s="17"/>
      <c r="JTW4" s="17"/>
      <c r="JTX4" s="17"/>
      <c r="JTY4" s="17"/>
      <c r="JTZ4" s="17"/>
      <c r="JUA4" s="17"/>
      <c r="JUB4" s="17"/>
      <c r="JUC4" s="17"/>
      <c r="JUD4" s="17"/>
      <c r="JUE4" s="17"/>
      <c r="JUF4" s="17"/>
      <c r="JUG4" s="17"/>
      <c r="JUH4" s="17"/>
      <c r="JUI4" s="17"/>
      <c r="JUJ4" s="17"/>
      <c r="JUK4" s="17"/>
      <c r="JUL4" s="17"/>
      <c r="JUM4" s="17"/>
      <c r="JUN4" s="17"/>
      <c r="JUO4" s="17"/>
      <c r="JUP4" s="17"/>
      <c r="JUQ4" s="17"/>
      <c r="JUR4" s="17"/>
      <c r="JUS4" s="17"/>
      <c r="JUT4" s="17"/>
      <c r="JUU4" s="17"/>
      <c r="JUV4" s="17"/>
      <c r="JUW4" s="17"/>
      <c r="JUX4" s="17"/>
      <c r="JUY4" s="17"/>
      <c r="JUZ4" s="17"/>
      <c r="JVA4" s="17"/>
      <c r="JVB4" s="17"/>
      <c r="JVC4" s="17"/>
      <c r="JVD4" s="17"/>
      <c r="JVE4" s="17"/>
      <c r="JVF4" s="17"/>
      <c r="JVG4" s="17"/>
      <c r="JVH4" s="17"/>
      <c r="JVI4" s="17"/>
      <c r="JVJ4" s="17"/>
      <c r="JVK4" s="17"/>
      <c r="JVL4" s="17"/>
      <c r="JVM4" s="17"/>
      <c r="JVN4" s="17"/>
      <c r="JVO4" s="17"/>
      <c r="JVP4" s="17"/>
      <c r="JVQ4" s="17"/>
      <c r="JVR4" s="17"/>
      <c r="JVS4" s="17"/>
      <c r="JVT4" s="17"/>
      <c r="JVU4" s="17"/>
      <c r="JVV4" s="17"/>
      <c r="JVW4" s="17"/>
      <c r="JVX4" s="17"/>
      <c r="JVY4" s="17"/>
      <c r="JVZ4" s="17"/>
      <c r="JWA4" s="17"/>
      <c r="JWB4" s="17"/>
      <c r="JWC4" s="17"/>
      <c r="JWD4" s="17"/>
      <c r="JWE4" s="17"/>
      <c r="JWF4" s="17"/>
      <c r="JWG4" s="17"/>
      <c r="JWH4" s="17"/>
      <c r="JWI4" s="17"/>
      <c r="JWJ4" s="17"/>
      <c r="JWK4" s="17"/>
      <c r="JWL4" s="17"/>
      <c r="JWM4" s="17"/>
      <c r="JWN4" s="17"/>
      <c r="JWO4" s="17"/>
      <c r="JWP4" s="17"/>
      <c r="JWQ4" s="17"/>
      <c r="JWR4" s="17"/>
      <c r="JWS4" s="17"/>
      <c r="JWT4" s="17"/>
      <c r="JWU4" s="17"/>
      <c r="JWV4" s="17"/>
      <c r="JWW4" s="17"/>
      <c r="JWX4" s="17"/>
      <c r="JWY4" s="17"/>
      <c r="JWZ4" s="17"/>
      <c r="JXA4" s="17"/>
      <c r="JXB4" s="17"/>
      <c r="JXC4" s="17"/>
      <c r="JXD4" s="17"/>
      <c r="JXE4" s="17"/>
      <c r="JXF4" s="17"/>
      <c r="JXG4" s="17"/>
      <c r="JXH4" s="17"/>
      <c r="JXI4" s="17"/>
      <c r="JXJ4" s="17"/>
      <c r="JXK4" s="17"/>
      <c r="JXL4" s="17"/>
      <c r="JXM4" s="17"/>
      <c r="JXN4" s="17"/>
      <c r="JXO4" s="17"/>
      <c r="JXP4" s="17"/>
      <c r="JXQ4" s="17"/>
      <c r="JXR4" s="17"/>
      <c r="JXS4" s="17"/>
      <c r="JXT4" s="17"/>
      <c r="JXU4" s="17"/>
      <c r="JXV4" s="17"/>
      <c r="JXW4" s="17"/>
      <c r="JXX4" s="17"/>
      <c r="JXY4" s="17"/>
      <c r="JXZ4" s="17"/>
      <c r="JYA4" s="17"/>
      <c r="JYB4" s="17"/>
      <c r="JYC4" s="17"/>
      <c r="JYD4" s="17"/>
      <c r="JYE4" s="17"/>
      <c r="JYF4" s="17"/>
      <c r="JYG4" s="17"/>
      <c r="JYH4" s="17"/>
      <c r="JYI4" s="17"/>
      <c r="JYJ4" s="17"/>
      <c r="JYK4" s="17"/>
      <c r="JYL4" s="17"/>
      <c r="JYM4" s="17"/>
      <c r="JYN4" s="17"/>
      <c r="JYO4" s="17"/>
      <c r="JYP4" s="17"/>
      <c r="JYQ4" s="17"/>
      <c r="JYR4" s="17"/>
      <c r="JYS4" s="17"/>
      <c r="JYT4" s="17"/>
      <c r="JYU4" s="17"/>
      <c r="JYV4" s="17"/>
      <c r="JYW4" s="17"/>
      <c r="JYX4" s="17"/>
      <c r="JYY4" s="17"/>
      <c r="JYZ4" s="17"/>
      <c r="JZA4" s="17"/>
      <c r="JZB4" s="17"/>
      <c r="JZC4" s="17"/>
      <c r="JZD4" s="17"/>
      <c r="JZE4" s="17"/>
      <c r="JZF4" s="17"/>
      <c r="JZG4" s="17"/>
      <c r="JZH4" s="17"/>
      <c r="JZI4" s="17"/>
      <c r="JZJ4" s="17"/>
      <c r="JZK4" s="17"/>
      <c r="JZL4" s="17"/>
      <c r="JZM4" s="17"/>
      <c r="JZN4" s="17"/>
      <c r="JZO4" s="17"/>
      <c r="JZP4" s="17"/>
      <c r="JZQ4" s="17"/>
      <c r="JZR4" s="17"/>
      <c r="JZS4" s="17"/>
      <c r="JZT4" s="17"/>
      <c r="JZU4" s="17"/>
      <c r="JZV4" s="17"/>
      <c r="JZW4" s="17"/>
      <c r="JZX4" s="17"/>
      <c r="JZY4" s="17"/>
      <c r="JZZ4" s="17"/>
      <c r="KAA4" s="17"/>
      <c r="KAB4" s="17"/>
      <c r="KAC4" s="17"/>
      <c r="KAD4" s="17"/>
      <c r="KAE4" s="17"/>
      <c r="KAF4" s="17"/>
      <c r="KAG4" s="17"/>
      <c r="KAH4" s="17"/>
      <c r="KAI4" s="17"/>
      <c r="KAJ4" s="17"/>
      <c r="KAK4" s="17"/>
      <c r="KAL4" s="17"/>
      <c r="KAM4" s="17"/>
      <c r="KAN4" s="17"/>
      <c r="KAO4" s="17"/>
      <c r="KAP4" s="17"/>
      <c r="KAQ4" s="17"/>
      <c r="KAR4" s="17"/>
      <c r="KAS4" s="17"/>
      <c r="KAT4" s="17"/>
      <c r="KAU4" s="17"/>
      <c r="KAV4" s="17"/>
      <c r="KAW4" s="17"/>
      <c r="KAX4" s="17"/>
      <c r="KAY4" s="17"/>
      <c r="KAZ4" s="17"/>
      <c r="KBA4" s="17"/>
      <c r="KBB4" s="17"/>
      <c r="KBC4" s="17"/>
      <c r="KBD4" s="17"/>
      <c r="KBE4" s="17"/>
      <c r="KBF4" s="17"/>
      <c r="KBG4" s="17"/>
      <c r="KBH4" s="17"/>
      <c r="KBI4" s="17"/>
      <c r="KBJ4" s="17"/>
      <c r="KBK4" s="17"/>
      <c r="KBL4" s="17"/>
      <c r="KBM4" s="17"/>
      <c r="KBN4" s="17"/>
      <c r="KBO4" s="17"/>
      <c r="KBP4" s="17"/>
      <c r="KBQ4" s="17"/>
      <c r="KBR4" s="17"/>
      <c r="KBS4" s="17"/>
      <c r="KBT4" s="17"/>
      <c r="KBU4" s="17"/>
      <c r="KBV4" s="17"/>
      <c r="KBW4" s="17"/>
      <c r="KBX4" s="17"/>
      <c r="KBY4" s="17"/>
      <c r="KBZ4" s="17"/>
      <c r="KCA4" s="17"/>
      <c r="KCB4" s="17"/>
      <c r="KCC4" s="17"/>
      <c r="KCD4" s="17"/>
      <c r="KCE4" s="17"/>
      <c r="KCF4" s="17"/>
      <c r="KCG4" s="17"/>
      <c r="KCH4" s="17"/>
      <c r="KCI4" s="17"/>
      <c r="KCJ4" s="17"/>
      <c r="KCK4" s="17"/>
      <c r="KCL4" s="17"/>
      <c r="KCM4" s="17"/>
      <c r="KCN4" s="17"/>
      <c r="KCO4" s="17"/>
      <c r="KCP4" s="17"/>
      <c r="KCQ4" s="17"/>
      <c r="KCR4" s="17"/>
      <c r="KCS4" s="17"/>
      <c r="KCT4" s="17"/>
      <c r="KCU4" s="17"/>
      <c r="KCV4" s="17"/>
      <c r="KCW4" s="17"/>
      <c r="KCX4" s="17"/>
      <c r="KCY4" s="17"/>
      <c r="KCZ4" s="17"/>
      <c r="KDA4" s="17"/>
      <c r="KDB4" s="17"/>
      <c r="KDC4" s="17"/>
      <c r="KDD4" s="17"/>
      <c r="KDE4" s="17"/>
      <c r="KDF4" s="17"/>
      <c r="KDG4" s="17"/>
      <c r="KDH4" s="17"/>
      <c r="KDI4" s="17"/>
      <c r="KDJ4" s="17"/>
      <c r="KDK4" s="17"/>
      <c r="KDL4" s="17"/>
      <c r="KDM4" s="17"/>
      <c r="KDN4" s="17"/>
      <c r="KDO4" s="17"/>
      <c r="KDP4" s="17"/>
      <c r="KDQ4" s="17"/>
      <c r="KDR4" s="17"/>
      <c r="KDS4" s="17"/>
      <c r="KDT4" s="17"/>
      <c r="KDU4" s="17"/>
      <c r="KDV4" s="17"/>
      <c r="KDW4" s="17"/>
      <c r="KDX4" s="17"/>
      <c r="KDY4" s="17"/>
      <c r="KDZ4" s="17"/>
      <c r="KEA4" s="17"/>
      <c r="KEB4" s="17"/>
      <c r="KEC4" s="17"/>
      <c r="KED4" s="17"/>
      <c r="KEE4" s="17"/>
      <c r="KEF4" s="17"/>
      <c r="KEG4" s="17"/>
      <c r="KEH4" s="17"/>
      <c r="KEI4" s="17"/>
      <c r="KEJ4" s="17"/>
      <c r="KEK4" s="17"/>
      <c r="KEL4" s="17"/>
      <c r="KEM4" s="17"/>
      <c r="KEN4" s="17"/>
      <c r="KEO4" s="17"/>
      <c r="KEP4" s="17"/>
      <c r="KEQ4" s="17"/>
      <c r="KER4" s="17"/>
      <c r="KES4" s="17"/>
      <c r="KET4" s="17"/>
      <c r="KEU4" s="17"/>
      <c r="KEV4" s="17"/>
      <c r="KEW4" s="17"/>
      <c r="KEX4" s="17"/>
      <c r="KEY4" s="17"/>
      <c r="KEZ4" s="17"/>
      <c r="KFA4" s="17"/>
      <c r="KFB4" s="17"/>
      <c r="KFC4" s="17"/>
      <c r="KFD4" s="17"/>
      <c r="KFE4" s="17"/>
      <c r="KFF4" s="17"/>
      <c r="KFG4" s="17"/>
      <c r="KFH4" s="17"/>
      <c r="KFI4" s="17"/>
      <c r="KFJ4" s="17"/>
      <c r="KFK4" s="17"/>
      <c r="KFL4" s="17"/>
      <c r="KFM4" s="17"/>
      <c r="KFN4" s="17"/>
      <c r="KFO4" s="17"/>
      <c r="KFP4" s="17"/>
      <c r="KFQ4" s="17"/>
      <c r="KFR4" s="17"/>
      <c r="KFS4" s="17"/>
      <c r="KFT4" s="17"/>
      <c r="KFU4" s="17"/>
      <c r="KFV4" s="17"/>
      <c r="KFW4" s="17"/>
      <c r="KFX4" s="17"/>
      <c r="KFY4" s="17"/>
      <c r="KFZ4" s="17"/>
      <c r="KGA4" s="17"/>
      <c r="KGB4" s="17"/>
      <c r="KGC4" s="17"/>
      <c r="KGD4" s="17"/>
      <c r="KGE4" s="17"/>
      <c r="KGF4" s="17"/>
      <c r="KGG4" s="17"/>
      <c r="KGH4" s="17"/>
      <c r="KGI4" s="17"/>
      <c r="KGJ4" s="17"/>
      <c r="KGK4" s="17"/>
      <c r="KGL4" s="17"/>
      <c r="KGM4" s="17"/>
      <c r="KGN4" s="17"/>
      <c r="KGO4" s="17"/>
      <c r="KGP4" s="17"/>
      <c r="KGQ4" s="17"/>
      <c r="KGR4" s="17"/>
      <c r="KGS4" s="17"/>
      <c r="KGT4" s="17"/>
      <c r="KGU4" s="17"/>
      <c r="KGV4" s="17"/>
      <c r="KGW4" s="17"/>
      <c r="KGX4" s="17"/>
      <c r="KGY4" s="17"/>
      <c r="KGZ4" s="17"/>
      <c r="KHA4" s="17"/>
      <c r="KHB4" s="17"/>
      <c r="KHC4" s="17"/>
      <c r="KHD4" s="17"/>
      <c r="KHE4" s="17"/>
      <c r="KHF4" s="17"/>
      <c r="KHG4" s="17"/>
      <c r="KHH4" s="17"/>
      <c r="KHI4" s="17"/>
      <c r="KHJ4" s="17"/>
      <c r="KHK4" s="17"/>
      <c r="KHL4" s="17"/>
      <c r="KHM4" s="17"/>
      <c r="KHN4" s="17"/>
      <c r="KHO4" s="17"/>
      <c r="KHP4" s="17"/>
      <c r="KHQ4" s="17"/>
      <c r="KHR4" s="17"/>
      <c r="KHS4" s="17"/>
      <c r="KHT4" s="17"/>
      <c r="KHU4" s="17"/>
      <c r="KHV4" s="17"/>
      <c r="KHW4" s="17"/>
      <c r="KHX4" s="17"/>
      <c r="KHY4" s="17"/>
      <c r="KHZ4" s="17"/>
      <c r="KIA4" s="17"/>
      <c r="KIB4" s="17"/>
      <c r="KIC4" s="17"/>
      <c r="KID4" s="17"/>
      <c r="KIE4" s="17"/>
      <c r="KIF4" s="17"/>
      <c r="KIG4" s="17"/>
      <c r="KIH4" s="17"/>
      <c r="KII4" s="17"/>
      <c r="KIJ4" s="17"/>
      <c r="KIK4" s="17"/>
      <c r="KIL4" s="17"/>
      <c r="KIM4" s="17"/>
      <c r="KIN4" s="17"/>
      <c r="KIO4" s="17"/>
      <c r="KIP4" s="17"/>
      <c r="KIQ4" s="17"/>
      <c r="KIR4" s="17"/>
      <c r="KIS4" s="17"/>
      <c r="KIT4" s="17"/>
      <c r="KIU4" s="17"/>
      <c r="KIV4" s="17"/>
      <c r="KIW4" s="17"/>
      <c r="KIX4" s="17"/>
      <c r="KIY4" s="17"/>
      <c r="KIZ4" s="17"/>
      <c r="KJA4" s="17"/>
      <c r="KJB4" s="17"/>
      <c r="KJC4" s="17"/>
      <c r="KJD4" s="17"/>
      <c r="KJE4" s="17"/>
      <c r="KJF4" s="17"/>
      <c r="KJG4" s="17"/>
      <c r="KJH4" s="17"/>
      <c r="KJI4" s="17"/>
      <c r="KJJ4" s="17"/>
      <c r="KJK4" s="17"/>
      <c r="KJL4" s="17"/>
      <c r="KJM4" s="17"/>
      <c r="KJN4" s="17"/>
      <c r="KJO4" s="17"/>
      <c r="KJP4" s="17"/>
      <c r="KJQ4" s="17"/>
      <c r="KJR4" s="17"/>
      <c r="KJS4" s="17"/>
      <c r="KJT4" s="17"/>
      <c r="KJU4" s="17"/>
      <c r="KJV4" s="17"/>
      <c r="KJW4" s="17"/>
      <c r="KJX4" s="17"/>
      <c r="KJY4" s="17"/>
      <c r="KJZ4" s="17"/>
      <c r="KKA4" s="17"/>
      <c r="KKB4" s="17"/>
      <c r="KKC4" s="17"/>
      <c r="KKD4" s="17"/>
      <c r="KKE4" s="17"/>
      <c r="KKF4" s="17"/>
      <c r="KKG4" s="17"/>
      <c r="KKH4" s="17"/>
      <c r="KKI4" s="17"/>
      <c r="KKJ4" s="17"/>
      <c r="KKK4" s="17"/>
      <c r="KKL4" s="17"/>
      <c r="KKM4" s="17"/>
      <c r="KKN4" s="17"/>
      <c r="KKO4" s="17"/>
      <c r="KKP4" s="17"/>
      <c r="KKQ4" s="17"/>
      <c r="KKR4" s="17"/>
      <c r="KKS4" s="17"/>
      <c r="KKT4" s="17"/>
      <c r="KKU4" s="17"/>
      <c r="KKV4" s="17"/>
      <c r="KKW4" s="17"/>
      <c r="KKX4" s="17"/>
      <c r="KKY4" s="17"/>
      <c r="KKZ4" s="17"/>
      <c r="KLA4" s="17"/>
      <c r="KLB4" s="17"/>
      <c r="KLC4" s="17"/>
      <c r="KLD4" s="17"/>
      <c r="KLE4" s="17"/>
      <c r="KLF4" s="17"/>
      <c r="KLG4" s="17"/>
      <c r="KLH4" s="17"/>
      <c r="KLI4" s="17"/>
      <c r="KLJ4" s="17"/>
      <c r="KLK4" s="17"/>
      <c r="KLL4" s="17"/>
      <c r="KLM4" s="17"/>
      <c r="KLN4" s="17"/>
      <c r="KLO4" s="17"/>
      <c r="KLP4" s="17"/>
      <c r="KLQ4" s="17"/>
      <c r="KLR4" s="17"/>
      <c r="KLS4" s="17"/>
      <c r="KLT4" s="17"/>
      <c r="KLU4" s="17"/>
      <c r="KLV4" s="17"/>
      <c r="KLW4" s="17"/>
      <c r="KLX4" s="17"/>
      <c r="KLY4" s="17"/>
      <c r="KLZ4" s="17"/>
      <c r="KMA4" s="17"/>
      <c r="KMB4" s="17"/>
      <c r="KMC4" s="17"/>
      <c r="KMD4" s="17"/>
      <c r="KME4" s="17"/>
      <c r="KMF4" s="17"/>
      <c r="KMG4" s="17"/>
      <c r="KMH4" s="17"/>
      <c r="KMI4" s="17"/>
      <c r="KMJ4" s="17"/>
      <c r="KMK4" s="17"/>
      <c r="KML4" s="17"/>
      <c r="KMM4" s="17"/>
      <c r="KMN4" s="17"/>
      <c r="KMO4" s="17"/>
      <c r="KMP4" s="17"/>
      <c r="KMQ4" s="17"/>
      <c r="KMR4" s="17"/>
      <c r="KMS4" s="17"/>
      <c r="KMT4" s="17"/>
      <c r="KMU4" s="17"/>
      <c r="KMV4" s="17"/>
      <c r="KMW4" s="17"/>
      <c r="KMX4" s="17"/>
      <c r="KMY4" s="17"/>
      <c r="KMZ4" s="17"/>
      <c r="KNA4" s="17"/>
      <c r="KNB4" s="17"/>
      <c r="KNC4" s="17"/>
      <c r="KND4" s="17"/>
      <c r="KNE4" s="17"/>
      <c r="KNF4" s="17"/>
      <c r="KNG4" s="17"/>
      <c r="KNH4" s="17"/>
      <c r="KNI4" s="17"/>
      <c r="KNJ4" s="17"/>
      <c r="KNK4" s="17"/>
      <c r="KNL4" s="17"/>
      <c r="KNM4" s="17"/>
      <c r="KNN4" s="17"/>
      <c r="KNO4" s="17"/>
      <c r="KNP4" s="17"/>
      <c r="KNQ4" s="17"/>
      <c r="KNR4" s="17"/>
      <c r="KNS4" s="17"/>
      <c r="KNT4" s="17"/>
      <c r="KNU4" s="17"/>
      <c r="KNV4" s="17"/>
      <c r="KNW4" s="17"/>
      <c r="KNX4" s="17"/>
      <c r="KNY4" s="17"/>
      <c r="KNZ4" s="17"/>
      <c r="KOA4" s="17"/>
      <c r="KOB4" s="17"/>
      <c r="KOC4" s="17"/>
      <c r="KOD4" s="17"/>
      <c r="KOE4" s="17"/>
      <c r="KOF4" s="17"/>
      <c r="KOG4" s="17"/>
      <c r="KOH4" s="17"/>
      <c r="KOI4" s="17"/>
      <c r="KOJ4" s="17"/>
      <c r="KOK4" s="17"/>
      <c r="KOL4" s="17"/>
      <c r="KOM4" s="17"/>
      <c r="KON4" s="17"/>
      <c r="KOO4" s="17"/>
      <c r="KOP4" s="17"/>
      <c r="KOQ4" s="17"/>
      <c r="KOR4" s="17"/>
      <c r="KOS4" s="17"/>
      <c r="KOT4" s="17"/>
      <c r="KOU4" s="17"/>
      <c r="KOV4" s="17"/>
      <c r="KOW4" s="17"/>
      <c r="KOX4" s="17"/>
      <c r="KOY4" s="17"/>
      <c r="KOZ4" s="17"/>
      <c r="KPA4" s="17"/>
      <c r="KPB4" s="17"/>
      <c r="KPC4" s="17"/>
      <c r="KPD4" s="17"/>
      <c r="KPE4" s="17"/>
      <c r="KPF4" s="17"/>
      <c r="KPG4" s="17"/>
      <c r="KPH4" s="17"/>
      <c r="KPI4" s="17"/>
      <c r="KPJ4" s="17"/>
      <c r="KPK4" s="17"/>
      <c r="KPL4" s="17"/>
      <c r="KPM4" s="17"/>
      <c r="KPN4" s="17"/>
      <c r="KPO4" s="17"/>
      <c r="KPP4" s="17"/>
      <c r="KPQ4" s="17"/>
      <c r="KPR4" s="17"/>
      <c r="KPS4" s="17"/>
      <c r="KPT4" s="17"/>
      <c r="KPU4" s="17"/>
      <c r="KPV4" s="17"/>
      <c r="KPW4" s="17"/>
      <c r="KPX4" s="17"/>
      <c r="KPY4" s="17"/>
      <c r="KPZ4" s="17"/>
      <c r="KQA4" s="17"/>
      <c r="KQB4" s="17"/>
      <c r="KQC4" s="17"/>
      <c r="KQD4" s="17"/>
      <c r="KQE4" s="17"/>
      <c r="KQF4" s="17"/>
      <c r="KQG4" s="17"/>
      <c r="KQH4" s="17"/>
      <c r="KQI4" s="17"/>
      <c r="KQJ4" s="17"/>
      <c r="KQK4" s="17"/>
      <c r="KQL4" s="17"/>
      <c r="KQM4" s="17"/>
      <c r="KQN4" s="17"/>
      <c r="KQO4" s="17"/>
      <c r="KQP4" s="17"/>
      <c r="KQQ4" s="17"/>
      <c r="KQR4" s="17"/>
      <c r="KQS4" s="17"/>
      <c r="KQT4" s="17"/>
      <c r="KQU4" s="17"/>
      <c r="KQV4" s="17"/>
      <c r="KQW4" s="17"/>
      <c r="KQX4" s="17"/>
      <c r="KQY4" s="17"/>
      <c r="KQZ4" s="17"/>
      <c r="KRA4" s="17"/>
      <c r="KRB4" s="17"/>
      <c r="KRC4" s="17"/>
      <c r="KRD4" s="17"/>
      <c r="KRE4" s="17"/>
      <c r="KRF4" s="17"/>
      <c r="KRG4" s="17"/>
      <c r="KRH4" s="17"/>
      <c r="KRI4" s="17"/>
      <c r="KRJ4" s="17"/>
      <c r="KRK4" s="17"/>
      <c r="KRL4" s="17"/>
      <c r="KRM4" s="17"/>
      <c r="KRN4" s="17"/>
      <c r="KRO4" s="17"/>
      <c r="KRP4" s="17"/>
      <c r="KRQ4" s="17"/>
      <c r="KRR4" s="17"/>
      <c r="KRS4" s="17"/>
      <c r="KRT4" s="17"/>
      <c r="KRU4" s="17"/>
      <c r="KRV4" s="17"/>
      <c r="KRW4" s="17"/>
      <c r="KRX4" s="17"/>
      <c r="KRY4" s="17"/>
      <c r="KRZ4" s="17"/>
      <c r="KSA4" s="17"/>
      <c r="KSB4" s="17"/>
      <c r="KSC4" s="17"/>
      <c r="KSD4" s="17"/>
      <c r="KSE4" s="17"/>
      <c r="KSF4" s="17"/>
      <c r="KSG4" s="17"/>
      <c r="KSH4" s="17"/>
      <c r="KSI4" s="17"/>
      <c r="KSJ4" s="17"/>
      <c r="KSK4" s="17"/>
      <c r="KSL4" s="17"/>
      <c r="KSM4" s="17"/>
      <c r="KSN4" s="17"/>
      <c r="KSO4" s="17"/>
      <c r="KSP4" s="17"/>
      <c r="KSQ4" s="17"/>
      <c r="KSR4" s="17"/>
      <c r="KSS4" s="17"/>
      <c r="KST4" s="17"/>
      <c r="KSU4" s="17"/>
      <c r="KSV4" s="17"/>
      <c r="KSW4" s="17"/>
      <c r="KSX4" s="17"/>
      <c r="KSY4" s="17"/>
      <c r="KSZ4" s="17"/>
      <c r="KTA4" s="17"/>
      <c r="KTB4" s="17"/>
      <c r="KTC4" s="17"/>
      <c r="KTD4" s="17"/>
      <c r="KTE4" s="17"/>
      <c r="KTF4" s="17"/>
      <c r="KTG4" s="17"/>
      <c r="KTH4" s="17"/>
      <c r="KTI4" s="17"/>
      <c r="KTJ4" s="17"/>
      <c r="KTK4" s="17"/>
      <c r="KTL4" s="17"/>
      <c r="KTM4" s="17"/>
      <c r="KTN4" s="17"/>
      <c r="KTO4" s="17"/>
      <c r="KTP4" s="17"/>
      <c r="KTQ4" s="17"/>
      <c r="KTR4" s="17"/>
      <c r="KTS4" s="17"/>
      <c r="KTT4" s="17"/>
      <c r="KTU4" s="17"/>
      <c r="KTV4" s="17"/>
      <c r="KTW4" s="17"/>
      <c r="KTX4" s="17"/>
      <c r="KTY4" s="17"/>
      <c r="KTZ4" s="17"/>
      <c r="KUA4" s="17"/>
      <c r="KUB4" s="17"/>
      <c r="KUC4" s="17"/>
      <c r="KUD4" s="17"/>
      <c r="KUE4" s="17"/>
      <c r="KUF4" s="17"/>
      <c r="KUG4" s="17"/>
      <c r="KUH4" s="17"/>
      <c r="KUI4" s="17"/>
      <c r="KUJ4" s="17"/>
      <c r="KUK4" s="17"/>
      <c r="KUL4" s="17"/>
      <c r="KUM4" s="17"/>
      <c r="KUN4" s="17"/>
      <c r="KUO4" s="17"/>
      <c r="KUP4" s="17"/>
      <c r="KUQ4" s="17"/>
      <c r="KUR4" s="17"/>
      <c r="KUS4" s="17"/>
      <c r="KUT4" s="17"/>
      <c r="KUU4" s="17"/>
      <c r="KUV4" s="17"/>
      <c r="KUW4" s="17"/>
      <c r="KUX4" s="17"/>
      <c r="KUY4" s="17"/>
      <c r="KUZ4" s="17"/>
      <c r="KVA4" s="17"/>
      <c r="KVB4" s="17"/>
      <c r="KVC4" s="17"/>
      <c r="KVD4" s="17"/>
      <c r="KVE4" s="17"/>
      <c r="KVF4" s="17"/>
      <c r="KVG4" s="17"/>
      <c r="KVH4" s="17"/>
      <c r="KVI4" s="17"/>
      <c r="KVJ4" s="17"/>
      <c r="KVK4" s="17"/>
      <c r="KVL4" s="17"/>
      <c r="KVM4" s="17"/>
      <c r="KVN4" s="17"/>
      <c r="KVO4" s="17"/>
      <c r="KVP4" s="17"/>
      <c r="KVQ4" s="17"/>
      <c r="KVR4" s="17"/>
      <c r="KVS4" s="17"/>
      <c r="KVT4" s="17"/>
      <c r="KVU4" s="17"/>
      <c r="KVV4" s="17"/>
      <c r="KVW4" s="17"/>
      <c r="KVX4" s="17"/>
      <c r="KVY4" s="17"/>
      <c r="KVZ4" s="17"/>
      <c r="KWA4" s="17"/>
      <c r="KWB4" s="17"/>
      <c r="KWC4" s="17"/>
      <c r="KWD4" s="17"/>
      <c r="KWE4" s="17"/>
      <c r="KWF4" s="17"/>
      <c r="KWG4" s="17"/>
      <c r="KWH4" s="17"/>
      <c r="KWI4" s="17"/>
      <c r="KWJ4" s="17"/>
      <c r="KWK4" s="17"/>
      <c r="KWL4" s="17"/>
      <c r="KWM4" s="17"/>
      <c r="KWN4" s="17"/>
      <c r="KWO4" s="17"/>
      <c r="KWP4" s="17"/>
      <c r="KWQ4" s="17"/>
      <c r="KWR4" s="17"/>
      <c r="KWS4" s="17"/>
      <c r="KWT4" s="17"/>
      <c r="KWU4" s="17"/>
      <c r="KWV4" s="17"/>
      <c r="KWW4" s="17"/>
      <c r="KWX4" s="17"/>
      <c r="KWY4" s="17"/>
      <c r="KWZ4" s="17"/>
      <c r="KXA4" s="17"/>
      <c r="KXB4" s="17"/>
      <c r="KXC4" s="17"/>
      <c r="KXD4" s="17"/>
      <c r="KXE4" s="17"/>
      <c r="KXF4" s="17"/>
      <c r="KXG4" s="17"/>
      <c r="KXH4" s="17"/>
      <c r="KXI4" s="17"/>
      <c r="KXJ4" s="17"/>
      <c r="KXK4" s="17"/>
      <c r="KXL4" s="17"/>
      <c r="KXM4" s="17"/>
      <c r="KXN4" s="17"/>
      <c r="KXO4" s="17"/>
      <c r="KXP4" s="17"/>
      <c r="KXQ4" s="17"/>
      <c r="KXR4" s="17"/>
      <c r="KXS4" s="17"/>
      <c r="KXT4" s="17"/>
      <c r="KXU4" s="17"/>
      <c r="KXV4" s="17"/>
      <c r="KXW4" s="17"/>
      <c r="KXX4" s="17"/>
      <c r="KXY4" s="17"/>
      <c r="KXZ4" s="17"/>
      <c r="KYA4" s="17"/>
      <c r="KYB4" s="17"/>
      <c r="KYC4" s="17"/>
      <c r="KYD4" s="17"/>
      <c r="KYE4" s="17"/>
      <c r="KYF4" s="17"/>
      <c r="KYG4" s="17"/>
      <c r="KYH4" s="17"/>
      <c r="KYI4" s="17"/>
      <c r="KYJ4" s="17"/>
      <c r="KYK4" s="17"/>
      <c r="KYL4" s="17"/>
      <c r="KYM4" s="17"/>
      <c r="KYN4" s="17"/>
      <c r="KYO4" s="17"/>
      <c r="KYP4" s="17"/>
      <c r="KYQ4" s="17"/>
      <c r="KYR4" s="17"/>
      <c r="KYS4" s="17"/>
      <c r="KYT4" s="17"/>
      <c r="KYU4" s="17"/>
      <c r="KYV4" s="17"/>
      <c r="KYW4" s="17"/>
      <c r="KYX4" s="17"/>
      <c r="KYY4" s="17"/>
      <c r="KYZ4" s="17"/>
      <c r="KZA4" s="17"/>
      <c r="KZB4" s="17"/>
      <c r="KZC4" s="17"/>
      <c r="KZD4" s="17"/>
      <c r="KZE4" s="17"/>
      <c r="KZF4" s="17"/>
      <c r="KZG4" s="17"/>
      <c r="KZH4" s="17"/>
      <c r="KZI4" s="17"/>
      <c r="KZJ4" s="17"/>
      <c r="KZK4" s="17"/>
      <c r="KZL4" s="17"/>
      <c r="KZM4" s="17"/>
      <c r="KZN4" s="17"/>
      <c r="KZO4" s="17"/>
      <c r="KZP4" s="17"/>
      <c r="KZQ4" s="17"/>
      <c r="KZR4" s="17"/>
      <c r="KZS4" s="17"/>
      <c r="KZT4" s="17"/>
      <c r="KZU4" s="17"/>
      <c r="KZV4" s="17"/>
      <c r="KZW4" s="17"/>
      <c r="KZX4" s="17"/>
      <c r="KZY4" s="17"/>
      <c r="KZZ4" s="17"/>
      <c r="LAA4" s="17"/>
      <c r="LAB4" s="17"/>
      <c r="LAC4" s="17"/>
      <c r="LAD4" s="17"/>
      <c r="LAE4" s="17"/>
      <c r="LAF4" s="17"/>
      <c r="LAG4" s="17"/>
      <c r="LAH4" s="17"/>
      <c r="LAI4" s="17"/>
      <c r="LAJ4" s="17"/>
      <c r="LAK4" s="17"/>
      <c r="LAL4" s="17"/>
      <c r="LAM4" s="17"/>
      <c r="LAN4" s="17"/>
      <c r="LAO4" s="17"/>
      <c r="LAP4" s="17"/>
      <c r="LAQ4" s="17"/>
      <c r="LAR4" s="17"/>
      <c r="LAS4" s="17"/>
      <c r="LAT4" s="17"/>
      <c r="LAU4" s="17"/>
      <c r="LAV4" s="17"/>
      <c r="LAW4" s="17"/>
      <c r="LAX4" s="17"/>
      <c r="LAY4" s="17"/>
      <c r="LAZ4" s="17"/>
      <c r="LBA4" s="17"/>
      <c r="LBB4" s="17"/>
      <c r="LBC4" s="17"/>
      <c r="LBD4" s="17"/>
      <c r="LBE4" s="17"/>
      <c r="LBF4" s="17"/>
      <c r="LBG4" s="17"/>
      <c r="LBH4" s="17"/>
      <c r="LBI4" s="17"/>
      <c r="LBJ4" s="17"/>
      <c r="LBK4" s="17"/>
      <c r="LBL4" s="17"/>
      <c r="LBM4" s="17"/>
      <c r="LBN4" s="17"/>
      <c r="LBO4" s="17"/>
      <c r="LBP4" s="17"/>
      <c r="LBQ4" s="17"/>
      <c r="LBR4" s="17"/>
      <c r="LBS4" s="17"/>
      <c r="LBT4" s="17"/>
      <c r="LBU4" s="17"/>
      <c r="LBV4" s="17"/>
      <c r="LBW4" s="17"/>
      <c r="LBX4" s="17"/>
      <c r="LBY4" s="17"/>
      <c r="LBZ4" s="17"/>
      <c r="LCA4" s="17"/>
      <c r="LCB4" s="17"/>
      <c r="LCC4" s="17"/>
      <c r="LCD4" s="17"/>
      <c r="LCE4" s="17"/>
      <c r="LCF4" s="17"/>
      <c r="LCG4" s="17"/>
      <c r="LCH4" s="17"/>
      <c r="LCI4" s="17"/>
      <c r="LCJ4" s="17"/>
      <c r="LCK4" s="17"/>
      <c r="LCL4" s="17"/>
      <c r="LCM4" s="17"/>
      <c r="LCN4" s="17"/>
      <c r="LCO4" s="17"/>
      <c r="LCP4" s="17"/>
      <c r="LCQ4" s="17"/>
      <c r="LCR4" s="17"/>
      <c r="LCS4" s="17"/>
      <c r="LCT4" s="17"/>
      <c r="LCU4" s="17"/>
      <c r="LCV4" s="17"/>
      <c r="LCW4" s="17"/>
      <c r="LCX4" s="17"/>
      <c r="LCY4" s="17"/>
      <c r="LCZ4" s="17"/>
      <c r="LDA4" s="17"/>
      <c r="LDB4" s="17"/>
      <c r="LDC4" s="17"/>
      <c r="LDD4" s="17"/>
      <c r="LDE4" s="17"/>
      <c r="LDF4" s="17"/>
      <c r="LDG4" s="17"/>
      <c r="LDH4" s="17"/>
      <c r="LDI4" s="17"/>
      <c r="LDJ4" s="17"/>
      <c r="LDK4" s="17"/>
      <c r="LDL4" s="17"/>
      <c r="LDM4" s="17"/>
      <c r="LDN4" s="17"/>
      <c r="LDO4" s="17"/>
      <c r="LDP4" s="17"/>
      <c r="LDQ4" s="17"/>
      <c r="LDR4" s="17"/>
      <c r="LDS4" s="17"/>
      <c r="LDT4" s="17"/>
      <c r="LDU4" s="17"/>
      <c r="LDV4" s="17"/>
      <c r="LDW4" s="17"/>
      <c r="LDX4" s="17"/>
      <c r="LDY4" s="17"/>
      <c r="LDZ4" s="17"/>
      <c r="LEA4" s="17"/>
      <c r="LEB4" s="17"/>
      <c r="LEC4" s="17"/>
      <c r="LED4" s="17"/>
      <c r="LEE4" s="17"/>
      <c r="LEF4" s="17"/>
      <c r="LEG4" s="17"/>
      <c r="LEH4" s="17"/>
      <c r="LEI4" s="17"/>
      <c r="LEJ4" s="17"/>
      <c r="LEK4" s="17"/>
      <c r="LEL4" s="17"/>
      <c r="LEM4" s="17"/>
      <c r="LEN4" s="17"/>
      <c r="LEO4" s="17"/>
      <c r="LEP4" s="17"/>
      <c r="LEQ4" s="17"/>
      <c r="LER4" s="17"/>
      <c r="LES4" s="17"/>
      <c r="LET4" s="17"/>
      <c r="LEU4" s="17"/>
      <c r="LEV4" s="17"/>
      <c r="LEW4" s="17"/>
      <c r="LEX4" s="17"/>
      <c r="LEY4" s="17"/>
      <c r="LEZ4" s="17"/>
      <c r="LFA4" s="17"/>
      <c r="LFB4" s="17"/>
      <c r="LFC4" s="17"/>
      <c r="LFD4" s="17"/>
      <c r="LFE4" s="17"/>
      <c r="LFF4" s="17"/>
      <c r="LFG4" s="17"/>
      <c r="LFH4" s="17"/>
      <c r="LFI4" s="17"/>
      <c r="LFJ4" s="17"/>
      <c r="LFK4" s="17"/>
      <c r="LFL4" s="17"/>
      <c r="LFM4" s="17"/>
      <c r="LFN4" s="17"/>
      <c r="LFO4" s="17"/>
      <c r="LFP4" s="17"/>
      <c r="LFQ4" s="17"/>
      <c r="LFR4" s="17"/>
      <c r="LFS4" s="17"/>
      <c r="LFT4" s="17"/>
      <c r="LFU4" s="17"/>
      <c r="LFV4" s="17"/>
      <c r="LFW4" s="17"/>
      <c r="LFX4" s="17"/>
      <c r="LFY4" s="17"/>
      <c r="LFZ4" s="17"/>
      <c r="LGA4" s="17"/>
      <c r="LGB4" s="17"/>
      <c r="LGC4" s="17"/>
      <c r="LGD4" s="17"/>
      <c r="LGE4" s="17"/>
      <c r="LGF4" s="17"/>
      <c r="LGG4" s="17"/>
      <c r="LGH4" s="17"/>
      <c r="LGI4" s="17"/>
      <c r="LGJ4" s="17"/>
      <c r="LGK4" s="17"/>
      <c r="LGL4" s="17"/>
      <c r="LGM4" s="17"/>
      <c r="LGN4" s="17"/>
      <c r="LGO4" s="17"/>
      <c r="LGP4" s="17"/>
      <c r="LGQ4" s="17"/>
      <c r="LGR4" s="17"/>
      <c r="LGS4" s="17"/>
      <c r="LGT4" s="17"/>
      <c r="LGU4" s="17"/>
      <c r="LGV4" s="17"/>
      <c r="LGW4" s="17"/>
      <c r="LGX4" s="17"/>
      <c r="LGY4" s="17"/>
      <c r="LGZ4" s="17"/>
      <c r="LHA4" s="17"/>
      <c r="LHB4" s="17"/>
      <c r="LHC4" s="17"/>
      <c r="LHD4" s="17"/>
      <c r="LHE4" s="17"/>
      <c r="LHF4" s="17"/>
      <c r="LHG4" s="17"/>
      <c r="LHH4" s="17"/>
      <c r="LHI4" s="17"/>
      <c r="LHJ4" s="17"/>
      <c r="LHK4" s="17"/>
      <c r="LHL4" s="17"/>
      <c r="LHM4" s="17"/>
      <c r="LHN4" s="17"/>
      <c r="LHO4" s="17"/>
      <c r="LHP4" s="17"/>
      <c r="LHQ4" s="17"/>
      <c r="LHR4" s="17"/>
      <c r="LHS4" s="17"/>
      <c r="LHT4" s="17"/>
      <c r="LHU4" s="17"/>
      <c r="LHV4" s="17"/>
      <c r="LHW4" s="17"/>
      <c r="LHX4" s="17"/>
      <c r="LHY4" s="17"/>
      <c r="LHZ4" s="17"/>
      <c r="LIA4" s="17"/>
      <c r="LIB4" s="17"/>
      <c r="LIC4" s="17"/>
      <c r="LID4" s="17"/>
      <c r="LIE4" s="17"/>
      <c r="LIF4" s="17"/>
      <c r="LIG4" s="17"/>
      <c r="LIH4" s="17"/>
      <c r="LII4" s="17"/>
      <c r="LIJ4" s="17"/>
      <c r="LIK4" s="17"/>
      <c r="LIL4" s="17"/>
      <c r="LIM4" s="17"/>
      <c r="LIN4" s="17"/>
      <c r="LIO4" s="17"/>
      <c r="LIP4" s="17"/>
      <c r="LIQ4" s="17"/>
      <c r="LIR4" s="17"/>
      <c r="LIS4" s="17"/>
      <c r="LIT4" s="17"/>
      <c r="LIU4" s="17"/>
      <c r="LIV4" s="17"/>
      <c r="LIW4" s="17"/>
      <c r="LIX4" s="17"/>
      <c r="LIY4" s="17"/>
      <c r="LIZ4" s="17"/>
      <c r="LJA4" s="17"/>
      <c r="LJB4" s="17"/>
      <c r="LJC4" s="17"/>
      <c r="LJD4" s="17"/>
      <c r="LJE4" s="17"/>
      <c r="LJF4" s="17"/>
      <c r="LJG4" s="17"/>
      <c r="LJH4" s="17"/>
      <c r="LJI4" s="17"/>
      <c r="LJJ4" s="17"/>
      <c r="LJK4" s="17"/>
      <c r="LJL4" s="17"/>
      <c r="LJM4" s="17"/>
      <c r="LJN4" s="17"/>
      <c r="LJO4" s="17"/>
      <c r="LJP4" s="17"/>
      <c r="LJQ4" s="17"/>
      <c r="LJR4" s="17"/>
      <c r="LJS4" s="17"/>
      <c r="LJT4" s="17"/>
      <c r="LJU4" s="17"/>
      <c r="LJV4" s="17"/>
      <c r="LJW4" s="17"/>
      <c r="LJX4" s="17"/>
      <c r="LJY4" s="17"/>
      <c r="LJZ4" s="17"/>
      <c r="LKA4" s="17"/>
      <c r="LKB4" s="17"/>
      <c r="LKC4" s="17"/>
      <c r="LKD4" s="17"/>
      <c r="LKE4" s="17"/>
      <c r="LKF4" s="17"/>
      <c r="LKG4" s="17"/>
      <c r="LKH4" s="17"/>
      <c r="LKI4" s="17"/>
      <c r="LKJ4" s="17"/>
      <c r="LKK4" s="17"/>
      <c r="LKL4" s="17"/>
      <c r="LKM4" s="17"/>
      <c r="LKN4" s="17"/>
      <c r="LKO4" s="17"/>
      <c r="LKP4" s="17"/>
      <c r="LKQ4" s="17"/>
      <c r="LKR4" s="17"/>
      <c r="LKS4" s="17"/>
      <c r="LKT4" s="17"/>
      <c r="LKU4" s="17"/>
      <c r="LKV4" s="17"/>
      <c r="LKW4" s="17"/>
      <c r="LKX4" s="17"/>
      <c r="LKY4" s="17"/>
      <c r="LKZ4" s="17"/>
      <c r="LLA4" s="17"/>
      <c r="LLB4" s="17"/>
      <c r="LLC4" s="17"/>
      <c r="LLD4" s="17"/>
      <c r="LLE4" s="17"/>
      <c r="LLF4" s="17"/>
      <c r="LLG4" s="17"/>
      <c r="LLH4" s="17"/>
      <c r="LLI4" s="17"/>
      <c r="LLJ4" s="17"/>
      <c r="LLK4" s="17"/>
      <c r="LLL4" s="17"/>
      <c r="LLM4" s="17"/>
      <c r="LLN4" s="17"/>
      <c r="LLO4" s="17"/>
      <c r="LLP4" s="17"/>
      <c r="LLQ4" s="17"/>
      <c r="LLR4" s="17"/>
      <c r="LLS4" s="17"/>
      <c r="LLT4" s="17"/>
      <c r="LLU4" s="17"/>
      <c r="LLV4" s="17"/>
      <c r="LLW4" s="17"/>
      <c r="LLX4" s="17"/>
      <c r="LLY4" s="17"/>
      <c r="LLZ4" s="17"/>
      <c r="LMA4" s="17"/>
      <c r="LMB4" s="17"/>
      <c r="LMC4" s="17"/>
      <c r="LMD4" s="17"/>
      <c r="LME4" s="17"/>
      <c r="LMF4" s="17"/>
      <c r="LMG4" s="17"/>
      <c r="LMH4" s="17"/>
      <c r="LMI4" s="17"/>
      <c r="LMJ4" s="17"/>
      <c r="LMK4" s="17"/>
      <c r="LML4" s="17"/>
      <c r="LMM4" s="17"/>
      <c r="LMN4" s="17"/>
      <c r="LMO4" s="17"/>
      <c r="LMP4" s="17"/>
      <c r="LMQ4" s="17"/>
      <c r="LMR4" s="17"/>
      <c r="LMS4" s="17"/>
      <c r="LMT4" s="17"/>
      <c r="LMU4" s="17"/>
      <c r="LMV4" s="17"/>
      <c r="LMW4" s="17"/>
      <c r="LMX4" s="17"/>
      <c r="LMY4" s="17"/>
      <c r="LMZ4" s="17"/>
      <c r="LNA4" s="17"/>
      <c r="LNB4" s="17"/>
      <c r="LNC4" s="17"/>
      <c r="LND4" s="17"/>
      <c r="LNE4" s="17"/>
      <c r="LNF4" s="17"/>
      <c r="LNG4" s="17"/>
      <c r="LNH4" s="17"/>
      <c r="LNI4" s="17"/>
      <c r="LNJ4" s="17"/>
      <c r="LNK4" s="17"/>
      <c r="LNL4" s="17"/>
      <c r="LNM4" s="17"/>
      <c r="LNN4" s="17"/>
      <c r="LNO4" s="17"/>
      <c r="LNP4" s="17"/>
      <c r="LNQ4" s="17"/>
      <c r="LNR4" s="17"/>
      <c r="LNS4" s="17"/>
      <c r="LNT4" s="17"/>
      <c r="LNU4" s="17"/>
      <c r="LNV4" s="17"/>
      <c r="LNW4" s="17"/>
      <c r="LNX4" s="17"/>
      <c r="LNY4" s="17"/>
      <c r="LNZ4" s="17"/>
      <c r="LOA4" s="17"/>
      <c r="LOB4" s="17"/>
      <c r="LOC4" s="17"/>
      <c r="LOD4" s="17"/>
      <c r="LOE4" s="17"/>
      <c r="LOF4" s="17"/>
      <c r="LOG4" s="17"/>
      <c r="LOH4" s="17"/>
      <c r="LOI4" s="17"/>
      <c r="LOJ4" s="17"/>
      <c r="LOK4" s="17"/>
      <c r="LOL4" s="17"/>
      <c r="LOM4" s="17"/>
      <c r="LON4" s="17"/>
      <c r="LOO4" s="17"/>
      <c r="LOP4" s="17"/>
      <c r="LOQ4" s="17"/>
      <c r="LOR4" s="17"/>
      <c r="LOS4" s="17"/>
      <c r="LOT4" s="17"/>
      <c r="LOU4" s="17"/>
      <c r="LOV4" s="17"/>
      <c r="LOW4" s="17"/>
      <c r="LOX4" s="17"/>
      <c r="LOY4" s="17"/>
      <c r="LOZ4" s="17"/>
      <c r="LPA4" s="17"/>
      <c r="LPB4" s="17"/>
      <c r="LPC4" s="17"/>
      <c r="LPD4" s="17"/>
      <c r="LPE4" s="17"/>
      <c r="LPF4" s="17"/>
      <c r="LPG4" s="17"/>
      <c r="LPH4" s="17"/>
      <c r="LPI4" s="17"/>
      <c r="LPJ4" s="17"/>
      <c r="LPK4" s="17"/>
      <c r="LPL4" s="17"/>
      <c r="LPM4" s="17"/>
      <c r="LPN4" s="17"/>
      <c r="LPO4" s="17"/>
      <c r="LPP4" s="17"/>
      <c r="LPQ4" s="17"/>
      <c r="LPR4" s="17"/>
      <c r="LPS4" s="17"/>
      <c r="LPT4" s="17"/>
      <c r="LPU4" s="17"/>
      <c r="LPV4" s="17"/>
      <c r="LPW4" s="17"/>
      <c r="LPX4" s="17"/>
      <c r="LPY4" s="17"/>
      <c r="LPZ4" s="17"/>
      <c r="LQA4" s="17"/>
      <c r="LQB4" s="17"/>
      <c r="LQC4" s="17"/>
      <c r="LQD4" s="17"/>
      <c r="LQE4" s="17"/>
      <c r="LQF4" s="17"/>
      <c r="LQG4" s="17"/>
      <c r="LQH4" s="17"/>
      <c r="LQI4" s="17"/>
      <c r="LQJ4" s="17"/>
      <c r="LQK4" s="17"/>
      <c r="LQL4" s="17"/>
      <c r="LQM4" s="17"/>
      <c r="LQN4" s="17"/>
      <c r="LQO4" s="17"/>
      <c r="LQP4" s="17"/>
      <c r="LQQ4" s="17"/>
      <c r="LQR4" s="17"/>
      <c r="LQS4" s="17"/>
      <c r="LQT4" s="17"/>
      <c r="LQU4" s="17"/>
      <c r="LQV4" s="17"/>
      <c r="LQW4" s="17"/>
      <c r="LQX4" s="17"/>
      <c r="LQY4" s="17"/>
      <c r="LQZ4" s="17"/>
      <c r="LRA4" s="17"/>
      <c r="LRB4" s="17"/>
      <c r="LRC4" s="17"/>
      <c r="LRD4" s="17"/>
      <c r="LRE4" s="17"/>
      <c r="LRF4" s="17"/>
      <c r="LRG4" s="17"/>
      <c r="LRH4" s="17"/>
      <c r="LRI4" s="17"/>
      <c r="LRJ4" s="17"/>
      <c r="LRK4" s="17"/>
      <c r="LRL4" s="17"/>
      <c r="LRM4" s="17"/>
      <c r="LRN4" s="17"/>
      <c r="LRO4" s="17"/>
      <c r="LRP4" s="17"/>
      <c r="LRQ4" s="17"/>
      <c r="LRR4" s="17"/>
      <c r="LRS4" s="17"/>
      <c r="LRT4" s="17"/>
      <c r="LRU4" s="17"/>
      <c r="LRV4" s="17"/>
      <c r="LRW4" s="17"/>
      <c r="LRX4" s="17"/>
      <c r="LRY4" s="17"/>
      <c r="LRZ4" s="17"/>
      <c r="LSA4" s="17"/>
      <c r="LSB4" s="17"/>
      <c r="LSC4" s="17"/>
      <c r="LSD4" s="17"/>
      <c r="LSE4" s="17"/>
      <c r="LSF4" s="17"/>
      <c r="LSG4" s="17"/>
      <c r="LSH4" s="17"/>
      <c r="LSI4" s="17"/>
      <c r="LSJ4" s="17"/>
      <c r="LSK4" s="17"/>
      <c r="LSL4" s="17"/>
      <c r="LSM4" s="17"/>
      <c r="LSN4" s="17"/>
      <c r="LSO4" s="17"/>
      <c r="LSP4" s="17"/>
      <c r="LSQ4" s="17"/>
      <c r="LSR4" s="17"/>
      <c r="LSS4" s="17"/>
      <c r="LST4" s="17"/>
      <c r="LSU4" s="17"/>
      <c r="LSV4" s="17"/>
      <c r="LSW4" s="17"/>
      <c r="LSX4" s="17"/>
      <c r="LSY4" s="17"/>
      <c r="LSZ4" s="17"/>
      <c r="LTA4" s="17"/>
      <c r="LTB4" s="17"/>
      <c r="LTC4" s="17"/>
      <c r="LTD4" s="17"/>
      <c r="LTE4" s="17"/>
      <c r="LTF4" s="17"/>
      <c r="LTG4" s="17"/>
      <c r="LTH4" s="17"/>
      <c r="LTI4" s="17"/>
      <c r="LTJ4" s="17"/>
      <c r="LTK4" s="17"/>
      <c r="LTL4" s="17"/>
      <c r="LTM4" s="17"/>
      <c r="LTN4" s="17"/>
      <c r="LTO4" s="17"/>
      <c r="LTP4" s="17"/>
      <c r="LTQ4" s="17"/>
      <c r="LTR4" s="17"/>
      <c r="LTS4" s="17"/>
      <c r="LTT4" s="17"/>
      <c r="LTU4" s="17"/>
      <c r="LTV4" s="17"/>
      <c r="LTW4" s="17"/>
      <c r="LTX4" s="17"/>
      <c r="LTY4" s="17"/>
      <c r="LTZ4" s="17"/>
      <c r="LUA4" s="17"/>
      <c r="LUB4" s="17"/>
      <c r="LUC4" s="17"/>
      <c r="LUD4" s="17"/>
      <c r="LUE4" s="17"/>
      <c r="LUF4" s="17"/>
      <c r="LUG4" s="17"/>
      <c r="LUH4" s="17"/>
      <c r="LUI4" s="17"/>
      <c r="LUJ4" s="17"/>
      <c r="LUK4" s="17"/>
      <c r="LUL4" s="17"/>
      <c r="LUM4" s="17"/>
      <c r="LUN4" s="17"/>
      <c r="LUO4" s="17"/>
      <c r="LUP4" s="17"/>
      <c r="LUQ4" s="17"/>
      <c r="LUR4" s="17"/>
      <c r="LUS4" s="17"/>
      <c r="LUT4" s="17"/>
      <c r="LUU4" s="17"/>
      <c r="LUV4" s="17"/>
      <c r="LUW4" s="17"/>
      <c r="LUX4" s="17"/>
      <c r="LUY4" s="17"/>
      <c r="LUZ4" s="17"/>
      <c r="LVA4" s="17"/>
      <c r="LVB4" s="17"/>
      <c r="LVC4" s="17"/>
      <c r="LVD4" s="17"/>
      <c r="LVE4" s="17"/>
      <c r="LVF4" s="17"/>
      <c r="LVG4" s="17"/>
      <c r="LVH4" s="17"/>
      <c r="LVI4" s="17"/>
      <c r="LVJ4" s="17"/>
      <c r="LVK4" s="17"/>
      <c r="LVL4" s="17"/>
      <c r="LVM4" s="17"/>
      <c r="LVN4" s="17"/>
      <c r="LVO4" s="17"/>
      <c r="LVP4" s="17"/>
      <c r="LVQ4" s="17"/>
      <c r="LVR4" s="17"/>
      <c r="LVS4" s="17"/>
      <c r="LVT4" s="17"/>
      <c r="LVU4" s="17"/>
      <c r="LVV4" s="17"/>
      <c r="LVW4" s="17"/>
      <c r="LVX4" s="17"/>
      <c r="LVY4" s="17"/>
      <c r="LVZ4" s="17"/>
      <c r="LWA4" s="17"/>
      <c r="LWB4" s="17"/>
      <c r="LWC4" s="17"/>
      <c r="LWD4" s="17"/>
      <c r="LWE4" s="17"/>
      <c r="LWF4" s="17"/>
      <c r="LWG4" s="17"/>
      <c r="LWH4" s="17"/>
      <c r="LWI4" s="17"/>
      <c r="LWJ4" s="17"/>
      <c r="LWK4" s="17"/>
      <c r="LWL4" s="17"/>
      <c r="LWM4" s="17"/>
      <c r="LWN4" s="17"/>
      <c r="LWO4" s="17"/>
      <c r="LWP4" s="17"/>
      <c r="LWQ4" s="17"/>
      <c r="LWR4" s="17"/>
      <c r="LWS4" s="17"/>
      <c r="LWT4" s="17"/>
      <c r="LWU4" s="17"/>
      <c r="LWV4" s="17"/>
      <c r="LWW4" s="17"/>
      <c r="LWX4" s="17"/>
      <c r="LWY4" s="17"/>
      <c r="LWZ4" s="17"/>
      <c r="LXA4" s="17"/>
      <c r="LXB4" s="17"/>
      <c r="LXC4" s="17"/>
      <c r="LXD4" s="17"/>
      <c r="LXE4" s="17"/>
      <c r="LXF4" s="17"/>
      <c r="LXG4" s="17"/>
      <c r="LXH4" s="17"/>
      <c r="LXI4" s="17"/>
      <c r="LXJ4" s="17"/>
      <c r="LXK4" s="17"/>
      <c r="LXL4" s="17"/>
      <c r="LXM4" s="17"/>
      <c r="LXN4" s="17"/>
      <c r="LXO4" s="17"/>
      <c r="LXP4" s="17"/>
      <c r="LXQ4" s="17"/>
      <c r="LXR4" s="17"/>
      <c r="LXS4" s="17"/>
      <c r="LXT4" s="17"/>
      <c r="LXU4" s="17"/>
      <c r="LXV4" s="17"/>
      <c r="LXW4" s="17"/>
      <c r="LXX4" s="17"/>
      <c r="LXY4" s="17"/>
      <c r="LXZ4" s="17"/>
      <c r="LYA4" s="17"/>
      <c r="LYB4" s="17"/>
      <c r="LYC4" s="17"/>
      <c r="LYD4" s="17"/>
      <c r="LYE4" s="17"/>
      <c r="LYF4" s="17"/>
      <c r="LYG4" s="17"/>
      <c r="LYH4" s="17"/>
      <c r="LYI4" s="17"/>
      <c r="LYJ4" s="17"/>
      <c r="LYK4" s="17"/>
      <c r="LYL4" s="17"/>
      <c r="LYM4" s="17"/>
      <c r="LYN4" s="17"/>
      <c r="LYO4" s="17"/>
      <c r="LYP4" s="17"/>
      <c r="LYQ4" s="17"/>
      <c r="LYR4" s="17"/>
      <c r="LYS4" s="17"/>
      <c r="LYT4" s="17"/>
      <c r="LYU4" s="17"/>
      <c r="LYV4" s="17"/>
      <c r="LYW4" s="17"/>
      <c r="LYX4" s="17"/>
      <c r="LYY4" s="17"/>
      <c r="LYZ4" s="17"/>
      <c r="LZA4" s="17"/>
      <c r="LZB4" s="17"/>
      <c r="LZC4" s="17"/>
      <c r="LZD4" s="17"/>
      <c r="LZE4" s="17"/>
      <c r="LZF4" s="17"/>
      <c r="LZG4" s="17"/>
      <c r="LZH4" s="17"/>
      <c r="LZI4" s="17"/>
      <c r="LZJ4" s="17"/>
      <c r="LZK4" s="17"/>
      <c r="LZL4" s="17"/>
      <c r="LZM4" s="17"/>
      <c r="LZN4" s="17"/>
      <c r="LZO4" s="17"/>
      <c r="LZP4" s="17"/>
      <c r="LZQ4" s="17"/>
      <c r="LZR4" s="17"/>
      <c r="LZS4" s="17"/>
      <c r="LZT4" s="17"/>
      <c r="LZU4" s="17"/>
      <c r="LZV4" s="17"/>
      <c r="LZW4" s="17"/>
      <c r="LZX4" s="17"/>
      <c r="LZY4" s="17"/>
      <c r="LZZ4" s="17"/>
      <c r="MAA4" s="17"/>
      <c r="MAB4" s="17"/>
      <c r="MAC4" s="17"/>
      <c r="MAD4" s="17"/>
      <c r="MAE4" s="17"/>
      <c r="MAF4" s="17"/>
      <c r="MAG4" s="17"/>
      <c r="MAH4" s="17"/>
      <c r="MAI4" s="17"/>
      <c r="MAJ4" s="17"/>
      <c r="MAK4" s="17"/>
      <c r="MAL4" s="17"/>
      <c r="MAM4" s="17"/>
      <c r="MAN4" s="17"/>
      <c r="MAO4" s="17"/>
      <c r="MAP4" s="17"/>
      <c r="MAQ4" s="17"/>
      <c r="MAR4" s="17"/>
      <c r="MAS4" s="17"/>
      <c r="MAT4" s="17"/>
      <c r="MAU4" s="17"/>
      <c r="MAV4" s="17"/>
      <c r="MAW4" s="17"/>
      <c r="MAX4" s="17"/>
      <c r="MAY4" s="17"/>
      <c r="MAZ4" s="17"/>
      <c r="MBA4" s="17"/>
      <c r="MBB4" s="17"/>
      <c r="MBC4" s="17"/>
      <c r="MBD4" s="17"/>
      <c r="MBE4" s="17"/>
      <c r="MBF4" s="17"/>
      <c r="MBG4" s="17"/>
      <c r="MBH4" s="17"/>
      <c r="MBI4" s="17"/>
      <c r="MBJ4" s="17"/>
      <c r="MBK4" s="17"/>
      <c r="MBL4" s="17"/>
      <c r="MBM4" s="17"/>
      <c r="MBN4" s="17"/>
      <c r="MBO4" s="17"/>
      <c r="MBP4" s="17"/>
      <c r="MBQ4" s="17"/>
      <c r="MBR4" s="17"/>
      <c r="MBS4" s="17"/>
      <c r="MBT4" s="17"/>
      <c r="MBU4" s="17"/>
      <c r="MBV4" s="17"/>
      <c r="MBW4" s="17"/>
      <c r="MBX4" s="17"/>
      <c r="MBY4" s="17"/>
      <c r="MBZ4" s="17"/>
      <c r="MCA4" s="17"/>
      <c r="MCB4" s="17"/>
      <c r="MCC4" s="17"/>
      <c r="MCD4" s="17"/>
      <c r="MCE4" s="17"/>
      <c r="MCF4" s="17"/>
      <c r="MCG4" s="17"/>
      <c r="MCH4" s="17"/>
      <c r="MCI4" s="17"/>
      <c r="MCJ4" s="17"/>
      <c r="MCK4" s="17"/>
      <c r="MCL4" s="17"/>
      <c r="MCM4" s="17"/>
      <c r="MCN4" s="17"/>
      <c r="MCO4" s="17"/>
      <c r="MCP4" s="17"/>
      <c r="MCQ4" s="17"/>
      <c r="MCR4" s="17"/>
      <c r="MCS4" s="17"/>
      <c r="MCT4" s="17"/>
      <c r="MCU4" s="17"/>
      <c r="MCV4" s="17"/>
      <c r="MCW4" s="17"/>
      <c r="MCX4" s="17"/>
      <c r="MCY4" s="17"/>
      <c r="MCZ4" s="17"/>
      <c r="MDA4" s="17"/>
      <c r="MDB4" s="17"/>
      <c r="MDC4" s="17"/>
      <c r="MDD4" s="17"/>
      <c r="MDE4" s="17"/>
      <c r="MDF4" s="17"/>
      <c r="MDG4" s="17"/>
      <c r="MDH4" s="17"/>
      <c r="MDI4" s="17"/>
      <c r="MDJ4" s="17"/>
      <c r="MDK4" s="17"/>
      <c r="MDL4" s="17"/>
      <c r="MDM4" s="17"/>
      <c r="MDN4" s="17"/>
      <c r="MDO4" s="17"/>
      <c r="MDP4" s="17"/>
      <c r="MDQ4" s="17"/>
      <c r="MDR4" s="17"/>
      <c r="MDS4" s="17"/>
      <c r="MDT4" s="17"/>
      <c r="MDU4" s="17"/>
      <c r="MDV4" s="17"/>
      <c r="MDW4" s="17"/>
      <c r="MDX4" s="17"/>
      <c r="MDY4" s="17"/>
      <c r="MDZ4" s="17"/>
      <c r="MEA4" s="17"/>
      <c r="MEB4" s="17"/>
      <c r="MEC4" s="17"/>
      <c r="MED4" s="17"/>
      <c r="MEE4" s="17"/>
      <c r="MEF4" s="17"/>
      <c r="MEG4" s="17"/>
      <c r="MEH4" s="17"/>
      <c r="MEI4" s="17"/>
      <c r="MEJ4" s="17"/>
      <c r="MEK4" s="17"/>
      <c r="MEL4" s="17"/>
      <c r="MEM4" s="17"/>
      <c r="MEN4" s="17"/>
      <c r="MEO4" s="17"/>
      <c r="MEP4" s="17"/>
      <c r="MEQ4" s="17"/>
      <c r="MER4" s="17"/>
      <c r="MES4" s="17"/>
      <c r="MET4" s="17"/>
      <c r="MEU4" s="17"/>
      <c r="MEV4" s="17"/>
      <c r="MEW4" s="17"/>
      <c r="MEX4" s="17"/>
      <c r="MEY4" s="17"/>
      <c r="MEZ4" s="17"/>
      <c r="MFA4" s="17"/>
      <c r="MFB4" s="17"/>
      <c r="MFC4" s="17"/>
      <c r="MFD4" s="17"/>
      <c r="MFE4" s="17"/>
      <c r="MFF4" s="17"/>
      <c r="MFG4" s="17"/>
      <c r="MFH4" s="17"/>
      <c r="MFI4" s="17"/>
      <c r="MFJ4" s="17"/>
      <c r="MFK4" s="17"/>
      <c r="MFL4" s="17"/>
      <c r="MFM4" s="17"/>
      <c r="MFN4" s="17"/>
      <c r="MFO4" s="17"/>
      <c r="MFP4" s="17"/>
      <c r="MFQ4" s="17"/>
      <c r="MFR4" s="17"/>
      <c r="MFS4" s="17"/>
      <c r="MFT4" s="17"/>
      <c r="MFU4" s="17"/>
      <c r="MFV4" s="17"/>
      <c r="MFW4" s="17"/>
      <c r="MFX4" s="17"/>
      <c r="MFY4" s="17"/>
      <c r="MFZ4" s="17"/>
      <c r="MGA4" s="17"/>
      <c r="MGB4" s="17"/>
      <c r="MGC4" s="17"/>
      <c r="MGD4" s="17"/>
      <c r="MGE4" s="17"/>
      <c r="MGF4" s="17"/>
      <c r="MGG4" s="17"/>
      <c r="MGH4" s="17"/>
      <c r="MGI4" s="17"/>
      <c r="MGJ4" s="17"/>
      <c r="MGK4" s="17"/>
      <c r="MGL4" s="17"/>
      <c r="MGM4" s="17"/>
      <c r="MGN4" s="17"/>
      <c r="MGO4" s="17"/>
      <c r="MGP4" s="17"/>
      <c r="MGQ4" s="17"/>
      <c r="MGR4" s="17"/>
      <c r="MGS4" s="17"/>
      <c r="MGT4" s="17"/>
      <c r="MGU4" s="17"/>
      <c r="MGV4" s="17"/>
      <c r="MGW4" s="17"/>
      <c r="MGX4" s="17"/>
      <c r="MGY4" s="17"/>
      <c r="MGZ4" s="17"/>
      <c r="MHA4" s="17"/>
      <c r="MHB4" s="17"/>
      <c r="MHC4" s="17"/>
      <c r="MHD4" s="17"/>
      <c r="MHE4" s="17"/>
      <c r="MHF4" s="17"/>
      <c r="MHG4" s="17"/>
      <c r="MHH4" s="17"/>
      <c r="MHI4" s="17"/>
      <c r="MHJ4" s="17"/>
      <c r="MHK4" s="17"/>
      <c r="MHL4" s="17"/>
      <c r="MHM4" s="17"/>
      <c r="MHN4" s="17"/>
      <c r="MHO4" s="17"/>
      <c r="MHP4" s="17"/>
      <c r="MHQ4" s="17"/>
      <c r="MHR4" s="17"/>
      <c r="MHS4" s="17"/>
      <c r="MHT4" s="17"/>
      <c r="MHU4" s="17"/>
      <c r="MHV4" s="17"/>
      <c r="MHW4" s="17"/>
      <c r="MHX4" s="17"/>
      <c r="MHY4" s="17"/>
      <c r="MHZ4" s="17"/>
      <c r="MIA4" s="17"/>
      <c r="MIB4" s="17"/>
      <c r="MIC4" s="17"/>
      <c r="MID4" s="17"/>
      <c r="MIE4" s="17"/>
      <c r="MIF4" s="17"/>
      <c r="MIG4" s="17"/>
      <c r="MIH4" s="17"/>
      <c r="MII4" s="17"/>
      <c r="MIJ4" s="17"/>
      <c r="MIK4" s="17"/>
      <c r="MIL4" s="17"/>
      <c r="MIM4" s="17"/>
      <c r="MIN4" s="17"/>
      <c r="MIO4" s="17"/>
      <c r="MIP4" s="17"/>
      <c r="MIQ4" s="17"/>
      <c r="MIR4" s="17"/>
      <c r="MIS4" s="17"/>
      <c r="MIT4" s="17"/>
      <c r="MIU4" s="17"/>
      <c r="MIV4" s="17"/>
      <c r="MIW4" s="17"/>
      <c r="MIX4" s="17"/>
      <c r="MIY4" s="17"/>
      <c r="MIZ4" s="17"/>
      <c r="MJA4" s="17"/>
      <c r="MJB4" s="17"/>
      <c r="MJC4" s="17"/>
      <c r="MJD4" s="17"/>
      <c r="MJE4" s="17"/>
      <c r="MJF4" s="17"/>
      <c r="MJG4" s="17"/>
      <c r="MJH4" s="17"/>
      <c r="MJI4" s="17"/>
      <c r="MJJ4" s="17"/>
      <c r="MJK4" s="17"/>
      <c r="MJL4" s="17"/>
      <c r="MJM4" s="17"/>
      <c r="MJN4" s="17"/>
      <c r="MJO4" s="17"/>
      <c r="MJP4" s="17"/>
      <c r="MJQ4" s="17"/>
      <c r="MJR4" s="17"/>
      <c r="MJS4" s="17"/>
      <c r="MJT4" s="17"/>
      <c r="MJU4" s="17"/>
      <c r="MJV4" s="17"/>
      <c r="MJW4" s="17"/>
      <c r="MJX4" s="17"/>
      <c r="MJY4" s="17"/>
      <c r="MJZ4" s="17"/>
      <c r="MKA4" s="17"/>
      <c r="MKB4" s="17"/>
      <c r="MKC4" s="17"/>
      <c r="MKD4" s="17"/>
      <c r="MKE4" s="17"/>
      <c r="MKF4" s="17"/>
      <c r="MKG4" s="17"/>
      <c r="MKH4" s="17"/>
      <c r="MKI4" s="17"/>
      <c r="MKJ4" s="17"/>
      <c r="MKK4" s="17"/>
      <c r="MKL4" s="17"/>
      <c r="MKM4" s="17"/>
      <c r="MKN4" s="17"/>
      <c r="MKO4" s="17"/>
      <c r="MKP4" s="17"/>
      <c r="MKQ4" s="17"/>
      <c r="MKR4" s="17"/>
      <c r="MKS4" s="17"/>
      <c r="MKT4" s="17"/>
      <c r="MKU4" s="17"/>
      <c r="MKV4" s="17"/>
      <c r="MKW4" s="17"/>
      <c r="MKX4" s="17"/>
      <c r="MKY4" s="17"/>
      <c r="MKZ4" s="17"/>
      <c r="MLA4" s="17"/>
      <c r="MLB4" s="17"/>
      <c r="MLC4" s="17"/>
      <c r="MLD4" s="17"/>
      <c r="MLE4" s="17"/>
      <c r="MLF4" s="17"/>
      <c r="MLG4" s="17"/>
      <c r="MLH4" s="17"/>
      <c r="MLI4" s="17"/>
      <c r="MLJ4" s="17"/>
      <c r="MLK4" s="17"/>
      <c r="MLL4" s="17"/>
      <c r="MLM4" s="17"/>
      <c r="MLN4" s="17"/>
      <c r="MLO4" s="17"/>
      <c r="MLP4" s="17"/>
      <c r="MLQ4" s="17"/>
      <c r="MLR4" s="17"/>
      <c r="MLS4" s="17"/>
      <c r="MLT4" s="17"/>
      <c r="MLU4" s="17"/>
      <c r="MLV4" s="17"/>
      <c r="MLW4" s="17"/>
      <c r="MLX4" s="17"/>
      <c r="MLY4" s="17"/>
      <c r="MLZ4" s="17"/>
      <c r="MMA4" s="17"/>
      <c r="MMB4" s="17"/>
      <c r="MMC4" s="17"/>
      <c r="MMD4" s="17"/>
      <c r="MME4" s="17"/>
      <c r="MMF4" s="17"/>
      <c r="MMG4" s="17"/>
      <c r="MMH4" s="17"/>
      <c r="MMI4" s="17"/>
      <c r="MMJ4" s="17"/>
      <c r="MMK4" s="17"/>
      <c r="MML4" s="17"/>
      <c r="MMM4" s="17"/>
      <c r="MMN4" s="17"/>
      <c r="MMO4" s="17"/>
      <c r="MMP4" s="17"/>
      <c r="MMQ4" s="17"/>
      <c r="MMR4" s="17"/>
      <c r="MMS4" s="17"/>
      <c r="MMT4" s="17"/>
      <c r="MMU4" s="17"/>
      <c r="MMV4" s="17"/>
      <c r="MMW4" s="17"/>
      <c r="MMX4" s="17"/>
      <c r="MMY4" s="17"/>
      <c r="MMZ4" s="17"/>
      <c r="MNA4" s="17"/>
      <c r="MNB4" s="17"/>
      <c r="MNC4" s="17"/>
      <c r="MND4" s="17"/>
      <c r="MNE4" s="17"/>
      <c r="MNF4" s="17"/>
      <c r="MNG4" s="17"/>
      <c r="MNH4" s="17"/>
      <c r="MNI4" s="17"/>
      <c r="MNJ4" s="17"/>
      <c r="MNK4" s="17"/>
      <c r="MNL4" s="17"/>
      <c r="MNM4" s="17"/>
      <c r="MNN4" s="17"/>
      <c r="MNO4" s="17"/>
      <c r="MNP4" s="17"/>
      <c r="MNQ4" s="17"/>
      <c r="MNR4" s="17"/>
      <c r="MNS4" s="17"/>
      <c r="MNT4" s="17"/>
      <c r="MNU4" s="17"/>
      <c r="MNV4" s="17"/>
      <c r="MNW4" s="17"/>
      <c r="MNX4" s="17"/>
      <c r="MNY4" s="17"/>
      <c r="MNZ4" s="17"/>
      <c r="MOA4" s="17"/>
      <c r="MOB4" s="17"/>
      <c r="MOC4" s="17"/>
      <c r="MOD4" s="17"/>
      <c r="MOE4" s="17"/>
      <c r="MOF4" s="17"/>
      <c r="MOG4" s="17"/>
      <c r="MOH4" s="17"/>
      <c r="MOI4" s="17"/>
      <c r="MOJ4" s="17"/>
      <c r="MOK4" s="17"/>
      <c r="MOL4" s="17"/>
      <c r="MOM4" s="17"/>
      <c r="MON4" s="17"/>
      <c r="MOO4" s="17"/>
      <c r="MOP4" s="17"/>
      <c r="MOQ4" s="17"/>
      <c r="MOR4" s="17"/>
      <c r="MOS4" s="17"/>
      <c r="MOT4" s="17"/>
      <c r="MOU4" s="17"/>
      <c r="MOV4" s="17"/>
      <c r="MOW4" s="17"/>
      <c r="MOX4" s="17"/>
      <c r="MOY4" s="17"/>
      <c r="MOZ4" s="17"/>
      <c r="MPA4" s="17"/>
      <c r="MPB4" s="17"/>
      <c r="MPC4" s="17"/>
      <c r="MPD4" s="17"/>
      <c r="MPE4" s="17"/>
      <c r="MPF4" s="17"/>
      <c r="MPG4" s="17"/>
      <c r="MPH4" s="17"/>
      <c r="MPI4" s="17"/>
      <c r="MPJ4" s="17"/>
      <c r="MPK4" s="17"/>
      <c r="MPL4" s="17"/>
      <c r="MPM4" s="17"/>
      <c r="MPN4" s="17"/>
      <c r="MPO4" s="17"/>
      <c r="MPP4" s="17"/>
      <c r="MPQ4" s="17"/>
      <c r="MPR4" s="17"/>
      <c r="MPS4" s="17"/>
      <c r="MPT4" s="17"/>
      <c r="MPU4" s="17"/>
      <c r="MPV4" s="17"/>
      <c r="MPW4" s="17"/>
      <c r="MPX4" s="17"/>
      <c r="MPY4" s="17"/>
      <c r="MPZ4" s="17"/>
      <c r="MQA4" s="17"/>
      <c r="MQB4" s="17"/>
      <c r="MQC4" s="17"/>
      <c r="MQD4" s="17"/>
      <c r="MQE4" s="17"/>
      <c r="MQF4" s="17"/>
      <c r="MQG4" s="17"/>
      <c r="MQH4" s="17"/>
      <c r="MQI4" s="17"/>
      <c r="MQJ4" s="17"/>
      <c r="MQK4" s="17"/>
      <c r="MQL4" s="17"/>
      <c r="MQM4" s="17"/>
      <c r="MQN4" s="17"/>
      <c r="MQO4" s="17"/>
      <c r="MQP4" s="17"/>
      <c r="MQQ4" s="17"/>
      <c r="MQR4" s="17"/>
      <c r="MQS4" s="17"/>
      <c r="MQT4" s="17"/>
      <c r="MQU4" s="17"/>
      <c r="MQV4" s="17"/>
      <c r="MQW4" s="17"/>
      <c r="MQX4" s="17"/>
      <c r="MQY4" s="17"/>
      <c r="MQZ4" s="17"/>
      <c r="MRA4" s="17"/>
      <c r="MRB4" s="17"/>
      <c r="MRC4" s="17"/>
      <c r="MRD4" s="17"/>
      <c r="MRE4" s="17"/>
      <c r="MRF4" s="17"/>
      <c r="MRG4" s="17"/>
      <c r="MRH4" s="17"/>
      <c r="MRI4" s="17"/>
      <c r="MRJ4" s="17"/>
      <c r="MRK4" s="17"/>
      <c r="MRL4" s="17"/>
      <c r="MRM4" s="17"/>
      <c r="MRN4" s="17"/>
      <c r="MRO4" s="17"/>
      <c r="MRP4" s="17"/>
      <c r="MRQ4" s="17"/>
      <c r="MRR4" s="17"/>
      <c r="MRS4" s="17"/>
      <c r="MRT4" s="17"/>
      <c r="MRU4" s="17"/>
      <c r="MRV4" s="17"/>
      <c r="MRW4" s="17"/>
      <c r="MRX4" s="17"/>
      <c r="MRY4" s="17"/>
      <c r="MRZ4" s="17"/>
      <c r="MSA4" s="17"/>
      <c r="MSB4" s="17"/>
      <c r="MSC4" s="17"/>
      <c r="MSD4" s="17"/>
      <c r="MSE4" s="17"/>
      <c r="MSF4" s="17"/>
      <c r="MSG4" s="17"/>
      <c r="MSH4" s="17"/>
      <c r="MSI4" s="17"/>
      <c r="MSJ4" s="17"/>
      <c r="MSK4" s="17"/>
      <c r="MSL4" s="17"/>
      <c r="MSM4" s="17"/>
      <c r="MSN4" s="17"/>
      <c r="MSO4" s="17"/>
      <c r="MSP4" s="17"/>
      <c r="MSQ4" s="17"/>
      <c r="MSR4" s="17"/>
      <c r="MSS4" s="17"/>
      <c r="MST4" s="17"/>
      <c r="MSU4" s="17"/>
      <c r="MSV4" s="17"/>
      <c r="MSW4" s="17"/>
      <c r="MSX4" s="17"/>
      <c r="MSY4" s="17"/>
      <c r="MSZ4" s="17"/>
      <c r="MTA4" s="17"/>
      <c r="MTB4" s="17"/>
      <c r="MTC4" s="17"/>
      <c r="MTD4" s="17"/>
      <c r="MTE4" s="17"/>
      <c r="MTF4" s="17"/>
      <c r="MTG4" s="17"/>
      <c r="MTH4" s="17"/>
      <c r="MTI4" s="17"/>
      <c r="MTJ4" s="17"/>
      <c r="MTK4" s="17"/>
      <c r="MTL4" s="17"/>
      <c r="MTM4" s="17"/>
      <c r="MTN4" s="17"/>
      <c r="MTO4" s="17"/>
      <c r="MTP4" s="17"/>
      <c r="MTQ4" s="17"/>
      <c r="MTR4" s="17"/>
      <c r="MTS4" s="17"/>
      <c r="MTT4" s="17"/>
      <c r="MTU4" s="17"/>
      <c r="MTV4" s="17"/>
      <c r="MTW4" s="17"/>
      <c r="MTX4" s="17"/>
      <c r="MTY4" s="17"/>
      <c r="MTZ4" s="17"/>
      <c r="MUA4" s="17"/>
      <c r="MUB4" s="17"/>
      <c r="MUC4" s="17"/>
      <c r="MUD4" s="17"/>
      <c r="MUE4" s="17"/>
      <c r="MUF4" s="17"/>
      <c r="MUG4" s="17"/>
      <c r="MUH4" s="17"/>
      <c r="MUI4" s="17"/>
      <c r="MUJ4" s="17"/>
      <c r="MUK4" s="17"/>
      <c r="MUL4" s="17"/>
      <c r="MUM4" s="17"/>
      <c r="MUN4" s="17"/>
      <c r="MUO4" s="17"/>
      <c r="MUP4" s="17"/>
      <c r="MUQ4" s="17"/>
      <c r="MUR4" s="17"/>
      <c r="MUS4" s="17"/>
      <c r="MUT4" s="17"/>
      <c r="MUU4" s="17"/>
      <c r="MUV4" s="17"/>
      <c r="MUW4" s="17"/>
      <c r="MUX4" s="17"/>
      <c r="MUY4" s="17"/>
      <c r="MUZ4" s="17"/>
      <c r="MVA4" s="17"/>
      <c r="MVB4" s="17"/>
      <c r="MVC4" s="17"/>
      <c r="MVD4" s="17"/>
      <c r="MVE4" s="17"/>
      <c r="MVF4" s="17"/>
      <c r="MVG4" s="17"/>
      <c r="MVH4" s="17"/>
      <c r="MVI4" s="17"/>
      <c r="MVJ4" s="17"/>
      <c r="MVK4" s="17"/>
      <c r="MVL4" s="17"/>
      <c r="MVM4" s="17"/>
      <c r="MVN4" s="17"/>
      <c r="MVO4" s="17"/>
      <c r="MVP4" s="17"/>
      <c r="MVQ4" s="17"/>
      <c r="MVR4" s="17"/>
      <c r="MVS4" s="17"/>
      <c r="MVT4" s="17"/>
      <c r="MVU4" s="17"/>
      <c r="MVV4" s="17"/>
      <c r="MVW4" s="17"/>
      <c r="MVX4" s="17"/>
      <c r="MVY4" s="17"/>
      <c r="MVZ4" s="17"/>
      <c r="MWA4" s="17"/>
      <c r="MWB4" s="17"/>
      <c r="MWC4" s="17"/>
      <c r="MWD4" s="17"/>
      <c r="MWE4" s="17"/>
      <c r="MWF4" s="17"/>
      <c r="MWG4" s="17"/>
      <c r="MWH4" s="17"/>
      <c r="MWI4" s="17"/>
      <c r="MWJ4" s="17"/>
      <c r="MWK4" s="17"/>
      <c r="MWL4" s="17"/>
      <c r="MWM4" s="17"/>
      <c r="MWN4" s="17"/>
      <c r="MWO4" s="17"/>
      <c r="MWP4" s="17"/>
      <c r="MWQ4" s="17"/>
      <c r="MWR4" s="17"/>
      <c r="MWS4" s="17"/>
      <c r="MWT4" s="17"/>
      <c r="MWU4" s="17"/>
      <c r="MWV4" s="17"/>
      <c r="MWW4" s="17"/>
      <c r="MWX4" s="17"/>
      <c r="MWY4" s="17"/>
      <c r="MWZ4" s="17"/>
      <c r="MXA4" s="17"/>
      <c r="MXB4" s="17"/>
      <c r="MXC4" s="17"/>
      <c r="MXD4" s="17"/>
      <c r="MXE4" s="17"/>
      <c r="MXF4" s="17"/>
      <c r="MXG4" s="17"/>
      <c r="MXH4" s="17"/>
      <c r="MXI4" s="17"/>
      <c r="MXJ4" s="17"/>
      <c r="MXK4" s="17"/>
      <c r="MXL4" s="17"/>
      <c r="MXM4" s="17"/>
      <c r="MXN4" s="17"/>
      <c r="MXO4" s="17"/>
      <c r="MXP4" s="17"/>
      <c r="MXQ4" s="17"/>
      <c r="MXR4" s="17"/>
      <c r="MXS4" s="17"/>
      <c r="MXT4" s="17"/>
      <c r="MXU4" s="17"/>
      <c r="MXV4" s="17"/>
      <c r="MXW4" s="17"/>
      <c r="MXX4" s="17"/>
      <c r="MXY4" s="17"/>
      <c r="MXZ4" s="17"/>
      <c r="MYA4" s="17"/>
      <c r="MYB4" s="17"/>
      <c r="MYC4" s="17"/>
      <c r="MYD4" s="17"/>
      <c r="MYE4" s="17"/>
      <c r="MYF4" s="17"/>
      <c r="MYG4" s="17"/>
      <c r="MYH4" s="17"/>
      <c r="MYI4" s="17"/>
      <c r="MYJ4" s="17"/>
      <c r="MYK4" s="17"/>
      <c r="MYL4" s="17"/>
      <c r="MYM4" s="17"/>
      <c r="MYN4" s="17"/>
      <c r="MYO4" s="17"/>
      <c r="MYP4" s="17"/>
      <c r="MYQ4" s="17"/>
      <c r="MYR4" s="17"/>
      <c r="MYS4" s="17"/>
      <c r="MYT4" s="17"/>
      <c r="MYU4" s="17"/>
      <c r="MYV4" s="17"/>
      <c r="MYW4" s="17"/>
      <c r="MYX4" s="17"/>
      <c r="MYY4" s="17"/>
      <c r="MYZ4" s="17"/>
      <c r="MZA4" s="17"/>
      <c r="MZB4" s="17"/>
      <c r="MZC4" s="17"/>
      <c r="MZD4" s="17"/>
      <c r="MZE4" s="17"/>
      <c r="MZF4" s="17"/>
      <c r="MZG4" s="17"/>
      <c r="MZH4" s="17"/>
      <c r="MZI4" s="17"/>
      <c r="MZJ4" s="17"/>
      <c r="MZK4" s="17"/>
      <c r="MZL4" s="17"/>
      <c r="MZM4" s="17"/>
      <c r="MZN4" s="17"/>
      <c r="MZO4" s="17"/>
      <c r="MZP4" s="17"/>
      <c r="MZQ4" s="17"/>
      <c r="MZR4" s="17"/>
      <c r="MZS4" s="17"/>
      <c r="MZT4" s="17"/>
      <c r="MZU4" s="17"/>
      <c r="MZV4" s="17"/>
      <c r="MZW4" s="17"/>
      <c r="MZX4" s="17"/>
      <c r="MZY4" s="17"/>
      <c r="MZZ4" s="17"/>
      <c r="NAA4" s="17"/>
      <c r="NAB4" s="17"/>
      <c r="NAC4" s="17"/>
      <c r="NAD4" s="17"/>
      <c r="NAE4" s="17"/>
      <c r="NAF4" s="17"/>
      <c r="NAG4" s="17"/>
      <c r="NAH4" s="17"/>
      <c r="NAI4" s="17"/>
      <c r="NAJ4" s="17"/>
      <c r="NAK4" s="17"/>
      <c r="NAL4" s="17"/>
      <c r="NAM4" s="17"/>
      <c r="NAN4" s="17"/>
      <c r="NAO4" s="17"/>
      <c r="NAP4" s="17"/>
      <c r="NAQ4" s="17"/>
      <c r="NAR4" s="17"/>
      <c r="NAS4" s="17"/>
      <c r="NAT4" s="17"/>
      <c r="NAU4" s="17"/>
      <c r="NAV4" s="17"/>
      <c r="NAW4" s="17"/>
      <c r="NAX4" s="17"/>
      <c r="NAY4" s="17"/>
      <c r="NAZ4" s="17"/>
      <c r="NBA4" s="17"/>
      <c r="NBB4" s="17"/>
      <c r="NBC4" s="17"/>
      <c r="NBD4" s="17"/>
      <c r="NBE4" s="17"/>
      <c r="NBF4" s="17"/>
      <c r="NBG4" s="17"/>
      <c r="NBH4" s="17"/>
      <c r="NBI4" s="17"/>
      <c r="NBJ4" s="17"/>
      <c r="NBK4" s="17"/>
      <c r="NBL4" s="17"/>
      <c r="NBM4" s="17"/>
      <c r="NBN4" s="17"/>
      <c r="NBO4" s="17"/>
      <c r="NBP4" s="17"/>
      <c r="NBQ4" s="17"/>
      <c r="NBR4" s="17"/>
      <c r="NBS4" s="17"/>
      <c r="NBT4" s="17"/>
      <c r="NBU4" s="17"/>
      <c r="NBV4" s="17"/>
      <c r="NBW4" s="17"/>
      <c r="NBX4" s="17"/>
      <c r="NBY4" s="17"/>
      <c r="NBZ4" s="17"/>
      <c r="NCA4" s="17"/>
      <c r="NCB4" s="17"/>
      <c r="NCC4" s="17"/>
      <c r="NCD4" s="17"/>
      <c r="NCE4" s="17"/>
      <c r="NCF4" s="17"/>
      <c r="NCG4" s="17"/>
      <c r="NCH4" s="17"/>
      <c r="NCI4" s="17"/>
      <c r="NCJ4" s="17"/>
      <c r="NCK4" s="17"/>
      <c r="NCL4" s="17"/>
      <c r="NCM4" s="17"/>
      <c r="NCN4" s="17"/>
      <c r="NCO4" s="17"/>
      <c r="NCP4" s="17"/>
      <c r="NCQ4" s="17"/>
      <c r="NCR4" s="17"/>
      <c r="NCS4" s="17"/>
      <c r="NCT4" s="17"/>
      <c r="NCU4" s="17"/>
      <c r="NCV4" s="17"/>
      <c r="NCW4" s="17"/>
      <c r="NCX4" s="17"/>
      <c r="NCY4" s="17"/>
      <c r="NCZ4" s="17"/>
      <c r="NDA4" s="17"/>
      <c r="NDB4" s="17"/>
      <c r="NDC4" s="17"/>
      <c r="NDD4" s="17"/>
      <c r="NDE4" s="17"/>
      <c r="NDF4" s="17"/>
      <c r="NDG4" s="17"/>
      <c r="NDH4" s="17"/>
      <c r="NDI4" s="17"/>
      <c r="NDJ4" s="17"/>
      <c r="NDK4" s="17"/>
      <c r="NDL4" s="17"/>
      <c r="NDM4" s="17"/>
      <c r="NDN4" s="17"/>
      <c r="NDO4" s="17"/>
      <c r="NDP4" s="17"/>
      <c r="NDQ4" s="17"/>
      <c r="NDR4" s="17"/>
      <c r="NDS4" s="17"/>
      <c r="NDT4" s="17"/>
      <c r="NDU4" s="17"/>
      <c r="NDV4" s="17"/>
      <c r="NDW4" s="17"/>
      <c r="NDX4" s="17"/>
      <c r="NDY4" s="17"/>
      <c r="NDZ4" s="17"/>
      <c r="NEA4" s="17"/>
      <c r="NEB4" s="17"/>
      <c r="NEC4" s="17"/>
      <c r="NED4" s="17"/>
      <c r="NEE4" s="17"/>
      <c r="NEF4" s="17"/>
      <c r="NEG4" s="17"/>
      <c r="NEH4" s="17"/>
      <c r="NEI4" s="17"/>
      <c r="NEJ4" s="17"/>
      <c r="NEK4" s="17"/>
      <c r="NEL4" s="17"/>
      <c r="NEM4" s="17"/>
      <c r="NEN4" s="17"/>
      <c r="NEO4" s="17"/>
      <c r="NEP4" s="17"/>
      <c r="NEQ4" s="17"/>
      <c r="NER4" s="17"/>
      <c r="NES4" s="17"/>
      <c r="NET4" s="17"/>
      <c r="NEU4" s="17"/>
      <c r="NEV4" s="17"/>
      <c r="NEW4" s="17"/>
      <c r="NEX4" s="17"/>
      <c r="NEY4" s="17"/>
      <c r="NEZ4" s="17"/>
      <c r="NFA4" s="17"/>
      <c r="NFB4" s="17"/>
      <c r="NFC4" s="17"/>
      <c r="NFD4" s="17"/>
      <c r="NFE4" s="17"/>
      <c r="NFF4" s="17"/>
      <c r="NFG4" s="17"/>
      <c r="NFH4" s="17"/>
      <c r="NFI4" s="17"/>
      <c r="NFJ4" s="17"/>
      <c r="NFK4" s="17"/>
      <c r="NFL4" s="17"/>
      <c r="NFM4" s="17"/>
      <c r="NFN4" s="17"/>
      <c r="NFO4" s="17"/>
      <c r="NFP4" s="17"/>
      <c r="NFQ4" s="17"/>
      <c r="NFR4" s="17"/>
      <c r="NFS4" s="17"/>
      <c r="NFT4" s="17"/>
      <c r="NFU4" s="17"/>
      <c r="NFV4" s="17"/>
      <c r="NFW4" s="17"/>
      <c r="NFX4" s="17"/>
      <c r="NFY4" s="17"/>
      <c r="NFZ4" s="17"/>
      <c r="NGA4" s="17"/>
      <c r="NGB4" s="17"/>
      <c r="NGC4" s="17"/>
      <c r="NGD4" s="17"/>
      <c r="NGE4" s="17"/>
      <c r="NGF4" s="17"/>
      <c r="NGG4" s="17"/>
      <c r="NGH4" s="17"/>
      <c r="NGI4" s="17"/>
      <c r="NGJ4" s="17"/>
      <c r="NGK4" s="17"/>
      <c r="NGL4" s="17"/>
      <c r="NGM4" s="17"/>
      <c r="NGN4" s="17"/>
      <c r="NGO4" s="17"/>
      <c r="NGP4" s="17"/>
      <c r="NGQ4" s="17"/>
      <c r="NGR4" s="17"/>
      <c r="NGS4" s="17"/>
      <c r="NGT4" s="17"/>
      <c r="NGU4" s="17"/>
      <c r="NGV4" s="17"/>
      <c r="NGW4" s="17"/>
      <c r="NGX4" s="17"/>
      <c r="NGY4" s="17"/>
      <c r="NGZ4" s="17"/>
      <c r="NHA4" s="17"/>
      <c r="NHB4" s="17"/>
      <c r="NHC4" s="17"/>
      <c r="NHD4" s="17"/>
      <c r="NHE4" s="17"/>
      <c r="NHF4" s="17"/>
      <c r="NHG4" s="17"/>
      <c r="NHH4" s="17"/>
      <c r="NHI4" s="17"/>
      <c r="NHJ4" s="17"/>
      <c r="NHK4" s="17"/>
      <c r="NHL4" s="17"/>
      <c r="NHM4" s="17"/>
      <c r="NHN4" s="17"/>
      <c r="NHO4" s="17"/>
      <c r="NHP4" s="17"/>
      <c r="NHQ4" s="17"/>
      <c r="NHR4" s="17"/>
      <c r="NHS4" s="17"/>
      <c r="NHT4" s="17"/>
      <c r="NHU4" s="17"/>
      <c r="NHV4" s="17"/>
      <c r="NHW4" s="17"/>
      <c r="NHX4" s="17"/>
      <c r="NHY4" s="17"/>
      <c r="NHZ4" s="17"/>
      <c r="NIA4" s="17"/>
      <c r="NIB4" s="17"/>
      <c r="NIC4" s="17"/>
      <c r="NID4" s="17"/>
      <c r="NIE4" s="17"/>
      <c r="NIF4" s="17"/>
      <c r="NIG4" s="17"/>
      <c r="NIH4" s="17"/>
      <c r="NII4" s="17"/>
      <c r="NIJ4" s="17"/>
      <c r="NIK4" s="17"/>
      <c r="NIL4" s="17"/>
      <c r="NIM4" s="17"/>
      <c r="NIN4" s="17"/>
      <c r="NIO4" s="17"/>
      <c r="NIP4" s="17"/>
      <c r="NIQ4" s="17"/>
      <c r="NIR4" s="17"/>
      <c r="NIS4" s="17"/>
      <c r="NIT4" s="17"/>
      <c r="NIU4" s="17"/>
      <c r="NIV4" s="17"/>
      <c r="NIW4" s="17"/>
      <c r="NIX4" s="17"/>
      <c r="NIY4" s="17"/>
      <c r="NIZ4" s="17"/>
      <c r="NJA4" s="17"/>
      <c r="NJB4" s="17"/>
      <c r="NJC4" s="17"/>
      <c r="NJD4" s="17"/>
      <c r="NJE4" s="17"/>
      <c r="NJF4" s="17"/>
      <c r="NJG4" s="17"/>
      <c r="NJH4" s="17"/>
      <c r="NJI4" s="17"/>
      <c r="NJJ4" s="17"/>
      <c r="NJK4" s="17"/>
      <c r="NJL4" s="17"/>
      <c r="NJM4" s="17"/>
      <c r="NJN4" s="17"/>
      <c r="NJO4" s="17"/>
      <c r="NJP4" s="17"/>
      <c r="NJQ4" s="17"/>
      <c r="NJR4" s="17"/>
      <c r="NJS4" s="17"/>
      <c r="NJT4" s="17"/>
      <c r="NJU4" s="17"/>
      <c r="NJV4" s="17"/>
      <c r="NJW4" s="17"/>
      <c r="NJX4" s="17"/>
      <c r="NJY4" s="17"/>
      <c r="NJZ4" s="17"/>
      <c r="NKA4" s="17"/>
      <c r="NKB4" s="17"/>
      <c r="NKC4" s="17"/>
      <c r="NKD4" s="17"/>
      <c r="NKE4" s="17"/>
      <c r="NKF4" s="17"/>
      <c r="NKG4" s="17"/>
      <c r="NKH4" s="17"/>
      <c r="NKI4" s="17"/>
      <c r="NKJ4" s="17"/>
      <c r="NKK4" s="17"/>
      <c r="NKL4" s="17"/>
      <c r="NKM4" s="17"/>
      <c r="NKN4" s="17"/>
      <c r="NKO4" s="17"/>
      <c r="NKP4" s="17"/>
      <c r="NKQ4" s="17"/>
      <c r="NKR4" s="17"/>
      <c r="NKS4" s="17"/>
      <c r="NKT4" s="17"/>
      <c r="NKU4" s="17"/>
      <c r="NKV4" s="17"/>
      <c r="NKW4" s="17"/>
      <c r="NKX4" s="17"/>
      <c r="NKY4" s="17"/>
      <c r="NKZ4" s="17"/>
      <c r="NLA4" s="17"/>
      <c r="NLB4" s="17"/>
      <c r="NLC4" s="17"/>
      <c r="NLD4" s="17"/>
      <c r="NLE4" s="17"/>
      <c r="NLF4" s="17"/>
      <c r="NLG4" s="17"/>
      <c r="NLH4" s="17"/>
      <c r="NLI4" s="17"/>
      <c r="NLJ4" s="17"/>
      <c r="NLK4" s="17"/>
      <c r="NLL4" s="17"/>
      <c r="NLM4" s="17"/>
      <c r="NLN4" s="17"/>
      <c r="NLO4" s="17"/>
      <c r="NLP4" s="17"/>
      <c r="NLQ4" s="17"/>
      <c r="NLR4" s="17"/>
      <c r="NLS4" s="17"/>
      <c r="NLT4" s="17"/>
      <c r="NLU4" s="17"/>
      <c r="NLV4" s="17"/>
      <c r="NLW4" s="17"/>
      <c r="NLX4" s="17"/>
      <c r="NLY4" s="17"/>
      <c r="NLZ4" s="17"/>
      <c r="NMA4" s="17"/>
      <c r="NMB4" s="17"/>
      <c r="NMC4" s="17"/>
      <c r="NMD4" s="17"/>
      <c r="NME4" s="17"/>
      <c r="NMF4" s="17"/>
      <c r="NMG4" s="17"/>
      <c r="NMH4" s="17"/>
      <c r="NMI4" s="17"/>
      <c r="NMJ4" s="17"/>
      <c r="NMK4" s="17"/>
      <c r="NML4" s="17"/>
      <c r="NMM4" s="17"/>
      <c r="NMN4" s="17"/>
      <c r="NMO4" s="17"/>
      <c r="NMP4" s="17"/>
      <c r="NMQ4" s="17"/>
      <c r="NMR4" s="17"/>
      <c r="NMS4" s="17"/>
      <c r="NMT4" s="17"/>
      <c r="NMU4" s="17"/>
      <c r="NMV4" s="17"/>
      <c r="NMW4" s="17"/>
      <c r="NMX4" s="17"/>
      <c r="NMY4" s="17"/>
      <c r="NMZ4" s="17"/>
      <c r="NNA4" s="17"/>
      <c r="NNB4" s="17"/>
      <c r="NNC4" s="17"/>
      <c r="NND4" s="17"/>
      <c r="NNE4" s="17"/>
      <c r="NNF4" s="17"/>
      <c r="NNG4" s="17"/>
      <c r="NNH4" s="17"/>
      <c r="NNI4" s="17"/>
      <c r="NNJ4" s="17"/>
      <c r="NNK4" s="17"/>
      <c r="NNL4" s="17"/>
      <c r="NNM4" s="17"/>
      <c r="NNN4" s="17"/>
      <c r="NNO4" s="17"/>
      <c r="NNP4" s="17"/>
      <c r="NNQ4" s="17"/>
      <c r="NNR4" s="17"/>
      <c r="NNS4" s="17"/>
      <c r="NNT4" s="17"/>
      <c r="NNU4" s="17"/>
      <c r="NNV4" s="17"/>
      <c r="NNW4" s="17"/>
      <c r="NNX4" s="17"/>
      <c r="NNY4" s="17"/>
      <c r="NNZ4" s="17"/>
      <c r="NOA4" s="17"/>
      <c r="NOB4" s="17"/>
      <c r="NOC4" s="17"/>
      <c r="NOD4" s="17"/>
      <c r="NOE4" s="17"/>
      <c r="NOF4" s="17"/>
      <c r="NOG4" s="17"/>
      <c r="NOH4" s="17"/>
      <c r="NOI4" s="17"/>
      <c r="NOJ4" s="17"/>
      <c r="NOK4" s="17"/>
      <c r="NOL4" s="17"/>
      <c r="NOM4" s="17"/>
      <c r="NON4" s="17"/>
      <c r="NOO4" s="17"/>
      <c r="NOP4" s="17"/>
      <c r="NOQ4" s="17"/>
      <c r="NOR4" s="17"/>
      <c r="NOS4" s="17"/>
      <c r="NOT4" s="17"/>
      <c r="NOU4" s="17"/>
      <c r="NOV4" s="17"/>
      <c r="NOW4" s="17"/>
      <c r="NOX4" s="17"/>
      <c r="NOY4" s="17"/>
      <c r="NOZ4" s="17"/>
      <c r="NPA4" s="17"/>
      <c r="NPB4" s="17"/>
      <c r="NPC4" s="17"/>
      <c r="NPD4" s="17"/>
      <c r="NPE4" s="17"/>
      <c r="NPF4" s="17"/>
      <c r="NPG4" s="17"/>
      <c r="NPH4" s="17"/>
      <c r="NPI4" s="17"/>
      <c r="NPJ4" s="17"/>
      <c r="NPK4" s="17"/>
      <c r="NPL4" s="17"/>
      <c r="NPM4" s="17"/>
      <c r="NPN4" s="17"/>
      <c r="NPO4" s="17"/>
      <c r="NPP4" s="17"/>
      <c r="NPQ4" s="17"/>
      <c r="NPR4" s="17"/>
      <c r="NPS4" s="17"/>
      <c r="NPT4" s="17"/>
      <c r="NPU4" s="17"/>
      <c r="NPV4" s="17"/>
      <c r="NPW4" s="17"/>
      <c r="NPX4" s="17"/>
      <c r="NPY4" s="17"/>
      <c r="NPZ4" s="17"/>
      <c r="NQA4" s="17"/>
      <c r="NQB4" s="17"/>
      <c r="NQC4" s="17"/>
      <c r="NQD4" s="17"/>
      <c r="NQE4" s="17"/>
      <c r="NQF4" s="17"/>
      <c r="NQG4" s="17"/>
      <c r="NQH4" s="17"/>
      <c r="NQI4" s="17"/>
      <c r="NQJ4" s="17"/>
      <c r="NQK4" s="17"/>
      <c r="NQL4" s="17"/>
      <c r="NQM4" s="17"/>
      <c r="NQN4" s="17"/>
      <c r="NQO4" s="17"/>
      <c r="NQP4" s="17"/>
      <c r="NQQ4" s="17"/>
      <c r="NQR4" s="17"/>
      <c r="NQS4" s="17"/>
      <c r="NQT4" s="17"/>
      <c r="NQU4" s="17"/>
      <c r="NQV4" s="17"/>
      <c r="NQW4" s="17"/>
      <c r="NQX4" s="17"/>
      <c r="NQY4" s="17"/>
      <c r="NQZ4" s="17"/>
      <c r="NRA4" s="17"/>
      <c r="NRB4" s="17"/>
      <c r="NRC4" s="17"/>
      <c r="NRD4" s="17"/>
      <c r="NRE4" s="17"/>
      <c r="NRF4" s="17"/>
      <c r="NRG4" s="17"/>
      <c r="NRH4" s="17"/>
      <c r="NRI4" s="17"/>
      <c r="NRJ4" s="17"/>
      <c r="NRK4" s="17"/>
      <c r="NRL4" s="17"/>
      <c r="NRM4" s="17"/>
      <c r="NRN4" s="17"/>
      <c r="NRO4" s="17"/>
      <c r="NRP4" s="17"/>
      <c r="NRQ4" s="17"/>
      <c r="NRR4" s="17"/>
      <c r="NRS4" s="17"/>
      <c r="NRT4" s="17"/>
      <c r="NRU4" s="17"/>
      <c r="NRV4" s="17"/>
      <c r="NRW4" s="17"/>
      <c r="NRX4" s="17"/>
      <c r="NRY4" s="17"/>
      <c r="NRZ4" s="17"/>
      <c r="NSA4" s="17"/>
      <c r="NSB4" s="17"/>
      <c r="NSC4" s="17"/>
      <c r="NSD4" s="17"/>
      <c r="NSE4" s="17"/>
      <c r="NSF4" s="17"/>
      <c r="NSG4" s="17"/>
      <c r="NSH4" s="17"/>
      <c r="NSI4" s="17"/>
      <c r="NSJ4" s="17"/>
      <c r="NSK4" s="17"/>
      <c r="NSL4" s="17"/>
      <c r="NSM4" s="17"/>
      <c r="NSN4" s="17"/>
      <c r="NSO4" s="17"/>
      <c r="NSP4" s="17"/>
      <c r="NSQ4" s="17"/>
      <c r="NSR4" s="17"/>
      <c r="NSS4" s="17"/>
      <c r="NST4" s="17"/>
      <c r="NSU4" s="17"/>
      <c r="NSV4" s="17"/>
      <c r="NSW4" s="17"/>
      <c r="NSX4" s="17"/>
      <c r="NSY4" s="17"/>
      <c r="NSZ4" s="17"/>
      <c r="NTA4" s="17"/>
      <c r="NTB4" s="17"/>
      <c r="NTC4" s="17"/>
      <c r="NTD4" s="17"/>
      <c r="NTE4" s="17"/>
      <c r="NTF4" s="17"/>
      <c r="NTG4" s="17"/>
      <c r="NTH4" s="17"/>
      <c r="NTI4" s="17"/>
      <c r="NTJ4" s="17"/>
      <c r="NTK4" s="17"/>
      <c r="NTL4" s="17"/>
      <c r="NTM4" s="17"/>
      <c r="NTN4" s="17"/>
      <c r="NTO4" s="17"/>
      <c r="NTP4" s="17"/>
      <c r="NTQ4" s="17"/>
      <c r="NTR4" s="17"/>
      <c r="NTS4" s="17"/>
      <c r="NTT4" s="17"/>
      <c r="NTU4" s="17"/>
      <c r="NTV4" s="17"/>
      <c r="NTW4" s="17"/>
      <c r="NTX4" s="17"/>
      <c r="NTY4" s="17"/>
      <c r="NTZ4" s="17"/>
      <c r="NUA4" s="17"/>
      <c r="NUB4" s="17"/>
      <c r="NUC4" s="17"/>
      <c r="NUD4" s="17"/>
      <c r="NUE4" s="17"/>
      <c r="NUF4" s="17"/>
      <c r="NUG4" s="17"/>
      <c r="NUH4" s="17"/>
      <c r="NUI4" s="17"/>
      <c r="NUJ4" s="17"/>
      <c r="NUK4" s="17"/>
      <c r="NUL4" s="17"/>
      <c r="NUM4" s="17"/>
      <c r="NUN4" s="17"/>
      <c r="NUO4" s="17"/>
      <c r="NUP4" s="17"/>
      <c r="NUQ4" s="17"/>
      <c r="NUR4" s="17"/>
      <c r="NUS4" s="17"/>
      <c r="NUT4" s="17"/>
      <c r="NUU4" s="17"/>
      <c r="NUV4" s="17"/>
      <c r="NUW4" s="17"/>
      <c r="NUX4" s="17"/>
      <c r="NUY4" s="17"/>
      <c r="NUZ4" s="17"/>
      <c r="NVA4" s="17"/>
      <c r="NVB4" s="17"/>
      <c r="NVC4" s="17"/>
      <c r="NVD4" s="17"/>
      <c r="NVE4" s="17"/>
      <c r="NVF4" s="17"/>
      <c r="NVG4" s="17"/>
      <c r="NVH4" s="17"/>
      <c r="NVI4" s="17"/>
      <c r="NVJ4" s="17"/>
      <c r="NVK4" s="17"/>
      <c r="NVL4" s="17"/>
      <c r="NVM4" s="17"/>
      <c r="NVN4" s="17"/>
      <c r="NVO4" s="17"/>
      <c r="NVP4" s="17"/>
      <c r="NVQ4" s="17"/>
      <c r="NVR4" s="17"/>
      <c r="NVS4" s="17"/>
      <c r="NVT4" s="17"/>
      <c r="NVU4" s="17"/>
      <c r="NVV4" s="17"/>
      <c r="NVW4" s="17"/>
      <c r="NVX4" s="17"/>
      <c r="NVY4" s="17"/>
      <c r="NVZ4" s="17"/>
      <c r="NWA4" s="17"/>
      <c r="NWB4" s="17"/>
      <c r="NWC4" s="17"/>
      <c r="NWD4" s="17"/>
      <c r="NWE4" s="17"/>
      <c r="NWF4" s="17"/>
      <c r="NWG4" s="17"/>
      <c r="NWH4" s="17"/>
      <c r="NWI4" s="17"/>
      <c r="NWJ4" s="17"/>
      <c r="NWK4" s="17"/>
      <c r="NWL4" s="17"/>
      <c r="NWM4" s="17"/>
      <c r="NWN4" s="17"/>
      <c r="NWO4" s="17"/>
      <c r="NWP4" s="17"/>
      <c r="NWQ4" s="17"/>
      <c r="NWR4" s="17"/>
      <c r="NWS4" s="17"/>
      <c r="NWT4" s="17"/>
      <c r="NWU4" s="17"/>
      <c r="NWV4" s="17"/>
      <c r="NWW4" s="17"/>
      <c r="NWX4" s="17"/>
      <c r="NWY4" s="17"/>
      <c r="NWZ4" s="17"/>
      <c r="NXA4" s="17"/>
      <c r="NXB4" s="17"/>
      <c r="NXC4" s="17"/>
      <c r="NXD4" s="17"/>
      <c r="NXE4" s="17"/>
      <c r="NXF4" s="17"/>
      <c r="NXG4" s="17"/>
      <c r="NXH4" s="17"/>
      <c r="NXI4" s="17"/>
      <c r="NXJ4" s="17"/>
      <c r="NXK4" s="17"/>
      <c r="NXL4" s="17"/>
      <c r="NXM4" s="17"/>
      <c r="NXN4" s="17"/>
      <c r="NXO4" s="17"/>
      <c r="NXP4" s="17"/>
      <c r="NXQ4" s="17"/>
      <c r="NXR4" s="17"/>
      <c r="NXS4" s="17"/>
      <c r="NXT4" s="17"/>
      <c r="NXU4" s="17"/>
      <c r="NXV4" s="17"/>
      <c r="NXW4" s="17"/>
      <c r="NXX4" s="17"/>
      <c r="NXY4" s="17"/>
      <c r="NXZ4" s="17"/>
      <c r="NYA4" s="17"/>
      <c r="NYB4" s="17"/>
      <c r="NYC4" s="17"/>
      <c r="NYD4" s="17"/>
      <c r="NYE4" s="17"/>
      <c r="NYF4" s="17"/>
      <c r="NYG4" s="17"/>
      <c r="NYH4" s="17"/>
      <c r="NYI4" s="17"/>
      <c r="NYJ4" s="17"/>
      <c r="NYK4" s="17"/>
      <c r="NYL4" s="17"/>
      <c r="NYM4" s="17"/>
      <c r="NYN4" s="17"/>
      <c r="NYO4" s="17"/>
      <c r="NYP4" s="17"/>
      <c r="NYQ4" s="17"/>
      <c r="NYR4" s="17"/>
      <c r="NYS4" s="17"/>
      <c r="NYT4" s="17"/>
      <c r="NYU4" s="17"/>
      <c r="NYV4" s="17"/>
      <c r="NYW4" s="17"/>
      <c r="NYX4" s="17"/>
      <c r="NYY4" s="17"/>
      <c r="NYZ4" s="17"/>
      <c r="NZA4" s="17"/>
      <c r="NZB4" s="17"/>
      <c r="NZC4" s="17"/>
      <c r="NZD4" s="17"/>
      <c r="NZE4" s="17"/>
      <c r="NZF4" s="17"/>
      <c r="NZG4" s="17"/>
      <c r="NZH4" s="17"/>
      <c r="NZI4" s="17"/>
      <c r="NZJ4" s="17"/>
      <c r="NZK4" s="17"/>
      <c r="NZL4" s="17"/>
      <c r="NZM4" s="17"/>
      <c r="NZN4" s="17"/>
      <c r="NZO4" s="17"/>
      <c r="NZP4" s="17"/>
      <c r="NZQ4" s="17"/>
      <c r="NZR4" s="17"/>
      <c r="NZS4" s="17"/>
      <c r="NZT4" s="17"/>
      <c r="NZU4" s="17"/>
      <c r="NZV4" s="17"/>
      <c r="NZW4" s="17"/>
      <c r="NZX4" s="17"/>
      <c r="NZY4" s="17"/>
      <c r="NZZ4" s="17"/>
      <c r="OAA4" s="17"/>
      <c r="OAB4" s="17"/>
      <c r="OAC4" s="17"/>
      <c r="OAD4" s="17"/>
      <c r="OAE4" s="17"/>
      <c r="OAF4" s="17"/>
      <c r="OAG4" s="17"/>
      <c r="OAH4" s="17"/>
      <c r="OAI4" s="17"/>
      <c r="OAJ4" s="17"/>
      <c r="OAK4" s="17"/>
      <c r="OAL4" s="17"/>
      <c r="OAM4" s="17"/>
      <c r="OAN4" s="17"/>
      <c r="OAO4" s="17"/>
      <c r="OAP4" s="17"/>
      <c r="OAQ4" s="17"/>
      <c r="OAR4" s="17"/>
      <c r="OAS4" s="17"/>
      <c r="OAT4" s="17"/>
      <c r="OAU4" s="17"/>
      <c r="OAV4" s="17"/>
      <c r="OAW4" s="17"/>
      <c r="OAX4" s="17"/>
      <c r="OAY4" s="17"/>
      <c r="OAZ4" s="17"/>
      <c r="OBA4" s="17"/>
      <c r="OBB4" s="17"/>
      <c r="OBC4" s="17"/>
      <c r="OBD4" s="17"/>
      <c r="OBE4" s="17"/>
      <c r="OBF4" s="17"/>
      <c r="OBG4" s="17"/>
      <c r="OBH4" s="17"/>
      <c r="OBI4" s="17"/>
      <c r="OBJ4" s="17"/>
      <c r="OBK4" s="17"/>
      <c r="OBL4" s="17"/>
      <c r="OBM4" s="17"/>
      <c r="OBN4" s="17"/>
      <c r="OBO4" s="17"/>
      <c r="OBP4" s="17"/>
      <c r="OBQ4" s="17"/>
      <c r="OBR4" s="17"/>
      <c r="OBS4" s="17"/>
      <c r="OBT4" s="17"/>
      <c r="OBU4" s="17"/>
      <c r="OBV4" s="17"/>
      <c r="OBW4" s="17"/>
      <c r="OBX4" s="17"/>
      <c r="OBY4" s="17"/>
      <c r="OBZ4" s="17"/>
      <c r="OCA4" s="17"/>
      <c r="OCB4" s="17"/>
      <c r="OCC4" s="17"/>
      <c r="OCD4" s="17"/>
      <c r="OCE4" s="17"/>
      <c r="OCF4" s="17"/>
      <c r="OCG4" s="17"/>
      <c r="OCH4" s="17"/>
      <c r="OCI4" s="17"/>
      <c r="OCJ4" s="17"/>
      <c r="OCK4" s="17"/>
      <c r="OCL4" s="17"/>
      <c r="OCM4" s="17"/>
      <c r="OCN4" s="17"/>
      <c r="OCO4" s="17"/>
      <c r="OCP4" s="17"/>
      <c r="OCQ4" s="17"/>
      <c r="OCR4" s="17"/>
      <c r="OCS4" s="17"/>
      <c r="OCT4" s="17"/>
      <c r="OCU4" s="17"/>
      <c r="OCV4" s="17"/>
      <c r="OCW4" s="17"/>
      <c r="OCX4" s="17"/>
      <c r="OCY4" s="17"/>
      <c r="OCZ4" s="17"/>
      <c r="ODA4" s="17"/>
      <c r="ODB4" s="17"/>
      <c r="ODC4" s="17"/>
      <c r="ODD4" s="17"/>
      <c r="ODE4" s="17"/>
      <c r="ODF4" s="17"/>
      <c r="ODG4" s="17"/>
      <c r="ODH4" s="17"/>
      <c r="ODI4" s="17"/>
      <c r="ODJ4" s="17"/>
      <c r="ODK4" s="17"/>
      <c r="ODL4" s="17"/>
      <c r="ODM4" s="17"/>
      <c r="ODN4" s="17"/>
      <c r="ODO4" s="17"/>
      <c r="ODP4" s="17"/>
      <c r="ODQ4" s="17"/>
      <c r="ODR4" s="17"/>
      <c r="ODS4" s="17"/>
      <c r="ODT4" s="17"/>
      <c r="ODU4" s="17"/>
      <c r="ODV4" s="17"/>
      <c r="ODW4" s="17"/>
      <c r="ODX4" s="17"/>
      <c r="ODY4" s="17"/>
      <c r="ODZ4" s="17"/>
      <c r="OEA4" s="17"/>
      <c r="OEB4" s="17"/>
      <c r="OEC4" s="17"/>
      <c r="OED4" s="17"/>
      <c r="OEE4" s="17"/>
      <c r="OEF4" s="17"/>
      <c r="OEG4" s="17"/>
      <c r="OEH4" s="17"/>
      <c r="OEI4" s="17"/>
      <c r="OEJ4" s="17"/>
      <c r="OEK4" s="17"/>
      <c r="OEL4" s="17"/>
      <c r="OEM4" s="17"/>
      <c r="OEN4" s="17"/>
      <c r="OEO4" s="17"/>
      <c r="OEP4" s="17"/>
      <c r="OEQ4" s="17"/>
      <c r="OER4" s="17"/>
      <c r="OES4" s="17"/>
      <c r="OET4" s="17"/>
      <c r="OEU4" s="17"/>
      <c r="OEV4" s="17"/>
      <c r="OEW4" s="17"/>
      <c r="OEX4" s="17"/>
      <c r="OEY4" s="17"/>
      <c r="OEZ4" s="17"/>
      <c r="OFA4" s="17"/>
      <c r="OFB4" s="17"/>
      <c r="OFC4" s="17"/>
      <c r="OFD4" s="17"/>
      <c r="OFE4" s="17"/>
      <c r="OFF4" s="17"/>
      <c r="OFG4" s="17"/>
      <c r="OFH4" s="17"/>
      <c r="OFI4" s="17"/>
      <c r="OFJ4" s="17"/>
      <c r="OFK4" s="17"/>
      <c r="OFL4" s="17"/>
      <c r="OFM4" s="17"/>
      <c r="OFN4" s="17"/>
      <c r="OFO4" s="17"/>
      <c r="OFP4" s="17"/>
      <c r="OFQ4" s="17"/>
      <c r="OFR4" s="17"/>
      <c r="OFS4" s="17"/>
      <c r="OFT4" s="17"/>
      <c r="OFU4" s="17"/>
      <c r="OFV4" s="17"/>
      <c r="OFW4" s="17"/>
      <c r="OFX4" s="17"/>
      <c r="OFY4" s="17"/>
      <c r="OFZ4" s="17"/>
      <c r="OGA4" s="17"/>
      <c r="OGB4" s="17"/>
      <c r="OGC4" s="17"/>
      <c r="OGD4" s="17"/>
      <c r="OGE4" s="17"/>
      <c r="OGF4" s="17"/>
      <c r="OGG4" s="17"/>
      <c r="OGH4" s="17"/>
      <c r="OGI4" s="17"/>
      <c r="OGJ4" s="17"/>
      <c r="OGK4" s="17"/>
      <c r="OGL4" s="17"/>
      <c r="OGM4" s="17"/>
      <c r="OGN4" s="17"/>
      <c r="OGO4" s="17"/>
      <c r="OGP4" s="17"/>
      <c r="OGQ4" s="17"/>
      <c r="OGR4" s="17"/>
      <c r="OGS4" s="17"/>
      <c r="OGT4" s="17"/>
      <c r="OGU4" s="17"/>
      <c r="OGV4" s="17"/>
      <c r="OGW4" s="17"/>
      <c r="OGX4" s="17"/>
      <c r="OGY4" s="17"/>
      <c r="OGZ4" s="17"/>
      <c r="OHA4" s="17"/>
      <c r="OHB4" s="17"/>
      <c r="OHC4" s="17"/>
      <c r="OHD4" s="17"/>
      <c r="OHE4" s="17"/>
      <c r="OHF4" s="17"/>
      <c r="OHG4" s="17"/>
      <c r="OHH4" s="17"/>
      <c r="OHI4" s="17"/>
      <c r="OHJ4" s="17"/>
      <c r="OHK4" s="17"/>
      <c r="OHL4" s="17"/>
      <c r="OHM4" s="17"/>
      <c r="OHN4" s="17"/>
      <c r="OHO4" s="17"/>
      <c r="OHP4" s="17"/>
      <c r="OHQ4" s="17"/>
      <c r="OHR4" s="17"/>
      <c r="OHS4" s="17"/>
      <c r="OHT4" s="17"/>
      <c r="OHU4" s="17"/>
      <c r="OHV4" s="17"/>
      <c r="OHW4" s="17"/>
      <c r="OHX4" s="17"/>
      <c r="OHY4" s="17"/>
      <c r="OHZ4" s="17"/>
      <c r="OIA4" s="17"/>
      <c r="OIB4" s="17"/>
      <c r="OIC4" s="17"/>
      <c r="OID4" s="17"/>
      <c r="OIE4" s="17"/>
      <c r="OIF4" s="17"/>
      <c r="OIG4" s="17"/>
      <c r="OIH4" s="17"/>
      <c r="OII4" s="17"/>
      <c r="OIJ4" s="17"/>
      <c r="OIK4" s="17"/>
      <c r="OIL4" s="17"/>
      <c r="OIM4" s="17"/>
      <c r="OIN4" s="17"/>
      <c r="OIO4" s="17"/>
      <c r="OIP4" s="17"/>
      <c r="OIQ4" s="17"/>
      <c r="OIR4" s="17"/>
      <c r="OIS4" s="17"/>
      <c r="OIT4" s="17"/>
      <c r="OIU4" s="17"/>
      <c r="OIV4" s="17"/>
      <c r="OIW4" s="17"/>
      <c r="OIX4" s="17"/>
      <c r="OIY4" s="17"/>
      <c r="OIZ4" s="17"/>
      <c r="OJA4" s="17"/>
      <c r="OJB4" s="17"/>
      <c r="OJC4" s="17"/>
      <c r="OJD4" s="17"/>
      <c r="OJE4" s="17"/>
      <c r="OJF4" s="17"/>
      <c r="OJG4" s="17"/>
      <c r="OJH4" s="17"/>
      <c r="OJI4" s="17"/>
      <c r="OJJ4" s="17"/>
      <c r="OJK4" s="17"/>
      <c r="OJL4" s="17"/>
      <c r="OJM4" s="17"/>
      <c r="OJN4" s="17"/>
      <c r="OJO4" s="17"/>
      <c r="OJP4" s="17"/>
      <c r="OJQ4" s="17"/>
      <c r="OJR4" s="17"/>
      <c r="OJS4" s="17"/>
      <c r="OJT4" s="17"/>
      <c r="OJU4" s="17"/>
      <c r="OJV4" s="17"/>
      <c r="OJW4" s="17"/>
      <c r="OJX4" s="17"/>
      <c r="OJY4" s="17"/>
      <c r="OJZ4" s="17"/>
      <c r="OKA4" s="17"/>
      <c r="OKB4" s="17"/>
      <c r="OKC4" s="17"/>
      <c r="OKD4" s="17"/>
      <c r="OKE4" s="17"/>
      <c r="OKF4" s="17"/>
      <c r="OKG4" s="17"/>
      <c r="OKH4" s="17"/>
      <c r="OKI4" s="17"/>
      <c r="OKJ4" s="17"/>
      <c r="OKK4" s="17"/>
      <c r="OKL4" s="17"/>
      <c r="OKM4" s="17"/>
      <c r="OKN4" s="17"/>
      <c r="OKO4" s="17"/>
      <c r="OKP4" s="17"/>
      <c r="OKQ4" s="17"/>
      <c r="OKR4" s="17"/>
      <c r="OKS4" s="17"/>
      <c r="OKT4" s="17"/>
      <c r="OKU4" s="17"/>
      <c r="OKV4" s="17"/>
      <c r="OKW4" s="17"/>
      <c r="OKX4" s="17"/>
      <c r="OKY4" s="17"/>
      <c r="OKZ4" s="17"/>
      <c r="OLA4" s="17"/>
      <c r="OLB4" s="17"/>
      <c r="OLC4" s="17"/>
      <c r="OLD4" s="17"/>
      <c r="OLE4" s="17"/>
      <c r="OLF4" s="17"/>
      <c r="OLG4" s="17"/>
      <c r="OLH4" s="17"/>
      <c r="OLI4" s="17"/>
      <c r="OLJ4" s="17"/>
      <c r="OLK4" s="17"/>
      <c r="OLL4" s="17"/>
      <c r="OLM4" s="17"/>
      <c r="OLN4" s="17"/>
      <c r="OLO4" s="17"/>
      <c r="OLP4" s="17"/>
      <c r="OLQ4" s="17"/>
      <c r="OLR4" s="17"/>
      <c r="OLS4" s="17"/>
      <c r="OLT4" s="17"/>
      <c r="OLU4" s="17"/>
      <c r="OLV4" s="17"/>
      <c r="OLW4" s="17"/>
      <c r="OLX4" s="17"/>
      <c r="OLY4" s="17"/>
      <c r="OLZ4" s="17"/>
      <c r="OMA4" s="17"/>
      <c r="OMB4" s="17"/>
      <c r="OMC4" s="17"/>
      <c r="OMD4" s="17"/>
      <c r="OME4" s="17"/>
      <c r="OMF4" s="17"/>
      <c r="OMG4" s="17"/>
      <c r="OMH4" s="17"/>
      <c r="OMI4" s="17"/>
      <c r="OMJ4" s="17"/>
      <c r="OMK4" s="17"/>
      <c r="OML4" s="17"/>
      <c r="OMM4" s="17"/>
      <c r="OMN4" s="17"/>
      <c r="OMO4" s="17"/>
      <c r="OMP4" s="17"/>
      <c r="OMQ4" s="17"/>
      <c r="OMR4" s="17"/>
      <c r="OMS4" s="17"/>
      <c r="OMT4" s="17"/>
      <c r="OMU4" s="17"/>
      <c r="OMV4" s="17"/>
      <c r="OMW4" s="17"/>
      <c r="OMX4" s="17"/>
      <c r="OMY4" s="17"/>
      <c r="OMZ4" s="17"/>
      <c r="ONA4" s="17"/>
      <c r="ONB4" s="17"/>
      <c r="ONC4" s="17"/>
      <c r="OND4" s="17"/>
      <c r="ONE4" s="17"/>
      <c r="ONF4" s="17"/>
      <c r="ONG4" s="17"/>
      <c r="ONH4" s="17"/>
      <c r="ONI4" s="17"/>
      <c r="ONJ4" s="17"/>
      <c r="ONK4" s="17"/>
      <c r="ONL4" s="17"/>
      <c r="ONM4" s="17"/>
      <c r="ONN4" s="17"/>
      <c r="ONO4" s="17"/>
      <c r="ONP4" s="17"/>
      <c r="ONQ4" s="17"/>
      <c r="ONR4" s="17"/>
      <c r="ONS4" s="17"/>
      <c r="ONT4" s="17"/>
      <c r="ONU4" s="17"/>
      <c r="ONV4" s="17"/>
      <c r="ONW4" s="17"/>
      <c r="ONX4" s="17"/>
      <c r="ONY4" s="17"/>
      <c r="ONZ4" s="17"/>
      <c r="OOA4" s="17"/>
      <c r="OOB4" s="17"/>
      <c r="OOC4" s="17"/>
      <c r="OOD4" s="17"/>
      <c r="OOE4" s="17"/>
      <c r="OOF4" s="17"/>
      <c r="OOG4" s="17"/>
      <c r="OOH4" s="17"/>
      <c r="OOI4" s="17"/>
      <c r="OOJ4" s="17"/>
      <c r="OOK4" s="17"/>
      <c r="OOL4" s="17"/>
      <c r="OOM4" s="17"/>
      <c r="OON4" s="17"/>
      <c r="OOO4" s="17"/>
      <c r="OOP4" s="17"/>
      <c r="OOQ4" s="17"/>
      <c r="OOR4" s="17"/>
      <c r="OOS4" s="17"/>
      <c r="OOT4" s="17"/>
      <c r="OOU4" s="17"/>
      <c r="OOV4" s="17"/>
      <c r="OOW4" s="17"/>
      <c r="OOX4" s="17"/>
      <c r="OOY4" s="17"/>
      <c r="OOZ4" s="17"/>
      <c r="OPA4" s="17"/>
      <c r="OPB4" s="17"/>
      <c r="OPC4" s="17"/>
      <c r="OPD4" s="17"/>
      <c r="OPE4" s="17"/>
      <c r="OPF4" s="17"/>
      <c r="OPG4" s="17"/>
      <c r="OPH4" s="17"/>
      <c r="OPI4" s="17"/>
      <c r="OPJ4" s="17"/>
      <c r="OPK4" s="17"/>
      <c r="OPL4" s="17"/>
      <c r="OPM4" s="17"/>
      <c r="OPN4" s="17"/>
      <c r="OPO4" s="17"/>
      <c r="OPP4" s="17"/>
      <c r="OPQ4" s="17"/>
      <c r="OPR4" s="17"/>
      <c r="OPS4" s="17"/>
      <c r="OPT4" s="17"/>
      <c r="OPU4" s="17"/>
      <c r="OPV4" s="17"/>
      <c r="OPW4" s="17"/>
      <c r="OPX4" s="17"/>
      <c r="OPY4" s="17"/>
      <c r="OPZ4" s="17"/>
      <c r="OQA4" s="17"/>
      <c r="OQB4" s="17"/>
      <c r="OQC4" s="17"/>
      <c r="OQD4" s="17"/>
      <c r="OQE4" s="17"/>
      <c r="OQF4" s="17"/>
      <c r="OQG4" s="17"/>
      <c r="OQH4" s="17"/>
      <c r="OQI4" s="17"/>
      <c r="OQJ4" s="17"/>
      <c r="OQK4" s="17"/>
      <c r="OQL4" s="17"/>
      <c r="OQM4" s="17"/>
      <c r="OQN4" s="17"/>
      <c r="OQO4" s="17"/>
      <c r="OQP4" s="17"/>
      <c r="OQQ4" s="17"/>
      <c r="OQR4" s="17"/>
      <c r="OQS4" s="17"/>
      <c r="OQT4" s="17"/>
      <c r="OQU4" s="17"/>
      <c r="OQV4" s="17"/>
      <c r="OQW4" s="17"/>
      <c r="OQX4" s="17"/>
      <c r="OQY4" s="17"/>
      <c r="OQZ4" s="17"/>
      <c r="ORA4" s="17"/>
      <c r="ORB4" s="17"/>
      <c r="ORC4" s="17"/>
      <c r="ORD4" s="17"/>
      <c r="ORE4" s="17"/>
      <c r="ORF4" s="17"/>
      <c r="ORG4" s="17"/>
      <c r="ORH4" s="17"/>
      <c r="ORI4" s="17"/>
      <c r="ORJ4" s="17"/>
      <c r="ORK4" s="17"/>
      <c r="ORL4" s="17"/>
      <c r="ORM4" s="17"/>
      <c r="ORN4" s="17"/>
      <c r="ORO4" s="17"/>
      <c r="ORP4" s="17"/>
      <c r="ORQ4" s="17"/>
      <c r="ORR4" s="17"/>
      <c r="ORS4" s="17"/>
      <c r="ORT4" s="17"/>
      <c r="ORU4" s="17"/>
      <c r="ORV4" s="17"/>
      <c r="ORW4" s="17"/>
      <c r="ORX4" s="17"/>
      <c r="ORY4" s="17"/>
      <c r="ORZ4" s="17"/>
      <c r="OSA4" s="17"/>
      <c r="OSB4" s="17"/>
      <c r="OSC4" s="17"/>
      <c r="OSD4" s="17"/>
      <c r="OSE4" s="17"/>
      <c r="OSF4" s="17"/>
      <c r="OSG4" s="17"/>
      <c r="OSH4" s="17"/>
      <c r="OSI4" s="17"/>
      <c r="OSJ4" s="17"/>
      <c r="OSK4" s="17"/>
      <c r="OSL4" s="17"/>
      <c r="OSM4" s="17"/>
      <c r="OSN4" s="17"/>
      <c r="OSO4" s="17"/>
      <c r="OSP4" s="17"/>
      <c r="OSQ4" s="17"/>
      <c r="OSR4" s="17"/>
      <c r="OSS4" s="17"/>
      <c r="OST4" s="17"/>
      <c r="OSU4" s="17"/>
      <c r="OSV4" s="17"/>
      <c r="OSW4" s="17"/>
      <c r="OSX4" s="17"/>
      <c r="OSY4" s="17"/>
      <c r="OSZ4" s="17"/>
      <c r="OTA4" s="17"/>
      <c r="OTB4" s="17"/>
      <c r="OTC4" s="17"/>
      <c r="OTD4" s="17"/>
      <c r="OTE4" s="17"/>
      <c r="OTF4" s="17"/>
      <c r="OTG4" s="17"/>
      <c r="OTH4" s="17"/>
      <c r="OTI4" s="17"/>
      <c r="OTJ4" s="17"/>
      <c r="OTK4" s="17"/>
      <c r="OTL4" s="17"/>
      <c r="OTM4" s="17"/>
      <c r="OTN4" s="17"/>
      <c r="OTO4" s="17"/>
      <c r="OTP4" s="17"/>
      <c r="OTQ4" s="17"/>
      <c r="OTR4" s="17"/>
      <c r="OTS4" s="17"/>
      <c r="OTT4" s="17"/>
      <c r="OTU4" s="17"/>
      <c r="OTV4" s="17"/>
      <c r="OTW4" s="17"/>
      <c r="OTX4" s="17"/>
      <c r="OTY4" s="17"/>
      <c r="OTZ4" s="17"/>
      <c r="OUA4" s="17"/>
      <c r="OUB4" s="17"/>
      <c r="OUC4" s="17"/>
      <c r="OUD4" s="17"/>
      <c r="OUE4" s="17"/>
      <c r="OUF4" s="17"/>
      <c r="OUG4" s="17"/>
      <c r="OUH4" s="17"/>
      <c r="OUI4" s="17"/>
      <c r="OUJ4" s="17"/>
      <c r="OUK4" s="17"/>
      <c r="OUL4" s="17"/>
      <c r="OUM4" s="17"/>
      <c r="OUN4" s="17"/>
      <c r="OUO4" s="17"/>
      <c r="OUP4" s="17"/>
      <c r="OUQ4" s="17"/>
      <c r="OUR4" s="17"/>
      <c r="OUS4" s="17"/>
      <c r="OUT4" s="17"/>
      <c r="OUU4" s="17"/>
      <c r="OUV4" s="17"/>
      <c r="OUW4" s="17"/>
      <c r="OUX4" s="17"/>
      <c r="OUY4" s="17"/>
      <c r="OUZ4" s="17"/>
      <c r="OVA4" s="17"/>
      <c r="OVB4" s="17"/>
      <c r="OVC4" s="17"/>
      <c r="OVD4" s="17"/>
      <c r="OVE4" s="17"/>
      <c r="OVF4" s="17"/>
      <c r="OVG4" s="17"/>
      <c r="OVH4" s="17"/>
      <c r="OVI4" s="17"/>
      <c r="OVJ4" s="17"/>
      <c r="OVK4" s="17"/>
      <c r="OVL4" s="17"/>
      <c r="OVM4" s="17"/>
      <c r="OVN4" s="17"/>
      <c r="OVO4" s="17"/>
      <c r="OVP4" s="17"/>
      <c r="OVQ4" s="17"/>
      <c r="OVR4" s="17"/>
      <c r="OVS4" s="17"/>
      <c r="OVT4" s="17"/>
      <c r="OVU4" s="17"/>
      <c r="OVV4" s="17"/>
      <c r="OVW4" s="17"/>
      <c r="OVX4" s="17"/>
      <c r="OVY4" s="17"/>
      <c r="OVZ4" s="17"/>
      <c r="OWA4" s="17"/>
      <c r="OWB4" s="17"/>
      <c r="OWC4" s="17"/>
      <c r="OWD4" s="17"/>
      <c r="OWE4" s="17"/>
      <c r="OWF4" s="17"/>
      <c r="OWG4" s="17"/>
      <c r="OWH4" s="17"/>
      <c r="OWI4" s="17"/>
      <c r="OWJ4" s="17"/>
      <c r="OWK4" s="17"/>
      <c r="OWL4" s="17"/>
      <c r="OWM4" s="17"/>
      <c r="OWN4" s="17"/>
      <c r="OWO4" s="17"/>
      <c r="OWP4" s="17"/>
      <c r="OWQ4" s="17"/>
      <c r="OWR4" s="17"/>
      <c r="OWS4" s="17"/>
      <c r="OWT4" s="17"/>
      <c r="OWU4" s="17"/>
      <c r="OWV4" s="17"/>
      <c r="OWW4" s="17"/>
      <c r="OWX4" s="17"/>
      <c r="OWY4" s="17"/>
      <c r="OWZ4" s="17"/>
      <c r="OXA4" s="17"/>
      <c r="OXB4" s="17"/>
      <c r="OXC4" s="17"/>
      <c r="OXD4" s="17"/>
      <c r="OXE4" s="17"/>
      <c r="OXF4" s="17"/>
      <c r="OXG4" s="17"/>
      <c r="OXH4" s="17"/>
      <c r="OXI4" s="17"/>
      <c r="OXJ4" s="17"/>
      <c r="OXK4" s="17"/>
      <c r="OXL4" s="17"/>
      <c r="OXM4" s="17"/>
      <c r="OXN4" s="17"/>
      <c r="OXO4" s="17"/>
      <c r="OXP4" s="17"/>
      <c r="OXQ4" s="17"/>
      <c r="OXR4" s="17"/>
      <c r="OXS4" s="17"/>
      <c r="OXT4" s="17"/>
      <c r="OXU4" s="17"/>
      <c r="OXV4" s="17"/>
      <c r="OXW4" s="17"/>
      <c r="OXX4" s="17"/>
      <c r="OXY4" s="17"/>
      <c r="OXZ4" s="17"/>
      <c r="OYA4" s="17"/>
      <c r="OYB4" s="17"/>
      <c r="OYC4" s="17"/>
      <c r="OYD4" s="17"/>
      <c r="OYE4" s="17"/>
      <c r="OYF4" s="17"/>
      <c r="OYG4" s="17"/>
      <c r="OYH4" s="17"/>
      <c r="OYI4" s="17"/>
      <c r="OYJ4" s="17"/>
      <c r="OYK4" s="17"/>
      <c r="OYL4" s="17"/>
      <c r="OYM4" s="17"/>
      <c r="OYN4" s="17"/>
      <c r="OYO4" s="17"/>
      <c r="OYP4" s="17"/>
      <c r="OYQ4" s="17"/>
      <c r="OYR4" s="17"/>
      <c r="OYS4" s="17"/>
      <c r="OYT4" s="17"/>
      <c r="OYU4" s="17"/>
      <c r="OYV4" s="17"/>
      <c r="OYW4" s="17"/>
      <c r="OYX4" s="17"/>
      <c r="OYY4" s="17"/>
      <c r="OYZ4" s="17"/>
      <c r="OZA4" s="17"/>
      <c r="OZB4" s="17"/>
      <c r="OZC4" s="17"/>
      <c r="OZD4" s="17"/>
      <c r="OZE4" s="17"/>
      <c r="OZF4" s="17"/>
      <c r="OZG4" s="17"/>
      <c r="OZH4" s="17"/>
      <c r="OZI4" s="17"/>
      <c r="OZJ4" s="17"/>
      <c r="OZK4" s="17"/>
      <c r="OZL4" s="17"/>
      <c r="OZM4" s="17"/>
      <c r="OZN4" s="17"/>
      <c r="OZO4" s="17"/>
      <c r="OZP4" s="17"/>
      <c r="OZQ4" s="17"/>
      <c r="OZR4" s="17"/>
      <c r="OZS4" s="17"/>
      <c r="OZT4" s="17"/>
      <c r="OZU4" s="17"/>
      <c r="OZV4" s="17"/>
      <c r="OZW4" s="17"/>
      <c r="OZX4" s="17"/>
      <c r="OZY4" s="17"/>
      <c r="OZZ4" s="17"/>
      <c r="PAA4" s="17"/>
      <c r="PAB4" s="17"/>
      <c r="PAC4" s="17"/>
      <c r="PAD4" s="17"/>
      <c r="PAE4" s="17"/>
      <c r="PAF4" s="17"/>
      <c r="PAG4" s="17"/>
      <c r="PAH4" s="17"/>
      <c r="PAI4" s="17"/>
      <c r="PAJ4" s="17"/>
      <c r="PAK4" s="17"/>
      <c r="PAL4" s="17"/>
      <c r="PAM4" s="17"/>
      <c r="PAN4" s="17"/>
      <c r="PAO4" s="17"/>
      <c r="PAP4" s="17"/>
      <c r="PAQ4" s="17"/>
      <c r="PAR4" s="17"/>
      <c r="PAS4" s="17"/>
      <c r="PAT4" s="17"/>
      <c r="PAU4" s="17"/>
      <c r="PAV4" s="17"/>
      <c r="PAW4" s="17"/>
      <c r="PAX4" s="17"/>
      <c r="PAY4" s="17"/>
      <c r="PAZ4" s="17"/>
      <c r="PBA4" s="17"/>
      <c r="PBB4" s="17"/>
      <c r="PBC4" s="17"/>
      <c r="PBD4" s="17"/>
      <c r="PBE4" s="17"/>
      <c r="PBF4" s="17"/>
      <c r="PBG4" s="17"/>
      <c r="PBH4" s="17"/>
      <c r="PBI4" s="17"/>
      <c r="PBJ4" s="17"/>
      <c r="PBK4" s="17"/>
      <c r="PBL4" s="17"/>
      <c r="PBM4" s="17"/>
      <c r="PBN4" s="17"/>
      <c r="PBO4" s="17"/>
      <c r="PBP4" s="17"/>
      <c r="PBQ4" s="17"/>
      <c r="PBR4" s="17"/>
      <c r="PBS4" s="17"/>
      <c r="PBT4" s="17"/>
      <c r="PBU4" s="17"/>
      <c r="PBV4" s="17"/>
      <c r="PBW4" s="17"/>
      <c r="PBX4" s="17"/>
      <c r="PBY4" s="17"/>
      <c r="PBZ4" s="17"/>
      <c r="PCA4" s="17"/>
      <c r="PCB4" s="17"/>
      <c r="PCC4" s="17"/>
      <c r="PCD4" s="17"/>
      <c r="PCE4" s="17"/>
      <c r="PCF4" s="17"/>
      <c r="PCG4" s="17"/>
      <c r="PCH4" s="17"/>
      <c r="PCI4" s="17"/>
      <c r="PCJ4" s="17"/>
      <c r="PCK4" s="17"/>
      <c r="PCL4" s="17"/>
      <c r="PCM4" s="17"/>
      <c r="PCN4" s="17"/>
      <c r="PCO4" s="17"/>
      <c r="PCP4" s="17"/>
      <c r="PCQ4" s="17"/>
      <c r="PCR4" s="17"/>
      <c r="PCS4" s="17"/>
      <c r="PCT4" s="17"/>
      <c r="PCU4" s="17"/>
      <c r="PCV4" s="17"/>
      <c r="PCW4" s="17"/>
      <c r="PCX4" s="17"/>
      <c r="PCY4" s="17"/>
      <c r="PCZ4" s="17"/>
      <c r="PDA4" s="17"/>
      <c r="PDB4" s="17"/>
      <c r="PDC4" s="17"/>
      <c r="PDD4" s="17"/>
      <c r="PDE4" s="17"/>
      <c r="PDF4" s="17"/>
      <c r="PDG4" s="17"/>
      <c r="PDH4" s="17"/>
      <c r="PDI4" s="17"/>
      <c r="PDJ4" s="17"/>
      <c r="PDK4" s="17"/>
      <c r="PDL4" s="17"/>
      <c r="PDM4" s="17"/>
      <c r="PDN4" s="17"/>
      <c r="PDO4" s="17"/>
      <c r="PDP4" s="17"/>
      <c r="PDQ4" s="17"/>
      <c r="PDR4" s="17"/>
      <c r="PDS4" s="17"/>
      <c r="PDT4" s="17"/>
      <c r="PDU4" s="17"/>
      <c r="PDV4" s="17"/>
      <c r="PDW4" s="17"/>
      <c r="PDX4" s="17"/>
      <c r="PDY4" s="17"/>
      <c r="PDZ4" s="17"/>
      <c r="PEA4" s="17"/>
      <c r="PEB4" s="17"/>
      <c r="PEC4" s="17"/>
      <c r="PED4" s="17"/>
      <c r="PEE4" s="17"/>
      <c r="PEF4" s="17"/>
      <c r="PEG4" s="17"/>
      <c r="PEH4" s="17"/>
      <c r="PEI4" s="17"/>
      <c r="PEJ4" s="17"/>
      <c r="PEK4" s="17"/>
      <c r="PEL4" s="17"/>
      <c r="PEM4" s="17"/>
      <c r="PEN4" s="17"/>
      <c r="PEO4" s="17"/>
      <c r="PEP4" s="17"/>
      <c r="PEQ4" s="17"/>
      <c r="PER4" s="17"/>
      <c r="PES4" s="17"/>
      <c r="PET4" s="17"/>
      <c r="PEU4" s="17"/>
      <c r="PEV4" s="17"/>
      <c r="PEW4" s="17"/>
      <c r="PEX4" s="17"/>
      <c r="PEY4" s="17"/>
      <c r="PEZ4" s="17"/>
      <c r="PFA4" s="17"/>
      <c r="PFB4" s="17"/>
      <c r="PFC4" s="17"/>
      <c r="PFD4" s="17"/>
      <c r="PFE4" s="17"/>
      <c r="PFF4" s="17"/>
      <c r="PFG4" s="17"/>
      <c r="PFH4" s="17"/>
      <c r="PFI4" s="17"/>
      <c r="PFJ4" s="17"/>
      <c r="PFK4" s="17"/>
      <c r="PFL4" s="17"/>
      <c r="PFM4" s="17"/>
      <c r="PFN4" s="17"/>
      <c r="PFO4" s="17"/>
      <c r="PFP4" s="17"/>
      <c r="PFQ4" s="17"/>
      <c r="PFR4" s="17"/>
      <c r="PFS4" s="17"/>
      <c r="PFT4" s="17"/>
      <c r="PFU4" s="17"/>
      <c r="PFV4" s="17"/>
      <c r="PFW4" s="17"/>
      <c r="PFX4" s="17"/>
      <c r="PFY4" s="17"/>
      <c r="PFZ4" s="17"/>
      <c r="PGA4" s="17"/>
      <c r="PGB4" s="17"/>
      <c r="PGC4" s="17"/>
      <c r="PGD4" s="17"/>
      <c r="PGE4" s="17"/>
      <c r="PGF4" s="17"/>
      <c r="PGG4" s="17"/>
      <c r="PGH4" s="17"/>
      <c r="PGI4" s="17"/>
      <c r="PGJ4" s="17"/>
      <c r="PGK4" s="17"/>
      <c r="PGL4" s="17"/>
      <c r="PGM4" s="17"/>
      <c r="PGN4" s="17"/>
      <c r="PGO4" s="17"/>
      <c r="PGP4" s="17"/>
      <c r="PGQ4" s="17"/>
      <c r="PGR4" s="17"/>
      <c r="PGS4" s="17"/>
      <c r="PGT4" s="17"/>
      <c r="PGU4" s="17"/>
      <c r="PGV4" s="17"/>
      <c r="PGW4" s="17"/>
      <c r="PGX4" s="17"/>
      <c r="PGY4" s="17"/>
      <c r="PGZ4" s="17"/>
      <c r="PHA4" s="17"/>
      <c r="PHB4" s="17"/>
      <c r="PHC4" s="17"/>
      <c r="PHD4" s="17"/>
      <c r="PHE4" s="17"/>
      <c r="PHF4" s="17"/>
      <c r="PHG4" s="17"/>
      <c r="PHH4" s="17"/>
      <c r="PHI4" s="17"/>
      <c r="PHJ4" s="17"/>
      <c r="PHK4" s="17"/>
      <c r="PHL4" s="17"/>
      <c r="PHM4" s="17"/>
      <c r="PHN4" s="17"/>
      <c r="PHO4" s="17"/>
      <c r="PHP4" s="17"/>
      <c r="PHQ4" s="17"/>
      <c r="PHR4" s="17"/>
      <c r="PHS4" s="17"/>
      <c r="PHT4" s="17"/>
      <c r="PHU4" s="17"/>
      <c r="PHV4" s="17"/>
      <c r="PHW4" s="17"/>
      <c r="PHX4" s="17"/>
      <c r="PHY4" s="17"/>
      <c r="PHZ4" s="17"/>
      <c r="PIA4" s="17"/>
      <c r="PIB4" s="17"/>
      <c r="PIC4" s="17"/>
      <c r="PID4" s="17"/>
      <c r="PIE4" s="17"/>
      <c r="PIF4" s="17"/>
      <c r="PIG4" s="17"/>
      <c r="PIH4" s="17"/>
      <c r="PII4" s="17"/>
      <c r="PIJ4" s="17"/>
      <c r="PIK4" s="17"/>
      <c r="PIL4" s="17"/>
      <c r="PIM4" s="17"/>
      <c r="PIN4" s="17"/>
      <c r="PIO4" s="17"/>
      <c r="PIP4" s="17"/>
      <c r="PIQ4" s="17"/>
      <c r="PIR4" s="17"/>
      <c r="PIS4" s="17"/>
      <c r="PIT4" s="17"/>
      <c r="PIU4" s="17"/>
      <c r="PIV4" s="17"/>
      <c r="PIW4" s="17"/>
      <c r="PIX4" s="17"/>
      <c r="PIY4" s="17"/>
      <c r="PIZ4" s="17"/>
      <c r="PJA4" s="17"/>
      <c r="PJB4" s="17"/>
      <c r="PJC4" s="17"/>
      <c r="PJD4" s="17"/>
      <c r="PJE4" s="17"/>
      <c r="PJF4" s="17"/>
      <c r="PJG4" s="17"/>
      <c r="PJH4" s="17"/>
      <c r="PJI4" s="17"/>
      <c r="PJJ4" s="17"/>
      <c r="PJK4" s="17"/>
      <c r="PJL4" s="17"/>
      <c r="PJM4" s="17"/>
      <c r="PJN4" s="17"/>
      <c r="PJO4" s="17"/>
      <c r="PJP4" s="17"/>
      <c r="PJQ4" s="17"/>
      <c r="PJR4" s="17"/>
      <c r="PJS4" s="17"/>
      <c r="PJT4" s="17"/>
      <c r="PJU4" s="17"/>
      <c r="PJV4" s="17"/>
      <c r="PJW4" s="17"/>
      <c r="PJX4" s="17"/>
      <c r="PJY4" s="17"/>
      <c r="PJZ4" s="17"/>
      <c r="PKA4" s="17"/>
      <c r="PKB4" s="17"/>
      <c r="PKC4" s="17"/>
      <c r="PKD4" s="17"/>
      <c r="PKE4" s="17"/>
      <c r="PKF4" s="17"/>
      <c r="PKG4" s="17"/>
      <c r="PKH4" s="17"/>
      <c r="PKI4" s="17"/>
      <c r="PKJ4" s="17"/>
      <c r="PKK4" s="17"/>
      <c r="PKL4" s="17"/>
      <c r="PKM4" s="17"/>
      <c r="PKN4" s="17"/>
      <c r="PKO4" s="17"/>
      <c r="PKP4" s="17"/>
      <c r="PKQ4" s="17"/>
      <c r="PKR4" s="17"/>
      <c r="PKS4" s="17"/>
      <c r="PKT4" s="17"/>
      <c r="PKU4" s="17"/>
      <c r="PKV4" s="17"/>
      <c r="PKW4" s="17"/>
      <c r="PKX4" s="17"/>
      <c r="PKY4" s="17"/>
      <c r="PKZ4" s="17"/>
      <c r="PLA4" s="17"/>
      <c r="PLB4" s="17"/>
      <c r="PLC4" s="17"/>
      <c r="PLD4" s="17"/>
      <c r="PLE4" s="17"/>
      <c r="PLF4" s="17"/>
      <c r="PLG4" s="17"/>
      <c r="PLH4" s="17"/>
      <c r="PLI4" s="17"/>
      <c r="PLJ4" s="17"/>
      <c r="PLK4" s="17"/>
      <c r="PLL4" s="17"/>
      <c r="PLM4" s="17"/>
      <c r="PLN4" s="17"/>
      <c r="PLO4" s="17"/>
      <c r="PLP4" s="17"/>
      <c r="PLQ4" s="17"/>
      <c r="PLR4" s="17"/>
      <c r="PLS4" s="17"/>
      <c r="PLT4" s="17"/>
      <c r="PLU4" s="17"/>
      <c r="PLV4" s="17"/>
      <c r="PLW4" s="17"/>
      <c r="PLX4" s="17"/>
      <c r="PLY4" s="17"/>
      <c r="PLZ4" s="17"/>
      <c r="PMA4" s="17"/>
      <c r="PMB4" s="17"/>
      <c r="PMC4" s="17"/>
      <c r="PMD4" s="17"/>
      <c r="PME4" s="17"/>
      <c r="PMF4" s="17"/>
      <c r="PMG4" s="17"/>
      <c r="PMH4" s="17"/>
      <c r="PMI4" s="17"/>
      <c r="PMJ4" s="17"/>
      <c r="PMK4" s="17"/>
      <c r="PML4" s="17"/>
      <c r="PMM4" s="17"/>
      <c r="PMN4" s="17"/>
      <c r="PMO4" s="17"/>
      <c r="PMP4" s="17"/>
      <c r="PMQ4" s="17"/>
      <c r="PMR4" s="17"/>
      <c r="PMS4" s="17"/>
      <c r="PMT4" s="17"/>
      <c r="PMU4" s="17"/>
      <c r="PMV4" s="17"/>
      <c r="PMW4" s="17"/>
      <c r="PMX4" s="17"/>
      <c r="PMY4" s="17"/>
      <c r="PMZ4" s="17"/>
      <c r="PNA4" s="17"/>
      <c r="PNB4" s="17"/>
      <c r="PNC4" s="17"/>
      <c r="PND4" s="17"/>
      <c r="PNE4" s="17"/>
      <c r="PNF4" s="17"/>
      <c r="PNG4" s="17"/>
      <c r="PNH4" s="17"/>
      <c r="PNI4" s="17"/>
      <c r="PNJ4" s="17"/>
      <c r="PNK4" s="17"/>
      <c r="PNL4" s="17"/>
      <c r="PNM4" s="17"/>
      <c r="PNN4" s="17"/>
      <c r="PNO4" s="17"/>
      <c r="PNP4" s="17"/>
      <c r="PNQ4" s="17"/>
      <c r="PNR4" s="17"/>
      <c r="PNS4" s="17"/>
      <c r="PNT4" s="17"/>
      <c r="PNU4" s="17"/>
      <c r="PNV4" s="17"/>
      <c r="PNW4" s="17"/>
      <c r="PNX4" s="17"/>
      <c r="PNY4" s="17"/>
      <c r="PNZ4" s="17"/>
      <c r="POA4" s="17"/>
      <c r="POB4" s="17"/>
      <c r="POC4" s="17"/>
      <c r="POD4" s="17"/>
      <c r="POE4" s="17"/>
      <c r="POF4" s="17"/>
      <c r="POG4" s="17"/>
      <c r="POH4" s="17"/>
      <c r="POI4" s="17"/>
      <c r="POJ4" s="17"/>
      <c r="POK4" s="17"/>
      <c r="POL4" s="17"/>
      <c r="POM4" s="17"/>
      <c r="PON4" s="17"/>
      <c r="POO4" s="17"/>
      <c r="POP4" s="17"/>
      <c r="POQ4" s="17"/>
      <c r="POR4" s="17"/>
      <c r="POS4" s="17"/>
      <c r="POT4" s="17"/>
      <c r="POU4" s="17"/>
      <c r="POV4" s="17"/>
      <c r="POW4" s="17"/>
      <c r="POX4" s="17"/>
      <c r="POY4" s="17"/>
      <c r="POZ4" s="17"/>
      <c r="PPA4" s="17"/>
      <c r="PPB4" s="17"/>
      <c r="PPC4" s="17"/>
      <c r="PPD4" s="17"/>
      <c r="PPE4" s="17"/>
      <c r="PPF4" s="17"/>
      <c r="PPG4" s="17"/>
      <c r="PPH4" s="17"/>
      <c r="PPI4" s="17"/>
      <c r="PPJ4" s="17"/>
      <c r="PPK4" s="17"/>
      <c r="PPL4" s="17"/>
      <c r="PPM4" s="17"/>
      <c r="PPN4" s="17"/>
      <c r="PPO4" s="17"/>
      <c r="PPP4" s="17"/>
      <c r="PPQ4" s="17"/>
      <c r="PPR4" s="17"/>
      <c r="PPS4" s="17"/>
      <c r="PPT4" s="17"/>
      <c r="PPU4" s="17"/>
      <c r="PPV4" s="17"/>
      <c r="PPW4" s="17"/>
      <c r="PPX4" s="17"/>
      <c r="PPY4" s="17"/>
      <c r="PPZ4" s="17"/>
      <c r="PQA4" s="17"/>
      <c r="PQB4" s="17"/>
      <c r="PQC4" s="17"/>
      <c r="PQD4" s="17"/>
      <c r="PQE4" s="17"/>
      <c r="PQF4" s="17"/>
      <c r="PQG4" s="17"/>
      <c r="PQH4" s="17"/>
      <c r="PQI4" s="17"/>
      <c r="PQJ4" s="17"/>
      <c r="PQK4" s="17"/>
      <c r="PQL4" s="17"/>
      <c r="PQM4" s="17"/>
      <c r="PQN4" s="17"/>
      <c r="PQO4" s="17"/>
      <c r="PQP4" s="17"/>
      <c r="PQQ4" s="17"/>
      <c r="PQR4" s="17"/>
      <c r="PQS4" s="17"/>
      <c r="PQT4" s="17"/>
      <c r="PQU4" s="17"/>
      <c r="PQV4" s="17"/>
      <c r="PQW4" s="17"/>
      <c r="PQX4" s="17"/>
      <c r="PQY4" s="17"/>
      <c r="PQZ4" s="17"/>
      <c r="PRA4" s="17"/>
      <c r="PRB4" s="17"/>
      <c r="PRC4" s="17"/>
      <c r="PRD4" s="17"/>
      <c r="PRE4" s="17"/>
      <c r="PRF4" s="17"/>
      <c r="PRG4" s="17"/>
      <c r="PRH4" s="17"/>
      <c r="PRI4" s="17"/>
      <c r="PRJ4" s="17"/>
      <c r="PRK4" s="17"/>
      <c r="PRL4" s="17"/>
      <c r="PRM4" s="17"/>
      <c r="PRN4" s="17"/>
      <c r="PRO4" s="17"/>
      <c r="PRP4" s="17"/>
      <c r="PRQ4" s="17"/>
      <c r="PRR4" s="17"/>
      <c r="PRS4" s="17"/>
      <c r="PRT4" s="17"/>
      <c r="PRU4" s="17"/>
      <c r="PRV4" s="17"/>
      <c r="PRW4" s="17"/>
      <c r="PRX4" s="17"/>
      <c r="PRY4" s="17"/>
      <c r="PRZ4" s="17"/>
      <c r="PSA4" s="17"/>
      <c r="PSB4" s="17"/>
      <c r="PSC4" s="17"/>
      <c r="PSD4" s="17"/>
      <c r="PSE4" s="17"/>
      <c r="PSF4" s="17"/>
      <c r="PSG4" s="17"/>
      <c r="PSH4" s="17"/>
      <c r="PSI4" s="17"/>
      <c r="PSJ4" s="17"/>
      <c r="PSK4" s="17"/>
      <c r="PSL4" s="17"/>
      <c r="PSM4" s="17"/>
      <c r="PSN4" s="17"/>
      <c r="PSO4" s="17"/>
      <c r="PSP4" s="17"/>
      <c r="PSQ4" s="17"/>
      <c r="PSR4" s="17"/>
      <c r="PSS4" s="17"/>
      <c r="PST4" s="17"/>
      <c r="PSU4" s="17"/>
      <c r="PSV4" s="17"/>
      <c r="PSW4" s="17"/>
      <c r="PSX4" s="17"/>
      <c r="PSY4" s="17"/>
      <c r="PSZ4" s="17"/>
      <c r="PTA4" s="17"/>
      <c r="PTB4" s="17"/>
      <c r="PTC4" s="17"/>
      <c r="PTD4" s="17"/>
      <c r="PTE4" s="17"/>
      <c r="PTF4" s="17"/>
      <c r="PTG4" s="17"/>
      <c r="PTH4" s="17"/>
      <c r="PTI4" s="17"/>
      <c r="PTJ4" s="17"/>
      <c r="PTK4" s="17"/>
      <c r="PTL4" s="17"/>
      <c r="PTM4" s="17"/>
      <c r="PTN4" s="17"/>
      <c r="PTO4" s="17"/>
      <c r="PTP4" s="17"/>
      <c r="PTQ4" s="17"/>
      <c r="PTR4" s="17"/>
      <c r="PTS4" s="17"/>
      <c r="PTT4" s="17"/>
      <c r="PTU4" s="17"/>
      <c r="PTV4" s="17"/>
      <c r="PTW4" s="17"/>
      <c r="PTX4" s="17"/>
      <c r="PTY4" s="17"/>
      <c r="PTZ4" s="17"/>
      <c r="PUA4" s="17"/>
      <c r="PUB4" s="17"/>
      <c r="PUC4" s="17"/>
      <c r="PUD4" s="17"/>
      <c r="PUE4" s="17"/>
      <c r="PUF4" s="17"/>
      <c r="PUG4" s="17"/>
      <c r="PUH4" s="17"/>
      <c r="PUI4" s="17"/>
      <c r="PUJ4" s="17"/>
      <c r="PUK4" s="17"/>
      <c r="PUL4" s="17"/>
      <c r="PUM4" s="17"/>
      <c r="PUN4" s="17"/>
      <c r="PUO4" s="17"/>
      <c r="PUP4" s="17"/>
      <c r="PUQ4" s="17"/>
      <c r="PUR4" s="17"/>
      <c r="PUS4" s="17"/>
      <c r="PUT4" s="17"/>
      <c r="PUU4" s="17"/>
      <c r="PUV4" s="17"/>
      <c r="PUW4" s="17"/>
      <c r="PUX4" s="17"/>
      <c r="PUY4" s="17"/>
      <c r="PUZ4" s="17"/>
      <c r="PVA4" s="17"/>
      <c r="PVB4" s="17"/>
      <c r="PVC4" s="17"/>
      <c r="PVD4" s="17"/>
      <c r="PVE4" s="17"/>
      <c r="PVF4" s="17"/>
      <c r="PVG4" s="17"/>
      <c r="PVH4" s="17"/>
      <c r="PVI4" s="17"/>
      <c r="PVJ4" s="17"/>
      <c r="PVK4" s="17"/>
      <c r="PVL4" s="17"/>
      <c r="PVM4" s="17"/>
      <c r="PVN4" s="17"/>
      <c r="PVO4" s="17"/>
      <c r="PVP4" s="17"/>
      <c r="PVQ4" s="17"/>
      <c r="PVR4" s="17"/>
      <c r="PVS4" s="17"/>
      <c r="PVT4" s="17"/>
      <c r="PVU4" s="17"/>
      <c r="PVV4" s="17"/>
      <c r="PVW4" s="17"/>
      <c r="PVX4" s="17"/>
      <c r="PVY4" s="17"/>
      <c r="PVZ4" s="17"/>
      <c r="PWA4" s="17"/>
      <c r="PWB4" s="17"/>
      <c r="PWC4" s="17"/>
      <c r="PWD4" s="17"/>
      <c r="PWE4" s="17"/>
      <c r="PWF4" s="17"/>
      <c r="PWG4" s="17"/>
      <c r="PWH4" s="17"/>
      <c r="PWI4" s="17"/>
      <c r="PWJ4" s="17"/>
      <c r="PWK4" s="17"/>
      <c r="PWL4" s="17"/>
      <c r="PWM4" s="17"/>
      <c r="PWN4" s="17"/>
      <c r="PWO4" s="17"/>
      <c r="PWP4" s="17"/>
      <c r="PWQ4" s="17"/>
      <c r="PWR4" s="17"/>
      <c r="PWS4" s="17"/>
      <c r="PWT4" s="17"/>
      <c r="PWU4" s="17"/>
      <c r="PWV4" s="17"/>
      <c r="PWW4" s="17"/>
      <c r="PWX4" s="17"/>
      <c r="PWY4" s="17"/>
      <c r="PWZ4" s="17"/>
      <c r="PXA4" s="17"/>
      <c r="PXB4" s="17"/>
      <c r="PXC4" s="17"/>
      <c r="PXD4" s="17"/>
      <c r="PXE4" s="17"/>
      <c r="PXF4" s="17"/>
      <c r="PXG4" s="17"/>
      <c r="PXH4" s="17"/>
      <c r="PXI4" s="17"/>
      <c r="PXJ4" s="17"/>
      <c r="PXK4" s="17"/>
      <c r="PXL4" s="17"/>
      <c r="PXM4" s="17"/>
      <c r="PXN4" s="17"/>
      <c r="PXO4" s="17"/>
      <c r="PXP4" s="17"/>
      <c r="PXQ4" s="17"/>
      <c r="PXR4" s="17"/>
      <c r="PXS4" s="17"/>
      <c r="PXT4" s="17"/>
      <c r="PXU4" s="17"/>
      <c r="PXV4" s="17"/>
      <c r="PXW4" s="17"/>
      <c r="PXX4" s="17"/>
      <c r="PXY4" s="17"/>
      <c r="PXZ4" s="17"/>
      <c r="PYA4" s="17"/>
      <c r="PYB4" s="17"/>
      <c r="PYC4" s="17"/>
      <c r="PYD4" s="17"/>
      <c r="PYE4" s="17"/>
      <c r="PYF4" s="17"/>
      <c r="PYG4" s="17"/>
      <c r="PYH4" s="17"/>
      <c r="PYI4" s="17"/>
      <c r="PYJ4" s="17"/>
      <c r="PYK4" s="17"/>
      <c r="PYL4" s="17"/>
      <c r="PYM4" s="17"/>
      <c r="PYN4" s="17"/>
      <c r="PYO4" s="17"/>
      <c r="PYP4" s="17"/>
      <c r="PYQ4" s="17"/>
      <c r="PYR4" s="17"/>
      <c r="PYS4" s="17"/>
      <c r="PYT4" s="17"/>
      <c r="PYU4" s="17"/>
      <c r="PYV4" s="17"/>
      <c r="PYW4" s="17"/>
      <c r="PYX4" s="17"/>
      <c r="PYY4" s="17"/>
      <c r="PYZ4" s="17"/>
      <c r="PZA4" s="17"/>
      <c r="PZB4" s="17"/>
      <c r="PZC4" s="17"/>
      <c r="PZD4" s="17"/>
      <c r="PZE4" s="17"/>
      <c r="PZF4" s="17"/>
      <c r="PZG4" s="17"/>
      <c r="PZH4" s="17"/>
      <c r="PZI4" s="17"/>
      <c r="PZJ4" s="17"/>
      <c r="PZK4" s="17"/>
      <c r="PZL4" s="17"/>
      <c r="PZM4" s="17"/>
      <c r="PZN4" s="17"/>
      <c r="PZO4" s="17"/>
      <c r="PZP4" s="17"/>
      <c r="PZQ4" s="17"/>
      <c r="PZR4" s="17"/>
      <c r="PZS4" s="17"/>
      <c r="PZT4" s="17"/>
      <c r="PZU4" s="17"/>
      <c r="PZV4" s="17"/>
      <c r="PZW4" s="17"/>
      <c r="PZX4" s="17"/>
      <c r="PZY4" s="17"/>
      <c r="PZZ4" s="17"/>
      <c r="QAA4" s="17"/>
      <c r="QAB4" s="17"/>
      <c r="QAC4" s="17"/>
      <c r="QAD4" s="17"/>
      <c r="QAE4" s="17"/>
      <c r="QAF4" s="17"/>
      <c r="QAG4" s="17"/>
      <c r="QAH4" s="17"/>
      <c r="QAI4" s="17"/>
      <c r="QAJ4" s="17"/>
      <c r="QAK4" s="17"/>
      <c r="QAL4" s="17"/>
      <c r="QAM4" s="17"/>
      <c r="QAN4" s="17"/>
      <c r="QAO4" s="17"/>
      <c r="QAP4" s="17"/>
      <c r="QAQ4" s="17"/>
      <c r="QAR4" s="17"/>
      <c r="QAS4" s="17"/>
      <c r="QAT4" s="17"/>
      <c r="QAU4" s="17"/>
      <c r="QAV4" s="17"/>
      <c r="QAW4" s="17"/>
      <c r="QAX4" s="17"/>
      <c r="QAY4" s="17"/>
      <c r="QAZ4" s="17"/>
      <c r="QBA4" s="17"/>
      <c r="QBB4" s="17"/>
      <c r="QBC4" s="17"/>
      <c r="QBD4" s="17"/>
      <c r="QBE4" s="17"/>
      <c r="QBF4" s="17"/>
      <c r="QBG4" s="17"/>
      <c r="QBH4" s="17"/>
      <c r="QBI4" s="17"/>
      <c r="QBJ4" s="17"/>
      <c r="QBK4" s="17"/>
      <c r="QBL4" s="17"/>
      <c r="QBM4" s="17"/>
      <c r="QBN4" s="17"/>
      <c r="QBO4" s="17"/>
      <c r="QBP4" s="17"/>
      <c r="QBQ4" s="17"/>
      <c r="QBR4" s="17"/>
      <c r="QBS4" s="17"/>
      <c r="QBT4" s="17"/>
      <c r="QBU4" s="17"/>
      <c r="QBV4" s="17"/>
      <c r="QBW4" s="17"/>
      <c r="QBX4" s="17"/>
      <c r="QBY4" s="17"/>
      <c r="QBZ4" s="17"/>
      <c r="QCA4" s="17"/>
      <c r="QCB4" s="17"/>
      <c r="QCC4" s="17"/>
      <c r="QCD4" s="17"/>
      <c r="QCE4" s="17"/>
      <c r="QCF4" s="17"/>
      <c r="QCG4" s="17"/>
      <c r="QCH4" s="17"/>
      <c r="QCI4" s="17"/>
      <c r="QCJ4" s="17"/>
      <c r="QCK4" s="17"/>
      <c r="QCL4" s="17"/>
      <c r="QCM4" s="17"/>
      <c r="QCN4" s="17"/>
      <c r="QCO4" s="17"/>
      <c r="QCP4" s="17"/>
      <c r="QCQ4" s="17"/>
      <c r="QCR4" s="17"/>
      <c r="QCS4" s="17"/>
      <c r="QCT4" s="17"/>
      <c r="QCU4" s="17"/>
      <c r="QCV4" s="17"/>
      <c r="QCW4" s="17"/>
      <c r="QCX4" s="17"/>
      <c r="QCY4" s="17"/>
      <c r="QCZ4" s="17"/>
      <c r="QDA4" s="17"/>
      <c r="QDB4" s="17"/>
      <c r="QDC4" s="17"/>
      <c r="QDD4" s="17"/>
      <c r="QDE4" s="17"/>
      <c r="QDF4" s="17"/>
      <c r="QDG4" s="17"/>
      <c r="QDH4" s="17"/>
      <c r="QDI4" s="17"/>
      <c r="QDJ4" s="17"/>
      <c r="QDK4" s="17"/>
      <c r="QDL4" s="17"/>
      <c r="QDM4" s="17"/>
      <c r="QDN4" s="17"/>
      <c r="QDO4" s="17"/>
      <c r="QDP4" s="17"/>
      <c r="QDQ4" s="17"/>
      <c r="QDR4" s="17"/>
      <c r="QDS4" s="17"/>
      <c r="QDT4" s="17"/>
      <c r="QDU4" s="17"/>
      <c r="QDV4" s="17"/>
      <c r="QDW4" s="17"/>
      <c r="QDX4" s="17"/>
      <c r="QDY4" s="17"/>
      <c r="QDZ4" s="17"/>
      <c r="QEA4" s="17"/>
      <c r="QEB4" s="17"/>
      <c r="QEC4" s="17"/>
      <c r="QED4" s="17"/>
      <c r="QEE4" s="17"/>
      <c r="QEF4" s="17"/>
      <c r="QEG4" s="17"/>
      <c r="QEH4" s="17"/>
      <c r="QEI4" s="17"/>
      <c r="QEJ4" s="17"/>
      <c r="QEK4" s="17"/>
      <c r="QEL4" s="17"/>
      <c r="QEM4" s="17"/>
      <c r="QEN4" s="17"/>
      <c r="QEO4" s="17"/>
      <c r="QEP4" s="17"/>
      <c r="QEQ4" s="17"/>
      <c r="QER4" s="17"/>
      <c r="QES4" s="17"/>
      <c r="QET4" s="17"/>
      <c r="QEU4" s="17"/>
      <c r="QEV4" s="17"/>
      <c r="QEW4" s="17"/>
      <c r="QEX4" s="17"/>
      <c r="QEY4" s="17"/>
      <c r="QEZ4" s="17"/>
      <c r="QFA4" s="17"/>
      <c r="QFB4" s="17"/>
      <c r="QFC4" s="17"/>
      <c r="QFD4" s="17"/>
      <c r="QFE4" s="17"/>
      <c r="QFF4" s="17"/>
      <c r="QFG4" s="17"/>
      <c r="QFH4" s="17"/>
      <c r="QFI4" s="17"/>
      <c r="QFJ4" s="17"/>
      <c r="QFK4" s="17"/>
      <c r="QFL4" s="17"/>
      <c r="QFM4" s="17"/>
      <c r="QFN4" s="17"/>
      <c r="QFO4" s="17"/>
      <c r="QFP4" s="17"/>
      <c r="QFQ4" s="17"/>
      <c r="QFR4" s="17"/>
      <c r="QFS4" s="17"/>
      <c r="QFT4" s="17"/>
      <c r="QFU4" s="17"/>
      <c r="QFV4" s="17"/>
      <c r="QFW4" s="17"/>
      <c r="QFX4" s="17"/>
      <c r="QFY4" s="17"/>
      <c r="QFZ4" s="17"/>
      <c r="QGA4" s="17"/>
      <c r="QGB4" s="17"/>
      <c r="QGC4" s="17"/>
      <c r="QGD4" s="17"/>
      <c r="QGE4" s="17"/>
      <c r="QGF4" s="17"/>
      <c r="QGG4" s="17"/>
      <c r="QGH4" s="17"/>
      <c r="QGI4" s="17"/>
      <c r="QGJ4" s="17"/>
      <c r="QGK4" s="17"/>
      <c r="QGL4" s="17"/>
      <c r="QGM4" s="17"/>
      <c r="QGN4" s="17"/>
      <c r="QGO4" s="17"/>
      <c r="QGP4" s="17"/>
      <c r="QGQ4" s="17"/>
      <c r="QGR4" s="17"/>
      <c r="QGS4" s="17"/>
      <c r="QGT4" s="17"/>
      <c r="QGU4" s="17"/>
      <c r="QGV4" s="17"/>
      <c r="QGW4" s="17"/>
      <c r="QGX4" s="17"/>
      <c r="QGY4" s="17"/>
      <c r="QGZ4" s="17"/>
      <c r="QHA4" s="17"/>
      <c r="QHB4" s="17"/>
      <c r="QHC4" s="17"/>
      <c r="QHD4" s="17"/>
      <c r="QHE4" s="17"/>
      <c r="QHF4" s="17"/>
      <c r="QHG4" s="17"/>
      <c r="QHH4" s="17"/>
      <c r="QHI4" s="17"/>
      <c r="QHJ4" s="17"/>
      <c r="QHK4" s="17"/>
      <c r="QHL4" s="17"/>
      <c r="QHM4" s="17"/>
      <c r="QHN4" s="17"/>
      <c r="QHO4" s="17"/>
      <c r="QHP4" s="17"/>
      <c r="QHQ4" s="17"/>
      <c r="QHR4" s="17"/>
      <c r="QHS4" s="17"/>
      <c r="QHT4" s="17"/>
      <c r="QHU4" s="17"/>
      <c r="QHV4" s="17"/>
      <c r="QHW4" s="17"/>
      <c r="QHX4" s="17"/>
      <c r="QHY4" s="17"/>
      <c r="QHZ4" s="17"/>
      <c r="QIA4" s="17"/>
      <c r="QIB4" s="17"/>
      <c r="QIC4" s="17"/>
      <c r="QID4" s="17"/>
      <c r="QIE4" s="17"/>
      <c r="QIF4" s="17"/>
      <c r="QIG4" s="17"/>
      <c r="QIH4" s="17"/>
      <c r="QII4" s="17"/>
      <c r="QIJ4" s="17"/>
      <c r="QIK4" s="17"/>
      <c r="QIL4" s="17"/>
      <c r="QIM4" s="17"/>
      <c r="QIN4" s="17"/>
      <c r="QIO4" s="17"/>
      <c r="QIP4" s="17"/>
      <c r="QIQ4" s="17"/>
      <c r="QIR4" s="17"/>
      <c r="QIS4" s="17"/>
      <c r="QIT4" s="17"/>
      <c r="QIU4" s="17"/>
      <c r="QIV4" s="17"/>
      <c r="QIW4" s="17"/>
      <c r="QIX4" s="17"/>
      <c r="QIY4" s="17"/>
      <c r="QIZ4" s="17"/>
      <c r="QJA4" s="17"/>
      <c r="QJB4" s="17"/>
      <c r="QJC4" s="17"/>
      <c r="QJD4" s="17"/>
      <c r="QJE4" s="17"/>
      <c r="QJF4" s="17"/>
      <c r="QJG4" s="17"/>
      <c r="QJH4" s="17"/>
      <c r="QJI4" s="17"/>
      <c r="QJJ4" s="17"/>
      <c r="QJK4" s="17"/>
      <c r="QJL4" s="17"/>
      <c r="QJM4" s="17"/>
      <c r="QJN4" s="17"/>
      <c r="QJO4" s="17"/>
      <c r="QJP4" s="17"/>
      <c r="QJQ4" s="17"/>
      <c r="QJR4" s="17"/>
      <c r="QJS4" s="17"/>
      <c r="QJT4" s="17"/>
      <c r="QJU4" s="17"/>
      <c r="QJV4" s="17"/>
      <c r="QJW4" s="17"/>
      <c r="QJX4" s="17"/>
      <c r="QJY4" s="17"/>
      <c r="QJZ4" s="17"/>
      <c r="QKA4" s="17"/>
      <c r="QKB4" s="17"/>
      <c r="QKC4" s="17"/>
      <c r="QKD4" s="17"/>
      <c r="QKE4" s="17"/>
      <c r="QKF4" s="17"/>
      <c r="QKG4" s="17"/>
      <c r="QKH4" s="17"/>
      <c r="QKI4" s="17"/>
      <c r="QKJ4" s="17"/>
      <c r="QKK4" s="17"/>
      <c r="QKL4" s="17"/>
      <c r="QKM4" s="17"/>
      <c r="QKN4" s="17"/>
      <c r="QKO4" s="17"/>
      <c r="QKP4" s="17"/>
      <c r="QKQ4" s="17"/>
      <c r="QKR4" s="17"/>
      <c r="QKS4" s="17"/>
      <c r="QKT4" s="17"/>
      <c r="QKU4" s="17"/>
      <c r="QKV4" s="17"/>
      <c r="QKW4" s="17"/>
      <c r="QKX4" s="17"/>
      <c r="QKY4" s="17"/>
      <c r="QKZ4" s="17"/>
      <c r="QLA4" s="17"/>
      <c r="QLB4" s="17"/>
      <c r="QLC4" s="17"/>
      <c r="QLD4" s="17"/>
      <c r="QLE4" s="17"/>
      <c r="QLF4" s="17"/>
      <c r="QLG4" s="17"/>
      <c r="QLH4" s="17"/>
      <c r="QLI4" s="17"/>
      <c r="QLJ4" s="17"/>
      <c r="QLK4" s="17"/>
      <c r="QLL4" s="17"/>
      <c r="QLM4" s="17"/>
      <c r="QLN4" s="17"/>
      <c r="QLO4" s="17"/>
      <c r="QLP4" s="17"/>
      <c r="QLQ4" s="17"/>
      <c r="QLR4" s="17"/>
      <c r="QLS4" s="17"/>
      <c r="QLT4" s="17"/>
      <c r="QLU4" s="17"/>
      <c r="QLV4" s="17"/>
      <c r="QLW4" s="17"/>
      <c r="QLX4" s="17"/>
      <c r="QLY4" s="17"/>
      <c r="QLZ4" s="17"/>
      <c r="QMA4" s="17"/>
      <c r="QMB4" s="17"/>
      <c r="QMC4" s="17"/>
      <c r="QMD4" s="17"/>
      <c r="QME4" s="17"/>
      <c r="QMF4" s="17"/>
      <c r="QMG4" s="17"/>
      <c r="QMH4" s="17"/>
      <c r="QMI4" s="17"/>
      <c r="QMJ4" s="17"/>
      <c r="QMK4" s="17"/>
      <c r="QML4" s="17"/>
      <c r="QMM4" s="17"/>
      <c r="QMN4" s="17"/>
      <c r="QMO4" s="17"/>
      <c r="QMP4" s="17"/>
      <c r="QMQ4" s="17"/>
      <c r="QMR4" s="17"/>
      <c r="QMS4" s="17"/>
      <c r="QMT4" s="17"/>
      <c r="QMU4" s="17"/>
      <c r="QMV4" s="17"/>
      <c r="QMW4" s="17"/>
      <c r="QMX4" s="17"/>
      <c r="QMY4" s="17"/>
      <c r="QMZ4" s="17"/>
      <c r="QNA4" s="17"/>
      <c r="QNB4" s="17"/>
      <c r="QNC4" s="17"/>
      <c r="QND4" s="17"/>
      <c r="QNE4" s="17"/>
      <c r="QNF4" s="17"/>
      <c r="QNG4" s="17"/>
      <c r="QNH4" s="17"/>
      <c r="QNI4" s="17"/>
      <c r="QNJ4" s="17"/>
      <c r="QNK4" s="17"/>
      <c r="QNL4" s="17"/>
      <c r="QNM4" s="17"/>
      <c r="QNN4" s="17"/>
      <c r="QNO4" s="17"/>
      <c r="QNP4" s="17"/>
      <c r="QNQ4" s="17"/>
      <c r="QNR4" s="17"/>
      <c r="QNS4" s="17"/>
      <c r="QNT4" s="17"/>
      <c r="QNU4" s="17"/>
      <c r="QNV4" s="17"/>
      <c r="QNW4" s="17"/>
      <c r="QNX4" s="17"/>
      <c r="QNY4" s="17"/>
      <c r="QNZ4" s="17"/>
      <c r="QOA4" s="17"/>
      <c r="QOB4" s="17"/>
      <c r="QOC4" s="17"/>
      <c r="QOD4" s="17"/>
      <c r="QOE4" s="17"/>
      <c r="QOF4" s="17"/>
      <c r="QOG4" s="17"/>
      <c r="QOH4" s="17"/>
      <c r="QOI4" s="17"/>
      <c r="QOJ4" s="17"/>
      <c r="QOK4" s="17"/>
      <c r="QOL4" s="17"/>
      <c r="QOM4" s="17"/>
      <c r="QON4" s="17"/>
      <c r="QOO4" s="17"/>
      <c r="QOP4" s="17"/>
      <c r="QOQ4" s="17"/>
      <c r="QOR4" s="17"/>
      <c r="QOS4" s="17"/>
      <c r="QOT4" s="17"/>
      <c r="QOU4" s="17"/>
      <c r="QOV4" s="17"/>
      <c r="QOW4" s="17"/>
      <c r="QOX4" s="17"/>
      <c r="QOY4" s="17"/>
      <c r="QOZ4" s="17"/>
      <c r="QPA4" s="17"/>
      <c r="QPB4" s="17"/>
      <c r="QPC4" s="17"/>
      <c r="QPD4" s="17"/>
      <c r="QPE4" s="17"/>
      <c r="QPF4" s="17"/>
      <c r="QPG4" s="17"/>
      <c r="QPH4" s="17"/>
      <c r="QPI4" s="17"/>
      <c r="QPJ4" s="17"/>
      <c r="QPK4" s="17"/>
      <c r="QPL4" s="17"/>
      <c r="QPM4" s="17"/>
      <c r="QPN4" s="17"/>
      <c r="QPO4" s="17"/>
      <c r="QPP4" s="17"/>
      <c r="QPQ4" s="17"/>
      <c r="QPR4" s="17"/>
      <c r="QPS4" s="17"/>
      <c r="QPT4" s="17"/>
      <c r="QPU4" s="17"/>
      <c r="QPV4" s="17"/>
      <c r="QPW4" s="17"/>
      <c r="QPX4" s="17"/>
      <c r="QPY4" s="17"/>
      <c r="QPZ4" s="17"/>
      <c r="QQA4" s="17"/>
      <c r="QQB4" s="17"/>
      <c r="QQC4" s="17"/>
      <c r="QQD4" s="17"/>
      <c r="QQE4" s="17"/>
      <c r="QQF4" s="17"/>
      <c r="QQG4" s="17"/>
      <c r="QQH4" s="17"/>
      <c r="QQI4" s="17"/>
      <c r="QQJ4" s="17"/>
      <c r="QQK4" s="17"/>
      <c r="QQL4" s="17"/>
      <c r="QQM4" s="17"/>
      <c r="QQN4" s="17"/>
      <c r="QQO4" s="17"/>
      <c r="QQP4" s="17"/>
      <c r="QQQ4" s="17"/>
      <c r="QQR4" s="17"/>
      <c r="QQS4" s="17"/>
      <c r="QQT4" s="17"/>
      <c r="QQU4" s="17"/>
      <c r="QQV4" s="17"/>
      <c r="QQW4" s="17"/>
      <c r="QQX4" s="17"/>
      <c r="QQY4" s="17"/>
      <c r="QQZ4" s="17"/>
      <c r="QRA4" s="17"/>
      <c r="QRB4" s="17"/>
      <c r="QRC4" s="17"/>
      <c r="QRD4" s="17"/>
      <c r="QRE4" s="17"/>
      <c r="QRF4" s="17"/>
      <c r="QRG4" s="17"/>
      <c r="QRH4" s="17"/>
      <c r="QRI4" s="17"/>
      <c r="QRJ4" s="17"/>
      <c r="QRK4" s="17"/>
      <c r="QRL4" s="17"/>
      <c r="QRM4" s="17"/>
      <c r="QRN4" s="17"/>
      <c r="QRO4" s="17"/>
      <c r="QRP4" s="17"/>
      <c r="QRQ4" s="17"/>
      <c r="QRR4" s="17"/>
      <c r="QRS4" s="17"/>
      <c r="QRT4" s="17"/>
      <c r="QRU4" s="17"/>
      <c r="QRV4" s="17"/>
      <c r="QRW4" s="17"/>
      <c r="QRX4" s="17"/>
      <c r="QRY4" s="17"/>
      <c r="QRZ4" s="17"/>
      <c r="QSA4" s="17"/>
      <c r="QSB4" s="17"/>
      <c r="QSC4" s="17"/>
      <c r="QSD4" s="17"/>
      <c r="QSE4" s="17"/>
      <c r="QSF4" s="17"/>
      <c r="QSG4" s="17"/>
      <c r="QSH4" s="17"/>
      <c r="QSI4" s="17"/>
      <c r="QSJ4" s="17"/>
      <c r="QSK4" s="17"/>
      <c r="QSL4" s="17"/>
      <c r="QSM4" s="17"/>
      <c r="QSN4" s="17"/>
      <c r="QSO4" s="17"/>
      <c r="QSP4" s="17"/>
      <c r="QSQ4" s="17"/>
      <c r="QSR4" s="17"/>
      <c r="QSS4" s="17"/>
      <c r="QST4" s="17"/>
      <c r="QSU4" s="17"/>
      <c r="QSV4" s="17"/>
      <c r="QSW4" s="17"/>
      <c r="QSX4" s="17"/>
      <c r="QSY4" s="17"/>
      <c r="QSZ4" s="17"/>
      <c r="QTA4" s="17"/>
      <c r="QTB4" s="17"/>
      <c r="QTC4" s="17"/>
      <c r="QTD4" s="17"/>
      <c r="QTE4" s="17"/>
      <c r="QTF4" s="17"/>
      <c r="QTG4" s="17"/>
      <c r="QTH4" s="17"/>
      <c r="QTI4" s="17"/>
      <c r="QTJ4" s="17"/>
      <c r="QTK4" s="17"/>
      <c r="QTL4" s="17"/>
      <c r="QTM4" s="17"/>
      <c r="QTN4" s="17"/>
      <c r="QTO4" s="17"/>
      <c r="QTP4" s="17"/>
      <c r="QTQ4" s="17"/>
      <c r="QTR4" s="17"/>
      <c r="QTS4" s="17"/>
      <c r="QTT4" s="17"/>
      <c r="QTU4" s="17"/>
      <c r="QTV4" s="17"/>
      <c r="QTW4" s="17"/>
      <c r="QTX4" s="17"/>
      <c r="QTY4" s="17"/>
      <c r="QTZ4" s="17"/>
      <c r="QUA4" s="17"/>
      <c r="QUB4" s="17"/>
      <c r="QUC4" s="17"/>
      <c r="QUD4" s="17"/>
      <c r="QUE4" s="17"/>
      <c r="QUF4" s="17"/>
      <c r="QUG4" s="17"/>
      <c r="QUH4" s="17"/>
      <c r="QUI4" s="17"/>
      <c r="QUJ4" s="17"/>
      <c r="QUK4" s="17"/>
      <c r="QUL4" s="17"/>
      <c r="QUM4" s="17"/>
      <c r="QUN4" s="17"/>
      <c r="QUO4" s="17"/>
      <c r="QUP4" s="17"/>
      <c r="QUQ4" s="17"/>
      <c r="QUR4" s="17"/>
      <c r="QUS4" s="17"/>
      <c r="QUT4" s="17"/>
      <c r="QUU4" s="17"/>
      <c r="QUV4" s="17"/>
      <c r="QUW4" s="17"/>
      <c r="QUX4" s="17"/>
      <c r="QUY4" s="17"/>
      <c r="QUZ4" s="17"/>
      <c r="QVA4" s="17"/>
      <c r="QVB4" s="17"/>
      <c r="QVC4" s="17"/>
      <c r="QVD4" s="17"/>
      <c r="QVE4" s="17"/>
      <c r="QVF4" s="17"/>
      <c r="QVG4" s="17"/>
      <c r="QVH4" s="17"/>
      <c r="QVI4" s="17"/>
      <c r="QVJ4" s="17"/>
      <c r="QVK4" s="17"/>
      <c r="QVL4" s="17"/>
      <c r="QVM4" s="17"/>
      <c r="QVN4" s="17"/>
      <c r="QVO4" s="17"/>
      <c r="QVP4" s="17"/>
      <c r="QVQ4" s="17"/>
      <c r="QVR4" s="17"/>
      <c r="QVS4" s="17"/>
      <c r="QVT4" s="17"/>
      <c r="QVU4" s="17"/>
      <c r="QVV4" s="17"/>
      <c r="QVW4" s="17"/>
      <c r="QVX4" s="17"/>
      <c r="QVY4" s="17"/>
      <c r="QVZ4" s="17"/>
      <c r="QWA4" s="17"/>
      <c r="QWB4" s="17"/>
      <c r="QWC4" s="17"/>
      <c r="QWD4" s="17"/>
      <c r="QWE4" s="17"/>
      <c r="QWF4" s="17"/>
      <c r="QWG4" s="17"/>
      <c r="QWH4" s="17"/>
      <c r="QWI4" s="17"/>
      <c r="QWJ4" s="17"/>
      <c r="QWK4" s="17"/>
      <c r="QWL4" s="17"/>
      <c r="QWM4" s="17"/>
      <c r="QWN4" s="17"/>
      <c r="QWO4" s="17"/>
      <c r="QWP4" s="17"/>
      <c r="QWQ4" s="17"/>
      <c r="QWR4" s="17"/>
      <c r="QWS4" s="17"/>
      <c r="QWT4" s="17"/>
      <c r="QWU4" s="17"/>
      <c r="QWV4" s="17"/>
      <c r="QWW4" s="17"/>
      <c r="QWX4" s="17"/>
      <c r="QWY4" s="17"/>
      <c r="QWZ4" s="17"/>
      <c r="QXA4" s="17"/>
      <c r="QXB4" s="17"/>
      <c r="QXC4" s="17"/>
      <c r="QXD4" s="17"/>
      <c r="QXE4" s="17"/>
      <c r="QXF4" s="17"/>
      <c r="QXG4" s="17"/>
      <c r="QXH4" s="17"/>
      <c r="QXI4" s="17"/>
      <c r="QXJ4" s="17"/>
      <c r="QXK4" s="17"/>
      <c r="QXL4" s="17"/>
      <c r="QXM4" s="17"/>
      <c r="QXN4" s="17"/>
      <c r="QXO4" s="17"/>
      <c r="QXP4" s="17"/>
      <c r="QXQ4" s="17"/>
      <c r="QXR4" s="17"/>
      <c r="QXS4" s="17"/>
      <c r="QXT4" s="17"/>
      <c r="QXU4" s="17"/>
      <c r="QXV4" s="17"/>
      <c r="QXW4" s="17"/>
      <c r="QXX4" s="17"/>
      <c r="QXY4" s="17"/>
      <c r="QXZ4" s="17"/>
      <c r="QYA4" s="17"/>
      <c r="QYB4" s="17"/>
      <c r="QYC4" s="17"/>
      <c r="QYD4" s="17"/>
      <c r="QYE4" s="17"/>
      <c r="QYF4" s="17"/>
      <c r="QYG4" s="17"/>
      <c r="QYH4" s="17"/>
      <c r="QYI4" s="17"/>
      <c r="QYJ4" s="17"/>
      <c r="QYK4" s="17"/>
      <c r="QYL4" s="17"/>
      <c r="QYM4" s="17"/>
      <c r="QYN4" s="17"/>
      <c r="QYO4" s="17"/>
      <c r="QYP4" s="17"/>
      <c r="QYQ4" s="17"/>
      <c r="QYR4" s="17"/>
      <c r="QYS4" s="17"/>
      <c r="QYT4" s="17"/>
      <c r="QYU4" s="17"/>
      <c r="QYV4" s="17"/>
      <c r="QYW4" s="17"/>
      <c r="QYX4" s="17"/>
      <c r="QYY4" s="17"/>
      <c r="QYZ4" s="17"/>
      <c r="QZA4" s="17"/>
      <c r="QZB4" s="17"/>
      <c r="QZC4" s="17"/>
      <c r="QZD4" s="17"/>
      <c r="QZE4" s="17"/>
      <c r="QZF4" s="17"/>
      <c r="QZG4" s="17"/>
      <c r="QZH4" s="17"/>
      <c r="QZI4" s="17"/>
      <c r="QZJ4" s="17"/>
      <c r="QZK4" s="17"/>
      <c r="QZL4" s="17"/>
      <c r="QZM4" s="17"/>
      <c r="QZN4" s="17"/>
      <c r="QZO4" s="17"/>
      <c r="QZP4" s="17"/>
      <c r="QZQ4" s="17"/>
      <c r="QZR4" s="17"/>
      <c r="QZS4" s="17"/>
      <c r="QZT4" s="17"/>
      <c r="QZU4" s="17"/>
      <c r="QZV4" s="17"/>
      <c r="QZW4" s="17"/>
      <c r="QZX4" s="17"/>
      <c r="QZY4" s="17"/>
      <c r="QZZ4" s="17"/>
      <c r="RAA4" s="17"/>
      <c r="RAB4" s="17"/>
      <c r="RAC4" s="17"/>
      <c r="RAD4" s="17"/>
      <c r="RAE4" s="17"/>
      <c r="RAF4" s="17"/>
      <c r="RAG4" s="17"/>
      <c r="RAH4" s="17"/>
      <c r="RAI4" s="17"/>
      <c r="RAJ4" s="17"/>
      <c r="RAK4" s="17"/>
      <c r="RAL4" s="17"/>
      <c r="RAM4" s="17"/>
      <c r="RAN4" s="17"/>
      <c r="RAO4" s="17"/>
      <c r="RAP4" s="17"/>
      <c r="RAQ4" s="17"/>
      <c r="RAR4" s="17"/>
      <c r="RAS4" s="17"/>
      <c r="RAT4" s="17"/>
      <c r="RAU4" s="17"/>
      <c r="RAV4" s="17"/>
      <c r="RAW4" s="17"/>
      <c r="RAX4" s="17"/>
      <c r="RAY4" s="17"/>
      <c r="RAZ4" s="17"/>
      <c r="RBA4" s="17"/>
      <c r="RBB4" s="17"/>
      <c r="RBC4" s="17"/>
      <c r="RBD4" s="17"/>
      <c r="RBE4" s="17"/>
      <c r="RBF4" s="17"/>
      <c r="RBG4" s="17"/>
      <c r="RBH4" s="17"/>
      <c r="RBI4" s="17"/>
      <c r="RBJ4" s="17"/>
      <c r="RBK4" s="17"/>
      <c r="RBL4" s="17"/>
      <c r="RBM4" s="17"/>
      <c r="RBN4" s="17"/>
      <c r="RBO4" s="17"/>
      <c r="RBP4" s="17"/>
      <c r="RBQ4" s="17"/>
      <c r="RBR4" s="17"/>
      <c r="RBS4" s="17"/>
      <c r="RBT4" s="17"/>
      <c r="RBU4" s="17"/>
      <c r="RBV4" s="17"/>
      <c r="RBW4" s="17"/>
      <c r="RBX4" s="17"/>
      <c r="RBY4" s="17"/>
      <c r="RBZ4" s="17"/>
      <c r="RCA4" s="17"/>
      <c r="RCB4" s="17"/>
      <c r="RCC4" s="17"/>
      <c r="RCD4" s="17"/>
      <c r="RCE4" s="17"/>
      <c r="RCF4" s="17"/>
      <c r="RCG4" s="17"/>
      <c r="RCH4" s="17"/>
      <c r="RCI4" s="17"/>
      <c r="RCJ4" s="17"/>
      <c r="RCK4" s="17"/>
      <c r="RCL4" s="17"/>
      <c r="RCM4" s="17"/>
      <c r="RCN4" s="17"/>
      <c r="RCO4" s="17"/>
      <c r="RCP4" s="17"/>
      <c r="RCQ4" s="17"/>
      <c r="RCR4" s="17"/>
      <c r="RCS4" s="17"/>
      <c r="RCT4" s="17"/>
      <c r="RCU4" s="17"/>
      <c r="RCV4" s="17"/>
      <c r="RCW4" s="17"/>
      <c r="RCX4" s="17"/>
      <c r="RCY4" s="17"/>
      <c r="RCZ4" s="17"/>
      <c r="RDA4" s="17"/>
      <c r="RDB4" s="17"/>
      <c r="RDC4" s="17"/>
      <c r="RDD4" s="17"/>
      <c r="RDE4" s="17"/>
      <c r="RDF4" s="17"/>
      <c r="RDG4" s="17"/>
      <c r="RDH4" s="17"/>
      <c r="RDI4" s="17"/>
      <c r="RDJ4" s="17"/>
      <c r="RDK4" s="17"/>
      <c r="RDL4" s="17"/>
      <c r="RDM4" s="17"/>
      <c r="RDN4" s="17"/>
      <c r="RDO4" s="17"/>
      <c r="RDP4" s="17"/>
      <c r="RDQ4" s="17"/>
      <c r="RDR4" s="17"/>
      <c r="RDS4" s="17"/>
      <c r="RDT4" s="17"/>
      <c r="RDU4" s="17"/>
      <c r="RDV4" s="17"/>
      <c r="RDW4" s="17"/>
      <c r="RDX4" s="17"/>
      <c r="RDY4" s="17"/>
      <c r="RDZ4" s="17"/>
      <c r="REA4" s="17"/>
      <c r="REB4" s="17"/>
      <c r="REC4" s="17"/>
      <c r="RED4" s="17"/>
      <c r="REE4" s="17"/>
      <c r="REF4" s="17"/>
      <c r="REG4" s="17"/>
      <c r="REH4" s="17"/>
      <c r="REI4" s="17"/>
      <c r="REJ4" s="17"/>
      <c r="REK4" s="17"/>
      <c r="REL4" s="17"/>
      <c r="REM4" s="17"/>
      <c r="REN4" s="17"/>
      <c r="REO4" s="17"/>
      <c r="REP4" s="17"/>
      <c r="REQ4" s="17"/>
      <c r="RER4" s="17"/>
      <c r="RES4" s="17"/>
      <c r="RET4" s="17"/>
      <c r="REU4" s="17"/>
      <c r="REV4" s="17"/>
      <c r="REW4" s="17"/>
      <c r="REX4" s="17"/>
      <c r="REY4" s="17"/>
      <c r="REZ4" s="17"/>
      <c r="RFA4" s="17"/>
      <c r="RFB4" s="17"/>
      <c r="RFC4" s="17"/>
      <c r="RFD4" s="17"/>
      <c r="RFE4" s="17"/>
      <c r="RFF4" s="17"/>
      <c r="RFG4" s="17"/>
      <c r="RFH4" s="17"/>
      <c r="RFI4" s="17"/>
      <c r="RFJ4" s="17"/>
      <c r="RFK4" s="17"/>
      <c r="RFL4" s="17"/>
      <c r="RFM4" s="17"/>
      <c r="RFN4" s="17"/>
      <c r="RFO4" s="17"/>
      <c r="RFP4" s="17"/>
      <c r="RFQ4" s="17"/>
      <c r="RFR4" s="17"/>
      <c r="RFS4" s="17"/>
      <c r="RFT4" s="17"/>
      <c r="RFU4" s="17"/>
      <c r="RFV4" s="17"/>
      <c r="RFW4" s="17"/>
      <c r="RFX4" s="17"/>
      <c r="RFY4" s="17"/>
      <c r="RFZ4" s="17"/>
      <c r="RGA4" s="17"/>
      <c r="RGB4" s="17"/>
      <c r="RGC4" s="17"/>
      <c r="RGD4" s="17"/>
      <c r="RGE4" s="17"/>
      <c r="RGF4" s="17"/>
      <c r="RGG4" s="17"/>
      <c r="RGH4" s="17"/>
      <c r="RGI4" s="17"/>
      <c r="RGJ4" s="17"/>
      <c r="RGK4" s="17"/>
      <c r="RGL4" s="17"/>
      <c r="RGM4" s="17"/>
      <c r="RGN4" s="17"/>
      <c r="RGO4" s="17"/>
      <c r="RGP4" s="17"/>
      <c r="RGQ4" s="17"/>
      <c r="RGR4" s="17"/>
      <c r="RGS4" s="17"/>
      <c r="RGT4" s="17"/>
      <c r="RGU4" s="17"/>
      <c r="RGV4" s="17"/>
      <c r="RGW4" s="17"/>
      <c r="RGX4" s="17"/>
      <c r="RGY4" s="17"/>
      <c r="RGZ4" s="17"/>
      <c r="RHA4" s="17"/>
      <c r="RHB4" s="17"/>
      <c r="RHC4" s="17"/>
      <c r="RHD4" s="17"/>
      <c r="RHE4" s="17"/>
      <c r="RHF4" s="17"/>
      <c r="RHG4" s="17"/>
      <c r="RHH4" s="17"/>
      <c r="RHI4" s="17"/>
      <c r="RHJ4" s="17"/>
      <c r="RHK4" s="17"/>
      <c r="RHL4" s="17"/>
      <c r="RHM4" s="17"/>
      <c r="RHN4" s="17"/>
      <c r="RHO4" s="17"/>
      <c r="RHP4" s="17"/>
      <c r="RHQ4" s="17"/>
      <c r="RHR4" s="17"/>
      <c r="RHS4" s="17"/>
      <c r="RHT4" s="17"/>
      <c r="RHU4" s="17"/>
      <c r="RHV4" s="17"/>
      <c r="RHW4" s="17"/>
      <c r="RHX4" s="17"/>
      <c r="RHY4" s="17"/>
      <c r="RHZ4" s="17"/>
      <c r="RIA4" s="17"/>
      <c r="RIB4" s="17"/>
      <c r="RIC4" s="17"/>
      <c r="RID4" s="17"/>
      <c r="RIE4" s="17"/>
      <c r="RIF4" s="17"/>
      <c r="RIG4" s="17"/>
      <c r="RIH4" s="17"/>
      <c r="RII4" s="17"/>
      <c r="RIJ4" s="17"/>
      <c r="RIK4" s="17"/>
      <c r="RIL4" s="17"/>
      <c r="RIM4" s="17"/>
      <c r="RIN4" s="17"/>
      <c r="RIO4" s="17"/>
      <c r="RIP4" s="17"/>
      <c r="RIQ4" s="17"/>
      <c r="RIR4" s="17"/>
      <c r="RIS4" s="17"/>
      <c r="RIT4" s="17"/>
      <c r="RIU4" s="17"/>
      <c r="RIV4" s="17"/>
      <c r="RIW4" s="17"/>
      <c r="RIX4" s="17"/>
      <c r="RIY4" s="17"/>
      <c r="RIZ4" s="17"/>
      <c r="RJA4" s="17"/>
      <c r="RJB4" s="17"/>
      <c r="RJC4" s="17"/>
      <c r="RJD4" s="17"/>
      <c r="RJE4" s="17"/>
      <c r="RJF4" s="17"/>
      <c r="RJG4" s="17"/>
      <c r="RJH4" s="17"/>
      <c r="RJI4" s="17"/>
      <c r="RJJ4" s="17"/>
      <c r="RJK4" s="17"/>
      <c r="RJL4" s="17"/>
      <c r="RJM4" s="17"/>
      <c r="RJN4" s="17"/>
      <c r="RJO4" s="17"/>
      <c r="RJP4" s="17"/>
      <c r="RJQ4" s="17"/>
      <c r="RJR4" s="17"/>
      <c r="RJS4" s="17"/>
      <c r="RJT4" s="17"/>
      <c r="RJU4" s="17"/>
      <c r="RJV4" s="17"/>
      <c r="RJW4" s="17"/>
      <c r="RJX4" s="17"/>
      <c r="RJY4" s="17"/>
      <c r="RJZ4" s="17"/>
      <c r="RKA4" s="17"/>
      <c r="RKB4" s="17"/>
      <c r="RKC4" s="17"/>
      <c r="RKD4" s="17"/>
      <c r="RKE4" s="17"/>
      <c r="RKF4" s="17"/>
      <c r="RKG4" s="17"/>
      <c r="RKH4" s="17"/>
      <c r="RKI4" s="17"/>
      <c r="RKJ4" s="17"/>
      <c r="RKK4" s="17"/>
      <c r="RKL4" s="17"/>
      <c r="RKM4" s="17"/>
      <c r="RKN4" s="17"/>
      <c r="RKO4" s="17"/>
      <c r="RKP4" s="17"/>
      <c r="RKQ4" s="17"/>
      <c r="RKR4" s="17"/>
      <c r="RKS4" s="17"/>
      <c r="RKT4" s="17"/>
      <c r="RKU4" s="17"/>
      <c r="RKV4" s="17"/>
      <c r="RKW4" s="17"/>
      <c r="RKX4" s="17"/>
      <c r="RKY4" s="17"/>
      <c r="RKZ4" s="17"/>
      <c r="RLA4" s="17"/>
      <c r="RLB4" s="17"/>
      <c r="RLC4" s="17"/>
      <c r="RLD4" s="17"/>
      <c r="RLE4" s="17"/>
      <c r="RLF4" s="17"/>
      <c r="RLG4" s="17"/>
      <c r="RLH4" s="17"/>
      <c r="RLI4" s="17"/>
      <c r="RLJ4" s="17"/>
      <c r="RLK4" s="17"/>
      <c r="RLL4" s="17"/>
      <c r="RLM4" s="17"/>
      <c r="RLN4" s="17"/>
      <c r="RLO4" s="17"/>
      <c r="RLP4" s="17"/>
      <c r="RLQ4" s="17"/>
      <c r="RLR4" s="17"/>
      <c r="RLS4" s="17"/>
      <c r="RLT4" s="17"/>
      <c r="RLU4" s="17"/>
      <c r="RLV4" s="17"/>
      <c r="RLW4" s="17"/>
      <c r="RLX4" s="17"/>
      <c r="RLY4" s="17"/>
      <c r="RLZ4" s="17"/>
      <c r="RMA4" s="17"/>
      <c r="RMB4" s="17"/>
      <c r="RMC4" s="17"/>
      <c r="RMD4" s="17"/>
      <c r="RME4" s="17"/>
      <c r="RMF4" s="17"/>
      <c r="RMG4" s="17"/>
      <c r="RMH4" s="17"/>
      <c r="RMI4" s="17"/>
      <c r="RMJ4" s="17"/>
      <c r="RMK4" s="17"/>
      <c r="RML4" s="17"/>
      <c r="RMM4" s="17"/>
      <c r="RMN4" s="17"/>
      <c r="RMO4" s="17"/>
      <c r="RMP4" s="17"/>
      <c r="RMQ4" s="17"/>
      <c r="RMR4" s="17"/>
      <c r="RMS4" s="17"/>
      <c r="RMT4" s="17"/>
      <c r="RMU4" s="17"/>
      <c r="RMV4" s="17"/>
      <c r="RMW4" s="17"/>
      <c r="RMX4" s="17"/>
      <c r="RMY4" s="17"/>
      <c r="RMZ4" s="17"/>
      <c r="RNA4" s="17"/>
      <c r="RNB4" s="17"/>
      <c r="RNC4" s="17"/>
      <c r="RND4" s="17"/>
      <c r="RNE4" s="17"/>
      <c r="RNF4" s="17"/>
      <c r="RNG4" s="17"/>
      <c r="RNH4" s="17"/>
      <c r="RNI4" s="17"/>
      <c r="RNJ4" s="17"/>
      <c r="RNK4" s="17"/>
      <c r="RNL4" s="17"/>
      <c r="RNM4" s="17"/>
      <c r="RNN4" s="17"/>
      <c r="RNO4" s="17"/>
      <c r="RNP4" s="17"/>
      <c r="RNQ4" s="17"/>
      <c r="RNR4" s="17"/>
      <c r="RNS4" s="17"/>
      <c r="RNT4" s="17"/>
      <c r="RNU4" s="17"/>
      <c r="RNV4" s="17"/>
      <c r="RNW4" s="17"/>
      <c r="RNX4" s="17"/>
      <c r="RNY4" s="17"/>
      <c r="RNZ4" s="17"/>
      <c r="ROA4" s="17"/>
      <c r="ROB4" s="17"/>
      <c r="ROC4" s="17"/>
      <c r="ROD4" s="17"/>
      <c r="ROE4" s="17"/>
      <c r="ROF4" s="17"/>
      <c r="ROG4" s="17"/>
      <c r="ROH4" s="17"/>
      <c r="ROI4" s="17"/>
      <c r="ROJ4" s="17"/>
      <c r="ROK4" s="17"/>
      <c r="ROL4" s="17"/>
      <c r="ROM4" s="17"/>
      <c r="RON4" s="17"/>
      <c r="ROO4" s="17"/>
      <c r="ROP4" s="17"/>
      <c r="ROQ4" s="17"/>
      <c r="ROR4" s="17"/>
      <c r="ROS4" s="17"/>
      <c r="ROT4" s="17"/>
      <c r="ROU4" s="17"/>
      <c r="ROV4" s="17"/>
      <c r="ROW4" s="17"/>
      <c r="ROX4" s="17"/>
      <c r="ROY4" s="17"/>
      <c r="ROZ4" s="17"/>
      <c r="RPA4" s="17"/>
      <c r="RPB4" s="17"/>
      <c r="RPC4" s="17"/>
      <c r="RPD4" s="17"/>
      <c r="RPE4" s="17"/>
      <c r="RPF4" s="17"/>
      <c r="RPG4" s="17"/>
      <c r="RPH4" s="17"/>
      <c r="RPI4" s="17"/>
      <c r="RPJ4" s="17"/>
      <c r="RPK4" s="17"/>
      <c r="RPL4" s="17"/>
      <c r="RPM4" s="17"/>
      <c r="RPN4" s="17"/>
      <c r="RPO4" s="17"/>
      <c r="RPP4" s="17"/>
      <c r="RPQ4" s="17"/>
      <c r="RPR4" s="17"/>
      <c r="RPS4" s="17"/>
      <c r="RPT4" s="17"/>
      <c r="RPU4" s="17"/>
      <c r="RPV4" s="17"/>
      <c r="RPW4" s="17"/>
      <c r="RPX4" s="17"/>
      <c r="RPY4" s="17"/>
      <c r="RPZ4" s="17"/>
      <c r="RQA4" s="17"/>
      <c r="RQB4" s="17"/>
      <c r="RQC4" s="17"/>
      <c r="RQD4" s="17"/>
      <c r="RQE4" s="17"/>
      <c r="RQF4" s="17"/>
      <c r="RQG4" s="17"/>
      <c r="RQH4" s="17"/>
      <c r="RQI4" s="17"/>
      <c r="RQJ4" s="17"/>
      <c r="RQK4" s="17"/>
      <c r="RQL4" s="17"/>
      <c r="RQM4" s="17"/>
      <c r="RQN4" s="17"/>
      <c r="RQO4" s="17"/>
      <c r="RQP4" s="17"/>
      <c r="RQQ4" s="17"/>
      <c r="RQR4" s="17"/>
      <c r="RQS4" s="17"/>
      <c r="RQT4" s="17"/>
      <c r="RQU4" s="17"/>
      <c r="RQV4" s="17"/>
      <c r="RQW4" s="17"/>
      <c r="RQX4" s="17"/>
      <c r="RQY4" s="17"/>
      <c r="RQZ4" s="17"/>
      <c r="RRA4" s="17"/>
      <c r="RRB4" s="17"/>
      <c r="RRC4" s="17"/>
      <c r="RRD4" s="17"/>
      <c r="RRE4" s="17"/>
      <c r="RRF4" s="17"/>
      <c r="RRG4" s="17"/>
      <c r="RRH4" s="17"/>
      <c r="RRI4" s="17"/>
      <c r="RRJ4" s="17"/>
      <c r="RRK4" s="17"/>
      <c r="RRL4" s="17"/>
      <c r="RRM4" s="17"/>
      <c r="RRN4" s="17"/>
      <c r="RRO4" s="17"/>
      <c r="RRP4" s="17"/>
      <c r="RRQ4" s="17"/>
      <c r="RRR4" s="17"/>
      <c r="RRS4" s="17"/>
      <c r="RRT4" s="17"/>
      <c r="RRU4" s="17"/>
      <c r="RRV4" s="17"/>
      <c r="RRW4" s="17"/>
      <c r="RRX4" s="17"/>
      <c r="RRY4" s="17"/>
      <c r="RRZ4" s="17"/>
      <c r="RSA4" s="17"/>
      <c r="RSB4" s="17"/>
      <c r="RSC4" s="17"/>
      <c r="RSD4" s="17"/>
      <c r="RSE4" s="17"/>
      <c r="RSF4" s="17"/>
      <c r="RSG4" s="17"/>
      <c r="RSH4" s="17"/>
      <c r="RSI4" s="17"/>
      <c r="RSJ4" s="17"/>
      <c r="RSK4" s="17"/>
      <c r="RSL4" s="17"/>
      <c r="RSM4" s="17"/>
      <c r="RSN4" s="17"/>
      <c r="RSO4" s="17"/>
      <c r="RSP4" s="17"/>
      <c r="RSQ4" s="17"/>
      <c r="RSR4" s="17"/>
      <c r="RSS4" s="17"/>
      <c r="RST4" s="17"/>
      <c r="RSU4" s="17"/>
      <c r="RSV4" s="17"/>
      <c r="RSW4" s="17"/>
      <c r="RSX4" s="17"/>
      <c r="RSY4" s="17"/>
      <c r="RSZ4" s="17"/>
      <c r="RTA4" s="17"/>
      <c r="RTB4" s="17"/>
      <c r="RTC4" s="17"/>
      <c r="RTD4" s="17"/>
      <c r="RTE4" s="17"/>
      <c r="RTF4" s="17"/>
      <c r="RTG4" s="17"/>
      <c r="RTH4" s="17"/>
      <c r="RTI4" s="17"/>
      <c r="RTJ4" s="17"/>
      <c r="RTK4" s="17"/>
      <c r="RTL4" s="17"/>
      <c r="RTM4" s="17"/>
      <c r="RTN4" s="17"/>
      <c r="RTO4" s="17"/>
      <c r="RTP4" s="17"/>
      <c r="RTQ4" s="17"/>
      <c r="RTR4" s="17"/>
      <c r="RTS4" s="17"/>
      <c r="RTT4" s="17"/>
      <c r="RTU4" s="17"/>
      <c r="RTV4" s="17"/>
      <c r="RTW4" s="17"/>
      <c r="RTX4" s="17"/>
      <c r="RTY4" s="17"/>
      <c r="RTZ4" s="17"/>
      <c r="RUA4" s="17"/>
      <c r="RUB4" s="17"/>
      <c r="RUC4" s="17"/>
      <c r="RUD4" s="17"/>
      <c r="RUE4" s="17"/>
      <c r="RUF4" s="17"/>
      <c r="RUG4" s="17"/>
      <c r="RUH4" s="17"/>
      <c r="RUI4" s="17"/>
      <c r="RUJ4" s="17"/>
      <c r="RUK4" s="17"/>
      <c r="RUL4" s="17"/>
      <c r="RUM4" s="17"/>
      <c r="RUN4" s="17"/>
      <c r="RUO4" s="17"/>
      <c r="RUP4" s="17"/>
      <c r="RUQ4" s="17"/>
      <c r="RUR4" s="17"/>
      <c r="RUS4" s="17"/>
      <c r="RUT4" s="17"/>
      <c r="RUU4" s="17"/>
      <c r="RUV4" s="17"/>
      <c r="RUW4" s="17"/>
      <c r="RUX4" s="17"/>
      <c r="RUY4" s="17"/>
      <c r="RUZ4" s="17"/>
      <c r="RVA4" s="17"/>
      <c r="RVB4" s="17"/>
      <c r="RVC4" s="17"/>
      <c r="RVD4" s="17"/>
      <c r="RVE4" s="17"/>
      <c r="RVF4" s="17"/>
      <c r="RVG4" s="17"/>
      <c r="RVH4" s="17"/>
      <c r="RVI4" s="17"/>
      <c r="RVJ4" s="17"/>
      <c r="RVK4" s="17"/>
      <c r="RVL4" s="17"/>
      <c r="RVM4" s="17"/>
      <c r="RVN4" s="17"/>
      <c r="RVO4" s="17"/>
      <c r="RVP4" s="17"/>
      <c r="RVQ4" s="17"/>
      <c r="RVR4" s="17"/>
      <c r="RVS4" s="17"/>
      <c r="RVT4" s="17"/>
      <c r="RVU4" s="17"/>
      <c r="RVV4" s="17"/>
      <c r="RVW4" s="17"/>
      <c r="RVX4" s="17"/>
      <c r="RVY4" s="17"/>
      <c r="RVZ4" s="17"/>
      <c r="RWA4" s="17"/>
      <c r="RWB4" s="17"/>
      <c r="RWC4" s="17"/>
      <c r="RWD4" s="17"/>
      <c r="RWE4" s="17"/>
      <c r="RWF4" s="17"/>
      <c r="RWG4" s="17"/>
      <c r="RWH4" s="17"/>
      <c r="RWI4" s="17"/>
      <c r="RWJ4" s="17"/>
      <c r="RWK4" s="17"/>
      <c r="RWL4" s="17"/>
      <c r="RWM4" s="17"/>
      <c r="RWN4" s="17"/>
      <c r="RWO4" s="17"/>
      <c r="RWP4" s="17"/>
      <c r="RWQ4" s="17"/>
      <c r="RWR4" s="17"/>
      <c r="RWS4" s="17"/>
      <c r="RWT4" s="17"/>
      <c r="RWU4" s="17"/>
      <c r="RWV4" s="17"/>
      <c r="RWW4" s="17"/>
      <c r="RWX4" s="17"/>
      <c r="RWY4" s="17"/>
      <c r="RWZ4" s="17"/>
      <c r="RXA4" s="17"/>
      <c r="RXB4" s="17"/>
      <c r="RXC4" s="17"/>
      <c r="RXD4" s="17"/>
      <c r="RXE4" s="17"/>
      <c r="RXF4" s="17"/>
      <c r="RXG4" s="17"/>
      <c r="RXH4" s="17"/>
      <c r="RXI4" s="17"/>
      <c r="RXJ4" s="17"/>
      <c r="RXK4" s="17"/>
      <c r="RXL4" s="17"/>
      <c r="RXM4" s="17"/>
      <c r="RXN4" s="17"/>
      <c r="RXO4" s="17"/>
      <c r="RXP4" s="17"/>
      <c r="RXQ4" s="17"/>
      <c r="RXR4" s="17"/>
      <c r="RXS4" s="17"/>
      <c r="RXT4" s="17"/>
      <c r="RXU4" s="17"/>
      <c r="RXV4" s="17"/>
      <c r="RXW4" s="17"/>
      <c r="RXX4" s="17"/>
      <c r="RXY4" s="17"/>
      <c r="RXZ4" s="17"/>
      <c r="RYA4" s="17"/>
      <c r="RYB4" s="17"/>
      <c r="RYC4" s="17"/>
      <c r="RYD4" s="17"/>
      <c r="RYE4" s="17"/>
      <c r="RYF4" s="17"/>
      <c r="RYG4" s="17"/>
      <c r="RYH4" s="17"/>
      <c r="RYI4" s="17"/>
      <c r="RYJ4" s="17"/>
      <c r="RYK4" s="17"/>
      <c r="RYL4" s="17"/>
      <c r="RYM4" s="17"/>
      <c r="RYN4" s="17"/>
      <c r="RYO4" s="17"/>
      <c r="RYP4" s="17"/>
      <c r="RYQ4" s="17"/>
      <c r="RYR4" s="17"/>
      <c r="RYS4" s="17"/>
      <c r="RYT4" s="17"/>
      <c r="RYU4" s="17"/>
      <c r="RYV4" s="17"/>
      <c r="RYW4" s="17"/>
      <c r="RYX4" s="17"/>
      <c r="RYY4" s="17"/>
      <c r="RYZ4" s="17"/>
      <c r="RZA4" s="17"/>
      <c r="RZB4" s="17"/>
      <c r="RZC4" s="17"/>
      <c r="RZD4" s="17"/>
      <c r="RZE4" s="17"/>
      <c r="RZF4" s="17"/>
      <c r="RZG4" s="17"/>
      <c r="RZH4" s="17"/>
      <c r="RZI4" s="17"/>
      <c r="RZJ4" s="17"/>
      <c r="RZK4" s="17"/>
      <c r="RZL4" s="17"/>
      <c r="RZM4" s="17"/>
      <c r="RZN4" s="17"/>
      <c r="RZO4" s="17"/>
      <c r="RZP4" s="17"/>
      <c r="RZQ4" s="17"/>
      <c r="RZR4" s="17"/>
      <c r="RZS4" s="17"/>
      <c r="RZT4" s="17"/>
      <c r="RZU4" s="17"/>
      <c r="RZV4" s="17"/>
      <c r="RZW4" s="17"/>
      <c r="RZX4" s="17"/>
      <c r="RZY4" s="17"/>
      <c r="RZZ4" s="17"/>
      <c r="SAA4" s="17"/>
      <c r="SAB4" s="17"/>
      <c r="SAC4" s="17"/>
      <c r="SAD4" s="17"/>
      <c r="SAE4" s="17"/>
      <c r="SAF4" s="17"/>
      <c r="SAG4" s="17"/>
      <c r="SAH4" s="17"/>
      <c r="SAI4" s="17"/>
      <c r="SAJ4" s="17"/>
      <c r="SAK4" s="17"/>
      <c r="SAL4" s="17"/>
      <c r="SAM4" s="17"/>
      <c r="SAN4" s="17"/>
      <c r="SAO4" s="17"/>
      <c r="SAP4" s="17"/>
      <c r="SAQ4" s="17"/>
      <c r="SAR4" s="17"/>
      <c r="SAS4" s="17"/>
      <c r="SAT4" s="17"/>
      <c r="SAU4" s="17"/>
      <c r="SAV4" s="17"/>
      <c r="SAW4" s="17"/>
      <c r="SAX4" s="17"/>
      <c r="SAY4" s="17"/>
      <c r="SAZ4" s="17"/>
      <c r="SBA4" s="17"/>
      <c r="SBB4" s="17"/>
      <c r="SBC4" s="17"/>
      <c r="SBD4" s="17"/>
      <c r="SBE4" s="17"/>
      <c r="SBF4" s="17"/>
      <c r="SBG4" s="17"/>
      <c r="SBH4" s="17"/>
      <c r="SBI4" s="17"/>
      <c r="SBJ4" s="17"/>
      <c r="SBK4" s="17"/>
      <c r="SBL4" s="17"/>
      <c r="SBM4" s="17"/>
      <c r="SBN4" s="17"/>
      <c r="SBO4" s="17"/>
      <c r="SBP4" s="17"/>
      <c r="SBQ4" s="17"/>
      <c r="SBR4" s="17"/>
      <c r="SBS4" s="17"/>
      <c r="SBT4" s="17"/>
      <c r="SBU4" s="17"/>
      <c r="SBV4" s="17"/>
      <c r="SBW4" s="17"/>
      <c r="SBX4" s="17"/>
      <c r="SBY4" s="17"/>
      <c r="SBZ4" s="17"/>
      <c r="SCA4" s="17"/>
      <c r="SCB4" s="17"/>
      <c r="SCC4" s="17"/>
      <c r="SCD4" s="17"/>
      <c r="SCE4" s="17"/>
      <c r="SCF4" s="17"/>
      <c r="SCG4" s="17"/>
      <c r="SCH4" s="17"/>
      <c r="SCI4" s="17"/>
      <c r="SCJ4" s="17"/>
      <c r="SCK4" s="17"/>
      <c r="SCL4" s="17"/>
      <c r="SCM4" s="17"/>
      <c r="SCN4" s="17"/>
      <c r="SCO4" s="17"/>
      <c r="SCP4" s="17"/>
      <c r="SCQ4" s="17"/>
      <c r="SCR4" s="17"/>
      <c r="SCS4" s="17"/>
      <c r="SCT4" s="17"/>
      <c r="SCU4" s="17"/>
      <c r="SCV4" s="17"/>
      <c r="SCW4" s="17"/>
      <c r="SCX4" s="17"/>
      <c r="SCY4" s="17"/>
      <c r="SCZ4" s="17"/>
      <c r="SDA4" s="17"/>
      <c r="SDB4" s="17"/>
      <c r="SDC4" s="17"/>
      <c r="SDD4" s="17"/>
      <c r="SDE4" s="17"/>
      <c r="SDF4" s="17"/>
      <c r="SDG4" s="17"/>
      <c r="SDH4" s="17"/>
      <c r="SDI4" s="17"/>
      <c r="SDJ4" s="17"/>
      <c r="SDK4" s="17"/>
      <c r="SDL4" s="17"/>
      <c r="SDM4" s="17"/>
      <c r="SDN4" s="17"/>
      <c r="SDO4" s="17"/>
      <c r="SDP4" s="17"/>
      <c r="SDQ4" s="17"/>
      <c r="SDR4" s="17"/>
      <c r="SDS4" s="17"/>
      <c r="SDT4" s="17"/>
      <c r="SDU4" s="17"/>
      <c r="SDV4" s="17"/>
      <c r="SDW4" s="17"/>
      <c r="SDX4" s="17"/>
      <c r="SDY4" s="17"/>
      <c r="SDZ4" s="17"/>
      <c r="SEA4" s="17"/>
      <c r="SEB4" s="17"/>
      <c r="SEC4" s="17"/>
      <c r="SED4" s="17"/>
      <c r="SEE4" s="17"/>
      <c r="SEF4" s="17"/>
      <c r="SEG4" s="17"/>
      <c r="SEH4" s="17"/>
      <c r="SEI4" s="17"/>
      <c r="SEJ4" s="17"/>
      <c r="SEK4" s="17"/>
      <c r="SEL4" s="17"/>
      <c r="SEM4" s="17"/>
      <c r="SEN4" s="17"/>
      <c r="SEO4" s="17"/>
      <c r="SEP4" s="17"/>
      <c r="SEQ4" s="17"/>
      <c r="SER4" s="17"/>
      <c r="SES4" s="17"/>
      <c r="SET4" s="17"/>
      <c r="SEU4" s="17"/>
      <c r="SEV4" s="17"/>
      <c r="SEW4" s="17"/>
      <c r="SEX4" s="17"/>
      <c r="SEY4" s="17"/>
      <c r="SEZ4" s="17"/>
      <c r="SFA4" s="17"/>
      <c r="SFB4" s="17"/>
      <c r="SFC4" s="17"/>
      <c r="SFD4" s="17"/>
      <c r="SFE4" s="17"/>
      <c r="SFF4" s="17"/>
      <c r="SFG4" s="17"/>
      <c r="SFH4" s="17"/>
      <c r="SFI4" s="17"/>
      <c r="SFJ4" s="17"/>
      <c r="SFK4" s="17"/>
      <c r="SFL4" s="17"/>
      <c r="SFM4" s="17"/>
      <c r="SFN4" s="17"/>
      <c r="SFO4" s="17"/>
      <c r="SFP4" s="17"/>
      <c r="SFQ4" s="17"/>
      <c r="SFR4" s="17"/>
      <c r="SFS4" s="17"/>
      <c r="SFT4" s="17"/>
      <c r="SFU4" s="17"/>
      <c r="SFV4" s="17"/>
      <c r="SFW4" s="17"/>
      <c r="SFX4" s="17"/>
      <c r="SFY4" s="17"/>
      <c r="SFZ4" s="17"/>
      <c r="SGA4" s="17"/>
      <c r="SGB4" s="17"/>
      <c r="SGC4" s="17"/>
      <c r="SGD4" s="17"/>
      <c r="SGE4" s="17"/>
      <c r="SGF4" s="17"/>
      <c r="SGG4" s="17"/>
      <c r="SGH4" s="17"/>
      <c r="SGI4" s="17"/>
      <c r="SGJ4" s="17"/>
      <c r="SGK4" s="17"/>
      <c r="SGL4" s="17"/>
      <c r="SGM4" s="17"/>
      <c r="SGN4" s="17"/>
      <c r="SGO4" s="17"/>
      <c r="SGP4" s="17"/>
      <c r="SGQ4" s="17"/>
      <c r="SGR4" s="17"/>
      <c r="SGS4" s="17"/>
      <c r="SGT4" s="17"/>
      <c r="SGU4" s="17"/>
      <c r="SGV4" s="17"/>
      <c r="SGW4" s="17"/>
      <c r="SGX4" s="17"/>
      <c r="SGY4" s="17"/>
      <c r="SGZ4" s="17"/>
      <c r="SHA4" s="17"/>
      <c r="SHB4" s="17"/>
      <c r="SHC4" s="17"/>
      <c r="SHD4" s="17"/>
      <c r="SHE4" s="17"/>
      <c r="SHF4" s="17"/>
      <c r="SHG4" s="17"/>
      <c r="SHH4" s="17"/>
      <c r="SHI4" s="17"/>
      <c r="SHJ4" s="17"/>
      <c r="SHK4" s="17"/>
      <c r="SHL4" s="17"/>
      <c r="SHM4" s="17"/>
      <c r="SHN4" s="17"/>
      <c r="SHO4" s="17"/>
      <c r="SHP4" s="17"/>
      <c r="SHQ4" s="17"/>
      <c r="SHR4" s="17"/>
      <c r="SHS4" s="17"/>
      <c r="SHT4" s="17"/>
      <c r="SHU4" s="17"/>
      <c r="SHV4" s="17"/>
      <c r="SHW4" s="17"/>
      <c r="SHX4" s="17"/>
      <c r="SHY4" s="17"/>
      <c r="SHZ4" s="17"/>
      <c r="SIA4" s="17"/>
      <c r="SIB4" s="17"/>
      <c r="SIC4" s="17"/>
      <c r="SID4" s="17"/>
      <c r="SIE4" s="17"/>
      <c r="SIF4" s="17"/>
      <c r="SIG4" s="17"/>
      <c r="SIH4" s="17"/>
      <c r="SII4" s="17"/>
      <c r="SIJ4" s="17"/>
      <c r="SIK4" s="17"/>
      <c r="SIL4" s="17"/>
      <c r="SIM4" s="17"/>
      <c r="SIN4" s="17"/>
      <c r="SIO4" s="17"/>
      <c r="SIP4" s="17"/>
      <c r="SIQ4" s="17"/>
      <c r="SIR4" s="17"/>
      <c r="SIS4" s="17"/>
      <c r="SIT4" s="17"/>
      <c r="SIU4" s="17"/>
      <c r="SIV4" s="17"/>
      <c r="SIW4" s="17"/>
      <c r="SIX4" s="17"/>
      <c r="SIY4" s="17"/>
      <c r="SIZ4" s="17"/>
      <c r="SJA4" s="17"/>
      <c r="SJB4" s="17"/>
      <c r="SJC4" s="17"/>
      <c r="SJD4" s="17"/>
      <c r="SJE4" s="17"/>
      <c r="SJF4" s="17"/>
      <c r="SJG4" s="17"/>
      <c r="SJH4" s="17"/>
      <c r="SJI4" s="17"/>
      <c r="SJJ4" s="17"/>
      <c r="SJK4" s="17"/>
      <c r="SJL4" s="17"/>
      <c r="SJM4" s="17"/>
      <c r="SJN4" s="17"/>
      <c r="SJO4" s="17"/>
      <c r="SJP4" s="17"/>
      <c r="SJQ4" s="17"/>
      <c r="SJR4" s="17"/>
      <c r="SJS4" s="17"/>
      <c r="SJT4" s="17"/>
      <c r="SJU4" s="17"/>
      <c r="SJV4" s="17"/>
      <c r="SJW4" s="17"/>
      <c r="SJX4" s="17"/>
      <c r="SJY4" s="17"/>
      <c r="SJZ4" s="17"/>
      <c r="SKA4" s="17"/>
      <c r="SKB4" s="17"/>
      <c r="SKC4" s="17"/>
      <c r="SKD4" s="17"/>
      <c r="SKE4" s="17"/>
      <c r="SKF4" s="17"/>
      <c r="SKG4" s="17"/>
      <c r="SKH4" s="17"/>
      <c r="SKI4" s="17"/>
      <c r="SKJ4" s="17"/>
      <c r="SKK4" s="17"/>
      <c r="SKL4" s="17"/>
      <c r="SKM4" s="17"/>
      <c r="SKN4" s="17"/>
      <c r="SKO4" s="17"/>
      <c r="SKP4" s="17"/>
      <c r="SKQ4" s="17"/>
      <c r="SKR4" s="17"/>
      <c r="SKS4" s="17"/>
      <c r="SKT4" s="17"/>
      <c r="SKU4" s="17"/>
      <c r="SKV4" s="17"/>
      <c r="SKW4" s="17"/>
      <c r="SKX4" s="17"/>
      <c r="SKY4" s="17"/>
      <c r="SKZ4" s="17"/>
      <c r="SLA4" s="17"/>
      <c r="SLB4" s="17"/>
      <c r="SLC4" s="17"/>
      <c r="SLD4" s="17"/>
      <c r="SLE4" s="17"/>
      <c r="SLF4" s="17"/>
      <c r="SLG4" s="17"/>
      <c r="SLH4" s="17"/>
      <c r="SLI4" s="17"/>
      <c r="SLJ4" s="17"/>
      <c r="SLK4" s="17"/>
      <c r="SLL4" s="17"/>
      <c r="SLM4" s="17"/>
      <c r="SLN4" s="17"/>
      <c r="SLO4" s="17"/>
      <c r="SLP4" s="17"/>
      <c r="SLQ4" s="17"/>
      <c r="SLR4" s="17"/>
      <c r="SLS4" s="17"/>
      <c r="SLT4" s="17"/>
      <c r="SLU4" s="17"/>
      <c r="SLV4" s="17"/>
      <c r="SLW4" s="17"/>
      <c r="SLX4" s="17"/>
      <c r="SLY4" s="17"/>
      <c r="SLZ4" s="17"/>
      <c r="SMA4" s="17"/>
      <c r="SMB4" s="17"/>
      <c r="SMC4" s="17"/>
      <c r="SMD4" s="17"/>
      <c r="SME4" s="17"/>
      <c r="SMF4" s="17"/>
      <c r="SMG4" s="17"/>
      <c r="SMH4" s="17"/>
      <c r="SMI4" s="17"/>
      <c r="SMJ4" s="17"/>
      <c r="SMK4" s="17"/>
      <c r="SML4" s="17"/>
      <c r="SMM4" s="17"/>
      <c r="SMN4" s="17"/>
      <c r="SMO4" s="17"/>
      <c r="SMP4" s="17"/>
      <c r="SMQ4" s="17"/>
      <c r="SMR4" s="17"/>
      <c r="SMS4" s="17"/>
      <c r="SMT4" s="17"/>
      <c r="SMU4" s="17"/>
      <c r="SMV4" s="17"/>
      <c r="SMW4" s="17"/>
      <c r="SMX4" s="17"/>
      <c r="SMY4" s="17"/>
      <c r="SMZ4" s="17"/>
      <c r="SNA4" s="17"/>
      <c r="SNB4" s="17"/>
      <c r="SNC4" s="17"/>
      <c r="SND4" s="17"/>
      <c r="SNE4" s="17"/>
      <c r="SNF4" s="17"/>
      <c r="SNG4" s="17"/>
      <c r="SNH4" s="17"/>
      <c r="SNI4" s="17"/>
      <c r="SNJ4" s="17"/>
      <c r="SNK4" s="17"/>
      <c r="SNL4" s="17"/>
      <c r="SNM4" s="17"/>
      <c r="SNN4" s="17"/>
      <c r="SNO4" s="17"/>
      <c r="SNP4" s="17"/>
      <c r="SNQ4" s="17"/>
      <c r="SNR4" s="17"/>
      <c r="SNS4" s="17"/>
      <c r="SNT4" s="17"/>
      <c r="SNU4" s="17"/>
      <c r="SNV4" s="17"/>
      <c r="SNW4" s="17"/>
      <c r="SNX4" s="17"/>
      <c r="SNY4" s="17"/>
      <c r="SNZ4" s="17"/>
      <c r="SOA4" s="17"/>
      <c r="SOB4" s="17"/>
      <c r="SOC4" s="17"/>
      <c r="SOD4" s="17"/>
      <c r="SOE4" s="17"/>
      <c r="SOF4" s="17"/>
      <c r="SOG4" s="17"/>
      <c r="SOH4" s="17"/>
      <c r="SOI4" s="17"/>
      <c r="SOJ4" s="17"/>
      <c r="SOK4" s="17"/>
      <c r="SOL4" s="17"/>
      <c r="SOM4" s="17"/>
      <c r="SON4" s="17"/>
      <c r="SOO4" s="17"/>
      <c r="SOP4" s="17"/>
      <c r="SOQ4" s="17"/>
      <c r="SOR4" s="17"/>
      <c r="SOS4" s="17"/>
      <c r="SOT4" s="17"/>
      <c r="SOU4" s="17"/>
      <c r="SOV4" s="17"/>
      <c r="SOW4" s="17"/>
      <c r="SOX4" s="17"/>
      <c r="SOY4" s="17"/>
      <c r="SOZ4" s="17"/>
      <c r="SPA4" s="17"/>
      <c r="SPB4" s="17"/>
      <c r="SPC4" s="17"/>
      <c r="SPD4" s="17"/>
      <c r="SPE4" s="17"/>
      <c r="SPF4" s="17"/>
      <c r="SPG4" s="17"/>
      <c r="SPH4" s="17"/>
      <c r="SPI4" s="17"/>
      <c r="SPJ4" s="17"/>
      <c r="SPK4" s="17"/>
      <c r="SPL4" s="17"/>
      <c r="SPM4" s="17"/>
      <c r="SPN4" s="17"/>
      <c r="SPO4" s="17"/>
      <c r="SPP4" s="17"/>
      <c r="SPQ4" s="17"/>
      <c r="SPR4" s="17"/>
      <c r="SPS4" s="17"/>
      <c r="SPT4" s="17"/>
      <c r="SPU4" s="17"/>
      <c r="SPV4" s="17"/>
      <c r="SPW4" s="17"/>
      <c r="SPX4" s="17"/>
      <c r="SPY4" s="17"/>
      <c r="SPZ4" s="17"/>
      <c r="SQA4" s="17"/>
      <c r="SQB4" s="17"/>
      <c r="SQC4" s="17"/>
      <c r="SQD4" s="17"/>
      <c r="SQE4" s="17"/>
      <c r="SQF4" s="17"/>
      <c r="SQG4" s="17"/>
      <c r="SQH4" s="17"/>
      <c r="SQI4" s="17"/>
      <c r="SQJ4" s="17"/>
      <c r="SQK4" s="17"/>
      <c r="SQL4" s="17"/>
      <c r="SQM4" s="17"/>
      <c r="SQN4" s="17"/>
      <c r="SQO4" s="17"/>
      <c r="SQP4" s="17"/>
      <c r="SQQ4" s="17"/>
      <c r="SQR4" s="17"/>
      <c r="SQS4" s="17"/>
      <c r="SQT4" s="17"/>
      <c r="SQU4" s="17"/>
      <c r="SQV4" s="17"/>
      <c r="SQW4" s="17"/>
      <c r="SQX4" s="17"/>
      <c r="SQY4" s="17"/>
      <c r="SQZ4" s="17"/>
      <c r="SRA4" s="17"/>
      <c r="SRB4" s="17"/>
      <c r="SRC4" s="17"/>
      <c r="SRD4" s="17"/>
      <c r="SRE4" s="17"/>
      <c r="SRF4" s="17"/>
      <c r="SRG4" s="17"/>
      <c r="SRH4" s="17"/>
      <c r="SRI4" s="17"/>
      <c r="SRJ4" s="17"/>
      <c r="SRK4" s="17"/>
      <c r="SRL4" s="17"/>
      <c r="SRM4" s="17"/>
      <c r="SRN4" s="17"/>
      <c r="SRO4" s="17"/>
      <c r="SRP4" s="17"/>
      <c r="SRQ4" s="17"/>
      <c r="SRR4" s="17"/>
      <c r="SRS4" s="17"/>
      <c r="SRT4" s="17"/>
      <c r="SRU4" s="17"/>
      <c r="SRV4" s="17"/>
      <c r="SRW4" s="17"/>
      <c r="SRX4" s="17"/>
      <c r="SRY4" s="17"/>
      <c r="SRZ4" s="17"/>
      <c r="SSA4" s="17"/>
      <c r="SSB4" s="17"/>
      <c r="SSC4" s="17"/>
      <c r="SSD4" s="17"/>
      <c r="SSE4" s="17"/>
      <c r="SSF4" s="17"/>
      <c r="SSG4" s="17"/>
      <c r="SSH4" s="17"/>
      <c r="SSI4" s="17"/>
      <c r="SSJ4" s="17"/>
      <c r="SSK4" s="17"/>
      <c r="SSL4" s="17"/>
      <c r="SSM4" s="17"/>
      <c r="SSN4" s="17"/>
      <c r="SSO4" s="17"/>
      <c r="SSP4" s="17"/>
      <c r="SSQ4" s="17"/>
      <c r="SSR4" s="17"/>
      <c r="SSS4" s="17"/>
      <c r="SST4" s="17"/>
      <c r="SSU4" s="17"/>
      <c r="SSV4" s="17"/>
      <c r="SSW4" s="17"/>
      <c r="SSX4" s="17"/>
      <c r="SSY4" s="17"/>
      <c r="SSZ4" s="17"/>
      <c r="STA4" s="17"/>
      <c r="STB4" s="17"/>
      <c r="STC4" s="17"/>
      <c r="STD4" s="17"/>
      <c r="STE4" s="17"/>
      <c r="STF4" s="17"/>
      <c r="STG4" s="17"/>
      <c r="STH4" s="17"/>
      <c r="STI4" s="17"/>
      <c r="STJ4" s="17"/>
      <c r="STK4" s="17"/>
      <c r="STL4" s="17"/>
      <c r="STM4" s="17"/>
      <c r="STN4" s="17"/>
      <c r="STO4" s="17"/>
      <c r="STP4" s="17"/>
      <c r="STQ4" s="17"/>
      <c r="STR4" s="17"/>
      <c r="STS4" s="17"/>
      <c r="STT4" s="17"/>
      <c r="STU4" s="17"/>
      <c r="STV4" s="17"/>
      <c r="STW4" s="17"/>
      <c r="STX4" s="17"/>
      <c r="STY4" s="17"/>
      <c r="STZ4" s="17"/>
      <c r="SUA4" s="17"/>
      <c r="SUB4" s="17"/>
      <c r="SUC4" s="17"/>
      <c r="SUD4" s="17"/>
      <c r="SUE4" s="17"/>
      <c r="SUF4" s="17"/>
      <c r="SUG4" s="17"/>
      <c r="SUH4" s="17"/>
      <c r="SUI4" s="17"/>
      <c r="SUJ4" s="17"/>
      <c r="SUK4" s="17"/>
      <c r="SUL4" s="17"/>
      <c r="SUM4" s="17"/>
      <c r="SUN4" s="17"/>
      <c r="SUO4" s="17"/>
      <c r="SUP4" s="17"/>
      <c r="SUQ4" s="17"/>
      <c r="SUR4" s="17"/>
      <c r="SUS4" s="17"/>
      <c r="SUT4" s="17"/>
      <c r="SUU4" s="17"/>
      <c r="SUV4" s="17"/>
      <c r="SUW4" s="17"/>
      <c r="SUX4" s="17"/>
      <c r="SUY4" s="17"/>
      <c r="SUZ4" s="17"/>
      <c r="SVA4" s="17"/>
      <c r="SVB4" s="17"/>
      <c r="SVC4" s="17"/>
      <c r="SVD4" s="17"/>
      <c r="SVE4" s="17"/>
      <c r="SVF4" s="17"/>
      <c r="SVG4" s="17"/>
      <c r="SVH4" s="17"/>
      <c r="SVI4" s="17"/>
      <c r="SVJ4" s="17"/>
      <c r="SVK4" s="17"/>
      <c r="SVL4" s="17"/>
      <c r="SVM4" s="17"/>
      <c r="SVN4" s="17"/>
      <c r="SVO4" s="17"/>
      <c r="SVP4" s="17"/>
      <c r="SVQ4" s="17"/>
      <c r="SVR4" s="17"/>
      <c r="SVS4" s="17"/>
      <c r="SVT4" s="17"/>
      <c r="SVU4" s="17"/>
      <c r="SVV4" s="17"/>
      <c r="SVW4" s="17"/>
      <c r="SVX4" s="17"/>
      <c r="SVY4" s="17"/>
      <c r="SVZ4" s="17"/>
      <c r="SWA4" s="17"/>
      <c r="SWB4" s="17"/>
      <c r="SWC4" s="17"/>
      <c r="SWD4" s="17"/>
      <c r="SWE4" s="17"/>
      <c r="SWF4" s="17"/>
      <c r="SWG4" s="17"/>
      <c r="SWH4" s="17"/>
      <c r="SWI4" s="17"/>
      <c r="SWJ4" s="17"/>
      <c r="SWK4" s="17"/>
      <c r="SWL4" s="17"/>
      <c r="SWM4" s="17"/>
      <c r="SWN4" s="17"/>
      <c r="SWO4" s="17"/>
      <c r="SWP4" s="17"/>
      <c r="SWQ4" s="17"/>
      <c r="SWR4" s="17"/>
      <c r="SWS4" s="17"/>
      <c r="SWT4" s="17"/>
      <c r="SWU4" s="17"/>
      <c r="SWV4" s="17"/>
      <c r="SWW4" s="17"/>
      <c r="SWX4" s="17"/>
      <c r="SWY4" s="17"/>
      <c r="SWZ4" s="17"/>
      <c r="SXA4" s="17"/>
      <c r="SXB4" s="17"/>
      <c r="SXC4" s="17"/>
      <c r="SXD4" s="17"/>
      <c r="SXE4" s="17"/>
      <c r="SXF4" s="17"/>
      <c r="SXG4" s="17"/>
      <c r="SXH4" s="17"/>
      <c r="SXI4" s="17"/>
      <c r="SXJ4" s="17"/>
      <c r="SXK4" s="17"/>
      <c r="SXL4" s="17"/>
      <c r="SXM4" s="17"/>
      <c r="SXN4" s="17"/>
      <c r="SXO4" s="17"/>
      <c r="SXP4" s="17"/>
      <c r="SXQ4" s="17"/>
      <c r="SXR4" s="17"/>
      <c r="SXS4" s="17"/>
      <c r="SXT4" s="17"/>
      <c r="SXU4" s="17"/>
      <c r="SXV4" s="17"/>
      <c r="SXW4" s="17"/>
      <c r="SXX4" s="17"/>
      <c r="SXY4" s="17"/>
      <c r="SXZ4" s="17"/>
      <c r="SYA4" s="17"/>
      <c r="SYB4" s="17"/>
      <c r="SYC4" s="17"/>
      <c r="SYD4" s="17"/>
      <c r="SYE4" s="17"/>
      <c r="SYF4" s="17"/>
      <c r="SYG4" s="17"/>
      <c r="SYH4" s="17"/>
      <c r="SYI4" s="17"/>
      <c r="SYJ4" s="17"/>
      <c r="SYK4" s="17"/>
      <c r="SYL4" s="17"/>
      <c r="SYM4" s="17"/>
      <c r="SYN4" s="17"/>
      <c r="SYO4" s="17"/>
      <c r="SYP4" s="17"/>
      <c r="SYQ4" s="17"/>
      <c r="SYR4" s="17"/>
      <c r="SYS4" s="17"/>
      <c r="SYT4" s="17"/>
      <c r="SYU4" s="17"/>
      <c r="SYV4" s="17"/>
      <c r="SYW4" s="17"/>
      <c r="SYX4" s="17"/>
      <c r="SYY4" s="17"/>
      <c r="SYZ4" s="17"/>
      <c r="SZA4" s="17"/>
      <c r="SZB4" s="17"/>
      <c r="SZC4" s="17"/>
      <c r="SZD4" s="17"/>
      <c r="SZE4" s="17"/>
      <c r="SZF4" s="17"/>
      <c r="SZG4" s="17"/>
      <c r="SZH4" s="17"/>
      <c r="SZI4" s="17"/>
      <c r="SZJ4" s="17"/>
      <c r="SZK4" s="17"/>
      <c r="SZL4" s="17"/>
      <c r="SZM4" s="17"/>
      <c r="SZN4" s="17"/>
      <c r="SZO4" s="17"/>
      <c r="SZP4" s="17"/>
      <c r="SZQ4" s="17"/>
      <c r="SZR4" s="17"/>
      <c r="SZS4" s="17"/>
      <c r="SZT4" s="17"/>
      <c r="SZU4" s="17"/>
      <c r="SZV4" s="17"/>
      <c r="SZW4" s="17"/>
      <c r="SZX4" s="17"/>
      <c r="SZY4" s="17"/>
      <c r="SZZ4" s="17"/>
      <c r="TAA4" s="17"/>
      <c r="TAB4" s="17"/>
      <c r="TAC4" s="17"/>
      <c r="TAD4" s="17"/>
      <c r="TAE4" s="17"/>
      <c r="TAF4" s="17"/>
      <c r="TAG4" s="17"/>
      <c r="TAH4" s="17"/>
      <c r="TAI4" s="17"/>
      <c r="TAJ4" s="17"/>
      <c r="TAK4" s="17"/>
      <c r="TAL4" s="17"/>
      <c r="TAM4" s="17"/>
      <c r="TAN4" s="17"/>
      <c r="TAO4" s="17"/>
      <c r="TAP4" s="17"/>
      <c r="TAQ4" s="17"/>
      <c r="TAR4" s="17"/>
      <c r="TAS4" s="17"/>
      <c r="TAT4" s="17"/>
      <c r="TAU4" s="17"/>
      <c r="TAV4" s="17"/>
      <c r="TAW4" s="17"/>
      <c r="TAX4" s="17"/>
      <c r="TAY4" s="17"/>
      <c r="TAZ4" s="17"/>
      <c r="TBA4" s="17"/>
      <c r="TBB4" s="17"/>
      <c r="TBC4" s="17"/>
      <c r="TBD4" s="17"/>
      <c r="TBE4" s="17"/>
      <c r="TBF4" s="17"/>
      <c r="TBG4" s="17"/>
      <c r="TBH4" s="17"/>
      <c r="TBI4" s="17"/>
      <c r="TBJ4" s="17"/>
      <c r="TBK4" s="17"/>
      <c r="TBL4" s="17"/>
      <c r="TBM4" s="17"/>
      <c r="TBN4" s="17"/>
      <c r="TBO4" s="17"/>
      <c r="TBP4" s="17"/>
      <c r="TBQ4" s="17"/>
      <c r="TBR4" s="17"/>
      <c r="TBS4" s="17"/>
      <c r="TBT4" s="17"/>
      <c r="TBU4" s="17"/>
      <c r="TBV4" s="17"/>
      <c r="TBW4" s="17"/>
      <c r="TBX4" s="17"/>
      <c r="TBY4" s="17"/>
      <c r="TBZ4" s="17"/>
      <c r="TCA4" s="17"/>
      <c r="TCB4" s="17"/>
      <c r="TCC4" s="17"/>
      <c r="TCD4" s="17"/>
      <c r="TCE4" s="17"/>
      <c r="TCF4" s="17"/>
      <c r="TCG4" s="17"/>
      <c r="TCH4" s="17"/>
      <c r="TCI4" s="17"/>
      <c r="TCJ4" s="17"/>
      <c r="TCK4" s="17"/>
      <c r="TCL4" s="17"/>
      <c r="TCM4" s="17"/>
      <c r="TCN4" s="17"/>
      <c r="TCO4" s="17"/>
      <c r="TCP4" s="17"/>
      <c r="TCQ4" s="17"/>
      <c r="TCR4" s="17"/>
      <c r="TCS4" s="17"/>
      <c r="TCT4" s="17"/>
      <c r="TCU4" s="17"/>
      <c r="TCV4" s="17"/>
      <c r="TCW4" s="17"/>
      <c r="TCX4" s="17"/>
      <c r="TCY4" s="17"/>
      <c r="TCZ4" s="17"/>
      <c r="TDA4" s="17"/>
      <c r="TDB4" s="17"/>
      <c r="TDC4" s="17"/>
      <c r="TDD4" s="17"/>
      <c r="TDE4" s="17"/>
      <c r="TDF4" s="17"/>
      <c r="TDG4" s="17"/>
      <c r="TDH4" s="17"/>
      <c r="TDI4" s="17"/>
      <c r="TDJ4" s="17"/>
      <c r="TDK4" s="17"/>
      <c r="TDL4" s="17"/>
      <c r="TDM4" s="17"/>
      <c r="TDN4" s="17"/>
      <c r="TDO4" s="17"/>
      <c r="TDP4" s="17"/>
      <c r="TDQ4" s="17"/>
      <c r="TDR4" s="17"/>
      <c r="TDS4" s="17"/>
      <c r="TDT4" s="17"/>
      <c r="TDU4" s="17"/>
      <c r="TDV4" s="17"/>
      <c r="TDW4" s="17"/>
      <c r="TDX4" s="17"/>
      <c r="TDY4" s="17"/>
      <c r="TDZ4" s="17"/>
      <c r="TEA4" s="17"/>
      <c r="TEB4" s="17"/>
      <c r="TEC4" s="17"/>
      <c r="TED4" s="17"/>
      <c r="TEE4" s="17"/>
      <c r="TEF4" s="17"/>
      <c r="TEG4" s="17"/>
      <c r="TEH4" s="17"/>
      <c r="TEI4" s="17"/>
      <c r="TEJ4" s="17"/>
      <c r="TEK4" s="17"/>
      <c r="TEL4" s="17"/>
      <c r="TEM4" s="17"/>
      <c r="TEN4" s="17"/>
      <c r="TEO4" s="17"/>
      <c r="TEP4" s="17"/>
      <c r="TEQ4" s="17"/>
      <c r="TER4" s="17"/>
      <c r="TES4" s="17"/>
      <c r="TET4" s="17"/>
      <c r="TEU4" s="17"/>
      <c r="TEV4" s="17"/>
      <c r="TEW4" s="17"/>
      <c r="TEX4" s="17"/>
      <c r="TEY4" s="17"/>
      <c r="TEZ4" s="17"/>
      <c r="TFA4" s="17"/>
      <c r="TFB4" s="17"/>
      <c r="TFC4" s="17"/>
      <c r="TFD4" s="17"/>
      <c r="TFE4" s="17"/>
      <c r="TFF4" s="17"/>
      <c r="TFG4" s="17"/>
      <c r="TFH4" s="17"/>
      <c r="TFI4" s="17"/>
      <c r="TFJ4" s="17"/>
      <c r="TFK4" s="17"/>
      <c r="TFL4" s="17"/>
      <c r="TFM4" s="17"/>
      <c r="TFN4" s="17"/>
      <c r="TFO4" s="17"/>
      <c r="TFP4" s="17"/>
      <c r="TFQ4" s="17"/>
      <c r="TFR4" s="17"/>
      <c r="TFS4" s="17"/>
      <c r="TFT4" s="17"/>
      <c r="TFU4" s="17"/>
      <c r="TFV4" s="17"/>
      <c r="TFW4" s="17"/>
      <c r="TFX4" s="17"/>
      <c r="TFY4" s="17"/>
      <c r="TFZ4" s="17"/>
      <c r="TGA4" s="17"/>
      <c r="TGB4" s="17"/>
      <c r="TGC4" s="17"/>
      <c r="TGD4" s="17"/>
      <c r="TGE4" s="17"/>
      <c r="TGF4" s="17"/>
      <c r="TGG4" s="17"/>
      <c r="TGH4" s="17"/>
      <c r="TGI4" s="17"/>
      <c r="TGJ4" s="17"/>
      <c r="TGK4" s="17"/>
      <c r="TGL4" s="17"/>
      <c r="TGM4" s="17"/>
      <c r="TGN4" s="17"/>
      <c r="TGO4" s="17"/>
      <c r="TGP4" s="17"/>
      <c r="TGQ4" s="17"/>
      <c r="TGR4" s="17"/>
      <c r="TGS4" s="17"/>
      <c r="TGT4" s="17"/>
      <c r="TGU4" s="17"/>
      <c r="TGV4" s="17"/>
      <c r="TGW4" s="17"/>
      <c r="TGX4" s="17"/>
      <c r="TGY4" s="17"/>
      <c r="TGZ4" s="17"/>
      <c r="THA4" s="17"/>
      <c r="THB4" s="17"/>
      <c r="THC4" s="17"/>
      <c r="THD4" s="17"/>
      <c r="THE4" s="17"/>
      <c r="THF4" s="17"/>
      <c r="THG4" s="17"/>
      <c r="THH4" s="17"/>
      <c r="THI4" s="17"/>
      <c r="THJ4" s="17"/>
      <c r="THK4" s="17"/>
      <c r="THL4" s="17"/>
      <c r="THM4" s="17"/>
      <c r="THN4" s="17"/>
      <c r="THO4" s="17"/>
      <c r="THP4" s="17"/>
      <c r="THQ4" s="17"/>
      <c r="THR4" s="17"/>
      <c r="THS4" s="17"/>
      <c r="THT4" s="17"/>
      <c r="THU4" s="17"/>
      <c r="THV4" s="17"/>
      <c r="THW4" s="17"/>
      <c r="THX4" s="17"/>
      <c r="THY4" s="17"/>
      <c r="THZ4" s="17"/>
      <c r="TIA4" s="17"/>
      <c r="TIB4" s="17"/>
      <c r="TIC4" s="17"/>
      <c r="TID4" s="17"/>
      <c r="TIE4" s="17"/>
      <c r="TIF4" s="17"/>
      <c r="TIG4" s="17"/>
      <c r="TIH4" s="17"/>
      <c r="TII4" s="17"/>
      <c r="TIJ4" s="17"/>
      <c r="TIK4" s="17"/>
      <c r="TIL4" s="17"/>
      <c r="TIM4" s="17"/>
      <c r="TIN4" s="17"/>
      <c r="TIO4" s="17"/>
      <c r="TIP4" s="17"/>
      <c r="TIQ4" s="17"/>
      <c r="TIR4" s="17"/>
      <c r="TIS4" s="17"/>
      <c r="TIT4" s="17"/>
      <c r="TIU4" s="17"/>
      <c r="TIV4" s="17"/>
      <c r="TIW4" s="17"/>
      <c r="TIX4" s="17"/>
      <c r="TIY4" s="17"/>
      <c r="TIZ4" s="17"/>
      <c r="TJA4" s="17"/>
      <c r="TJB4" s="17"/>
      <c r="TJC4" s="17"/>
      <c r="TJD4" s="17"/>
      <c r="TJE4" s="17"/>
      <c r="TJF4" s="17"/>
      <c r="TJG4" s="17"/>
      <c r="TJH4" s="17"/>
      <c r="TJI4" s="17"/>
      <c r="TJJ4" s="17"/>
      <c r="TJK4" s="17"/>
      <c r="TJL4" s="17"/>
      <c r="TJM4" s="17"/>
      <c r="TJN4" s="17"/>
      <c r="TJO4" s="17"/>
      <c r="TJP4" s="17"/>
      <c r="TJQ4" s="17"/>
      <c r="TJR4" s="17"/>
      <c r="TJS4" s="17"/>
      <c r="TJT4" s="17"/>
      <c r="TJU4" s="17"/>
      <c r="TJV4" s="17"/>
      <c r="TJW4" s="17"/>
      <c r="TJX4" s="17"/>
      <c r="TJY4" s="17"/>
      <c r="TJZ4" s="17"/>
      <c r="TKA4" s="17"/>
      <c r="TKB4" s="17"/>
      <c r="TKC4" s="17"/>
      <c r="TKD4" s="17"/>
      <c r="TKE4" s="17"/>
      <c r="TKF4" s="17"/>
      <c r="TKG4" s="17"/>
      <c r="TKH4" s="17"/>
      <c r="TKI4" s="17"/>
      <c r="TKJ4" s="17"/>
      <c r="TKK4" s="17"/>
      <c r="TKL4" s="17"/>
      <c r="TKM4" s="17"/>
      <c r="TKN4" s="17"/>
      <c r="TKO4" s="17"/>
      <c r="TKP4" s="17"/>
      <c r="TKQ4" s="17"/>
      <c r="TKR4" s="17"/>
      <c r="TKS4" s="17"/>
      <c r="TKT4" s="17"/>
      <c r="TKU4" s="17"/>
      <c r="TKV4" s="17"/>
      <c r="TKW4" s="17"/>
      <c r="TKX4" s="17"/>
      <c r="TKY4" s="17"/>
      <c r="TKZ4" s="17"/>
      <c r="TLA4" s="17"/>
      <c r="TLB4" s="17"/>
      <c r="TLC4" s="17"/>
      <c r="TLD4" s="17"/>
      <c r="TLE4" s="17"/>
      <c r="TLF4" s="17"/>
      <c r="TLG4" s="17"/>
      <c r="TLH4" s="17"/>
      <c r="TLI4" s="17"/>
      <c r="TLJ4" s="17"/>
      <c r="TLK4" s="17"/>
      <c r="TLL4" s="17"/>
      <c r="TLM4" s="17"/>
      <c r="TLN4" s="17"/>
      <c r="TLO4" s="17"/>
      <c r="TLP4" s="17"/>
      <c r="TLQ4" s="17"/>
      <c r="TLR4" s="17"/>
      <c r="TLS4" s="17"/>
      <c r="TLT4" s="17"/>
      <c r="TLU4" s="17"/>
      <c r="TLV4" s="17"/>
      <c r="TLW4" s="17"/>
      <c r="TLX4" s="17"/>
      <c r="TLY4" s="17"/>
      <c r="TLZ4" s="17"/>
      <c r="TMA4" s="17"/>
      <c r="TMB4" s="17"/>
      <c r="TMC4" s="17"/>
      <c r="TMD4" s="17"/>
      <c r="TME4" s="17"/>
      <c r="TMF4" s="17"/>
      <c r="TMG4" s="17"/>
      <c r="TMH4" s="17"/>
      <c r="TMI4" s="17"/>
      <c r="TMJ4" s="17"/>
      <c r="TMK4" s="17"/>
      <c r="TML4" s="17"/>
      <c r="TMM4" s="17"/>
      <c r="TMN4" s="17"/>
      <c r="TMO4" s="17"/>
      <c r="TMP4" s="17"/>
      <c r="TMQ4" s="17"/>
      <c r="TMR4" s="17"/>
      <c r="TMS4" s="17"/>
      <c r="TMT4" s="17"/>
      <c r="TMU4" s="17"/>
      <c r="TMV4" s="17"/>
      <c r="TMW4" s="17"/>
      <c r="TMX4" s="17"/>
      <c r="TMY4" s="17"/>
      <c r="TMZ4" s="17"/>
      <c r="TNA4" s="17"/>
      <c r="TNB4" s="17"/>
      <c r="TNC4" s="17"/>
      <c r="TND4" s="17"/>
      <c r="TNE4" s="17"/>
      <c r="TNF4" s="17"/>
      <c r="TNG4" s="17"/>
      <c r="TNH4" s="17"/>
      <c r="TNI4" s="17"/>
      <c r="TNJ4" s="17"/>
      <c r="TNK4" s="17"/>
      <c r="TNL4" s="17"/>
      <c r="TNM4" s="17"/>
      <c r="TNN4" s="17"/>
      <c r="TNO4" s="17"/>
      <c r="TNP4" s="17"/>
      <c r="TNQ4" s="17"/>
      <c r="TNR4" s="17"/>
      <c r="TNS4" s="17"/>
      <c r="TNT4" s="17"/>
      <c r="TNU4" s="17"/>
      <c r="TNV4" s="17"/>
      <c r="TNW4" s="17"/>
      <c r="TNX4" s="17"/>
      <c r="TNY4" s="17"/>
      <c r="TNZ4" s="17"/>
      <c r="TOA4" s="17"/>
      <c r="TOB4" s="17"/>
      <c r="TOC4" s="17"/>
      <c r="TOD4" s="17"/>
      <c r="TOE4" s="17"/>
      <c r="TOF4" s="17"/>
      <c r="TOG4" s="17"/>
      <c r="TOH4" s="17"/>
      <c r="TOI4" s="17"/>
      <c r="TOJ4" s="17"/>
      <c r="TOK4" s="17"/>
      <c r="TOL4" s="17"/>
      <c r="TOM4" s="17"/>
      <c r="TON4" s="17"/>
      <c r="TOO4" s="17"/>
      <c r="TOP4" s="17"/>
      <c r="TOQ4" s="17"/>
      <c r="TOR4" s="17"/>
      <c r="TOS4" s="17"/>
      <c r="TOT4" s="17"/>
      <c r="TOU4" s="17"/>
      <c r="TOV4" s="17"/>
      <c r="TOW4" s="17"/>
      <c r="TOX4" s="17"/>
      <c r="TOY4" s="17"/>
      <c r="TOZ4" s="17"/>
      <c r="TPA4" s="17"/>
      <c r="TPB4" s="17"/>
      <c r="TPC4" s="17"/>
      <c r="TPD4" s="17"/>
      <c r="TPE4" s="17"/>
      <c r="TPF4" s="17"/>
      <c r="TPG4" s="17"/>
      <c r="TPH4" s="17"/>
      <c r="TPI4" s="17"/>
      <c r="TPJ4" s="17"/>
      <c r="TPK4" s="17"/>
      <c r="TPL4" s="17"/>
      <c r="TPM4" s="17"/>
      <c r="TPN4" s="17"/>
      <c r="TPO4" s="17"/>
      <c r="TPP4" s="17"/>
      <c r="TPQ4" s="17"/>
      <c r="TPR4" s="17"/>
      <c r="TPS4" s="17"/>
      <c r="TPT4" s="17"/>
      <c r="TPU4" s="17"/>
      <c r="TPV4" s="17"/>
      <c r="TPW4" s="17"/>
      <c r="TPX4" s="17"/>
      <c r="TPY4" s="17"/>
      <c r="TPZ4" s="17"/>
      <c r="TQA4" s="17"/>
      <c r="TQB4" s="17"/>
      <c r="TQC4" s="17"/>
      <c r="TQD4" s="17"/>
      <c r="TQE4" s="17"/>
      <c r="TQF4" s="17"/>
      <c r="TQG4" s="17"/>
      <c r="TQH4" s="17"/>
      <c r="TQI4" s="17"/>
      <c r="TQJ4" s="17"/>
      <c r="TQK4" s="17"/>
      <c r="TQL4" s="17"/>
      <c r="TQM4" s="17"/>
      <c r="TQN4" s="17"/>
      <c r="TQO4" s="17"/>
      <c r="TQP4" s="17"/>
      <c r="TQQ4" s="17"/>
      <c r="TQR4" s="17"/>
      <c r="TQS4" s="17"/>
      <c r="TQT4" s="17"/>
      <c r="TQU4" s="17"/>
      <c r="TQV4" s="17"/>
      <c r="TQW4" s="17"/>
      <c r="TQX4" s="17"/>
      <c r="TQY4" s="17"/>
      <c r="TQZ4" s="17"/>
      <c r="TRA4" s="17"/>
      <c r="TRB4" s="17"/>
      <c r="TRC4" s="17"/>
      <c r="TRD4" s="17"/>
      <c r="TRE4" s="17"/>
      <c r="TRF4" s="17"/>
      <c r="TRG4" s="17"/>
      <c r="TRH4" s="17"/>
      <c r="TRI4" s="17"/>
      <c r="TRJ4" s="17"/>
      <c r="TRK4" s="17"/>
      <c r="TRL4" s="17"/>
      <c r="TRM4" s="17"/>
      <c r="TRN4" s="17"/>
      <c r="TRO4" s="17"/>
      <c r="TRP4" s="17"/>
      <c r="TRQ4" s="17"/>
      <c r="TRR4" s="17"/>
      <c r="TRS4" s="17"/>
      <c r="TRT4" s="17"/>
      <c r="TRU4" s="17"/>
      <c r="TRV4" s="17"/>
      <c r="TRW4" s="17"/>
      <c r="TRX4" s="17"/>
      <c r="TRY4" s="17"/>
      <c r="TRZ4" s="17"/>
      <c r="TSA4" s="17"/>
      <c r="TSB4" s="17"/>
      <c r="TSC4" s="17"/>
      <c r="TSD4" s="17"/>
      <c r="TSE4" s="17"/>
      <c r="TSF4" s="17"/>
      <c r="TSG4" s="17"/>
      <c r="TSH4" s="17"/>
      <c r="TSI4" s="17"/>
      <c r="TSJ4" s="17"/>
      <c r="TSK4" s="17"/>
      <c r="TSL4" s="17"/>
      <c r="TSM4" s="17"/>
      <c r="TSN4" s="17"/>
      <c r="TSO4" s="17"/>
      <c r="TSP4" s="17"/>
      <c r="TSQ4" s="17"/>
      <c r="TSR4" s="17"/>
      <c r="TSS4" s="17"/>
      <c r="TST4" s="17"/>
      <c r="TSU4" s="17"/>
      <c r="TSV4" s="17"/>
      <c r="TSW4" s="17"/>
      <c r="TSX4" s="17"/>
      <c r="TSY4" s="17"/>
      <c r="TSZ4" s="17"/>
      <c r="TTA4" s="17"/>
      <c r="TTB4" s="17"/>
      <c r="TTC4" s="17"/>
      <c r="TTD4" s="17"/>
      <c r="TTE4" s="17"/>
      <c r="TTF4" s="17"/>
      <c r="TTG4" s="17"/>
      <c r="TTH4" s="17"/>
      <c r="TTI4" s="17"/>
      <c r="TTJ4" s="17"/>
      <c r="TTK4" s="17"/>
      <c r="TTL4" s="17"/>
      <c r="TTM4" s="17"/>
      <c r="TTN4" s="17"/>
      <c r="TTO4" s="17"/>
      <c r="TTP4" s="17"/>
      <c r="TTQ4" s="17"/>
      <c r="TTR4" s="17"/>
      <c r="TTS4" s="17"/>
      <c r="TTT4" s="17"/>
      <c r="TTU4" s="17"/>
      <c r="TTV4" s="17"/>
      <c r="TTW4" s="17"/>
      <c r="TTX4" s="17"/>
      <c r="TTY4" s="17"/>
      <c r="TTZ4" s="17"/>
      <c r="TUA4" s="17"/>
      <c r="TUB4" s="17"/>
      <c r="TUC4" s="17"/>
      <c r="TUD4" s="17"/>
      <c r="TUE4" s="17"/>
      <c r="TUF4" s="17"/>
      <c r="TUG4" s="17"/>
      <c r="TUH4" s="17"/>
      <c r="TUI4" s="17"/>
      <c r="TUJ4" s="17"/>
      <c r="TUK4" s="17"/>
      <c r="TUL4" s="17"/>
      <c r="TUM4" s="17"/>
      <c r="TUN4" s="17"/>
      <c r="TUO4" s="17"/>
      <c r="TUP4" s="17"/>
      <c r="TUQ4" s="17"/>
      <c r="TUR4" s="17"/>
      <c r="TUS4" s="17"/>
      <c r="TUT4" s="17"/>
      <c r="TUU4" s="17"/>
      <c r="TUV4" s="17"/>
      <c r="TUW4" s="17"/>
      <c r="TUX4" s="17"/>
      <c r="TUY4" s="17"/>
      <c r="TUZ4" s="17"/>
      <c r="TVA4" s="17"/>
      <c r="TVB4" s="17"/>
      <c r="TVC4" s="17"/>
      <c r="TVD4" s="17"/>
      <c r="TVE4" s="17"/>
      <c r="TVF4" s="17"/>
      <c r="TVG4" s="17"/>
      <c r="TVH4" s="17"/>
      <c r="TVI4" s="17"/>
      <c r="TVJ4" s="17"/>
      <c r="TVK4" s="17"/>
      <c r="TVL4" s="17"/>
      <c r="TVM4" s="17"/>
      <c r="TVN4" s="17"/>
      <c r="TVO4" s="17"/>
      <c r="TVP4" s="17"/>
      <c r="TVQ4" s="17"/>
      <c r="TVR4" s="17"/>
      <c r="TVS4" s="17"/>
      <c r="TVT4" s="17"/>
      <c r="TVU4" s="17"/>
      <c r="TVV4" s="17"/>
      <c r="TVW4" s="17"/>
      <c r="TVX4" s="17"/>
      <c r="TVY4" s="17"/>
      <c r="TVZ4" s="17"/>
      <c r="TWA4" s="17"/>
      <c r="TWB4" s="17"/>
      <c r="TWC4" s="17"/>
      <c r="TWD4" s="17"/>
      <c r="TWE4" s="17"/>
      <c r="TWF4" s="17"/>
      <c r="TWG4" s="17"/>
      <c r="TWH4" s="17"/>
      <c r="TWI4" s="17"/>
      <c r="TWJ4" s="17"/>
      <c r="TWK4" s="17"/>
      <c r="TWL4" s="17"/>
      <c r="TWM4" s="17"/>
      <c r="TWN4" s="17"/>
      <c r="TWO4" s="17"/>
      <c r="TWP4" s="17"/>
      <c r="TWQ4" s="17"/>
      <c r="TWR4" s="17"/>
      <c r="TWS4" s="17"/>
      <c r="TWT4" s="17"/>
      <c r="TWU4" s="17"/>
      <c r="TWV4" s="17"/>
      <c r="TWW4" s="17"/>
      <c r="TWX4" s="17"/>
      <c r="TWY4" s="17"/>
      <c r="TWZ4" s="17"/>
      <c r="TXA4" s="17"/>
      <c r="TXB4" s="17"/>
      <c r="TXC4" s="17"/>
      <c r="TXD4" s="17"/>
      <c r="TXE4" s="17"/>
      <c r="TXF4" s="17"/>
      <c r="TXG4" s="17"/>
      <c r="TXH4" s="17"/>
      <c r="TXI4" s="17"/>
      <c r="TXJ4" s="17"/>
      <c r="TXK4" s="17"/>
      <c r="TXL4" s="17"/>
      <c r="TXM4" s="17"/>
      <c r="TXN4" s="17"/>
      <c r="TXO4" s="17"/>
      <c r="TXP4" s="17"/>
      <c r="TXQ4" s="17"/>
      <c r="TXR4" s="17"/>
      <c r="TXS4" s="17"/>
      <c r="TXT4" s="17"/>
      <c r="TXU4" s="17"/>
      <c r="TXV4" s="17"/>
      <c r="TXW4" s="17"/>
      <c r="TXX4" s="17"/>
      <c r="TXY4" s="17"/>
      <c r="TXZ4" s="17"/>
      <c r="TYA4" s="17"/>
      <c r="TYB4" s="17"/>
      <c r="TYC4" s="17"/>
      <c r="TYD4" s="17"/>
      <c r="TYE4" s="17"/>
      <c r="TYF4" s="17"/>
      <c r="TYG4" s="17"/>
      <c r="TYH4" s="17"/>
      <c r="TYI4" s="17"/>
      <c r="TYJ4" s="17"/>
      <c r="TYK4" s="17"/>
      <c r="TYL4" s="17"/>
      <c r="TYM4" s="17"/>
      <c r="TYN4" s="17"/>
      <c r="TYO4" s="17"/>
      <c r="TYP4" s="17"/>
      <c r="TYQ4" s="17"/>
      <c r="TYR4" s="17"/>
      <c r="TYS4" s="17"/>
      <c r="TYT4" s="17"/>
      <c r="TYU4" s="17"/>
      <c r="TYV4" s="17"/>
      <c r="TYW4" s="17"/>
      <c r="TYX4" s="17"/>
      <c r="TYY4" s="17"/>
      <c r="TYZ4" s="17"/>
      <c r="TZA4" s="17"/>
      <c r="TZB4" s="17"/>
      <c r="TZC4" s="17"/>
      <c r="TZD4" s="17"/>
      <c r="TZE4" s="17"/>
      <c r="TZF4" s="17"/>
      <c r="TZG4" s="17"/>
      <c r="TZH4" s="17"/>
      <c r="TZI4" s="17"/>
      <c r="TZJ4" s="17"/>
      <c r="TZK4" s="17"/>
      <c r="TZL4" s="17"/>
      <c r="TZM4" s="17"/>
      <c r="TZN4" s="17"/>
      <c r="TZO4" s="17"/>
      <c r="TZP4" s="17"/>
      <c r="TZQ4" s="17"/>
      <c r="TZR4" s="17"/>
      <c r="TZS4" s="17"/>
      <c r="TZT4" s="17"/>
      <c r="TZU4" s="17"/>
      <c r="TZV4" s="17"/>
      <c r="TZW4" s="17"/>
      <c r="TZX4" s="17"/>
      <c r="TZY4" s="17"/>
      <c r="TZZ4" s="17"/>
      <c r="UAA4" s="17"/>
      <c r="UAB4" s="17"/>
      <c r="UAC4" s="17"/>
      <c r="UAD4" s="17"/>
      <c r="UAE4" s="17"/>
      <c r="UAF4" s="17"/>
      <c r="UAG4" s="17"/>
      <c r="UAH4" s="17"/>
      <c r="UAI4" s="17"/>
      <c r="UAJ4" s="17"/>
      <c r="UAK4" s="17"/>
      <c r="UAL4" s="17"/>
      <c r="UAM4" s="17"/>
      <c r="UAN4" s="17"/>
      <c r="UAO4" s="17"/>
      <c r="UAP4" s="17"/>
      <c r="UAQ4" s="17"/>
      <c r="UAR4" s="17"/>
      <c r="UAS4" s="17"/>
      <c r="UAT4" s="17"/>
      <c r="UAU4" s="17"/>
      <c r="UAV4" s="17"/>
      <c r="UAW4" s="17"/>
      <c r="UAX4" s="17"/>
      <c r="UAY4" s="17"/>
      <c r="UAZ4" s="17"/>
      <c r="UBA4" s="17"/>
      <c r="UBB4" s="17"/>
      <c r="UBC4" s="17"/>
      <c r="UBD4" s="17"/>
      <c r="UBE4" s="17"/>
      <c r="UBF4" s="17"/>
      <c r="UBG4" s="17"/>
      <c r="UBH4" s="17"/>
      <c r="UBI4" s="17"/>
      <c r="UBJ4" s="17"/>
      <c r="UBK4" s="17"/>
      <c r="UBL4" s="17"/>
      <c r="UBM4" s="17"/>
      <c r="UBN4" s="17"/>
      <c r="UBO4" s="17"/>
      <c r="UBP4" s="17"/>
      <c r="UBQ4" s="17"/>
      <c r="UBR4" s="17"/>
      <c r="UBS4" s="17"/>
      <c r="UBT4" s="17"/>
      <c r="UBU4" s="17"/>
      <c r="UBV4" s="17"/>
      <c r="UBW4" s="17"/>
      <c r="UBX4" s="17"/>
      <c r="UBY4" s="17"/>
      <c r="UBZ4" s="17"/>
      <c r="UCA4" s="17"/>
      <c r="UCB4" s="17"/>
      <c r="UCC4" s="17"/>
      <c r="UCD4" s="17"/>
      <c r="UCE4" s="17"/>
      <c r="UCF4" s="17"/>
      <c r="UCG4" s="17"/>
      <c r="UCH4" s="17"/>
      <c r="UCI4" s="17"/>
      <c r="UCJ4" s="17"/>
      <c r="UCK4" s="17"/>
      <c r="UCL4" s="17"/>
      <c r="UCM4" s="17"/>
      <c r="UCN4" s="17"/>
      <c r="UCO4" s="17"/>
      <c r="UCP4" s="17"/>
      <c r="UCQ4" s="17"/>
      <c r="UCR4" s="17"/>
      <c r="UCS4" s="17"/>
      <c r="UCT4" s="17"/>
      <c r="UCU4" s="17"/>
      <c r="UCV4" s="17"/>
      <c r="UCW4" s="17"/>
      <c r="UCX4" s="17"/>
      <c r="UCY4" s="17"/>
      <c r="UCZ4" s="17"/>
      <c r="UDA4" s="17"/>
      <c r="UDB4" s="17"/>
      <c r="UDC4" s="17"/>
      <c r="UDD4" s="17"/>
      <c r="UDE4" s="17"/>
      <c r="UDF4" s="17"/>
      <c r="UDG4" s="17"/>
      <c r="UDH4" s="17"/>
      <c r="UDI4" s="17"/>
      <c r="UDJ4" s="17"/>
      <c r="UDK4" s="17"/>
      <c r="UDL4" s="17"/>
      <c r="UDM4" s="17"/>
      <c r="UDN4" s="17"/>
      <c r="UDO4" s="17"/>
      <c r="UDP4" s="17"/>
      <c r="UDQ4" s="17"/>
      <c r="UDR4" s="17"/>
      <c r="UDS4" s="17"/>
      <c r="UDT4" s="17"/>
      <c r="UDU4" s="17"/>
      <c r="UDV4" s="17"/>
      <c r="UDW4" s="17"/>
      <c r="UDX4" s="17"/>
      <c r="UDY4" s="17"/>
      <c r="UDZ4" s="17"/>
      <c r="UEA4" s="17"/>
      <c r="UEB4" s="17"/>
      <c r="UEC4" s="17"/>
      <c r="UED4" s="17"/>
      <c r="UEE4" s="17"/>
      <c r="UEF4" s="17"/>
      <c r="UEG4" s="17"/>
      <c r="UEH4" s="17"/>
      <c r="UEI4" s="17"/>
      <c r="UEJ4" s="17"/>
      <c r="UEK4" s="17"/>
      <c r="UEL4" s="17"/>
      <c r="UEM4" s="17"/>
      <c r="UEN4" s="17"/>
      <c r="UEO4" s="17"/>
      <c r="UEP4" s="17"/>
      <c r="UEQ4" s="17"/>
      <c r="UER4" s="17"/>
      <c r="UES4" s="17"/>
      <c r="UET4" s="17"/>
      <c r="UEU4" s="17"/>
      <c r="UEV4" s="17"/>
      <c r="UEW4" s="17"/>
      <c r="UEX4" s="17"/>
      <c r="UEY4" s="17"/>
      <c r="UEZ4" s="17"/>
      <c r="UFA4" s="17"/>
      <c r="UFB4" s="17"/>
      <c r="UFC4" s="17"/>
      <c r="UFD4" s="17"/>
      <c r="UFE4" s="17"/>
      <c r="UFF4" s="17"/>
      <c r="UFG4" s="17"/>
      <c r="UFH4" s="17"/>
      <c r="UFI4" s="17"/>
      <c r="UFJ4" s="17"/>
      <c r="UFK4" s="17"/>
      <c r="UFL4" s="17"/>
      <c r="UFM4" s="17"/>
      <c r="UFN4" s="17"/>
      <c r="UFO4" s="17"/>
      <c r="UFP4" s="17"/>
      <c r="UFQ4" s="17"/>
      <c r="UFR4" s="17"/>
      <c r="UFS4" s="17"/>
      <c r="UFT4" s="17"/>
      <c r="UFU4" s="17"/>
      <c r="UFV4" s="17"/>
      <c r="UFW4" s="17"/>
      <c r="UFX4" s="17"/>
      <c r="UFY4" s="17"/>
      <c r="UFZ4" s="17"/>
      <c r="UGA4" s="17"/>
      <c r="UGB4" s="17"/>
      <c r="UGC4" s="17"/>
      <c r="UGD4" s="17"/>
      <c r="UGE4" s="17"/>
      <c r="UGF4" s="17"/>
      <c r="UGG4" s="17"/>
      <c r="UGH4" s="17"/>
      <c r="UGI4" s="17"/>
      <c r="UGJ4" s="17"/>
      <c r="UGK4" s="17"/>
      <c r="UGL4" s="17"/>
      <c r="UGM4" s="17"/>
      <c r="UGN4" s="17"/>
      <c r="UGO4" s="17"/>
      <c r="UGP4" s="17"/>
      <c r="UGQ4" s="17"/>
      <c r="UGR4" s="17"/>
      <c r="UGS4" s="17"/>
      <c r="UGT4" s="17"/>
      <c r="UGU4" s="17"/>
      <c r="UGV4" s="17"/>
      <c r="UGW4" s="17"/>
      <c r="UGX4" s="17"/>
      <c r="UGY4" s="17"/>
      <c r="UGZ4" s="17"/>
      <c r="UHA4" s="17"/>
      <c r="UHB4" s="17"/>
      <c r="UHC4" s="17"/>
      <c r="UHD4" s="17"/>
      <c r="UHE4" s="17"/>
      <c r="UHF4" s="17"/>
      <c r="UHG4" s="17"/>
      <c r="UHH4" s="17"/>
      <c r="UHI4" s="17"/>
      <c r="UHJ4" s="17"/>
      <c r="UHK4" s="17"/>
      <c r="UHL4" s="17"/>
      <c r="UHM4" s="17"/>
      <c r="UHN4" s="17"/>
      <c r="UHO4" s="17"/>
      <c r="UHP4" s="17"/>
      <c r="UHQ4" s="17"/>
      <c r="UHR4" s="17"/>
      <c r="UHS4" s="17"/>
      <c r="UHT4" s="17"/>
      <c r="UHU4" s="17"/>
      <c r="UHV4" s="17"/>
      <c r="UHW4" s="17"/>
      <c r="UHX4" s="17"/>
      <c r="UHY4" s="17"/>
      <c r="UHZ4" s="17"/>
      <c r="UIA4" s="17"/>
      <c r="UIB4" s="17"/>
      <c r="UIC4" s="17"/>
      <c r="UID4" s="17"/>
      <c r="UIE4" s="17"/>
      <c r="UIF4" s="17"/>
      <c r="UIG4" s="17"/>
      <c r="UIH4" s="17"/>
      <c r="UII4" s="17"/>
      <c r="UIJ4" s="17"/>
      <c r="UIK4" s="17"/>
      <c r="UIL4" s="17"/>
      <c r="UIM4" s="17"/>
      <c r="UIN4" s="17"/>
      <c r="UIO4" s="17"/>
      <c r="UIP4" s="17"/>
      <c r="UIQ4" s="17"/>
      <c r="UIR4" s="17"/>
      <c r="UIS4" s="17"/>
      <c r="UIT4" s="17"/>
      <c r="UIU4" s="17"/>
      <c r="UIV4" s="17"/>
      <c r="UIW4" s="17"/>
      <c r="UIX4" s="17"/>
      <c r="UIY4" s="17"/>
      <c r="UIZ4" s="17"/>
      <c r="UJA4" s="17"/>
      <c r="UJB4" s="17"/>
      <c r="UJC4" s="17"/>
      <c r="UJD4" s="17"/>
      <c r="UJE4" s="17"/>
      <c r="UJF4" s="17"/>
      <c r="UJG4" s="17"/>
      <c r="UJH4" s="17"/>
      <c r="UJI4" s="17"/>
      <c r="UJJ4" s="17"/>
      <c r="UJK4" s="17"/>
      <c r="UJL4" s="17"/>
      <c r="UJM4" s="17"/>
      <c r="UJN4" s="17"/>
      <c r="UJO4" s="17"/>
      <c r="UJP4" s="17"/>
      <c r="UJQ4" s="17"/>
      <c r="UJR4" s="17"/>
      <c r="UJS4" s="17"/>
      <c r="UJT4" s="17"/>
      <c r="UJU4" s="17"/>
      <c r="UJV4" s="17"/>
      <c r="UJW4" s="17"/>
      <c r="UJX4" s="17"/>
      <c r="UJY4" s="17"/>
      <c r="UJZ4" s="17"/>
      <c r="UKA4" s="17"/>
      <c r="UKB4" s="17"/>
      <c r="UKC4" s="17"/>
      <c r="UKD4" s="17"/>
      <c r="UKE4" s="17"/>
      <c r="UKF4" s="17"/>
      <c r="UKG4" s="17"/>
      <c r="UKH4" s="17"/>
      <c r="UKI4" s="17"/>
      <c r="UKJ4" s="17"/>
      <c r="UKK4" s="17"/>
      <c r="UKL4" s="17"/>
      <c r="UKM4" s="17"/>
      <c r="UKN4" s="17"/>
      <c r="UKO4" s="17"/>
      <c r="UKP4" s="17"/>
      <c r="UKQ4" s="17"/>
      <c r="UKR4" s="17"/>
      <c r="UKS4" s="17"/>
      <c r="UKT4" s="17"/>
      <c r="UKU4" s="17"/>
      <c r="UKV4" s="17"/>
      <c r="UKW4" s="17"/>
      <c r="UKX4" s="17"/>
      <c r="UKY4" s="17"/>
      <c r="UKZ4" s="17"/>
      <c r="ULA4" s="17"/>
      <c r="ULB4" s="17"/>
      <c r="ULC4" s="17"/>
      <c r="ULD4" s="17"/>
      <c r="ULE4" s="17"/>
      <c r="ULF4" s="17"/>
      <c r="ULG4" s="17"/>
      <c r="ULH4" s="17"/>
      <c r="ULI4" s="17"/>
      <c r="ULJ4" s="17"/>
      <c r="ULK4" s="17"/>
      <c r="ULL4" s="17"/>
      <c r="ULM4" s="17"/>
      <c r="ULN4" s="17"/>
      <c r="ULO4" s="17"/>
      <c r="ULP4" s="17"/>
      <c r="ULQ4" s="17"/>
      <c r="ULR4" s="17"/>
      <c r="ULS4" s="17"/>
      <c r="ULT4" s="17"/>
      <c r="ULU4" s="17"/>
      <c r="ULV4" s="17"/>
      <c r="ULW4" s="17"/>
      <c r="ULX4" s="17"/>
      <c r="ULY4" s="17"/>
      <c r="ULZ4" s="17"/>
      <c r="UMA4" s="17"/>
      <c r="UMB4" s="17"/>
      <c r="UMC4" s="17"/>
      <c r="UMD4" s="17"/>
      <c r="UME4" s="17"/>
      <c r="UMF4" s="17"/>
      <c r="UMG4" s="17"/>
      <c r="UMH4" s="17"/>
      <c r="UMI4" s="17"/>
      <c r="UMJ4" s="17"/>
      <c r="UMK4" s="17"/>
      <c r="UML4" s="17"/>
      <c r="UMM4" s="17"/>
      <c r="UMN4" s="17"/>
      <c r="UMO4" s="17"/>
      <c r="UMP4" s="17"/>
      <c r="UMQ4" s="17"/>
      <c r="UMR4" s="17"/>
      <c r="UMS4" s="17"/>
      <c r="UMT4" s="17"/>
      <c r="UMU4" s="17"/>
      <c r="UMV4" s="17"/>
      <c r="UMW4" s="17"/>
      <c r="UMX4" s="17"/>
      <c r="UMY4" s="17"/>
      <c r="UMZ4" s="17"/>
      <c r="UNA4" s="17"/>
      <c r="UNB4" s="17"/>
      <c r="UNC4" s="17"/>
      <c r="UND4" s="17"/>
      <c r="UNE4" s="17"/>
      <c r="UNF4" s="17"/>
      <c r="UNG4" s="17"/>
      <c r="UNH4" s="17"/>
      <c r="UNI4" s="17"/>
      <c r="UNJ4" s="17"/>
      <c r="UNK4" s="17"/>
      <c r="UNL4" s="17"/>
      <c r="UNM4" s="17"/>
      <c r="UNN4" s="17"/>
      <c r="UNO4" s="17"/>
      <c r="UNP4" s="17"/>
      <c r="UNQ4" s="17"/>
      <c r="UNR4" s="17"/>
      <c r="UNS4" s="17"/>
      <c r="UNT4" s="17"/>
      <c r="UNU4" s="17"/>
      <c r="UNV4" s="17"/>
      <c r="UNW4" s="17"/>
      <c r="UNX4" s="17"/>
      <c r="UNY4" s="17"/>
      <c r="UNZ4" s="17"/>
      <c r="UOA4" s="17"/>
      <c r="UOB4" s="17"/>
      <c r="UOC4" s="17"/>
      <c r="UOD4" s="17"/>
      <c r="UOE4" s="17"/>
      <c r="UOF4" s="17"/>
      <c r="UOG4" s="17"/>
      <c r="UOH4" s="17"/>
      <c r="UOI4" s="17"/>
      <c r="UOJ4" s="17"/>
      <c r="UOK4" s="17"/>
      <c r="UOL4" s="17"/>
      <c r="UOM4" s="17"/>
      <c r="UON4" s="17"/>
      <c r="UOO4" s="17"/>
      <c r="UOP4" s="17"/>
      <c r="UOQ4" s="17"/>
      <c r="UOR4" s="17"/>
      <c r="UOS4" s="17"/>
      <c r="UOT4" s="17"/>
      <c r="UOU4" s="17"/>
      <c r="UOV4" s="17"/>
      <c r="UOW4" s="17"/>
      <c r="UOX4" s="17"/>
      <c r="UOY4" s="17"/>
      <c r="UOZ4" s="17"/>
      <c r="UPA4" s="17"/>
      <c r="UPB4" s="17"/>
      <c r="UPC4" s="17"/>
      <c r="UPD4" s="17"/>
      <c r="UPE4" s="17"/>
      <c r="UPF4" s="17"/>
      <c r="UPG4" s="17"/>
      <c r="UPH4" s="17"/>
      <c r="UPI4" s="17"/>
      <c r="UPJ4" s="17"/>
      <c r="UPK4" s="17"/>
      <c r="UPL4" s="17"/>
      <c r="UPM4" s="17"/>
      <c r="UPN4" s="17"/>
      <c r="UPO4" s="17"/>
      <c r="UPP4" s="17"/>
      <c r="UPQ4" s="17"/>
      <c r="UPR4" s="17"/>
      <c r="UPS4" s="17"/>
      <c r="UPT4" s="17"/>
      <c r="UPU4" s="17"/>
      <c r="UPV4" s="17"/>
      <c r="UPW4" s="17"/>
      <c r="UPX4" s="17"/>
      <c r="UPY4" s="17"/>
      <c r="UPZ4" s="17"/>
      <c r="UQA4" s="17"/>
      <c r="UQB4" s="17"/>
      <c r="UQC4" s="17"/>
      <c r="UQD4" s="17"/>
      <c r="UQE4" s="17"/>
      <c r="UQF4" s="17"/>
      <c r="UQG4" s="17"/>
      <c r="UQH4" s="17"/>
      <c r="UQI4" s="17"/>
      <c r="UQJ4" s="17"/>
      <c r="UQK4" s="17"/>
      <c r="UQL4" s="17"/>
      <c r="UQM4" s="17"/>
      <c r="UQN4" s="17"/>
      <c r="UQO4" s="17"/>
      <c r="UQP4" s="17"/>
      <c r="UQQ4" s="17"/>
      <c r="UQR4" s="17"/>
      <c r="UQS4" s="17"/>
      <c r="UQT4" s="17"/>
      <c r="UQU4" s="17"/>
      <c r="UQV4" s="17"/>
      <c r="UQW4" s="17"/>
      <c r="UQX4" s="17"/>
      <c r="UQY4" s="17"/>
      <c r="UQZ4" s="17"/>
      <c r="URA4" s="17"/>
      <c r="URB4" s="17"/>
      <c r="URC4" s="17"/>
      <c r="URD4" s="17"/>
      <c r="URE4" s="17"/>
      <c r="URF4" s="17"/>
      <c r="URG4" s="17"/>
      <c r="URH4" s="17"/>
      <c r="URI4" s="17"/>
      <c r="URJ4" s="17"/>
      <c r="URK4" s="17"/>
      <c r="URL4" s="17"/>
      <c r="URM4" s="17"/>
      <c r="URN4" s="17"/>
      <c r="URO4" s="17"/>
      <c r="URP4" s="17"/>
      <c r="URQ4" s="17"/>
      <c r="URR4" s="17"/>
      <c r="URS4" s="17"/>
      <c r="URT4" s="17"/>
      <c r="URU4" s="17"/>
      <c r="URV4" s="17"/>
      <c r="URW4" s="17"/>
      <c r="URX4" s="17"/>
      <c r="URY4" s="17"/>
      <c r="URZ4" s="17"/>
      <c r="USA4" s="17"/>
      <c r="USB4" s="17"/>
      <c r="USC4" s="17"/>
      <c r="USD4" s="17"/>
      <c r="USE4" s="17"/>
      <c r="USF4" s="17"/>
      <c r="USG4" s="17"/>
      <c r="USH4" s="17"/>
      <c r="USI4" s="17"/>
      <c r="USJ4" s="17"/>
      <c r="USK4" s="17"/>
      <c r="USL4" s="17"/>
      <c r="USM4" s="17"/>
      <c r="USN4" s="17"/>
      <c r="USO4" s="17"/>
      <c r="USP4" s="17"/>
      <c r="USQ4" s="17"/>
      <c r="USR4" s="17"/>
      <c r="USS4" s="17"/>
      <c r="UST4" s="17"/>
      <c r="USU4" s="17"/>
      <c r="USV4" s="17"/>
      <c r="USW4" s="17"/>
      <c r="USX4" s="17"/>
      <c r="USY4" s="17"/>
      <c r="USZ4" s="17"/>
      <c r="UTA4" s="17"/>
      <c r="UTB4" s="17"/>
      <c r="UTC4" s="17"/>
      <c r="UTD4" s="17"/>
      <c r="UTE4" s="17"/>
      <c r="UTF4" s="17"/>
      <c r="UTG4" s="17"/>
      <c r="UTH4" s="17"/>
      <c r="UTI4" s="17"/>
      <c r="UTJ4" s="17"/>
      <c r="UTK4" s="17"/>
      <c r="UTL4" s="17"/>
      <c r="UTM4" s="17"/>
      <c r="UTN4" s="17"/>
      <c r="UTO4" s="17"/>
      <c r="UTP4" s="17"/>
      <c r="UTQ4" s="17"/>
      <c r="UTR4" s="17"/>
      <c r="UTS4" s="17"/>
      <c r="UTT4" s="17"/>
      <c r="UTU4" s="17"/>
      <c r="UTV4" s="17"/>
      <c r="UTW4" s="17"/>
      <c r="UTX4" s="17"/>
      <c r="UTY4" s="17"/>
      <c r="UTZ4" s="17"/>
      <c r="UUA4" s="17"/>
      <c r="UUB4" s="17"/>
      <c r="UUC4" s="17"/>
      <c r="UUD4" s="17"/>
      <c r="UUE4" s="17"/>
      <c r="UUF4" s="17"/>
      <c r="UUG4" s="17"/>
      <c r="UUH4" s="17"/>
      <c r="UUI4" s="17"/>
      <c r="UUJ4" s="17"/>
      <c r="UUK4" s="17"/>
      <c r="UUL4" s="17"/>
      <c r="UUM4" s="17"/>
      <c r="UUN4" s="17"/>
      <c r="UUO4" s="17"/>
      <c r="UUP4" s="17"/>
      <c r="UUQ4" s="17"/>
      <c r="UUR4" s="17"/>
      <c r="UUS4" s="17"/>
      <c r="UUT4" s="17"/>
      <c r="UUU4" s="17"/>
      <c r="UUV4" s="17"/>
      <c r="UUW4" s="17"/>
      <c r="UUX4" s="17"/>
      <c r="UUY4" s="17"/>
      <c r="UUZ4" s="17"/>
      <c r="UVA4" s="17"/>
      <c r="UVB4" s="17"/>
      <c r="UVC4" s="17"/>
      <c r="UVD4" s="17"/>
      <c r="UVE4" s="17"/>
      <c r="UVF4" s="17"/>
      <c r="UVG4" s="17"/>
      <c r="UVH4" s="17"/>
      <c r="UVI4" s="17"/>
      <c r="UVJ4" s="17"/>
      <c r="UVK4" s="17"/>
      <c r="UVL4" s="17"/>
      <c r="UVM4" s="17"/>
      <c r="UVN4" s="17"/>
      <c r="UVO4" s="17"/>
      <c r="UVP4" s="17"/>
      <c r="UVQ4" s="17"/>
      <c r="UVR4" s="17"/>
      <c r="UVS4" s="17"/>
      <c r="UVT4" s="17"/>
      <c r="UVU4" s="17"/>
      <c r="UVV4" s="17"/>
      <c r="UVW4" s="17"/>
      <c r="UVX4" s="17"/>
      <c r="UVY4" s="17"/>
      <c r="UVZ4" s="17"/>
      <c r="UWA4" s="17"/>
      <c r="UWB4" s="17"/>
      <c r="UWC4" s="17"/>
      <c r="UWD4" s="17"/>
      <c r="UWE4" s="17"/>
      <c r="UWF4" s="17"/>
      <c r="UWG4" s="17"/>
      <c r="UWH4" s="17"/>
      <c r="UWI4" s="17"/>
      <c r="UWJ4" s="17"/>
      <c r="UWK4" s="17"/>
      <c r="UWL4" s="17"/>
      <c r="UWM4" s="17"/>
      <c r="UWN4" s="17"/>
      <c r="UWO4" s="17"/>
      <c r="UWP4" s="17"/>
      <c r="UWQ4" s="17"/>
      <c r="UWR4" s="17"/>
      <c r="UWS4" s="17"/>
      <c r="UWT4" s="17"/>
      <c r="UWU4" s="17"/>
      <c r="UWV4" s="17"/>
      <c r="UWW4" s="17"/>
      <c r="UWX4" s="17"/>
      <c r="UWY4" s="17"/>
      <c r="UWZ4" s="17"/>
      <c r="UXA4" s="17"/>
      <c r="UXB4" s="17"/>
      <c r="UXC4" s="17"/>
      <c r="UXD4" s="17"/>
      <c r="UXE4" s="17"/>
      <c r="UXF4" s="17"/>
      <c r="UXG4" s="17"/>
      <c r="UXH4" s="17"/>
      <c r="UXI4" s="17"/>
      <c r="UXJ4" s="17"/>
      <c r="UXK4" s="17"/>
      <c r="UXL4" s="17"/>
      <c r="UXM4" s="17"/>
      <c r="UXN4" s="17"/>
      <c r="UXO4" s="17"/>
      <c r="UXP4" s="17"/>
      <c r="UXQ4" s="17"/>
      <c r="UXR4" s="17"/>
      <c r="UXS4" s="17"/>
      <c r="UXT4" s="17"/>
      <c r="UXU4" s="17"/>
      <c r="UXV4" s="17"/>
      <c r="UXW4" s="17"/>
      <c r="UXX4" s="17"/>
      <c r="UXY4" s="17"/>
      <c r="UXZ4" s="17"/>
      <c r="UYA4" s="17"/>
      <c r="UYB4" s="17"/>
      <c r="UYC4" s="17"/>
      <c r="UYD4" s="17"/>
      <c r="UYE4" s="17"/>
      <c r="UYF4" s="17"/>
      <c r="UYG4" s="17"/>
      <c r="UYH4" s="17"/>
      <c r="UYI4" s="17"/>
      <c r="UYJ4" s="17"/>
      <c r="UYK4" s="17"/>
      <c r="UYL4" s="17"/>
      <c r="UYM4" s="17"/>
      <c r="UYN4" s="17"/>
      <c r="UYO4" s="17"/>
      <c r="UYP4" s="17"/>
      <c r="UYQ4" s="17"/>
      <c r="UYR4" s="17"/>
      <c r="UYS4" s="17"/>
      <c r="UYT4" s="17"/>
      <c r="UYU4" s="17"/>
      <c r="UYV4" s="17"/>
      <c r="UYW4" s="17"/>
      <c r="UYX4" s="17"/>
      <c r="UYY4" s="17"/>
      <c r="UYZ4" s="17"/>
      <c r="UZA4" s="17"/>
      <c r="UZB4" s="17"/>
      <c r="UZC4" s="17"/>
      <c r="UZD4" s="17"/>
      <c r="UZE4" s="17"/>
      <c r="UZF4" s="17"/>
      <c r="UZG4" s="17"/>
      <c r="UZH4" s="17"/>
      <c r="UZI4" s="17"/>
      <c r="UZJ4" s="17"/>
      <c r="UZK4" s="17"/>
      <c r="UZL4" s="17"/>
      <c r="UZM4" s="17"/>
      <c r="UZN4" s="17"/>
      <c r="UZO4" s="17"/>
      <c r="UZP4" s="17"/>
      <c r="UZQ4" s="17"/>
      <c r="UZR4" s="17"/>
      <c r="UZS4" s="17"/>
      <c r="UZT4" s="17"/>
      <c r="UZU4" s="17"/>
      <c r="UZV4" s="17"/>
      <c r="UZW4" s="17"/>
      <c r="UZX4" s="17"/>
      <c r="UZY4" s="17"/>
      <c r="UZZ4" s="17"/>
      <c r="VAA4" s="17"/>
      <c r="VAB4" s="17"/>
      <c r="VAC4" s="17"/>
      <c r="VAD4" s="17"/>
      <c r="VAE4" s="17"/>
      <c r="VAF4" s="17"/>
      <c r="VAG4" s="17"/>
      <c r="VAH4" s="17"/>
      <c r="VAI4" s="17"/>
      <c r="VAJ4" s="17"/>
      <c r="VAK4" s="17"/>
      <c r="VAL4" s="17"/>
      <c r="VAM4" s="17"/>
      <c r="VAN4" s="17"/>
      <c r="VAO4" s="17"/>
      <c r="VAP4" s="17"/>
      <c r="VAQ4" s="17"/>
      <c r="VAR4" s="17"/>
      <c r="VAS4" s="17"/>
      <c r="VAT4" s="17"/>
      <c r="VAU4" s="17"/>
      <c r="VAV4" s="17"/>
      <c r="VAW4" s="17"/>
      <c r="VAX4" s="17"/>
      <c r="VAY4" s="17"/>
      <c r="VAZ4" s="17"/>
      <c r="VBA4" s="17"/>
      <c r="VBB4" s="17"/>
      <c r="VBC4" s="17"/>
      <c r="VBD4" s="17"/>
      <c r="VBE4" s="17"/>
      <c r="VBF4" s="17"/>
      <c r="VBG4" s="17"/>
      <c r="VBH4" s="17"/>
      <c r="VBI4" s="17"/>
      <c r="VBJ4" s="17"/>
      <c r="VBK4" s="17"/>
      <c r="VBL4" s="17"/>
      <c r="VBM4" s="17"/>
      <c r="VBN4" s="17"/>
      <c r="VBO4" s="17"/>
      <c r="VBP4" s="17"/>
      <c r="VBQ4" s="17"/>
      <c r="VBR4" s="17"/>
      <c r="VBS4" s="17"/>
      <c r="VBT4" s="17"/>
      <c r="VBU4" s="17"/>
      <c r="VBV4" s="17"/>
      <c r="VBW4" s="17"/>
      <c r="VBX4" s="17"/>
      <c r="VBY4" s="17"/>
      <c r="VBZ4" s="17"/>
      <c r="VCA4" s="17"/>
      <c r="VCB4" s="17"/>
      <c r="VCC4" s="17"/>
      <c r="VCD4" s="17"/>
      <c r="VCE4" s="17"/>
      <c r="VCF4" s="17"/>
      <c r="VCG4" s="17"/>
      <c r="VCH4" s="17"/>
      <c r="VCI4" s="17"/>
      <c r="VCJ4" s="17"/>
      <c r="VCK4" s="17"/>
      <c r="VCL4" s="17"/>
      <c r="VCM4" s="17"/>
      <c r="VCN4" s="17"/>
      <c r="VCO4" s="17"/>
      <c r="VCP4" s="17"/>
      <c r="VCQ4" s="17"/>
      <c r="VCR4" s="17"/>
      <c r="VCS4" s="17"/>
      <c r="VCT4" s="17"/>
      <c r="VCU4" s="17"/>
      <c r="VCV4" s="17"/>
      <c r="VCW4" s="17"/>
      <c r="VCX4" s="17"/>
      <c r="VCY4" s="17"/>
      <c r="VCZ4" s="17"/>
      <c r="VDA4" s="17"/>
      <c r="VDB4" s="17"/>
      <c r="VDC4" s="17"/>
      <c r="VDD4" s="17"/>
      <c r="VDE4" s="17"/>
      <c r="VDF4" s="17"/>
      <c r="VDG4" s="17"/>
      <c r="VDH4" s="17"/>
      <c r="VDI4" s="17"/>
      <c r="VDJ4" s="17"/>
      <c r="VDK4" s="17"/>
      <c r="VDL4" s="17"/>
      <c r="VDM4" s="17"/>
      <c r="VDN4" s="17"/>
      <c r="VDO4" s="17"/>
      <c r="VDP4" s="17"/>
      <c r="VDQ4" s="17"/>
      <c r="VDR4" s="17"/>
      <c r="VDS4" s="17"/>
      <c r="VDT4" s="17"/>
      <c r="VDU4" s="17"/>
      <c r="VDV4" s="17"/>
      <c r="VDW4" s="17"/>
      <c r="VDX4" s="17"/>
      <c r="VDY4" s="17"/>
      <c r="VDZ4" s="17"/>
      <c r="VEA4" s="17"/>
      <c r="VEB4" s="17"/>
      <c r="VEC4" s="17"/>
      <c r="VED4" s="17"/>
      <c r="VEE4" s="17"/>
      <c r="VEF4" s="17"/>
      <c r="VEG4" s="17"/>
      <c r="VEH4" s="17"/>
      <c r="VEI4" s="17"/>
      <c r="VEJ4" s="17"/>
      <c r="VEK4" s="17"/>
      <c r="VEL4" s="17"/>
      <c r="VEM4" s="17"/>
      <c r="VEN4" s="17"/>
      <c r="VEO4" s="17"/>
      <c r="VEP4" s="17"/>
      <c r="VEQ4" s="17"/>
      <c r="VER4" s="17"/>
      <c r="VES4" s="17"/>
      <c r="VET4" s="17"/>
      <c r="VEU4" s="17"/>
      <c r="VEV4" s="17"/>
      <c r="VEW4" s="17"/>
      <c r="VEX4" s="17"/>
      <c r="VEY4" s="17"/>
      <c r="VEZ4" s="17"/>
      <c r="VFA4" s="17"/>
      <c r="VFB4" s="17"/>
      <c r="VFC4" s="17"/>
      <c r="VFD4" s="17"/>
      <c r="VFE4" s="17"/>
      <c r="VFF4" s="17"/>
      <c r="VFG4" s="17"/>
      <c r="VFH4" s="17"/>
      <c r="VFI4" s="17"/>
      <c r="VFJ4" s="17"/>
      <c r="VFK4" s="17"/>
      <c r="VFL4" s="17"/>
      <c r="VFM4" s="17"/>
      <c r="VFN4" s="17"/>
      <c r="VFO4" s="17"/>
      <c r="VFP4" s="17"/>
      <c r="VFQ4" s="17"/>
      <c r="VFR4" s="17"/>
      <c r="VFS4" s="17"/>
      <c r="VFT4" s="17"/>
      <c r="VFU4" s="17"/>
      <c r="VFV4" s="17"/>
      <c r="VFW4" s="17"/>
      <c r="VFX4" s="17"/>
      <c r="VFY4" s="17"/>
      <c r="VFZ4" s="17"/>
      <c r="VGA4" s="17"/>
      <c r="VGB4" s="17"/>
      <c r="VGC4" s="17"/>
      <c r="VGD4" s="17"/>
      <c r="VGE4" s="17"/>
      <c r="VGF4" s="17"/>
      <c r="VGG4" s="17"/>
      <c r="VGH4" s="17"/>
      <c r="VGI4" s="17"/>
      <c r="VGJ4" s="17"/>
      <c r="VGK4" s="17"/>
      <c r="VGL4" s="17"/>
      <c r="VGM4" s="17"/>
      <c r="VGN4" s="17"/>
      <c r="VGO4" s="17"/>
      <c r="VGP4" s="17"/>
      <c r="VGQ4" s="17"/>
      <c r="VGR4" s="17"/>
      <c r="VGS4" s="17"/>
      <c r="VGT4" s="17"/>
      <c r="VGU4" s="17"/>
      <c r="VGV4" s="17"/>
      <c r="VGW4" s="17"/>
      <c r="VGX4" s="17"/>
      <c r="VGY4" s="17"/>
      <c r="VGZ4" s="17"/>
      <c r="VHA4" s="17"/>
      <c r="VHB4" s="17"/>
      <c r="VHC4" s="17"/>
      <c r="VHD4" s="17"/>
      <c r="VHE4" s="17"/>
      <c r="VHF4" s="17"/>
      <c r="VHG4" s="17"/>
      <c r="VHH4" s="17"/>
      <c r="VHI4" s="17"/>
      <c r="VHJ4" s="17"/>
      <c r="VHK4" s="17"/>
      <c r="VHL4" s="17"/>
      <c r="VHM4" s="17"/>
      <c r="VHN4" s="17"/>
      <c r="VHO4" s="17"/>
      <c r="VHP4" s="17"/>
      <c r="VHQ4" s="17"/>
      <c r="VHR4" s="17"/>
      <c r="VHS4" s="17"/>
      <c r="VHT4" s="17"/>
      <c r="VHU4" s="17"/>
      <c r="VHV4" s="17"/>
      <c r="VHW4" s="17"/>
      <c r="VHX4" s="17"/>
      <c r="VHY4" s="17"/>
      <c r="VHZ4" s="17"/>
      <c r="VIA4" s="17"/>
      <c r="VIB4" s="17"/>
      <c r="VIC4" s="17"/>
      <c r="VID4" s="17"/>
      <c r="VIE4" s="17"/>
      <c r="VIF4" s="17"/>
      <c r="VIG4" s="17"/>
      <c r="VIH4" s="17"/>
      <c r="VII4" s="17"/>
      <c r="VIJ4" s="17"/>
      <c r="VIK4" s="17"/>
      <c r="VIL4" s="17"/>
      <c r="VIM4" s="17"/>
      <c r="VIN4" s="17"/>
      <c r="VIO4" s="17"/>
      <c r="VIP4" s="17"/>
      <c r="VIQ4" s="17"/>
      <c r="VIR4" s="17"/>
      <c r="VIS4" s="17"/>
      <c r="VIT4" s="17"/>
      <c r="VIU4" s="17"/>
      <c r="VIV4" s="17"/>
      <c r="VIW4" s="17"/>
      <c r="VIX4" s="17"/>
      <c r="VIY4" s="17"/>
      <c r="VIZ4" s="17"/>
      <c r="VJA4" s="17"/>
      <c r="VJB4" s="17"/>
      <c r="VJC4" s="17"/>
      <c r="VJD4" s="17"/>
      <c r="VJE4" s="17"/>
      <c r="VJF4" s="17"/>
      <c r="VJG4" s="17"/>
      <c r="VJH4" s="17"/>
      <c r="VJI4" s="17"/>
      <c r="VJJ4" s="17"/>
      <c r="VJK4" s="17"/>
      <c r="VJL4" s="17"/>
      <c r="VJM4" s="17"/>
      <c r="VJN4" s="17"/>
      <c r="VJO4" s="17"/>
      <c r="VJP4" s="17"/>
      <c r="VJQ4" s="17"/>
      <c r="VJR4" s="17"/>
      <c r="VJS4" s="17"/>
      <c r="VJT4" s="17"/>
      <c r="VJU4" s="17"/>
      <c r="VJV4" s="17"/>
      <c r="VJW4" s="17"/>
      <c r="VJX4" s="17"/>
      <c r="VJY4" s="17"/>
      <c r="VJZ4" s="17"/>
      <c r="VKA4" s="17"/>
      <c r="VKB4" s="17"/>
      <c r="VKC4" s="17"/>
      <c r="VKD4" s="17"/>
      <c r="VKE4" s="17"/>
      <c r="VKF4" s="17"/>
      <c r="VKG4" s="17"/>
      <c r="VKH4" s="17"/>
      <c r="VKI4" s="17"/>
      <c r="VKJ4" s="17"/>
      <c r="VKK4" s="17"/>
      <c r="VKL4" s="17"/>
      <c r="VKM4" s="17"/>
      <c r="VKN4" s="17"/>
      <c r="VKO4" s="17"/>
      <c r="VKP4" s="17"/>
      <c r="VKQ4" s="17"/>
      <c r="VKR4" s="17"/>
      <c r="VKS4" s="17"/>
      <c r="VKT4" s="17"/>
      <c r="VKU4" s="17"/>
      <c r="VKV4" s="17"/>
      <c r="VKW4" s="17"/>
      <c r="VKX4" s="17"/>
      <c r="VKY4" s="17"/>
      <c r="VKZ4" s="17"/>
      <c r="VLA4" s="17"/>
      <c r="VLB4" s="17"/>
      <c r="VLC4" s="17"/>
      <c r="VLD4" s="17"/>
      <c r="VLE4" s="17"/>
      <c r="VLF4" s="17"/>
      <c r="VLG4" s="17"/>
      <c r="VLH4" s="17"/>
      <c r="VLI4" s="17"/>
      <c r="VLJ4" s="17"/>
      <c r="VLK4" s="17"/>
      <c r="VLL4" s="17"/>
      <c r="VLM4" s="17"/>
      <c r="VLN4" s="17"/>
      <c r="VLO4" s="17"/>
      <c r="VLP4" s="17"/>
      <c r="VLQ4" s="17"/>
      <c r="VLR4" s="17"/>
      <c r="VLS4" s="17"/>
      <c r="VLT4" s="17"/>
      <c r="VLU4" s="17"/>
      <c r="VLV4" s="17"/>
      <c r="VLW4" s="17"/>
      <c r="VLX4" s="17"/>
      <c r="VLY4" s="17"/>
      <c r="VLZ4" s="17"/>
      <c r="VMA4" s="17"/>
      <c r="VMB4" s="17"/>
      <c r="VMC4" s="17"/>
      <c r="VMD4" s="17"/>
      <c r="VME4" s="17"/>
      <c r="VMF4" s="17"/>
      <c r="VMG4" s="17"/>
      <c r="VMH4" s="17"/>
      <c r="VMI4" s="17"/>
      <c r="VMJ4" s="17"/>
      <c r="VMK4" s="17"/>
      <c r="VML4" s="17"/>
      <c r="VMM4" s="17"/>
      <c r="VMN4" s="17"/>
      <c r="VMO4" s="17"/>
      <c r="VMP4" s="17"/>
      <c r="VMQ4" s="17"/>
      <c r="VMR4" s="17"/>
      <c r="VMS4" s="17"/>
      <c r="VMT4" s="17"/>
      <c r="VMU4" s="17"/>
      <c r="VMV4" s="17"/>
      <c r="VMW4" s="17"/>
      <c r="VMX4" s="17"/>
      <c r="VMY4" s="17"/>
      <c r="VMZ4" s="17"/>
      <c r="VNA4" s="17"/>
      <c r="VNB4" s="17"/>
      <c r="VNC4" s="17"/>
      <c r="VND4" s="17"/>
      <c r="VNE4" s="17"/>
      <c r="VNF4" s="17"/>
      <c r="VNG4" s="17"/>
      <c r="VNH4" s="17"/>
      <c r="VNI4" s="17"/>
      <c r="VNJ4" s="17"/>
      <c r="VNK4" s="17"/>
      <c r="VNL4" s="17"/>
      <c r="VNM4" s="17"/>
      <c r="VNN4" s="17"/>
      <c r="VNO4" s="17"/>
      <c r="VNP4" s="17"/>
      <c r="VNQ4" s="17"/>
      <c r="VNR4" s="17"/>
      <c r="VNS4" s="17"/>
      <c r="VNT4" s="17"/>
      <c r="VNU4" s="17"/>
      <c r="VNV4" s="17"/>
      <c r="VNW4" s="17"/>
      <c r="VNX4" s="17"/>
      <c r="VNY4" s="17"/>
      <c r="VNZ4" s="17"/>
      <c r="VOA4" s="17"/>
      <c r="VOB4" s="17"/>
      <c r="VOC4" s="17"/>
      <c r="VOD4" s="17"/>
      <c r="VOE4" s="17"/>
      <c r="VOF4" s="17"/>
      <c r="VOG4" s="17"/>
      <c r="VOH4" s="17"/>
      <c r="VOI4" s="17"/>
      <c r="VOJ4" s="17"/>
      <c r="VOK4" s="17"/>
      <c r="VOL4" s="17"/>
      <c r="VOM4" s="17"/>
      <c r="VON4" s="17"/>
      <c r="VOO4" s="17"/>
      <c r="VOP4" s="17"/>
      <c r="VOQ4" s="17"/>
      <c r="VOR4" s="17"/>
      <c r="VOS4" s="17"/>
      <c r="VOT4" s="17"/>
      <c r="VOU4" s="17"/>
      <c r="VOV4" s="17"/>
      <c r="VOW4" s="17"/>
      <c r="VOX4" s="17"/>
      <c r="VOY4" s="17"/>
      <c r="VOZ4" s="17"/>
      <c r="VPA4" s="17"/>
      <c r="VPB4" s="17"/>
      <c r="VPC4" s="17"/>
      <c r="VPD4" s="17"/>
      <c r="VPE4" s="17"/>
      <c r="VPF4" s="17"/>
      <c r="VPG4" s="17"/>
      <c r="VPH4" s="17"/>
      <c r="VPI4" s="17"/>
      <c r="VPJ4" s="17"/>
      <c r="VPK4" s="17"/>
      <c r="VPL4" s="17"/>
      <c r="VPM4" s="17"/>
      <c r="VPN4" s="17"/>
      <c r="VPO4" s="17"/>
      <c r="VPP4" s="17"/>
      <c r="VPQ4" s="17"/>
      <c r="VPR4" s="17"/>
      <c r="VPS4" s="17"/>
      <c r="VPT4" s="17"/>
      <c r="VPU4" s="17"/>
      <c r="VPV4" s="17"/>
      <c r="VPW4" s="17"/>
      <c r="VPX4" s="17"/>
      <c r="VPY4" s="17"/>
      <c r="VPZ4" s="17"/>
      <c r="VQA4" s="17"/>
      <c r="VQB4" s="17"/>
      <c r="VQC4" s="17"/>
      <c r="VQD4" s="17"/>
      <c r="VQE4" s="17"/>
      <c r="VQF4" s="17"/>
      <c r="VQG4" s="17"/>
      <c r="VQH4" s="17"/>
      <c r="VQI4" s="17"/>
      <c r="VQJ4" s="17"/>
      <c r="VQK4" s="17"/>
      <c r="VQL4" s="17"/>
      <c r="VQM4" s="17"/>
      <c r="VQN4" s="17"/>
      <c r="VQO4" s="17"/>
      <c r="VQP4" s="17"/>
      <c r="VQQ4" s="17"/>
      <c r="VQR4" s="17"/>
      <c r="VQS4" s="17"/>
      <c r="VQT4" s="17"/>
      <c r="VQU4" s="17"/>
      <c r="VQV4" s="17"/>
      <c r="VQW4" s="17"/>
      <c r="VQX4" s="17"/>
      <c r="VQY4" s="17"/>
      <c r="VQZ4" s="17"/>
      <c r="VRA4" s="17"/>
      <c r="VRB4" s="17"/>
      <c r="VRC4" s="17"/>
      <c r="VRD4" s="17"/>
      <c r="VRE4" s="17"/>
      <c r="VRF4" s="17"/>
      <c r="VRG4" s="17"/>
      <c r="VRH4" s="17"/>
      <c r="VRI4" s="17"/>
      <c r="VRJ4" s="17"/>
      <c r="VRK4" s="17"/>
      <c r="VRL4" s="17"/>
      <c r="VRM4" s="17"/>
      <c r="VRN4" s="17"/>
      <c r="VRO4" s="17"/>
      <c r="VRP4" s="17"/>
      <c r="VRQ4" s="17"/>
      <c r="VRR4" s="17"/>
      <c r="VRS4" s="17"/>
      <c r="VRT4" s="17"/>
      <c r="VRU4" s="17"/>
      <c r="VRV4" s="17"/>
      <c r="VRW4" s="17"/>
      <c r="VRX4" s="17"/>
      <c r="VRY4" s="17"/>
      <c r="VRZ4" s="17"/>
      <c r="VSA4" s="17"/>
      <c r="VSB4" s="17"/>
      <c r="VSC4" s="17"/>
      <c r="VSD4" s="17"/>
      <c r="VSE4" s="17"/>
      <c r="VSF4" s="17"/>
      <c r="VSG4" s="17"/>
      <c r="VSH4" s="17"/>
      <c r="VSI4" s="17"/>
      <c r="VSJ4" s="17"/>
      <c r="VSK4" s="17"/>
      <c r="VSL4" s="17"/>
      <c r="VSM4" s="17"/>
      <c r="VSN4" s="17"/>
      <c r="VSO4" s="17"/>
      <c r="VSP4" s="17"/>
      <c r="VSQ4" s="17"/>
      <c r="VSR4" s="17"/>
      <c r="VSS4" s="17"/>
      <c r="VST4" s="17"/>
      <c r="VSU4" s="17"/>
      <c r="VSV4" s="17"/>
      <c r="VSW4" s="17"/>
      <c r="VSX4" s="17"/>
      <c r="VSY4" s="17"/>
      <c r="VSZ4" s="17"/>
      <c r="VTA4" s="17"/>
      <c r="VTB4" s="17"/>
      <c r="VTC4" s="17"/>
      <c r="VTD4" s="17"/>
      <c r="VTE4" s="17"/>
      <c r="VTF4" s="17"/>
      <c r="VTG4" s="17"/>
      <c r="VTH4" s="17"/>
      <c r="VTI4" s="17"/>
      <c r="VTJ4" s="17"/>
      <c r="VTK4" s="17"/>
      <c r="VTL4" s="17"/>
      <c r="VTM4" s="17"/>
      <c r="VTN4" s="17"/>
      <c r="VTO4" s="17"/>
      <c r="VTP4" s="17"/>
      <c r="VTQ4" s="17"/>
      <c r="VTR4" s="17"/>
      <c r="VTS4" s="17"/>
      <c r="VTT4" s="17"/>
      <c r="VTU4" s="17"/>
      <c r="VTV4" s="17"/>
      <c r="VTW4" s="17"/>
      <c r="VTX4" s="17"/>
      <c r="VTY4" s="17"/>
      <c r="VTZ4" s="17"/>
      <c r="VUA4" s="17"/>
      <c r="VUB4" s="17"/>
      <c r="VUC4" s="17"/>
      <c r="VUD4" s="17"/>
      <c r="VUE4" s="17"/>
      <c r="VUF4" s="17"/>
      <c r="VUG4" s="17"/>
      <c r="VUH4" s="17"/>
      <c r="VUI4" s="17"/>
      <c r="VUJ4" s="17"/>
      <c r="VUK4" s="17"/>
      <c r="VUL4" s="17"/>
      <c r="VUM4" s="17"/>
      <c r="VUN4" s="17"/>
      <c r="VUO4" s="17"/>
      <c r="VUP4" s="17"/>
      <c r="VUQ4" s="17"/>
      <c r="VUR4" s="17"/>
      <c r="VUS4" s="17"/>
      <c r="VUT4" s="17"/>
      <c r="VUU4" s="17"/>
      <c r="VUV4" s="17"/>
      <c r="VUW4" s="17"/>
      <c r="VUX4" s="17"/>
      <c r="VUY4" s="17"/>
      <c r="VUZ4" s="17"/>
      <c r="VVA4" s="17"/>
      <c r="VVB4" s="17"/>
      <c r="VVC4" s="17"/>
      <c r="VVD4" s="17"/>
      <c r="VVE4" s="17"/>
      <c r="VVF4" s="17"/>
      <c r="VVG4" s="17"/>
      <c r="VVH4" s="17"/>
      <c r="VVI4" s="17"/>
      <c r="VVJ4" s="17"/>
      <c r="VVK4" s="17"/>
      <c r="VVL4" s="17"/>
      <c r="VVM4" s="17"/>
      <c r="VVN4" s="17"/>
      <c r="VVO4" s="17"/>
      <c r="VVP4" s="17"/>
      <c r="VVQ4" s="17"/>
      <c r="VVR4" s="17"/>
      <c r="VVS4" s="17"/>
      <c r="VVT4" s="17"/>
      <c r="VVU4" s="17"/>
      <c r="VVV4" s="17"/>
      <c r="VVW4" s="17"/>
      <c r="VVX4" s="17"/>
      <c r="VVY4" s="17"/>
      <c r="VVZ4" s="17"/>
      <c r="VWA4" s="17"/>
      <c r="VWB4" s="17"/>
      <c r="VWC4" s="17"/>
      <c r="VWD4" s="17"/>
      <c r="VWE4" s="17"/>
      <c r="VWF4" s="17"/>
      <c r="VWG4" s="17"/>
      <c r="VWH4" s="17"/>
      <c r="VWI4" s="17"/>
      <c r="VWJ4" s="17"/>
      <c r="VWK4" s="17"/>
      <c r="VWL4" s="17"/>
      <c r="VWM4" s="17"/>
      <c r="VWN4" s="17"/>
      <c r="VWO4" s="17"/>
      <c r="VWP4" s="17"/>
      <c r="VWQ4" s="17"/>
      <c r="VWR4" s="17"/>
      <c r="VWS4" s="17"/>
      <c r="VWT4" s="17"/>
      <c r="VWU4" s="17"/>
      <c r="VWV4" s="17"/>
      <c r="VWW4" s="17"/>
      <c r="VWX4" s="17"/>
      <c r="VWY4" s="17"/>
      <c r="VWZ4" s="17"/>
      <c r="VXA4" s="17"/>
      <c r="VXB4" s="17"/>
      <c r="VXC4" s="17"/>
      <c r="VXD4" s="17"/>
      <c r="VXE4" s="17"/>
      <c r="VXF4" s="17"/>
      <c r="VXG4" s="17"/>
      <c r="VXH4" s="17"/>
      <c r="VXI4" s="17"/>
      <c r="VXJ4" s="17"/>
      <c r="VXK4" s="17"/>
      <c r="VXL4" s="17"/>
      <c r="VXM4" s="17"/>
      <c r="VXN4" s="17"/>
      <c r="VXO4" s="17"/>
      <c r="VXP4" s="17"/>
      <c r="VXQ4" s="17"/>
      <c r="VXR4" s="17"/>
      <c r="VXS4" s="17"/>
      <c r="VXT4" s="17"/>
      <c r="VXU4" s="17"/>
      <c r="VXV4" s="17"/>
      <c r="VXW4" s="17"/>
      <c r="VXX4" s="17"/>
      <c r="VXY4" s="17"/>
      <c r="VXZ4" s="17"/>
      <c r="VYA4" s="17"/>
      <c r="VYB4" s="17"/>
      <c r="VYC4" s="17"/>
      <c r="VYD4" s="17"/>
      <c r="VYE4" s="17"/>
      <c r="VYF4" s="17"/>
      <c r="VYG4" s="17"/>
      <c r="VYH4" s="17"/>
      <c r="VYI4" s="17"/>
      <c r="VYJ4" s="17"/>
      <c r="VYK4" s="17"/>
      <c r="VYL4" s="17"/>
      <c r="VYM4" s="17"/>
      <c r="VYN4" s="17"/>
      <c r="VYO4" s="17"/>
      <c r="VYP4" s="17"/>
      <c r="VYQ4" s="17"/>
      <c r="VYR4" s="17"/>
      <c r="VYS4" s="17"/>
      <c r="VYT4" s="17"/>
      <c r="VYU4" s="17"/>
      <c r="VYV4" s="17"/>
      <c r="VYW4" s="17"/>
      <c r="VYX4" s="17"/>
      <c r="VYY4" s="17"/>
      <c r="VYZ4" s="17"/>
      <c r="VZA4" s="17"/>
      <c r="VZB4" s="17"/>
      <c r="VZC4" s="17"/>
      <c r="VZD4" s="17"/>
      <c r="VZE4" s="17"/>
      <c r="VZF4" s="17"/>
      <c r="VZG4" s="17"/>
      <c r="VZH4" s="17"/>
      <c r="VZI4" s="17"/>
      <c r="VZJ4" s="17"/>
      <c r="VZK4" s="17"/>
      <c r="VZL4" s="17"/>
      <c r="VZM4" s="17"/>
      <c r="VZN4" s="17"/>
      <c r="VZO4" s="17"/>
      <c r="VZP4" s="17"/>
      <c r="VZQ4" s="17"/>
      <c r="VZR4" s="17"/>
      <c r="VZS4" s="17"/>
      <c r="VZT4" s="17"/>
      <c r="VZU4" s="17"/>
      <c r="VZV4" s="17"/>
      <c r="VZW4" s="17"/>
      <c r="VZX4" s="17"/>
      <c r="VZY4" s="17"/>
      <c r="VZZ4" s="17"/>
      <c r="WAA4" s="17"/>
      <c r="WAB4" s="17"/>
      <c r="WAC4" s="17"/>
      <c r="WAD4" s="17"/>
      <c r="WAE4" s="17"/>
      <c r="WAF4" s="17"/>
      <c r="WAG4" s="17"/>
      <c r="WAH4" s="17"/>
      <c r="WAI4" s="17"/>
      <c r="WAJ4" s="17"/>
      <c r="WAK4" s="17"/>
      <c r="WAL4" s="17"/>
      <c r="WAM4" s="17"/>
      <c r="WAN4" s="17"/>
      <c r="WAO4" s="17"/>
      <c r="WAP4" s="17"/>
      <c r="WAQ4" s="17"/>
      <c r="WAR4" s="17"/>
      <c r="WAS4" s="17"/>
      <c r="WAT4" s="17"/>
      <c r="WAU4" s="17"/>
      <c r="WAV4" s="17"/>
      <c r="WAW4" s="17"/>
      <c r="WAX4" s="17"/>
      <c r="WAY4" s="17"/>
      <c r="WAZ4" s="17"/>
      <c r="WBA4" s="17"/>
      <c r="WBB4" s="17"/>
      <c r="WBC4" s="17"/>
      <c r="WBD4" s="17"/>
      <c r="WBE4" s="17"/>
      <c r="WBF4" s="17"/>
      <c r="WBG4" s="17"/>
      <c r="WBH4" s="17"/>
      <c r="WBI4" s="17"/>
      <c r="WBJ4" s="17"/>
      <c r="WBK4" s="17"/>
      <c r="WBL4" s="17"/>
      <c r="WBM4" s="17"/>
      <c r="WBN4" s="17"/>
      <c r="WBO4" s="17"/>
      <c r="WBP4" s="17"/>
      <c r="WBQ4" s="17"/>
      <c r="WBR4" s="17"/>
      <c r="WBS4" s="17"/>
      <c r="WBT4" s="17"/>
      <c r="WBU4" s="17"/>
      <c r="WBV4" s="17"/>
      <c r="WBW4" s="17"/>
      <c r="WBX4" s="17"/>
      <c r="WBY4" s="17"/>
      <c r="WBZ4" s="17"/>
      <c r="WCA4" s="17"/>
      <c r="WCB4" s="17"/>
      <c r="WCC4" s="17"/>
      <c r="WCD4" s="17"/>
      <c r="WCE4" s="17"/>
      <c r="WCF4" s="17"/>
      <c r="WCG4" s="17"/>
      <c r="WCH4" s="17"/>
      <c r="WCI4" s="17"/>
      <c r="WCJ4" s="17"/>
      <c r="WCK4" s="17"/>
      <c r="WCL4" s="17"/>
      <c r="WCM4" s="17"/>
      <c r="WCN4" s="17"/>
      <c r="WCO4" s="17"/>
      <c r="WCP4" s="17"/>
      <c r="WCQ4" s="17"/>
      <c r="WCR4" s="17"/>
      <c r="WCS4" s="17"/>
      <c r="WCT4" s="17"/>
      <c r="WCU4" s="17"/>
      <c r="WCV4" s="17"/>
      <c r="WCW4" s="17"/>
      <c r="WCX4" s="17"/>
      <c r="WCY4" s="17"/>
      <c r="WCZ4" s="17"/>
      <c r="WDA4" s="17"/>
      <c r="WDB4" s="17"/>
      <c r="WDC4" s="17"/>
      <c r="WDD4" s="17"/>
      <c r="WDE4" s="17"/>
      <c r="WDF4" s="17"/>
      <c r="WDG4" s="17"/>
      <c r="WDH4" s="17"/>
      <c r="WDI4" s="17"/>
      <c r="WDJ4" s="17"/>
      <c r="WDK4" s="17"/>
      <c r="WDL4" s="17"/>
      <c r="WDM4" s="17"/>
      <c r="WDN4" s="17"/>
      <c r="WDO4" s="17"/>
      <c r="WDP4" s="17"/>
      <c r="WDQ4" s="17"/>
      <c r="WDR4" s="17"/>
      <c r="WDS4" s="17"/>
      <c r="WDT4" s="17"/>
      <c r="WDU4" s="17"/>
      <c r="WDV4" s="17"/>
      <c r="WDW4" s="17"/>
      <c r="WDX4" s="17"/>
      <c r="WDY4" s="17"/>
      <c r="WDZ4" s="17"/>
      <c r="WEA4" s="17"/>
      <c r="WEB4" s="17"/>
      <c r="WEC4" s="17"/>
      <c r="WED4" s="17"/>
      <c r="WEE4" s="17"/>
      <c r="WEF4" s="17"/>
      <c r="WEG4" s="17"/>
      <c r="WEH4" s="17"/>
      <c r="WEI4" s="17"/>
      <c r="WEJ4" s="17"/>
      <c r="WEK4" s="17"/>
      <c r="WEL4" s="17"/>
      <c r="WEM4" s="17"/>
      <c r="WEN4" s="17"/>
      <c r="WEO4" s="17"/>
      <c r="WEP4" s="17"/>
      <c r="WEQ4" s="17"/>
      <c r="WER4" s="17"/>
      <c r="WES4" s="17"/>
      <c r="WET4" s="17"/>
      <c r="WEU4" s="17"/>
      <c r="WEV4" s="17"/>
      <c r="WEW4" s="17"/>
      <c r="WEX4" s="17"/>
      <c r="WEY4" s="17"/>
      <c r="WEZ4" s="17"/>
      <c r="WFA4" s="17"/>
      <c r="WFB4" s="17"/>
      <c r="WFC4" s="17"/>
      <c r="WFD4" s="17"/>
      <c r="WFE4" s="17"/>
      <c r="WFF4" s="17"/>
      <c r="WFG4" s="17"/>
      <c r="WFH4" s="17"/>
      <c r="WFI4" s="17"/>
      <c r="WFJ4" s="17"/>
      <c r="WFK4" s="17"/>
      <c r="WFL4" s="17"/>
      <c r="WFM4" s="17"/>
      <c r="WFN4" s="17"/>
      <c r="WFO4" s="17"/>
      <c r="WFP4" s="17"/>
      <c r="WFQ4" s="17"/>
      <c r="WFR4" s="17"/>
      <c r="WFS4" s="17"/>
      <c r="WFT4" s="17"/>
      <c r="WFU4" s="17"/>
      <c r="WFV4" s="17"/>
      <c r="WFW4" s="17"/>
      <c r="WFX4" s="17"/>
      <c r="WFY4" s="17"/>
      <c r="WFZ4" s="17"/>
      <c r="WGA4" s="17"/>
      <c r="WGB4" s="17"/>
      <c r="WGC4" s="17"/>
      <c r="WGD4" s="17"/>
      <c r="WGE4" s="17"/>
      <c r="WGF4" s="17"/>
      <c r="WGG4" s="17"/>
      <c r="WGH4" s="17"/>
      <c r="WGI4" s="17"/>
      <c r="WGJ4" s="17"/>
      <c r="WGK4" s="17"/>
      <c r="WGL4" s="17"/>
      <c r="WGM4" s="17"/>
      <c r="WGN4" s="17"/>
      <c r="WGO4" s="17"/>
      <c r="WGP4" s="17"/>
      <c r="WGQ4" s="17"/>
      <c r="WGR4" s="17"/>
      <c r="WGS4" s="17"/>
      <c r="WGT4" s="17"/>
      <c r="WGU4" s="17"/>
      <c r="WGV4" s="17"/>
      <c r="WGW4" s="17"/>
      <c r="WGX4" s="17"/>
      <c r="WGY4" s="17"/>
      <c r="WGZ4" s="17"/>
      <c r="WHA4" s="17"/>
      <c r="WHB4" s="17"/>
      <c r="WHC4" s="17"/>
      <c r="WHD4" s="17"/>
      <c r="WHE4" s="17"/>
      <c r="WHF4" s="17"/>
      <c r="WHG4" s="17"/>
      <c r="WHH4" s="17"/>
      <c r="WHI4" s="17"/>
      <c r="WHJ4" s="17"/>
      <c r="WHK4" s="17"/>
      <c r="WHL4" s="17"/>
      <c r="WHM4" s="17"/>
      <c r="WHN4" s="17"/>
      <c r="WHO4" s="17"/>
      <c r="WHP4" s="17"/>
      <c r="WHQ4" s="17"/>
      <c r="WHR4" s="17"/>
      <c r="WHS4" s="17"/>
      <c r="WHT4" s="17"/>
      <c r="WHU4" s="17"/>
      <c r="WHV4" s="17"/>
      <c r="WHW4" s="17"/>
      <c r="WHX4" s="17"/>
      <c r="WHY4" s="17"/>
      <c r="WHZ4" s="17"/>
      <c r="WIA4" s="17"/>
      <c r="WIB4" s="17"/>
      <c r="WIC4" s="17"/>
      <c r="WID4" s="17"/>
      <c r="WIE4" s="17"/>
      <c r="WIF4" s="17"/>
      <c r="WIG4" s="17"/>
      <c r="WIH4" s="17"/>
      <c r="WII4" s="17"/>
      <c r="WIJ4" s="17"/>
      <c r="WIK4" s="17"/>
      <c r="WIL4" s="17"/>
      <c r="WIM4" s="17"/>
      <c r="WIN4" s="17"/>
      <c r="WIO4" s="17"/>
      <c r="WIP4" s="17"/>
      <c r="WIQ4" s="17"/>
      <c r="WIR4" s="17"/>
      <c r="WIS4" s="17"/>
      <c r="WIT4" s="17"/>
      <c r="WIU4" s="17"/>
      <c r="WIV4" s="17"/>
      <c r="WIW4" s="17"/>
      <c r="WIX4" s="17"/>
      <c r="WIY4" s="17"/>
      <c r="WIZ4" s="17"/>
      <c r="WJA4" s="17"/>
      <c r="WJB4" s="17"/>
      <c r="WJC4" s="17"/>
      <c r="WJD4" s="17"/>
      <c r="WJE4" s="17"/>
      <c r="WJF4" s="17"/>
      <c r="WJG4" s="17"/>
      <c r="WJH4" s="17"/>
      <c r="WJI4" s="17"/>
      <c r="WJJ4" s="17"/>
      <c r="WJK4" s="17"/>
      <c r="WJL4" s="17"/>
      <c r="WJM4" s="17"/>
      <c r="WJN4" s="17"/>
      <c r="WJO4" s="17"/>
      <c r="WJP4" s="17"/>
      <c r="WJQ4" s="17"/>
      <c r="WJR4" s="17"/>
      <c r="WJS4" s="17"/>
      <c r="WJT4" s="17"/>
      <c r="WJU4" s="17"/>
      <c r="WJV4" s="17"/>
      <c r="WJW4" s="17"/>
      <c r="WJX4" s="17"/>
      <c r="WJY4" s="17"/>
      <c r="WJZ4" s="17"/>
      <c r="WKA4" s="17"/>
      <c r="WKB4" s="17"/>
      <c r="WKC4" s="17"/>
      <c r="WKD4" s="17"/>
      <c r="WKE4" s="17"/>
      <c r="WKF4" s="17"/>
      <c r="WKG4" s="17"/>
      <c r="WKH4" s="17"/>
      <c r="WKI4" s="17"/>
      <c r="WKJ4" s="17"/>
      <c r="WKK4" s="17"/>
      <c r="WKL4" s="17"/>
      <c r="WKM4" s="17"/>
      <c r="WKN4" s="17"/>
      <c r="WKO4" s="17"/>
      <c r="WKP4" s="17"/>
      <c r="WKQ4" s="17"/>
      <c r="WKR4" s="17"/>
      <c r="WKS4" s="17"/>
      <c r="WKT4" s="17"/>
      <c r="WKU4" s="17"/>
      <c r="WKV4" s="17"/>
      <c r="WKW4" s="17"/>
      <c r="WKX4" s="17"/>
      <c r="WKY4" s="17"/>
      <c r="WKZ4" s="17"/>
      <c r="WLA4" s="17"/>
      <c r="WLB4" s="17"/>
      <c r="WLC4" s="17"/>
      <c r="WLD4" s="17"/>
      <c r="WLE4" s="17"/>
      <c r="WLF4" s="17"/>
      <c r="WLG4" s="17"/>
      <c r="WLH4" s="17"/>
      <c r="WLI4" s="17"/>
      <c r="WLJ4" s="17"/>
      <c r="WLK4" s="17"/>
      <c r="WLL4" s="17"/>
      <c r="WLM4" s="17"/>
      <c r="WLN4" s="17"/>
      <c r="WLO4" s="17"/>
      <c r="WLP4" s="17"/>
      <c r="WLQ4" s="17"/>
      <c r="WLR4" s="17"/>
      <c r="WLS4" s="17"/>
      <c r="WLT4" s="17"/>
      <c r="WLU4" s="17"/>
      <c r="WLV4" s="17"/>
      <c r="WLW4" s="17"/>
      <c r="WLX4" s="17"/>
      <c r="WLY4" s="17"/>
      <c r="WLZ4" s="17"/>
      <c r="WMA4" s="17"/>
      <c r="WMB4" s="17"/>
      <c r="WMC4" s="17"/>
      <c r="WMD4" s="17"/>
      <c r="WME4" s="17"/>
      <c r="WMF4" s="17"/>
      <c r="WMG4" s="17"/>
      <c r="WMH4" s="17"/>
      <c r="WMI4" s="17"/>
      <c r="WMJ4" s="17"/>
      <c r="WMK4" s="17"/>
      <c r="WML4" s="17"/>
      <c r="WMM4" s="17"/>
      <c r="WMN4" s="17"/>
      <c r="WMO4" s="17"/>
      <c r="WMP4" s="17"/>
      <c r="WMQ4" s="17"/>
      <c r="WMR4" s="17"/>
      <c r="WMS4" s="17"/>
      <c r="WMT4" s="17"/>
      <c r="WMU4" s="17"/>
      <c r="WMV4" s="17"/>
      <c r="WMW4" s="17"/>
      <c r="WMX4" s="17"/>
      <c r="WMY4" s="17"/>
      <c r="WMZ4" s="17"/>
      <c r="WNA4" s="17"/>
      <c r="WNB4" s="17"/>
      <c r="WNC4" s="17"/>
      <c r="WND4" s="17"/>
      <c r="WNE4" s="17"/>
      <c r="WNF4" s="17"/>
      <c r="WNG4" s="17"/>
      <c r="WNH4" s="17"/>
      <c r="WNI4" s="17"/>
      <c r="WNJ4" s="17"/>
      <c r="WNK4" s="17"/>
      <c r="WNL4" s="17"/>
      <c r="WNM4" s="17"/>
      <c r="WNN4" s="17"/>
      <c r="WNO4" s="17"/>
      <c r="WNP4" s="17"/>
      <c r="WNQ4" s="17"/>
      <c r="WNR4" s="17"/>
      <c r="WNS4" s="17"/>
      <c r="WNT4" s="17"/>
      <c r="WNU4" s="17"/>
      <c r="WNV4" s="17"/>
      <c r="WNW4" s="17"/>
      <c r="WNX4" s="17"/>
      <c r="WNY4" s="17"/>
      <c r="WNZ4" s="17"/>
      <c r="WOA4" s="17"/>
      <c r="WOB4" s="17"/>
      <c r="WOC4" s="17"/>
      <c r="WOD4" s="17"/>
      <c r="WOE4" s="17"/>
      <c r="WOF4" s="17"/>
      <c r="WOG4" s="17"/>
      <c r="WOH4" s="17"/>
      <c r="WOI4" s="17"/>
      <c r="WOJ4" s="17"/>
      <c r="WOK4" s="17"/>
      <c r="WOL4" s="17"/>
      <c r="WOM4" s="17"/>
      <c r="WON4" s="17"/>
      <c r="WOO4" s="17"/>
      <c r="WOP4" s="17"/>
      <c r="WOQ4" s="17"/>
      <c r="WOR4" s="17"/>
      <c r="WOS4" s="17"/>
      <c r="WOT4" s="17"/>
      <c r="WOU4" s="17"/>
      <c r="WOV4" s="17"/>
      <c r="WOW4" s="17"/>
      <c r="WOX4" s="17"/>
      <c r="WOY4" s="17"/>
      <c r="WOZ4" s="17"/>
      <c r="WPA4" s="17"/>
      <c r="WPB4" s="17"/>
      <c r="WPC4" s="17"/>
      <c r="WPD4" s="17"/>
      <c r="WPE4" s="17"/>
      <c r="WPF4" s="17"/>
      <c r="WPG4" s="17"/>
      <c r="WPH4" s="17"/>
      <c r="WPI4" s="17"/>
      <c r="WPJ4" s="17"/>
      <c r="WPK4" s="17"/>
      <c r="WPL4" s="17"/>
      <c r="WPM4" s="17"/>
      <c r="WPN4" s="17"/>
      <c r="WPO4" s="17"/>
      <c r="WPP4" s="17"/>
      <c r="WPQ4" s="17"/>
      <c r="WPR4" s="17"/>
      <c r="WPS4" s="17"/>
      <c r="WPT4" s="17"/>
      <c r="WPU4" s="17"/>
      <c r="WPV4" s="17"/>
      <c r="WPW4" s="17"/>
      <c r="WPX4" s="17"/>
      <c r="WPY4" s="17"/>
      <c r="WPZ4" s="17"/>
      <c r="WQA4" s="17"/>
      <c r="WQB4" s="17"/>
      <c r="WQC4" s="17"/>
      <c r="WQD4" s="17"/>
      <c r="WQE4" s="17"/>
      <c r="WQF4" s="17"/>
      <c r="WQG4" s="17"/>
      <c r="WQH4" s="17"/>
      <c r="WQI4" s="17"/>
      <c r="WQJ4" s="17"/>
      <c r="WQK4" s="17"/>
      <c r="WQL4" s="17"/>
      <c r="WQM4" s="17"/>
      <c r="WQN4" s="17"/>
      <c r="WQO4" s="17"/>
      <c r="WQP4" s="17"/>
      <c r="WQQ4" s="17"/>
      <c r="WQR4" s="17"/>
      <c r="WQS4" s="17"/>
      <c r="WQT4" s="17"/>
      <c r="WQU4" s="17"/>
      <c r="WQV4" s="17"/>
      <c r="WQW4" s="17"/>
      <c r="WQX4" s="17"/>
      <c r="WQY4" s="17"/>
      <c r="WQZ4" s="17"/>
      <c r="WRA4" s="17"/>
      <c r="WRB4" s="17"/>
      <c r="WRC4" s="17"/>
      <c r="WRD4" s="17"/>
      <c r="WRE4" s="17"/>
      <c r="WRF4" s="17"/>
      <c r="WRG4" s="17"/>
      <c r="WRH4" s="17"/>
      <c r="WRI4" s="17"/>
      <c r="WRJ4" s="17"/>
      <c r="WRK4" s="17"/>
      <c r="WRL4" s="17"/>
      <c r="WRM4" s="17"/>
      <c r="WRN4" s="17"/>
      <c r="WRO4" s="17"/>
      <c r="WRP4" s="17"/>
      <c r="WRQ4" s="17"/>
      <c r="WRR4" s="17"/>
      <c r="WRS4" s="17"/>
      <c r="WRT4" s="17"/>
      <c r="WRU4" s="17"/>
      <c r="WRV4" s="17"/>
      <c r="WRW4" s="17"/>
      <c r="WRX4" s="17"/>
      <c r="WRY4" s="17"/>
      <c r="WRZ4" s="17"/>
      <c r="WSA4" s="17"/>
      <c r="WSB4" s="17"/>
      <c r="WSC4" s="17"/>
      <c r="WSD4" s="17"/>
      <c r="WSE4" s="17"/>
      <c r="WSF4" s="17"/>
      <c r="WSG4" s="17"/>
      <c r="WSH4" s="17"/>
      <c r="WSI4" s="17"/>
      <c r="WSJ4" s="17"/>
      <c r="WSK4" s="17"/>
      <c r="WSL4" s="17"/>
      <c r="WSM4" s="17"/>
      <c r="WSN4" s="17"/>
      <c r="WSO4" s="17"/>
      <c r="WSP4" s="17"/>
      <c r="WSQ4" s="17"/>
      <c r="WSR4" s="17"/>
      <c r="WSS4" s="17"/>
      <c r="WST4" s="17"/>
      <c r="WSU4" s="17"/>
      <c r="WSV4" s="17"/>
      <c r="WSW4" s="17"/>
      <c r="WSX4" s="17"/>
      <c r="WSY4" s="17"/>
      <c r="WSZ4" s="17"/>
      <c r="WTA4" s="17"/>
      <c r="WTB4" s="17"/>
      <c r="WTC4" s="17"/>
      <c r="WTD4" s="17"/>
      <c r="WTE4" s="17"/>
      <c r="WTF4" s="17"/>
      <c r="WTG4" s="17"/>
      <c r="WTH4" s="17"/>
      <c r="WTI4" s="17"/>
      <c r="WTJ4" s="17"/>
      <c r="WTK4" s="17"/>
      <c r="WTL4" s="17"/>
      <c r="WTM4" s="17"/>
      <c r="WTN4" s="17"/>
      <c r="WTO4" s="17"/>
      <c r="WTP4" s="17"/>
      <c r="WTQ4" s="17"/>
      <c r="WTR4" s="17"/>
      <c r="WTS4" s="17"/>
      <c r="WTT4" s="17"/>
      <c r="WTU4" s="17"/>
      <c r="WTV4" s="17"/>
      <c r="WTW4" s="17"/>
      <c r="WTX4" s="17"/>
      <c r="WTY4" s="17"/>
      <c r="WTZ4" s="17"/>
      <c r="WUA4" s="17"/>
      <c r="WUB4" s="17"/>
      <c r="WUC4" s="17"/>
      <c r="WUD4" s="17"/>
      <c r="WUE4" s="17"/>
      <c r="WUF4" s="17"/>
      <c r="WUG4" s="17"/>
      <c r="WUH4" s="17"/>
      <c r="WUI4" s="17"/>
      <c r="WUJ4" s="17"/>
      <c r="WUK4" s="17"/>
      <c r="WUL4" s="17"/>
      <c r="WUM4" s="17"/>
      <c r="WUN4" s="17"/>
      <c r="WUO4" s="17"/>
      <c r="WUP4" s="17"/>
      <c r="WUQ4" s="17"/>
      <c r="WUR4" s="17"/>
      <c r="WUS4" s="17"/>
      <c r="WUT4" s="17"/>
      <c r="WUU4" s="17"/>
      <c r="WUV4" s="17"/>
      <c r="WUW4" s="17"/>
      <c r="WUX4" s="17"/>
      <c r="WUY4" s="17"/>
      <c r="WUZ4" s="17"/>
      <c r="WVA4" s="17"/>
      <c r="WVB4" s="17"/>
      <c r="WVC4" s="17"/>
      <c r="WVD4" s="17"/>
      <c r="WVE4" s="17"/>
      <c r="WVF4" s="17"/>
      <c r="WVG4" s="17"/>
      <c r="WVH4" s="17"/>
      <c r="WVI4" s="17"/>
      <c r="WVJ4" s="17"/>
      <c r="WVK4" s="17"/>
      <c r="WVL4" s="17"/>
      <c r="WVM4" s="17"/>
      <c r="WVN4" s="17"/>
      <c r="WVO4" s="17"/>
      <c r="WVP4" s="17"/>
      <c r="WVQ4" s="17"/>
      <c r="WVR4" s="17"/>
      <c r="WVS4" s="17"/>
      <c r="WVT4" s="17"/>
      <c r="WVU4" s="17"/>
      <c r="WVV4" s="17"/>
      <c r="WVW4" s="17"/>
      <c r="WVX4" s="17"/>
    </row>
    <row r="5" spans="1:16144" ht="15" thickTop="1">
      <c r="A5" s="3">
        <v>2.1</v>
      </c>
      <c r="B5" s="293" t="s">
        <v>488</v>
      </c>
      <c r="C5" s="4">
        <f>+F5</f>
        <v>0</v>
      </c>
      <c r="D5" s="4">
        <f>+F5</f>
        <v>0</v>
      </c>
      <c r="E5" s="5">
        <f>COUNTIFS(Probacionistas!$AR:$AR,"&lt;&gt;"" ",Probacionistas!$AT:$AT,"Si",Probacionistas!$AR:$AR,"Asistió",Probacionistas!$R:$R,"Inscrito nuevo",Probacionistas!$F:$F,"&gt;="&amp;DATEVALUE("01/"&amp;E3&amp;"/"&amp;$E$2),Probacionistas!$F:$F,"&lt;="&amp;EOMONTH(DATEVALUE("01/"&amp;E3&amp;"/"&amp;$E$2),0))</f>
        <v>0</v>
      </c>
      <c r="F5" s="294">
        <v>0</v>
      </c>
      <c r="G5" s="295">
        <f t="shared" ref="G5:Q5" si="0">+F12</f>
        <v>49</v>
      </c>
      <c r="H5" s="295">
        <f t="shared" si="0"/>
        <v>98</v>
      </c>
      <c r="I5" s="295">
        <f t="shared" si="0"/>
        <v>147</v>
      </c>
      <c r="J5" s="295">
        <f t="shared" si="0"/>
        <v>196</v>
      </c>
      <c r="K5" s="295">
        <f t="shared" si="0"/>
        <v>245</v>
      </c>
      <c r="L5" s="295">
        <f t="shared" si="0"/>
        <v>294</v>
      </c>
      <c r="M5" s="295">
        <f t="shared" si="0"/>
        <v>343</v>
      </c>
      <c r="N5" s="295">
        <f t="shared" si="0"/>
        <v>392</v>
      </c>
      <c r="O5" s="295">
        <f t="shared" si="0"/>
        <v>441</v>
      </c>
      <c r="P5" s="295">
        <f t="shared" si="0"/>
        <v>490</v>
      </c>
      <c r="Q5" s="295">
        <f t="shared" si="0"/>
        <v>539</v>
      </c>
      <c r="R5" s="57" t="str">
        <f>+Probacionistas!$B$1</f>
        <v>Ayacucho</v>
      </c>
    </row>
    <row r="6" spans="1:16144">
      <c r="A6" s="3"/>
      <c r="B6" s="9"/>
      <c r="C6" s="4"/>
      <c r="D6" s="4"/>
      <c r="E6" s="6"/>
      <c r="F6" s="6"/>
      <c r="G6" s="6"/>
      <c r="H6" s="6"/>
      <c r="I6" s="6"/>
      <c r="J6" s="6"/>
      <c r="K6" s="6"/>
      <c r="L6" s="6"/>
      <c r="M6" s="6"/>
      <c r="N6" s="6"/>
      <c r="O6" s="6"/>
      <c r="P6" s="6"/>
      <c r="Q6" s="6"/>
      <c r="R6" s="57" t="str">
        <f>+Probacionistas!$B$1</f>
        <v>Ayacucho</v>
      </c>
    </row>
    <row r="7" spans="1:16144">
      <c r="A7" s="3">
        <v>2.8</v>
      </c>
      <c r="B7" s="296" t="s">
        <v>489</v>
      </c>
      <c r="C7" s="4">
        <f>+SUM(F7:K7)</f>
        <v>366</v>
      </c>
      <c r="D7" s="4">
        <f>+SUM(F7:Q7)</f>
        <v>561</v>
      </c>
      <c r="E7" s="8">
        <v>0</v>
      </c>
      <c r="F7" s="295">
        <f>COUNTIFS(Probacionistas!$AP:$AP,"&lt;&gt;"" ",Probacionistas!$P:$P,"Inscrito nuevo",Probacionistas!$F:$F,"&gt;="&amp;DATEVALUE("01/"&amp;F3&amp;"/"&amp;$F$2),Probacionistas!$F:$F,"&lt;="&amp;EOMONTH(DATEVALUE("01/"&amp;F3&amp;"/"&amp;$F$2),0))</f>
        <v>61</v>
      </c>
      <c r="G7" s="295">
        <f>COUNTIFS(Probacionistas!$AP:$AP,"&lt;&gt;"" ",Probacionistas!$P:$P,"Inscrito nuevo",Probacionistas!$F:$F,"&gt;="&amp;DATEVALUE("01/"&amp;G3&amp;"/"&amp;$F$2),Probacionistas!$F:$F,"&lt;="&amp;EOMONTH(DATEVALUE("01/"&amp;G3&amp;"/"&amp;$F$2),0))</f>
        <v>61</v>
      </c>
      <c r="H7" s="295">
        <f>COUNTIFS(Probacionistas!$AP:$AP,"&lt;&gt;"" ",Probacionistas!$P:$P,"Inscrito nuevo",Probacionistas!$F:$F,"&gt;="&amp;DATEVALUE("01/"&amp;H3&amp;"/"&amp;$F$2),Probacionistas!$F:$F,"&lt;="&amp;EOMONTH(DATEVALUE("01/"&amp;H3&amp;"/"&amp;$F$2),0))</f>
        <v>61</v>
      </c>
      <c r="I7" s="295">
        <f>COUNTIFS(Probacionistas!$AP:$AP,"&lt;&gt;"" ",Probacionistas!$P:$P,"Inscrito nuevo",Probacionistas!$F:$F,"&gt;="&amp;DATEVALUE("01/"&amp;I3&amp;"/"&amp;$F$2),Probacionistas!$F:$F,"&lt;="&amp;EOMONTH(DATEVALUE("01/"&amp;I3&amp;"/"&amp;$F$2),0))</f>
        <v>61</v>
      </c>
      <c r="J7" s="295">
        <f>COUNTIFS(Probacionistas!$AP:$AP,"&lt;&gt;"" ",Probacionistas!$P:$P,"Inscrito nuevo",Probacionistas!$F:$F,"&gt;="&amp;DATEVALUE("01/"&amp;J3&amp;"/"&amp;$F$2),Probacionistas!$F:$F,"&lt;="&amp;EOMONTH(DATEVALUE("01/"&amp;J3&amp;"/"&amp;$F$2),0))</f>
        <v>61</v>
      </c>
      <c r="K7" s="295">
        <f>COUNTIFS(Probacionistas!$AP:$AP,"&lt;&gt;"" ",Probacionistas!$P:$P,"Inscrito nuevo",Probacionistas!$F:$F,"&gt;="&amp;DATEVALUE("01/"&amp;K3&amp;"/"&amp;$F$2),Probacionistas!$F:$F,"&lt;="&amp;EOMONTH(DATEVALUE("01/"&amp;K3&amp;"/"&amp;$F$2),0))</f>
        <v>61</v>
      </c>
      <c r="L7" s="295">
        <f>COUNTIFS(Probacionistas!$AP:$AP,"&lt;&gt;"" ",Probacionistas!$P:$P,"Inscrito nuevo",Probacionistas!$F:$F,"&gt;="&amp;DATEVALUE("01/"&amp;L3&amp;"/"&amp;$F$2),Probacionistas!$F:$F,"&lt;="&amp;EOMONTH(DATEVALUE("01/"&amp;L3&amp;"/"&amp;$F$2),0))</f>
        <v>61</v>
      </c>
      <c r="M7" s="295">
        <f>COUNTIFS(Probacionistas!$AP:$AP,"&lt;&gt;"" ",Probacionistas!$P:$P,"Inscrito nuevo",Probacionistas!$F:$F,"&gt;="&amp;DATEVALUE("01/"&amp;M3&amp;"/"&amp;$F$2),Probacionistas!$F:$F,"&lt;="&amp;EOMONTH(DATEVALUE("01/"&amp;M3&amp;"/"&amp;$F$2),0))</f>
        <v>61</v>
      </c>
      <c r="N7" s="295">
        <f>COUNTIFS(Probacionistas!$AP:$AP,"&lt;&gt;"" ",Probacionistas!$P:$P,"Inscrito nuevo",Probacionistas!$F:$F,"&gt;="&amp;DATEVALUE("01/"&amp;N3&amp;"/"&amp;$F$2),Probacionistas!$F:$F,"&lt;="&amp;EOMONTH(DATEVALUE("01/"&amp;N3&amp;"/"&amp;$F$2),0))</f>
        <v>37</v>
      </c>
      <c r="O7" s="295">
        <f>COUNTIFS(Probacionistas!$AP:$AP,"&lt;&gt;"" ",Probacionistas!$P:$P,"Inscrito nuevo",Probacionistas!$F:$F,"&gt;="&amp;DATEVALUE("01/"&amp;O3&amp;"/"&amp;$F$2),Probacionistas!$F:$F,"&lt;="&amp;EOMONTH(DATEVALUE("01/"&amp;O3&amp;"/"&amp;$F$2),0))</f>
        <v>12</v>
      </c>
      <c r="P7" s="295">
        <f>COUNTIFS(Probacionistas!$AP:$AP,"&lt;&gt;"" ",Probacionistas!$P:$P,"Inscrito nuevo",Probacionistas!$F:$F,"&gt;="&amp;DATEVALUE("01/"&amp;P3&amp;"/"&amp;$F$2),Probacionistas!$F:$F,"&lt;="&amp;EOMONTH(DATEVALUE("01/"&amp;P3&amp;"/"&amp;$F$2),0))</f>
        <v>12</v>
      </c>
      <c r="Q7" s="295">
        <f>COUNTIFS(Probacionistas!$AP:$AP,"&lt;&gt;"" ",Probacionistas!$P:$P,"Inscrito nuevo",Probacionistas!$F:$F,"&gt;="&amp;DATEVALUE("01/"&amp;Q3&amp;"/"&amp;$F$2),Probacionistas!$F:$F,"&lt;="&amp;EOMONTH(DATEVALUE("01/"&amp;Q3&amp;"/"&amp;$F$2),0))</f>
        <v>12</v>
      </c>
      <c r="R7" s="57" t="str">
        <f>+Probacionistas!$B$1</f>
        <v>Ayacucho</v>
      </c>
      <c r="S7" s="63"/>
    </row>
    <row r="8" spans="1:16144">
      <c r="A8" s="3">
        <v>2.82</v>
      </c>
      <c r="B8" s="296" t="s">
        <v>490</v>
      </c>
      <c r="C8" s="4">
        <f ca="1">+SUM(F8:K8)</f>
        <v>318</v>
      </c>
      <c r="D8" s="4">
        <f ca="1">+SUM(F8:Q8)</f>
        <v>636</v>
      </c>
      <c r="E8" s="23">
        <f>COUNTIFS(Probacionistas!$O:$O,"&lt;&gt;"" ",Probacionistas!$AR:$AR,"Asistió",Probacionistas!$X:$X,"&gt;="&amp;DATEVALUE("01/"&amp;E3&amp;"/"&amp;$E$2),Probacionistas!$W:$W,"&lt;="&amp;EOMONTH(DATEVALUE("01/"&amp;E3&amp;"/"&amp;$E$2),0) )</f>
        <v>0</v>
      </c>
      <c r="F8" s="295">
        <f ca="1">COUNTIFS(Probacionistas!$P:$P,"Inscrito nuevo",Probacionistas!$AP:$AP,"Asistió",Probacionistas!$F:$F,"&lt;="&amp;EOMONTH(DATEVALUE("01/"&amp;F3&amp;"/"&amp;$F$2),0),Probacionistas!$V:$V,"&gt;="&amp;DATEVALUE("01/"&amp;F3&amp;"/"&amp;$F$2),Probacionistas!$N:$N, "&lt;="&amp;"28")</f>
        <v>53</v>
      </c>
      <c r="G8" s="295">
        <f ca="1">COUNTIFS(Probacionistas!$P:$P,"Inscrito nuevo",Probacionistas!$AP:$AP,"Asistió",Probacionistas!$F:$F,"&lt;="&amp;EOMONTH(DATEVALUE("01/"&amp;G3&amp;"/"&amp;$F$2),0),Probacionistas!$V:$V,"&gt;="&amp;DATEVALUE("01/"&amp;G3&amp;"/"&amp;$F$2),Probacionistas!$N:$N, "&lt;="&amp;"28")</f>
        <v>53</v>
      </c>
      <c r="H8" s="295">
        <f ca="1">COUNTIFS(Probacionistas!$P:$P,"Inscrito nuevo",Probacionistas!$AP:$AP,"Asistió",Probacionistas!$F:$F,"&lt;="&amp;EOMONTH(DATEVALUE("01/"&amp;H3&amp;"/"&amp;$F$2),0),Probacionistas!$V:$V,"&gt;="&amp;DATEVALUE("01/"&amp;H3&amp;"/"&amp;$F$2),Probacionistas!$N:$N, "&lt;="&amp;"28")</f>
        <v>53</v>
      </c>
      <c r="I8" s="295">
        <f ca="1">COUNTIFS(Probacionistas!$P:$P,"Inscrito nuevo",Probacionistas!$AP:$AP,"Asistió",Probacionistas!$F:$F,"&lt;="&amp;EOMONTH(DATEVALUE("01/"&amp;I3&amp;"/"&amp;$F$2),0),Probacionistas!$V:$V,"&gt;="&amp;DATEVALUE("01/"&amp;I3&amp;"/"&amp;$F$2),Probacionistas!$N:$N, "&lt;="&amp;"28")</f>
        <v>53</v>
      </c>
      <c r="J8" s="295">
        <f ca="1">COUNTIFS(Probacionistas!$P:$P,"Inscrito nuevo",Probacionistas!$AP:$AP,"Asistió",Probacionistas!$F:$F,"&lt;="&amp;EOMONTH(DATEVALUE("01/"&amp;J3&amp;"/"&amp;$F$2),0),Probacionistas!$V:$V,"&gt;="&amp;DATEVALUE("01/"&amp;J3&amp;"/"&amp;$F$2),Probacionistas!$N:$N, "&lt;="&amp;"28")</f>
        <v>53</v>
      </c>
      <c r="K8" s="295">
        <f ca="1">COUNTIFS(Probacionistas!$P:$P,"Inscrito nuevo",Probacionistas!$AP:$AP,"Asistió",Probacionistas!$F:$F,"&lt;="&amp;EOMONTH(DATEVALUE("01/"&amp;K3&amp;"/"&amp;$F$2),0),Probacionistas!$V:$V,"&gt;="&amp;DATEVALUE("01/"&amp;K3&amp;"/"&amp;$F$2),Probacionistas!$N:$N, "&lt;="&amp;"28")</f>
        <v>53</v>
      </c>
      <c r="L8" s="295">
        <f ca="1">COUNTIFS(Probacionistas!$P:$P,"Inscrito nuevo",Probacionistas!$AP:$AP,"Asistió",Probacionistas!$F:$F,"&lt;="&amp;EOMONTH(DATEVALUE("01/"&amp;L3&amp;"/"&amp;$F$2),0),Probacionistas!$V:$V,"&gt;="&amp;DATEVALUE("01/"&amp;L3&amp;"/"&amp;$F$2),Probacionistas!$N:$N, "&lt;="&amp;"28")</f>
        <v>53</v>
      </c>
      <c r="M8" s="295">
        <f ca="1">COUNTIFS(Probacionistas!$P:$P,"Inscrito nuevo",Probacionistas!$AP:$AP,"Asistió",Probacionistas!$F:$F,"&lt;="&amp;EOMONTH(DATEVALUE("01/"&amp;M3&amp;"/"&amp;$F$2),0),Probacionistas!$V:$V,"&gt;="&amp;DATEVALUE("01/"&amp;M3&amp;"/"&amp;$F$2),Probacionistas!$N:$N, "&lt;="&amp;"28")</f>
        <v>53</v>
      </c>
      <c r="N8" s="295">
        <f ca="1">COUNTIFS(Probacionistas!$P:$P,"Inscrito nuevo",Probacionistas!$AP:$AP,"Asistió",Probacionistas!$F:$F,"&lt;="&amp;EOMONTH(DATEVALUE("01/"&amp;N3&amp;"/"&amp;$F$2),0),Probacionistas!$V:$V,"&gt;="&amp;DATEVALUE("01/"&amp;N3&amp;"/"&amp;$F$2),Probacionistas!$N:$N, "&lt;="&amp;"28")</f>
        <v>53</v>
      </c>
      <c r="O8" s="295">
        <f ca="1">COUNTIFS(Probacionistas!$P:$P,"Inscrito nuevo",Probacionistas!$AP:$AP,"Asistió",Probacionistas!$F:$F,"&lt;="&amp;EOMONTH(DATEVALUE("01/"&amp;O3&amp;"/"&amp;$F$2),0),Probacionistas!$V:$V,"&gt;="&amp;DATEVALUE("01/"&amp;O3&amp;"/"&amp;$F$2),Probacionistas!$N:$N, "&lt;="&amp;"28")</f>
        <v>53</v>
      </c>
      <c r="P8" s="295">
        <f ca="1">COUNTIFS(Probacionistas!$P:$P,"Inscrito nuevo",Probacionistas!$AP:$AP,"Asistió",Probacionistas!$F:$F,"&lt;="&amp;EOMONTH(DATEVALUE("01/"&amp;P3&amp;"/"&amp;$F$2),0),Probacionistas!$V:$V,"&gt;="&amp;DATEVALUE("01/"&amp;P3&amp;"/"&amp;$F$2),Probacionistas!$N:$N, "&lt;="&amp;"28")</f>
        <v>53</v>
      </c>
      <c r="Q8" s="295">
        <f ca="1">COUNTIFS(Probacionistas!$P:$P,"Inscrito nuevo",Probacionistas!$AP:$AP,"Asistió",Probacionistas!$F:$F,"&lt;="&amp;EOMONTH(DATEVALUE("01/"&amp;Q3&amp;"/"&amp;$F$2),0),Probacionistas!$V:$V,"&gt;="&amp;DATEVALUE("01/"&amp;Q3&amp;"/"&amp;$F$2),Probacionistas!$N:$N, "&lt;="&amp;"28")</f>
        <v>53</v>
      </c>
      <c r="R8" s="57" t="str">
        <f>+Probacionistas!$B$1</f>
        <v>Ayacucho</v>
      </c>
    </row>
    <row r="9" spans="1:16144">
      <c r="A9" s="306"/>
      <c r="B9" s="296"/>
      <c r="C9" s="307"/>
      <c r="D9" s="307"/>
      <c r="E9" s="295"/>
      <c r="F9" s="295"/>
      <c r="G9" s="295"/>
      <c r="H9" s="295"/>
      <c r="I9" s="295"/>
      <c r="J9" s="295"/>
      <c r="K9" s="295"/>
      <c r="L9" s="295"/>
      <c r="M9" s="295"/>
      <c r="N9" s="295"/>
      <c r="O9" s="295"/>
      <c r="P9" s="295"/>
      <c r="Q9" s="295"/>
      <c r="R9" s="57" t="str">
        <f>+Probacionistas!$B$1</f>
        <v>Ayacucho</v>
      </c>
    </row>
    <row r="10" spans="1:16144">
      <c r="A10" s="297">
        <v>2.101</v>
      </c>
      <c r="B10" s="298" t="s">
        <v>491</v>
      </c>
      <c r="C10" s="4">
        <f>+SUM(F10:K10)</f>
        <v>294</v>
      </c>
      <c r="D10" s="4">
        <f>+SUM(F10:Q10)</f>
        <v>588</v>
      </c>
      <c r="E10" s="23">
        <f>COUNTIFS(Probacionistas!$F$4:$F$584,"&lt;="&amp;EOMONTH(DATEVALUE("01/"&amp;E3&amp;"/"&amp;$E$2),0),Probacionistas!$V$4:$V$584,"&gt;="&amp;DATEVALUE("01/"&amp;E3&amp;"/"&amp;$E$2),Probacionistas!$N$4:$N$584, "&lt;"&amp;"28")</f>
        <v>0</v>
      </c>
      <c r="F10" s="295">
        <f>COUNTIFS(Probacionistas!$AP:$AP,"&lt;&gt;"" ",Probacionistas!$BJ:$BJ,"ALTA",Probacionistas!$BI:$BI,"&gt;="&amp;DATEVALUE("01/"&amp;F3&amp;"/"&amp;$F$2),Probacionistas!$BI:$BI,"&lt;="&amp;EOMONTH(DATEVALUE("01/"&amp;F3&amp;"/"&amp;$F$2),0),Probacionistas!$BH:$BH,"FALSO")</f>
        <v>49</v>
      </c>
      <c r="G10" s="295">
        <f>COUNTIFS(Probacionistas!$AP:$AP,"&lt;&gt;"" ",Probacionistas!$BJ:$BJ,"ALTA",Probacionistas!$BI:$BI,"&gt;="&amp;DATEVALUE("01/"&amp;G3&amp;"/"&amp;$F$2),Probacionistas!$BI:$BI,"&lt;="&amp;EOMONTH(DATEVALUE("01/"&amp;G3&amp;"/"&amp;$F$2),0),Probacionistas!$BH:$BH,"FALSO")</f>
        <v>49</v>
      </c>
      <c r="H10" s="295">
        <f>COUNTIFS(Probacionistas!$AP:$AP,"&lt;&gt;"" ",Probacionistas!$BJ:$BJ,"ALTA",Probacionistas!$BI:$BI,"&gt;="&amp;DATEVALUE("01/"&amp;H3&amp;"/"&amp;$F$2),Probacionistas!$BI:$BI,"&lt;="&amp;EOMONTH(DATEVALUE("01/"&amp;H3&amp;"/"&amp;$F$2),0),Probacionistas!$BH:$BH,"FALSO")</f>
        <v>49</v>
      </c>
      <c r="I10" s="295">
        <f>COUNTIFS(Probacionistas!$AP:$AP,"&lt;&gt;"" ",Probacionistas!$BJ:$BJ,"ALTA",Probacionistas!$BI:$BI,"&gt;="&amp;DATEVALUE("01/"&amp;I3&amp;"/"&amp;$F$2),Probacionistas!$BI:$BI,"&lt;="&amp;EOMONTH(DATEVALUE("01/"&amp;I3&amp;"/"&amp;$F$2),0),Probacionistas!$BH:$BH,"FALSO")</f>
        <v>49</v>
      </c>
      <c r="J10" s="295">
        <f>COUNTIFS(Probacionistas!$AP:$AP,"&lt;&gt;"" ",Probacionistas!$BJ:$BJ,"ALTA",Probacionistas!$BI:$BI,"&gt;="&amp;DATEVALUE("01/"&amp;J3&amp;"/"&amp;$F$2),Probacionistas!$BI:$BI,"&lt;="&amp;EOMONTH(DATEVALUE("01/"&amp;J3&amp;"/"&amp;$F$2),0),Probacionistas!$BH:$BH,"FALSO")</f>
        <v>49</v>
      </c>
      <c r="K10" s="295">
        <f>COUNTIFS(Probacionistas!$AP:$AP,"&lt;&gt;"" ",Probacionistas!$BJ:$BJ,"ALTA",Probacionistas!$BI:$BI,"&gt;="&amp;DATEVALUE("01/"&amp;K3&amp;"/"&amp;$F$2),Probacionistas!$BI:$BI,"&lt;="&amp;EOMONTH(DATEVALUE("01/"&amp;K3&amp;"/"&amp;$F$2),0),Probacionistas!$BH:$BH,"FALSO")</f>
        <v>49</v>
      </c>
      <c r="L10" s="295">
        <f>COUNTIFS(Probacionistas!$AP:$AP,"&lt;&gt;"" ",Probacionistas!$BJ:$BJ,"ALTA",Probacionistas!$BI:$BI,"&gt;="&amp;DATEVALUE("01/"&amp;L3&amp;"/"&amp;$F$2),Probacionistas!$BI:$BI,"&lt;="&amp;EOMONTH(DATEVALUE("01/"&amp;L3&amp;"/"&amp;$F$2),0),Probacionistas!$BH:$BH,"FALSO")</f>
        <v>49</v>
      </c>
      <c r="M10" s="295">
        <f>COUNTIFS(Probacionistas!$AP:$AP,"&lt;&gt;"" ",Probacionistas!$BJ:$BJ,"ALTA",Probacionistas!$BI:$BI,"&gt;="&amp;DATEVALUE("01/"&amp;M3&amp;"/"&amp;$F$2),Probacionistas!$BI:$BI,"&lt;="&amp;EOMONTH(DATEVALUE("01/"&amp;M3&amp;"/"&amp;$F$2),0),Probacionistas!$BH:$BH,"FALSO")</f>
        <v>49</v>
      </c>
      <c r="N10" s="295">
        <f>COUNTIFS(Probacionistas!$AP:$AP,"&lt;&gt;"" ",Probacionistas!$BJ:$BJ,"ALTA",Probacionistas!$BI:$BI,"&gt;="&amp;DATEVALUE("01/"&amp;N3&amp;"/"&amp;$F$2),Probacionistas!$BI:$BI,"&lt;="&amp;EOMONTH(DATEVALUE("01/"&amp;N3&amp;"/"&amp;$F$2),0),Probacionistas!$BH:$BH,"FALSO")</f>
        <v>49</v>
      </c>
      <c r="O10" s="295">
        <f>COUNTIFS(Probacionistas!$AP:$AP,"&lt;&gt;"" ",Probacionistas!$BJ:$BJ,"ALTA",Probacionistas!$BI:$BI,"&gt;="&amp;DATEVALUE("01/"&amp;O3&amp;"/"&amp;$F$2),Probacionistas!$BI:$BI,"&lt;="&amp;EOMONTH(DATEVALUE("01/"&amp;O3&amp;"/"&amp;$F$2),0),Probacionistas!$BH:$BH,"FALSO")</f>
        <v>49</v>
      </c>
      <c r="P10" s="295">
        <f>COUNTIFS(Probacionistas!$AP:$AP,"&lt;&gt;"" ",Probacionistas!$BJ:$BJ,"ALTA",Probacionistas!$BI:$BI,"&gt;="&amp;DATEVALUE("01/"&amp;P3&amp;"/"&amp;$F$2),Probacionistas!$BI:$BI,"&lt;="&amp;EOMONTH(DATEVALUE("01/"&amp;P3&amp;"/"&amp;$F$2),0),Probacionistas!$BH:$BH,"FALSO")</f>
        <v>49</v>
      </c>
      <c r="Q10" s="295">
        <f>COUNTIFS(Probacionistas!$AP:$AP,"&lt;&gt;"" ",Probacionistas!$BJ:$BJ,"ALTA",Probacionistas!$BI:$BI,"&gt;="&amp;DATEVALUE("01/"&amp;Q3&amp;"/"&amp;$F$2),Probacionistas!$BI:$BI,"&lt;="&amp;EOMONTH(DATEVALUE("01/"&amp;Q3&amp;"/"&amp;$F$2),0),Probacionistas!$BH:$BH,"FALSO")</f>
        <v>49</v>
      </c>
      <c r="R10" s="57" t="str">
        <f>+Probacionistas!$B$1</f>
        <v>Ayacucho</v>
      </c>
    </row>
    <row r="11" spans="1:16144">
      <c r="A11" s="297">
        <v>2.11</v>
      </c>
      <c r="B11" s="299" t="s">
        <v>492</v>
      </c>
      <c r="C11" s="4">
        <f>+SUM(F11:K11)</f>
        <v>0</v>
      </c>
      <c r="D11" s="4">
        <f>+SUM(F11:Q11)</f>
        <v>0</v>
      </c>
      <c r="E11" s="23"/>
      <c r="F11" s="295">
        <f>COUNTIFS(Probacionistas!$AP:$AP,"&lt;&gt;"" ",Probacionistas!$BH:$BH,"VERDADERO",Probacionistas!$AO:$AO,"&gt;="&amp;DATEVALUE("01/"&amp;F3&amp;"/"&amp;$F$2),Probacionistas!$AO:$AO,"&lt;="&amp;EOMONTH(DATEVALUE("01/"&amp;F3&amp;"/"&amp;$F$2),0))</f>
        <v>0</v>
      </c>
      <c r="G11" s="295">
        <f>COUNTIFS(Probacionistas!$AP:$AP,"&lt;&gt;"" ",Probacionistas!$BH:$BH,"VERDADERO",Probacionistas!$AO:$AO,"&gt;="&amp;DATEVALUE("01/"&amp;G3&amp;"/"&amp;$F$2),Probacionistas!$AO:$AO,"&lt;="&amp;EOMONTH(DATEVALUE("01/"&amp;G3&amp;"/"&amp;$F$2),0))</f>
        <v>0</v>
      </c>
      <c r="H11" s="295">
        <f>COUNTIFS(Probacionistas!$AP:$AP,"&lt;&gt;"" ",Probacionistas!$BH:$BH,"VERDADERO",Probacionistas!$AO:$AO,"&gt;="&amp;DATEVALUE("01/"&amp;H3&amp;"/"&amp;$F$2),Probacionistas!$AO:$AO,"&lt;="&amp;EOMONTH(DATEVALUE("01/"&amp;H3&amp;"/"&amp;$F$2),0))</f>
        <v>0</v>
      </c>
      <c r="I11" s="295">
        <f>COUNTIFS(Probacionistas!$AP:$AP,"&lt;&gt;"" ",Probacionistas!$BH:$BH,"VERDADERO",Probacionistas!$AO:$AO,"&gt;="&amp;DATEVALUE("01/"&amp;I3&amp;"/"&amp;$F$2),Probacionistas!$AO:$AO,"&lt;="&amp;EOMONTH(DATEVALUE("01/"&amp;I3&amp;"/"&amp;$F$2),0))</f>
        <v>0</v>
      </c>
      <c r="J11" s="295">
        <f>COUNTIFS(Probacionistas!$AP:$AP,"&lt;&gt;"" ",Probacionistas!$BH:$BH,"VERDADERO",Probacionistas!$AO:$AO,"&gt;="&amp;DATEVALUE("01/"&amp;J3&amp;"/"&amp;$F$2),Probacionistas!$AO:$AO,"&lt;="&amp;EOMONTH(DATEVALUE("01/"&amp;J3&amp;"/"&amp;$F$2),0))</f>
        <v>0</v>
      </c>
      <c r="K11" s="295">
        <f>COUNTIFS(Probacionistas!$AP:$AP,"&lt;&gt;"" ",Probacionistas!$BH:$BH,"VERDADERO",Probacionistas!$AO:$AO,"&gt;="&amp;DATEVALUE("01/"&amp;K3&amp;"/"&amp;$F$2),Probacionistas!$AO:$AO,"&lt;="&amp;EOMONTH(DATEVALUE("01/"&amp;K3&amp;"/"&amp;$F$2),0))</f>
        <v>0</v>
      </c>
      <c r="L11" s="295">
        <f>COUNTIFS(Probacionistas!$AP:$AP,"&lt;&gt;"" ",Probacionistas!$BH:$BH,"VERDADERO",Probacionistas!$AO:$AO,"&gt;="&amp;DATEVALUE("01/"&amp;L3&amp;"/"&amp;$F$2),Probacionistas!$AO:$AO,"&lt;="&amp;EOMONTH(DATEVALUE("01/"&amp;L3&amp;"/"&amp;$F$2),0))</f>
        <v>0</v>
      </c>
      <c r="M11" s="295">
        <f>COUNTIFS(Probacionistas!$AP:$AP,"&lt;&gt;"" ",Probacionistas!$BH:$BH,"VERDADERO",Probacionistas!$AO:$AO,"&gt;="&amp;DATEVALUE("01/"&amp;M3&amp;"/"&amp;$F$2),Probacionistas!$AO:$AO,"&lt;="&amp;EOMONTH(DATEVALUE("01/"&amp;M3&amp;"/"&amp;$F$2),0))</f>
        <v>0</v>
      </c>
      <c r="N11" s="295">
        <f>COUNTIFS(Probacionistas!$AP:$AP,"&lt;&gt;"" ",Probacionistas!$BH:$BH,"VERDADERO",Probacionistas!$AO:$AO,"&gt;="&amp;DATEVALUE("01/"&amp;N3&amp;"/"&amp;$F$2),Probacionistas!$AO:$AO,"&lt;="&amp;EOMONTH(DATEVALUE("01/"&amp;N3&amp;"/"&amp;$F$2),0))</f>
        <v>0</v>
      </c>
      <c r="O11" s="295">
        <f>COUNTIFS(Probacionistas!$AP:$AP,"&lt;&gt;"" ",Probacionistas!$BH:$BH,"VERDADERO",Probacionistas!$AO:$AO,"&gt;="&amp;DATEVALUE("01/"&amp;O3&amp;"/"&amp;$F$2),Probacionistas!$AO:$AO,"&lt;="&amp;EOMONTH(DATEVALUE("01/"&amp;O3&amp;"/"&amp;$F$2),0))</f>
        <v>0</v>
      </c>
      <c r="P11" s="295">
        <f>COUNTIFS(Probacionistas!$AP:$AP,"&lt;&gt;"" ",Probacionistas!$BH:$BH,"VERDADERO",Probacionistas!$AO:$AO,"&gt;="&amp;DATEVALUE("01/"&amp;P3&amp;"/"&amp;$F$2),Probacionistas!$AO:$AO,"&lt;="&amp;EOMONTH(DATEVALUE("01/"&amp;P3&amp;"/"&amp;$F$2),0))</f>
        <v>0</v>
      </c>
      <c r="Q11" s="295">
        <f>COUNTIFS(Probacionistas!$AP:$AP,"&lt;&gt;"" ",Probacionistas!$BH:$BH,"VERDADERO",Probacionistas!$AO:$AO,"&gt;="&amp;DATEVALUE("01/"&amp;Q3&amp;"/"&amp;$F$2),Probacionistas!$AO:$AO,"&lt;="&amp;EOMONTH(DATEVALUE("01/"&amp;Q3&amp;"/"&amp;$F$2),0))</f>
        <v>0</v>
      </c>
      <c r="R11" s="57" t="str">
        <f>+Probacionistas!$B$1</f>
        <v>Ayacucho</v>
      </c>
    </row>
    <row r="12" spans="1:16144">
      <c r="A12" s="297">
        <v>2.12</v>
      </c>
      <c r="B12" s="300" t="s">
        <v>493</v>
      </c>
      <c r="C12" s="4">
        <f>+C5+C10-C11-C13</f>
        <v>294</v>
      </c>
      <c r="D12" s="4">
        <f>+D5+D10-D11-D13</f>
        <v>588</v>
      </c>
      <c r="E12" s="23"/>
      <c r="F12" s="295">
        <f t="shared" ref="F12:Q12" si="1">+F5+F10-F11-F13</f>
        <v>49</v>
      </c>
      <c r="G12" s="295">
        <f t="shared" si="1"/>
        <v>98</v>
      </c>
      <c r="H12" s="295">
        <f t="shared" si="1"/>
        <v>147</v>
      </c>
      <c r="I12" s="295">
        <f t="shared" si="1"/>
        <v>196</v>
      </c>
      <c r="J12" s="295">
        <f t="shared" si="1"/>
        <v>245</v>
      </c>
      <c r="K12" s="295">
        <f t="shared" si="1"/>
        <v>294</v>
      </c>
      <c r="L12" s="295">
        <f t="shared" si="1"/>
        <v>343</v>
      </c>
      <c r="M12" s="295">
        <f t="shared" si="1"/>
        <v>392</v>
      </c>
      <c r="N12" s="295">
        <f t="shared" si="1"/>
        <v>441</v>
      </c>
      <c r="O12" s="295">
        <f t="shared" si="1"/>
        <v>490</v>
      </c>
      <c r="P12" s="295">
        <f t="shared" si="1"/>
        <v>539</v>
      </c>
      <c r="Q12" s="295">
        <f t="shared" si="1"/>
        <v>588</v>
      </c>
      <c r="R12" s="57" t="str">
        <f>+Probacionistas!$B$1</f>
        <v>Ayacucho</v>
      </c>
    </row>
    <row r="13" spans="1:16144">
      <c r="A13" s="297">
        <v>2.13</v>
      </c>
      <c r="B13" s="300" t="s">
        <v>494</v>
      </c>
      <c r="C13" s="4">
        <f>+SUM(F13:K13)</f>
        <v>0</v>
      </c>
      <c r="D13" s="4">
        <f>+SUM(F13:Q13)</f>
        <v>0</v>
      </c>
      <c r="E13" s="23"/>
      <c r="F13" s="295">
        <f>COUNTIFS(Probacionistas!$AR:$AR,"SI",Probacionistas!$BJ:$BJ,"ALTA",Probacionistas!$BK:$BK,"&gt;="&amp;DATEVALUE("01/"&amp;F3&amp;"/"&amp;$F$2),Probacionistas!$BK:$BK,"&lt;="&amp;EOMONTH(DATEVALUE("01/"&amp;F3&amp;"/"&amp;$F$2),0))</f>
        <v>0</v>
      </c>
      <c r="G13" s="295">
        <f>COUNTIFS(Probacionistas!$AR:$AR,"SI",Probacionistas!$BJ:$BJ,"ALTA",Probacionistas!$BK:$BK,"&gt;="&amp;DATEVALUE("01/"&amp;G3&amp;"/"&amp;$F$2),Probacionistas!$BK:$BK,"&lt;="&amp;EOMONTH(DATEVALUE("01/"&amp;G3&amp;"/"&amp;$F$2),0))</f>
        <v>0</v>
      </c>
      <c r="H13" s="295">
        <f>COUNTIFS(Probacionistas!$AR:$AR,"SI",Probacionistas!$BJ:$BJ,"ALTA",Probacionistas!$BK:$BK,"&gt;="&amp;DATEVALUE("01/"&amp;H3&amp;"/"&amp;$F$2),Probacionistas!$BK:$BK,"&lt;="&amp;EOMONTH(DATEVALUE("01/"&amp;H3&amp;"/"&amp;$F$2),0))</f>
        <v>0</v>
      </c>
      <c r="I13" s="295">
        <f>COUNTIFS(Probacionistas!$AR:$AR,"SI",Probacionistas!$BJ:$BJ,"ALTA",Probacionistas!$BK:$BK,"&gt;="&amp;DATEVALUE("01/"&amp;I3&amp;"/"&amp;$F$2),Probacionistas!$BK:$BK,"&lt;="&amp;EOMONTH(DATEVALUE("01/"&amp;I3&amp;"/"&amp;$F$2),0))</f>
        <v>0</v>
      </c>
      <c r="J13" s="295">
        <f>COUNTIFS(Probacionistas!$AR:$AR,"SI",Probacionistas!$BJ:$BJ,"ALTA",Probacionistas!$BK:$BK,"&gt;="&amp;DATEVALUE("01/"&amp;J3&amp;"/"&amp;$F$2),Probacionistas!$BK:$BK,"&lt;="&amp;EOMONTH(DATEVALUE("01/"&amp;J3&amp;"/"&amp;$F$2),0))</f>
        <v>0</v>
      </c>
      <c r="K13" s="295">
        <f>COUNTIFS(Probacionistas!$AR:$AR,"SI",Probacionistas!$BJ:$BJ,"ALTA",Probacionistas!$BK:$BK,"&gt;="&amp;DATEVALUE("01/"&amp;K3&amp;"/"&amp;$F$2),Probacionistas!$BK:$BK,"&lt;="&amp;EOMONTH(DATEVALUE("01/"&amp;K3&amp;"/"&amp;$F$2),0))</f>
        <v>0</v>
      </c>
      <c r="L13" s="295">
        <f>COUNTIFS(Probacionistas!$AR:$AR,"SI",Probacionistas!$BJ:$BJ,"ALTA",Probacionistas!$BK:$BK,"&gt;="&amp;DATEVALUE("01/"&amp;L3&amp;"/"&amp;$F$2),Probacionistas!$BK:$BK,"&lt;="&amp;EOMONTH(DATEVALUE("01/"&amp;L3&amp;"/"&amp;$F$2),0))</f>
        <v>0</v>
      </c>
      <c r="M13" s="295">
        <f>COUNTIFS(Probacionistas!$AR:$AR,"SI",Probacionistas!$BJ:$BJ,"ALTA",Probacionistas!$BK:$BK,"&gt;="&amp;DATEVALUE("01/"&amp;M3&amp;"/"&amp;$F$2),Probacionistas!$BK:$BK,"&lt;="&amp;EOMONTH(DATEVALUE("01/"&amp;M3&amp;"/"&amp;$F$2),0))</f>
        <v>0</v>
      </c>
      <c r="N13" s="295">
        <f>COUNTIFS(Probacionistas!$AR:$AR,"SI",Probacionistas!$BJ:$BJ,"ALTA",Probacionistas!$BK:$BK,"&gt;="&amp;DATEVALUE("01/"&amp;N3&amp;"/"&amp;$F$2),Probacionistas!$BK:$BK,"&lt;="&amp;EOMONTH(DATEVALUE("01/"&amp;N3&amp;"/"&amp;$F$2),0))</f>
        <v>0</v>
      </c>
      <c r="O13" s="295">
        <f>COUNTIFS(Probacionistas!$AR:$AR,"SI",Probacionistas!$BJ:$BJ,"ALTA",Probacionistas!$BK:$BK,"&gt;="&amp;DATEVALUE("01/"&amp;O3&amp;"/"&amp;$F$2),Probacionistas!$BK:$BK,"&lt;="&amp;EOMONTH(DATEVALUE("01/"&amp;O3&amp;"/"&amp;$F$2),0))</f>
        <v>0</v>
      </c>
      <c r="P13" s="295">
        <f>COUNTIFS(Probacionistas!$AR:$AR,"SI",Probacionistas!$BJ:$BJ,"ALTA",Probacionistas!$BK:$BK,"&gt;="&amp;DATEVALUE("01/"&amp;P3&amp;"/"&amp;$F$2),Probacionistas!$BK:$BK,"&lt;="&amp;EOMONTH(DATEVALUE("01/"&amp;P3&amp;"/"&amp;$F$2),0))</f>
        <v>0</v>
      </c>
      <c r="Q13" s="295">
        <f>COUNTIFS(Probacionistas!$AR:$AR,"SI",Probacionistas!$BJ:$BJ,"ALTA",Probacionistas!$BK:$BK,"&gt;="&amp;DATEVALUE("01/"&amp;Q3&amp;"/"&amp;$F$2),Probacionistas!$BK:$BK,"&lt;="&amp;EOMONTH(DATEVALUE("01/"&amp;Q3&amp;"/"&amp;$F$2),0))</f>
        <v>0</v>
      </c>
      <c r="R13" s="57" t="str">
        <f>+Probacionistas!$B$1</f>
        <v>Ayacucho</v>
      </c>
    </row>
    <row r="14" spans="1:16144">
      <c r="A14" s="297">
        <v>2.14</v>
      </c>
      <c r="B14" s="300" t="s">
        <v>495</v>
      </c>
      <c r="C14" s="301">
        <f>IFERROR(C13/(C5+C10),0)</f>
        <v>0</v>
      </c>
      <c r="D14" s="301">
        <f>IFERROR(D13/(D5+D10),0)</f>
        <v>0</v>
      </c>
      <c r="E14" s="23"/>
      <c r="F14" s="302">
        <f t="shared" ref="F14:Q14" si="2">IFERROR(F13/(F5+F10),0)</f>
        <v>0</v>
      </c>
      <c r="G14" s="302">
        <f t="shared" si="2"/>
        <v>0</v>
      </c>
      <c r="H14" s="302">
        <f t="shared" si="2"/>
        <v>0</v>
      </c>
      <c r="I14" s="302">
        <f t="shared" si="2"/>
        <v>0</v>
      </c>
      <c r="J14" s="302">
        <f t="shared" si="2"/>
        <v>0</v>
      </c>
      <c r="K14" s="302">
        <f t="shared" si="2"/>
        <v>0</v>
      </c>
      <c r="L14" s="302">
        <f t="shared" si="2"/>
        <v>0</v>
      </c>
      <c r="M14" s="302">
        <f t="shared" si="2"/>
        <v>0</v>
      </c>
      <c r="N14" s="302">
        <f t="shared" si="2"/>
        <v>0</v>
      </c>
      <c r="O14" s="302">
        <f t="shared" si="2"/>
        <v>0</v>
      </c>
      <c r="P14" s="302">
        <f t="shared" si="2"/>
        <v>0</v>
      </c>
      <c r="Q14" s="302">
        <f t="shared" si="2"/>
        <v>0</v>
      </c>
      <c r="R14" s="57" t="str">
        <f>+Probacionistas!$B$1</f>
        <v>Ayacucho</v>
      </c>
    </row>
    <row r="15" spans="1:16144">
      <c r="A15" s="297">
        <v>2.15</v>
      </c>
      <c r="B15" s="300" t="s">
        <v>496</v>
      </c>
      <c r="C15" s="301">
        <f>IFERROR(C11/(C5+C10),0)</f>
        <v>0</v>
      </c>
      <c r="D15" s="301">
        <f>IFERROR(D11/(D5+D10),0)</f>
        <v>0</v>
      </c>
      <c r="E15" s="23"/>
      <c r="F15" s="302">
        <f t="shared" ref="F15:Q15" si="3">IFERROR(F11/(F5+F10),0)</f>
        <v>0</v>
      </c>
      <c r="G15" s="302">
        <f t="shared" si="3"/>
        <v>0</v>
      </c>
      <c r="H15" s="302">
        <f t="shared" si="3"/>
        <v>0</v>
      </c>
      <c r="I15" s="302">
        <f t="shared" si="3"/>
        <v>0</v>
      </c>
      <c r="J15" s="302">
        <f t="shared" si="3"/>
        <v>0</v>
      </c>
      <c r="K15" s="302">
        <f t="shared" si="3"/>
        <v>0</v>
      </c>
      <c r="L15" s="302">
        <f t="shared" si="3"/>
        <v>0</v>
      </c>
      <c r="M15" s="302">
        <f t="shared" si="3"/>
        <v>0</v>
      </c>
      <c r="N15" s="302">
        <f t="shared" si="3"/>
        <v>0</v>
      </c>
      <c r="O15" s="302">
        <f t="shared" si="3"/>
        <v>0</v>
      </c>
      <c r="P15" s="302">
        <f t="shared" si="3"/>
        <v>0</v>
      </c>
      <c r="Q15" s="302">
        <f t="shared" si="3"/>
        <v>0</v>
      </c>
      <c r="R15" s="57" t="str">
        <f>+Probacionistas!$B$1</f>
        <v>Ayacucho</v>
      </c>
    </row>
    <row r="16" spans="1:16144">
      <c r="A16" s="297">
        <v>2.16</v>
      </c>
      <c r="B16" s="296" t="s">
        <v>497</v>
      </c>
      <c r="C16" s="4">
        <f>+SUM(E16:L16)</f>
        <v>56</v>
      </c>
      <c r="D16" s="4">
        <f>+SUM(E16:Q16)</f>
        <v>96</v>
      </c>
      <c r="E16" s="23"/>
      <c r="F16" s="295" cm="1">
        <f t="array" ref="F16">IF(SUM(IF(FREQUENCY(IF(Probacionistas!$F$4:$F$1205&lt;=EOMONTH(DATEVALUE("01/"&amp;F3&amp;"/"&amp;$F$2),0),IF(Probacionistas!$V$4:$V$1205&gt;=DATEVALUE("01/"&amp;F3&amp;"/"&amp;$F$2),MATCH(Probacionistas!$BE$4:$BE$1205,Probacionistas!$BE$4:$BE$1205,0))),ROW(Probacionistas!$BE$4:$BE$1205)-ROW(Probacionistas!$BE$3)+1),1))-1=-1,0,SUM(IF(FREQUENCY(IF(Probacionistas!$F$4:$F$1205&lt;=EOMONTH(DATEVALUE("01/"&amp;F3&amp;"/"&amp;$F$2),0),IF(Probacionistas!$V$4:$V$1205&gt;=DATEVALUE("01/"&amp;F3&amp;"/"&amp;$F$2),MATCH(Probacionistas!$BE$4:$BE$1205,Probacionistas!$BE$4:$BE$1205,0))),ROW(Probacionistas!$BE$4:$BE$1205)-ROW(Probacionistas!$BE$3)+1),1))-1)</f>
        <v>8</v>
      </c>
      <c r="G16" s="295" cm="1">
        <f t="array" ref="G16">IF(SUM(IF(FREQUENCY(IF(Probacionistas!$F$4:$F$1205&lt;=EOMONTH(DATEVALUE("01/"&amp;G3&amp;"/"&amp;$F$2),0),IF(Probacionistas!$V$4:$V$1205&gt;=DATEVALUE("01/"&amp;G3&amp;"/"&amp;$F$2),MATCH(Probacionistas!$BE$4:$BE$1205,Probacionistas!$BE$4:$BE$1205,0))),ROW(Probacionistas!$BE$4:$BE$1205)-ROW(Probacionistas!$BE$3)+1),1))-1=-1,0,SUM(IF(FREQUENCY(IF(Probacionistas!$F$4:$F$1205&lt;=EOMONTH(DATEVALUE("01/"&amp;G3&amp;"/"&amp;$F$2),0),IF(Probacionistas!$V$4:$V$1205&gt;=DATEVALUE("01/"&amp;G3&amp;"/"&amp;$F$2),MATCH(Probacionistas!$BE$4:$BE$1205,Probacionistas!$BE$4:$BE$1205,0))),ROW(Probacionistas!$BE$4:$BE$1205)-ROW(Probacionistas!$BE$3)+1),1))-1)</f>
        <v>8</v>
      </c>
      <c r="H16" s="295" cm="1">
        <f t="array" ref="H16">IF(SUM(IF(FREQUENCY(IF(Probacionistas!$F$4:$F$1205&lt;=EOMONTH(DATEVALUE("01/"&amp;H3&amp;"/"&amp;$F$2),0),IF(Probacionistas!$V$4:$V$1205&gt;=DATEVALUE("01/"&amp;H3&amp;"/"&amp;$F$2),MATCH(Probacionistas!$BE$4:$BE$1205,Probacionistas!$BE$4:$BE$1205,0))),ROW(Probacionistas!$BE$4:$BE$1205)-ROW(Probacionistas!$BE$3)+1),1))-1=-1,0,SUM(IF(FREQUENCY(IF(Probacionistas!$F$4:$F$1205&lt;=EOMONTH(DATEVALUE("01/"&amp;H3&amp;"/"&amp;$F$2),0),IF(Probacionistas!$V$4:$V$1205&gt;=DATEVALUE("01/"&amp;H3&amp;"/"&amp;$F$2),MATCH(Probacionistas!$BE$4:$BE$1205,Probacionistas!$BE$4:$BE$1205,0))),ROW(Probacionistas!$BE$4:$BE$1205)-ROW(Probacionistas!$BE$3)+1),1))-1)</f>
        <v>8</v>
      </c>
      <c r="I16" s="295" cm="1">
        <f t="array" ref="I16">IF(SUM(IF(FREQUENCY(IF(Probacionistas!$F$4:$F$1205&lt;=EOMONTH(DATEVALUE("01/"&amp;I3&amp;"/"&amp;$F$2),0),IF(Probacionistas!$V$4:$V$1205&gt;=DATEVALUE("01/"&amp;I3&amp;"/"&amp;$F$2),MATCH(Probacionistas!$BE$4:$BE$1205,Probacionistas!$BE$4:$BE$1205,0))),ROW(Probacionistas!$BE$4:$BE$1205)-ROW(Probacionistas!$BE$3)+1),1))-1=-1,0,SUM(IF(FREQUENCY(IF(Probacionistas!$F$4:$F$1205&lt;=EOMONTH(DATEVALUE("01/"&amp;I3&amp;"/"&amp;$F$2),0),IF(Probacionistas!$V$4:$V$1205&gt;=DATEVALUE("01/"&amp;I3&amp;"/"&amp;$F$2),MATCH(Probacionistas!$BE$4:$BE$1205,Probacionistas!$BE$4:$BE$1205,0))),ROW(Probacionistas!$BE$4:$BE$1205)-ROW(Probacionistas!$BE$3)+1),1))-1)</f>
        <v>8</v>
      </c>
      <c r="J16" s="295" cm="1">
        <f t="array" ref="J16">IF(SUM(IF(FREQUENCY(IF(Probacionistas!$F$4:$F$1205&lt;=EOMONTH(DATEVALUE("01/"&amp;J3&amp;"/"&amp;$F$2),0),IF(Probacionistas!$V$4:$V$1205&gt;=DATEVALUE("01/"&amp;J3&amp;"/"&amp;$F$2),MATCH(Probacionistas!$BE$4:$BE$1205,Probacionistas!$BE$4:$BE$1205,0))),ROW(Probacionistas!$BE$4:$BE$1205)-ROW(Probacionistas!$BE$3)+1),1))-1=-1,0,SUM(IF(FREQUENCY(IF(Probacionistas!$F$4:$F$1205&lt;=EOMONTH(DATEVALUE("01/"&amp;J3&amp;"/"&amp;$F$2),0),IF(Probacionistas!$V$4:$V$1205&gt;=DATEVALUE("01/"&amp;J3&amp;"/"&amp;$F$2),MATCH(Probacionistas!$BE$4:$BE$1205,Probacionistas!$BE$4:$BE$1205,0))),ROW(Probacionistas!$BE$4:$BE$1205)-ROW(Probacionistas!$BE$3)+1),1))-1)</f>
        <v>8</v>
      </c>
      <c r="K16" s="295" cm="1">
        <f t="array" ref="K16">IF(SUM(IF(FREQUENCY(IF(Probacionistas!$F$4:$F$1205&lt;=EOMONTH(DATEVALUE("01/"&amp;K3&amp;"/"&amp;$F$2),0),IF(Probacionistas!$V$4:$V$1205&gt;=DATEVALUE("01/"&amp;K3&amp;"/"&amp;$F$2),MATCH(Probacionistas!$BE$4:$BE$1205,Probacionistas!$BE$4:$BE$1205,0))),ROW(Probacionistas!$BE$4:$BE$1205)-ROW(Probacionistas!$BE$3)+1),1))-1=-1,0,SUM(IF(FREQUENCY(IF(Probacionistas!$F$4:$F$1205&lt;=EOMONTH(DATEVALUE("01/"&amp;K3&amp;"/"&amp;$F$2),0),IF(Probacionistas!$V$4:$V$1205&gt;=DATEVALUE("01/"&amp;K3&amp;"/"&amp;$F$2),MATCH(Probacionistas!$BE$4:$BE$1205,Probacionistas!$BE$4:$BE$1205,0))),ROW(Probacionistas!$BE$4:$BE$1205)-ROW(Probacionistas!$BE$3)+1),1))-1)</f>
        <v>8</v>
      </c>
      <c r="L16" s="295" cm="1">
        <f t="array" ref="L16">IF(SUM(IF(FREQUENCY(IF(Probacionistas!$F$4:$F$1205&lt;=EOMONTH(DATEVALUE("01/"&amp;L3&amp;"/"&amp;$F$2),0),IF(Probacionistas!$V$4:$V$1205&gt;=DATEVALUE("01/"&amp;L3&amp;"/"&amp;$F$2),MATCH(Probacionistas!$BE$4:$BE$1205,Probacionistas!$BE$4:$BE$1205,0))),ROW(Probacionistas!$BE$4:$BE$1205)-ROW(Probacionistas!$BE$3)+1),1))-1=-1,0,SUM(IF(FREQUENCY(IF(Probacionistas!$F$4:$F$1205&lt;=EOMONTH(DATEVALUE("01/"&amp;L3&amp;"/"&amp;$F$2),0),IF(Probacionistas!$V$4:$V$1205&gt;=DATEVALUE("01/"&amp;L3&amp;"/"&amp;$F$2),MATCH(Probacionistas!$BE$4:$BE$1205,Probacionistas!$BE$4:$BE$1205,0))),ROW(Probacionistas!$BE$4:$BE$1205)-ROW(Probacionistas!$BE$3)+1),1))-1)</f>
        <v>8</v>
      </c>
      <c r="M16" s="295" cm="1">
        <f t="array" ref="M16">IF(SUM(IF(FREQUENCY(IF(Probacionistas!$F$4:$F$1205&lt;=EOMONTH(DATEVALUE("01/"&amp;M3&amp;"/"&amp;$F$2),0),IF(Probacionistas!$V$4:$V$1205&gt;=DATEVALUE("01/"&amp;M3&amp;"/"&amp;$F$2),MATCH(Probacionistas!$BE$4:$BE$1205,Probacionistas!$BE$4:$BE$1205,0))),ROW(Probacionistas!$BE$4:$BE$1205)-ROW(Probacionistas!$BE$3)+1),1))-1=-1,0,SUM(IF(FREQUENCY(IF(Probacionistas!$F$4:$F$1205&lt;=EOMONTH(DATEVALUE("01/"&amp;M3&amp;"/"&amp;$F$2),0),IF(Probacionistas!$V$4:$V$1205&gt;=DATEVALUE("01/"&amp;M3&amp;"/"&amp;$F$2),MATCH(Probacionistas!$BE$4:$BE$1205,Probacionistas!$BE$4:$BE$1205,0))),ROW(Probacionistas!$BE$4:$BE$1205)-ROW(Probacionistas!$BE$3)+1),1))-1)</f>
        <v>8</v>
      </c>
      <c r="N16" s="295" cm="1">
        <f t="array" ref="N16">IF(SUM(IF(FREQUENCY(IF(Probacionistas!$F$4:$F$1205&lt;=EOMONTH(DATEVALUE("01/"&amp;N3&amp;"/"&amp;$F$2),0),IF(Probacionistas!$V$4:$V$1205&gt;=DATEVALUE("01/"&amp;N3&amp;"/"&amp;$F$2),MATCH(Probacionistas!$BE$4:$BE$1205,Probacionistas!$BE$4:$BE$1205,0))),ROW(Probacionistas!$BE$4:$BE$1205)-ROW(Probacionistas!$BE$3)+1),1))-1=-1,0,SUM(IF(FREQUENCY(IF(Probacionistas!$F$4:$F$1205&lt;=EOMONTH(DATEVALUE("01/"&amp;N3&amp;"/"&amp;$F$2),0),IF(Probacionistas!$V$4:$V$1205&gt;=DATEVALUE("01/"&amp;N3&amp;"/"&amp;$F$2),MATCH(Probacionistas!$BE$4:$BE$1205,Probacionistas!$BE$4:$BE$1205,0))),ROW(Probacionistas!$BE$4:$BE$1205)-ROW(Probacionistas!$BE$3)+1),1))-1)</f>
        <v>8</v>
      </c>
      <c r="O16" s="295" cm="1">
        <f t="array" ref="O16">IF(SUM(IF(FREQUENCY(IF(Probacionistas!$F$4:$F$1205&lt;=EOMONTH(DATEVALUE("01/"&amp;O3&amp;"/"&amp;$F$2),0),IF(Probacionistas!$V$4:$V$1205&gt;=DATEVALUE("01/"&amp;O3&amp;"/"&amp;$F$2),MATCH(Probacionistas!$BE$4:$BE$1205,Probacionistas!$BE$4:$BE$1205,0))),ROW(Probacionistas!$BE$4:$BE$1205)-ROW(Probacionistas!$BE$3)+1),1))-1=-1,0,SUM(IF(FREQUENCY(IF(Probacionistas!$F$4:$F$1205&lt;=EOMONTH(DATEVALUE("01/"&amp;O3&amp;"/"&amp;$F$2),0),IF(Probacionistas!$V$4:$V$1205&gt;=DATEVALUE("01/"&amp;O3&amp;"/"&amp;$F$2),MATCH(Probacionistas!$BE$4:$BE$1205,Probacionistas!$BE$4:$BE$1205,0))),ROW(Probacionistas!$BE$4:$BE$1205)-ROW(Probacionistas!$BE$3)+1),1))-1)</f>
        <v>8</v>
      </c>
      <c r="P16" s="295" cm="1">
        <f t="array" ref="P16">IF(SUM(IF(FREQUENCY(IF(Probacionistas!$F$4:$F$1205&lt;=EOMONTH(DATEVALUE("01/"&amp;P3&amp;"/"&amp;$F$2),0),IF(Probacionistas!$V$4:$V$1205&gt;=DATEVALUE("01/"&amp;P3&amp;"/"&amp;$F$2),MATCH(Probacionistas!$BE$4:$BE$1205,Probacionistas!$BE$4:$BE$1205,0))),ROW(Probacionistas!$BE$4:$BE$1205)-ROW(Probacionistas!$BE$3)+1),1))-1=-1,0,SUM(IF(FREQUENCY(IF(Probacionistas!$F$4:$F$1205&lt;=EOMONTH(DATEVALUE("01/"&amp;P3&amp;"/"&amp;$F$2),0),IF(Probacionistas!$V$4:$V$1205&gt;=DATEVALUE("01/"&amp;P3&amp;"/"&amp;$F$2),MATCH(Probacionistas!$BE$4:$BE$1205,Probacionistas!$BE$4:$BE$1205,0))),ROW(Probacionistas!$BE$4:$BE$1205)-ROW(Probacionistas!$BE$3)+1),1))-1)</f>
        <v>8</v>
      </c>
      <c r="Q16" s="295" cm="1">
        <f t="array" ref="Q16">IF(SUM(IF(FREQUENCY(IF(Probacionistas!$F$4:$F$1205&lt;=EOMONTH(DATEVALUE("01/"&amp;Q3&amp;"/"&amp;$F$2),0),IF(Probacionistas!$V$4:$V$1205&gt;=DATEVALUE("01/"&amp;Q3&amp;"/"&amp;$F$2),MATCH(Probacionistas!$BE$4:$BE$1205,Probacionistas!$BE$4:$BE$1205,0))),ROW(Probacionistas!$BE$4:$BE$1205)-ROW(Probacionistas!$BE$3)+1),1))-1=-1,0,SUM(IF(FREQUENCY(IF(Probacionistas!$F$4:$F$1205&lt;=EOMONTH(DATEVALUE("01/"&amp;Q3&amp;"/"&amp;$F$2),0),IF(Probacionistas!$V$4:$V$1205&gt;=DATEVALUE("01/"&amp;Q3&amp;"/"&amp;$F$2),MATCH(Probacionistas!$BE$4:$BE$1205,Probacionistas!$BE$4:$BE$1205,0))),ROW(Probacionistas!$BE$4:$BE$1205)-ROW(Probacionistas!$BE$3)+1),1))-1)</f>
        <v>8</v>
      </c>
      <c r="R16" s="57" t="str">
        <f>+Probacionistas!$B$1</f>
        <v>Ayacucho</v>
      </c>
    </row>
    <row r="17" spans="1:18">
      <c r="A17" s="303">
        <v>1</v>
      </c>
      <c r="B17" s="296" t="s">
        <v>498</v>
      </c>
      <c r="C17" s="4">
        <f>+SUM(F17:K17)</f>
        <v>48</v>
      </c>
      <c r="D17" s="4">
        <f>+SUM(F17:Q17)</f>
        <v>75</v>
      </c>
      <c r="E17" s="23"/>
      <c r="F17" s="295" cm="1">
        <f t="array" ref="F17">IF(SUM(IF(FREQUENCY(IF(Probacionistas!$F$4:$F$1205&lt;=EOMONTH(DATEVALUE("01/"&amp;F3&amp;"/"&amp;$F$2),0),IF(Probacionistas!$F$4:$F$1205&gt;=DATEVALUE("01/"&amp;F3&amp;"/"&amp;$F$2),MATCH(Probacionistas!$BE$4:$BE$1205,Probacionistas!$BE$4:$BE$1205,0))),ROW(Probacionistas!$BE$4:$BE$1205)-ROW(Probacionistas!$BE$3)+1),1))=-1,0,SUM(IF(FREQUENCY(IF(Probacionistas!$F$4:$F$1205&lt;=EOMONTH(DATEVALUE("01/"&amp;F3&amp;"/"&amp;$F$2),0),IF(Probacionistas!$F$4:$F$1205&gt;=DATEVALUE("01/"&amp;F3&amp;"/"&amp;$F$2),MATCH(Probacionistas!$BE$4:$BE$1205,Probacionistas!$BE$4:$BE$1205,0))),ROW(Probacionistas!$BE$4:$BE$1205)-ROW(Probacionistas!$BE$3)+1),1)))</f>
        <v>8</v>
      </c>
      <c r="G17" s="295" cm="1">
        <f t="array" ref="G17">IF(SUM(IF(FREQUENCY(IF(Probacionistas!$F$4:$F$1205&lt;=EOMONTH(DATEVALUE("01/"&amp;G3&amp;"/"&amp;$F$2),0),IF(Probacionistas!$F$4:$F$1205&gt;=DATEVALUE("01/"&amp;G3&amp;"/"&amp;$F$2),MATCH(Probacionistas!$BE$4:$BE$1205,Probacionistas!$BE$4:$BE$1205,0))),ROW(Probacionistas!$BE$4:$BE$1205)-ROW(Probacionistas!$BE$3)+1),1))=-1,0,SUM(IF(FREQUENCY(IF(Probacionistas!$F$4:$F$1205&lt;=EOMONTH(DATEVALUE("01/"&amp;G3&amp;"/"&amp;$F$2),0),IF(Probacionistas!$F$4:$F$1205&gt;=DATEVALUE("01/"&amp;G3&amp;"/"&amp;$F$2),MATCH(Probacionistas!$BE$4:$BE$1205,Probacionistas!$BE$4:$BE$1205,0))),ROW(Probacionistas!$BE$4:$BE$1205)-ROW(Probacionistas!$BE$3)+1),1)))</f>
        <v>8</v>
      </c>
      <c r="H17" s="295" cm="1">
        <f t="array" ref="H17">IF(SUM(IF(FREQUENCY(IF(Probacionistas!$F$4:$F$1205&lt;=EOMONTH(DATEVALUE("01/"&amp;H3&amp;"/"&amp;$F$2),0),IF(Probacionistas!$F$4:$F$1205&gt;=DATEVALUE("01/"&amp;H3&amp;"/"&amp;$F$2),MATCH(Probacionistas!$BE$4:$BE$1205,Probacionistas!$BE$4:$BE$1205,0))),ROW(Probacionistas!$BE$4:$BE$1205)-ROW(Probacionistas!$BE$3)+1),1))=-1,0,SUM(IF(FREQUENCY(IF(Probacionistas!$F$4:$F$1205&lt;=EOMONTH(DATEVALUE("01/"&amp;H3&amp;"/"&amp;$F$2),0),IF(Probacionistas!$F$4:$F$1205&gt;=DATEVALUE("01/"&amp;H3&amp;"/"&amp;$F$2),MATCH(Probacionistas!$BE$4:$BE$1205,Probacionistas!$BE$4:$BE$1205,0))),ROW(Probacionistas!$BE$4:$BE$1205)-ROW(Probacionistas!$BE$3)+1),1)))</f>
        <v>8</v>
      </c>
      <c r="I17" s="295" cm="1">
        <f t="array" ref="I17">IF(SUM(IF(FREQUENCY(IF(Probacionistas!$F$4:$F$1205&lt;=EOMONTH(DATEVALUE("01/"&amp;I3&amp;"/"&amp;$F$2),0),IF(Probacionistas!$F$4:$F$1205&gt;=DATEVALUE("01/"&amp;I3&amp;"/"&amp;$F$2),MATCH(Probacionistas!$BE$4:$BE$1205,Probacionistas!$BE$4:$BE$1205,0))),ROW(Probacionistas!$BE$4:$BE$1205)-ROW(Probacionistas!$BE$3)+1),1))=-1,0,SUM(IF(FREQUENCY(IF(Probacionistas!$F$4:$F$1205&lt;=EOMONTH(DATEVALUE("01/"&amp;I3&amp;"/"&amp;$F$2),0),IF(Probacionistas!$F$4:$F$1205&gt;=DATEVALUE("01/"&amp;I3&amp;"/"&amp;$F$2),MATCH(Probacionistas!$BE$4:$BE$1205,Probacionistas!$BE$4:$BE$1205,0))),ROW(Probacionistas!$BE$4:$BE$1205)-ROW(Probacionistas!$BE$3)+1),1)))</f>
        <v>8</v>
      </c>
      <c r="J17" s="295" cm="1">
        <f t="array" ref="J17">IF(SUM(IF(FREQUENCY(IF(Probacionistas!$F$4:$F$1205&lt;=EOMONTH(DATEVALUE("01/"&amp;J3&amp;"/"&amp;$F$2),0),IF(Probacionistas!$F$4:$F$1205&gt;=DATEVALUE("01/"&amp;J3&amp;"/"&amp;$F$2),MATCH(Probacionistas!$BE$4:$BE$1205,Probacionistas!$BE$4:$BE$1205,0))),ROW(Probacionistas!$BE$4:$BE$1205)-ROW(Probacionistas!$BE$3)+1),1))=-1,0,SUM(IF(FREQUENCY(IF(Probacionistas!$F$4:$F$1205&lt;=EOMONTH(DATEVALUE("01/"&amp;J3&amp;"/"&amp;$F$2),0),IF(Probacionistas!$F$4:$F$1205&gt;=DATEVALUE("01/"&amp;J3&amp;"/"&amp;$F$2),MATCH(Probacionistas!$BE$4:$BE$1205,Probacionistas!$BE$4:$BE$1205,0))),ROW(Probacionistas!$BE$4:$BE$1205)-ROW(Probacionistas!$BE$3)+1),1)))</f>
        <v>8</v>
      </c>
      <c r="K17" s="295" cm="1">
        <f t="array" ref="K17">IF(SUM(IF(FREQUENCY(IF(Probacionistas!$F$4:$F$1205&lt;=EOMONTH(DATEVALUE("01/"&amp;K3&amp;"/"&amp;$F$2),0),IF(Probacionistas!$F$4:$F$1205&gt;=DATEVALUE("01/"&amp;K3&amp;"/"&amp;$F$2),MATCH(Probacionistas!$BE$4:$BE$1205,Probacionistas!$BE$4:$BE$1205,0))),ROW(Probacionistas!$BE$4:$BE$1205)-ROW(Probacionistas!$BE$3)+1),1))=-1,0,SUM(IF(FREQUENCY(IF(Probacionistas!$F$4:$F$1205&lt;=EOMONTH(DATEVALUE("01/"&amp;K3&amp;"/"&amp;$F$2),0),IF(Probacionistas!$F$4:$F$1205&gt;=DATEVALUE("01/"&amp;K3&amp;"/"&amp;$F$2),MATCH(Probacionistas!$BE$4:$BE$1205,Probacionistas!$BE$4:$BE$1205,0))),ROW(Probacionistas!$BE$4:$BE$1205)-ROW(Probacionistas!$BE$3)+1),1)))</f>
        <v>8</v>
      </c>
      <c r="L17" s="295" cm="1">
        <f t="array" ref="L17">IF(SUM(IF(FREQUENCY(IF(Probacionistas!$F$4:$F$1205&lt;=EOMONTH(DATEVALUE("01/"&amp;L3&amp;"/"&amp;$F$2),0),IF(Probacionistas!$F$4:$F$1205&gt;=DATEVALUE("01/"&amp;L3&amp;"/"&amp;$F$2),MATCH(Probacionistas!$BE$4:$BE$1205,Probacionistas!$BE$4:$BE$1205,0))),ROW(Probacionistas!$BE$4:$BE$1205)-ROW(Probacionistas!$BE$3)+1),1))=-1,0,SUM(IF(FREQUENCY(IF(Probacionistas!$F$4:$F$1205&lt;=EOMONTH(DATEVALUE("01/"&amp;L3&amp;"/"&amp;$F$2),0),IF(Probacionistas!$F$4:$F$1205&gt;=DATEVALUE("01/"&amp;L3&amp;"/"&amp;$F$2),MATCH(Probacionistas!$BE$4:$BE$1205,Probacionistas!$BE$4:$BE$1205,0))),ROW(Probacionistas!$BE$4:$BE$1205)-ROW(Probacionistas!$BE$3)+1),1)))</f>
        <v>8</v>
      </c>
      <c r="M17" s="295" cm="1">
        <f t="array" ref="M17">IF(SUM(IF(FREQUENCY(IF(Probacionistas!$F$4:$F$1205&lt;=EOMONTH(DATEVALUE("01/"&amp;M3&amp;"/"&amp;$F$2),0),IF(Probacionistas!$F$4:$F$1205&gt;=DATEVALUE("01/"&amp;M3&amp;"/"&amp;$F$2),MATCH(Probacionistas!$BE$4:$BE$1205,Probacionistas!$BE$4:$BE$1205,0))),ROW(Probacionistas!$BE$4:$BE$1205)-ROW(Probacionistas!$BE$3)+1),1))=-1,0,SUM(IF(FREQUENCY(IF(Probacionistas!$F$4:$F$1205&lt;=EOMONTH(DATEVALUE("01/"&amp;M3&amp;"/"&amp;$F$2),0),IF(Probacionistas!$F$4:$F$1205&gt;=DATEVALUE("01/"&amp;M3&amp;"/"&amp;$F$2),MATCH(Probacionistas!$BE$4:$BE$1205,Probacionistas!$BE$4:$BE$1205,0))),ROW(Probacionistas!$BE$4:$BE$1205)-ROW(Probacionistas!$BE$3)+1),1)))</f>
        <v>8</v>
      </c>
      <c r="N17" s="295" cm="1">
        <f t="array" ref="N17">IF(SUM(IF(FREQUENCY(IF(Probacionistas!$F$4:$F$1205&lt;=EOMONTH(DATEVALUE("01/"&amp;N3&amp;"/"&amp;$F$2),0),IF(Probacionistas!$F$4:$F$1205&gt;=DATEVALUE("01/"&amp;N3&amp;"/"&amp;$F$2),MATCH(Probacionistas!$BE$4:$BE$1205,Probacionistas!$BE$4:$BE$1205,0))),ROW(Probacionistas!$BE$4:$BE$1205)-ROW(Probacionistas!$BE$3)+1),1))=-1,0,SUM(IF(FREQUENCY(IF(Probacionistas!$F$4:$F$1205&lt;=EOMONTH(DATEVALUE("01/"&amp;N3&amp;"/"&amp;$F$2),0),IF(Probacionistas!$F$4:$F$1205&gt;=DATEVALUE("01/"&amp;N3&amp;"/"&amp;$F$2),MATCH(Probacionistas!$BE$4:$BE$1205,Probacionistas!$BE$4:$BE$1205,0))),ROW(Probacionistas!$BE$4:$BE$1205)-ROW(Probacionistas!$BE$3)+1),1)))</f>
        <v>5</v>
      </c>
      <c r="O17" s="295" cm="1">
        <f t="array" ref="O17">IF(SUM(IF(FREQUENCY(IF(Probacionistas!$F$4:$F$1205&lt;=EOMONTH(DATEVALUE("01/"&amp;O3&amp;"/"&amp;$F$2),0),IF(Probacionistas!$F$4:$F$1205&gt;=DATEVALUE("01/"&amp;O3&amp;"/"&amp;$F$2),MATCH(Probacionistas!$BE$4:$BE$1205,Probacionistas!$BE$4:$BE$1205,0))),ROW(Probacionistas!$BE$4:$BE$1205)-ROW(Probacionistas!$BE$3)+1),1))=-1,0,SUM(IF(FREQUENCY(IF(Probacionistas!$F$4:$F$1205&lt;=EOMONTH(DATEVALUE("01/"&amp;O3&amp;"/"&amp;$F$2),0),IF(Probacionistas!$F$4:$F$1205&gt;=DATEVALUE("01/"&amp;O3&amp;"/"&amp;$F$2),MATCH(Probacionistas!$BE$4:$BE$1205,Probacionistas!$BE$4:$BE$1205,0))),ROW(Probacionistas!$BE$4:$BE$1205)-ROW(Probacionistas!$BE$3)+1),1)))</f>
        <v>2</v>
      </c>
      <c r="P17" s="295" cm="1">
        <f t="array" ref="P17">IF(SUM(IF(FREQUENCY(IF(Probacionistas!$F$4:$F$1205&lt;=EOMONTH(DATEVALUE("01/"&amp;P3&amp;"/"&amp;$F$2),0),IF(Probacionistas!$F$4:$F$1205&gt;=DATEVALUE("01/"&amp;P3&amp;"/"&amp;$F$2),MATCH(Probacionistas!$BE$4:$BE$1205,Probacionistas!$BE$4:$BE$1205,0))),ROW(Probacionistas!$BE$4:$BE$1205)-ROW(Probacionistas!$BE$3)+1),1))=-1,0,SUM(IF(FREQUENCY(IF(Probacionistas!$F$4:$F$1205&lt;=EOMONTH(DATEVALUE("01/"&amp;P3&amp;"/"&amp;$F$2),0),IF(Probacionistas!$F$4:$F$1205&gt;=DATEVALUE("01/"&amp;P3&amp;"/"&amp;$F$2),MATCH(Probacionistas!$BE$4:$BE$1205,Probacionistas!$BE$4:$BE$1205,0))),ROW(Probacionistas!$BE$4:$BE$1205)-ROW(Probacionistas!$BE$3)+1),1)))</f>
        <v>2</v>
      </c>
      <c r="Q17" s="295" cm="1">
        <f t="array" ref="Q17">IF(SUM(IF(FREQUENCY(IF(Probacionistas!$F$4:$F$1205&lt;=EOMONTH(DATEVALUE("01/"&amp;Q3&amp;"/"&amp;$F$2),0),IF(Probacionistas!$F$4:$F$1205&gt;=DATEVALUE("01/"&amp;Q3&amp;"/"&amp;$F$2),MATCH(Probacionistas!$BE$4:$BE$1205,Probacionistas!$BE$4:$BE$1205,0))),ROW(Probacionistas!$BE$4:$BE$1205)-ROW(Probacionistas!$BE$3)+1),1))=-1,0,SUM(IF(FREQUENCY(IF(Probacionistas!$F$4:$F$1205&lt;=EOMONTH(DATEVALUE("01/"&amp;Q3&amp;"/"&amp;$F$2),0),IF(Probacionistas!$F$4:$F$1205&gt;=DATEVALUE("01/"&amp;Q3&amp;"/"&amp;$F$2),MATCH(Probacionistas!$BE$4:$BE$1205,Probacionistas!$BE$4:$BE$1205,0))),ROW(Probacionistas!$BE$4:$BE$1205)-ROW(Probacionistas!$BE$3)+1),1)))</f>
        <v>2</v>
      </c>
      <c r="R17" s="57" t="str">
        <f>+Probacionistas!$B$1</f>
        <v>Ayacucho</v>
      </c>
    </row>
    <row r="18" spans="1:18">
      <c r="A18" s="297">
        <v>2.17</v>
      </c>
      <c r="B18" s="304" t="s">
        <v>499</v>
      </c>
      <c r="C18" s="4">
        <f>+SUM(F18:K18)</f>
        <v>60</v>
      </c>
      <c r="D18" s="4">
        <f>+SUM(F18:Q18)</f>
        <v>120</v>
      </c>
      <c r="E18" s="23" cm="1">
        <f t="array" ref="E18">IF(SUM(IF(FREQUENCY(IF(Probacionistas!$F$4:$F$1099&lt;=EOMONTH(DATEVALUE("01/"&amp;E3&amp;"/"&amp;$E$2),0),IF(Probacionistas!$V$4:$V$1099&gt;=DATEVALUE("01/"&amp;E3&amp;"/"&amp;$E$2),MATCH(Probacionistas!$BE$4:$BE$1099,Probacionistas!$BE$4:$BE$1099,0))),ROW(Probacionistas!$BE$4:$BE$1099)-ROW(Probacionistas!$BE$3)+1),1))-1=-1,0,SUM(IF(FREQUENCY(IF(Probacionistas!$F$4:$F$1099&lt;=EOMONTH(DATEVALUE("01/"&amp;E3&amp;"/"&amp;$E$2),0),IF(Probacionistas!$V$4:$V$1099&gt;=DATEVALUE("01/"&amp;E3&amp;"/"&amp;$E$2),MATCH(Probacionistas!$BE$4:$BE$1099,Probacionistas!$BE$4:$BE$1099,0))),ROW(Probacionistas!$BE$4:$BE$1099)-ROW(Probacionistas!$BE$3)+1),1))-1)</f>
        <v>0</v>
      </c>
      <c r="F18" s="295" cm="1">
        <f t="array" ref="F18">IFERROR(ROWS(_xlfn.UNIQUE(_xlfn._xlws.FILTER(_xlfn.VSTACK(Tabla1[Ética], Tabla1[Soc - FH]),
      (MONTH(_xlfn.VSTACK(Tabla1[Fecha Inicio grupo], Tabla1[Fecha Inicio grupo])) = MONTH(DATEVALUE("01/"&amp;F3&amp;"/"&amp;$F$2))    ) * (_xlfn.VSTACK(Tabla1[Ética], Tabla1[Soc - FH]) &lt;&gt; "")))),0)</f>
        <v>10</v>
      </c>
      <c r="G18" s="295" cm="1">
        <f t="array" ref="G18">IFERROR(ROWS(_xlfn.UNIQUE(_xlfn._xlws.FILTER(_xlfn.VSTACK(Tabla1[Ética], Tabla1[Soc - FH]),
      (MONTH(_xlfn.VSTACK(Tabla1[Fecha Inicio grupo], Tabla1[Fecha Inicio grupo])) = MONTH(DATEVALUE("01/"&amp;G3&amp;"/"&amp;$F$2))    ) * (_xlfn.VSTACK(Tabla1[Ética], Tabla1[Soc - FH]) &lt;&gt; "")))),0)</f>
        <v>10</v>
      </c>
      <c r="H18" s="295" cm="1">
        <f t="array" ref="H18">IFERROR(ROWS(_xlfn.UNIQUE(_xlfn._xlws.FILTER(_xlfn.VSTACK(Tabla1[Ética], Tabla1[Soc - FH]),
      (MONTH(_xlfn.VSTACK(Tabla1[Fecha Inicio grupo], Tabla1[Fecha Inicio grupo])) = MONTH(DATEVALUE("01/"&amp;H3&amp;"/"&amp;$F$2))    ) * (_xlfn.VSTACK(Tabla1[Ética], Tabla1[Soc - FH]) &lt;&gt; "")))),0)</f>
        <v>10</v>
      </c>
      <c r="I18" s="295" cm="1">
        <f t="array" ref="I18">IFERROR(ROWS(_xlfn.UNIQUE(_xlfn._xlws.FILTER(_xlfn.VSTACK(Tabla1[Ética], Tabla1[Soc - FH]),
      (MONTH(_xlfn.VSTACK(Tabla1[Fecha Inicio grupo], Tabla1[Fecha Inicio grupo])) = MONTH(DATEVALUE("01/"&amp;I3&amp;"/"&amp;$F$2))    ) * (_xlfn.VSTACK(Tabla1[Ética], Tabla1[Soc - FH]) &lt;&gt; "")))),0)</f>
        <v>10</v>
      </c>
      <c r="J18" s="295" cm="1">
        <f t="array" ref="J18">IFERROR(ROWS(_xlfn.UNIQUE(_xlfn._xlws.FILTER(_xlfn.VSTACK(Tabla1[Ética], Tabla1[Soc - FH]),
      (MONTH(_xlfn.VSTACK(Tabla1[Fecha Inicio grupo], Tabla1[Fecha Inicio grupo])) = MONTH(DATEVALUE("01/"&amp;J3&amp;"/"&amp;$F$2))    ) * (_xlfn.VSTACK(Tabla1[Ética], Tabla1[Soc - FH]) &lt;&gt; "")))),0)</f>
        <v>10</v>
      </c>
      <c r="K18" s="295" cm="1">
        <f t="array" ref="K18">IFERROR(ROWS(_xlfn.UNIQUE(_xlfn._xlws.FILTER(_xlfn.VSTACK(Tabla1[Ética], Tabla1[Soc - FH]),
      (MONTH(_xlfn.VSTACK(Tabla1[Fecha Inicio grupo], Tabla1[Fecha Inicio grupo])) = MONTH(DATEVALUE("01/"&amp;K3&amp;"/"&amp;$F$2))    ) * (_xlfn.VSTACK(Tabla1[Ética], Tabla1[Soc - FH]) &lt;&gt; "")))),0)</f>
        <v>10</v>
      </c>
      <c r="L18" s="295" cm="1">
        <f t="array" ref="L18">IFERROR(ROWS(_xlfn.UNIQUE(_xlfn._xlws.FILTER(_xlfn.VSTACK(Tabla1[Ética], Tabla1[Soc - FH]),
      (MONTH(_xlfn.VSTACK(Tabla1[Fecha Inicio grupo], Tabla1[Fecha Inicio grupo])) = MONTH(DATEVALUE("01/"&amp;L3&amp;"/"&amp;$F$2))    ) * (_xlfn.VSTACK(Tabla1[Ética], Tabla1[Soc - FH]) &lt;&gt; "")))),0)</f>
        <v>10</v>
      </c>
      <c r="M18" s="295" cm="1">
        <f t="array" ref="M18">IFERROR(ROWS(_xlfn.UNIQUE(_xlfn._xlws.FILTER(_xlfn.VSTACK(Tabla1[Ética], Tabla1[Soc - FH]),
      (MONTH(_xlfn.VSTACK(Tabla1[Fecha Inicio grupo], Tabla1[Fecha Inicio grupo])) = MONTH(DATEVALUE("01/"&amp;M3&amp;"/"&amp;$F$2))    ) * (_xlfn.VSTACK(Tabla1[Ética], Tabla1[Soc - FH]) &lt;&gt; "")))),0)</f>
        <v>10</v>
      </c>
      <c r="N18" s="295" cm="1">
        <f t="array" ref="N18">IFERROR(ROWS(_xlfn.UNIQUE(_xlfn._xlws.FILTER(_xlfn.VSTACK(Tabla1[Ética], Tabla1[Soc - FH]),
      (MONTH(_xlfn.VSTACK(Tabla1[Fecha Inicio grupo], Tabla1[Fecha Inicio grupo])) = MONTH(DATEVALUE("01/"&amp;N3&amp;"/"&amp;$F$2))    ) * (_xlfn.VSTACK(Tabla1[Ética], Tabla1[Soc - FH]) &lt;&gt; "")))),0)</f>
        <v>10</v>
      </c>
      <c r="O18" s="295" cm="1">
        <f t="array" ref="O18">IFERROR(ROWS(_xlfn.UNIQUE(_xlfn._xlws.FILTER(_xlfn.VSTACK(Tabla1[Ética], Tabla1[Soc - FH]),
      (MONTH(_xlfn.VSTACK(Tabla1[Fecha Inicio grupo], Tabla1[Fecha Inicio grupo])) = MONTH(DATEVALUE("01/"&amp;O3&amp;"/"&amp;$F$2))    ) * (_xlfn.VSTACK(Tabla1[Ética], Tabla1[Soc - FH]) &lt;&gt; "")))),0)</f>
        <v>10</v>
      </c>
      <c r="P18" s="295" cm="1">
        <f t="array" ref="P18">IFERROR(ROWS(_xlfn.UNIQUE(_xlfn._xlws.FILTER(_xlfn.VSTACK(Tabla1[Ética], Tabla1[Soc - FH]),
      (MONTH(_xlfn.VSTACK(Tabla1[Fecha Inicio grupo], Tabla1[Fecha Inicio grupo])) = MONTH(DATEVALUE("01/"&amp;P3&amp;"/"&amp;$F$2))    ) * (_xlfn.VSTACK(Tabla1[Ética], Tabla1[Soc - FH]) &lt;&gt; "")))),0)</f>
        <v>10</v>
      </c>
      <c r="Q18" s="295" cm="1">
        <f t="array" ref="Q18">IFERROR(ROWS(_xlfn.UNIQUE(_xlfn._xlws.FILTER(_xlfn.VSTACK(Tabla1[Ética], Tabla1[Soc - FH]),
      (MONTH(_xlfn.VSTACK(Tabla1[Fecha Inicio grupo], Tabla1[Fecha Inicio grupo])) = MONTH(DATEVALUE("01/"&amp;Q3&amp;"/"&amp;$F$2))    ) * (_xlfn.VSTACK(Tabla1[Ética], Tabla1[Soc - FH]) &lt;&gt; "")))),0)</f>
        <v>10</v>
      </c>
      <c r="R18" s="57" t="str">
        <f>+Probacionistas!$B$1</f>
        <v>Ayacucho</v>
      </c>
    </row>
    <row r="19" spans="1:18">
      <c r="A19" s="297"/>
      <c r="B19" s="3" t="s">
        <v>500</v>
      </c>
      <c r="C19" s="3"/>
      <c r="D19" s="3"/>
      <c r="E19" s="23" cm="1">
        <f t="array" ref="E19">IF(SUM(IF(FREQUENCY(IF(Probacionistas!$F$4:$F$1275&lt;=EOMONTH(DATEVALUE("01/"&amp;E3&amp;"/"&amp;$E$2),0),IF(Probacionistas!$F$4:$F$1275&gt;=DATEVALUE("01/"&amp;E3&amp;"/"&amp;$E$2),MATCH(Probacionistas!$BG$4:$BG$1275,Probacionistas!$BG$4:$BG$1275,0))),ROW(Probacionistas!$BG$4:$BG$1275)-ROW(Probacionistas!$BE$3)+1),1))=-1,0,SUM(IF(FREQUENCY(IF(Probacionistas!$F$4:$F$1275&lt;=EOMONTH(DATEVALUE("01/"&amp;E3&amp;"/"&amp;$E$2),0),IF(Probacionistas!$F$4:$F$1275&gt;=DATEVALUE("01/"&amp;E3&amp;"/"&amp;$E$2),MATCH(Probacionistas!$BG$4:$BG$1275,Probacionistas!$BG$4:$BG$1275,0))),ROW(Probacionistas!$BG$4:$BG$1275)-ROW(Probacionistas!$BE$3)+1),1)))</f>
        <v>0</v>
      </c>
      <c r="F19" s="3"/>
      <c r="G19" s="3"/>
      <c r="H19" s="3"/>
      <c r="I19" s="3"/>
      <c r="J19" s="3"/>
      <c r="K19" s="3"/>
      <c r="L19" s="3"/>
      <c r="M19" s="3"/>
      <c r="N19" s="3"/>
      <c r="O19" s="3"/>
      <c r="P19" s="3"/>
      <c r="Q19" s="3"/>
      <c r="R19" s="57" t="str">
        <f>+Probacionistas!$B$1</f>
        <v>Ayacucho</v>
      </c>
    </row>
    <row r="20" spans="1:18">
      <c r="A20" s="297">
        <v>2.1800000000000002</v>
      </c>
      <c r="B20" s="7" t="s">
        <v>501</v>
      </c>
      <c r="C20" s="4">
        <f t="shared" ref="C20:C27" si="4">+SUM(F20:K20)</f>
        <v>150</v>
      </c>
      <c r="D20" s="4">
        <f t="shared" ref="D20:D27" si="5">+SUM(F20:Q20)</f>
        <v>225</v>
      </c>
      <c r="E20" s="23">
        <f>COUNTIFS(Probacionistas!$AR:$AR,"&lt;&gt;"" ",Probacionistas!$AR:$AR,"Asistió",Probacionistas!$R:$R,"Inscrito nuevo",Probacionistas!$F:$F,"&gt;="&amp;DATEVALUE("01/"&amp;E3&amp;"/"&amp;$E$2),Probacionistas!$F:$F,"&lt;="&amp;EOMONTH(DATEVALUE("01/"&amp;E3&amp;"/"&amp;$E$2),0))</f>
        <v>0</v>
      </c>
      <c r="F20" s="295">
        <f>COUNTIFS(Probacionistas!$AP:$AP,"&lt;&gt;"" ",Probacionistas!$P:$P,"Inscrito nuevo",Probacionistas!$BC:$BC,"Redes sociales",Probacionistas!$F:$F,"&gt;="&amp;DATEVALUE("01/"&amp;F3&amp;"/"&amp;$F$2),Probacionistas!$F:$F,"&lt;="&amp;EOMONTH(DATEVALUE("01/"&amp;F3&amp;"/"&amp;$F$2),0))</f>
        <v>25</v>
      </c>
      <c r="G20" s="295">
        <f>COUNTIFS(Probacionistas!$AP:$AP,"&lt;&gt;"" ",Probacionistas!$P:$P,"Inscrito nuevo",Probacionistas!$BC:$BC,"Redes sociales",Probacionistas!$F:$F,"&gt;="&amp;DATEVALUE("01/"&amp;G3&amp;"/"&amp;$F$2),Probacionistas!$F:$F,"&lt;="&amp;EOMONTH(DATEVALUE("01/"&amp;G3&amp;"/"&amp;$F$2),0))</f>
        <v>25</v>
      </c>
      <c r="H20" s="295">
        <f>COUNTIFS(Probacionistas!$AP:$AP,"&lt;&gt;"" ",Probacionistas!$P:$P,"Inscrito nuevo",Probacionistas!$BC:$BC,"Redes sociales",Probacionistas!$F:$F,"&gt;="&amp;DATEVALUE("01/"&amp;H3&amp;"/"&amp;$F$2),Probacionistas!$F:$F,"&lt;="&amp;EOMONTH(DATEVALUE("01/"&amp;H3&amp;"/"&amp;$F$2),0))</f>
        <v>25</v>
      </c>
      <c r="I20" s="295">
        <f>COUNTIFS(Probacionistas!$AP:$AP,"&lt;&gt;"" ",Probacionistas!$P:$P,"Inscrito nuevo",Probacionistas!$BC:$BC,"Redes sociales",Probacionistas!$F:$F,"&gt;="&amp;DATEVALUE("01/"&amp;I3&amp;"/"&amp;$F$2),Probacionistas!$F:$F,"&lt;="&amp;EOMONTH(DATEVALUE("01/"&amp;I3&amp;"/"&amp;$F$2),0))</f>
        <v>25</v>
      </c>
      <c r="J20" s="295">
        <f>COUNTIFS(Probacionistas!$AP:$AP,"&lt;&gt;"" ",Probacionistas!$P:$P,"Inscrito nuevo",Probacionistas!$BC:$BC,"Redes sociales",Probacionistas!$F:$F,"&gt;="&amp;DATEVALUE("01/"&amp;J3&amp;"/"&amp;$F$2),Probacionistas!$F:$F,"&lt;="&amp;EOMONTH(DATEVALUE("01/"&amp;J3&amp;"/"&amp;$F$2),0))</f>
        <v>25</v>
      </c>
      <c r="K20" s="295">
        <f>COUNTIFS(Probacionistas!$AP:$AP,"&lt;&gt;"" ",Probacionistas!$P:$P,"Inscrito nuevo",Probacionistas!$BC:$BC,"Redes sociales",Probacionistas!$F:$F,"&gt;="&amp;DATEVALUE("01/"&amp;K3&amp;"/"&amp;$F$2),Probacionistas!$F:$F,"&lt;="&amp;EOMONTH(DATEVALUE("01/"&amp;K3&amp;"/"&amp;$F$2),0))</f>
        <v>25</v>
      </c>
      <c r="L20" s="295">
        <f>COUNTIFS(Probacionistas!$AP:$AP,"&lt;&gt;"" ",Probacionistas!$P:$P,"Inscrito nuevo",Probacionistas!$BC:$BC,"Redes sociales",Probacionistas!$F:$F,"&gt;="&amp;DATEVALUE("01/"&amp;L3&amp;"/"&amp;$F$2),Probacionistas!$F:$F,"&lt;="&amp;EOMONTH(DATEVALUE("01/"&amp;L3&amp;"/"&amp;$F$2),0))</f>
        <v>25</v>
      </c>
      <c r="M20" s="295">
        <f>COUNTIFS(Probacionistas!$AP:$AP,"&lt;&gt;"" ",Probacionistas!$P:$P,"Inscrito nuevo",Probacionistas!$BC:$BC,"Redes sociales",Probacionistas!$F:$F,"&gt;="&amp;DATEVALUE("01/"&amp;M3&amp;"/"&amp;$F$2),Probacionistas!$F:$F,"&lt;="&amp;EOMONTH(DATEVALUE("01/"&amp;M3&amp;"/"&amp;$F$2),0))</f>
        <v>25</v>
      </c>
      <c r="N20" s="295">
        <f>COUNTIFS(Probacionistas!$AP:$AP,"&lt;&gt;"" ",Probacionistas!$P:$P,"Inscrito nuevo",Probacionistas!$BC:$BC,"Redes sociales",Probacionistas!$F:$F,"&gt;="&amp;DATEVALUE("01/"&amp;N3&amp;"/"&amp;$F$2),Probacionistas!$F:$F,"&lt;="&amp;EOMONTH(DATEVALUE("01/"&amp;N3&amp;"/"&amp;$F$2),0))</f>
        <v>13</v>
      </c>
      <c r="O20" s="295">
        <f>COUNTIFS(Probacionistas!$AP:$AP,"&lt;&gt;"" ",Probacionistas!$P:$P,"Inscrito nuevo",Probacionistas!$BC:$BC,"Redes sociales",Probacionistas!$F:$F,"&gt;="&amp;DATEVALUE("01/"&amp;O3&amp;"/"&amp;$F$2),Probacionistas!$F:$F,"&lt;="&amp;EOMONTH(DATEVALUE("01/"&amp;O3&amp;"/"&amp;$F$2),0))</f>
        <v>4</v>
      </c>
      <c r="P20" s="295">
        <f>COUNTIFS(Probacionistas!$AP:$AP,"&lt;&gt;"" ",Probacionistas!$P:$P,"Inscrito nuevo",Probacionistas!$BC:$BC,"Redes sociales",Probacionistas!$F:$F,"&gt;="&amp;DATEVALUE("01/"&amp;P3&amp;"/"&amp;$F$2),Probacionistas!$F:$F,"&lt;="&amp;EOMONTH(DATEVALUE("01/"&amp;P3&amp;"/"&amp;$F$2),0))</f>
        <v>4</v>
      </c>
      <c r="Q20" s="295">
        <f>COUNTIFS(Probacionistas!$AP:$AP,"&lt;&gt;"" ",Probacionistas!$P:$P,"Inscrito nuevo",Probacionistas!$BC:$BC,"Redes sociales",Probacionistas!$F:$F,"&gt;="&amp;DATEVALUE("01/"&amp;Q3&amp;"/"&amp;$F$2),Probacionistas!$F:$F,"&lt;="&amp;EOMONTH(DATEVALUE("01/"&amp;Q3&amp;"/"&amp;$F$2),0))</f>
        <v>4</v>
      </c>
      <c r="R20" s="57" t="str">
        <f>+Probacionistas!$B$1</f>
        <v>Ayacucho</v>
      </c>
    </row>
    <row r="21" spans="1:18">
      <c r="A21" s="297">
        <v>2.19</v>
      </c>
      <c r="B21" s="166" t="s">
        <v>502</v>
      </c>
      <c r="C21" s="4">
        <f t="shared" si="4"/>
        <v>72</v>
      </c>
      <c r="D21" s="4">
        <f t="shared" si="5"/>
        <v>107</v>
      </c>
      <c r="E21" s="3"/>
      <c r="F21" s="295">
        <f>COUNTIFS(Probacionistas!$AP:$AP,"&lt;&gt;"" ",Probacionistas!$P:$P,"Inscrito nuevo",Probacionistas!$BC:$BC,"Propag.Impresa",Probacionistas!$F:$F,"&gt;="&amp;DATEVALUE("01/"&amp;F3&amp;"/"&amp;$F$2),Probacionistas!$F:$F,"&lt;="&amp;EOMONTH(DATEVALUE("01/"&amp;F3&amp;"/"&amp;$F$2),0))</f>
        <v>12</v>
      </c>
      <c r="G21" s="295">
        <f>COUNTIFS(Probacionistas!$AP:$AP,"&lt;&gt;"" ",Probacionistas!$P:$P,"Inscrito nuevo",Probacionistas!$BC:$BC,"Propag.Impresa",Probacionistas!$F:$F,"&gt;="&amp;DATEVALUE("01/"&amp;G3&amp;"/"&amp;$F$2),Probacionistas!$F:$F,"&lt;="&amp;EOMONTH(DATEVALUE("01/"&amp;G3&amp;"/"&amp;$F$2),0))</f>
        <v>12</v>
      </c>
      <c r="H21" s="295">
        <f>COUNTIFS(Probacionistas!$AP:$AP,"&lt;&gt;"" ",Probacionistas!$P:$P,"Inscrito nuevo",Probacionistas!$BC:$BC,"Propag.Impresa",Probacionistas!$F:$F,"&gt;="&amp;DATEVALUE("01/"&amp;H3&amp;"/"&amp;$F$2),Probacionistas!$F:$F,"&lt;="&amp;EOMONTH(DATEVALUE("01/"&amp;H3&amp;"/"&amp;$F$2),0))</f>
        <v>12</v>
      </c>
      <c r="I21" s="295">
        <f>COUNTIFS(Probacionistas!$AP:$AP,"&lt;&gt;"" ",Probacionistas!$P:$P,"Inscrito nuevo",Probacionistas!$BC:$BC,"Propag.Impresa",Probacionistas!$F:$F,"&gt;="&amp;DATEVALUE("01/"&amp;I3&amp;"/"&amp;$F$2),Probacionistas!$F:$F,"&lt;="&amp;EOMONTH(DATEVALUE("01/"&amp;I3&amp;"/"&amp;$F$2),0))</f>
        <v>12</v>
      </c>
      <c r="J21" s="295">
        <f>COUNTIFS(Probacionistas!$AP:$AP,"&lt;&gt;"" ",Probacionistas!$P:$P,"Inscrito nuevo",Probacionistas!$BC:$BC,"Propag.Impresa",Probacionistas!$F:$F,"&gt;="&amp;DATEVALUE("01/"&amp;J3&amp;"/"&amp;$F$2),Probacionistas!$F:$F,"&lt;="&amp;EOMONTH(DATEVALUE("01/"&amp;J3&amp;"/"&amp;$F$2),0))</f>
        <v>12</v>
      </c>
      <c r="K21" s="295">
        <f>COUNTIFS(Probacionistas!$AP:$AP,"&lt;&gt;"" ",Probacionistas!$P:$P,"Inscrito nuevo",Probacionistas!$BC:$BC,"Propag.Impresa",Probacionistas!$F:$F,"&gt;="&amp;DATEVALUE("01/"&amp;K3&amp;"/"&amp;$F$2),Probacionistas!$F:$F,"&lt;="&amp;EOMONTH(DATEVALUE("01/"&amp;K3&amp;"/"&amp;$F$2),0))</f>
        <v>12</v>
      </c>
      <c r="L21" s="295">
        <f>COUNTIFS(Probacionistas!$AP:$AP,"&lt;&gt;"" ",Probacionistas!$P:$P,"Inscrito nuevo",Probacionistas!$BC:$BC,"Propag.Impresa",Probacionistas!$F:$F,"&gt;="&amp;DATEVALUE("01/"&amp;L3&amp;"/"&amp;$F$2),Probacionistas!$F:$F,"&lt;="&amp;EOMONTH(DATEVALUE("01/"&amp;L3&amp;"/"&amp;$F$2),0))</f>
        <v>12</v>
      </c>
      <c r="M21" s="295">
        <f>COUNTIFS(Probacionistas!$AP:$AP,"&lt;&gt;"" ",Probacionistas!$P:$P,"Inscrito nuevo",Probacionistas!$BC:$BC,"Propag.Impresa",Probacionistas!$F:$F,"&gt;="&amp;DATEVALUE("01/"&amp;M3&amp;"/"&amp;$F$2),Probacionistas!$F:$F,"&lt;="&amp;EOMONTH(DATEVALUE("01/"&amp;M3&amp;"/"&amp;$F$2),0))</f>
        <v>12</v>
      </c>
      <c r="N21" s="295">
        <f>COUNTIFS(Probacionistas!$AP:$AP,"&lt;&gt;"" ",Probacionistas!$P:$P,"Inscrito nuevo",Probacionistas!$BC:$BC,"Propag.Impresa",Probacionistas!$F:$F,"&gt;="&amp;DATEVALUE("01/"&amp;N3&amp;"/"&amp;$F$2),Probacionistas!$F:$F,"&lt;="&amp;EOMONTH(DATEVALUE("01/"&amp;N3&amp;"/"&amp;$F$2),0))</f>
        <v>5</v>
      </c>
      <c r="O21" s="295">
        <f>COUNTIFS(Probacionistas!$AP:$AP,"&lt;&gt;"" ",Probacionistas!$P:$P,"Inscrito nuevo",Probacionistas!$BC:$BC,"Propag.Impresa",Probacionistas!$F:$F,"&gt;="&amp;DATEVALUE("01/"&amp;O3&amp;"/"&amp;$F$2),Probacionistas!$F:$F,"&lt;="&amp;EOMONTH(DATEVALUE("01/"&amp;O3&amp;"/"&amp;$F$2),0))</f>
        <v>2</v>
      </c>
      <c r="P21" s="295">
        <f>COUNTIFS(Probacionistas!$AP:$AP,"&lt;&gt;"" ",Probacionistas!$P:$P,"Inscrito nuevo",Probacionistas!$BC:$BC,"Propag.Impresa",Probacionistas!$F:$F,"&gt;="&amp;DATEVALUE("01/"&amp;P3&amp;"/"&amp;$F$2),Probacionistas!$F:$F,"&lt;="&amp;EOMONTH(DATEVALUE("01/"&amp;P3&amp;"/"&amp;$F$2),0))</f>
        <v>2</v>
      </c>
      <c r="Q21" s="295">
        <f>COUNTIFS(Probacionistas!$AP:$AP,"&lt;&gt;"" ",Probacionistas!$P:$P,"Inscrito nuevo",Probacionistas!$BC:$BC,"Propag.Impresa",Probacionistas!$F:$F,"&gt;="&amp;DATEVALUE("01/"&amp;Q3&amp;"/"&amp;$F$2),Probacionistas!$F:$F,"&lt;="&amp;EOMONTH(DATEVALUE("01/"&amp;Q3&amp;"/"&amp;$F$2),0))</f>
        <v>2</v>
      </c>
      <c r="R21" s="57" t="str">
        <f>+Probacionistas!$B$1</f>
        <v>Ayacucho</v>
      </c>
    </row>
    <row r="22" spans="1:18">
      <c r="A22" s="297">
        <v>2.2000000000000002</v>
      </c>
      <c r="B22" s="7" t="s">
        <v>503</v>
      </c>
      <c r="C22" s="4">
        <f t="shared" si="4"/>
        <v>114</v>
      </c>
      <c r="D22" s="4">
        <f t="shared" si="5"/>
        <v>187</v>
      </c>
      <c r="E22" s="82">
        <f>COUNTIFS(Probacionistas!$AR:$AR,"&lt;&gt;"" ",Probacionistas!$R:$R,"Inscrito nuevo",Probacionistas!$BE:$BE,"Redes sociales",Probacionistas!$F:$F,"&gt;="&amp;DATEVALUE("01/"&amp;E3&amp;"/"&amp;$E$2),Probacionistas!$F:$F,"&lt;="&amp;EOMONTH(DATEVALUE("01/"&amp;E3&amp;"/"&amp;$E$2),0))</f>
        <v>0</v>
      </c>
      <c r="F22" s="295">
        <f>COUNTIFS(Probacionistas!$AP:$AP,"&lt;&gt;"" ",Probacionistas!$P:$P,"Inscrito nuevo",Probacionistas!$BC:$BC,"Contacto Personal",Probacionistas!$F:$F,"&gt;="&amp;DATEVALUE("01/"&amp;F3&amp;"/"&amp;$F$2),Probacionistas!$F:$F,"&lt;="&amp;EOMONTH(DATEVALUE("01/"&amp;F3&amp;"/"&amp;$F$2),0))</f>
        <v>19</v>
      </c>
      <c r="G22" s="295">
        <f>COUNTIFS(Probacionistas!$AP:$AP,"&lt;&gt;"" ",Probacionistas!$P:$P,"Inscrito nuevo",Probacionistas!$BC:$BC,"Contacto Personal",Probacionistas!$F:$F,"&gt;="&amp;DATEVALUE("01/"&amp;G3&amp;"/"&amp;$F$2),Probacionistas!$F:$F,"&lt;="&amp;EOMONTH(DATEVALUE("01/"&amp;G3&amp;"/"&amp;$F$2),0))</f>
        <v>19</v>
      </c>
      <c r="H22" s="295">
        <f>COUNTIFS(Probacionistas!$AP:$AP,"&lt;&gt;"" ",Probacionistas!$P:$P,"Inscrito nuevo",Probacionistas!$BC:$BC,"Contacto Personal",Probacionistas!$F:$F,"&gt;="&amp;DATEVALUE("01/"&amp;H3&amp;"/"&amp;$F$2),Probacionistas!$F:$F,"&lt;="&amp;EOMONTH(DATEVALUE("01/"&amp;H3&amp;"/"&amp;$F$2),0))</f>
        <v>19</v>
      </c>
      <c r="I22" s="295">
        <f>COUNTIFS(Probacionistas!$AP:$AP,"&lt;&gt;"" ",Probacionistas!$P:$P,"Inscrito nuevo",Probacionistas!$BC:$BC,"Contacto Personal",Probacionistas!$F:$F,"&gt;="&amp;DATEVALUE("01/"&amp;I3&amp;"/"&amp;$F$2),Probacionistas!$F:$F,"&lt;="&amp;EOMONTH(DATEVALUE("01/"&amp;I3&amp;"/"&amp;$F$2),0))</f>
        <v>19</v>
      </c>
      <c r="J22" s="295">
        <f>COUNTIFS(Probacionistas!$AP:$AP,"&lt;&gt;"" ",Probacionistas!$P:$P,"Inscrito nuevo",Probacionistas!$BC:$BC,"Contacto Personal",Probacionistas!$F:$F,"&gt;="&amp;DATEVALUE("01/"&amp;J3&amp;"/"&amp;$F$2),Probacionistas!$F:$F,"&lt;="&amp;EOMONTH(DATEVALUE("01/"&amp;J3&amp;"/"&amp;$F$2),0))</f>
        <v>19</v>
      </c>
      <c r="K22" s="295">
        <f>COUNTIFS(Probacionistas!$AP:$AP,"&lt;&gt;"" ",Probacionistas!$P:$P,"Inscrito nuevo",Probacionistas!$BC:$BC,"Contacto Personal",Probacionistas!$F:$F,"&gt;="&amp;DATEVALUE("01/"&amp;K3&amp;"/"&amp;$F$2),Probacionistas!$F:$F,"&lt;="&amp;EOMONTH(DATEVALUE("01/"&amp;K3&amp;"/"&amp;$F$2),0))</f>
        <v>19</v>
      </c>
      <c r="L22" s="295">
        <f>COUNTIFS(Probacionistas!$AP:$AP,"&lt;&gt;"" ",Probacionistas!$P:$P,"Inscrito nuevo",Probacionistas!$BC:$BC,"Contacto Personal",Probacionistas!$F:$F,"&gt;="&amp;DATEVALUE("01/"&amp;L3&amp;"/"&amp;$F$2),Probacionistas!$F:$F,"&lt;="&amp;EOMONTH(DATEVALUE("01/"&amp;L3&amp;"/"&amp;$F$2),0))</f>
        <v>19</v>
      </c>
      <c r="M22" s="295">
        <f>COUNTIFS(Probacionistas!$AP:$AP,"&lt;&gt;"" ",Probacionistas!$P:$P,"Inscrito nuevo",Probacionistas!$BC:$BC,"Contacto Personal",Probacionistas!$F:$F,"&gt;="&amp;DATEVALUE("01/"&amp;M3&amp;"/"&amp;$F$2),Probacionistas!$F:$F,"&lt;="&amp;EOMONTH(DATEVALUE("01/"&amp;M3&amp;"/"&amp;$F$2),0))</f>
        <v>19</v>
      </c>
      <c r="N22" s="295">
        <f>COUNTIFS(Probacionistas!$AP:$AP,"&lt;&gt;"" ",Probacionistas!$P:$P,"Inscrito nuevo",Probacionistas!$BC:$BC,"Contacto Personal",Probacionistas!$F:$F,"&gt;="&amp;DATEVALUE("01/"&amp;N3&amp;"/"&amp;$F$2),Probacionistas!$F:$F,"&lt;="&amp;EOMONTH(DATEVALUE("01/"&amp;N3&amp;"/"&amp;$F$2),0))</f>
        <v>17</v>
      </c>
      <c r="O22" s="295">
        <f>COUNTIFS(Probacionistas!$AP:$AP,"&lt;&gt;"" ",Probacionistas!$P:$P,"Inscrito nuevo",Probacionistas!$BC:$BC,"Contacto Personal",Probacionistas!$F:$F,"&gt;="&amp;DATEVALUE("01/"&amp;O3&amp;"/"&amp;$F$2),Probacionistas!$F:$F,"&lt;="&amp;EOMONTH(DATEVALUE("01/"&amp;O3&amp;"/"&amp;$F$2),0))</f>
        <v>6</v>
      </c>
      <c r="P22" s="295">
        <f>COUNTIFS(Probacionistas!$AP:$AP,"&lt;&gt;"" ",Probacionistas!$P:$P,"Inscrito nuevo",Probacionistas!$BC:$BC,"Contacto Personal",Probacionistas!$F:$F,"&gt;="&amp;DATEVALUE("01/"&amp;P3&amp;"/"&amp;$F$2),Probacionistas!$F:$F,"&lt;="&amp;EOMONTH(DATEVALUE("01/"&amp;P3&amp;"/"&amp;$F$2),0))</f>
        <v>6</v>
      </c>
      <c r="Q22" s="295">
        <f>COUNTIFS(Probacionistas!$AP:$AP,"&lt;&gt;"" ",Probacionistas!$P:$P,"Inscrito nuevo",Probacionistas!$BC:$BC,"Contacto Personal",Probacionistas!$F:$F,"&gt;="&amp;DATEVALUE("01/"&amp;Q3&amp;"/"&amp;$F$2),Probacionistas!$F:$F,"&lt;="&amp;EOMONTH(DATEVALUE("01/"&amp;Q3&amp;"/"&amp;$F$2),0))</f>
        <v>6</v>
      </c>
      <c r="R22" s="57" t="str">
        <f>+Probacionistas!$B$1</f>
        <v>Ayacucho</v>
      </c>
    </row>
    <row r="23" spans="1:18">
      <c r="A23" s="297">
        <v>2.21</v>
      </c>
      <c r="B23" s="7" t="s">
        <v>504</v>
      </c>
      <c r="C23" s="4">
        <f t="shared" si="4"/>
        <v>6</v>
      </c>
      <c r="D23" s="4">
        <f t="shared" si="5"/>
        <v>9</v>
      </c>
      <c r="E23" s="81">
        <f>COUNTIFS(Probacionistas!$AR:$AR,"&lt;&gt;"" ",Probacionistas!$R:$R,"Inscrito nuevo",Probacionistas!$BE:$BE,"Propag.Impresa",Probacionistas!$F:$F,"&gt;="&amp;DATEVALUE("01/"&amp;E3&amp;"/"&amp;$E$2),Probacionistas!$F:$F,"&lt;="&amp;EOMONTH(DATEVALUE("01/"&amp;E3&amp;"/"&amp;$E$2),0))</f>
        <v>0</v>
      </c>
      <c r="F23" s="81">
        <f>COUNTIFS(Probacionistas!$AP:$AP,"&lt;&gt;"" ",Probacionistas!$P:$P,"Inscrito nuevo",Probacionistas!$BC:$BC,"Actividades",Probacionistas!$F:$F,"&gt;="&amp;DATEVALUE("01/"&amp;F3&amp;"/"&amp;$F$2),Probacionistas!$F:$F,"&lt;="&amp;EOMONTH(DATEVALUE("01/"&amp;F3&amp;"/"&amp;$F$2),0))</f>
        <v>1</v>
      </c>
      <c r="G23" s="81">
        <f>COUNTIFS(Probacionistas!$AP:$AP,"&lt;&gt;"" ",Probacionistas!$P:$P,"Inscrito nuevo",Probacionistas!$BC:$BC,"Actividades",Probacionistas!$F:$F,"&gt;="&amp;DATEVALUE("01/"&amp;G3&amp;"/"&amp;$F$2),Probacionistas!$F:$F,"&lt;="&amp;EOMONTH(DATEVALUE("01/"&amp;G3&amp;"/"&amp;$F$2),0))</f>
        <v>1</v>
      </c>
      <c r="H23" s="81">
        <f>COUNTIFS(Probacionistas!$AP:$AP,"&lt;&gt;"" ",Probacionistas!$P:$P,"Inscrito nuevo",Probacionistas!$BC:$BC,"Actividades",Probacionistas!$F:$F,"&gt;="&amp;DATEVALUE("01/"&amp;H3&amp;"/"&amp;$F$2),Probacionistas!$F:$F,"&lt;="&amp;EOMONTH(DATEVALUE("01/"&amp;H3&amp;"/"&amp;$F$2),0))</f>
        <v>1</v>
      </c>
      <c r="I23" s="81">
        <f>COUNTIFS(Probacionistas!$AP:$AP,"&lt;&gt;"" ",Probacionistas!$P:$P,"Inscrito nuevo",Probacionistas!$BC:$BC,"Actividades",Probacionistas!$F:$F,"&gt;="&amp;DATEVALUE("01/"&amp;I3&amp;"/"&amp;$F$2),Probacionistas!$F:$F,"&lt;="&amp;EOMONTH(DATEVALUE("01/"&amp;I3&amp;"/"&amp;$F$2),0))</f>
        <v>1</v>
      </c>
      <c r="J23" s="81">
        <f>COUNTIFS(Probacionistas!$AP:$AP,"&lt;&gt;"" ",Probacionistas!$P:$P,"Inscrito nuevo",Probacionistas!$BC:$BC,"Actividades",Probacionistas!$F:$F,"&gt;="&amp;DATEVALUE("01/"&amp;J3&amp;"/"&amp;$F$2),Probacionistas!$F:$F,"&lt;="&amp;EOMONTH(DATEVALUE("01/"&amp;J3&amp;"/"&amp;$F$2),0))</f>
        <v>1</v>
      </c>
      <c r="K23" s="81">
        <f>COUNTIFS(Probacionistas!$AP:$AP,"&lt;&gt;"" ",Probacionistas!$P:$P,"Inscrito nuevo",Probacionistas!$BC:$BC,"Actividades",Probacionistas!$F:$F,"&gt;="&amp;DATEVALUE("01/"&amp;K3&amp;"/"&amp;$F$2),Probacionistas!$F:$F,"&lt;="&amp;EOMONTH(DATEVALUE("01/"&amp;K3&amp;"/"&amp;$F$2),0))</f>
        <v>1</v>
      </c>
      <c r="L23" s="81">
        <f>COUNTIFS(Probacionistas!$AP:$AP,"&lt;&gt;"" ",Probacionistas!$P:$P,"Inscrito nuevo",Probacionistas!$BC:$BC,"Actividades",Probacionistas!$F:$F,"&gt;="&amp;DATEVALUE("01/"&amp;L3&amp;"/"&amp;$F$2),Probacionistas!$F:$F,"&lt;="&amp;EOMONTH(DATEVALUE("01/"&amp;L3&amp;"/"&amp;$F$2),0))</f>
        <v>1</v>
      </c>
      <c r="M23" s="81">
        <f>COUNTIFS(Probacionistas!$AP:$AP,"&lt;&gt;"" ",Probacionistas!$P:$P,"Inscrito nuevo",Probacionistas!$BC:$BC,"Actividades",Probacionistas!$F:$F,"&gt;="&amp;DATEVALUE("01/"&amp;M3&amp;"/"&amp;$F$2),Probacionistas!$F:$F,"&lt;="&amp;EOMONTH(DATEVALUE("01/"&amp;M3&amp;"/"&amp;$F$2),0))</f>
        <v>1</v>
      </c>
      <c r="N23" s="81">
        <f>COUNTIFS(Probacionistas!$AP:$AP,"&lt;&gt;"" ",Probacionistas!$P:$P,"Inscrito nuevo",Probacionistas!$BC:$BC,"Actividades",Probacionistas!$F:$F,"&gt;="&amp;DATEVALUE("01/"&amp;N3&amp;"/"&amp;$F$2),Probacionistas!$F:$F,"&lt;="&amp;EOMONTH(DATEVALUE("01/"&amp;N3&amp;"/"&amp;$F$2),0))</f>
        <v>1</v>
      </c>
      <c r="O23" s="81">
        <f>COUNTIFS(Probacionistas!$AP:$AP,"&lt;&gt;"" ",Probacionistas!$P:$P,"Inscrito nuevo",Probacionistas!$BC:$BC,"Actividades",Probacionistas!$F:$F,"&gt;="&amp;DATEVALUE("01/"&amp;O3&amp;"/"&amp;$F$2),Probacionistas!$F:$F,"&lt;="&amp;EOMONTH(DATEVALUE("01/"&amp;O3&amp;"/"&amp;$F$2),0))</f>
        <v>0</v>
      </c>
      <c r="P23" s="81">
        <f>COUNTIFS(Probacionistas!$AP:$AP,"&lt;&gt;"" ",Probacionistas!$P:$P,"Inscrito nuevo",Probacionistas!$BC:$BC,"Actividades",Probacionistas!$F:$F,"&gt;="&amp;DATEVALUE("01/"&amp;P3&amp;"/"&amp;$F$2),Probacionistas!$F:$F,"&lt;="&amp;EOMONTH(DATEVALUE("01/"&amp;P3&amp;"/"&amp;$F$2),0))</f>
        <v>0</v>
      </c>
      <c r="Q23" s="81">
        <f>COUNTIFS(Probacionistas!$AP:$AP,"&lt;&gt;"" ",Probacionistas!$P:$P,"Inscrito nuevo",Probacionistas!$BC:$BC,"Actividades",Probacionistas!$F:$F,"&gt;="&amp;DATEVALUE("01/"&amp;Q3&amp;"/"&amp;$F$2),Probacionistas!$F:$F,"&lt;="&amp;EOMONTH(DATEVALUE("01/"&amp;Q3&amp;"/"&amp;$F$2),0))</f>
        <v>0</v>
      </c>
      <c r="R23" s="57" t="str">
        <f>+Probacionistas!$B$1</f>
        <v>Ayacucho</v>
      </c>
    </row>
    <row r="24" spans="1:18">
      <c r="A24" s="297">
        <v>2.2200000000000002</v>
      </c>
      <c r="B24" s="7" t="s">
        <v>505</v>
      </c>
      <c r="C24" s="4">
        <f t="shared" si="4"/>
        <v>24</v>
      </c>
      <c r="D24" s="4">
        <f t="shared" si="5"/>
        <v>33</v>
      </c>
      <c r="E24" s="6">
        <f>COUNTIFS(Probacionistas!$AR:$AR,"&lt;&gt;"" ",Probacionistas!$R:$R,"Inscrito nuevo",Probacionistas!$BE:$BE,"Contacto Personal",Probacionistas!$F:$F,"&gt;="&amp;DATEVALUE("01/"&amp;E3&amp;"/"&amp;$E$2),Probacionistas!$F:$F,"&lt;="&amp;EOMONTH(DATEVALUE("01/"&amp;E3&amp;"/"&amp;$E$2),0))</f>
        <v>0</v>
      </c>
      <c r="F24" s="6">
        <f>COUNTIFS(Probacionistas!$AP:$AP,"&lt;&gt;"" ",Probacionistas!$P:$P,"Inscrito nuevo",Probacionistas!$BC:$BC,"Web",Probacionistas!$F:$F,"&gt;="&amp;DATEVALUE("01/"&amp;F3&amp;"/"&amp;$F$2),Probacionistas!$F:$F,"&lt;="&amp;EOMONTH(DATEVALUE("01/"&amp;F3&amp;"/"&amp;$F$2),0))</f>
        <v>4</v>
      </c>
      <c r="G24" s="6">
        <f>COUNTIFS(Probacionistas!$AP:$AP,"&lt;&gt;"" ",Probacionistas!$P:$P,"Inscrito nuevo",Probacionistas!$BC:$BC,"Web",Probacionistas!$F:$F,"&gt;="&amp;DATEVALUE("01/"&amp;G3&amp;"/"&amp;$F$2),Probacionistas!$F:$F,"&lt;="&amp;EOMONTH(DATEVALUE("01/"&amp;G3&amp;"/"&amp;$F$2),0))</f>
        <v>4</v>
      </c>
      <c r="H24" s="6">
        <f>COUNTIFS(Probacionistas!$AP:$AP,"&lt;&gt;"" ",Probacionistas!$P:$P,"Inscrito nuevo",Probacionistas!$BC:$BC,"Web",Probacionistas!$F:$F,"&gt;="&amp;DATEVALUE("01/"&amp;H3&amp;"/"&amp;$F$2),Probacionistas!$F:$F,"&lt;="&amp;EOMONTH(DATEVALUE("01/"&amp;H3&amp;"/"&amp;$F$2),0))</f>
        <v>4</v>
      </c>
      <c r="I24" s="6">
        <f>COUNTIFS(Probacionistas!$AP:$AP,"&lt;&gt;"" ",Probacionistas!$P:$P,"Inscrito nuevo",Probacionistas!$BC:$BC,"Web",Probacionistas!$F:$F,"&gt;="&amp;DATEVALUE("01/"&amp;I3&amp;"/"&amp;$F$2),Probacionistas!$F:$F,"&lt;="&amp;EOMONTH(DATEVALUE("01/"&amp;I3&amp;"/"&amp;$F$2),0))</f>
        <v>4</v>
      </c>
      <c r="J24" s="6">
        <f>COUNTIFS(Probacionistas!$AP:$AP,"&lt;&gt;"" ",Probacionistas!$P:$P,"Inscrito nuevo",Probacionistas!$BC:$BC,"Web",Probacionistas!$F:$F,"&gt;="&amp;DATEVALUE("01/"&amp;J3&amp;"/"&amp;$F$2),Probacionistas!$F:$F,"&lt;="&amp;EOMONTH(DATEVALUE("01/"&amp;J3&amp;"/"&amp;$F$2),0))</f>
        <v>4</v>
      </c>
      <c r="K24" s="6">
        <f>COUNTIFS(Probacionistas!$AP:$AP,"&lt;&gt;"" ",Probacionistas!$P:$P,"Inscrito nuevo",Probacionistas!$BC:$BC,"Web",Probacionistas!$F:$F,"&gt;="&amp;DATEVALUE("01/"&amp;K3&amp;"/"&amp;$F$2),Probacionistas!$F:$F,"&lt;="&amp;EOMONTH(DATEVALUE("01/"&amp;K3&amp;"/"&amp;$F$2),0))</f>
        <v>4</v>
      </c>
      <c r="L24" s="6">
        <f>COUNTIFS(Probacionistas!$AP:$AP,"&lt;&gt;"" ",Probacionistas!$P:$P,"Inscrito nuevo",Probacionistas!$BC:$BC,"Web",Probacionistas!$F:$F,"&gt;="&amp;DATEVALUE("01/"&amp;L3&amp;"/"&amp;$F$2),Probacionistas!$F:$F,"&lt;="&amp;EOMONTH(DATEVALUE("01/"&amp;L3&amp;"/"&amp;$F$2),0))</f>
        <v>4</v>
      </c>
      <c r="M24" s="6">
        <f>COUNTIFS(Probacionistas!$AP:$AP,"&lt;&gt;"" ",Probacionistas!$P:$P,"Inscrito nuevo",Probacionistas!$BC:$BC,"Web",Probacionistas!$F:$F,"&gt;="&amp;DATEVALUE("01/"&amp;M3&amp;"/"&amp;$F$2),Probacionistas!$F:$F,"&lt;="&amp;EOMONTH(DATEVALUE("01/"&amp;M3&amp;"/"&amp;$F$2),0))</f>
        <v>4</v>
      </c>
      <c r="N24" s="6">
        <f>COUNTIFS(Probacionistas!$AP:$AP,"&lt;&gt;"" ",Probacionistas!$P:$P,"Inscrito nuevo",Probacionistas!$BC:$BC,"Web",Probacionistas!$F:$F,"&gt;="&amp;DATEVALUE("01/"&amp;N3&amp;"/"&amp;$F$2),Probacionistas!$F:$F,"&lt;="&amp;EOMONTH(DATEVALUE("01/"&amp;N3&amp;"/"&amp;$F$2),0))</f>
        <v>1</v>
      </c>
      <c r="O24" s="6">
        <f>COUNTIFS(Probacionistas!$AP:$AP,"&lt;&gt;"" ",Probacionistas!$P:$P,"Inscrito nuevo",Probacionistas!$BC:$BC,"Web",Probacionistas!$F:$F,"&gt;="&amp;DATEVALUE("01/"&amp;O3&amp;"/"&amp;$F$2),Probacionistas!$F:$F,"&lt;="&amp;EOMONTH(DATEVALUE("01/"&amp;O3&amp;"/"&amp;$F$2),0))</f>
        <v>0</v>
      </c>
      <c r="P24" s="6">
        <f>COUNTIFS(Probacionistas!$AP:$AP,"&lt;&gt;"" ",Probacionistas!$P:$P,"Inscrito nuevo",Probacionistas!$BC:$BC,"Web",Probacionistas!$F:$F,"&gt;="&amp;DATEVALUE("01/"&amp;P3&amp;"/"&amp;$F$2),Probacionistas!$F:$F,"&lt;="&amp;EOMONTH(DATEVALUE("01/"&amp;P3&amp;"/"&amp;$F$2),0))</f>
        <v>0</v>
      </c>
      <c r="Q24" s="6">
        <f>COUNTIFS(Probacionistas!$AP:$AP,"&lt;&gt;"" ",Probacionistas!$P:$P,"Inscrito nuevo",Probacionistas!$BC:$BC,"Web",Probacionistas!$F:$F,"&gt;="&amp;DATEVALUE("01/"&amp;Q3&amp;"/"&amp;$F$2),Probacionistas!$F:$F,"&lt;="&amp;EOMONTH(DATEVALUE("01/"&amp;Q3&amp;"/"&amp;$F$2),0))</f>
        <v>0</v>
      </c>
      <c r="R24" s="57" t="str">
        <f>+Probacionistas!$B$1</f>
        <v>Ayacucho</v>
      </c>
    </row>
    <row r="25" spans="1:18">
      <c r="A25" s="297">
        <v>2.23</v>
      </c>
      <c r="B25" s="10" t="s">
        <v>506</v>
      </c>
      <c r="C25" s="4">
        <f t="shared" si="4"/>
        <v>0</v>
      </c>
      <c r="D25" s="4">
        <f t="shared" si="5"/>
        <v>0</v>
      </c>
      <c r="E25" s="6">
        <f>COUNTIFS(Probacionistas!$AR:$AR,"&lt;&gt;"" ",Probacionistas!$R:$R,"Inscrito nuevo",Probacionistas!$BE:$BE,"Actividades",Probacionistas!$F:$F,"&gt;="&amp;DATEVALUE("01/"&amp;E2&amp;"/"&amp;$E$2),Probacionistas!$F:$F,"&lt;="&amp;EOMONTH(DATEVALUE("01/"&amp;E2&amp;"/"&amp;$E$2),0))</f>
        <v>0</v>
      </c>
      <c r="F25" s="6">
        <f>COUNTIFS(Probacionistas!$AP:$AP,"&lt;&gt;"" ",Probacionistas!$P:$P,"Inscrito nuevo",Probacionistas!$BC:$BC,"Cursos",Probacionistas!$F:$F,"&gt;="&amp;DATEVALUE("01/"&amp;F3&amp;"/"&amp;$F$2),Probacionistas!$F:$F,"&lt;="&amp;EOMONTH(DATEVALUE("01/"&amp;F3&amp;"/"&amp;$F$2),0))</f>
        <v>0</v>
      </c>
      <c r="G25" s="6">
        <f>COUNTIFS(Probacionistas!$AP:$AP,"&lt;&gt;"" ",Probacionistas!$P:$P,"Inscrito nuevo",Probacionistas!$BC:$BC,"Cursos",Probacionistas!$F:$F,"&gt;="&amp;DATEVALUE("01/"&amp;G3&amp;"/"&amp;$F$2),Probacionistas!$F:$F,"&lt;="&amp;EOMONTH(DATEVALUE("01/"&amp;G3&amp;"/"&amp;$F$2),0))</f>
        <v>0</v>
      </c>
      <c r="H25" s="6">
        <f>COUNTIFS(Probacionistas!$AP:$AP,"&lt;&gt;"" ",Probacionistas!$P:$P,"Inscrito nuevo",Probacionistas!$BC:$BC,"Cursos",Probacionistas!$F:$F,"&gt;="&amp;DATEVALUE("01/"&amp;H3&amp;"/"&amp;$F$2),Probacionistas!$F:$F,"&lt;="&amp;EOMONTH(DATEVALUE("01/"&amp;H3&amp;"/"&amp;$F$2),0))</f>
        <v>0</v>
      </c>
      <c r="I25" s="6">
        <f>COUNTIFS(Probacionistas!$AP:$AP,"&lt;&gt;"" ",Probacionistas!$P:$P,"Inscrito nuevo",Probacionistas!$BC:$BC,"Cursos",Probacionistas!$F:$F,"&gt;="&amp;DATEVALUE("01/"&amp;I3&amp;"/"&amp;$F$2),Probacionistas!$F:$F,"&lt;="&amp;EOMONTH(DATEVALUE("01/"&amp;I3&amp;"/"&amp;$F$2),0))</f>
        <v>0</v>
      </c>
      <c r="J25" s="6">
        <f>COUNTIFS(Probacionistas!$AP:$AP,"&lt;&gt;"" ",Probacionistas!$P:$P,"Inscrito nuevo",Probacionistas!$BC:$BC,"Cursos",Probacionistas!$F:$F,"&gt;="&amp;DATEVALUE("01/"&amp;J3&amp;"/"&amp;$F$2),Probacionistas!$F:$F,"&lt;="&amp;EOMONTH(DATEVALUE("01/"&amp;J3&amp;"/"&amp;$F$2),0))</f>
        <v>0</v>
      </c>
      <c r="K25" s="6">
        <f>COUNTIFS(Probacionistas!$AP:$AP,"&lt;&gt;"" ",Probacionistas!$P:$P,"Inscrito nuevo",Probacionistas!$BC:$BC,"Cursos",Probacionistas!$F:$F,"&gt;="&amp;DATEVALUE("01/"&amp;K3&amp;"/"&amp;$F$2),Probacionistas!$F:$F,"&lt;="&amp;EOMONTH(DATEVALUE("01/"&amp;K3&amp;"/"&amp;$F$2),0))</f>
        <v>0</v>
      </c>
      <c r="L25" s="6">
        <f>COUNTIFS(Probacionistas!$AP:$AP,"&lt;&gt;"" ",Probacionistas!$P:$P,"Inscrito nuevo",Probacionistas!$BC:$BC,"Cursos",Probacionistas!$F:$F,"&gt;="&amp;DATEVALUE("01/"&amp;L3&amp;"/"&amp;$F$2),Probacionistas!$F:$F,"&lt;="&amp;EOMONTH(DATEVALUE("01/"&amp;L3&amp;"/"&amp;$F$2),0))</f>
        <v>0</v>
      </c>
      <c r="M25" s="6">
        <f>COUNTIFS(Probacionistas!$AP:$AP,"&lt;&gt;"" ",Probacionistas!$P:$P,"Inscrito nuevo",Probacionistas!$BC:$BC,"Cursos",Probacionistas!$F:$F,"&gt;="&amp;DATEVALUE("01/"&amp;M3&amp;"/"&amp;$F$2),Probacionistas!$F:$F,"&lt;="&amp;EOMONTH(DATEVALUE("01/"&amp;M3&amp;"/"&amp;$F$2),0))</f>
        <v>0</v>
      </c>
      <c r="N25" s="6">
        <f>COUNTIFS(Probacionistas!$AP:$AP,"&lt;&gt;"" ",Probacionistas!$P:$P,"Inscrito nuevo",Probacionistas!$BC:$BC,"Cursos",Probacionistas!$F:$F,"&gt;="&amp;DATEVALUE("01/"&amp;N3&amp;"/"&amp;$F$2),Probacionistas!$F:$F,"&lt;="&amp;EOMONTH(DATEVALUE("01/"&amp;N3&amp;"/"&amp;$F$2),0))</f>
        <v>0</v>
      </c>
      <c r="O25" s="6">
        <f>COUNTIFS(Probacionistas!$AP:$AP,"&lt;&gt;"" ",Probacionistas!$P:$P,"Inscrito nuevo",Probacionistas!$BC:$BC,"Cursos",Probacionistas!$F:$F,"&gt;="&amp;DATEVALUE("01/"&amp;O3&amp;"/"&amp;$F$2),Probacionistas!$F:$F,"&lt;="&amp;EOMONTH(DATEVALUE("01/"&amp;O3&amp;"/"&amp;$F$2),0))</f>
        <v>0</v>
      </c>
      <c r="P25" s="6">
        <f>COUNTIFS(Probacionistas!$AP:$AP,"&lt;&gt;"" ",Probacionistas!$P:$P,"Inscrito nuevo",Probacionistas!$BC:$BC,"Cursos",Probacionistas!$F:$F,"&gt;="&amp;DATEVALUE("01/"&amp;P3&amp;"/"&amp;$F$2),Probacionistas!$F:$F,"&lt;="&amp;EOMONTH(DATEVALUE("01/"&amp;P3&amp;"/"&amp;$F$2),0))</f>
        <v>0</v>
      </c>
      <c r="Q25" s="6">
        <f>COUNTIFS(Probacionistas!$AP:$AP,"&lt;&gt;"" ",Probacionistas!$P:$P,"Inscrito nuevo",Probacionistas!$BC:$BC,"Cursos",Probacionistas!$F:$F,"&gt;="&amp;DATEVALUE("01/"&amp;Q3&amp;"/"&amp;$F$2),Probacionistas!$F:$F,"&lt;="&amp;EOMONTH(DATEVALUE("01/"&amp;Q3&amp;"/"&amp;$F$2),0))</f>
        <v>0</v>
      </c>
      <c r="R25" s="57" t="str">
        <f>+Probacionistas!$B$1</f>
        <v>Ayacucho</v>
      </c>
    </row>
    <row r="26" spans="1:18">
      <c r="A26" s="297">
        <v>2.2400000000000002</v>
      </c>
      <c r="B26" s="10" t="s">
        <v>507</v>
      </c>
      <c r="C26" s="4">
        <f t="shared" si="4"/>
        <v>0</v>
      </c>
      <c r="D26" s="4">
        <f t="shared" si="5"/>
        <v>0</v>
      </c>
      <c r="E26" s="6">
        <f>COUNTIFS(Probacionistas!$AR:$AR,"&lt;&gt;"" ",Probacionistas!$R:$R,"Inscrito nuevo",Probacionistas!$BE:$BE,"Web",Probacionistas!$F:$F,"&gt;="&amp;DATEVALUE("01/"&amp;E3&amp;"/"&amp;$E$2),Probacionistas!$F:$F,"&lt;="&amp;EOMONTH(DATEVALUE("01/"&amp;E3&amp;"/"&amp;$E$2),0))</f>
        <v>0</v>
      </c>
      <c r="F26" s="6">
        <f>COUNTIFS(Probacionistas!$AP:$AP,"&lt;&gt;"" ",Probacionistas!$P:$P,"Inscrito nuevo",Probacionistas!$BC:$BC,"Llamadas",Probacionistas!$F:$F,"&gt;="&amp;DATEVALUE("01/"&amp;F3&amp;"/"&amp;$F$2),Probacionistas!$F:$F,"&lt;="&amp;EOMONTH(DATEVALUE("01/"&amp;F3&amp;"/"&amp;$F$2),0))</f>
        <v>0</v>
      </c>
      <c r="G26" s="6">
        <f>COUNTIFS(Probacionistas!$AP:$AP,"&lt;&gt;"" ",Probacionistas!$P:$P,"Inscrito nuevo",Probacionistas!$BC:$BC,"Llamadas",Probacionistas!$F:$F,"&gt;="&amp;DATEVALUE("01/"&amp;G3&amp;"/"&amp;$F$2),Probacionistas!$F:$F,"&lt;="&amp;EOMONTH(DATEVALUE("01/"&amp;G3&amp;"/"&amp;$F$2),0))</f>
        <v>0</v>
      </c>
      <c r="H26" s="6">
        <f>COUNTIFS(Probacionistas!$AP:$AP,"&lt;&gt;"" ",Probacionistas!$P:$P,"Inscrito nuevo",Probacionistas!$BC:$BC,"Llamadas",Probacionistas!$F:$F,"&gt;="&amp;DATEVALUE("01/"&amp;H3&amp;"/"&amp;$F$2),Probacionistas!$F:$F,"&lt;="&amp;EOMONTH(DATEVALUE("01/"&amp;H3&amp;"/"&amp;$F$2),0))</f>
        <v>0</v>
      </c>
      <c r="I26" s="6">
        <f>COUNTIFS(Probacionistas!$AP:$AP,"&lt;&gt;"" ",Probacionistas!$P:$P,"Inscrito nuevo",Probacionistas!$BC:$BC,"Llamadas",Probacionistas!$F:$F,"&gt;="&amp;DATEVALUE("01/"&amp;I3&amp;"/"&amp;$F$2),Probacionistas!$F:$F,"&lt;="&amp;EOMONTH(DATEVALUE("01/"&amp;I3&amp;"/"&amp;$F$2),0))</f>
        <v>0</v>
      </c>
      <c r="J26" s="6">
        <f>COUNTIFS(Probacionistas!$AP:$AP,"&lt;&gt;"" ",Probacionistas!$P:$P,"Inscrito nuevo",Probacionistas!$BC:$BC,"Llamadas",Probacionistas!$F:$F,"&gt;="&amp;DATEVALUE("01/"&amp;J3&amp;"/"&amp;$F$2),Probacionistas!$F:$F,"&lt;="&amp;EOMONTH(DATEVALUE("01/"&amp;J3&amp;"/"&amp;$F$2),0))</f>
        <v>0</v>
      </c>
      <c r="K26" s="6">
        <f>COUNTIFS(Probacionistas!$AP:$AP,"&lt;&gt;"" ",Probacionistas!$P:$P,"Inscrito nuevo",Probacionistas!$BC:$BC,"Llamadas",Probacionistas!$F:$F,"&gt;="&amp;DATEVALUE("01/"&amp;K3&amp;"/"&amp;$F$2),Probacionistas!$F:$F,"&lt;="&amp;EOMONTH(DATEVALUE("01/"&amp;K3&amp;"/"&amp;$F$2),0))</f>
        <v>0</v>
      </c>
      <c r="L26" s="6">
        <f>COUNTIFS(Probacionistas!$AP:$AP,"&lt;&gt;"" ",Probacionistas!$P:$P,"Inscrito nuevo",Probacionistas!$BC:$BC,"Llamadas",Probacionistas!$F:$F,"&gt;="&amp;DATEVALUE("01/"&amp;L3&amp;"/"&amp;$F$2),Probacionistas!$F:$F,"&lt;="&amp;EOMONTH(DATEVALUE("01/"&amp;L3&amp;"/"&amp;$F$2),0))</f>
        <v>0</v>
      </c>
      <c r="M26" s="6">
        <f>COUNTIFS(Probacionistas!$AP:$AP,"&lt;&gt;"" ",Probacionistas!$P:$P,"Inscrito nuevo",Probacionistas!$BC:$BC,"Llamadas",Probacionistas!$F:$F,"&gt;="&amp;DATEVALUE("01/"&amp;M3&amp;"/"&amp;$F$2),Probacionistas!$F:$F,"&lt;="&amp;EOMONTH(DATEVALUE("01/"&amp;M3&amp;"/"&amp;$F$2),0))</f>
        <v>0</v>
      </c>
      <c r="N26" s="6">
        <f>COUNTIFS(Probacionistas!$AP:$AP,"&lt;&gt;"" ",Probacionistas!$P:$P,"Inscrito nuevo",Probacionistas!$BC:$BC,"Llamadas",Probacionistas!$F:$F,"&gt;="&amp;DATEVALUE("01/"&amp;N3&amp;"/"&amp;$F$2),Probacionistas!$F:$F,"&lt;="&amp;EOMONTH(DATEVALUE("01/"&amp;N3&amp;"/"&amp;$F$2),0))</f>
        <v>0</v>
      </c>
      <c r="O26" s="6">
        <f>COUNTIFS(Probacionistas!$AP:$AP,"&lt;&gt;"" ",Probacionistas!$P:$P,"Inscrito nuevo",Probacionistas!$BC:$BC,"Llamadas",Probacionistas!$F:$F,"&gt;="&amp;DATEVALUE("01/"&amp;O3&amp;"/"&amp;$F$2),Probacionistas!$F:$F,"&lt;="&amp;EOMONTH(DATEVALUE("01/"&amp;O3&amp;"/"&amp;$F$2),0))</f>
        <v>0</v>
      </c>
      <c r="P26" s="6">
        <f>COUNTIFS(Probacionistas!$AP:$AP,"&lt;&gt;"" ",Probacionistas!$P:$P,"Inscrito nuevo",Probacionistas!$BC:$BC,"Llamadas",Probacionistas!$F:$F,"&gt;="&amp;DATEVALUE("01/"&amp;P3&amp;"/"&amp;$F$2),Probacionistas!$F:$F,"&lt;="&amp;EOMONTH(DATEVALUE("01/"&amp;P3&amp;"/"&amp;$F$2),0))</f>
        <v>0</v>
      </c>
      <c r="Q26" s="6">
        <f>COUNTIFS(Probacionistas!$AP:$AP,"&lt;&gt;"" ",Probacionistas!$P:$P,"Inscrito nuevo",Probacionistas!$BC:$BC,"Llamadas",Probacionistas!$F:$F,"&gt;="&amp;DATEVALUE("01/"&amp;Q3&amp;"/"&amp;$F$2),Probacionistas!$F:$F,"&lt;="&amp;EOMONTH(DATEVALUE("01/"&amp;Q3&amp;"/"&amp;$F$2),0))</f>
        <v>0</v>
      </c>
      <c r="R26" s="57" t="str">
        <f>+Probacionistas!$B$1</f>
        <v>Ayacucho</v>
      </c>
    </row>
    <row r="27" spans="1:18">
      <c r="A27" s="297">
        <v>2.25</v>
      </c>
      <c r="B27" s="167" t="s">
        <v>508</v>
      </c>
      <c r="C27" s="4">
        <f t="shared" si="4"/>
        <v>0</v>
      </c>
      <c r="D27" s="4">
        <f t="shared" si="5"/>
        <v>0</v>
      </c>
      <c r="E27" s="33"/>
      <c r="F27" s="6">
        <f>COUNTIFS(Probacionistas!$AP:$AP,"&lt;&gt;"" ",Probacionistas!$P:$P,"Inscrito nuevo",Probacionistas!$BC:$BC,"Mensajes de texto",Probacionistas!$F:$F,"&gt;="&amp;DATEVALUE("01/"&amp;F3&amp;"/"&amp;$F$2),Probacionistas!$F:$F,"&lt;="&amp;EOMONTH(DATEVALUE("01/"&amp;F3&amp;"/"&amp;$F$2),0))</f>
        <v>0</v>
      </c>
      <c r="G27" s="6">
        <f>COUNTIFS(Probacionistas!$AP:$AP,"&lt;&gt;"" ",Probacionistas!$P:$P,"Inscrito nuevo",Probacionistas!$BC:$BC,"Mensajes de texto",Probacionistas!$F:$F,"&gt;="&amp;DATEVALUE("01/"&amp;G3&amp;"/"&amp;$F$2),Probacionistas!$F:$F,"&lt;="&amp;EOMONTH(DATEVALUE("01/"&amp;G3&amp;"/"&amp;$F$2),0))</f>
        <v>0</v>
      </c>
      <c r="H27" s="6">
        <f>COUNTIFS(Probacionistas!$AP:$AP,"&lt;&gt;"" ",Probacionistas!$P:$P,"Inscrito nuevo",Probacionistas!$BC:$BC,"Mensajes de texto",Probacionistas!$F:$F,"&gt;="&amp;DATEVALUE("01/"&amp;H3&amp;"/"&amp;$F$2),Probacionistas!$F:$F,"&lt;="&amp;EOMONTH(DATEVALUE("01/"&amp;H3&amp;"/"&amp;$F$2),0))</f>
        <v>0</v>
      </c>
      <c r="I27" s="6">
        <f>COUNTIFS(Probacionistas!$AP:$AP,"&lt;&gt;"" ",Probacionistas!$P:$P,"Inscrito nuevo",Probacionistas!$BC:$BC,"Mensajes de texto",Probacionistas!$F:$F,"&gt;="&amp;DATEVALUE("01/"&amp;I3&amp;"/"&amp;$F$2),Probacionistas!$F:$F,"&lt;="&amp;EOMONTH(DATEVALUE("01/"&amp;I3&amp;"/"&amp;$F$2),0))</f>
        <v>0</v>
      </c>
      <c r="J27" s="6">
        <f>COUNTIFS(Probacionistas!$AP:$AP,"&lt;&gt;"" ",Probacionistas!$P:$P,"Inscrito nuevo",Probacionistas!$BC:$BC,"Mensajes de texto",Probacionistas!$F:$F,"&gt;="&amp;DATEVALUE("01/"&amp;J3&amp;"/"&amp;$F$2),Probacionistas!$F:$F,"&lt;="&amp;EOMONTH(DATEVALUE("01/"&amp;J3&amp;"/"&amp;$F$2),0))</f>
        <v>0</v>
      </c>
      <c r="K27" s="6">
        <f>COUNTIFS(Probacionistas!$AP:$AP,"&lt;&gt;"" ",Probacionistas!$P:$P,"Inscrito nuevo",Probacionistas!$BC:$BC,"Mensajes de texto",Probacionistas!$F:$F,"&gt;="&amp;DATEVALUE("01/"&amp;K3&amp;"/"&amp;$F$2),Probacionistas!$F:$F,"&lt;="&amp;EOMONTH(DATEVALUE("01/"&amp;K3&amp;"/"&amp;$F$2),0))</f>
        <v>0</v>
      </c>
      <c r="L27" s="6">
        <f>COUNTIFS(Probacionistas!$AP:$AP,"&lt;&gt;"" ",Probacionistas!$P:$P,"Inscrito nuevo",Probacionistas!$BC:$BC,"Mensajes de texto",Probacionistas!$F:$F,"&gt;="&amp;DATEVALUE("01/"&amp;L3&amp;"/"&amp;$F$2),Probacionistas!$F:$F,"&lt;="&amp;EOMONTH(DATEVALUE("01/"&amp;L3&amp;"/"&amp;$F$2),0))</f>
        <v>0</v>
      </c>
      <c r="M27" s="6">
        <f>COUNTIFS(Probacionistas!$AP:$AP,"&lt;&gt;"" ",Probacionistas!$P:$P,"Inscrito nuevo",Probacionistas!$BC:$BC,"Mensajes de texto",Probacionistas!$F:$F,"&gt;="&amp;DATEVALUE("01/"&amp;M3&amp;"/"&amp;$F$2),Probacionistas!$F:$F,"&lt;="&amp;EOMONTH(DATEVALUE("01/"&amp;M3&amp;"/"&amp;$F$2),0))</f>
        <v>0</v>
      </c>
      <c r="N27" s="6">
        <f>COUNTIFS(Probacionistas!$AP:$AP,"&lt;&gt;"" ",Probacionistas!$P:$P,"Inscrito nuevo",Probacionistas!$BC:$BC,"Mensajes de texto",Probacionistas!$F:$F,"&gt;="&amp;DATEVALUE("01/"&amp;N3&amp;"/"&amp;$F$2),Probacionistas!$F:$F,"&lt;="&amp;EOMONTH(DATEVALUE("01/"&amp;N3&amp;"/"&amp;$F$2),0))</f>
        <v>0</v>
      </c>
      <c r="O27" s="6">
        <f>COUNTIFS(Probacionistas!$AP:$AP,"&lt;&gt;"" ",Probacionistas!$P:$P,"Inscrito nuevo",Probacionistas!$BC:$BC,"Mensajes de texto",Probacionistas!$F:$F,"&gt;="&amp;DATEVALUE("01/"&amp;O3&amp;"/"&amp;$F$2),Probacionistas!$F:$F,"&lt;="&amp;EOMONTH(DATEVALUE("01/"&amp;O3&amp;"/"&amp;$F$2),0))</f>
        <v>0</v>
      </c>
      <c r="P27" s="6">
        <f>COUNTIFS(Probacionistas!$AP:$AP,"&lt;&gt;"" ",Probacionistas!$P:$P,"Inscrito nuevo",Probacionistas!$BC:$BC,"Mensajes de texto",Probacionistas!$F:$F,"&gt;="&amp;DATEVALUE("01/"&amp;P3&amp;"/"&amp;$F$2),Probacionistas!$F:$F,"&lt;="&amp;EOMONTH(DATEVALUE("01/"&amp;P3&amp;"/"&amp;$F$2),0))</f>
        <v>0</v>
      </c>
      <c r="Q27" s="6">
        <f>COUNTIFS(Probacionistas!$AP:$AP,"&lt;&gt;"" ",Probacionistas!$P:$P,"Inscrito nuevo",Probacionistas!$BC:$BC,"Mensajes de texto",Probacionistas!$F:$F,"&gt;="&amp;DATEVALUE("01/"&amp;Q3&amp;"/"&amp;$F$2),Probacionistas!$F:$F,"&lt;="&amp;EOMONTH(DATEVALUE("01/"&amp;Q3&amp;"/"&amp;$F$2),0))</f>
        <v>0</v>
      </c>
      <c r="R27" s="57" t="str">
        <f>+Probacionistas!$B$1</f>
        <v>Ayacucho</v>
      </c>
    </row>
  </sheetData>
  <sheetProtection algorithmName="SHA-512" hashValue="RDhSsTuZMS7JjGOXLZtfXm71d856Uht52btZJCMoTZ2hBFDGINStBnqDOznCpwbWlB0pxPXA8nbTEmVAQBkGdQ==" saltValue="efx6+B6a8LgcMDWA7LdklA==" spinCount="100000" sheet="1" objects="1" scenarios="1"/>
  <protectedRanges>
    <protectedRange sqref="F5" name="Rango1"/>
  </protectedRanges>
  <mergeCells count="5164">
    <mergeCell ref="WSB1:WSC1"/>
    <mergeCell ref="WSD1:WSE1"/>
    <mergeCell ref="WSF1:WSG1"/>
    <mergeCell ref="WSH1:WSI1"/>
    <mergeCell ref="WRP1:WRQ1"/>
    <mergeCell ref="WRR1:WRS1"/>
    <mergeCell ref="WRT1:WRU1"/>
    <mergeCell ref="WRV1:WRW1"/>
    <mergeCell ref="WRX1:WRY1"/>
    <mergeCell ref="WRZ1:WSA1"/>
    <mergeCell ref="WRD1:WRE1"/>
    <mergeCell ref="WRF1:WRG1"/>
    <mergeCell ref="WRH1:WRI1"/>
    <mergeCell ref="WRJ1:WRK1"/>
    <mergeCell ref="WRL1:WRM1"/>
    <mergeCell ref="WRN1:WRO1"/>
    <mergeCell ref="WQR1:WQS1"/>
    <mergeCell ref="WQT1:WQU1"/>
    <mergeCell ref="WQV1:WQW1"/>
    <mergeCell ref="WQX1:WQY1"/>
    <mergeCell ref="WQZ1:WRA1"/>
    <mergeCell ref="WRB1:WRC1"/>
    <mergeCell ref="WQF1:WQG1"/>
    <mergeCell ref="WQH1:WQI1"/>
    <mergeCell ref="WQJ1:WQK1"/>
    <mergeCell ref="WQL1:WQM1"/>
    <mergeCell ref="WQN1:WQO1"/>
    <mergeCell ref="WQP1:WQQ1"/>
    <mergeCell ref="WPT1:WPU1"/>
    <mergeCell ref="WPV1:WPW1"/>
    <mergeCell ref="WPX1:WPY1"/>
    <mergeCell ref="WPZ1:WQA1"/>
    <mergeCell ref="WQB1:WQC1"/>
    <mergeCell ref="WQD1:WQE1"/>
    <mergeCell ref="WPH1:WPI1"/>
    <mergeCell ref="WPJ1:WPK1"/>
    <mergeCell ref="WPL1:WPM1"/>
    <mergeCell ref="WPN1:WPO1"/>
    <mergeCell ref="WPP1:WPQ1"/>
    <mergeCell ref="WPR1:WPS1"/>
    <mergeCell ref="WOV1:WOW1"/>
    <mergeCell ref="WOX1:WOY1"/>
    <mergeCell ref="WOZ1:WPA1"/>
    <mergeCell ref="WPB1:WPC1"/>
    <mergeCell ref="WPD1:WPE1"/>
    <mergeCell ref="WPF1:WPG1"/>
    <mergeCell ref="WOJ1:WOK1"/>
    <mergeCell ref="WOL1:WOM1"/>
    <mergeCell ref="WON1:WOO1"/>
    <mergeCell ref="WOP1:WOQ1"/>
    <mergeCell ref="WOR1:WOS1"/>
    <mergeCell ref="WOT1:WOU1"/>
    <mergeCell ref="WNX1:WNY1"/>
    <mergeCell ref="WNZ1:WOA1"/>
    <mergeCell ref="WOB1:WOC1"/>
    <mergeCell ref="WOD1:WOE1"/>
    <mergeCell ref="WOF1:WOG1"/>
    <mergeCell ref="WOH1:WOI1"/>
    <mergeCell ref="WNL1:WNM1"/>
    <mergeCell ref="WNN1:WNO1"/>
    <mergeCell ref="WNP1:WNQ1"/>
    <mergeCell ref="WNR1:WNS1"/>
    <mergeCell ref="WNT1:WNU1"/>
    <mergeCell ref="WNV1:WNW1"/>
    <mergeCell ref="WMZ1:WNA1"/>
    <mergeCell ref="WNB1:WNC1"/>
    <mergeCell ref="WND1:WNE1"/>
    <mergeCell ref="WNF1:WNG1"/>
    <mergeCell ref="WNH1:WNI1"/>
    <mergeCell ref="WNJ1:WNK1"/>
    <mergeCell ref="WMN1:WMO1"/>
    <mergeCell ref="WMP1:WMQ1"/>
    <mergeCell ref="WMR1:WMS1"/>
    <mergeCell ref="WMT1:WMU1"/>
    <mergeCell ref="WMV1:WMW1"/>
    <mergeCell ref="WMX1:WMY1"/>
    <mergeCell ref="WMB1:WMC1"/>
    <mergeCell ref="WMD1:WME1"/>
    <mergeCell ref="WMF1:WMG1"/>
    <mergeCell ref="WMH1:WMI1"/>
    <mergeCell ref="WMJ1:WMK1"/>
    <mergeCell ref="WML1:WMM1"/>
    <mergeCell ref="WIB1:WIC1"/>
    <mergeCell ref="WID1:WIE1"/>
    <mergeCell ref="WIF1:WIG1"/>
    <mergeCell ref="WIH1:WII1"/>
    <mergeCell ref="WIJ1:WIK1"/>
    <mergeCell ref="WIL1:WIM1"/>
    <mergeCell ref="WHP1:WHQ1"/>
    <mergeCell ref="WHR1:WHS1"/>
    <mergeCell ref="WHT1:WHU1"/>
    <mergeCell ref="WHV1:WHW1"/>
    <mergeCell ref="WHX1:WHY1"/>
    <mergeCell ref="WHZ1:WIA1"/>
    <mergeCell ref="WHD1:WHE1"/>
    <mergeCell ref="WHF1:WHG1"/>
    <mergeCell ref="WHH1:WHI1"/>
    <mergeCell ref="WHJ1:WHK1"/>
    <mergeCell ref="WHL1:WHM1"/>
    <mergeCell ref="WHN1:WHO1"/>
    <mergeCell ref="WGR1:WGS1"/>
    <mergeCell ref="WGT1:WGU1"/>
    <mergeCell ref="WGV1:WGW1"/>
    <mergeCell ref="WGX1:WGY1"/>
    <mergeCell ref="WGZ1:WHA1"/>
    <mergeCell ref="WHB1:WHC1"/>
    <mergeCell ref="WGF1:WGG1"/>
    <mergeCell ref="WGH1:WGI1"/>
    <mergeCell ref="WGJ1:WGK1"/>
    <mergeCell ref="WGL1:WGM1"/>
    <mergeCell ref="WGN1:WGO1"/>
    <mergeCell ref="WGP1:WGQ1"/>
    <mergeCell ref="WFT1:WFU1"/>
    <mergeCell ref="WFV1:WFW1"/>
    <mergeCell ref="WFX1:WFY1"/>
    <mergeCell ref="WFZ1:WGA1"/>
    <mergeCell ref="WGB1:WGC1"/>
    <mergeCell ref="WGD1:WGE1"/>
    <mergeCell ref="WFH1:WFI1"/>
    <mergeCell ref="WFJ1:WFK1"/>
    <mergeCell ref="WFL1:WFM1"/>
    <mergeCell ref="WFN1:WFO1"/>
    <mergeCell ref="WFP1:WFQ1"/>
    <mergeCell ref="WFR1:WFS1"/>
    <mergeCell ref="WEV1:WEW1"/>
    <mergeCell ref="WEX1:WEY1"/>
    <mergeCell ref="WEZ1:WFA1"/>
    <mergeCell ref="WFB1:WFC1"/>
    <mergeCell ref="WFD1:WFE1"/>
    <mergeCell ref="WFF1:WFG1"/>
    <mergeCell ref="WEJ1:WEK1"/>
    <mergeCell ref="WEL1:WEM1"/>
    <mergeCell ref="WEN1:WEO1"/>
    <mergeCell ref="WEP1:WEQ1"/>
    <mergeCell ref="WER1:WES1"/>
    <mergeCell ref="WET1:WEU1"/>
    <mergeCell ref="WDX1:WDY1"/>
    <mergeCell ref="WDZ1:WEA1"/>
    <mergeCell ref="WEB1:WEC1"/>
    <mergeCell ref="WED1:WEE1"/>
    <mergeCell ref="WEF1:WEG1"/>
    <mergeCell ref="WEH1:WEI1"/>
    <mergeCell ref="WDL1:WDM1"/>
    <mergeCell ref="WDN1:WDO1"/>
    <mergeCell ref="WDP1:WDQ1"/>
    <mergeCell ref="WDR1:WDS1"/>
    <mergeCell ref="WDT1:WDU1"/>
    <mergeCell ref="WDV1:WDW1"/>
    <mergeCell ref="WCZ1:WDA1"/>
    <mergeCell ref="WDB1:WDC1"/>
    <mergeCell ref="WDD1:WDE1"/>
    <mergeCell ref="WDF1:WDG1"/>
    <mergeCell ref="WDH1:WDI1"/>
    <mergeCell ref="WDJ1:WDK1"/>
    <mergeCell ref="WCN1:WCO1"/>
    <mergeCell ref="WCP1:WCQ1"/>
    <mergeCell ref="WCR1:WCS1"/>
    <mergeCell ref="WCT1:WCU1"/>
    <mergeCell ref="WCV1:WCW1"/>
    <mergeCell ref="WCX1:WCY1"/>
    <mergeCell ref="VYN1:VYO1"/>
    <mergeCell ref="VYP1:VYQ1"/>
    <mergeCell ref="WCF1:WCG1"/>
    <mergeCell ref="WCH1:WCI1"/>
    <mergeCell ref="WCJ1:WCK1"/>
    <mergeCell ref="WCL1:WCM1"/>
    <mergeCell ref="VYB1:VYC1"/>
    <mergeCell ref="VYD1:VYE1"/>
    <mergeCell ref="VYF1:VYG1"/>
    <mergeCell ref="VYH1:VYI1"/>
    <mergeCell ref="VYJ1:VYK1"/>
    <mergeCell ref="VYL1:VYM1"/>
    <mergeCell ref="VXP1:VXQ1"/>
    <mergeCell ref="VXR1:VXS1"/>
    <mergeCell ref="VXT1:VXU1"/>
    <mergeCell ref="VXV1:VXW1"/>
    <mergeCell ref="VXX1:VXY1"/>
    <mergeCell ref="VXZ1:VYA1"/>
    <mergeCell ref="VXD1:VXE1"/>
    <mergeCell ref="VXF1:VXG1"/>
    <mergeCell ref="VXH1:VXI1"/>
    <mergeCell ref="VXJ1:VXK1"/>
    <mergeCell ref="VXL1:VXM1"/>
    <mergeCell ref="VXN1:VXO1"/>
    <mergeCell ref="VWR1:VWS1"/>
    <mergeCell ref="VWT1:VWU1"/>
    <mergeCell ref="VWV1:VWW1"/>
    <mergeCell ref="VWX1:VWY1"/>
    <mergeCell ref="VWZ1:VXA1"/>
    <mergeCell ref="VXB1:VXC1"/>
    <mergeCell ref="VWF1:VWG1"/>
    <mergeCell ref="VWH1:VWI1"/>
    <mergeCell ref="VWJ1:VWK1"/>
    <mergeCell ref="VWL1:VWM1"/>
    <mergeCell ref="VWN1:VWO1"/>
    <mergeCell ref="VWP1:VWQ1"/>
    <mergeCell ref="VVT1:VVU1"/>
    <mergeCell ref="VVV1:VVW1"/>
    <mergeCell ref="VVX1:VVY1"/>
    <mergeCell ref="VVZ1:VWA1"/>
    <mergeCell ref="VWB1:VWC1"/>
    <mergeCell ref="VWD1:VWE1"/>
    <mergeCell ref="VVH1:VVI1"/>
    <mergeCell ref="VVJ1:VVK1"/>
    <mergeCell ref="VVL1:VVM1"/>
    <mergeCell ref="VVN1:VVO1"/>
    <mergeCell ref="VVP1:VVQ1"/>
    <mergeCell ref="VVR1:VVS1"/>
    <mergeCell ref="VUV1:VUW1"/>
    <mergeCell ref="VUX1:VUY1"/>
    <mergeCell ref="VUZ1:VVA1"/>
    <mergeCell ref="VVB1:VVC1"/>
    <mergeCell ref="VVD1:VVE1"/>
    <mergeCell ref="VVF1:VVG1"/>
    <mergeCell ref="VUJ1:VUK1"/>
    <mergeCell ref="VUL1:VUM1"/>
    <mergeCell ref="VUN1:VUO1"/>
    <mergeCell ref="VUP1:VUQ1"/>
    <mergeCell ref="VUR1:VUS1"/>
    <mergeCell ref="VUT1:VUU1"/>
    <mergeCell ref="VTX1:VTY1"/>
    <mergeCell ref="VTZ1:VUA1"/>
    <mergeCell ref="VUB1:VUC1"/>
    <mergeCell ref="VUD1:VUE1"/>
    <mergeCell ref="VUF1:VUG1"/>
    <mergeCell ref="VUH1:VUI1"/>
    <mergeCell ref="VTL1:VTM1"/>
    <mergeCell ref="VTN1:VTO1"/>
    <mergeCell ref="VTP1:VTQ1"/>
    <mergeCell ref="VTR1:VTS1"/>
    <mergeCell ref="VTT1:VTU1"/>
    <mergeCell ref="VTV1:VTW1"/>
    <mergeCell ref="VSZ1:VTA1"/>
    <mergeCell ref="VTB1:VTC1"/>
    <mergeCell ref="VTD1:VTE1"/>
    <mergeCell ref="VTF1:VTG1"/>
    <mergeCell ref="VTH1:VTI1"/>
    <mergeCell ref="VTJ1:VTK1"/>
    <mergeCell ref="VSN1:VSO1"/>
    <mergeCell ref="VSP1:VSQ1"/>
    <mergeCell ref="VSR1:VSS1"/>
    <mergeCell ref="VST1:VSU1"/>
    <mergeCell ref="VSV1:VSW1"/>
    <mergeCell ref="VSX1:VSY1"/>
    <mergeCell ref="VON1:VOO1"/>
    <mergeCell ref="VOP1:VOQ1"/>
    <mergeCell ref="VOR1:VOS1"/>
    <mergeCell ref="VOT1:VOU1"/>
    <mergeCell ref="VSJ1:VSK1"/>
    <mergeCell ref="VSL1:VSM1"/>
    <mergeCell ref="VOB1:VOC1"/>
    <mergeCell ref="VOD1:VOE1"/>
    <mergeCell ref="VOF1:VOG1"/>
    <mergeCell ref="VOH1:VOI1"/>
    <mergeCell ref="VOJ1:VOK1"/>
    <mergeCell ref="VOL1:VOM1"/>
    <mergeCell ref="VNP1:VNQ1"/>
    <mergeCell ref="VNR1:VNS1"/>
    <mergeCell ref="VNT1:VNU1"/>
    <mergeCell ref="VNV1:VNW1"/>
    <mergeCell ref="VNX1:VNY1"/>
    <mergeCell ref="VNZ1:VOA1"/>
    <mergeCell ref="VND1:VNE1"/>
    <mergeCell ref="VNF1:VNG1"/>
    <mergeCell ref="VNH1:VNI1"/>
    <mergeCell ref="VNJ1:VNK1"/>
    <mergeCell ref="VNL1:VNM1"/>
    <mergeCell ref="VNN1:VNO1"/>
    <mergeCell ref="VMR1:VMS1"/>
    <mergeCell ref="VMT1:VMU1"/>
    <mergeCell ref="VMV1:VMW1"/>
    <mergeCell ref="VMX1:VMY1"/>
    <mergeCell ref="VMZ1:VNA1"/>
    <mergeCell ref="VNB1:VNC1"/>
    <mergeCell ref="VMF1:VMG1"/>
    <mergeCell ref="VMH1:VMI1"/>
    <mergeCell ref="VMJ1:VMK1"/>
    <mergeCell ref="VML1:VMM1"/>
    <mergeCell ref="VMN1:VMO1"/>
    <mergeCell ref="VMP1:VMQ1"/>
    <mergeCell ref="VLT1:VLU1"/>
    <mergeCell ref="VLV1:VLW1"/>
    <mergeCell ref="VLX1:VLY1"/>
    <mergeCell ref="VLZ1:VMA1"/>
    <mergeCell ref="VMB1:VMC1"/>
    <mergeCell ref="VMD1:VME1"/>
    <mergeCell ref="VLH1:VLI1"/>
    <mergeCell ref="VLJ1:VLK1"/>
    <mergeCell ref="VLL1:VLM1"/>
    <mergeCell ref="VLN1:VLO1"/>
    <mergeCell ref="VLP1:VLQ1"/>
    <mergeCell ref="VLR1:VLS1"/>
    <mergeCell ref="VKV1:VKW1"/>
    <mergeCell ref="VKX1:VKY1"/>
    <mergeCell ref="VKZ1:VLA1"/>
    <mergeCell ref="VLB1:VLC1"/>
    <mergeCell ref="VLD1:VLE1"/>
    <mergeCell ref="VLF1:VLG1"/>
    <mergeCell ref="VKJ1:VKK1"/>
    <mergeCell ref="VKL1:VKM1"/>
    <mergeCell ref="VKN1:VKO1"/>
    <mergeCell ref="VKP1:VKQ1"/>
    <mergeCell ref="VKR1:VKS1"/>
    <mergeCell ref="VKT1:VKU1"/>
    <mergeCell ref="VJX1:VJY1"/>
    <mergeCell ref="VJZ1:VKA1"/>
    <mergeCell ref="VKB1:VKC1"/>
    <mergeCell ref="VKD1:VKE1"/>
    <mergeCell ref="VKF1:VKG1"/>
    <mergeCell ref="VKH1:VKI1"/>
    <mergeCell ref="VJL1:VJM1"/>
    <mergeCell ref="VJN1:VJO1"/>
    <mergeCell ref="VJP1:VJQ1"/>
    <mergeCell ref="VJR1:VJS1"/>
    <mergeCell ref="VJT1:VJU1"/>
    <mergeCell ref="VJV1:VJW1"/>
    <mergeCell ref="VIZ1:VJA1"/>
    <mergeCell ref="VJB1:VJC1"/>
    <mergeCell ref="VJD1:VJE1"/>
    <mergeCell ref="VJF1:VJG1"/>
    <mergeCell ref="VJH1:VJI1"/>
    <mergeCell ref="VJJ1:VJK1"/>
    <mergeCell ref="VIN1:VIO1"/>
    <mergeCell ref="VIP1:VIQ1"/>
    <mergeCell ref="VIR1:VIS1"/>
    <mergeCell ref="VIT1:VIU1"/>
    <mergeCell ref="VIV1:VIW1"/>
    <mergeCell ref="VIX1:VIY1"/>
    <mergeCell ref="VEN1:VEO1"/>
    <mergeCell ref="VEP1:VEQ1"/>
    <mergeCell ref="VER1:VES1"/>
    <mergeCell ref="VET1:VEU1"/>
    <mergeCell ref="VEV1:VEW1"/>
    <mergeCell ref="VEX1:VEY1"/>
    <mergeCell ref="VEB1:VEC1"/>
    <mergeCell ref="VED1:VEE1"/>
    <mergeCell ref="VEF1:VEG1"/>
    <mergeCell ref="VEH1:VEI1"/>
    <mergeCell ref="VEJ1:VEK1"/>
    <mergeCell ref="VEL1:VEM1"/>
    <mergeCell ref="VDP1:VDQ1"/>
    <mergeCell ref="VDR1:VDS1"/>
    <mergeCell ref="VDT1:VDU1"/>
    <mergeCell ref="VDV1:VDW1"/>
    <mergeCell ref="VDX1:VDY1"/>
    <mergeCell ref="VDZ1:VEA1"/>
    <mergeCell ref="VDD1:VDE1"/>
    <mergeCell ref="VDF1:VDG1"/>
    <mergeCell ref="VDH1:VDI1"/>
    <mergeCell ref="VDJ1:VDK1"/>
    <mergeCell ref="VDL1:VDM1"/>
    <mergeCell ref="VDN1:VDO1"/>
    <mergeCell ref="VCR1:VCS1"/>
    <mergeCell ref="VCT1:VCU1"/>
    <mergeCell ref="VCV1:VCW1"/>
    <mergeCell ref="VCX1:VCY1"/>
    <mergeCell ref="VCZ1:VDA1"/>
    <mergeCell ref="VDB1:VDC1"/>
    <mergeCell ref="VCF1:VCG1"/>
    <mergeCell ref="VCH1:VCI1"/>
    <mergeCell ref="VCJ1:VCK1"/>
    <mergeCell ref="VCL1:VCM1"/>
    <mergeCell ref="VCN1:VCO1"/>
    <mergeCell ref="VCP1:VCQ1"/>
    <mergeCell ref="VBT1:VBU1"/>
    <mergeCell ref="VBV1:VBW1"/>
    <mergeCell ref="VBX1:VBY1"/>
    <mergeCell ref="VBZ1:VCA1"/>
    <mergeCell ref="VCB1:VCC1"/>
    <mergeCell ref="VCD1:VCE1"/>
    <mergeCell ref="VBH1:VBI1"/>
    <mergeCell ref="VBJ1:VBK1"/>
    <mergeCell ref="VBL1:VBM1"/>
    <mergeCell ref="VBN1:VBO1"/>
    <mergeCell ref="VBP1:VBQ1"/>
    <mergeCell ref="VBR1:VBS1"/>
    <mergeCell ref="VAV1:VAW1"/>
    <mergeCell ref="VAX1:VAY1"/>
    <mergeCell ref="VAZ1:VBA1"/>
    <mergeCell ref="VBB1:VBC1"/>
    <mergeCell ref="VBD1:VBE1"/>
    <mergeCell ref="VBF1:VBG1"/>
    <mergeCell ref="VAJ1:VAK1"/>
    <mergeCell ref="VAL1:VAM1"/>
    <mergeCell ref="VAN1:VAO1"/>
    <mergeCell ref="VAP1:VAQ1"/>
    <mergeCell ref="VAR1:VAS1"/>
    <mergeCell ref="VAT1:VAU1"/>
    <mergeCell ref="UZX1:UZY1"/>
    <mergeCell ref="UZZ1:VAA1"/>
    <mergeCell ref="VAB1:VAC1"/>
    <mergeCell ref="VAD1:VAE1"/>
    <mergeCell ref="VAF1:VAG1"/>
    <mergeCell ref="VAH1:VAI1"/>
    <mergeCell ref="UZL1:UZM1"/>
    <mergeCell ref="UZN1:UZO1"/>
    <mergeCell ref="UZP1:UZQ1"/>
    <mergeCell ref="UZR1:UZS1"/>
    <mergeCell ref="UZT1:UZU1"/>
    <mergeCell ref="UZV1:UZW1"/>
    <mergeCell ref="UYZ1:UZA1"/>
    <mergeCell ref="UZB1:UZC1"/>
    <mergeCell ref="UZD1:UZE1"/>
    <mergeCell ref="UZF1:UZG1"/>
    <mergeCell ref="UZH1:UZI1"/>
    <mergeCell ref="UZJ1:UZK1"/>
    <mergeCell ref="UUZ1:UVA1"/>
    <mergeCell ref="UVB1:UVC1"/>
    <mergeCell ref="UYR1:UYS1"/>
    <mergeCell ref="UYT1:UYU1"/>
    <mergeCell ref="UYV1:UYW1"/>
    <mergeCell ref="UYX1:UYY1"/>
    <mergeCell ref="UUN1:UUO1"/>
    <mergeCell ref="UUP1:UUQ1"/>
    <mergeCell ref="UUR1:UUS1"/>
    <mergeCell ref="UUT1:UUU1"/>
    <mergeCell ref="UUV1:UUW1"/>
    <mergeCell ref="UUX1:UUY1"/>
    <mergeCell ref="UUB1:UUC1"/>
    <mergeCell ref="UUD1:UUE1"/>
    <mergeCell ref="UUF1:UUG1"/>
    <mergeCell ref="UUH1:UUI1"/>
    <mergeCell ref="UUJ1:UUK1"/>
    <mergeCell ref="UUL1:UUM1"/>
    <mergeCell ref="UTP1:UTQ1"/>
    <mergeCell ref="UTR1:UTS1"/>
    <mergeCell ref="UTT1:UTU1"/>
    <mergeCell ref="UTV1:UTW1"/>
    <mergeCell ref="UTX1:UTY1"/>
    <mergeCell ref="UTZ1:UUA1"/>
    <mergeCell ref="UTD1:UTE1"/>
    <mergeCell ref="UTF1:UTG1"/>
    <mergeCell ref="UTH1:UTI1"/>
    <mergeCell ref="UTJ1:UTK1"/>
    <mergeCell ref="UTL1:UTM1"/>
    <mergeCell ref="UTN1:UTO1"/>
    <mergeCell ref="USR1:USS1"/>
    <mergeCell ref="UST1:USU1"/>
    <mergeCell ref="USV1:USW1"/>
    <mergeCell ref="USX1:USY1"/>
    <mergeCell ref="USZ1:UTA1"/>
    <mergeCell ref="UTB1:UTC1"/>
    <mergeCell ref="USF1:USG1"/>
    <mergeCell ref="USH1:USI1"/>
    <mergeCell ref="USJ1:USK1"/>
    <mergeCell ref="USL1:USM1"/>
    <mergeCell ref="USN1:USO1"/>
    <mergeCell ref="USP1:USQ1"/>
    <mergeCell ref="URT1:URU1"/>
    <mergeCell ref="URV1:URW1"/>
    <mergeCell ref="URX1:URY1"/>
    <mergeCell ref="URZ1:USA1"/>
    <mergeCell ref="USB1:USC1"/>
    <mergeCell ref="USD1:USE1"/>
    <mergeCell ref="URH1:URI1"/>
    <mergeCell ref="URJ1:URK1"/>
    <mergeCell ref="URL1:URM1"/>
    <mergeCell ref="URN1:URO1"/>
    <mergeCell ref="URP1:URQ1"/>
    <mergeCell ref="URR1:URS1"/>
    <mergeCell ref="UQV1:UQW1"/>
    <mergeCell ref="UQX1:UQY1"/>
    <mergeCell ref="UQZ1:URA1"/>
    <mergeCell ref="URB1:URC1"/>
    <mergeCell ref="URD1:URE1"/>
    <mergeCell ref="URF1:URG1"/>
    <mergeCell ref="UQJ1:UQK1"/>
    <mergeCell ref="UQL1:UQM1"/>
    <mergeCell ref="UQN1:UQO1"/>
    <mergeCell ref="UQP1:UQQ1"/>
    <mergeCell ref="UQR1:UQS1"/>
    <mergeCell ref="UQT1:UQU1"/>
    <mergeCell ref="UPX1:UPY1"/>
    <mergeCell ref="UPZ1:UQA1"/>
    <mergeCell ref="UQB1:UQC1"/>
    <mergeCell ref="UQD1:UQE1"/>
    <mergeCell ref="UQF1:UQG1"/>
    <mergeCell ref="UQH1:UQI1"/>
    <mergeCell ref="UPL1:UPM1"/>
    <mergeCell ref="UPN1:UPO1"/>
    <mergeCell ref="UPP1:UPQ1"/>
    <mergeCell ref="UPR1:UPS1"/>
    <mergeCell ref="UPT1:UPU1"/>
    <mergeCell ref="UPV1:UPW1"/>
    <mergeCell ref="UOZ1:UPA1"/>
    <mergeCell ref="UPB1:UPC1"/>
    <mergeCell ref="UPD1:UPE1"/>
    <mergeCell ref="UPF1:UPG1"/>
    <mergeCell ref="UPH1:UPI1"/>
    <mergeCell ref="UPJ1:UPK1"/>
    <mergeCell ref="UKZ1:ULA1"/>
    <mergeCell ref="ULB1:ULC1"/>
    <mergeCell ref="ULD1:ULE1"/>
    <mergeCell ref="ULF1:ULG1"/>
    <mergeCell ref="UOV1:UOW1"/>
    <mergeCell ref="UOX1:UOY1"/>
    <mergeCell ref="UKN1:UKO1"/>
    <mergeCell ref="UKP1:UKQ1"/>
    <mergeCell ref="UKR1:UKS1"/>
    <mergeCell ref="UKT1:UKU1"/>
    <mergeCell ref="UKV1:UKW1"/>
    <mergeCell ref="UKX1:UKY1"/>
    <mergeCell ref="UKB1:UKC1"/>
    <mergeCell ref="UKD1:UKE1"/>
    <mergeCell ref="UKF1:UKG1"/>
    <mergeCell ref="UKH1:UKI1"/>
    <mergeCell ref="UKJ1:UKK1"/>
    <mergeCell ref="UKL1:UKM1"/>
    <mergeCell ref="UJP1:UJQ1"/>
    <mergeCell ref="UJR1:UJS1"/>
    <mergeCell ref="UJT1:UJU1"/>
    <mergeCell ref="UJV1:UJW1"/>
    <mergeCell ref="UJX1:UJY1"/>
    <mergeCell ref="UJZ1:UKA1"/>
    <mergeCell ref="UJD1:UJE1"/>
    <mergeCell ref="UJF1:UJG1"/>
    <mergeCell ref="UJH1:UJI1"/>
    <mergeCell ref="UJJ1:UJK1"/>
    <mergeCell ref="UJL1:UJM1"/>
    <mergeCell ref="UJN1:UJO1"/>
    <mergeCell ref="UIR1:UIS1"/>
    <mergeCell ref="UIT1:UIU1"/>
    <mergeCell ref="UIV1:UIW1"/>
    <mergeCell ref="UIX1:UIY1"/>
    <mergeCell ref="UIZ1:UJA1"/>
    <mergeCell ref="UJB1:UJC1"/>
    <mergeCell ref="UIF1:UIG1"/>
    <mergeCell ref="UIH1:UII1"/>
    <mergeCell ref="UIJ1:UIK1"/>
    <mergeCell ref="UIL1:UIM1"/>
    <mergeCell ref="UIN1:UIO1"/>
    <mergeCell ref="UIP1:UIQ1"/>
    <mergeCell ref="UHT1:UHU1"/>
    <mergeCell ref="UHV1:UHW1"/>
    <mergeCell ref="UHX1:UHY1"/>
    <mergeCell ref="UHZ1:UIA1"/>
    <mergeCell ref="UIB1:UIC1"/>
    <mergeCell ref="UID1:UIE1"/>
    <mergeCell ref="UHH1:UHI1"/>
    <mergeCell ref="UHJ1:UHK1"/>
    <mergeCell ref="UHL1:UHM1"/>
    <mergeCell ref="UHN1:UHO1"/>
    <mergeCell ref="UHP1:UHQ1"/>
    <mergeCell ref="UHR1:UHS1"/>
    <mergeCell ref="UGV1:UGW1"/>
    <mergeCell ref="UGX1:UGY1"/>
    <mergeCell ref="UGZ1:UHA1"/>
    <mergeCell ref="UHB1:UHC1"/>
    <mergeCell ref="UHD1:UHE1"/>
    <mergeCell ref="UHF1:UHG1"/>
    <mergeCell ref="UGJ1:UGK1"/>
    <mergeCell ref="UGL1:UGM1"/>
    <mergeCell ref="UGN1:UGO1"/>
    <mergeCell ref="UGP1:UGQ1"/>
    <mergeCell ref="UGR1:UGS1"/>
    <mergeCell ref="UGT1:UGU1"/>
    <mergeCell ref="UFX1:UFY1"/>
    <mergeCell ref="UFZ1:UGA1"/>
    <mergeCell ref="UGB1:UGC1"/>
    <mergeCell ref="UGD1:UGE1"/>
    <mergeCell ref="UGF1:UGG1"/>
    <mergeCell ref="UGH1:UGI1"/>
    <mergeCell ref="UFL1:UFM1"/>
    <mergeCell ref="UFN1:UFO1"/>
    <mergeCell ref="UFP1:UFQ1"/>
    <mergeCell ref="UFR1:UFS1"/>
    <mergeCell ref="UFT1:UFU1"/>
    <mergeCell ref="UFV1:UFW1"/>
    <mergeCell ref="UEZ1:UFA1"/>
    <mergeCell ref="UFB1:UFC1"/>
    <mergeCell ref="UFD1:UFE1"/>
    <mergeCell ref="UFF1:UFG1"/>
    <mergeCell ref="UFH1:UFI1"/>
    <mergeCell ref="UFJ1:UFK1"/>
    <mergeCell ref="UAZ1:UBA1"/>
    <mergeCell ref="UBB1:UBC1"/>
    <mergeCell ref="UBD1:UBE1"/>
    <mergeCell ref="UBF1:UBG1"/>
    <mergeCell ref="UBH1:UBI1"/>
    <mergeCell ref="UBJ1:UBK1"/>
    <mergeCell ref="UAN1:UAO1"/>
    <mergeCell ref="UAP1:UAQ1"/>
    <mergeCell ref="UAR1:UAS1"/>
    <mergeCell ref="UAT1:UAU1"/>
    <mergeCell ref="UAV1:UAW1"/>
    <mergeCell ref="UAX1:UAY1"/>
    <mergeCell ref="UAB1:UAC1"/>
    <mergeCell ref="UAD1:UAE1"/>
    <mergeCell ref="UAF1:UAG1"/>
    <mergeCell ref="UAH1:UAI1"/>
    <mergeCell ref="UAJ1:UAK1"/>
    <mergeCell ref="UAL1:UAM1"/>
    <mergeCell ref="TZP1:TZQ1"/>
    <mergeCell ref="TZR1:TZS1"/>
    <mergeCell ref="TZT1:TZU1"/>
    <mergeCell ref="TZV1:TZW1"/>
    <mergeCell ref="TZX1:TZY1"/>
    <mergeCell ref="TZZ1:UAA1"/>
    <mergeCell ref="TZD1:TZE1"/>
    <mergeCell ref="TZF1:TZG1"/>
    <mergeCell ref="TZH1:TZI1"/>
    <mergeCell ref="TZJ1:TZK1"/>
    <mergeCell ref="TZL1:TZM1"/>
    <mergeCell ref="TZN1:TZO1"/>
    <mergeCell ref="TYR1:TYS1"/>
    <mergeCell ref="TYT1:TYU1"/>
    <mergeCell ref="TYV1:TYW1"/>
    <mergeCell ref="TYX1:TYY1"/>
    <mergeCell ref="TYZ1:TZA1"/>
    <mergeCell ref="TZB1:TZC1"/>
    <mergeCell ref="TYF1:TYG1"/>
    <mergeCell ref="TYH1:TYI1"/>
    <mergeCell ref="TYJ1:TYK1"/>
    <mergeCell ref="TYL1:TYM1"/>
    <mergeCell ref="TYN1:TYO1"/>
    <mergeCell ref="TYP1:TYQ1"/>
    <mergeCell ref="TXT1:TXU1"/>
    <mergeCell ref="TXV1:TXW1"/>
    <mergeCell ref="TXX1:TXY1"/>
    <mergeCell ref="TXZ1:TYA1"/>
    <mergeCell ref="TYB1:TYC1"/>
    <mergeCell ref="TYD1:TYE1"/>
    <mergeCell ref="TXH1:TXI1"/>
    <mergeCell ref="TXJ1:TXK1"/>
    <mergeCell ref="TXL1:TXM1"/>
    <mergeCell ref="TXN1:TXO1"/>
    <mergeCell ref="TXP1:TXQ1"/>
    <mergeCell ref="TXR1:TXS1"/>
    <mergeCell ref="TWV1:TWW1"/>
    <mergeCell ref="TWX1:TWY1"/>
    <mergeCell ref="TWZ1:TXA1"/>
    <mergeCell ref="TXB1:TXC1"/>
    <mergeCell ref="TXD1:TXE1"/>
    <mergeCell ref="TXF1:TXG1"/>
    <mergeCell ref="TWJ1:TWK1"/>
    <mergeCell ref="TWL1:TWM1"/>
    <mergeCell ref="TWN1:TWO1"/>
    <mergeCell ref="TWP1:TWQ1"/>
    <mergeCell ref="TWR1:TWS1"/>
    <mergeCell ref="TWT1:TWU1"/>
    <mergeCell ref="TVX1:TVY1"/>
    <mergeCell ref="TVZ1:TWA1"/>
    <mergeCell ref="TWB1:TWC1"/>
    <mergeCell ref="TWD1:TWE1"/>
    <mergeCell ref="TWF1:TWG1"/>
    <mergeCell ref="TWH1:TWI1"/>
    <mergeCell ref="TVL1:TVM1"/>
    <mergeCell ref="TVN1:TVO1"/>
    <mergeCell ref="TVP1:TVQ1"/>
    <mergeCell ref="TVR1:TVS1"/>
    <mergeCell ref="TVT1:TVU1"/>
    <mergeCell ref="TVV1:TVW1"/>
    <mergeCell ref="TRL1:TRM1"/>
    <mergeCell ref="TRN1:TRO1"/>
    <mergeCell ref="TVD1:TVE1"/>
    <mergeCell ref="TVF1:TVG1"/>
    <mergeCell ref="TVH1:TVI1"/>
    <mergeCell ref="TVJ1:TVK1"/>
    <mergeCell ref="TQZ1:TRA1"/>
    <mergeCell ref="TRB1:TRC1"/>
    <mergeCell ref="TRD1:TRE1"/>
    <mergeCell ref="TRF1:TRG1"/>
    <mergeCell ref="TRH1:TRI1"/>
    <mergeCell ref="TRJ1:TRK1"/>
    <mergeCell ref="TQN1:TQO1"/>
    <mergeCell ref="TQP1:TQQ1"/>
    <mergeCell ref="TQR1:TQS1"/>
    <mergeCell ref="TQT1:TQU1"/>
    <mergeCell ref="TQV1:TQW1"/>
    <mergeCell ref="TQX1:TQY1"/>
    <mergeCell ref="TQB1:TQC1"/>
    <mergeCell ref="TQD1:TQE1"/>
    <mergeCell ref="TQF1:TQG1"/>
    <mergeCell ref="TQH1:TQI1"/>
    <mergeCell ref="TQJ1:TQK1"/>
    <mergeCell ref="TQL1:TQM1"/>
    <mergeCell ref="TPP1:TPQ1"/>
    <mergeCell ref="TPR1:TPS1"/>
    <mergeCell ref="TPT1:TPU1"/>
    <mergeCell ref="TPV1:TPW1"/>
    <mergeCell ref="TPX1:TPY1"/>
    <mergeCell ref="TPZ1:TQA1"/>
    <mergeCell ref="TPD1:TPE1"/>
    <mergeCell ref="TPF1:TPG1"/>
    <mergeCell ref="TPH1:TPI1"/>
    <mergeCell ref="TPJ1:TPK1"/>
    <mergeCell ref="TPL1:TPM1"/>
    <mergeCell ref="TPN1:TPO1"/>
    <mergeCell ref="TOR1:TOS1"/>
    <mergeCell ref="TOT1:TOU1"/>
    <mergeCell ref="TOV1:TOW1"/>
    <mergeCell ref="TOX1:TOY1"/>
    <mergeCell ref="TOZ1:TPA1"/>
    <mergeCell ref="TPB1:TPC1"/>
    <mergeCell ref="TOF1:TOG1"/>
    <mergeCell ref="TOH1:TOI1"/>
    <mergeCell ref="TOJ1:TOK1"/>
    <mergeCell ref="TOL1:TOM1"/>
    <mergeCell ref="TON1:TOO1"/>
    <mergeCell ref="TOP1:TOQ1"/>
    <mergeCell ref="TNT1:TNU1"/>
    <mergeCell ref="TNV1:TNW1"/>
    <mergeCell ref="TNX1:TNY1"/>
    <mergeCell ref="TNZ1:TOA1"/>
    <mergeCell ref="TOB1:TOC1"/>
    <mergeCell ref="TOD1:TOE1"/>
    <mergeCell ref="TNH1:TNI1"/>
    <mergeCell ref="TNJ1:TNK1"/>
    <mergeCell ref="TNL1:TNM1"/>
    <mergeCell ref="TNN1:TNO1"/>
    <mergeCell ref="TNP1:TNQ1"/>
    <mergeCell ref="TNR1:TNS1"/>
    <mergeCell ref="TMV1:TMW1"/>
    <mergeCell ref="TMX1:TMY1"/>
    <mergeCell ref="TMZ1:TNA1"/>
    <mergeCell ref="TNB1:TNC1"/>
    <mergeCell ref="TND1:TNE1"/>
    <mergeCell ref="TNF1:TNG1"/>
    <mergeCell ref="TMJ1:TMK1"/>
    <mergeCell ref="TML1:TMM1"/>
    <mergeCell ref="TMN1:TMO1"/>
    <mergeCell ref="TMP1:TMQ1"/>
    <mergeCell ref="TMR1:TMS1"/>
    <mergeCell ref="TMT1:TMU1"/>
    <mergeCell ref="TLX1:TLY1"/>
    <mergeCell ref="TLZ1:TMA1"/>
    <mergeCell ref="TMB1:TMC1"/>
    <mergeCell ref="TMD1:TME1"/>
    <mergeCell ref="TMF1:TMG1"/>
    <mergeCell ref="TMH1:TMI1"/>
    <mergeCell ref="TLL1:TLM1"/>
    <mergeCell ref="TLN1:TLO1"/>
    <mergeCell ref="TLP1:TLQ1"/>
    <mergeCell ref="TLR1:TLS1"/>
    <mergeCell ref="TLT1:TLU1"/>
    <mergeCell ref="TLV1:TLW1"/>
    <mergeCell ref="THL1:THM1"/>
    <mergeCell ref="THN1:THO1"/>
    <mergeCell ref="THP1:THQ1"/>
    <mergeCell ref="THR1:THS1"/>
    <mergeCell ref="TLH1:TLI1"/>
    <mergeCell ref="TLJ1:TLK1"/>
    <mergeCell ref="TGZ1:THA1"/>
    <mergeCell ref="THB1:THC1"/>
    <mergeCell ref="THD1:THE1"/>
    <mergeCell ref="THF1:THG1"/>
    <mergeCell ref="THH1:THI1"/>
    <mergeCell ref="THJ1:THK1"/>
    <mergeCell ref="TGN1:TGO1"/>
    <mergeCell ref="TGP1:TGQ1"/>
    <mergeCell ref="TGR1:TGS1"/>
    <mergeCell ref="TGT1:TGU1"/>
    <mergeCell ref="TGV1:TGW1"/>
    <mergeCell ref="TGX1:TGY1"/>
    <mergeCell ref="TGB1:TGC1"/>
    <mergeCell ref="TGD1:TGE1"/>
    <mergeCell ref="TGF1:TGG1"/>
    <mergeCell ref="TGH1:TGI1"/>
    <mergeCell ref="TGJ1:TGK1"/>
    <mergeCell ref="TGL1:TGM1"/>
    <mergeCell ref="TFP1:TFQ1"/>
    <mergeCell ref="TFR1:TFS1"/>
    <mergeCell ref="TFT1:TFU1"/>
    <mergeCell ref="TFV1:TFW1"/>
    <mergeCell ref="TFX1:TFY1"/>
    <mergeCell ref="TFZ1:TGA1"/>
    <mergeCell ref="TFD1:TFE1"/>
    <mergeCell ref="TFF1:TFG1"/>
    <mergeCell ref="TFH1:TFI1"/>
    <mergeCell ref="TFJ1:TFK1"/>
    <mergeCell ref="TFL1:TFM1"/>
    <mergeCell ref="TFN1:TFO1"/>
    <mergeCell ref="TER1:TES1"/>
    <mergeCell ref="TET1:TEU1"/>
    <mergeCell ref="TEV1:TEW1"/>
    <mergeCell ref="TEX1:TEY1"/>
    <mergeCell ref="TEZ1:TFA1"/>
    <mergeCell ref="TFB1:TFC1"/>
    <mergeCell ref="TEF1:TEG1"/>
    <mergeCell ref="TEH1:TEI1"/>
    <mergeCell ref="TEJ1:TEK1"/>
    <mergeCell ref="TEL1:TEM1"/>
    <mergeCell ref="TEN1:TEO1"/>
    <mergeCell ref="TEP1:TEQ1"/>
    <mergeCell ref="TDT1:TDU1"/>
    <mergeCell ref="TDV1:TDW1"/>
    <mergeCell ref="TDX1:TDY1"/>
    <mergeCell ref="TDZ1:TEA1"/>
    <mergeCell ref="TEB1:TEC1"/>
    <mergeCell ref="TED1:TEE1"/>
    <mergeCell ref="TDH1:TDI1"/>
    <mergeCell ref="TDJ1:TDK1"/>
    <mergeCell ref="TDL1:TDM1"/>
    <mergeCell ref="TDN1:TDO1"/>
    <mergeCell ref="TDP1:TDQ1"/>
    <mergeCell ref="TDR1:TDS1"/>
    <mergeCell ref="TCV1:TCW1"/>
    <mergeCell ref="TCX1:TCY1"/>
    <mergeCell ref="TCZ1:TDA1"/>
    <mergeCell ref="TDB1:TDC1"/>
    <mergeCell ref="TDD1:TDE1"/>
    <mergeCell ref="TDF1:TDG1"/>
    <mergeCell ref="TCJ1:TCK1"/>
    <mergeCell ref="TCL1:TCM1"/>
    <mergeCell ref="TCN1:TCO1"/>
    <mergeCell ref="TCP1:TCQ1"/>
    <mergeCell ref="TCR1:TCS1"/>
    <mergeCell ref="TCT1:TCU1"/>
    <mergeCell ref="TBX1:TBY1"/>
    <mergeCell ref="TBZ1:TCA1"/>
    <mergeCell ref="TCB1:TCC1"/>
    <mergeCell ref="TCD1:TCE1"/>
    <mergeCell ref="TCF1:TCG1"/>
    <mergeCell ref="TCH1:TCI1"/>
    <mergeCell ref="TBL1:TBM1"/>
    <mergeCell ref="TBN1:TBO1"/>
    <mergeCell ref="TBP1:TBQ1"/>
    <mergeCell ref="TBR1:TBS1"/>
    <mergeCell ref="TBT1:TBU1"/>
    <mergeCell ref="TBV1:TBW1"/>
    <mergeCell ref="SXL1:SXM1"/>
    <mergeCell ref="SXN1:SXO1"/>
    <mergeCell ref="SXP1:SXQ1"/>
    <mergeCell ref="SXR1:SXS1"/>
    <mergeCell ref="SXT1:SXU1"/>
    <mergeCell ref="SXV1:SXW1"/>
    <mergeCell ref="SWZ1:SXA1"/>
    <mergeCell ref="SXB1:SXC1"/>
    <mergeCell ref="SXD1:SXE1"/>
    <mergeCell ref="SXF1:SXG1"/>
    <mergeCell ref="SXH1:SXI1"/>
    <mergeCell ref="SXJ1:SXK1"/>
    <mergeCell ref="SWN1:SWO1"/>
    <mergeCell ref="SWP1:SWQ1"/>
    <mergeCell ref="SWR1:SWS1"/>
    <mergeCell ref="SWT1:SWU1"/>
    <mergeCell ref="SWV1:SWW1"/>
    <mergeCell ref="SWX1:SWY1"/>
    <mergeCell ref="SWB1:SWC1"/>
    <mergeCell ref="SWD1:SWE1"/>
    <mergeCell ref="SWF1:SWG1"/>
    <mergeCell ref="SWH1:SWI1"/>
    <mergeCell ref="SWJ1:SWK1"/>
    <mergeCell ref="SWL1:SWM1"/>
    <mergeCell ref="SVP1:SVQ1"/>
    <mergeCell ref="SVR1:SVS1"/>
    <mergeCell ref="SVT1:SVU1"/>
    <mergeCell ref="SVV1:SVW1"/>
    <mergeCell ref="SVX1:SVY1"/>
    <mergeCell ref="SVZ1:SWA1"/>
    <mergeCell ref="SVD1:SVE1"/>
    <mergeCell ref="SVF1:SVG1"/>
    <mergeCell ref="SVH1:SVI1"/>
    <mergeCell ref="SVJ1:SVK1"/>
    <mergeCell ref="SVL1:SVM1"/>
    <mergeCell ref="SVN1:SVO1"/>
    <mergeCell ref="SUR1:SUS1"/>
    <mergeCell ref="SUT1:SUU1"/>
    <mergeCell ref="SUV1:SUW1"/>
    <mergeCell ref="SUX1:SUY1"/>
    <mergeCell ref="SUZ1:SVA1"/>
    <mergeCell ref="SVB1:SVC1"/>
    <mergeCell ref="SUF1:SUG1"/>
    <mergeCell ref="SUH1:SUI1"/>
    <mergeCell ref="SUJ1:SUK1"/>
    <mergeCell ref="SUL1:SUM1"/>
    <mergeCell ref="SUN1:SUO1"/>
    <mergeCell ref="SUP1:SUQ1"/>
    <mergeCell ref="STT1:STU1"/>
    <mergeCell ref="STV1:STW1"/>
    <mergeCell ref="STX1:STY1"/>
    <mergeCell ref="STZ1:SUA1"/>
    <mergeCell ref="SUB1:SUC1"/>
    <mergeCell ref="SUD1:SUE1"/>
    <mergeCell ref="STH1:STI1"/>
    <mergeCell ref="STJ1:STK1"/>
    <mergeCell ref="STL1:STM1"/>
    <mergeCell ref="STN1:STO1"/>
    <mergeCell ref="STP1:STQ1"/>
    <mergeCell ref="STR1:STS1"/>
    <mergeCell ref="SSV1:SSW1"/>
    <mergeCell ref="SSX1:SSY1"/>
    <mergeCell ref="SSZ1:STA1"/>
    <mergeCell ref="STB1:STC1"/>
    <mergeCell ref="STD1:STE1"/>
    <mergeCell ref="STF1:STG1"/>
    <mergeCell ref="SSJ1:SSK1"/>
    <mergeCell ref="SSL1:SSM1"/>
    <mergeCell ref="SSN1:SSO1"/>
    <mergeCell ref="SSP1:SSQ1"/>
    <mergeCell ref="SSR1:SSS1"/>
    <mergeCell ref="SST1:SSU1"/>
    <mergeCell ref="SRX1:SRY1"/>
    <mergeCell ref="SRZ1:SSA1"/>
    <mergeCell ref="SSB1:SSC1"/>
    <mergeCell ref="SSD1:SSE1"/>
    <mergeCell ref="SSF1:SSG1"/>
    <mergeCell ref="SSH1:SSI1"/>
    <mergeCell ref="SNX1:SNY1"/>
    <mergeCell ref="SNZ1:SOA1"/>
    <mergeCell ref="SRP1:SRQ1"/>
    <mergeCell ref="SRR1:SRS1"/>
    <mergeCell ref="SRT1:SRU1"/>
    <mergeCell ref="SRV1:SRW1"/>
    <mergeCell ref="SNL1:SNM1"/>
    <mergeCell ref="SNN1:SNO1"/>
    <mergeCell ref="SNP1:SNQ1"/>
    <mergeCell ref="SNR1:SNS1"/>
    <mergeCell ref="SNT1:SNU1"/>
    <mergeCell ref="SNV1:SNW1"/>
    <mergeCell ref="SMZ1:SNA1"/>
    <mergeCell ref="SNB1:SNC1"/>
    <mergeCell ref="SND1:SNE1"/>
    <mergeCell ref="SNF1:SNG1"/>
    <mergeCell ref="SNH1:SNI1"/>
    <mergeCell ref="SNJ1:SNK1"/>
    <mergeCell ref="SMN1:SMO1"/>
    <mergeCell ref="SMP1:SMQ1"/>
    <mergeCell ref="SMR1:SMS1"/>
    <mergeCell ref="SMT1:SMU1"/>
    <mergeCell ref="SMV1:SMW1"/>
    <mergeCell ref="SMX1:SMY1"/>
    <mergeCell ref="SMB1:SMC1"/>
    <mergeCell ref="SMD1:SME1"/>
    <mergeCell ref="SMF1:SMG1"/>
    <mergeCell ref="SMH1:SMI1"/>
    <mergeCell ref="SMJ1:SMK1"/>
    <mergeCell ref="SML1:SMM1"/>
    <mergeCell ref="SLP1:SLQ1"/>
    <mergeCell ref="SLR1:SLS1"/>
    <mergeCell ref="SLT1:SLU1"/>
    <mergeCell ref="SLV1:SLW1"/>
    <mergeCell ref="SLX1:SLY1"/>
    <mergeCell ref="SLZ1:SMA1"/>
    <mergeCell ref="SLD1:SLE1"/>
    <mergeCell ref="SLF1:SLG1"/>
    <mergeCell ref="SLH1:SLI1"/>
    <mergeCell ref="SLJ1:SLK1"/>
    <mergeCell ref="SLL1:SLM1"/>
    <mergeCell ref="SLN1:SLO1"/>
    <mergeCell ref="SKR1:SKS1"/>
    <mergeCell ref="SKT1:SKU1"/>
    <mergeCell ref="SKV1:SKW1"/>
    <mergeCell ref="SKX1:SKY1"/>
    <mergeCell ref="SKZ1:SLA1"/>
    <mergeCell ref="SLB1:SLC1"/>
    <mergeCell ref="SKF1:SKG1"/>
    <mergeCell ref="SKH1:SKI1"/>
    <mergeCell ref="SKJ1:SKK1"/>
    <mergeCell ref="SKL1:SKM1"/>
    <mergeCell ref="SKN1:SKO1"/>
    <mergeCell ref="SKP1:SKQ1"/>
    <mergeCell ref="SJT1:SJU1"/>
    <mergeCell ref="SJV1:SJW1"/>
    <mergeCell ref="SJX1:SJY1"/>
    <mergeCell ref="SJZ1:SKA1"/>
    <mergeCell ref="SKB1:SKC1"/>
    <mergeCell ref="SKD1:SKE1"/>
    <mergeCell ref="SJH1:SJI1"/>
    <mergeCell ref="SJJ1:SJK1"/>
    <mergeCell ref="SJL1:SJM1"/>
    <mergeCell ref="SJN1:SJO1"/>
    <mergeCell ref="SJP1:SJQ1"/>
    <mergeCell ref="SJR1:SJS1"/>
    <mergeCell ref="SIV1:SIW1"/>
    <mergeCell ref="SIX1:SIY1"/>
    <mergeCell ref="SIZ1:SJA1"/>
    <mergeCell ref="SJB1:SJC1"/>
    <mergeCell ref="SJD1:SJE1"/>
    <mergeCell ref="SJF1:SJG1"/>
    <mergeCell ref="SIJ1:SIK1"/>
    <mergeCell ref="SIL1:SIM1"/>
    <mergeCell ref="SIN1:SIO1"/>
    <mergeCell ref="SIP1:SIQ1"/>
    <mergeCell ref="SIR1:SIS1"/>
    <mergeCell ref="SIT1:SIU1"/>
    <mergeCell ref="SHX1:SHY1"/>
    <mergeCell ref="SHZ1:SIA1"/>
    <mergeCell ref="SIB1:SIC1"/>
    <mergeCell ref="SID1:SIE1"/>
    <mergeCell ref="SIF1:SIG1"/>
    <mergeCell ref="SIH1:SII1"/>
    <mergeCell ref="SDX1:SDY1"/>
    <mergeCell ref="SDZ1:SEA1"/>
    <mergeCell ref="SEB1:SEC1"/>
    <mergeCell ref="SED1:SEE1"/>
    <mergeCell ref="SHT1:SHU1"/>
    <mergeCell ref="SHV1:SHW1"/>
    <mergeCell ref="SDL1:SDM1"/>
    <mergeCell ref="SDN1:SDO1"/>
    <mergeCell ref="SDP1:SDQ1"/>
    <mergeCell ref="SDR1:SDS1"/>
    <mergeCell ref="SDT1:SDU1"/>
    <mergeCell ref="SDV1:SDW1"/>
    <mergeCell ref="SCZ1:SDA1"/>
    <mergeCell ref="SDB1:SDC1"/>
    <mergeCell ref="SDD1:SDE1"/>
    <mergeCell ref="SDF1:SDG1"/>
    <mergeCell ref="SDH1:SDI1"/>
    <mergeCell ref="SDJ1:SDK1"/>
    <mergeCell ref="SCN1:SCO1"/>
    <mergeCell ref="SCP1:SCQ1"/>
    <mergeCell ref="SCR1:SCS1"/>
    <mergeCell ref="SCT1:SCU1"/>
    <mergeCell ref="SCV1:SCW1"/>
    <mergeCell ref="SCX1:SCY1"/>
    <mergeCell ref="SCB1:SCC1"/>
    <mergeCell ref="SCD1:SCE1"/>
    <mergeCell ref="SCF1:SCG1"/>
    <mergeCell ref="SCH1:SCI1"/>
    <mergeCell ref="SCJ1:SCK1"/>
    <mergeCell ref="SCL1:SCM1"/>
    <mergeCell ref="SBP1:SBQ1"/>
    <mergeCell ref="SBR1:SBS1"/>
    <mergeCell ref="SBT1:SBU1"/>
    <mergeCell ref="SBV1:SBW1"/>
    <mergeCell ref="SBX1:SBY1"/>
    <mergeCell ref="SBZ1:SCA1"/>
    <mergeCell ref="SBD1:SBE1"/>
    <mergeCell ref="SBF1:SBG1"/>
    <mergeCell ref="SBH1:SBI1"/>
    <mergeCell ref="SBJ1:SBK1"/>
    <mergeCell ref="SBL1:SBM1"/>
    <mergeCell ref="SBN1:SBO1"/>
    <mergeCell ref="SAR1:SAS1"/>
    <mergeCell ref="SAT1:SAU1"/>
    <mergeCell ref="SAV1:SAW1"/>
    <mergeCell ref="SAX1:SAY1"/>
    <mergeCell ref="SAZ1:SBA1"/>
    <mergeCell ref="SBB1:SBC1"/>
    <mergeCell ref="SAF1:SAG1"/>
    <mergeCell ref="SAH1:SAI1"/>
    <mergeCell ref="SAJ1:SAK1"/>
    <mergeCell ref="SAL1:SAM1"/>
    <mergeCell ref="SAN1:SAO1"/>
    <mergeCell ref="SAP1:SAQ1"/>
    <mergeCell ref="RZT1:RZU1"/>
    <mergeCell ref="RZV1:RZW1"/>
    <mergeCell ref="RZX1:RZY1"/>
    <mergeCell ref="RZZ1:SAA1"/>
    <mergeCell ref="SAB1:SAC1"/>
    <mergeCell ref="SAD1:SAE1"/>
    <mergeCell ref="RZH1:RZI1"/>
    <mergeCell ref="RZJ1:RZK1"/>
    <mergeCell ref="RZL1:RZM1"/>
    <mergeCell ref="RZN1:RZO1"/>
    <mergeCell ref="RZP1:RZQ1"/>
    <mergeCell ref="RZR1:RZS1"/>
    <mergeCell ref="RYV1:RYW1"/>
    <mergeCell ref="RYX1:RYY1"/>
    <mergeCell ref="RYZ1:RZA1"/>
    <mergeCell ref="RZB1:RZC1"/>
    <mergeCell ref="RZD1:RZE1"/>
    <mergeCell ref="RZF1:RZG1"/>
    <mergeCell ref="RYJ1:RYK1"/>
    <mergeCell ref="RYL1:RYM1"/>
    <mergeCell ref="RYN1:RYO1"/>
    <mergeCell ref="RYP1:RYQ1"/>
    <mergeCell ref="RYR1:RYS1"/>
    <mergeCell ref="RYT1:RYU1"/>
    <mergeCell ref="RXX1:RXY1"/>
    <mergeCell ref="RXZ1:RYA1"/>
    <mergeCell ref="RYB1:RYC1"/>
    <mergeCell ref="RYD1:RYE1"/>
    <mergeCell ref="RYF1:RYG1"/>
    <mergeCell ref="RYH1:RYI1"/>
    <mergeCell ref="RTX1:RTY1"/>
    <mergeCell ref="RTZ1:RUA1"/>
    <mergeCell ref="RUB1:RUC1"/>
    <mergeCell ref="RUD1:RUE1"/>
    <mergeCell ref="RUF1:RUG1"/>
    <mergeCell ref="RUH1:RUI1"/>
    <mergeCell ref="RTL1:RTM1"/>
    <mergeCell ref="RTN1:RTO1"/>
    <mergeCell ref="RTP1:RTQ1"/>
    <mergeCell ref="RTR1:RTS1"/>
    <mergeCell ref="RTT1:RTU1"/>
    <mergeCell ref="RTV1:RTW1"/>
    <mergeCell ref="RSZ1:RTA1"/>
    <mergeCell ref="RTB1:RTC1"/>
    <mergeCell ref="RTD1:RTE1"/>
    <mergeCell ref="RTF1:RTG1"/>
    <mergeCell ref="RTH1:RTI1"/>
    <mergeCell ref="RTJ1:RTK1"/>
    <mergeCell ref="RSN1:RSO1"/>
    <mergeCell ref="RSP1:RSQ1"/>
    <mergeCell ref="RSR1:RSS1"/>
    <mergeCell ref="RST1:RSU1"/>
    <mergeCell ref="RSV1:RSW1"/>
    <mergeCell ref="RSX1:RSY1"/>
    <mergeCell ref="RSB1:RSC1"/>
    <mergeCell ref="RSD1:RSE1"/>
    <mergeCell ref="RSF1:RSG1"/>
    <mergeCell ref="RSH1:RSI1"/>
    <mergeCell ref="RSJ1:RSK1"/>
    <mergeCell ref="RSL1:RSM1"/>
    <mergeCell ref="RRP1:RRQ1"/>
    <mergeCell ref="RRR1:RRS1"/>
    <mergeCell ref="RRT1:RRU1"/>
    <mergeCell ref="RRV1:RRW1"/>
    <mergeCell ref="RRX1:RRY1"/>
    <mergeCell ref="RRZ1:RSA1"/>
    <mergeCell ref="RRD1:RRE1"/>
    <mergeCell ref="RRF1:RRG1"/>
    <mergeCell ref="RRH1:RRI1"/>
    <mergeCell ref="RRJ1:RRK1"/>
    <mergeCell ref="RRL1:RRM1"/>
    <mergeCell ref="RRN1:RRO1"/>
    <mergeCell ref="RQR1:RQS1"/>
    <mergeCell ref="RQT1:RQU1"/>
    <mergeCell ref="RQV1:RQW1"/>
    <mergeCell ref="RQX1:RQY1"/>
    <mergeCell ref="RQZ1:RRA1"/>
    <mergeCell ref="RRB1:RRC1"/>
    <mergeCell ref="RQF1:RQG1"/>
    <mergeCell ref="RQH1:RQI1"/>
    <mergeCell ref="RQJ1:RQK1"/>
    <mergeCell ref="RQL1:RQM1"/>
    <mergeCell ref="RQN1:RQO1"/>
    <mergeCell ref="RQP1:RQQ1"/>
    <mergeCell ref="RPT1:RPU1"/>
    <mergeCell ref="RPV1:RPW1"/>
    <mergeCell ref="RPX1:RPY1"/>
    <mergeCell ref="RPZ1:RQA1"/>
    <mergeCell ref="RQB1:RQC1"/>
    <mergeCell ref="RQD1:RQE1"/>
    <mergeCell ref="RPH1:RPI1"/>
    <mergeCell ref="RPJ1:RPK1"/>
    <mergeCell ref="RPL1:RPM1"/>
    <mergeCell ref="RPN1:RPO1"/>
    <mergeCell ref="RPP1:RPQ1"/>
    <mergeCell ref="RPR1:RPS1"/>
    <mergeCell ref="ROV1:ROW1"/>
    <mergeCell ref="ROX1:ROY1"/>
    <mergeCell ref="ROZ1:RPA1"/>
    <mergeCell ref="RPB1:RPC1"/>
    <mergeCell ref="RPD1:RPE1"/>
    <mergeCell ref="RPF1:RPG1"/>
    <mergeCell ref="ROJ1:ROK1"/>
    <mergeCell ref="ROL1:ROM1"/>
    <mergeCell ref="RON1:ROO1"/>
    <mergeCell ref="ROP1:ROQ1"/>
    <mergeCell ref="ROR1:ROS1"/>
    <mergeCell ref="ROT1:ROU1"/>
    <mergeCell ref="RKJ1:RKK1"/>
    <mergeCell ref="RKL1:RKM1"/>
    <mergeCell ref="ROB1:ROC1"/>
    <mergeCell ref="ROD1:ROE1"/>
    <mergeCell ref="ROF1:ROG1"/>
    <mergeCell ref="ROH1:ROI1"/>
    <mergeCell ref="RJX1:RJY1"/>
    <mergeCell ref="RJZ1:RKA1"/>
    <mergeCell ref="RKB1:RKC1"/>
    <mergeCell ref="RKD1:RKE1"/>
    <mergeCell ref="RKF1:RKG1"/>
    <mergeCell ref="RKH1:RKI1"/>
    <mergeCell ref="RJL1:RJM1"/>
    <mergeCell ref="RJN1:RJO1"/>
    <mergeCell ref="RJP1:RJQ1"/>
    <mergeCell ref="RJR1:RJS1"/>
    <mergeCell ref="RJT1:RJU1"/>
    <mergeCell ref="RJV1:RJW1"/>
    <mergeCell ref="RIZ1:RJA1"/>
    <mergeCell ref="RJB1:RJC1"/>
    <mergeCell ref="RJD1:RJE1"/>
    <mergeCell ref="RJF1:RJG1"/>
    <mergeCell ref="RJH1:RJI1"/>
    <mergeCell ref="RJJ1:RJK1"/>
    <mergeCell ref="RIN1:RIO1"/>
    <mergeCell ref="RIP1:RIQ1"/>
    <mergeCell ref="RIR1:RIS1"/>
    <mergeCell ref="RIT1:RIU1"/>
    <mergeCell ref="RIV1:RIW1"/>
    <mergeCell ref="RIX1:RIY1"/>
    <mergeCell ref="RIB1:RIC1"/>
    <mergeCell ref="RID1:RIE1"/>
    <mergeCell ref="RIF1:RIG1"/>
    <mergeCell ref="RIH1:RII1"/>
    <mergeCell ref="RIJ1:RIK1"/>
    <mergeCell ref="RIL1:RIM1"/>
    <mergeCell ref="RHP1:RHQ1"/>
    <mergeCell ref="RHR1:RHS1"/>
    <mergeCell ref="RHT1:RHU1"/>
    <mergeCell ref="RHV1:RHW1"/>
    <mergeCell ref="RHX1:RHY1"/>
    <mergeCell ref="RHZ1:RIA1"/>
    <mergeCell ref="RHD1:RHE1"/>
    <mergeCell ref="RHF1:RHG1"/>
    <mergeCell ref="RHH1:RHI1"/>
    <mergeCell ref="RHJ1:RHK1"/>
    <mergeCell ref="RHL1:RHM1"/>
    <mergeCell ref="RHN1:RHO1"/>
    <mergeCell ref="RGR1:RGS1"/>
    <mergeCell ref="RGT1:RGU1"/>
    <mergeCell ref="RGV1:RGW1"/>
    <mergeCell ref="RGX1:RGY1"/>
    <mergeCell ref="RGZ1:RHA1"/>
    <mergeCell ref="RHB1:RHC1"/>
    <mergeCell ref="RGF1:RGG1"/>
    <mergeCell ref="RGH1:RGI1"/>
    <mergeCell ref="RGJ1:RGK1"/>
    <mergeCell ref="RGL1:RGM1"/>
    <mergeCell ref="RGN1:RGO1"/>
    <mergeCell ref="RGP1:RGQ1"/>
    <mergeCell ref="RFT1:RFU1"/>
    <mergeCell ref="RFV1:RFW1"/>
    <mergeCell ref="RFX1:RFY1"/>
    <mergeCell ref="RFZ1:RGA1"/>
    <mergeCell ref="RGB1:RGC1"/>
    <mergeCell ref="RGD1:RGE1"/>
    <mergeCell ref="RFH1:RFI1"/>
    <mergeCell ref="RFJ1:RFK1"/>
    <mergeCell ref="RFL1:RFM1"/>
    <mergeCell ref="RFN1:RFO1"/>
    <mergeCell ref="RFP1:RFQ1"/>
    <mergeCell ref="RFR1:RFS1"/>
    <mergeCell ref="REV1:REW1"/>
    <mergeCell ref="REX1:REY1"/>
    <mergeCell ref="REZ1:RFA1"/>
    <mergeCell ref="RFB1:RFC1"/>
    <mergeCell ref="RFD1:RFE1"/>
    <mergeCell ref="RFF1:RFG1"/>
    <mergeCell ref="REJ1:REK1"/>
    <mergeCell ref="REL1:REM1"/>
    <mergeCell ref="REN1:REO1"/>
    <mergeCell ref="REP1:REQ1"/>
    <mergeCell ref="RER1:RES1"/>
    <mergeCell ref="RET1:REU1"/>
    <mergeCell ref="RAJ1:RAK1"/>
    <mergeCell ref="RAL1:RAM1"/>
    <mergeCell ref="RAN1:RAO1"/>
    <mergeCell ref="RAP1:RAQ1"/>
    <mergeCell ref="REF1:REG1"/>
    <mergeCell ref="REH1:REI1"/>
    <mergeCell ref="QZX1:QZY1"/>
    <mergeCell ref="QZZ1:RAA1"/>
    <mergeCell ref="RAB1:RAC1"/>
    <mergeCell ref="RAD1:RAE1"/>
    <mergeCell ref="RAF1:RAG1"/>
    <mergeCell ref="RAH1:RAI1"/>
    <mergeCell ref="QZL1:QZM1"/>
    <mergeCell ref="QZN1:QZO1"/>
    <mergeCell ref="QZP1:QZQ1"/>
    <mergeCell ref="QZR1:QZS1"/>
    <mergeCell ref="QZT1:QZU1"/>
    <mergeCell ref="QZV1:QZW1"/>
    <mergeCell ref="QYZ1:QZA1"/>
    <mergeCell ref="QZB1:QZC1"/>
    <mergeCell ref="QZD1:QZE1"/>
    <mergeCell ref="QZF1:QZG1"/>
    <mergeCell ref="QZH1:QZI1"/>
    <mergeCell ref="QZJ1:QZK1"/>
    <mergeCell ref="QYN1:QYO1"/>
    <mergeCell ref="QYP1:QYQ1"/>
    <mergeCell ref="QYR1:QYS1"/>
    <mergeCell ref="QYT1:QYU1"/>
    <mergeCell ref="QYV1:QYW1"/>
    <mergeCell ref="QYX1:QYY1"/>
    <mergeCell ref="QYB1:QYC1"/>
    <mergeCell ref="QYD1:QYE1"/>
    <mergeCell ref="QYF1:QYG1"/>
    <mergeCell ref="QYH1:QYI1"/>
    <mergeCell ref="QYJ1:QYK1"/>
    <mergeCell ref="QYL1:QYM1"/>
    <mergeCell ref="QXP1:QXQ1"/>
    <mergeCell ref="QXR1:QXS1"/>
    <mergeCell ref="QXT1:QXU1"/>
    <mergeCell ref="QXV1:QXW1"/>
    <mergeCell ref="QXX1:QXY1"/>
    <mergeCell ref="QXZ1:QYA1"/>
    <mergeCell ref="QXD1:QXE1"/>
    <mergeCell ref="QXF1:QXG1"/>
    <mergeCell ref="QXH1:QXI1"/>
    <mergeCell ref="QXJ1:QXK1"/>
    <mergeCell ref="QXL1:QXM1"/>
    <mergeCell ref="QXN1:QXO1"/>
    <mergeCell ref="QWR1:QWS1"/>
    <mergeCell ref="QWT1:QWU1"/>
    <mergeCell ref="QWV1:QWW1"/>
    <mergeCell ref="QWX1:QWY1"/>
    <mergeCell ref="QWZ1:QXA1"/>
    <mergeCell ref="QXB1:QXC1"/>
    <mergeCell ref="QWF1:QWG1"/>
    <mergeCell ref="QWH1:QWI1"/>
    <mergeCell ref="QWJ1:QWK1"/>
    <mergeCell ref="QWL1:QWM1"/>
    <mergeCell ref="QWN1:QWO1"/>
    <mergeCell ref="QWP1:QWQ1"/>
    <mergeCell ref="QVT1:QVU1"/>
    <mergeCell ref="QVV1:QVW1"/>
    <mergeCell ref="QVX1:QVY1"/>
    <mergeCell ref="QVZ1:QWA1"/>
    <mergeCell ref="QWB1:QWC1"/>
    <mergeCell ref="QWD1:QWE1"/>
    <mergeCell ref="QVH1:QVI1"/>
    <mergeCell ref="QVJ1:QVK1"/>
    <mergeCell ref="QVL1:QVM1"/>
    <mergeCell ref="QVN1:QVO1"/>
    <mergeCell ref="QVP1:QVQ1"/>
    <mergeCell ref="QVR1:QVS1"/>
    <mergeCell ref="QUV1:QUW1"/>
    <mergeCell ref="QUX1:QUY1"/>
    <mergeCell ref="QUZ1:QVA1"/>
    <mergeCell ref="QVB1:QVC1"/>
    <mergeCell ref="QVD1:QVE1"/>
    <mergeCell ref="QVF1:QVG1"/>
    <mergeCell ref="QUJ1:QUK1"/>
    <mergeCell ref="QUL1:QUM1"/>
    <mergeCell ref="QUN1:QUO1"/>
    <mergeCell ref="QUP1:QUQ1"/>
    <mergeCell ref="QUR1:QUS1"/>
    <mergeCell ref="QUT1:QUU1"/>
    <mergeCell ref="QQJ1:QQK1"/>
    <mergeCell ref="QQL1:QQM1"/>
    <mergeCell ref="QQN1:QQO1"/>
    <mergeCell ref="QQP1:QQQ1"/>
    <mergeCell ref="QQR1:QQS1"/>
    <mergeCell ref="QQT1:QQU1"/>
    <mergeCell ref="QPX1:QPY1"/>
    <mergeCell ref="QPZ1:QQA1"/>
    <mergeCell ref="QQB1:QQC1"/>
    <mergeCell ref="QQD1:QQE1"/>
    <mergeCell ref="QQF1:QQG1"/>
    <mergeCell ref="QQH1:QQI1"/>
    <mergeCell ref="QPL1:QPM1"/>
    <mergeCell ref="QPN1:QPO1"/>
    <mergeCell ref="QPP1:QPQ1"/>
    <mergeCell ref="QPR1:QPS1"/>
    <mergeCell ref="QPT1:QPU1"/>
    <mergeCell ref="QPV1:QPW1"/>
    <mergeCell ref="QOZ1:QPA1"/>
    <mergeCell ref="QPB1:QPC1"/>
    <mergeCell ref="QPD1:QPE1"/>
    <mergeCell ref="QPF1:QPG1"/>
    <mergeCell ref="QPH1:QPI1"/>
    <mergeCell ref="QPJ1:QPK1"/>
    <mergeCell ref="QON1:QOO1"/>
    <mergeCell ref="QOP1:QOQ1"/>
    <mergeCell ref="QOR1:QOS1"/>
    <mergeCell ref="QOT1:QOU1"/>
    <mergeCell ref="QOV1:QOW1"/>
    <mergeCell ref="QOX1:QOY1"/>
    <mergeCell ref="QOB1:QOC1"/>
    <mergeCell ref="QOD1:QOE1"/>
    <mergeCell ref="QOF1:QOG1"/>
    <mergeCell ref="QOH1:QOI1"/>
    <mergeCell ref="QOJ1:QOK1"/>
    <mergeCell ref="QOL1:QOM1"/>
    <mergeCell ref="QNP1:QNQ1"/>
    <mergeCell ref="QNR1:QNS1"/>
    <mergeCell ref="QNT1:QNU1"/>
    <mergeCell ref="QNV1:QNW1"/>
    <mergeCell ref="QNX1:QNY1"/>
    <mergeCell ref="QNZ1:QOA1"/>
    <mergeCell ref="QND1:QNE1"/>
    <mergeCell ref="QNF1:QNG1"/>
    <mergeCell ref="QNH1:QNI1"/>
    <mergeCell ref="QNJ1:QNK1"/>
    <mergeCell ref="QNL1:QNM1"/>
    <mergeCell ref="QNN1:QNO1"/>
    <mergeCell ref="QMR1:QMS1"/>
    <mergeCell ref="QMT1:QMU1"/>
    <mergeCell ref="QMV1:QMW1"/>
    <mergeCell ref="QMX1:QMY1"/>
    <mergeCell ref="QMZ1:QNA1"/>
    <mergeCell ref="QNB1:QNC1"/>
    <mergeCell ref="QMF1:QMG1"/>
    <mergeCell ref="QMH1:QMI1"/>
    <mergeCell ref="QMJ1:QMK1"/>
    <mergeCell ref="QML1:QMM1"/>
    <mergeCell ref="QMN1:QMO1"/>
    <mergeCell ref="QMP1:QMQ1"/>
    <mergeCell ref="QLT1:QLU1"/>
    <mergeCell ref="QLV1:QLW1"/>
    <mergeCell ref="QLX1:QLY1"/>
    <mergeCell ref="QLZ1:QMA1"/>
    <mergeCell ref="QMB1:QMC1"/>
    <mergeCell ref="QMD1:QME1"/>
    <mergeCell ref="QLH1:QLI1"/>
    <mergeCell ref="QLJ1:QLK1"/>
    <mergeCell ref="QLL1:QLM1"/>
    <mergeCell ref="QLN1:QLO1"/>
    <mergeCell ref="QLP1:QLQ1"/>
    <mergeCell ref="QLR1:QLS1"/>
    <mergeCell ref="QKV1:QKW1"/>
    <mergeCell ref="QKX1:QKY1"/>
    <mergeCell ref="QKZ1:QLA1"/>
    <mergeCell ref="QLB1:QLC1"/>
    <mergeCell ref="QLD1:QLE1"/>
    <mergeCell ref="QLF1:QLG1"/>
    <mergeCell ref="QGV1:QGW1"/>
    <mergeCell ref="QGX1:QGY1"/>
    <mergeCell ref="QKN1:QKO1"/>
    <mergeCell ref="QKP1:QKQ1"/>
    <mergeCell ref="QKR1:QKS1"/>
    <mergeCell ref="QKT1:QKU1"/>
    <mergeCell ref="QGJ1:QGK1"/>
    <mergeCell ref="QGL1:QGM1"/>
    <mergeCell ref="QGN1:QGO1"/>
    <mergeCell ref="QGP1:QGQ1"/>
    <mergeCell ref="QGR1:QGS1"/>
    <mergeCell ref="QGT1:QGU1"/>
    <mergeCell ref="QFX1:QFY1"/>
    <mergeCell ref="QFZ1:QGA1"/>
    <mergeCell ref="QGB1:QGC1"/>
    <mergeCell ref="QGD1:QGE1"/>
    <mergeCell ref="QGF1:QGG1"/>
    <mergeCell ref="QGH1:QGI1"/>
    <mergeCell ref="QFL1:QFM1"/>
    <mergeCell ref="QFN1:QFO1"/>
    <mergeCell ref="QFP1:QFQ1"/>
    <mergeCell ref="QFR1:QFS1"/>
    <mergeCell ref="QFT1:QFU1"/>
    <mergeCell ref="QFV1:QFW1"/>
    <mergeCell ref="QEZ1:QFA1"/>
    <mergeCell ref="QFB1:QFC1"/>
    <mergeCell ref="QFD1:QFE1"/>
    <mergeCell ref="QFF1:QFG1"/>
    <mergeCell ref="QFH1:QFI1"/>
    <mergeCell ref="QFJ1:QFK1"/>
    <mergeCell ref="QEN1:QEO1"/>
    <mergeCell ref="QEP1:QEQ1"/>
    <mergeCell ref="QER1:QES1"/>
    <mergeCell ref="QET1:QEU1"/>
    <mergeCell ref="QEV1:QEW1"/>
    <mergeCell ref="QEX1:QEY1"/>
    <mergeCell ref="QEB1:QEC1"/>
    <mergeCell ref="QED1:QEE1"/>
    <mergeCell ref="QEF1:QEG1"/>
    <mergeCell ref="QEH1:QEI1"/>
    <mergeCell ref="QEJ1:QEK1"/>
    <mergeCell ref="QEL1:QEM1"/>
    <mergeCell ref="QDP1:QDQ1"/>
    <mergeCell ref="QDR1:QDS1"/>
    <mergeCell ref="QDT1:QDU1"/>
    <mergeCell ref="QDV1:QDW1"/>
    <mergeCell ref="QDX1:QDY1"/>
    <mergeCell ref="QDZ1:QEA1"/>
    <mergeCell ref="QDD1:QDE1"/>
    <mergeCell ref="QDF1:QDG1"/>
    <mergeCell ref="QDH1:QDI1"/>
    <mergeCell ref="QDJ1:QDK1"/>
    <mergeCell ref="QDL1:QDM1"/>
    <mergeCell ref="QDN1:QDO1"/>
    <mergeCell ref="QCR1:QCS1"/>
    <mergeCell ref="QCT1:QCU1"/>
    <mergeCell ref="QCV1:QCW1"/>
    <mergeCell ref="QCX1:QCY1"/>
    <mergeCell ref="QCZ1:QDA1"/>
    <mergeCell ref="QDB1:QDC1"/>
    <mergeCell ref="QCF1:QCG1"/>
    <mergeCell ref="QCH1:QCI1"/>
    <mergeCell ref="QCJ1:QCK1"/>
    <mergeCell ref="QCL1:QCM1"/>
    <mergeCell ref="QCN1:QCO1"/>
    <mergeCell ref="QCP1:QCQ1"/>
    <mergeCell ref="QBT1:QBU1"/>
    <mergeCell ref="QBV1:QBW1"/>
    <mergeCell ref="QBX1:QBY1"/>
    <mergeCell ref="QBZ1:QCA1"/>
    <mergeCell ref="QCB1:QCC1"/>
    <mergeCell ref="QCD1:QCE1"/>
    <mergeCell ref="QBH1:QBI1"/>
    <mergeCell ref="QBJ1:QBK1"/>
    <mergeCell ref="QBL1:QBM1"/>
    <mergeCell ref="QBN1:QBO1"/>
    <mergeCell ref="QBP1:QBQ1"/>
    <mergeCell ref="QBR1:QBS1"/>
    <mergeCell ref="QAV1:QAW1"/>
    <mergeCell ref="QAX1:QAY1"/>
    <mergeCell ref="QAZ1:QBA1"/>
    <mergeCell ref="QBB1:QBC1"/>
    <mergeCell ref="QBD1:QBE1"/>
    <mergeCell ref="QBF1:QBG1"/>
    <mergeCell ref="PWV1:PWW1"/>
    <mergeCell ref="PWX1:PWY1"/>
    <mergeCell ref="PWZ1:PXA1"/>
    <mergeCell ref="PXB1:PXC1"/>
    <mergeCell ref="QAR1:QAS1"/>
    <mergeCell ref="QAT1:QAU1"/>
    <mergeCell ref="PWJ1:PWK1"/>
    <mergeCell ref="PWL1:PWM1"/>
    <mergeCell ref="PWN1:PWO1"/>
    <mergeCell ref="PWP1:PWQ1"/>
    <mergeCell ref="PWR1:PWS1"/>
    <mergeCell ref="PWT1:PWU1"/>
    <mergeCell ref="PVX1:PVY1"/>
    <mergeCell ref="PVZ1:PWA1"/>
    <mergeCell ref="PWB1:PWC1"/>
    <mergeCell ref="PWD1:PWE1"/>
    <mergeCell ref="PWF1:PWG1"/>
    <mergeCell ref="PWH1:PWI1"/>
    <mergeCell ref="PVL1:PVM1"/>
    <mergeCell ref="PVN1:PVO1"/>
    <mergeCell ref="PVP1:PVQ1"/>
    <mergeCell ref="PVR1:PVS1"/>
    <mergeCell ref="PVT1:PVU1"/>
    <mergeCell ref="PVV1:PVW1"/>
    <mergeCell ref="PUZ1:PVA1"/>
    <mergeCell ref="PVB1:PVC1"/>
    <mergeCell ref="PVD1:PVE1"/>
    <mergeCell ref="PVF1:PVG1"/>
    <mergeCell ref="PVH1:PVI1"/>
    <mergeCell ref="PVJ1:PVK1"/>
    <mergeCell ref="PUN1:PUO1"/>
    <mergeCell ref="PUP1:PUQ1"/>
    <mergeCell ref="PUR1:PUS1"/>
    <mergeCell ref="PUT1:PUU1"/>
    <mergeCell ref="PUV1:PUW1"/>
    <mergeCell ref="PUX1:PUY1"/>
    <mergeCell ref="PUB1:PUC1"/>
    <mergeCell ref="PUD1:PUE1"/>
    <mergeCell ref="PUF1:PUG1"/>
    <mergeCell ref="PUH1:PUI1"/>
    <mergeCell ref="PUJ1:PUK1"/>
    <mergeCell ref="PUL1:PUM1"/>
    <mergeCell ref="PTP1:PTQ1"/>
    <mergeCell ref="PTR1:PTS1"/>
    <mergeCell ref="PTT1:PTU1"/>
    <mergeCell ref="PTV1:PTW1"/>
    <mergeCell ref="PTX1:PTY1"/>
    <mergeCell ref="PTZ1:PUA1"/>
    <mergeCell ref="PTD1:PTE1"/>
    <mergeCell ref="PTF1:PTG1"/>
    <mergeCell ref="PTH1:PTI1"/>
    <mergeCell ref="PTJ1:PTK1"/>
    <mergeCell ref="PTL1:PTM1"/>
    <mergeCell ref="PTN1:PTO1"/>
    <mergeCell ref="PSR1:PSS1"/>
    <mergeCell ref="PST1:PSU1"/>
    <mergeCell ref="PSV1:PSW1"/>
    <mergeCell ref="PSX1:PSY1"/>
    <mergeCell ref="PSZ1:PTA1"/>
    <mergeCell ref="PTB1:PTC1"/>
    <mergeCell ref="PSF1:PSG1"/>
    <mergeCell ref="PSH1:PSI1"/>
    <mergeCell ref="PSJ1:PSK1"/>
    <mergeCell ref="PSL1:PSM1"/>
    <mergeCell ref="PSN1:PSO1"/>
    <mergeCell ref="PSP1:PSQ1"/>
    <mergeCell ref="PRT1:PRU1"/>
    <mergeCell ref="PRV1:PRW1"/>
    <mergeCell ref="PRX1:PRY1"/>
    <mergeCell ref="PRZ1:PSA1"/>
    <mergeCell ref="PSB1:PSC1"/>
    <mergeCell ref="PSD1:PSE1"/>
    <mergeCell ref="PRH1:PRI1"/>
    <mergeCell ref="PRJ1:PRK1"/>
    <mergeCell ref="PRL1:PRM1"/>
    <mergeCell ref="PRN1:PRO1"/>
    <mergeCell ref="PRP1:PRQ1"/>
    <mergeCell ref="PRR1:PRS1"/>
    <mergeCell ref="PQV1:PQW1"/>
    <mergeCell ref="PQX1:PQY1"/>
    <mergeCell ref="PQZ1:PRA1"/>
    <mergeCell ref="PRB1:PRC1"/>
    <mergeCell ref="PRD1:PRE1"/>
    <mergeCell ref="PRF1:PRG1"/>
    <mergeCell ref="PMV1:PMW1"/>
    <mergeCell ref="PMX1:PMY1"/>
    <mergeCell ref="PMZ1:PNA1"/>
    <mergeCell ref="PNB1:PNC1"/>
    <mergeCell ref="PND1:PNE1"/>
    <mergeCell ref="PNF1:PNG1"/>
    <mergeCell ref="PMJ1:PMK1"/>
    <mergeCell ref="PML1:PMM1"/>
    <mergeCell ref="PMN1:PMO1"/>
    <mergeCell ref="PMP1:PMQ1"/>
    <mergeCell ref="PMR1:PMS1"/>
    <mergeCell ref="PMT1:PMU1"/>
    <mergeCell ref="PLX1:PLY1"/>
    <mergeCell ref="PLZ1:PMA1"/>
    <mergeCell ref="PMB1:PMC1"/>
    <mergeCell ref="PMD1:PME1"/>
    <mergeCell ref="PMF1:PMG1"/>
    <mergeCell ref="PMH1:PMI1"/>
    <mergeCell ref="PLL1:PLM1"/>
    <mergeCell ref="PLN1:PLO1"/>
    <mergeCell ref="PLP1:PLQ1"/>
    <mergeCell ref="PLR1:PLS1"/>
    <mergeCell ref="PLT1:PLU1"/>
    <mergeCell ref="PLV1:PLW1"/>
    <mergeCell ref="PKZ1:PLA1"/>
    <mergeCell ref="PLB1:PLC1"/>
    <mergeCell ref="PLD1:PLE1"/>
    <mergeCell ref="PLF1:PLG1"/>
    <mergeCell ref="PLH1:PLI1"/>
    <mergeCell ref="PLJ1:PLK1"/>
    <mergeCell ref="PKN1:PKO1"/>
    <mergeCell ref="PKP1:PKQ1"/>
    <mergeCell ref="PKR1:PKS1"/>
    <mergeCell ref="PKT1:PKU1"/>
    <mergeCell ref="PKV1:PKW1"/>
    <mergeCell ref="PKX1:PKY1"/>
    <mergeCell ref="PKB1:PKC1"/>
    <mergeCell ref="PKD1:PKE1"/>
    <mergeCell ref="PKF1:PKG1"/>
    <mergeCell ref="PKH1:PKI1"/>
    <mergeCell ref="PKJ1:PKK1"/>
    <mergeCell ref="PKL1:PKM1"/>
    <mergeCell ref="PJP1:PJQ1"/>
    <mergeCell ref="PJR1:PJS1"/>
    <mergeCell ref="PJT1:PJU1"/>
    <mergeCell ref="PJV1:PJW1"/>
    <mergeCell ref="PJX1:PJY1"/>
    <mergeCell ref="PJZ1:PKA1"/>
    <mergeCell ref="PJD1:PJE1"/>
    <mergeCell ref="PJF1:PJG1"/>
    <mergeCell ref="PJH1:PJI1"/>
    <mergeCell ref="PJJ1:PJK1"/>
    <mergeCell ref="PJL1:PJM1"/>
    <mergeCell ref="PJN1:PJO1"/>
    <mergeCell ref="PIR1:PIS1"/>
    <mergeCell ref="PIT1:PIU1"/>
    <mergeCell ref="PIV1:PIW1"/>
    <mergeCell ref="PIX1:PIY1"/>
    <mergeCell ref="PIZ1:PJA1"/>
    <mergeCell ref="PJB1:PJC1"/>
    <mergeCell ref="PIF1:PIG1"/>
    <mergeCell ref="PIH1:PII1"/>
    <mergeCell ref="PIJ1:PIK1"/>
    <mergeCell ref="PIL1:PIM1"/>
    <mergeCell ref="PIN1:PIO1"/>
    <mergeCell ref="PIP1:PIQ1"/>
    <mergeCell ref="PHT1:PHU1"/>
    <mergeCell ref="PHV1:PHW1"/>
    <mergeCell ref="PHX1:PHY1"/>
    <mergeCell ref="PHZ1:PIA1"/>
    <mergeCell ref="PIB1:PIC1"/>
    <mergeCell ref="PID1:PIE1"/>
    <mergeCell ref="PHH1:PHI1"/>
    <mergeCell ref="PHJ1:PHK1"/>
    <mergeCell ref="PHL1:PHM1"/>
    <mergeCell ref="PHN1:PHO1"/>
    <mergeCell ref="PHP1:PHQ1"/>
    <mergeCell ref="PHR1:PHS1"/>
    <mergeCell ref="PDH1:PDI1"/>
    <mergeCell ref="PDJ1:PDK1"/>
    <mergeCell ref="PGZ1:PHA1"/>
    <mergeCell ref="PHB1:PHC1"/>
    <mergeCell ref="PHD1:PHE1"/>
    <mergeCell ref="PHF1:PHG1"/>
    <mergeCell ref="PCV1:PCW1"/>
    <mergeCell ref="PCX1:PCY1"/>
    <mergeCell ref="PCZ1:PDA1"/>
    <mergeCell ref="PDB1:PDC1"/>
    <mergeCell ref="PDD1:PDE1"/>
    <mergeCell ref="PDF1:PDG1"/>
    <mergeCell ref="PCJ1:PCK1"/>
    <mergeCell ref="PCL1:PCM1"/>
    <mergeCell ref="PCN1:PCO1"/>
    <mergeCell ref="PCP1:PCQ1"/>
    <mergeCell ref="PCR1:PCS1"/>
    <mergeCell ref="PCT1:PCU1"/>
    <mergeCell ref="PBX1:PBY1"/>
    <mergeCell ref="PBZ1:PCA1"/>
    <mergeCell ref="PCB1:PCC1"/>
    <mergeCell ref="PCD1:PCE1"/>
    <mergeCell ref="PCF1:PCG1"/>
    <mergeCell ref="PCH1:PCI1"/>
    <mergeCell ref="PBL1:PBM1"/>
    <mergeCell ref="PBN1:PBO1"/>
    <mergeCell ref="PBP1:PBQ1"/>
    <mergeCell ref="PBR1:PBS1"/>
    <mergeCell ref="PBT1:PBU1"/>
    <mergeCell ref="PBV1:PBW1"/>
    <mergeCell ref="PAZ1:PBA1"/>
    <mergeCell ref="PBB1:PBC1"/>
    <mergeCell ref="PBD1:PBE1"/>
    <mergeCell ref="PBF1:PBG1"/>
    <mergeCell ref="PBH1:PBI1"/>
    <mergeCell ref="PBJ1:PBK1"/>
    <mergeCell ref="PAN1:PAO1"/>
    <mergeCell ref="PAP1:PAQ1"/>
    <mergeCell ref="PAR1:PAS1"/>
    <mergeCell ref="PAT1:PAU1"/>
    <mergeCell ref="PAV1:PAW1"/>
    <mergeCell ref="PAX1:PAY1"/>
    <mergeCell ref="PAB1:PAC1"/>
    <mergeCell ref="PAD1:PAE1"/>
    <mergeCell ref="PAF1:PAG1"/>
    <mergeCell ref="PAH1:PAI1"/>
    <mergeCell ref="PAJ1:PAK1"/>
    <mergeCell ref="PAL1:PAM1"/>
    <mergeCell ref="OZP1:OZQ1"/>
    <mergeCell ref="OZR1:OZS1"/>
    <mergeCell ref="OZT1:OZU1"/>
    <mergeCell ref="OZV1:OZW1"/>
    <mergeCell ref="OZX1:OZY1"/>
    <mergeCell ref="OZZ1:PAA1"/>
    <mergeCell ref="OZD1:OZE1"/>
    <mergeCell ref="OZF1:OZG1"/>
    <mergeCell ref="OZH1:OZI1"/>
    <mergeCell ref="OZJ1:OZK1"/>
    <mergeCell ref="OZL1:OZM1"/>
    <mergeCell ref="OZN1:OZO1"/>
    <mergeCell ref="OYR1:OYS1"/>
    <mergeCell ref="OYT1:OYU1"/>
    <mergeCell ref="OYV1:OYW1"/>
    <mergeCell ref="OYX1:OYY1"/>
    <mergeCell ref="OYZ1:OZA1"/>
    <mergeCell ref="OZB1:OZC1"/>
    <mergeCell ref="OYF1:OYG1"/>
    <mergeCell ref="OYH1:OYI1"/>
    <mergeCell ref="OYJ1:OYK1"/>
    <mergeCell ref="OYL1:OYM1"/>
    <mergeCell ref="OYN1:OYO1"/>
    <mergeCell ref="OYP1:OYQ1"/>
    <mergeCell ref="OXT1:OXU1"/>
    <mergeCell ref="OXV1:OXW1"/>
    <mergeCell ref="OXX1:OXY1"/>
    <mergeCell ref="OXZ1:OYA1"/>
    <mergeCell ref="OYB1:OYC1"/>
    <mergeCell ref="OYD1:OYE1"/>
    <mergeCell ref="OXH1:OXI1"/>
    <mergeCell ref="OXJ1:OXK1"/>
    <mergeCell ref="OXL1:OXM1"/>
    <mergeCell ref="OXN1:OXO1"/>
    <mergeCell ref="OXP1:OXQ1"/>
    <mergeCell ref="OXR1:OXS1"/>
    <mergeCell ref="OTH1:OTI1"/>
    <mergeCell ref="OTJ1:OTK1"/>
    <mergeCell ref="OTL1:OTM1"/>
    <mergeCell ref="OTN1:OTO1"/>
    <mergeCell ref="OXD1:OXE1"/>
    <mergeCell ref="OXF1:OXG1"/>
    <mergeCell ref="OSV1:OSW1"/>
    <mergeCell ref="OSX1:OSY1"/>
    <mergeCell ref="OSZ1:OTA1"/>
    <mergeCell ref="OTB1:OTC1"/>
    <mergeCell ref="OTD1:OTE1"/>
    <mergeCell ref="OTF1:OTG1"/>
    <mergeCell ref="OSJ1:OSK1"/>
    <mergeCell ref="OSL1:OSM1"/>
    <mergeCell ref="OSN1:OSO1"/>
    <mergeCell ref="OSP1:OSQ1"/>
    <mergeCell ref="OSR1:OSS1"/>
    <mergeCell ref="OST1:OSU1"/>
    <mergeCell ref="ORX1:ORY1"/>
    <mergeCell ref="ORZ1:OSA1"/>
    <mergeCell ref="OSB1:OSC1"/>
    <mergeCell ref="OSD1:OSE1"/>
    <mergeCell ref="OSF1:OSG1"/>
    <mergeCell ref="OSH1:OSI1"/>
    <mergeCell ref="ORL1:ORM1"/>
    <mergeCell ref="ORN1:ORO1"/>
    <mergeCell ref="ORP1:ORQ1"/>
    <mergeCell ref="ORR1:ORS1"/>
    <mergeCell ref="ORT1:ORU1"/>
    <mergeCell ref="ORV1:ORW1"/>
    <mergeCell ref="OQZ1:ORA1"/>
    <mergeCell ref="ORB1:ORC1"/>
    <mergeCell ref="ORD1:ORE1"/>
    <mergeCell ref="ORF1:ORG1"/>
    <mergeCell ref="ORH1:ORI1"/>
    <mergeCell ref="ORJ1:ORK1"/>
    <mergeCell ref="OQN1:OQO1"/>
    <mergeCell ref="OQP1:OQQ1"/>
    <mergeCell ref="OQR1:OQS1"/>
    <mergeCell ref="OQT1:OQU1"/>
    <mergeCell ref="OQV1:OQW1"/>
    <mergeCell ref="OQX1:OQY1"/>
    <mergeCell ref="OQB1:OQC1"/>
    <mergeCell ref="OQD1:OQE1"/>
    <mergeCell ref="OQF1:OQG1"/>
    <mergeCell ref="OQH1:OQI1"/>
    <mergeCell ref="OQJ1:OQK1"/>
    <mergeCell ref="OQL1:OQM1"/>
    <mergeCell ref="OPP1:OPQ1"/>
    <mergeCell ref="OPR1:OPS1"/>
    <mergeCell ref="OPT1:OPU1"/>
    <mergeCell ref="OPV1:OPW1"/>
    <mergeCell ref="OPX1:OPY1"/>
    <mergeCell ref="OPZ1:OQA1"/>
    <mergeCell ref="OPD1:OPE1"/>
    <mergeCell ref="OPF1:OPG1"/>
    <mergeCell ref="OPH1:OPI1"/>
    <mergeCell ref="OPJ1:OPK1"/>
    <mergeCell ref="OPL1:OPM1"/>
    <mergeCell ref="OPN1:OPO1"/>
    <mergeCell ref="OOR1:OOS1"/>
    <mergeCell ref="OOT1:OOU1"/>
    <mergeCell ref="OOV1:OOW1"/>
    <mergeCell ref="OOX1:OOY1"/>
    <mergeCell ref="OOZ1:OPA1"/>
    <mergeCell ref="OPB1:OPC1"/>
    <mergeCell ref="OOF1:OOG1"/>
    <mergeCell ref="OOH1:OOI1"/>
    <mergeCell ref="OOJ1:OOK1"/>
    <mergeCell ref="OOL1:OOM1"/>
    <mergeCell ref="OON1:OOO1"/>
    <mergeCell ref="OOP1:OOQ1"/>
    <mergeCell ref="ONT1:ONU1"/>
    <mergeCell ref="ONV1:ONW1"/>
    <mergeCell ref="ONX1:ONY1"/>
    <mergeCell ref="ONZ1:OOA1"/>
    <mergeCell ref="OOB1:OOC1"/>
    <mergeCell ref="OOD1:OOE1"/>
    <mergeCell ref="ONH1:ONI1"/>
    <mergeCell ref="ONJ1:ONK1"/>
    <mergeCell ref="ONL1:ONM1"/>
    <mergeCell ref="ONN1:ONO1"/>
    <mergeCell ref="ONP1:ONQ1"/>
    <mergeCell ref="ONR1:ONS1"/>
    <mergeCell ref="OJH1:OJI1"/>
    <mergeCell ref="OJJ1:OJK1"/>
    <mergeCell ref="OJL1:OJM1"/>
    <mergeCell ref="OJN1:OJO1"/>
    <mergeCell ref="OJP1:OJQ1"/>
    <mergeCell ref="OJR1:OJS1"/>
    <mergeCell ref="OIV1:OIW1"/>
    <mergeCell ref="OIX1:OIY1"/>
    <mergeCell ref="OIZ1:OJA1"/>
    <mergeCell ref="OJB1:OJC1"/>
    <mergeCell ref="OJD1:OJE1"/>
    <mergeCell ref="OJF1:OJG1"/>
    <mergeCell ref="OIJ1:OIK1"/>
    <mergeCell ref="OIL1:OIM1"/>
    <mergeCell ref="OIN1:OIO1"/>
    <mergeCell ref="OIP1:OIQ1"/>
    <mergeCell ref="OIR1:OIS1"/>
    <mergeCell ref="OIT1:OIU1"/>
    <mergeCell ref="OHX1:OHY1"/>
    <mergeCell ref="OHZ1:OIA1"/>
    <mergeCell ref="OIB1:OIC1"/>
    <mergeCell ref="OID1:OIE1"/>
    <mergeCell ref="OIF1:OIG1"/>
    <mergeCell ref="OIH1:OII1"/>
    <mergeCell ref="OHL1:OHM1"/>
    <mergeCell ref="OHN1:OHO1"/>
    <mergeCell ref="OHP1:OHQ1"/>
    <mergeCell ref="OHR1:OHS1"/>
    <mergeCell ref="OHT1:OHU1"/>
    <mergeCell ref="OHV1:OHW1"/>
    <mergeCell ref="OGZ1:OHA1"/>
    <mergeCell ref="OHB1:OHC1"/>
    <mergeCell ref="OHD1:OHE1"/>
    <mergeCell ref="OHF1:OHG1"/>
    <mergeCell ref="OHH1:OHI1"/>
    <mergeCell ref="OHJ1:OHK1"/>
    <mergeCell ref="OGN1:OGO1"/>
    <mergeCell ref="OGP1:OGQ1"/>
    <mergeCell ref="OGR1:OGS1"/>
    <mergeCell ref="OGT1:OGU1"/>
    <mergeCell ref="OGV1:OGW1"/>
    <mergeCell ref="OGX1:OGY1"/>
    <mergeCell ref="OGB1:OGC1"/>
    <mergeCell ref="OGD1:OGE1"/>
    <mergeCell ref="OGF1:OGG1"/>
    <mergeCell ref="OGH1:OGI1"/>
    <mergeCell ref="OGJ1:OGK1"/>
    <mergeCell ref="OGL1:OGM1"/>
    <mergeCell ref="OFP1:OFQ1"/>
    <mergeCell ref="OFR1:OFS1"/>
    <mergeCell ref="OFT1:OFU1"/>
    <mergeCell ref="OFV1:OFW1"/>
    <mergeCell ref="OFX1:OFY1"/>
    <mergeCell ref="OFZ1:OGA1"/>
    <mergeCell ref="OFD1:OFE1"/>
    <mergeCell ref="OFF1:OFG1"/>
    <mergeCell ref="OFH1:OFI1"/>
    <mergeCell ref="OFJ1:OFK1"/>
    <mergeCell ref="OFL1:OFM1"/>
    <mergeCell ref="OFN1:OFO1"/>
    <mergeCell ref="OER1:OES1"/>
    <mergeCell ref="OET1:OEU1"/>
    <mergeCell ref="OEV1:OEW1"/>
    <mergeCell ref="OEX1:OEY1"/>
    <mergeCell ref="OEZ1:OFA1"/>
    <mergeCell ref="OFB1:OFC1"/>
    <mergeCell ref="OEF1:OEG1"/>
    <mergeCell ref="OEH1:OEI1"/>
    <mergeCell ref="OEJ1:OEK1"/>
    <mergeCell ref="OEL1:OEM1"/>
    <mergeCell ref="OEN1:OEO1"/>
    <mergeCell ref="OEP1:OEQ1"/>
    <mergeCell ref="ODT1:ODU1"/>
    <mergeCell ref="ODV1:ODW1"/>
    <mergeCell ref="ODX1:ODY1"/>
    <mergeCell ref="ODZ1:OEA1"/>
    <mergeCell ref="OEB1:OEC1"/>
    <mergeCell ref="OED1:OEE1"/>
    <mergeCell ref="NZT1:NZU1"/>
    <mergeCell ref="NZV1:NZW1"/>
    <mergeCell ref="ODL1:ODM1"/>
    <mergeCell ref="ODN1:ODO1"/>
    <mergeCell ref="ODP1:ODQ1"/>
    <mergeCell ref="ODR1:ODS1"/>
    <mergeCell ref="NZH1:NZI1"/>
    <mergeCell ref="NZJ1:NZK1"/>
    <mergeCell ref="NZL1:NZM1"/>
    <mergeCell ref="NZN1:NZO1"/>
    <mergeCell ref="NZP1:NZQ1"/>
    <mergeCell ref="NZR1:NZS1"/>
    <mergeCell ref="NYV1:NYW1"/>
    <mergeCell ref="NYX1:NYY1"/>
    <mergeCell ref="NYZ1:NZA1"/>
    <mergeCell ref="NZB1:NZC1"/>
    <mergeCell ref="NZD1:NZE1"/>
    <mergeCell ref="NZF1:NZG1"/>
    <mergeCell ref="NYJ1:NYK1"/>
    <mergeCell ref="NYL1:NYM1"/>
    <mergeCell ref="NYN1:NYO1"/>
    <mergeCell ref="NYP1:NYQ1"/>
    <mergeCell ref="NYR1:NYS1"/>
    <mergeCell ref="NYT1:NYU1"/>
    <mergeCell ref="NXX1:NXY1"/>
    <mergeCell ref="NXZ1:NYA1"/>
    <mergeCell ref="NYB1:NYC1"/>
    <mergeCell ref="NYD1:NYE1"/>
    <mergeCell ref="NYF1:NYG1"/>
    <mergeCell ref="NYH1:NYI1"/>
    <mergeCell ref="NXL1:NXM1"/>
    <mergeCell ref="NXN1:NXO1"/>
    <mergeCell ref="NXP1:NXQ1"/>
    <mergeCell ref="NXR1:NXS1"/>
    <mergeCell ref="NXT1:NXU1"/>
    <mergeCell ref="NXV1:NXW1"/>
    <mergeCell ref="NWZ1:NXA1"/>
    <mergeCell ref="NXB1:NXC1"/>
    <mergeCell ref="NXD1:NXE1"/>
    <mergeCell ref="NXF1:NXG1"/>
    <mergeCell ref="NXH1:NXI1"/>
    <mergeCell ref="NXJ1:NXK1"/>
    <mergeCell ref="NWN1:NWO1"/>
    <mergeCell ref="NWP1:NWQ1"/>
    <mergeCell ref="NWR1:NWS1"/>
    <mergeCell ref="NWT1:NWU1"/>
    <mergeCell ref="NWV1:NWW1"/>
    <mergeCell ref="NWX1:NWY1"/>
    <mergeCell ref="NWB1:NWC1"/>
    <mergeCell ref="NWD1:NWE1"/>
    <mergeCell ref="NWF1:NWG1"/>
    <mergeCell ref="NWH1:NWI1"/>
    <mergeCell ref="NWJ1:NWK1"/>
    <mergeCell ref="NWL1:NWM1"/>
    <mergeCell ref="NVP1:NVQ1"/>
    <mergeCell ref="NVR1:NVS1"/>
    <mergeCell ref="NVT1:NVU1"/>
    <mergeCell ref="NVV1:NVW1"/>
    <mergeCell ref="NVX1:NVY1"/>
    <mergeCell ref="NVZ1:NWA1"/>
    <mergeCell ref="NVD1:NVE1"/>
    <mergeCell ref="NVF1:NVG1"/>
    <mergeCell ref="NVH1:NVI1"/>
    <mergeCell ref="NVJ1:NVK1"/>
    <mergeCell ref="NVL1:NVM1"/>
    <mergeCell ref="NVN1:NVO1"/>
    <mergeCell ref="NUR1:NUS1"/>
    <mergeCell ref="NUT1:NUU1"/>
    <mergeCell ref="NUV1:NUW1"/>
    <mergeCell ref="NUX1:NUY1"/>
    <mergeCell ref="NUZ1:NVA1"/>
    <mergeCell ref="NVB1:NVC1"/>
    <mergeCell ref="NUF1:NUG1"/>
    <mergeCell ref="NUH1:NUI1"/>
    <mergeCell ref="NUJ1:NUK1"/>
    <mergeCell ref="NUL1:NUM1"/>
    <mergeCell ref="NUN1:NUO1"/>
    <mergeCell ref="NUP1:NUQ1"/>
    <mergeCell ref="NTT1:NTU1"/>
    <mergeCell ref="NTV1:NTW1"/>
    <mergeCell ref="NTX1:NTY1"/>
    <mergeCell ref="NTZ1:NUA1"/>
    <mergeCell ref="NUB1:NUC1"/>
    <mergeCell ref="NUD1:NUE1"/>
    <mergeCell ref="NPT1:NPU1"/>
    <mergeCell ref="NPV1:NPW1"/>
    <mergeCell ref="NPX1:NPY1"/>
    <mergeCell ref="NPZ1:NQA1"/>
    <mergeCell ref="NTP1:NTQ1"/>
    <mergeCell ref="NTR1:NTS1"/>
    <mergeCell ref="NPH1:NPI1"/>
    <mergeCell ref="NPJ1:NPK1"/>
    <mergeCell ref="NPL1:NPM1"/>
    <mergeCell ref="NPN1:NPO1"/>
    <mergeCell ref="NPP1:NPQ1"/>
    <mergeCell ref="NPR1:NPS1"/>
    <mergeCell ref="NOV1:NOW1"/>
    <mergeCell ref="NOX1:NOY1"/>
    <mergeCell ref="NOZ1:NPA1"/>
    <mergeCell ref="NPB1:NPC1"/>
    <mergeCell ref="NPD1:NPE1"/>
    <mergeCell ref="NPF1:NPG1"/>
    <mergeCell ref="NOJ1:NOK1"/>
    <mergeCell ref="NOL1:NOM1"/>
    <mergeCell ref="NON1:NOO1"/>
    <mergeCell ref="NOP1:NOQ1"/>
    <mergeCell ref="NOR1:NOS1"/>
    <mergeCell ref="NOT1:NOU1"/>
    <mergeCell ref="NNX1:NNY1"/>
    <mergeCell ref="NNZ1:NOA1"/>
    <mergeCell ref="NOB1:NOC1"/>
    <mergeCell ref="NOD1:NOE1"/>
    <mergeCell ref="NOF1:NOG1"/>
    <mergeCell ref="NOH1:NOI1"/>
    <mergeCell ref="NNL1:NNM1"/>
    <mergeCell ref="NNN1:NNO1"/>
    <mergeCell ref="NNP1:NNQ1"/>
    <mergeCell ref="NNR1:NNS1"/>
    <mergeCell ref="NNT1:NNU1"/>
    <mergeCell ref="NNV1:NNW1"/>
    <mergeCell ref="NMZ1:NNA1"/>
    <mergeCell ref="NNB1:NNC1"/>
    <mergeCell ref="NND1:NNE1"/>
    <mergeCell ref="NNF1:NNG1"/>
    <mergeCell ref="NNH1:NNI1"/>
    <mergeCell ref="NNJ1:NNK1"/>
    <mergeCell ref="NMN1:NMO1"/>
    <mergeCell ref="NMP1:NMQ1"/>
    <mergeCell ref="NMR1:NMS1"/>
    <mergeCell ref="NMT1:NMU1"/>
    <mergeCell ref="NMV1:NMW1"/>
    <mergeCell ref="NMX1:NMY1"/>
    <mergeCell ref="NMB1:NMC1"/>
    <mergeCell ref="NMD1:NME1"/>
    <mergeCell ref="NMF1:NMG1"/>
    <mergeCell ref="NMH1:NMI1"/>
    <mergeCell ref="NMJ1:NMK1"/>
    <mergeCell ref="NML1:NMM1"/>
    <mergeCell ref="NLP1:NLQ1"/>
    <mergeCell ref="NLR1:NLS1"/>
    <mergeCell ref="NLT1:NLU1"/>
    <mergeCell ref="NLV1:NLW1"/>
    <mergeCell ref="NLX1:NLY1"/>
    <mergeCell ref="NLZ1:NMA1"/>
    <mergeCell ref="NLD1:NLE1"/>
    <mergeCell ref="NLF1:NLG1"/>
    <mergeCell ref="NLH1:NLI1"/>
    <mergeCell ref="NLJ1:NLK1"/>
    <mergeCell ref="NLL1:NLM1"/>
    <mergeCell ref="NLN1:NLO1"/>
    <mergeCell ref="NKR1:NKS1"/>
    <mergeCell ref="NKT1:NKU1"/>
    <mergeCell ref="NKV1:NKW1"/>
    <mergeCell ref="NKX1:NKY1"/>
    <mergeCell ref="NKZ1:NLA1"/>
    <mergeCell ref="NLB1:NLC1"/>
    <mergeCell ref="NKF1:NKG1"/>
    <mergeCell ref="NKH1:NKI1"/>
    <mergeCell ref="NKJ1:NKK1"/>
    <mergeCell ref="NKL1:NKM1"/>
    <mergeCell ref="NKN1:NKO1"/>
    <mergeCell ref="NKP1:NKQ1"/>
    <mergeCell ref="NJT1:NJU1"/>
    <mergeCell ref="NJV1:NJW1"/>
    <mergeCell ref="NJX1:NJY1"/>
    <mergeCell ref="NJZ1:NKA1"/>
    <mergeCell ref="NKB1:NKC1"/>
    <mergeCell ref="NKD1:NKE1"/>
    <mergeCell ref="NFT1:NFU1"/>
    <mergeCell ref="NFV1:NFW1"/>
    <mergeCell ref="NFX1:NFY1"/>
    <mergeCell ref="NFZ1:NGA1"/>
    <mergeCell ref="NGB1:NGC1"/>
    <mergeCell ref="NGD1:NGE1"/>
    <mergeCell ref="NFH1:NFI1"/>
    <mergeCell ref="NFJ1:NFK1"/>
    <mergeCell ref="NFL1:NFM1"/>
    <mergeCell ref="NFN1:NFO1"/>
    <mergeCell ref="NFP1:NFQ1"/>
    <mergeCell ref="NFR1:NFS1"/>
    <mergeCell ref="NEV1:NEW1"/>
    <mergeCell ref="NEX1:NEY1"/>
    <mergeCell ref="NEZ1:NFA1"/>
    <mergeCell ref="NFB1:NFC1"/>
    <mergeCell ref="NFD1:NFE1"/>
    <mergeCell ref="NFF1:NFG1"/>
    <mergeCell ref="NEJ1:NEK1"/>
    <mergeCell ref="NEL1:NEM1"/>
    <mergeCell ref="NEN1:NEO1"/>
    <mergeCell ref="NEP1:NEQ1"/>
    <mergeCell ref="NER1:NES1"/>
    <mergeCell ref="NET1:NEU1"/>
    <mergeCell ref="NDX1:NDY1"/>
    <mergeCell ref="NDZ1:NEA1"/>
    <mergeCell ref="NEB1:NEC1"/>
    <mergeCell ref="NED1:NEE1"/>
    <mergeCell ref="NEF1:NEG1"/>
    <mergeCell ref="NEH1:NEI1"/>
    <mergeCell ref="NDL1:NDM1"/>
    <mergeCell ref="NDN1:NDO1"/>
    <mergeCell ref="NDP1:NDQ1"/>
    <mergeCell ref="NDR1:NDS1"/>
    <mergeCell ref="NDT1:NDU1"/>
    <mergeCell ref="NDV1:NDW1"/>
    <mergeCell ref="NCZ1:NDA1"/>
    <mergeCell ref="NDB1:NDC1"/>
    <mergeCell ref="NDD1:NDE1"/>
    <mergeCell ref="NDF1:NDG1"/>
    <mergeCell ref="NDH1:NDI1"/>
    <mergeCell ref="NDJ1:NDK1"/>
    <mergeCell ref="NCN1:NCO1"/>
    <mergeCell ref="NCP1:NCQ1"/>
    <mergeCell ref="NCR1:NCS1"/>
    <mergeCell ref="NCT1:NCU1"/>
    <mergeCell ref="NCV1:NCW1"/>
    <mergeCell ref="NCX1:NCY1"/>
    <mergeCell ref="NCB1:NCC1"/>
    <mergeCell ref="NCD1:NCE1"/>
    <mergeCell ref="NCF1:NCG1"/>
    <mergeCell ref="NCH1:NCI1"/>
    <mergeCell ref="NCJ1:NCK1"/>
    <mergeCell ref="NCL1:NCM1"/>
    <mergeCell ref="NBP1:NBQ1"/>
    <mergeCell ref="NBR1:NBS1"/>
    <mergeCell ref="NBT1:NBU1"/>
    <mergeCell ref="NBV1:NBW1"/>
    <mergeCell ref="NBX1:NBY1"/>
    <mergeCell ref="NBZ1:NCA1"/>
    <mergeCell ref="NBD1:NBE1"/>
    <mergeCell ref="NBF1:NBG1"/>
    <mergeCell ref="NBH1:NBI1"/>
    <mergeCell ref="NBJ1:NBK1"/>
    <mergeCell ref="NBL1:NBM1"/>
    <mergeCell ref="NBN1:NBO1"/>
    <mergeCell ref="NAR1:NAS1"/>
    <mergeCell ref="NAT1:NAU1"/>
    <mergeCell ref="NAV1:NAW1"/>
    <mergeCell ref="NAX1:NAY1"/>
    <mergeCell ref="NAZ1:NBA1"/>
    <mergeCell ref="NBB1:NBC1"/>
    <mergeCell ref="NAF1:NAG1"/>
    <mergeCell ref="NAH1:NAI1"/>
    <mergeCell ref="NAJ1:NAK1"/>
    <mergeCell ref="NAL1:NAM1"/>
    <mergeCell ref="NAN1:NAO1"/>
    <mergeCell ref="NAP1:NAQ1"/>
    <mergeCell ref="MWF1:MWG1"/>
    <mergeCell ref="MWH1:MWI1"/>
    <mergeCell ref="MZX1:MZY1"/>
    <mergeCell ref="MZZ1:NAA1"/>
    <mergeCell ref="NAB1:NAC1"/>
    <mergeCell ref="NAD1:NAE1"/>
    <mergeCell ref="MVT1:MVU1"/>
    <mergeCell ref="MVV1:MVW1"/>
    <mergeCell ref="MVX1:MVY1"/>
    <mergeCell ref="MVZ1:MWA1"/>
    <mergeCell ref="MWB1:MWC1"/>
    <mergeCell ref="MWD1:MWE1"/>
    <mergeCell ref="MVH1:MVI1"/>
    <mergeCell ref="MVJ1:MVK1"/>
    <mergeCell ref="MVL1:MVM1"/>
    <mergeCell ref="MVN1:MVO1"/>
    <mergeCell ref="MVP1:MVQ1"/>
    <mergeCell ref="MVR1:MVS1"/>
    <mergeCell ref="MUV1:MUW1"/>
    <mergeCell ref="MUX1:MUY1"/>
    <mergeCell ref="MUZ1:MVA1"/>
    <mergeCell ref="MVB1:MVC1"/>
    <mergeCell ref="MVD1:MVE1"/>
    <mergeCell ref="MVF1:MVG1"/>
    <mergeCell ref="MUJ1:MUK1"/>
    <mergeCell ref="MUL1:MUM1"/>
    <mergeCell ref="MUN1:MUO1"/>
    <mergeCell ref="MUP1:MUQ1"/>
    <mergeCell ref="MUR1:MUS1"/>
    <mergeCell ref="MUT1:MUU1"/>
    <mergeCell ref="MTX1:MTY1"/>
    <mergeCell ref="MTZ1:MUA1"/>
    <mergeCell ref="MUB1:MUC1"/>
    <mergeCell ref="MUD1:MUE1"/>
    <mergeCell ref="MUF1:MUG1"/>
    <mergeCell ref="MUH1:MUI1"/>
    <mergeCell ref="MTL1:MTM1"/>
    <mergeCell ref="MTN1:MTO1"/>
    <mergeCell ref="MTP1:MTQ1"/>
    <mergeCell ref="MTR1:MTS1"/>
    <mergeCell ref="MTT1:MTU1"/>
    <mergeCell ref="MTV1:MTW1"/>
    <mergeCell ref="MSZ1:MTA1"/>
    <mergeCell ref="MTB1:MTC1"/>
    <mergeCell ref="MTD1:MTE1"/>
    <mergeCell ref="MTF1:MTG1"/>
    <mergeCell ref="MTH1:MTI1"/>
    <mergeCell ref="MTJ1:MTK1"/>
    <mergeCell ref="MSN1:MSO1"/>
    <mergeCell ref="MSP1:MSQ1"/>
    <mergeCell ref="MSR1:MSS1"/>
    <mergeCell ref="MST1:MSU1"/>
    <mergeCell ref="MSV1:MSW1"/>
    <mergeCell ref="MSX1:MSY1"/>
    <mergeCell ref="MSB1:MSC1"/>
    <mergeCell ref="MSD1:MSE1"/>
    <mergeCell ref="MSF1:MSG1"/>
    <mergeCell ref="MSH1:MSI1"/>
    <mergeCell ref="MSJ1:MSK1"/>
    <mergeCell ref="MSL1:MSM1"/>
    <mergeCell ref="MRP1:MRQ1"/>
    <mergeCell ref="MRR1:MRS1"/>
    <mergeCell ref="MRT1:MRU1"/>
    <mergeCell ref="MRV1:MRW1"/>
    <mergeCell ref="MRX1:MRY1"/>
    <mergeCell ref="MRZ1:MSA1"/>
    <mergeCell ref="MRD1:MRE1"/>
    <mergeCell ref="MRF1:MRG1"/>
    <mergeCell ref="MRH1:MRI1"/>
    <mergeCell ref="MRJ1:MRK1"/>
    <mergeCell ref="MRL1:MRM1"/>
    <mergeCell ref="MRN1:MRO1"/>
    <mergeCell ref="MQR1:MQS1"/>
    <mergeCell ref="MQT1:MQU1"/>
    <mergeCell ref="MQV1:MQW1"/>
    <mergeCell ref="MQX1:MQY1"/>
    <mergeCell ref="MQZ1:MRA1"/>
    <mergeCell ref="MRB1:MRC1"/>
    <mergeCell ref="MQF1:MQG1"/>
    <mergeCell ref="MQH1:MQI1"/>
    <mergeCell ref="MQJ1:MQK1"/>
    <mergeCell ref="MQL1:MQM1"/>
    <mergeCell ref="MQN1:MQO1"/>
    <mergeCell ref="MQP1:MQQ1"/>
    <mergeCell ref="MMF1:MMG1"/>
    <mergeCell ref="MMH1:MMI1"/>
    <mergeCell ref="MMJ1:MMK1"/>
    <mergeCell ref="MML1:MMM1"/>
    <mergeCell ref="MQB1:MQC1"/>
    <mergeCell ref="MQD1:MQE1"/>
    <mergeCell ref="MLT1:MLU1"/>
    <mergeCell ref="MLV1:MLW1"/>
    <mergeCell ref="MLX1:MLY1"/>
    <mergeCell ref="MLZ1:MMA1"/>
    <mergeCell ref="MMB1:MMC1"/>
    <mergeCell ref="MMD1:MME1"/>
    <mergeCell ref="MLH1:MLI1"/>
    <mergeCell ref="MLJ1:MLK1"/>
    <mergeCell ref="MLL1:MLM1"/>
    <mergeCell ref="MLN1:MLO1"/>
    <mergeCell ref="MLP1:MLQ1"/>
    <mergeCell ref="MLR1:MLS1"/>
    <mergeCell ref="MKV1:MKW1"/>
    <mergeCell ref="MKX1:MKY1"/>
    <mergeCell ref="MKZ1:MLA1"/>
    <mergeCell ref="MLB1:MLC1"/>
    <mergeCell ref="MLD1:MLE1"/>
    <mergeCell ref="MLF1:MLG1"/>
    <mergeCell ref="MKJ1:MKK1"/>
    <mergeCell ref="MKL1:MKM1"/>
    <mergeCell ref="MKN1:MKO1"/>
    <mergeCell ref="MKP1:MKQ1"/>
    <mergeCell ref="MKR1:MKS1"/>
    <mergeCell ref="MKT1:MKU1"/>
    <mergeCell ref="MJX1:MJY1"/>
    <mergeCell ref="MJZ1:MKA1"/>
    <mergeCell ref="MKB1:MKC1"/>
    <mergeCell ref="MKD1:MKE1"/>
    <mergeCell ref="MKF1:MKG1"/>
    <mergeCell ref="MKH1:MKI1"/>
    <mergeCell ref="MJL1:MJM1"/>
    <mergeCell ref="MJN1:MJO1"/>
    <mergeCell ref="MJP1:MJQ1"/>
    <mergeCell ref="MJR1:MJS1"/>
    <mergeCell ref="MJT1:MJU1"/>
    <mergeCell ref="MJV1:MJW1"/>
    <mergeCell ref="MIZ1:MJA1"/>
    <mergeCell ref="MJB1:MJC1"/>
    <mergeCell ref="MJD1:MJE1"/>
    <mergeCell ref="MJF1:MJG1"/>
    <mergeCell ref="MJH1:MJI1"/>
    <mergeCell ref="MJJ1:MJK1"/>
    <mergeCell ref="MIN1:MIO1"/>
    <mergeCell ref="MIP1:MIQ1"/>
    <mergeCell ref="MIR1:MIS1"/>
    <mergeCell ref="MIT1:MIU1"/>
    <mergeCell ref="MIV1:MIW1"/>
    <mergeCell ref="MIX1:MIY1"/>
    <mergeCell ref="MIB1:MIC1"/>
    <mergeCell ref="MID1:MIE1"/>
    <mergeCell ref="MIF1:MIG1"/>
    <mergeCell ref="MIH1:MII1"/>
    <mergeCell ref="MIJ1:MIK1"/>
    <mergeCell ref="MIL1:MIM1"/>
    <mergeCell ref="MHP1:MHQ1"/>
    <mergeCell ref="MHR1:MHS1"/>
    <mergeCell ref="MHT1:MHU1"/>
    <mergeCell ref="MHV1:MHW1"/>
    <mergeCell ref="MHX1:MHY1"/>
    <mergeCell ref="MHZ1:MIA1"/>
    <mergeCell ref="MHD1:MHE1"/>
    <mergeCell ref="MHF1:MHG1"/>
    <mergeCell ref="MHH1:MHI1"/>
    <mergeCell ref="MHJ1:MHK1"/>
    <mergeCell ref="MHL1:MHM1"/>
    <mergeCell ref="MHN1:MHO1"/>
    <mergeCell ref="MGR1:MGS1"/>
    <mergeCell ref="MGT1:MGU1"/>
    <mergeCell ref="MGV1:MGW1"/>
    <mergeCell ref="MGX1:MGY1"/>
    <mergeCell ref="MGZ1:MHA1"/>
    <mergeCell ref="MHB1:MHC1"/>
    <mergeCell ref="MGF1:MGG1"/>
    <mergeCell ref="MGH1:MGI1"/>
    <mergeCell ref="MGJ1:MGK1"/>
    <mergeCell ref="MGL1:MGM1"/>
    <mergeCell ref="MGN1:MGO1"/>
    <mergeCell ref="MGP1:MGQ1"/>
    <mergeCell ref="MCF1:MCG1"/>
    <mergeCell ref="MCH1:MCI1"/>
    <mergeCell ref="MCJ1:MCK1"/>
    <mergeCell ref="MCL1:MCM1"/>
    <mergeCell ref="MCN1:MCO1"/>
    <mergeCell ref="MCP1:MCQ1"/>
    <mergeCell ref="MBT1:MBU1"/>
    <mergeCell ref="MBV1:MBW1"/>
    <mergeCell ref="MBX1:MBY1"/>
    <mergeCell ref="MBZ1:MCA1"/>
    <mergeCell ref="MCB1:MCC1"/>
    <mergeCell ref="MCD1:MCE1"/>
    <mergeCell ref="MBH1:MBI1"/>
    <mergeCell ref="MBJ1:MBK1"/>
    <mergeCell ref="MBL1:MBM1"/>
    <mergeCell ref="MBN1:MBO1"/>
    <mergeCell ref="MBP1:MBQ1"/>
    <mergeCell ref="MBR1:MBS1"/>
    <mergeCell ref="MAV1:MAW1"/>
    <mergeCell ref="MAX1:MAY1"/>
    <mergeCell ref="MAZ1:MBA1"/>
    <mergeCell ref="MBB1:MBC1"/>
    <mergeCell ref="MBD1:MBE1"/>
    <mergeCell ref="MBF1:MBG1"/>
    <mergeCell ref="MAJ1:MAK1"/>
    <mergeCell ref="MAL1:MAM1"/>
    <mergeCell ref="MAN1:MAO1"/>
    <mergeCell ref="MAP1:MAQ1"/>
    <mergeCell ref="MAR1:MAS1"/>
    <mergeCell ref="MAT1:MAU1"/>
    <mergeCell ref="LZX1:LZY1"/>
    <mergeCell ref="LZZ1:MAA1"/>
    <mergeCell ref="MAB1:MAC1"/>
    <mergeCell ref="MAD1:MAE1"/>
    <mergeCell ref="MAF1:MAG1"/>
    <mergeCell ref="MAH1:MAI1"/>
    <mergeCell ref="LZL1:LZM1"/>
    <mergeCell ref="LZN1:LZO1"/>
    <mergeCell ref="LZP1:LZQ1"/>
    <mergeCell ref="LZR1:LZS1"/>
    <mergeCell ref="LZT1:LZU1"/>
    <mergeCell ref="LZV1:LZW1"/>
    <mergeCell ref="LYZ1:LZA1"/>
    <mergeCell ref="LZB1:LZC1"/>
    <mergeCell ref="LZD1:LZE1"/>
    <mergeCell ref="LZF1:LZG1"/>
    <mergeCell ref="LZH1:LZI1"/>
    <mergeCell ref="LZJ1:LZK1"/>
    <mergeCell ref="LYN1:LYO1"/>
    <mergeCell ref="LYP1:LYQ1"/>
    <mergeCell ref="LYR1:LYS1"/>
    <mergeCell ref="LYT1:LYU1"/>
    <mergeCell ref="LYV1:LYW1"/>
    <mergeCell ref="LYX1:LYY1"/>
    <mergeCell ref="LYB1:LYC1"/>
    <mergeCell ref="LYD1:LYE1"/>
    <mergeCell ref="LYF1:LYG1"/>
    <mergeCell ref="LYH1:LYI1"/>
    <mergeCell ref="LYJ1:LYK1"/>
    <mergeCell ref="LYL1:LYM1"/>
    <mergeCell ref="LXP1:LXQ1"/>
    <mergeCell ref="LXR1:LXS1"/>
    <mergeCell ref="LXT1:LXU1"/>
    <mergeCell ref="LXV1:LXW1"/>
    <mergeCell ref="LXX1:LXY1"/>
    <mergeCell ref="LXZ1:LYA1"/>
    <mergeCell ref="LXD1:LXE1"/>
    <mergeCell ref="LXF1:LXG1"/>
    <mergeCell ref="LXH1:LXI1"/>
    <mergeCell ref="LXJ1:LXK1"/>
    <mergeCell ref="LXL1:LXM1"/>
    <mergeCell ref="LXN1:LXO1"/>
    <mergeCell ref="LWR1:LWS1"/>
    <mergeCell ref="LWT1:LWU1"/>
    <mergeCell ref="LWV1:LWW1"/>
    <mergeCell ref="LWX1:LWY1"/>
    <mergeCell ref="LWZ1:LXA1"/>
    <mergeCell ref="LXB1:LXC1"/>
    <mergeCell ref="LSR1:LSS1"/>
    <mergeCell ref="LST1:LSU1"/>
    <mergeCell ref="LWJ1:LWK1"/>
    <mergeCell ref="LWL1:LWM1"/>
    <mergeCell ref="LWN1:LWO1"/>
    <mergeCell ref="LWP1:LWQ1"/>
    <mergeCell ref="LSF1:LSG1"/>
    <mergeCell ref="LSH1:LSI1"/>
    <mergeCell ref="LSJ1:LSK1"/>
    <mergeCell ref="LSL1:LSM1"/>
    <mergeCell ref="LSN1:LSO1"/>
    <mergeCell ref="LSP1:LSQ1"/>
    <mergeCell ref="LRT1:LRU1"/>
    <mergeCell ref="LRV1:LRW1"/>
    <mergeCell ref="LRX1:LRY1"/>
    <mergeCell ref="LRZ1:LSA1"/>
    <mergeCell ref="LSB1:LSC1"/>
    <mergeCell ref="LSD1:LSE1"/>
    <mergeCell ref="LRH1:LRI1"/>
    <mergeCell ref="LRJ1:LRK1"/>
    <mergeCell ref="LRL1:LRM1"/>
    <mergeCell ref="LRN1:LRO1"/>
    <mergeCell ref="LRP1:LRQ1"/>
    <mergeCell ref="LRR1:LRS1"/>
    <mergeCell ref="LQV1:LQW1"/>
    <mergeCell ref="LQX1:LQY1"/>
    <mergeCell ref="LQZ1:LRA1"/>
    <mergeCell ref="LRB1:LRC1"/>
    <mergeCell ref="LRD1:LRE1"/>
    <mergeCell ref="LRF1:LRG1"/>
    <mergeCell ref="LQJ1:LQK1"/>
    <mergeCell ref="LQL1:LQM1"/>
    <mergeCell ref="LQN1:LQO1"/>
    <mergeCell ref="LQP1:LQQ1"/>
    <mergeCell ref="LQR1:LQS1"/>
    <mergeCell ref="LQT1:LQU1"/>
    <mergeCell ref="LPX1:LPY1"/>
    <mergeCell ref="LPZ1:LQA1"/>
    <mergeCell ref="LQB1:LQC1"/>
    <mergeCell ref="LQD1:LQE1"/>
    <mergeCell ref="LQF1:LQG1"/>
    <mergeCell ref="LQH1:LQI1"/>
    <mergeCell ref="LPL1:LPM1"/>
    <mergeCell ref="LPN1:LPO1"/>
    <mergeCell ref="LPP1:LPQ1"/>
    <mergeCell ref="LPR1:LPS1"/>
    <mergeCell ref="LPT1:LPU1"/>
    <mergeCell ref="LPV1:LPW1"/>
    <mergeCell ref="LOZ1:LPA1"/>
    <mergeCell ref="LPB1:LPC1"/>
    <mergeCell ref="LPD1:LPE1"/>
    <mergeCell ref="LPF1:LPG1"/>
    <mergeCell ref="LPH1:LPI1"/>
    <mergeCell ref="LPJ1:LPK1"/>
    <mergeCell ref="LON1:LOO1"/>
    <mergeCell ref="LOP1:LOQ1"/>
    <mergeCell ref="LOR1:LOS1"/>
    <mergeCell ref="LOT1:LOU1"/>
    <mergeCell ref="LOV1:LOW1"/>
    <mergeCell ref="LOX1:LOY1"/>
    <mergeCell ref="LOB1:LOC1"/>
    <mergeCell ref="LOD1:LOE1"/>
    <mergeCell ref="LOF1:LOG1"/>
    <mergeCell ref="LOH1:LOI1"/>
    <mergeCell ref="LOJ1:LOK1"/>
    <mergeCell ref="LOL1:LOM1"/>
    <mergeCell ref="LNP1:LNQ1"/>
    <mergeCell ref="LNR1:LNS1"/>
    <mergeCell ref="LNT1:LNU1"/>
    <mergeCell ref="LNV1:LNW1"/>
    <mergeCell ref="LNX1:LNY1"/>
    <mergeCell ref="LNZ1:LOA1"/>
    <mergeCell ref="LND1:LNE1"/>
    <mergeCell ref="LNF1:LNG1"/>
    <mergeCell ref="LNH1:LNI1"/>
    <mergeCell ref="LNJ1:LNK1"/>
    <mergeCell ref="LNL1:LNM1"/>
    <mergeCell ref="LNN1:LNO1"/>
    <mergeCell ref="LMR1:LMS1"/>
    <mergeCell ref="LMT1:LMU1"/>
    <mergeCell ref="LMV1:LMW1"/>
    <mergeCell ref="LMX1:LMY1"/>
    <mergeCell ref="LMZ1:LNA1"/>
    <mergeCell ref="LNB1:LNC1"/>
    <mergeCell ref="LIR1:LIS1"/>
    <mergeCell ref="LIT1:LIU1"/>
    <mergeCell ref="LIV1:LIW1"/>
    <mergeCell ref="LIX1:LIY1"/>
    <mergeCell ref="LMN1:LMO1"/>
    <mergeCell ref="LMP1:LMQ1"/>
    <mergeCell ref="LIF1:LIG1"/>
    <mergeCell ref="LIH1:LII1"/>
    <mergeCell ref="LIJ1:LIK1"/>
    <mergeCell ref="LIL1:LIM1"/>
    <mergeCell ref="LIN1:LIO1"/>
    <mergeCell ref="LIP1:LIQ1"/>
    <mergeCell ref="LHT1:LHU1"/>
    <mergeCell ref="LHV1:LHW1"/>
    <mergeCell ref="LHX1:LHY1"/>
    <mergeCell ref="LHZ1:LIA1"/>
    <mergeCell ref="LIB1:LIC1"/>
    <mergeCell ref="LID1:LIE1"/>
    <mergeCell ref="LHH1:LHI1"/>
    <mergeCell ref="LHJ1:LHK1"/>
    <mergeCell ref="LHL1:LHM1"/>
    <mergeCell ref="LHN1:LHO1"/>
    <mergeCell ref="LHP1:LHQ1"/>
    <mergeCell ref="LHR1:LHS1"/>
    <mergeCell ref="LGV1:LGW1"/>
    <mergeCell ref="LGX1:LGY1"/>
    <mergeCell ref="LGZ1:LHA1"/>
    <mergeCell ref="LHB1:LHC1"/>
    <mergeCell ref="LHD1:LHE1"/>
    <mergeCell ref="LHF1:LHG1"/>
    <mergeCell ref="LGJ1:LGK1"/>
    <mergeCell ref="LGL1:LGM1"/>
    <mergeCell ref="LGN1:LGO1"/>
    <mergeCell ref="LGP1:LGQ1"/>
    <mergeCell ref="LGR1:LGS1"/>
    <mergeCell ref="LGT1:LGU1"/>
    <mergeCell ref="LFX1:LFY1"/>
    <mergeCell ref="LFZ1:LGA1"/>
    <mergeCell ref="LGB1:LGC1"/>
    <mergeCell ref="LGD1:LGE1"/>
    <mergeCell ref="LGF1:LGG1"/>
    <mergeCell ref="LGH1:LGI1"/>
    <mergeCell ref="LFL1:LFM1"/>
    <mergeCell ref="LFN1:LFO1"/>
    <mergeCell ref="LFP1:LFQ1"/>
    <mergeCell ref="LFR1:LFS1"/>
    <mergeCell ref="LFT1:LFU1"/>
    <mergeCell ref="LFV1:LFW1"/>
    <mergeCell ref="LEZ1:LFA1"/>
    <mergeCell ref="LFB1:LFC1"/>
    <mergeCell ref="LFD1:LFE1"/>
    <mergeCell ref="LFF1:LFG1"/>
    <mergeCell ref="LFH1:LFI1"/>
    <mergeCell ref="LFJ1:LFK1"/>
    <mergeCell ref="LEN1:LEO1"/>
    <mergeCell ref="LEP1:LEQ1"/>
    <mergeCell ref="LER1:LES1"/>
    <mergeCell ref="LET1:LEU1"/>
    <mergeCell ref="LEV1:LEW1"/>
    <mergeCell ref="LEX1:LEY1"/>
    <mergeCell ref="LEB1:LEC1"/>
    <mergeCell ref="LED1:LEE1"/>
    <mergeCell ref="LEF1:LEG1"/>
    <mergeCell ref="LEH1:LEI1"/>
    <mergeCell ref="LEJ1:LEK1"/>
    <mergeCell ref="LEL1:LEM1"/>
    <mergeCell ref="LDP1:LDQ1"/>
    <mergeCell ref="LDR1:LDS1"/>
    <mergeCell ref="LDT1:LDU1"/>
    <mergeCell ref="LDV1:LDW1"/>
    <mergeCell ref="LDX1:LDY1"/>
    <mergeCell ref="LDZ1:LEA1"/>
    <mergeCell ref="LDD1:LDE1"/>
    <mergeCell ref="LDF1:LDG1"/>
    <mergeCell ref="LDH1:LDI1"/>
    <mergeCell ref="LDJ1:LDK1"/>
    <mergeCell ref="LDL1:LDM1"/>
    <mergeCell ref="LDN1:LDO1"/>
    <mergeCell ref="LCR1:LCS1"/>
    <mergeCell ref="LCT1:LCU1"/>
    <mergeCell ref="LCV1:LCW1"/>
    <mergeCell ref="LCX1:LCY1"/>
    <mergeCell ref="LCZ1:LDA1"/>
    <mergeCell ref="LDB1:LDC1"/>
    <mergeCell ref="KYR1:KYS1"/>
    <mergeCell ref="KYT1:KYU1"/>
    <mergeCell ref="KYV1:KYW1"/>
    <mergeCell ref="KYX1:KYY1"/>
    <mergeCell ref="KYZ1:KZA1"/>
    <mergeCell ref="KZB1:KZC1"/>
    <mergeCell ref="KYF1:KYG1"/>
    <mergeCell ref="KYH1:KYI1"/>
    <mergeCell ref="KYJ1:KYK1"/>
    <mergeCell ref="KYL1:KYM1"/>
    <mergeCell ref="KYN1:KYO1"/>
    <mergeCell ref="KYP1:KYQ1"/>
    <mergeCell ref="KXT1:KXU1"/>
    <mergeCell ref="KXV1:KXW1"/>
    <mergeCell ref="KXX1:KXY1"/>
    <mergeCell ref="KXZ1:KYA1"/>
    <mergeCell ref="KYB1:KYC1"/>
    <mergeCell ref="KYD1:KYE1"/>
    <mergeCell ref="KXH1:KXI1"/>
    <mergeCell ref="KXJ1:KXK1"/>
    <mergeCell ref="KXL1:KXM1"/>
    <mergeCell ref="KXN1:KXO1"/>
    <mergeCell ref="KXP1:KXQ1"/>
    <mergeCell ref="KXR1:KXS1"/>
    <mergeCell ref="KWV1:KWW1"/>
    <mergeCell ref="KWX1:KWY1"/>
    <mergeCell ref="KWZ1:KXA1"/>
    <mergeCell ref="KXB1:KXC1"/>
    <mergeCell ref="KXD1:KXE1"/>
    <mergeCell ref="KXF1:KXG1"/>
    <mergeCell ref="KWJ1:KWK1"/>
    <mergeCell ref="KWL1:KWM1"/>
    <mergeCell ref="KWN1:KWO1"/>
    <mergeCell ref="KWP1:KWQ1"/>
    <mergeCell ref="KWR1:KWS1"/>
    <mergeCell ref="KWT1:KWU1"/>
    <mergeCell ref="KVX1:KVY1"/>
    <mergeCell ref="KVZ1:KWA1"/>
    <mergeCell ref="KWB1:KWC1"/>
    <mergeCell ref="KWD1:KWE1"/>
    <mergeCell ref="KWF1:KWG1"/>
    <mergeCell ref="KWH1:KWI1"/>
    <mergeCell ref="KVL1:KVM1"/>
    <mergeCell ref="KVN1:KVO1"/>
    <mergeCell ref="KVP1:KVQ1"/>
    <mergeCell ref="KVR1:KVS1"/>
    <mergeCell ref="KVT1:KVU1"/>
    <mergeCell ref="KVV1:KVW1"/>
    <mergeCell ref="KUZ1:KVA1"/>
    <mergeCell ref="KVB1:KVC1"/>
    <mergeCell ref="KVD1:KVE1"/>
    <mergeCell ref="KVF1:KVG1"/>
    <mergeCell ref="KVH1:KVI1"/>
    <mergeCell ref="KVJ1:KVK1"/>
    <mergeCell ref="KUN1:KUO1"/>
    <mergeCell ref="KUP1:KUQ1"/>
    <mergeCell ref="KUR1:KUS1"/>
    <mergeCell ref="KUT1:KUU1"/>
    <mergeCell ref="KUV1:KUW1"/>
    <mergeCell ref="KUX1:KUY1"/>
    <mergeCell ref="KUB1:KUC1"/>
    <mergeCell ref="KUD1:KUE1"/>
    <mergeCell ref="KUF1:KUG1"/>
    <mergeCell ref="KUH1:KUI1"/>
    <mergeCell ref="KUJ1:KUK1"/>
    <mergeCell ref="KUL1:KUM1"/>
    <mergeCell ref="KTP1:KTQ1"/>
    <mergeCell ref="KTR1:KTS1"/>
    <mergeCell ref="KTT1:KTU1"/>
    <mergeCell ref="KTV1:KTW1"/>
    <mergeCell ref="KTX1:KTY1"/>
    <mergeCell ref="KTZ1:KUA1"/>
    <mergeCell ref="KTD1:KTE1"/>
    <mergeCell ref="KTF1:KTG1"/>
    <mergeCell ref="KTH1:KTI1"/>
    <mergeCell ref="KTJ1:KTK1"/>
    <mergeCell ref="KTL1:KTM1"/>
    <mergeCell ref="KTN1:KTO1"/>
    <mergeCell ref="KPD1:KPE1"/>
    <mergeCell ref="KPF1:KPG1"/>
    <mergeCell ref="KSV1:KSW1"/>
    <mergeCell ref="KSX1:KSY1"/>
    <mergeCell ref="KSZ1:KTA1"/>
    <mergeCell ref="KTB1:KTC1"/>
    <mergeCell ref="KOR1:KOS1"/>
    <mergeCell ref="KOT1:KOU1"/>
    <mergeCell ref="KOV1:KOW1"/>
    <mergeCell ref="KOX1:KOY1"/>
    <mergeCell ref="KOZ1:KPA1"/>
    <mergeCell ref="KPB1:KPC1"/>
    <mergeCell ref="KOF1:KOG1"/>
    <mergeCell ref="KOH1:KOI1"/>
    <mergeCell ref="KOJ1:KOK1"/>
    <mergeCell ref="KOL1:KOM1"/>
    <mergeCell ref="KON1:KOO1"/>
    <mergeCell ref="KOP1:KOQ1"/>
    <mergeCell ref="KNT1:KNU1"/>
    <mergeCell ref="KNV1:KNW1"/>
    <mergeCell ref="KNX1:KNY1"/>
    <mergeCell ref="KNZ1:KOA1"/>
    <mergeCell ref="KOB1:KOC1"/>
    <mergeCell ref="KOD1:KOE1"/>
    <mergeCell ref="KNH1:KNI1"/>
    <mergeCell ref="KNJ1:KNK1"/>
    <mergeCell ref="KNL1:KNM1"/>
    <mergeCell ref="KNN1:KNO1"/>
    <mergeCell ref="KNP1:KNQ1"/>
    <mergeCell ref="KNR1:KNS1"/>
    <mergeCell ref="KMV1:KMW1"/>
    <mergeCell ref="KMX1:KMY1"/>
    <mergeCell ref="KMZ1:KNA1"/>
    <mergeCell ref="KNB1:KNC1"/>
    <mergeCell ref="KND1:KNE1"/>
    <mergeCell ref="KNF1:KNG1"/>
    <mergeCell ref="KMJ1:KMK1"/>
    <mergeCell ref="KML1:KMM1"/>
    <mergeCell ref="KMN1:KMO1"/>
    <mergeCell ref="KMP1:KMQ1"/>
    <mergeCell ref="KMR1:KMS1"/>
    <mergeCell ref="KMT1:KMU1"/>
    <mergeCell ref="KLX1:KLY1"/>
    <mergeCell ref="KLZ1:KMA1"/>
    <mergeCell ref="KMB1:KMC1"/>
    <mergeCell ref="KMD1:KME1"/>
    <mergeCell ref="KMF1:KMG1"/>
    <mergeCell ref="KMH1:KMI1"/>
    <mergeCell ref="KLL1:KLM1"/>
    <mergeCell ref="KLN1:KLO1"/>
    <mergeCell ref="KLP1:KLQ1"/>
    <mergeCell ref="KLR1:KLS1"/>
    <mergeCell ref="KLT1:KLU1"/>
    <mergeCell ref="KLV1:KLW1"/>
    <mergeCell ref="KKZ1:KLA1"/>
    <mergeCell ref="KLB1:KLC1"/>
    <mergeCell ref="KLD1:KLE1"/>
    <mergeCell ref="KLF1:KLG1"/>
    <mergeCell ref="KLH1:KLI1"/>
    <mergeCell ref="KLJ1:KLK1"/>
    <mergeCell ref="KKN1:KKO1"/>
    <mergeCell ref="KKP1:KKQ1"/>
    <mergeCell ref="KKR1:KKS1"/>
    <mergeCell ref="KKT1:KKU1"/>
    <mergeCell ref="KKV1:KKW1"/>
    <mergeCell ref="KKX1:KKY1"/>
    <mergeCell ref="KKB1:KKC1"/>
    <mergeCell ref="KKD1:KKE1"/>
    <mergeCell ref="KKF1:KKG1"/>
    <mergeCell ref="KKH1:KKI1"/>
    <mergeCell ref="KKJ1:KKK1"/>
    <mergeCell ref="KKL1:KKM1"/>
    <mergeCell ref="KJP1:KJQ1"/>
    <mergeCell ref="KJR1:KJS1"/>
    <mergeCell ref="KJT1:KJU1"/>
    <mergeCell ref="KJV1:KJW1"/>
    <mergeCell ref="KJX1:KJY1"/>
    <mergeCell ref="KJZ1:KKA1"/>
    <mergeCell ref="KJD1:KJE1"/>
    <mergeCell ref="KJF1:KJG1"/>
    <mergeCell ref="KJH1:KJI1"/>
    <mergeCell ref="KJJ1:KJK1"/>
    <mergeCell ref="KJL1:KJM1"/>
    <mergeCell ref="KJN1:KJO1"/>
    <mergeCell ref="KFD1:KFE1"/>
    <mergeCell ref="KFF1:KFG1"/>
    <mergeCell ref="KFH1:KFI1"/>
    <mergeCell ref="KFJ1:KFK1"/>
    <mergeCell ref="KIZ1:KJA1"/>
    <mergeCell ref="KJB1:KJC1"/>
    <mergeCell ref="KER1:KES1"/>
    <mergeCell ref="KET1:KEU1"/>
    <mergeCell ref="KEV1:KEW1"/>
    <mergeCell ref="KEX1:KEY1"/>
    <mergeCell ref="KEZ1:KFA1"/>
    <mergeCell ref="KFB1:KFC1"/>
    <mergeCell ref="KEF1:KEG1"/>
    <mergeCell ref="KEH1:KEI1"/>
    <mergeCell ref="KEJ1:KEK1"/>
    <mergeCell ref="KEL1:KEM1"/>
    <mergeCell ref="KEN1:KEO1"/>
    <mergeCell ref="KEP1:KEQ1"/>
    <mergeCell ref="KDT1:KDU1"/>
    <mergeCell ref="KDV1:KDW1"/>
    <mergeCell ref="KDX1:KDY1"/>
    <mergeCell ref="KDZ1:KEA1"/>
    <mergeCell ref="KEB1:KEC1"/>
    <mergeCell ref="KED1:KEE1"/>
    <mergeCell ref="KDH1:KDI1"/>
    <mergeCell ref="KDJ1:KDK1"/>
    <mergeCell ref="KDL1:KDM1"/>
    <mergeCell ref="KDN1:KDO1"/>
    <mergeCell ref="KDP1:KDQ1"/>
    <mergeCell ref="KDR1:KDS1"/>
    <mergeCell ref="KCV1:KCW1"/>
    <mergeCell ref="KCX1:KCY1"/>
    <mergeCell ref="KCZ1:KDA1"/>
    <mergeCell ref="KDB1:KDC1"/>
    <mergeCell ref="KDD1:KDE1"/>
    <mergeCell ref="KDF1:KDG1"/>
    <mergeCell ref="KCJ1:KCK1"/>
    <mergeCell ref="KCL1:KCM1"/>
    <mergeCell ref="KCN1:KCO1"/>
    <mergeCell ref="KCP1:KCQ1"/>
    <mergeCell ref="KCR1:KCS1"/>
    <mergeCell ref="KCT1:KCU1"/>
    <mergeCell ref="KBX1:KBY1"/>
    <mergeCell ref="KBZ1:KCA1"/>
    <mergeCell ref="KCB1:KCC1"/>
    <mergeCell ref="KCD1:KCE1"/>
    <mergeCell ref="KCF1:KCG1"/>
    <mergeCell ref="KCH1:KCI1"/>
    <mergeCell ref="KBL1:KBM1"/>
    <mergeCell ref="KBN1:KBO1"/>
    <mergeCell ref="KBP1:KBQ1"/>
    <mergeCell ref="KBR1:KBS1"/>
    <mergeCell ref="KBT1:KBU1"/>
    <mergeCell ref="KBV1:KBW1"/>
    <mergeCell ref="KAZ1:KBA1"/>
    <mergeCell ref="KBB1:KBC1"/>
    <mergeCell ref="KBD1:KBE1"/>
    <mergeCell ref="KBF1:KBG1"/>
    <mergeCell ref="KBH1:KBI1"/>
    <mergeCell ref="KBJ1:KBK1"/>
    <mergeCell ref="KAN1:KAO1"/>
    <mergeCell ref="KAP1:KAQ1"/>
    <mergeCell ref="KAR1:KAS1"/>
    <mergeCell ref="KAT1:KAU1"/>
    <mergeCell ref="KAV1:KAW1"/>
    <mergeCell ref="KAX1:KAY1"/>
    <mergeCell ref="KAB1:KAC1"/>
    <mergeCell ref="KAD1:KAE1"/>
    <mergeCell ref="KAF1:KAG1"/>
    <mergeCell ref="KAH1:KAI1"/>
    <mergeCell ref="KAJ1:KAK1"/>
    <mergeCell ref="KAL1:KAM1"/>
    <mergeCell ref="JZP1:JZQ1"/>
    <mergeCell ref="JZR1:JZS1"/>
    <mergeCell ref="JZT1:JZU1"/>
    <mergeCell ref="JZV1:JZW1"/>
    <mergeCell ref="JZX1:JZY1"/>
    <mergeCell ref="JZZ1:KAA1"/>
    <mergeCell ref="JZD1:JZE1"/>
    <mergeCell ref="JZF1:JZG1"/>
    <mergeCell ref="JZH1:JZI1"/>
    <mergeCell ref="JZJ1:JZK1"/>
    <mergeCell ref="JZL1:JZM1"/>
    <mergeCell ref="JZN1:JZO1"/>
    <mergeCell ref="JVD1:JVE1"/>
    <mergeCell ref="JVF1:JVG1"/>
    <mergeCell ref="JVH1:JVI1"/>
    <mergeCell ref="JVJ1:JVK1"/>
    <mergeCell ref="JVL1:JVM1"/>
    <mergeCell ref="JVN1:JVO1"/>
    <mergeCell ref="JUR1:JUS1"/>
    <mergeCell ref="JUT1:JUU1"/>
    <mergeCell ref="JUV1:JUW1"/>
    <mergeCell ref="JUX1:JUY1"/>
    <mergeCell ref="JUZ1:JVA1"/>
    <mergeCell ref="JVB1:JVC1"/>
    <mergeCell ref="JUF1:JUG1"/>
    <mergeCell ref="JUH1:JUI1"/>
    <mergeCell ref="JUJ1:JUK1"/>
    <mergeCell ref="JUL1:JUM1"/>
    <mergeCell ref="JUN1:JUO1"/>
    <mergeCell ref="JUP1:JUQ1"/>
    <mergeCell ref="JTT1:JTU1"/>
    <mergeCell ref="JTV1:JTW1"/>
    <mergeCell ref="JTX1:JTY1"/>
    <mergeCell ref="JTZ1:JUA1"/>
    <mergeCell ref="JUB1:JUC1"/>
    <mergeCell ref="JUD1:JUE1"/>
    <mergeCell ref="JTH1:JTI1"/>
    <mergeCell ref="JTJ1:JTK1"/>
    <mergeCell ref="JTL1:JTM1"/>
    <mergeCell ref="JTN1:JTO1"/>
    <mergeCell ref="JTP1:JTQ1"/>
    <mergeCell ref="JTR1:JTS1"/>
    <mergeCell ref="JSV1:JSW1"/>
    <mergeCell ref="JSX1:JSY1"/>
    <mergeCell ref="JSZ1:JTA1"/>
    <mergeCell ref="JTB1:JTC1"/>
    <mergeCell ref="JTD1:JTE1"/>
    <mergeCell ref="JTF1:JTG1"/>
    <mergeCell ref="JSJ1:JSK1"/>
    <mergeCell ref="JSL1:JSM1"/>
    <mergeCell ref="JSN1:JSO1"/>
    <mergeCell ref="JSP1:JSQ1"/>
    <mergeCell ref="JSR1:JSS1"/>
    <mergeCell ref="JST1:JSU1"/>
    <mergeCell ref="JRX1:JRY1"/>
    <mergeCell ref="JRZ1:JSA1"/>
    <mergeCell ref="JSB1:JSC1"/>
    <mergeCell ref="JSD1:JSE1"/>
    <mergeCell ref="JSF1:JSG1"/>
    <mergeCell ref="JSH1:JSI1"/>
    <mergeCell ref="JRL1:JRM1"/>
    <mergeCell ref="JRN1:JRO1"/>
    <mergeCell ref="JRP1:JRQ1"/>
    <mergeCell ref="JRR1:JRS1"/>
    <mergeCell ref="JRT1:JRU1"/>
    <mergeCell ref="JRV1:JRW1"/>
    <mergeCell ref="JQZ1:JRA1"/>
    <mergeCell ref="JRB1:JRC1"/>
    <mergeCell ref="JRD1:JRE1"/>
    <mergeCell ref="JRF1:JRG1"/>
    <mergeCell ref="JRH1:JRI1"/>
    <mergeCell ref="JRJ1:JRK1"/>
    <mergeCell ref="JQN1:JQO1"/>
    <mergeCell ref="JQP1:JQQ1"/>
    <mergeCell ref="JQR1:JQS1"/>
    <mergeCell ref="JQT1:JQU1"/>
    <mergeCell ref="JQV1:JQW1"/>
    <mergeCell ref="JQX1:JQY1"/>
    <mergeCell ref="JQB1:JQC1"/>
    <mergeCell ref="JQD1:JQE1"/>
    <mergeCell ref="JQF1:JQG1"/>
    <mergeCell ref="JQH1:JQI1"/>
    <mergeCell ref="JQJ1:JQK1"/>
    <mergeCell ref="JQL1:JQM1"/>
    <mergeCell ref="JPP1:JPQ1"/>
    <mergeCell ref="JPR1:JPS1"/>
    <mergeCell ref="JPT1:JPU1"/>
    <mergeCell ref="JPV1:JPW1"/>
    <mergeCell ref="JPX1:JPY1"/>
    <mergeCell ref="JPZ1:JQA1"/>
    <mergeCell ref="JLP1:JLQ1"/>
    <mergeCell ref="JLR1:JLS1"/>
    <mergeCell ref="JPH1:JPI1"/>
    <mergeCell ref="JPJ1:JPK1"/>
    <mergeCell ref="JPL1:JPM1"/>
    <mergeCell ref="JPN1:JPO1"/>
    <mergeCell ref="JLD1:JLE1"/>
    <mergeCell ref="JLF1:JLG1"/>
    <mergeCell ref="JLH1:JLI1"/>
    <mergeCell ref="JLJ1:JLK1"/>
    <mergeCell ref="JLL1:JLM1"/>
    <mergeCell ref="JLN1:JLO1"/>
    <mergeCell ref="JKR1:JKS1"/>
    <mergeCell ref="JKT1:JKU1"/>
    <mergeCell ref="JKV1:JKW1"/>
    <mergeCell ref="JKX1:JKY1"/>
    <mergeCell ref="JKZ1:JLA1"/>
    <mergeCell ref="JLB1:JLC1"/>
    <mergeCell ref="JKF1:JKG1"/>
    <mergeCell ref="JKH1:JKI1"/>
    <mergeCell ref="JKJ1:JKK1"/>
    <mergeCell ref="JKL1:JKM1"/>
    <mergeCell ref="JKN1:JKO1"/>
    <mergeCell ref="JKP1:JKQ1"/>
    <mergeCell ref="JJT1:JJU1"/>
    <mergeCell ref="JJV1:JJW1"/>
    <mergeCell ref="JJX1:JJY1"/>
    <mergeCell ref="JJZ1:JKA1"/>
    <mergeCell ref="JKB1:JKC1"/>
    <mergeCell ref="JKD1:JKE1"/>
    <mergeCell ref="JJH1:JJI1"/>
    <mergeCell ref="JJJ1:JJK1"/>
    <mergeCell ref="JJL1:JJM1"/>
    <mergeCell ref="JJN1:JJO1"/>
    <mergeCell ref="JJP1:JJQ1"/>
    <mergeCell ref="JJR1:JJS1"/>
    <mergeCell ref="JIV1:JIW1"/>
    <mergeCell ref="JIX1:JIY1"/>
    <mergeCell ref="JIZ1:JJA1"/>
    <mergeCell ref="JJB1:JJC1"/>
    <mergeCell ref="JJD1:JJE1"/>
    <mergeCell ref="JJF1:JJG1"/>
    <mergeCell ref="JIJ1:JIK1"/>
    <mergeCell ref="JIL1:JIM1"/>
    <mergeCell ref="JIN1:JIO1"/>
    <mergeCell ref="JIP1:JIQ1"/>
    <mergeCell ref="JIR1:JIS1"/>
    <mergeCell ref="JIT1:JIU1"/>
    <mergeCell ref="JHX1:JHY1"/>
    <mergeCell ref="JHZ1:JIA1"/>
    <mergeCell ref="JIB1:JIC1"/>
    <mergeCell ref="JID1:JIE1"/>
    <mergeCell ref="JIF1:JIG1"/>
    <mergeCell ref="JIH1:JII1"/>
    <mergeCell ref="JHL1:JHM1"/>
    <mergeCell ref="JHN1:JHO1"/>
    <mergeCell ref="JHP1:JHQ1"/>
    <mergeCell ref="JHR1:JHS1"/>
    <mergeCell ref="JHT1:JHU1"/>
    <mergeCell ref="JHV1:JHW1"/>
    <mergeCell ref="JGZ1:JHA1"/>
    <mergeCell ref="JHB1:JHC1"/>
    <mergeCell ref="JHD1:JHE1"/>
    <mergeCell ref="JHF1:JHG1"/>
    <mergeCell ref="JHH1:JHI1"/>
    <mergeCell ref="JHJ1:JHK1"/>
    <mergeCell ref="JGN1:JGO1"/>
    <mergeCell ref="JGP1:JGQ1"/>
    <mergeCell ref="JGR1:JGS1"/>
    <mergeCell ref="JGT1:JGU1"/>
    <mergeCell ref="JGV1:JGW1"/>
    <mergeCell ref="JGX1:JGY1"/>
    <mergeCell ref="JGB1:JGC1"/>
    <mergeCell ref="JGD1:JGE1"/>
    <mergeCell ref="JGF1:JGG1"/>
    <mergeCell ref="JGH1:JGI1"/>
    <mergeCell ref="JGJ1:JGK1"/>
    <mergeCell ref="JGL1:JGM1"/>
    <mergeCell ref="JFP1:JFQ1"/>
    <mergeCell ref="JFR1:JFS1"/>
    <mergeCell ref="JFT1:JFU1"/>
    <mergeCell ref="JFV1:JFW1"/>
    <mergeCell ref="JFX1:JFY1"/>
    <mergeCell ref="JFZ1:JGA1"/>
    <mergeCell ref="JBP1:JBQ1"/>
    <mergeCell ref="JBR1:JBS1"/>
    <mergeCell ref="JBT1:JBU1"/>
    <mergeCell ref="JBV1:JBW1"/>
    <mergeCell ref="JFL1:JFM1"/>
    <mergeCell ref="JFN1:JFO1"/>
    <mergeCell ref="JBD1:JBE1"/>
    <mergeCell ref="JBF1:JBG1"/>
    <mergeCell ref="JBH1:JBI1"/>
    <mergeCell ref="JBJ1:JBK1"/>
    <mergeCell ref="JBL1:JBM1"/>
    <mergeCell ref="JBN1:JBO1"/>
    <mergeCell ref="JAR1:JAS1"/>
    <mergeCell ref="JAT1:JAU1"/>
    <mergeCell ref="JAV1:JAW1"/>
    <mergeCell ref="JAX1:JAY1"/>
    <mergeCell ref="JAZ1:JBA1"/>
    <mergeCell ref="JBB1:JBC1"/>
    <mergeCell ref="JAF1:JAG1"/>
    <mergeCell ref="JAH1:JAI1"/>
    <mergeCell ref="JAJ1:JAK1"/>
    <mergeCell ref="JAL1:JAM1"/>
    <mergeCell ref="JAN1:JAO1"/>
    <mergeCell ref="JAP1:JAQ1"/>
    <mergeCell ref="IZT1:IZU1"/>
    <mergeCell ref="IZV1:IZW1"/>
    <mergeCell ref="IZX1:IZY1"/>
    <mergeCell ref="IZZ1:JAA1"/>
    <mergeCell ref="JAB1:JAC1"/>
    <mergeCell ref="JAD1:JAE1"/>
    <mergeCell ref="IZH1:IZI1"/>
    <mergeCell ref="IZJ1:IZK1"/>
    <mergeCell ref="IZL1:IZM1"/>
    <mergeCell ref="IZN1:IZO1"/>
    <mergeCell ref="IZP1:IZQ1"/>
    <mergeCell ref="IZR1:IZS1"/>
    <mergeCell ref="IYV1:IYW1"/>
    <mergeCell ref="IYX1:IYY1"/>
    <mergeCell ref="IYZ1:IZA1"/>
    <mergeCell ref="IZB1:IZC1"/>
    <mergeCell ref="IZD1:IZE1"/>
    <mergeCell ref="IZF1:IZG1"/>
    <mergeCell ref="IYJ1:IYK1"/>
    <mergeCell ref="IYL1:IYM1"/>
    <mergeCell ref="IYN1:IYO1"/>
    <mergeCell ref="IYP1:IYQ1"/>
    <mergeCell ref="IYR1:IYS1"/>
    <mergeCell ref="IYT1:IYU1"/>
    <mergeCell ref="IXX1:IXY1"/>
    <mergeCell ref="IXZ1:IYA1"/>
    <mergeCell ref="IYB1:IYC1"/>
    <mergeCell ref="IYD1:IYE1"/>
    <mergeCell ref="IYF1:IYG1"/>
    <mergeCell ref="IYH1:IYI1"/>
    <mergeCell ref="IXL1:IXM1"/>
    <mergeCell ref="IXN1:IXO1"/>
    <mergeCell ref="IXP1:IXQ1"/>
    <mergeCell ref="IXR1:IXS1"/>
    <mergeCell ref="IXT1:IXU1"/>
    <mergeCell ref="IXV1:IXW1"/>
    <mergeCell ref="IWZ1:IXA1"/>
    <mergeCell ref="IXB1:IXC1"/>
    <mergeCell ref="IXD1:IXE1"/>
    <mergeCell ref="IXF1:IXG1"/>
    <mergeCell ref="IXH1:IXI1"/>
    <mergeCell ref="IXJ1:IXK1"/>
    <mergeCell ref="IWN1:IWO1"/>
    <mergeCell ref="IWP1:IWQ1"/>
    <mergeCell ref="IWR1:IWS1"/>
    <mergeCell ref="IWT1:IWU1"/>
    <mergeCell ref="IWV1:IWW1"/>
    <mergeCell ref="IWX1:IWY1"/>
    <mergeCell ref="IWB1:IWC1"/>
    <mergeCell ref="IWD1:IWE1"/>
    <mergeCell ref="IWF1:IWG1"/>
    <mergeCell ref="IWH1:IWI1"/>
    <mergeCell ref="IWJ1:IWK1"/>
    <mergeCell ref="IWL1:IWM1"/>
    <mergeCell ref="IVP1:IVQ1"/>
    <mergeCell ref="IVR1:IVS1"/>
    <mergeCell ref="IVT1:IVU1"/>
    <mergeCell ref="IVV1:IVW1"/>
    <mergeCell ref="IVX1:IVY1"/>
    <mergeCell ref="IVZ1:IWA1"/>
    <mergeCell ref="IRP1:IRQ1"/>
    <mergeCell ref="IRR1:IRS1"/>
    <mergeCell ref="IRT1:IRU1"/>
    <mergeCell ref="IRV1:IRW1"/>
    <mergeCell ref="IRX1:IRY1"/>
    <mergeCell ref="IRZ1:ISA1"/>
    <mergeCell ref="IRD1:IRE1"/>
    <mergeCell ref="IRF1:IRG1"/>
    <mergeCell ref="IRH1:IRI1"/>
    <mergeCell ref="IRJ1:IRK1"/>
    <mergeCell ref="IRL1:IRM1"/>
    <mergeCell ref="IRN1:IRO1"/>
    <mergeCell ref="IQR1:IQS1"/>
    <mergeCell ref="IQT1:IQU1"/>
    <mergeCell ref="IQV1:IQW1"/>
    <mergeCell ref="IQX1:IQY1"/>
    <mergeCell ref="IQZ1:IRA1"/>
    <mergeCell ref="IRB1:IRC1"/>
    <mergeCell ref="IQF1:IQG1"/>
    <mergeCell ref="IQH1:IQI1"/>
    <mergeCell ref="IQJ1:IQK1"/>
    <mergeCell ref="IQL1:IQM1"/>
    <mergeCell ref="IQN1:IQO1"/>
    <mergeCell ref="IQP1:IQQ1"/>
    <mergeCell ref="IPT1:IPU1"/>
    <mergeCell ref="IPV1:IPW1"/>
    <mergeCell ref="IPX1:IPY1"/>
    <mergeCell ref="IPZ1:IQA1"/>
    <mergeCell ref="IQB1:IQC1"/>
    <mergeCell ref="IQD1:IQE1"/>
    <mergeCell ref="IPH1:IPI1"/>
    <mergeCell ref="IPJ1:IPK1"/>
    <mergeCell ref="IPL1:IPM1"/>
    <mergeCell ref="IPN1:IPO1"/>
    <mergeCell ref="IPP1:IPQ1"/>
    <mergeCell ref="IPR1:IPS1"/>
    <mergeCell ref="IOV1:IOW1"/>
    <mergeCell ref="IOX1:IOY1"/>
    <mergeCell ref="IOZ1:IPA1"/>
    <mergeCell ref="IPB1:IPC1"/>
    <mergeCell ref="IPD1:IPE1"/>
    <mergeCell ref="IPF1:IPG1"/>
    <mergeCell ref="IOJ1:IOK1"/>
    <mergeCell ref="IOL1:IOM1"/>
    <mergeCell ref="ION1:IOO1"/>
    <mergeCell ref="IOP1:IOQ1"/>
    <mergeCell ref="IOR1:IOS1"/>
    <mergeCell ref="IOT1:IOU1"/>
    <mergeCell ref="INX1:INY1"/>
    <mergeCell ref="INZ1:IOA1"/>
    <mergeCell ref="IOB1:IOC1"/>
    <mergeCell ref="IOD1:IOE1"/>
    <mergeCell ref="IOF1:IOG1"/>
    <mergeCell ref="IOH1:IOI1"/>
    <mergeCell ref="INL1:INM1"/>
    <mergeCell ref="INN1:INO1"/>
    <mergeCell ref="INP1:INQ1"/>
    <mergeCell ref="INR1:INS1"/>
    <mergeCell ref="INT1:INU1"/>
    <mergeCell ref="INV1:INW1"/>
    <mergeCell ref="IMZ1:INA1"/>
    <mergeCell ref="INB1:INC1"/>
    <mergeCell ref="IND1:INE1"/>
    <mergeCell ref="INF1:ING1"/>
    <mergeCell ref="INH1:INI1"/>
    <mergeCell ref="INJ1:INK1"/>
    <mergeCell ref="IMN1:IMO1"/>
    <mergeCell ref="IMP1:IMQ1"/>
    <mergeCell ref="IMR1:IMS1"/>
    <mergeCell ref="IMT1:IMU1"/>
    <mergeCell ref="IMV1:IMW1"/>
    <mergeCell ref="IMX1:IMY1"/>
    <mergeCell ref="IMB1:IMC1"/>
    <mergeCell ref="IMD1:IME1"/>
    <mergeCell ref="IMF1:IMG1"/>
    <mergeCell ref="IMH1:IMI1"/>
    <mergeCell ref="IMJ1:IMK1"/>
    <mergeCell ref="IML1:IMM1"/>
    <mergeCell ref="IIB1:IIC1"/>
    <mergeCell ref="IID1:IIE1"/>
    <mergeCell ref="ILT1:ILU1"/>
    <mergeCell ref="ILV1:ILW1"/>
    <mergeCell ref="ILX1:ILY1"/>
    <mergeCell ref="ILZ1:IMA1"/>
    <mergeCell ref="IHP1:IHQ1"/>
    <mergeCell ref="IHR1:IHS1"/>
    <mergeCell ref="IHT1:IHU1"/>
    <mergeCell ref="IHV1:IHW1"/>
    <mergeCell ref="IHX1:IHY1"/>
    <mergeCell ref="IHZ1:IIA1"/>
    <mergeCell ref="IHD1:IHE1"/>
    <mergeCell ref="IHF1:IHG1"/>
    <mergeCell ref="IHH1:IHI1"/>
    <mergeCell ref="IHJ1:IHK1"/>
    <mergeCell ref="IHL1:IHM1"/>
    <mergeCell ref="IHN1:IHO1"/>
    <mergeCell ref="IGR1:IGS1"/>
    <mergeCell ref="IGT1:IGU1"/>
    <mergeCell ref="IGV1:IGW1"/>
    <mergeCell ref="IGX1:IGY1"/>
    <mergeCell ref="IGZ1:IHA1"/>
    <mergeCell ref="IHB1:IHC1"/>
    <mergeCell ref="IGF1:IGG1"/>
    <mergeCell ref="IGH1:IGI1"/>
    <mergeCell ref="IGJ1:IGK1"/>
    <mergeCell ref="IGL1:IGM1"/>
    <mergeCell ref="IGN1:IGO1"/>
    <mergeCell ref="IGP1:IGQ1"/>
    <mergeCell ref="IFT1:IFU1"/>
    <mergeCell ref="IFV1:IFW1"/>
    <mergeCell ref="IFX1:IFY1"/>
    <mergeCell ref="IFZ1:IGA1"/>
    <mergeCell ref="IGB1:IGC1"/>
    <mergeCell ref="IGD1:IGE1"/>
    <mergeCell ref="IFH1:IFI1"/>
    <mergeCell ref="IFJ1:IFK1"/>
    <mergeCell ref="IFL1:IFM1"/>
    <mergeCell ref="IFN1:IFO1"/>
    <mergeCell ref="IFP1:IFQ1"/>
    <mergeCell ref="IFR1:IFS1"/>
    <mergeCell ref="IEV1:IEW1"/>
    <mergeCell ref="IEX1:IEY1"/>
    <mergeCell ref="IEZ1:IFA1"/>
    <mergeCell ref="IFB1:IFC1"/>
    <mergeCell ref="IFD1:IFE1"/>
    <mergeCell ref="IFF1:IFG1"/>
    <mergeCell ref="IEJ1:IEK1"/>
    <mergeCell ref="IEL1:IEM1"/>
    <mergeCell ref="IEN1:IEO1"/>
    <mergeCell ref="IEP1:IEQ1"/>
    <mergeCell ref="IER1:IES1"/>
    <mergeCell ref="IET1:IEU1"/>
    <mergeCell ref="IDX1:IDY1"/>
    <mergeCell ref="IDZ1:IEA1"/>
    <mergeCell ref="IEB1:IEC1"/>
    <mergeCell ref="IED1:IEE1"/>
    <mergeCell ref="IEF1:IEG1"/>
    <mergeCell ref="IEH1:IEI1"/>
    <mergeCell ref="IDL1:IDM1"/>
    <mergeCell ref="IDN1:IDO1"/>
    <mergeCell ref="IDP1:IDQ1"/>
    <mergeCell ref="IDR1:IDS1"/>
    <mergeCell ref="IDT1:IDU1"/>
    <mergeCell ref="IDV1:IDW1"/>
    <mergeCell ref="ICZ1:IDA1"/>
    <mergeCell ref="IDB1:IDC1"/>
    <mergeCell ref="IDD1:IDE1"/>
    <mergeCell ref="IDF1:IDG1"/>
    <mergeCell ref="IDH1:IDI1"/>
    <mergeCell ref="IDJ1:IDK1"/>
    <mergeCell ref="ICN1:ICO1"/>
    <mergeCell ref="ICP1:ICQ1"/>
    <mergeCell ref="ICR1:ICS1"/>
    <mergeCell ref="ICT1:ICU1"/>
    <mergeCell ref="ICV1:ICW1"/>
    <mergeCell ref="ICX1:ICY1"/>
    <mergeCell ref="ICB1:ICC1"/>
    <mergeCell ref="ICD1:ICE1"/>
    <mergeCell ref="ICF1:ICG1"/>
    <mergeCell ref="ICH1:ICI1"/>
    <mergeCell ref="ICJ1:ICK1"/>
    <mergeCell ref="ICL1:ICM1"/>
    <mergeCell ref="HYB1:HYC1"/>
    <mergeCell ref="HYD1:HYE1"/>
    <mergeCell ref="HYF1:HYG1"/>
    <mergeCell ref="HYH1:HYI1"/>
    <mergeCell ref="IBX1:IBY1"/>
    <mergeCell ref="IBZ1:ICA1"/>
    <mergeCell ref="HXP1:HXQ1"/>
    <mergeCell ref="HXR1:HXS1"/>
    <mergeCell ref="HXT1:HXU1"/>
    <mergeCell ref="HXV1:HXW1"/>
    <mergeCell ref="HXX1:HXY1"/>
    <mergeCell ref="HXZ1:HYA1"/>
    <mergeCell ref="HXD1:HXE1"/>
    <mergeCell ref="HXF1:HXG1"/>
    <mergeCell ref="HXH1:HXI1"/>
    <mergeCell ref="HXJ1:HXK1"/>
    <mergeCell ref="HXL1:HXM1"/>
    <mergeCell ref="HXN1:HXO1"/>
    <mergeCell ref="HWR1:HWS1"/>
    <mergeCell ref="HWT1:HWU1"/>
    <mergeCell ref="HWV1:HWW1"/>
    <mergeCell ref="HWX1:HWY1"/>
    <mergeCell ref="HWZ1:HXA1"/>
    <mergeCell ref="HXB1:HXC1"/>
    <mergeCell ref="HWF1:HWG1"/>
    <mergeCell ref="HWH1:HWI1"/>
    <mergeCell ref="HWJ1:HWK1"/>
    <mergeCell ref="HWL1:HWM1"/>
    <mergeCell ref="HWN1:HWO1"/>
    <mergeCell ref="HWP1:HWQ1"/>
    <mergeCell ref="HVT1:HVU1"/>
    <mergeCell ref="HVV1:HVW1"/>
    <mergeCell ref="HVX1:HVY1"/>
    <mergeCell ref="HVZ1:HWA1"/>
    <mergeCell ref="HWB1:HWC1"/>
    <mergeCell ref="HWD1:HWE1"/>
    <mergeCell ref="HVH1:HVI1"/>
    <mergeCell ref="HVJ1:HVK1"/>
    <mergeCell ref="HVL1:HVM1"/>
    <mergeCell ref="HVN1:HVO1"/>
    <mergeCell ref="HVP1:HVQ1"/>
    <mergeCell ref="HVR1:HVS1"/>
    <mergeCell ref="HUV1:HUW1"/>
    <mergeCell ref="HUX1:HUY1"/>
    <mergeCell ref="HUZ1:HVA1"/>
    <mergeCell ref="HVB1:HVC1"/>
    <mergeCell ref="HVD1:HVE1"/>
    <mergeCell ref="HVF1:HVG1"/>
    <mergeCell ref="HUJ1:HUK1"/>
    <mergeCell ref="HUL1:HUM1"/>
    <mergeCell ref="HUN1:HUO1"/>
    <mergeCell ref="HUP1:HUQ1"/>
    <mergeCell ref="HUR1:HUS1"/>
    <mergeCell ref="HUT1:HUU1"/>
    <mergeCell ref="HTX1:HTY1"/>
    <mergeCell ref="HTZ1:HUA1"/>
    <mergeCell ref="HUB1:HUC1"/>
    <mergeCell ref="HUD1:HUE1"/>
    <mergeCell ref="HUF1:HUG1"/>
    <mergeCell ref="HUH1:HUI1"/>
    <mergeCell ref="HTL1:HTM1"/>
    <mergeCell ref="HTN1:HTO1"/>
    <mergeCell ref="HTP1:HTQ1"/>
    <mergeCell ref="HTR1:HTS1"/>
    <mergeCell ref="HTT1:HTU1"/>
    <mergeCell ref="HTV1:HTW1"/>
    <mergeCell ref="HSZ1:HTA1"/>
    <mergeCell ref="HTB1:HTC1"/>
    <mergeCell ref="HTD1:HTE1"/>
    <mergeCell ref="HTF1:HTG1"/>
    <mergeCell ref="HTH1:HTI1"/>
    <mergeCell ref="HTJ1:HTK1"/>
    <mergeCell ref="HSN1:HSO1"/>
    <mergeCell ref="HSP1:HSQ1"/>
    <mergeCell ref="HSR1:HSS1"/>
    <mergeCell ref="HST1:HSU1"/>
    <mergeCell ref="HSV1:HSW1"/>
    <mergeCell ref="HSX1:HSY1"/>
    <mergeCell ref="HSB1:HSC1"/>
    <mergeCell ref="HSD1:HSE1"/>
    <mergeCell ref="HSF1:HSG1"/>
    <mergeCell ref="HSH1:HSI1"/>
    <mergeCell ref="HSJ1:HSK1"/>
    <mergeCell ref="HSL1:HSM1"/>
    <mergeCell ref="HOB1:HOC1"/>
    <mergeCell ref="HOD1:HOE1"/>
    <mergeCell ref="HOF1:HOG1"/>
    <mergeCell ref="HOH1:HOI1"/>
    <mergeCell ref="HOJ1:HOK1"/>
    <mergeCell ref="HOL1:HOM1"/>
    <mergeCell ref="HNP1:HNQ1"/>
    <mergeCell ref="HNR1:HNS1"/>
    <mergeCell ref="HNT1:HNU1"/>
    <mergeCell ref="HNV1:HNW1"/>
    <mergeCell ref="HNX1:HNY1"/>
    <mergeCell ref="HNZ1:HOA1"/>
    <mergeCell ref="HND1:HNE1"/>
    <mergeCell ref="HNF1:HNG1"/>
    <mergeCell ref="HNH1:HNI1"/>
    <mergeCell ref="HNJ1:HNK1"/>
    <mergeCell ref="HNL1:HNM1"/>
    <mergeCell ref="HNN1:HNO1"/>
    <mergeCell ref="HMR1:HMS1"/>
    <mergeCell ref="HMT1:HMU1"/>
    <mergeCell ref="HMV1:HMW1"/>
    <mergeCell ref="HMX1:HMY1"/>
    <mergeCell ref="HMZ1:HNA1"/>
    <mergeCell ref="HNB1:HNC1"/>
    <mergeCell ref="HMF1:HMG1"/>
    <mergeCell ref="HMH1:HMI1"/>
    <mergeCell ref="HMJ1:HMK1"/>
    <mergeCell ref="HML1:HMM1"/>
    <mergeCell ref="HMN1:HMO1"/>
    <mergeCell ref="HMP1:HMQ1"/>
    <mergeCell ref="HLT1:HLU1"/>
    <mergeCell ref="HLV1:HLW1"/>
    <mergeCell ref="HLX1:HLY1"/>
    <mergeCell ref="HLZ1:HMA1"/>
    <mergeCell ref="HMB1:HMC1"/>
    <mergeCell ref="HMD1:HME1"/>
    <mergeCell ref="HLH1:HLI1"/>
    <mergeCell ref="HLJ1:HLK1"/>
    <mergeCell ref="HLL1:HLM1"/>
    <mergeCell ref="HLN1:HLO1"/>
    <mergeCell ref="HLP1:HLQ1"/>
    <mergeCell ref="HLR1:HLS1"/>
    <mergeCell ref="HKV1:HKW1"/>
    <mergeCell ref="HKX1:HKY1"/>
    <mergeCell ref="HKZ1:HLA1"/>
    <mergeCell ref="HLB1:HLC1"/>
    <mergeCell ref="HLD1:HLE1"/>
    <mergeCell ref="HLF1:HLG1"/>
    <mergeCell ref="HKJ1:HKK1"/>
    <mergeCell ref="HKL1:HKM1"/>
    <mergeCell ref="HKN1:HKO1"/>
    <mergeCell ref="HKP1:HKQ1"/>
    <mergeCell ref="HKR1:HKS1"/>
    <mergeCell ref="HKT1:HKU1"/>
    <mergeCell ref="HJX1:HJY1"/>
    <mergeCell ref="HJZ1:HKA1"/>
    <mergeCell ref="HKB1:HKC1"/>
    <mergeCell ref="HKD1:HKE1"/>
    <mergeCell ref="HKF1:HKG1"/>
    <mergeCell ref="HKH1:HKI1"/>
    <mergeCell ref="HJL1:HJM1"/>
    <mergeCell ref="HJN1:HJO1"/>
    <mergeCell ref="HJP1:HJQ1"/>
    <mergeCell ref="HJR1:HJS1"/>
    <mergeCell ref="HJT1:HJU1"/>
    <mergeCell ref="HJV1:HJW1"/>
    <mergeCell ref="HIZ1:HJA1"/>
    <mergeCell ref="HJB1:HJC1"/>
    <mergeCell ref="HJD1:HJE1"/>
    <mergeCell ref="HJF1:HJG1"/>
    <mergeCell ref="HJH1:HJI1"/>
    <mergeCell ref="HJJ1:HJK1"/>
    <mergeCell ref="HIN1:HIO1"/>
    <mergeCell ref="HIP1:HIQ1"/>
    <mergeCell ref="HIR1:HIS1"/>
    <mergeCell ref="HIT1:HIU1"/>
    <mergeCell ref="HIV1:HIW1"/>
    <mergeCell ref="HIX1:HIY1"/>
    <mergeCell ref="HEN1:HEO1"/>
    <mergeCell ref="HEP1:HEQ1"/>
    <mergeCell ref="HIF1:HIG1"/>
    <mergeCell ref="HIH1:HII1"/>
    <mergeCell ref="HIJ1:HIK1"/>
    <mergeCell ref="HIL1:HIM1"/>
    <mergeCell ref="HEB1:HEC1"/>
    <mergeCell ref="HED1:HEE1"/>
    <mergeCell ref="HEF1:HEG1"/>
    <mergeCell ref="HEH1:HEI1"/>
    <mergeCell ref="HEJ1:HEK1"/>
    <mergeCell ref="HEL1:HEM1"/>
    <mergeCell ref="HDP1:HDQ1"/>
    <mergeCell ref="HDR1:HDS1"/>
    <mergeCell ref="HDT1:HDU1"/>
    <mergeCell ref="HDV1:HDW1"/>
    <mergeCell ref="HDX1:HDY1"/>
    <mergeCell ref="HDZ1:HEA1"/>
    <mergeCell ref="HDD1:HDE1"/>
    <mergeCell ref="HDF1:HDG1"/>
    <mergeCell ref="HDH1:HDI1"/>
    <mergeCell ref="HDJ1:HDK1"/>
    <mergeCell ref="HDL1:HDM1"/>
    <mergeCell ref="HDN1:HDO1"/>
    <mergeCell ref="HCR1:HCS1"/>
    <mergeCell ref="HCT1:HCU1"/>
    <mergeCell ref="HCV1:HCW1"/>
    <mergeCell ref="HCX1:HCY1"/>
    <mergeCell ref="HCZ1:HDA1"/>
    <mergeCell ref="HDB1:HDC1"/>
    <mergeCell ref="HCF1:HCG1"/>
    <mergeCell ref="HCH1:HCI1"/>
    <mergeCell ref="HCJ1:HCK1"/>
    <mergeCell ref="HCL1:HCM1"/>
    <mergeCell ref="HCN1:HCO1"/>
    <mergeCell ref="HCP1:HCQ1"/>
    <mergeCell ref="HBT1:HBU1"/>
    <mergeCell ref="HBV1:HBW1"/>
    <mergeCell ref="HBX1:HBY1"/>
    <mergeCell ref="HBZ1:HCA1"/>
    <mergeCell ref="HCB1:HCC1"/>
    <mergeCell ref="HCD1:HCE1"/>
    <mergeCell ref="HBH1:HBI1"/>
    <mergeCell ref="HBJ1:HBK1"/>
    <mergeCell ref="HBL1:HBM1"/>
    <mergeCell ref="HBN1:HBO1"/>
    <mergeCell ref="HBP1:HBQ1"/>
    <mergeCell ref="HBR1:HBS1"/>
    <mergeCell ref="HAV1:HAW1"/>
    <mergeCell ref="HAX1:HAY1"/>
    <mergeCell ref="HAZ1:HBA1"/>
    <mergeCell ref="HBB1:HBC1"/>
    <mergeCell ref="HBD1:HBE1"/>
    <mergeCell ref="HBF1:HBG1"/>
    <mergeCell ref="HAJ1:HAK1"/>
    <mergeCell ref="HAL1:HAM1"/>
    <mergeCell ref="HAN1:HAO1"/>
    <mergeCell ref="HAP1:HAQ1"/>
    <mergeCell ref="HAR1:HAS1"/>
    <mergeCell ref="HAT1:HAU1"/>
    <mergeCell ref="GZX1:GZY1"/>
    <mergeCell ref="GZZ1:HAA1"/>
    <mergeCell ref="HAB1:HAC1"/>
    <mergeCell ref="HAD1:HAE1"/>
    <mergeCell ref="HAF1:HAG1"/>
    <mergeCell ref="HAH1:HAI1"/>
    <mergeCell ref="GZL1:GZM1"/>
    <mergeCell ref="GZN1:GZO1"/>
    <mergeCell ref="GZP1:GZQ1"/>
    <mergeCell ref="GZR1:GZS1"/>
    <mergeCell ref="GZT1:GZU1"/>
    <mergeCell ref="GZV1:GZW1"/>
    <mergeCell ref="GYZ1:GZA1"/>
    <mergeCell ref="GZB1:GZC1"/>
    <mergeCell ref="GZD1:GZE1"/>
    <mergeCell ref="GZF1:GZG1"/>
    <mergeCell ref="GZH1:GZI1"/>
    <mergeCell ref="GZJ1:GZK1"/>
    <mergeCell ref="GYN1:GYO1"/>
    <mergeCell ref="GYP1:GYQ1"/>
    <mergeCell ref="GYR1:GYS1"/>
    <mergeCell ref="GYT1:GYU1"/>
    <mergeCell ref="GYV1:GYW1"/>
    <mergeCell ref="GYX1:GYY1"/>
    <mergeCell ref="GUN1:GUO1"/>
    <mergeCell ref="GUP1:GUQ1"/>
    <mergeCell ref="GUR1:GUS1"/>
    <mergeCell ref="GUT1:GUU1"/>
    <mergeCell ref="GYJ1:GYK1"/>
    <mergeCell ref="GYL1:GYM1"/>
    <mergeCell ref="GUB1:GUC1"/>
    <mergeCell ref="GUD1:GUE1"/>
    <mergeCell ref="GUF1:GUG1"/>
    <mergeCell ref="GUH1:GUI1"/>
    <mergeCell ref="GUJ1:GUK1"/>
    <mergeCell ref="GUL1:GUM1"/>
    <mergeCell ref="GTP1:GTQ1"/>
    <mergeCell ref="GTR1:GTS1"/>
    <mergeCell ref="GTT1:GTU1"/>
    <mergeCell ref="GTV1:GTW1"/>
    <mergeCell ref="GTX1:GTY1"/>
    <mergeCell ref="GTZ1:GUA1"/>
    <mergeCell ref="GTD1:GTE1"/>
    <mergeCell ref="GTF1:GTG1"/>
    <mergeCell ref="GTH1:GTI1"/>
    <mergeCell ref="GTJ1:GTK1"/>
    <mergeCell ref="GTL1:GTM1"/>
    <mergeCell ref="GTN1:GTO1"/>
    <mergeCell ref="GSR1:GSS1"/>
    <mergeCell ref="GST1:GSU1"/>
    <mergeCell ref="GSV1:GSW1"/>
    <mergeCell ref="GSX1:GSY1"/>
    <mergeCell ref="GSZ1:GTA1"/>
    <mergeCell ref="GTB1:GTC1"/>
    <mergeCell ref="GSF1:GSG1"/>
    <mergeCell ref="GSH1:GSI1"/>
    <mergeCell ref="GSJ1:GSK1"/>
    <mergeCell ref="GSL1:GSM1"/>
    <mergeCell ref="GSN1:GSO1"/>
    <mergeCell ref="GSP1:GSQ1"/>
    <mergeCell ref="GRT1:GRU1"/>
    <mergeCell ref="GRV1:GRW1"/>
    <mergeCell ref="GRX1:GRY1"/>
    <mergeCell ref="GRZ1:GSA1"/>
    <mergeCell ref="GSB1:GSC1"/>
    <mergeCell ref="GSD1:GSE1"/>
    <mergeCell ref="GRH1:GRI1"/>
    <mergeCell ref="GRJ1:GRK1"/>
    <mergeCell ref="GRL1:GRM1"/>
    <mergeCell ref="GRN1:GRO1"/>
    <mergeCell ref="GRP1:GRQ1"/>
    <mergeCell ref="GRR1:GRS1"/>
    <mergeCell ref="GQV1:GQW1"/>
    <mergeCell ref="GQX1:GQY1"/>
    <mergeCell ref="GQZ1:GRA1"/>
    <mergeCell ref="GRB1:GRC1"/>
    <mergeCell ref="GRD1:GRE1"/>
    <mergeCell ref="GRF1:GRG1"/>
    <mergeCell ref="GQJ1:GQK1"/>
    <mergeCell ref="GQL1:GQM1"/>
    <mergeCell ref="GQN1:GQO1"/>
    <mergeCell ref="GQP1:GQQ1"/>
    <mergeCell ref="GQR1:GQS1"/>
    <mergeCell ref="GQT1:GQU1"/>
    <mergeCell ref="GPX1:GPY1"/>
    <mergeCell ref="GPZ1:GQA1"/>
    <mergeCell ref="GQB1:GQC1"/>
    <mergeCell ref="GQD1:GQE1"/>
    <mergeCell ref="GQF1:GQG1"/>
    <mergeCell ref="GQH1:GQI1"/>
    <mergeCell ref="GPL1:GPM1"/>
    <mergeCell ref="GPN1:GPO1"/>
    <mergeCell ref="GPP1:GPQ1"/>
    <mergeCell ref="GPR1:GPS1"/>
    <mergeCell ref="GPT1:GPU1"/>
    <mergeCell ref="GPV1:GPW1"/>
    <mergeCell ref="GOZ1:GPA1"/>
    <mergeCell ref="GPB1:GPC1"/>
    <mergeCell ref="GPD1:GPE1"/>
    <mergeCell ref="GPF1:GPG1"/>
    <mergeCell ref="GPH1:GPI1"/>
    <mergeCell ref="GPJ1:GPK1"/>
    <mergeCell ref="GON1:GOO1"/>
    <mergeCell ref="GOP1:GOQ1"/>
    <mergeCell ref="GOR1:GOS1"/>
    <mergeCell ref="GOT1:GOU1"/>
    <mergeCell ref="GOV1:GOW1"/>
    <mergeCell ref="GOX1:GOY1"/>
    <mergeCell ref="GKN1:GKO1"/>
    <mergeCell ref="GKP1:GKQ1"/>
    <mergeCell ref="GKR1:GKS1"/>
    <mergeCell ref="GKT1:GKU1"/>
    <mergeCell ref="GKV1:GKW1"/>
    <mergeCell ref="GKX1:GKY1"/>
    <mergeCell ref="GKB1:GKC1"/>
    <mergeCell ref="GKD1:GKE1"/>
    <mergeCell ref="GKF1:GKG1"/>
    <mergeCell ref="GKH1:GKI1"/>
    <mergeCell ref="GKJ1:GKK1"/>
    <mergeCell ref="GKL1:GKM1"/>
    <mergeCell ref="GJP1:GJQ1"/>
    <mergeCell ref="GJR1:GJS1"/>
    <mergeCell ref="GJT1:GJU1"/>
    <mergeCell ref="GJV1:GJW1"/>
    <mergeCell ref="GJX1:GJY1"/>
    <mergeCell ref="GJZ1:GKA1"/>
    <mergeCell ref="GJD1:GJE1"/>
    <mergeCell ref="GJF1:GJG1"/>
    <mergeCell ref="GJH1:GJI1"/>
    <mergeCell ref="GJJ1:GJK1"/>
    <mergeCell ref="GJL1:GJM1"/>
    <mergeCell ref="GJN1:GJO1"/>
    <mergeCell ref="GIR1:GIS1"/>
    <mergeCell ref="GIT1:GIU1"/>
    <mergeCell ref="GIV1:GIW1"/>
    <mergeCell ref="GIX1:GIY1"/>
    <mergeCell ref="GIZ1:GJA1"/>
    <mergeCell ref="GJB1:GJC1"/>
    <mergeCell ref="GIF1:GIG1"/>
    <mergeCell ref="GIH1:GII1"/>
    <mergeCell ref="GIJ1:GIK1"/>
    <mergeCell ref="GIL1:GIM1"/>
    <mergeCell ref="GIN1:GIO1"/>
    <mergeCell ref="GIP1:GIQ1"/>
    <mergeCell ref="GHT1:GHU1"/>
    <mergeCell ref="GHV1:GHW1"/>
    <mergeCell ref="GHX1:GHY1"/>
    <mergeCell ref="GHZ1:GIA1"/>
    <mergeCell ref="GIB1:GIC1"/>
    <mergeCell ref="GID1:GIE1"/>
    <mergeCell ref="GHH1:GHI1"/>
    <mergeCell ref="GHJ1:GHK1"/>
    <mergeCell ref="GHL1:GHM1"/>
    <mergeCell ref="GHN1:GHO1"/>
    <mergeCell ref="GHP1:GHQ1"/>
    <mergeCell ref="GHR1:GHS1"/>
    <mergeCell ref="GGV1:GGW1"/>
    <mergeCell ref="GGX1:GGY1"/>
    <mergeCell ref="GGZ1:GHA1"/>
    <mergeCell ref="GHB1:GHC1"/>
    <mergeCell ref="GHD1:GHE1"/>
    <mergeCell ref="GHF1:GHG1"/>
    <mergeCell ref="GGJ1:GGK1"/>
    <mergeCell ref="GGL1:GGM1"/>
    <mergeCell ref="GGN1:GGO1"/>
    <mergeCell ref="GGP1:GGQ1"/>
    <mergeCell ref="GGR1:GGS1"/>
    <mergeCell ref="GGT1:GGU1"/>
    <mergeCell ref="GFX1:GFY1"/>
    <mergeCell ref="GFZ1:GGA1"/>
    <mergeCell ref="GGB1:GGC1"/>
    <mergeCell ref="GGD1:GGE1"/>
    <mergeCell ref="GGF1:GGG1"/>
    <mergeCell ref="GGH1:GGI1"/>
    <mergeCell ref="GFL1:GFM1"/>
    <mergeCell ref="GFN1:GFO1"/>
    <mergeCell ref="GFP1:GFQ1"/>
    <mergeCell ref="GFR1:GFS1"/>
    <mergeCell ref="GFT1:GFU1"/>
    <mergeCell ref="GFV1:GFW1"/>
    <mergeCell ref="GEZ1:GFA1"/>
    <mergeCell ref="GFB1:GFC1"/>
    <mergeCell ref="GFD1:GFE1"/>
    <mergeCell ref="GFF1:GFG1"/>
    <mergeCell ref="GFH1:GFI1"/>
    <mergeCell ref="GFJ1:GFK1"/>
    <mergeCell ref="GAZ1:GBA1"/>
    <mergeCell ref="GBB1:GBC1"/>
    <mergeCell ref="GER1:GES1"/>
    <mergeCell ref="GET1:GEU1"/>
    <mergeCell ref="GEV1:GEW1"/>
    <mergeCell ref="GEX1:GEY1"/>
    <mergeCell ref="GAN1:GAO1"/>
    <mergeCell ref="GAP1:GAQ1"/>
    <mergeCell ref="GAR1:GAS1"/>
    <mergeCell ref="GAT1:GAU1"/>
    <mergeCell ref="GAV1:GAW1"/>
    <mergeCell ref="GAX1:GAY1"/>
    <mergeCell ref="GAB1:GAC1"/>
    <mergeCell ref="GAD1:GAE1"/>
    <mergeCell ref="GAF1:GAG1"/>
    <mergeCell ref="GAH1:GAI1"/>
    <mergeCell ref="GAJ1:GAK1"/>
    <mergeCell ref="GAL1:GAM1"/>
    <mergeCell ref="FZP1:FZQ1"/>
    <mergeCell ref="FZR1:FZS1"/>
    <mergeCell ref="FZT1:FZU1"/>
    <mergeCell ref="FZV1:FZW1"/>
    <mergeCell ref="FZX1:FZY1"/>
    <mergeCell ref="FZZ1:GAA1"/>
    <mergeCell ref="FZD1:FZE1"/>
    <mergeCell ref="FZF1:FZG1"/>
    <mergeCell ref="FZH1:FZI1"/>
    <mergeCell ref="FZJ1:FZK1"/>
    <mergeCell ref="FZL1:FZM1"/>
    <mergeCell ref="FZN1:FZO1"/>
    <mergeCell ref="FYR1:FYS1"/>
    <mergeCell ref="FYT1:FYU1"/>
    <mergeCell ref="FYV1:FYW1"/>
    <mergeCell ref="FYX1:FYY1"/>
    <mergeCell ref="FYZ1:FZA1"/>
    <mergeCell ref="FZB1:FZC1"/>
    <mergeCell ref="FYF1:FYG1"/>
    <mergeCell ref="FYH1:FYI1"/>
    <mergeCell ref="FYJ1:FYK1"/>
    <mergeCell ref="FYL1:FYM1"/>
    <mergeCell ref="FYN1:FYO1"/>
    <mergeCell ref="FYP1:FYQ1"/>
    <mergeCell ref="FXT1:FXU1"/>
    <mergeCell ref="FXV1:FXW1"/>
    <mergeCell ref="FXX1:FXY1"/>
    <mergeCell ref="FXZ1:FYA1"/>
    <mergeCell ref="FYB1:FYC1"/>
    <mergeCell ref="FYD1:FYE1"/>
    <mergeCell ref="FXH1:FXI1"/>
    <mergeCell ref="FXJ1:FXK1"/>
    <mergeCell ref="FXL1:FXM1"/>
    <mergeCell ref="FXN1:FXO1"/>
    <mergeCell ref="FXP1:FXQ1"/>
    <mergeCell ref="FXR1:FXS1"/>
    <mergeCell ref="FWV1:FWW1"/>
    <mergeCell ref="FWX1:FWY1"/>
    <mergeCell ref="FWZ1:FXA1"/>
    <mergeCell ref="FXB1:FXC1"/>
    <mergeCell ref="FXD1:FXE1"/>
    <mergeCell ref="FXF1:FXG1"/>
    <mergeCell ref="FWJ1:FWK1"/>
    <mergeCell ref="FWL1:FWM1"/>
    <mergeCell ref="FWN1:FWO1"/>
    <mergeCell ref="FWP1:FWQ1"/>
    <mergeCell ref="FWR1:FWS1"/>
    <mergeCell ref="FWT1:FWU1"/>
    <mergeCell ref="FVX1:FVY1"/>
    <mergeCell ref="FVZ1:FWA1"/>
    <mergeCell ref="FWB1:FWC1"/>
    <mergeCell ref="FWD1:FWE1"/>
    <mergeCell ref="FWF1:FWG1"/>
    <mergeCell ref="FWH1:FWI1"/>
    <mergeCell ref="FVL1:FVM1"/>
    <mergeCell ref="FVN1:FVO1"/>
    <mergeCell ref="FVP1:FVQ1"/>
    <mergeCell ref="FVR1:FVS1"/>
    <mergeCell ref="FVT1:FVU1"/>
    <mergeCell ref="FVV1:FVW1"/>
    <mergeCell ref="FUZ1:FVA1"/>
    <mergeCell ref="FVB1:FVC1"/>
    <mergeCell ref="FVD1:FVE1"/>
    <mergeCell ref="FVF1:FVG1"/>
    <mergeCell ref="FVH1:FVI1"/>
    <mergeCell ref="FVJ1:FVK1"/>
    <mergeCell ref="FQZ1:FRA1"/>
    <mergeCell ref="FRB1:FRC1"/>
    <mergeCell ref="FRD1:FRE1"/>
    <mergeCell ref="FRF1:FRG1"/>
    <mergeCell ref="FUV1:FUW1"/>
    <mergeCell ref="FUX1:FUY1"/>
    <mergeCell ref="FQN1:FQO1"/>
    <mergeCell ref="FQP1:FQQ1"/>
    <mergeCell ref="FQR1:FQS1"/>
    <mergeCell ref="FQT1:FQU1"/>
    <mergeCell ref="FQV1:FQW1"/>
    <mergeCell ref="FQX1:FQY1"/>
    <mergeCell ref="FQB1:FQC1"/>
    <mergeCell ref="FQD1:FQE1"/>
    <mergeCell ref="FQF1:FQG1"/>
    <mergeCell ref="FQH1:FQI1"/>
    <mergeCell ref="FQJ1:FQK1"/>
    <mergeCell ref="FQL1:FQM1"/>
    <mergeCell ref="FPP1:FPQ1"/>
    <mergeCell ref="FPR1:FPS1"/>
    <mergeCell ref="FPT1:FPU1"/>
    <mergeCell ref="FPV1:FPW1"/>
    <mergeCell ref="FPX1:FPY1"/>
    <mergeCell ref="FPZ1:FQA1"/>
    <mergeCell ref="FPD1:FPE1"/>
    <mergeCell ref="FPF1:FPG1"/>
    <mergeCell ref="FPH1:FPI1"/>
    <mergeCell ref="FPJ1:FPK1"/>
    <mergeCell ref="FPL1:FPM1"/>
    <mergeCell ref="FPN1:FPO1"/>
    <mergeCell ref="FOR1:FOS1"/>
    <mergeCell ref="FOT1:FOU1"/>
    <mergeCell ref="FOV1:FOW1"/>
    <mergeCell ref="FOX1:FOY1"/>
    <mergeCell ref="FOZ1:FPA1"/>
    <mergeCell ref="FPB1:FPC1"/>
    <mergeCell ref="FOF1:FOG1"/>
    <mergeCell ref="FOH1:FOI1"/>
    <mergeCell ref="FOJ1:FOK1"/>
    <mergeCell ref="FOL1:FOM1"/>
    <mergeCell ref="FON1:FOO1"/>
    <mergeCell ref="FOP1:FOQ1"/>
    <mergeCell ref="FNT1:FNU1"/>
    <mergeCell ref="FNV1:FNW1"/>
    <mergeCell ref="FNX1:FNY1"/>
    <mergeCell ref="FNZ1:FOA1"/>
    <mergeCell ref="FOB1:FOC1"/>
    <mergeCell ref="FOD1:FOE1"/>
    <mergeCell ref="FNH1:FNI1"/>
    <mergeCell ref="FNJ1:FNK1"/>
    <mergeCell ref="FNL1:FNM1"/>
    <mergeCell ref="FNN1:FNO1"/>
    <mergeCell ref="FNP1:FNQ1"/>
    <mergeCell ref="FNR1:FNS1"/>
    <mergeCell ref="FMV1:FMW1"/>
    <mergeCell ref="FMX1:FMY1"/>
    <mergeCell ref="FMZ1:FNA1"/>
    <mergeCell ref="FNB1:FNC1"/>
    <mergeCell ref="FND1:FNE1"/>
    <mergeCell ref="FNF1:FNG1"/>
    <mergeCell ref="FMJ1:FMK1"/>
    <mergeCell ref="FML1:FMM1"/>
    <mergeCell ref="FMN1:FMO1"/>
    <mergeCell ref="FMP1:FMQ1"/>
    <mergeCell ref="FMR1:FMS1"/>
    <mergeCell ref="FMT1:FMU1"/>
    <mergeCell ref="FLX1:FLY1"/>
    <mergeCell ref="FLZ1:FMA1"/>
    <mergeCell ref="FMB1:FMC1"/>
    <mergeCell ref="FMD1:FME1"/>
    <mergeCell ref="FMF1:FMG1"/>
    <mergeCell ref="FMH1:FMI1"/>
    <mergeCell ref="FLL1:FLM1"/>
    <mergeCell ref="FLN1:FLO1"/>
    <mergeCell ref="FLP1:FLQ1"/>
    <mergeCell ref="FLR1:FLS1"/>
    <mergeCell ref="FLT1:FLU1"/>
    <mergeCell ref="FLV1:FLW1"/>
    <mergeCell ref="FKZ1:FLA1"/>
    <mergeCell ref="FLB1:FLC1"/>
    <mergeCell ref="FLD1:FLE1"/>
    <mergeCell ref="FLF1:FLG1"/>
    <mergeCell ref="FLH1:FLI1"/>
    <mergeCell ref="FLJ1:FLK1"/>
    <mergeCell ref="FGZ1:FHA1"/>
    <mergeCell ref="FHB1:FHC1"/>
    <mergeCell ref="FHD1:FHE1"/>
    <mergeCell ref="FHF1:FHG1"/>
    <mergeCell ref="FHH1:FHI1"/>
    <mergeCell ref="FHJ1:FHK1"/>
    <mergeCell ref="FGN1:FGO1"/>
    <mergeCell ref="FGP1:FGQ1"/>
    <mergeCell ref="FGR1:FGS1"/>
    <mergeCell ref="FGT1:FGU1"/>
    <mergeCell ref="FGV1:FGW1"/>
    <mergeCell ref="FGX1:FGY1"/>
    <mergeCell ref="FGB1:FGC1"/>
    <mergeCell ref="FGD1:FGE1"/>
    <mergeCell ref="FGF1:FGG1"/>
    <mergeCell ref="FGH1:FGI1"/>
    <mergeCell ref="FGJ1:FGK1"/>
    <mergeCell ref="FGL1:FGM1"/>
    <mergeCell ref="FFP1:FFQ1"/>
    <mergeCell ref="FFR1:FFS1"/>
    <mergeCell ref="FFT1:FFU1"/>
    <mergeCell ref="FFV1:FFW1"/>
    <mergeCell ref="FFX1:FFY1"/>
    <mergeCell ref="FFZ1:FGA1"/>
    <mergeCell ref="FFD1:FFE1"/>
    <mergeCell ref="FFF1:FFG1"/>
    <mergeCell ref="FFH1:FFI1"/>
    <mergeCell ref="FFJ1:FFK1"/>
    <mergeCell ref="FFL1:FFM1"/>
    <mergeCell ref="FFN1:FFO1"/>
    <mergeCell ref="FER1:FES1"/>
    <mergeCell ref="FET1:FEU1"/>
    <mergeCell ref="FEV1:FEW1"/>
    <mergeCell ref="FEX1:FEY1"/>
    <mergeCell ref="FEZ1:FFA1"/>
    <mergeCell ref="FFB1:FFC1"/>
    <mergeCell ref="FEF1:FEG1"/>
    <mergeCell ref="FEH1:FEI1"/>
    <mergeCell ref="FEJ1:FEK1"/>
    <mergeCell ref="FEL1:FEM1"/>
    <mergeCell ref="FEN1:FEO1"/>
    <mergeCell ref="FEP1:FEQ1"/>
    <mergeCell ref="FDT1:FDU1"/>
    <mergeCell ref="FDV1:FDW1"/>
    <mergeCell ref="FDX1:FDY1"/>
    <mergeCell ref="FDZ1:FEA1"/>
    <mergeCell ref="FEB1:FEC1"/>
    <mergeCell ref="FED1:FEE1"/>
    <mergeCell ref="FDH1:FDI1"/>
    <mergeCell ref="FDJ1:FDK1"/>
    <mergeCell ref="FDL1:FDM1"/>
    <mergeCell ref="FDN1:FDO1"/>
    <mergeCell ref="FDP1:FDQ1"/>
    <mergeCell ref="FDR1:FDS1"/>
    <mergeCell ref="FCV1:FCW1"/>
    <mergeCell ref="FCX1:FCY1"/>
    <mergeCell ref="FCZ1:FDA1"/>
    <mergeCell ref="FDB1:FDC1"/>
    <mergeCell ref="FDD1:FDE1"/>
    <mergeCell ref="FDF1:FDG1"/>
    <mergeCell ref="FCJ1:FCK1"/>
    <mergeCell ref="FCL1:FCM1"/>
    <mergeCell ref="FCN1:FCO1"/>
    <mergeCell ref="FCP1:FCQ1"/>
    <mergeCell ref="FCR1:FCS1"/>
    <mergeCell ref="FCT1:FCU1"/>
    <mergeCell ref="FBX1:FBY1"/>
    <mergeCell ref="FBZ1:FCA1"/>
    <mergeCell ref="FCB1:FCC1"/>
    <mergeCell ref="FCD1:FCE1"/>
    <mergeCell ref="FCF1:FCG1"/>
    <mergeCell ref="FCH1:FCI1"/>
    <mergeCell ref="FBL1:FBM1"/>
    <mergeCell ref="FBN1:FBO1"/>
    <mergeCell ref="FBP1:FBQ1"/>
    <mergeCell ref="FBR1:FBS1"/>
    <mergeCell ref="FBT1:FBU1"/>
    <mergeCell ref="FBV1:FBW1"/>
    <mergeCell ref="EXL1:EXM1"/>
    <mergeCell ref="EXN1:EXO1"/>
    <mergeCell ref="FBD1:FBE1"/>
    <mergeCell ref="FBF1:FBG1"/>
    <mergeCell ref="FBH1:FBI1"/>
    <mergeCell ref="FBJ1:FBK1"/>
    <mergeCell ref="EWZ1:EXA1"/>
    <mergeCell ref="EXB1:EXC1"/>
    <mergeCell ref="EXD1:EXE1"/>
    <mergeCell ref="EXF1:EXG1"/>
    <mergeCell ref="EXH1:EXI1"/>
    <mergeCell ref="EXJ1:EXK1"/>
    <mergeCell ref="EWN1:EWO1"/>
    <mergeCell ref="EWP1:EWQ1"/>
    <mergeCell ref="EWR1:EWS1"/>
    <mergeCell ref="EWT1:EWU1"/>
    <mergeCell ref="EWV1:EWW1"/>
    <mergeCell ref="EWX1:EWY1"/>
    <mergeCell ref="EWB1:EWC1"/>
    <mergeCell ref="EWD1:EWE1"/>
    <mergeCell ref="EWF1:EWG1"/>
    <mergeCell ref="EWH1:EWI1"/>
    <mergeCell ref="EWJ1:EWK1"/>
    <mergeCell ref="EWL1:EWM1"/>
    <mergeCell ref="EVP1:EVQ1"/>
    <mergeCell ref="EVR1:EVS1"/>
    <mergeCell ref="EVT1:EVU1"/>
    <mergeCell ref="EVV1:EVW1"/>
    <mergeCell ref="EVX1:EVY1"/>
    <mergeCell ref="EVZ1:EWA1"/>
    <mergeCell ref="EVD1:EVE1"/>
    <mergeCell ref="EVF1:EVG1"/>
    <mergeCell ref="EVH1:EVI1"/>
    <mergeCell ref="EVJ1:EVK1"/>
    <mergeCell ref="EVL1:EVM1"/>
    <mergeCell ref="EVN1:EVO1"/>
    <mergeCell ref="EUR1:EUS1"/>
    <mergeCell ref="EUT1:EUU1"/>
    <mergeCell ref="EUV1:EUW1"/>
    <mergeCell ref="EUX1:EUY1"/>
    <mergeCell ref="EUZ1:EVA1"/>
    <mergeCell ref="EVB1:EVC1"/>
    <mergeCell ref="EUF1:EUG1"/>
    <mergeCell ref="EUH1:EUI1"/>
    <mergeCell ref="EUJ1:EUK1"/>
    <mergeCell ref="EUL1:EUM1"/>
    <mergeCell ref="EUN1:EUO1"/>
    <mergeCell ref="EUP1:EUQ1"/>
    <mergeCell ref="ETT1:ETU1"/>
    <mergeCell ref="ETV1:ETW1"/>
    <mergeCell ref="ETX1:ETY1"/>
    <mergeCell ref="ETZ1:EUA1"/>
    <mergeCell ref="EUB1:EUC1"/>
    <mergeCell ref="EUD1:EUE1"/>
    <mergeCell ref="ETH1:ETI1"/>
    <mergeCell ref="ETJ1:ETK1"/>
    <mergeCell ref="ETL1:ETM1"/>
    <mergeCell ref="ETN1:ETO1"/>
    <mergeCell ref="ETP1:ETQ1"/>
    <mergeCell ref="ETR1:ETS1"/>
    <mergeCell ref="ESV1:ESW1"/>
    <mergeCell ref="ESX1:ESY1"/>
    <mergeCell ref="ESZ1:ETA1"/>
    <mergeCell ref="ETB1:ETC1"/>
    <mergeCell ref="ETD1:ETE1"/>
    <mergeCell ref="ETF1:ETG1"/>
    <mergeCell ref="ESJ1:ESK1"/>
    <mergeCell ref="ESL1:ESM1"/>
    <mergeCell ref="ESN1:ESO1"/>
    <mergeCell ref="ESP1:ESQ1"/>
    <mergeCell ref="ESR1:ESS1"/>
    <mergeCell ref="EST1:ESU1"/>
    <mergeCell ref="ERX1:ERY1"/>
    <mergeCell ref="ERZ1:ESA1"/>
    <mergeCell ref="ESB1:ESC1"/>
    <mergeCell ref="ESD1:ESE1"/>
    <mergeCell ref="ESF1:ESG1"/>
    <mergeCell ref="ESH1:ESI1"/>
    <mergeCell ref="ERL1:ERM1"/>
    <mergeCell ref="ERN1:ERO1"/>
    <mergeCell ref="ERP1:ERQ1"/>
    <mergeCell ref="ERR1:ERS1"/>
    <mergeCell ref="ERT1:ERU1"/>
    <mergeCell ref="ERV1:ERW1"/>
    <mergeCell ref="ENL1:ENM1"/>
    <mergeCell ref="ENN1:ENO1"/>
    <mergeCell ref="ENP1:ENQ1"/>
    <mergeCell ref="ENR1:ENS1"/>
    <mergeCell ref="ERH1:ERI1"/>
    <mergeCell ref="ERJ1:ERK1"/>
    <mergeCell ref="EMZ1:ENA1"/>
    <mergeCell ref="ENB1:ENC1"/>
    <mergeCell ref="END1:ENE1"/>
    <mergeCell ref="ENF1:ENG1"/>
    <mergeCell ref="ENH1:ENI1"/>
    <mergeCell ref="ENJ1:ENK1"/>
    <mergeCell ref="EMN1:EMO1"/>
    <mergeCell ref="EMP1:EMQ1"/>
    <mergeCell ref="EMR1:EMS1"/>
    <mergeCell ref="EMT1:EMU1"/>
    <mergeCell ref="EMV1:EMW1"/>
    <mergeCell ref="EMX1:EMY1"/>
    <mergeCell ref="EMB1:EMC1"/>
    <mergeCell ref="EMD1:EME1"/>
    <mergeCell ref="EMF1:EMG1"/>
    <mergeCell ref="EMH1:EMI1"/>
    <mergeCell ref="EMJ1:EMK1"/>
    <mergeCell ref="EML1:EMM1"/>
    <mergeCell ref="ELP1:ELQ1"/>
    <mergeCell ref="ELR1:ELS1"/>
    <mergeCell ref="ELT1:ELU1"/>
    <mergeCell ref="ELV1:ELW1"/>
    <mergeCell ref="ELX1:ELY1"/>
    <mergeCell ref="ELZ1:EMA1"/>
    <mergeCell ref="ELD1:ELE1"/>
    <mergeCell ref="ELF1:ELG1"/>
    <mergeCell ref="ELH1:ELI1"/>
    <mergeCell ref="ELJ1:ELK1"/>
    <mergeCell ref="ELL1:ELM1"/>
    <mergeCell ref="ELN1:ELO1"/>
    <mergeCell ref="EKR1:EKS1"/>
    <mergeCell ref="EKT1:EKU1"/>
    <mergeCell ref="EKV1:EKW1"/>
    <mergeCell ref="EKX1:EKY1"/>
    <mergeCell ref="EKZ1:ELA1"/>
    <mergeCell ref="ELB1:ELC1"/>
    <mergeCell ref="EKF1:EKG1"/>
    <mergeCell ref="EKH1:EKI1"/>
    <mergeCell ref="EKJ1:EKK1"/>
    <mergeCell ref="EKL1:EKM1"/>
    <mergeCell ref="EKN1:EKO1"/>
    <mergeCell ref="EKP1:EKQ1"/>
    <mergeCell ref="EJT1:EJU1"/>
    <mergeCell ref="EJV1:EJW1"/>
    <mergeCell ref="EJX1:EJY1"/>
    <mergeCell ref="EJZ1:EKA1"/>
    <mergeCell ref="EKB1:EKC1"/>
    <mergeCell ref="EKD1:EKE1"/>
    <mergeCell ref="EJH1:EJI1"/>
    <mergeCell ref="EJJ1:EJK1"/>
    <mergeCell ref="EJL1:EJM1"/>
    <mergeCell ref="EJN1:EJO1"/>
    <mergeCell ref="EJP1:EJQ1"/>
    <mergeCell ref="EJR1:EJS1"/>
    <mergeCell ref="EIV1:EIW1"/>
    <mergeCell ref="EIX1:EIY1"/>
    <mergeCell ref="EIZ1:EJA1"/>
    <mergeCell ref="EJB1:EJC1"/>
    <mergeCell ref="EJD1:EJE1"/>
    <mergeCell ref="EJF1:EJG1"/>
    <mergeCell ref="EIJ1:EIK1"/>
    <mergeCell ref="EIL1:EIM1"/>
    <mergeCell ref="EIN1:EIO1"/>
    <mergeCell ref="EIP1:EIQ1"/>
    <mergeCell ref="EIR1:EIS1"/>
    <mergeCell ref="EIT1:EIU1"/>
    <mergeCell ref="EHX1:EHY1"/>
    <mergeCell ref="EHZ1:EIA1"/>
    <mergeCell ref="EIB1:EIC1"/>
    <mergeCell ref="EID1:EIE1"/>
    <mergeCell ref="EIF1:EIG1"/>
    <mergeCell ref="EIH1:EII1"/>
    <mergeCell ref="EHL1:EHM1"/>
    <mergeCell ref="EHN1:EHO1"/>
    <mergeCell ref="EHP1:EHQ1"/>
    <mergeCell ref="EHR1:EHS1"/>
    <mergeCell ref="EHT1:EHU1"/>
    <mergeCell ref="EHV1:EHW1"/>
    <mergeCell ref="EDL1:EDM1"/>
    <mergeCell ref="EDN1:EDO1"/>
    <mergeCell ref="EDP1:EDQ1"/>
    <mergeCell ref="EDR1:EDS1"/>
    <mergeCell ref="EDT1:EDU1"/>
    <mergeCell ref="EDV1:EDW1"/>
    <mergeCell ref="ECZ1:EDA1"/>
    <mergeCell ref="EDB1:EDC1"/>
    <mergeCell ref="EDD1:EDE1"/>
    <mergeCell ref="EDF1:EDG1"/>
    <mergeCell ref="EDH1:EDI1"/>
    <mergeCell ref="EDJ1:EDK1"/>
    <mergeCell ref="ECN1:ECO1"/>
    <mergeCell ref="ECP1:ECQ1"/>
    <mergeCell ref="ECR1:ECS1"/>
    <mergeCell ref="ECT1:ECU1"/>
    <mergeCell ref="ECV1:ECW1"/>
    <mergeCell ref="ECX1:ECY1"/>
    <mergeCell ref="ECB1:ECC1"/>
    <mergeCell ref="ECD1:ECE1"/>
    <mergeCell ref="ECF1:ECG1"/>
    <mergeCell ref="ECH1:ECI1"/>
    <mergeCell ref="ECJ1:ECK1"/>
    <mergeCell ref="ECL1:ECM1"/>
    <mergeCell ref="EBP1:EBQ1"/>
    <mergeCell ref="EBR1:EBS1"/>
    <mergeCell ref="EBT1:EBU1"/>
    <mergeCell ref="EBV1:EBW1"/>
    <mergeCell ref="EBX1:EBY1"/>
    <mergeCell ref="EBZ1:ECA1"/>
    <mergeCell ref="EBD1:EBE1"/>
    <mergeCell ref="EBF1:EBG1"/>
    <mergeCell ref="EBH1:EBI1"/>
    <mergeCell ref="EBJ1:EBK1"/>
    <mergeCell ref="EBL1:EBM1"/>
    <mergeCell ref="EBN1:EBO1"/>
    <mergeCell ref="EAR1:EAS1"/>
    <mergeCell ref="EAT1:EAU1"/>
    <mergeCell ref="EAV1:EAW1"/>
    <mergeCell ref="EAX1:EAY1"/>
    <mergeCell ref="EAZ1:EBA1"/>
    <mergeCell ref="EBB1:EBC1"/>
    <mergeCell ref="EAF1:EAG1"/>
    <mergeCell ref="EAH1:EAI1"/>
    <mergeCell ref="EAJ1:EAK1"/>
    <mergeCell ref="EAL1:EAM1"/>
    <mergeCell ref="EAN1:EAO1"/>
    <mergeCell ref="EAP1:EAQ1"/>
    <mergeCell ref="DZT1:DZU1"/>
    <mergeCell ref="DZV1:DZW1"/>
    <mergeCell ref="DZX1:DZY1"/>
    <mergeCell ref="DZZ1:EAA1"/>
    <mergeCell ref="EAB1:EAC1"/>
    <mergeCell ref="EAD1:EAE1"/>
    <mergeCell ref="DZH1:DZI1"/>
    <mergeCell ref="DZJ1:DZK1"/>
    <mergeCell ref="DZL1:DZM1"/>
    <mergeCell ref="DZN1:DZO1"/>
    <mergeCell ref="DZP1:DZQ1"/>
    <mergeCell ref="DZR1:DZS1"/>
    <mergeCell ref="DYV1:DYW1"/>
    <mergeCell ref="DYX1:DYY1"/>
    <mergeCell ref="DYZ1:DZA1"/>
    <mergeCell ref="DZB1:DZC1"/>
    <mergeCell ref="DZD1:DZE1"/>
    <mergeCell ref="DZF1:DZG1"/>
    <mergeCell ref="DYJ1:DYK1"/>
    <mergeCell ref="DYL1:DYM1"/>
    <mergeCell ref="DYN1:DYO1"/>
    <mergeCell ref="DYP1:DYQ1"/>
    <mergeCell ref="DYR1:DYS1"/>
    <mergeCell ref="DYT1:DYU1"/>
    <mergeCell ref="DXX1:DXY1"/>
    <mergeCell ref="DXZ1:DYA1"/>
    <mergeCell ref="DYB1:DYC1"/>
    <mergeCell ref="DYD1:DYE1"/>
    <mergeCell ref="DYF1:DYG1"/>
    <mergeCell ref="DYH1:DYI1"/>
    <mergeCell ref="DTX1:DTY1"/>
    <mergeCell ref="DTZ1:DUA1"/>
    <mergeCell ref="DXP1:DXQ1"/>
    <mergeCell ref="DXR1:DXS1"/>
    <mergeCell ref="DXT1:DXU1"/>
    <mergeCell ref="DXV1:DXW1"/>
    <mergeCell ref="DTL1:DTM1"/>
    <mergeCell ref="DTN1:DTO1"/>
    <mergeCell ref="DTP1:DTQ1"/>
    <mergeCell ref="DTR1:DTS1"/>
    <mergeCell ref="DTT1:DTU1"/>
    <mergeCell ref="DTV1:DTW1"/>
    <mergeCell ref="DSZ1:DTA1"/>
    <mergeCell ref="DTB1:DTC1"/>
    <mergeCell ref="DTD1:DTE1"/>
    <mergeCell ref="DTF1:DTG1"/>
    <mergeCell ref="DTH1:DTI1"/>
    <mergeCell ref="DTJ1:DTK1"/>
    <mergeCell ref="DSN1:DSO1"/>
    <mergeCell ref="DSP1:DSQ1"/>
    <mergeCell ref="DSR1:DSS1"/>
    <mergeCell ref="DST1:DSU1"/>
    <mergeCell ref="DSV1:DSW1"/>
    <mergeCell ref="DSX1:DSY1"/>
    <mergeCell ref="DSB1:DSC1"/>
    <mergeCell ref="DSD1:DSE1"/>
    <mergeCell ref="DSF1:DSG1"/>
    <mergeCell ref="DSH1:DSI1"/>
    <mergeCell ref="DSJ1:DSK1"/>
    <mergeCell ref="DSL1:DSM1"/>
    <mergeCell ref="DRP1:DRQ1"/>
    <mergeCell ref="DRR1:DRS1"/>
    <mergeCell ref="DRT1:DRU1"/>
    <mergeCell ref="DRV1:DRW1"/>
    <mergeCell ref="DRX1:DRY1"/>
    <mergeCell ref="DRZ1:DSA1"/>
    <mergeCell ref="DRD1:DRE1"/>
    <mergeCell ref="DRF1:DRG1"/>
    <mergeCell ref="DRH1:DRI1"/>
    <mergeCell ref="DRJ1:DRK1"/>
    <mergeCell ref="DRL1:DRM1"/>
    <mergeCell ref="DRN1:DRO1"/>
    <mergeCell ref="DQR1:DQS1"/>
    <mergeCell ref="DQT1:DQU1"/>
    <mergeCell ref="DQV1:DQW1"/>
    <mergeCell ref="DQX1:DQY1"/>
    <mergeCell ref="DQZ1:DRA1"/>
    <mergeCell ref="DRB1:DRC1"/>
    <mergeCell ref="DQF1:DQG1"/>
    <mergeCell ref="DQH1:DQI1"/>
    <mergeCell ref="DQJ1:DQK1"/>
    <mergeCell ref="DQL1:DQM1"/>
    <mergeCell ref="DQN1:DQO1"/>
    <mergeCell ref="DQP1:DQQ1"/>
    <mergeCell ref="DPT1:DPU1"/>
    <mergeCell ref="DPV1:DPW1"/>
    <mergeCell ref="DPX1:DPY1"/>
    <mergeCell ref="DPZ1:DQA1"/>
    <mergeCell ref="DQB1:DQC1"/>
    <mergeCell ref="DQD1:DQE1"/>
    <mergeCell ref="DPH1:DPI1"/>
    <mergeCell ref="DPJ1:DPK1"/>
    <mergeCell ref="DPL1:DPM1"/>
    <mergeCell ref="DPN1:DPO1"/>
    <mergeCell ref="DPP1:DPQ1"/>
    <mergeCell ref="DPR1:DPS1"/>
    <mergeCell ref="DOV1:DOW1"/>
    <mergeCell ref="DOX1:DOY1"/>
    <mergeCell ref="DOZ1:DPA1"/>
    <mergeCell ref="DPB1:DPC1"/>
    <mergeCell ref="DPD1:DPE1"/>
    <mergeCell ref="DPF1:DPG1"/>
    <mergeCell ref="DOJ1:DOK1"/>
    <mergeCell ref="DOL1:DOM1"/>
    <mergeCell ref="DON1:DOO1"/>
    <mergeCell ref="DOP1:DOQ1"/>
    <mergeCell ref="DOR1:DOS1"/>
    <mergeCell ref="DOT1:DOU1"/>
    <mergeCell ref="DNX1:DNY1"/>
    <mergeCell ref="DNZ1:DOA1"/>
    <mergeCell ref="DOB1:DOC1"/>
    <mergeCell ref="DOD1:DOE1"/>
    <mergeCell ref="DOF1:DOG1"/>
    <mergeCell ref="DOH1:DOI1"/>
    <mergeCell ref="DJX1:DJY1"/>
    <mergeCell ref="DJZ1:DKA1"/>
    <mergeCell ref="DKB1:DKC1"/>
    <mergeCell ref="DKD1:DKE1"/>
    <mergeCell ref="DNT1:DNU1"/>
    <mergeCell ref="DNV1:DNW1"/>
    <mergeCell ref="DJL1:DJM1"/>
    <mergeCell ref="DJN1:DJO1"/>
    <mergeCell ref="DJP1:DJQ1"/>
    <mergeCell ref="DJR1:DJS1"/>
    <mergeCell ref="DJT1:DJU1"/>
    <mergeCell ref="DJV1:DJW1"/>
    <mergeCell ref="DIZ1:DJA1"/>
    <mergeCell ref="DJB1:DJC1"/>
    <mergeCell ref="DJD1:DJE1"/>
    <mergeCell ref="DJF1:DJG1"/>
    <mergeCell ref="DJH1:DJI1"/>
    <mergeCell ref="DJJ1:DJK1"/>
    <mergeCell ref="DIN1:DIO1"/>
    <mergeCell ref="DIP1:DIQ1"/>
    <mergeCell ref="DIR1:DIS1"/>
    <mergeCell ref="DIT1:DIU1"/>
    <mergeCell ref="DIV1:DIW1"/>
    <mergeCell ref="DIX1:DIY1"/>
    <mergeCell ref="DIB1:DIC1"/>
    <mergeCell ref="DID1:DIE1"/>
    <mergeCell ref="DIF1:DIG1"/>
    <mergeCell ref="DIH1:DII1"/>
    <mergeCell ref="DIJ1:DIK1"/>
    <mergeCell ref="DIL1:DIM1"/>
    <mergeCell ref="DHP1:DHQ1"/>
    <mergeCell ref="DHR1:DHS1"/>
    <mergeCell ref="DHT1:DHU1"/>
    <mergeCell ref="DHV1:DHW1"/>
    <mergeCell ref="DHX1:DHY1"/>
    <mergeCell ref="DHZ1:DIA1"/>
    <mergeCell ref="DHD1:DHE1"/>
    <mergeCell ref="DHF1:DHG1"/>
    <mergeCell ref="DHH1:DHI1"/>
    <mergeCell ref="DHJ1:DHK1"/>
    <mergeCell ref="DHL1:DHM1"/>
    <mergeCell ref="DHN1:DHO1"/>
    <mergeCell ref="DGR1:DGS1"/>
    <mergeCell ref="DGT1:DGU1"/>
    <mergeCell ref="DGV1:DGW1"/>
    <mergeCell ref="DGX1:DGY1"/>
    <mergeCell ref="DGZ1:DHA1"/>
    <mergeCell ref="DHB1:DHC1"/>
    <mergeCell ref="DGF1:DGG1"/>
    <mergeCell ref="DGH1:DGI1"/>
    <mergeCell ref="DGJ1:DGK1"/>
    <mergeCell ref="DGL1:DGM1"/>
    <mergeCell ref="DGN1:DGO1"/>
    <mergeCell ref="DGP1:DGQ1"/>
    <mergeCell ref="DFT1:DFU1"/>
    <mergeCell ref="DFV1:DFW1"/>
    <mergeCell ref="DFX1:DFY1"/>
    <mergeCell ref="DFZ1:DGA1"/>
    <mergeCell ref="DGB1:DGC1"/>
    <mergeCell ref="DGD1:DGE1"/>
    <mergeCell ref="DFH1:DFI1"/>
    <mergeCell ref="DFJ1:DFK1"/>
    <mergeCell ref="DFL1:DFM1"/>
    <mergeCell ref="DFN1:DFO1"/>
    <mergeCell ref="DFP1:DFQ1"/>
    <mergeCell ref="DFR1:DFS1"/>
    <mergeCell ref="DEV1:DEW1"/>
    <mergeCell ref="DEX1:DEY1"/>
    <mergeCell ref="DEZ1:DFA1"/>
    <mergeCell ref="DFB1:DFC1"/>
    <mergeCell ref="DFD1:DFE1"/>
    <mergeCell ref="DFF1:DFG1"/>
    <mergeCell ref="DEJ1:DEK1"/>
    <mergeCell ref="DEL1:DEM1"/>
    <mergeCell ref="DEN1:DEO1"/>
    <mergeCell ref="DEP1:DEQ1"/>
    <mergeCell ref="DER1:DES1"/>
    <mergeCell ref="DET1:DEU1"/>
    <mergeCell ref="DDX1:DDY1"/>
    <mergeCell ref="DDZ1:DEA1"/>
    <mergeCell ref="DEB1:DEC1"/>
    <mergeCell ref="DED1:DEE1"/>
    <mergeCell ref="DEF1:DEG1"/>
    <mergeCell ref="DEH1:DEI1"/>
    <mergeCell ref="CZX1:CZY1"/>
    <mergeCell ref="CZZ1:DAA1"/>
    <mergeCell ref="DAB1:DAC1"/>
    <mergeCell ref="DAD1:DAE1"/>
    <mergeCell ref="DAF1:DAG1"/>
    <mergeCell ref="DAH1:DAI1"/>
    <mergeCell ref="CZL1:CZM1"/>
    <mergeCell ref="CZN1:CZO1"/>
    <mergeCell ref="CZP1:CZQ1"/>
    <mergeCell ref="CZR1:CZS1"/>
    <mergeCell ref="CZT1:CZU1"/>
    <mergeCell ref="CZV1:CZW1"/>
    <mergeCell ref="CYZ1:CZA1"/>
    <mergeCell ref="CZB1:CZC1"/>
    <mergeCell ref="CZD1:CZE1"/>
    <mergeCell ref="CZF1:CZG1"/>
    <mergeCell ref="CZH1:CZI1"/>
    <mergeCell ref="CZJ1:CZK1"/>
    <mergeCell ref="CYN1:CYO1"/>
    <mergeCell ref="CYP1:CYQ1"/>
    <mergeCell ref="CYR1:CYS1"/>
    <mergeCell ref="CYT1:CYU1"/>
    <mergeCell ref="CYV1:CYW1"/>
    <mergeCell ref="CYX1:CYY1"/>
    <mergeCell ref="CYB1:CYC1"/>
    <mergeCell ref="CYD1:CYE1"/>
    <mergeCell ref="CYF1:CYG1"/>
    <mergeCell ref="CYH1:CYI1"/>
    <mergeCell ref="CYJ1:CYK1"/>
    <mergeCell ref="CYL1:CYM1"/>
    <mergeCell ref="CXP1:CXQ1"/>
    <mergeCell ref="CXR1:CXS1"/>
    <mergeCell ref="CXT1:CXU1"/>
    <mergeCell ref="CXV1:CXW1"/>
    <mergeCell ref="CXX1:CXY1"/>
    <mergeCell ref="CXZ1:CYA1"/>
    <mergeCell ref="CXD1:CXE1"/>
    <mergeCell ref="CXF1:CXG1"/>
    <mergeCell ref="CXH1:CXI1"/>
    <mergeCell ref="CXJ1:CXK1"/>
    <mergeCell ref="CXL1:CXM1"/>
    <mergeCell ref="CXN1:CXO1"/>
    <mergeCell ref="CWR1:CWS1"/>
    <mergeCell ref="CWT1:CWU1"/>
    <mergeCell ref="CWV1:CWW1"/>
    <mergeCell ref="CWX1:CWY1"/>
    <mergeCell ref="CWZ1:CXA1"/>
    <mergeCell ref="CXB1:CXC1"/>
    <mergeCell ref="CWF1:CWG1"/>
    <mergeCell ref="CWH1:CWI1"/>
    <mergeCell ref="CWJ1:CWK1"/>
    <mergeCell ref="CWL1:CWM1"/>
    <mergeCell ref="CWN1:CWO1"/>
    <mergeCell ref="CWP1:CWQ1"/>
    <mergeCell ref="CVT1:CVU1"/>
    <mergeCell ref="CVV1:CVW1"/>
    <mergeCell ref="CVX1:CVY1"/>
    <mergeCell ref="CVZ1:CWA1"/>
    <mergeCell ref="CWB1:CWC1"/>
    <mergeCell ref="CWD1:CWE1"/>
    <mergeCell ref="CVH1:CVI1"/>
    <mergeCell ref="CVJ1:CVK1"/>
    <mergeCell ref="CVL1:CVM1"/>
    <mergeCell ref="CVN1:CVO1"/>
    <mergeCell ref="CVP1:CVQ1"/>
    <mergeCell ref="CVR1:CVS1"/>
    <mergeCell ref="CUV1:CUW1"/>
    <mergeCell ref="CUX1:CUY1"/>
    <mergeCell ref="CUZ1:CVA1"/>
    <mergeCell ref="CVB1:CVC1"/>
    <mergeCell ref="CVD1:CVE1"/>
    <mergeCell ref="CVF1:CVG1"/>
    <mergeCell ref="CUJ1:CUK1"/>
    <mergeCell ref="CUL1:CUM1"/>
    <mergeCell ref="CUN1:CUO1"/>
    <mergeCell ref="CUP1:CUQ1"/>
    <mergeCell ref="CUR1:CUS1"/>
    <mergeCell ref="CUT1:CUU1"/>
    <mergeCell ref="CQJ1:CQK1"/>
    <mergeCell ref="CQL1:CQM1"/>
    <mergeCell ref="CUB1:CUC1"/>
    <mergeCell ref="CUD1:CUE1"/>
    <mergeCell ref="CUF1:CUG1"/>
    <mergeCell ref="CUH1:CUI1"/>
    <mergeCell ref="CPX1:CPY1"/>
    <mergeCell ref="CPZ1:CQA1"/>
    <mergeCell ref="CQB1:CQC1"/>
    <mergeCell ref="CQD1:CQE1"/>
    <mergeCell ref="CQF1:CQG1"/>
    <mergeCell ref="CQH1:CQI1"/>
    <mergeCell ref="CPL1:CPM1"/>
    <mergeCell ref="CPN1:CPO1"/>
    <mergeCell ref="CPP1:CPQ1"/>
    <mergeCell ref="CPR1:CPS1"/>
    <mergeCell ref="CPT1:CPU1"/>
    <mergeCell ref="CPV1:CPW1"/>
    <mergeCell ref="COZ1:CPA1"/>
    <mergeCell ref="CPB1:CPC1"/>
    <mergeCell ref="CPD1:CPE1"/>
    <mergeCell ref="CPF1:CPG1"/>
    <mergeCell ref="CPH1:CPI1"/>
    <mergeCell ref="CPJ1:CPK1"/>
    <mergeCell ref="CON1:COO1"/>
    <mergeCell ref="COP1:COQ1"/>
    <mergeCell ref="COR1:COS1"/>
    <mergeCell ref="COT1:COU1"/>
    <mergeCell ref="COV1:COW1"/>
    <mergeCell ref="COX1:COY1"/>
    <mergeCell ref="COB1:COC1"/>
    <mergeCell ref="COD1:COE1"/>
    <mergeCell ref="COF1:COG1"/>
    <mergeCell ref="COH1:COI1"/>
    <mergeCell ref="COJ1:COK1"/>
    <mergeCell ref="COL1:COM1"/>
    <mergeCell ref="CNP1:CNQ1"/>
    <mergeCell ref="CNR1:CNS1"/>
    <mergeCell ref="CNT1:CNU1"/>
    <mergeCell ref="CNV1:CNW1"/>
    <mergeCell ref="CNX1:CNY1"/>
    <mergeCell ref="CNZ1:COA1"/>
    <mergeCell ref="CND1:CNE1"/>
    <mergeCell ref="CNF1:CNG1"/>
    <mergeCell ref="CNH1:CNI1"/>
    <mergeCell ref="CNJ1:CNK1"/>
    <mergeCell ref="CNL1:CNM1"/>
    <mergeCell ref="CNN1:CNO1"/>
    <mergeCell ref="CMR1:CMS1"/>
    <mergeCell ref="CMT1:CMU1"/>
    <mergeCell ref="CMV1:CMW1"/>
    <mergeCell ref="CMX1:CMY1"/>
    <mergeCell ref="CMZ1:CNA1"/>
    <mergeCell ref="CNB1:CNC1"/>
    <mergeCell ref="CMF1:CMG1"/>
    <mergeCell ref="CMH1:CMI1"/>
    <mergeCell ref="CMJ1:CMK1"/>
    <mergeCell ref="CML1:CMM1"/>
    <mergeCell ref="CMN1:CMO1"/>
    <mergeCell ref="CMP1:CMQ1"/>
    <mergeCell ref="CLT1:CLU1"/>
    <mergeCell ref="CLV1:CLW1"/>
    <mergeCell ref="CLX1:CLY1"/>
    <mergeCell ref="CLZ1:CMA1"/>
    <mergeCell ref="CMB1:CMC1"/>
    <mergeCell ref="CMD1:CME1"/>
    <mergeCell ref="CLH1:CLI1"/>
    <mergeCell ref="CLJ1:CLK1"/>
    <mergeCell ref="CLL1:CLM1"/>
    <mergeCell ref="CLN1:CLO1"/>
    <mergeCell ref="CLP1:CLQ1"/>
    <mergeCell ref="CLR1:CLS1"/>
    <mergeCell ref="CKV1:CKW1"/>
    <mergeCell ref="CKX1:CKY1"/>
    <mergeCell ref="CKZ1:CLA1"/>
    <mergeCell ref="CLB1:CLC1"/>
    <mergeCell ref="CLD1:CLE1"/>
    <mergeCell ref="CLF1:CLG1"/>
    <mergeCell ref="CKJ1:CKK1"/>
    <mergeCell ref="CKL1:CKM1"/>
    <mergeCell ref="CKN1:CKO1"/>
    <mergeCell ref="CKP1:CKQ1"/>
    <mergeCell ref="CKR1:CKS1"/>
    <mergeCell ref="CKT1:CKU1"/>
    <mergeCell ref="CGJ1:CGK1"/>
    <mergeCell ref="CGL1:CGM1"/>
    <mergeCell ref="CGN1:CGO1"/>
    <mergeCell ref="CGP1:CGQ1"/>
    <mergeCell ref="CKF1:CKG1"/>
    <mergeCell ref="CKH1:CKI1"/>
    <mergeCell ref="CFX1:CFY1"/>
    <mergeCell ref="CFZ1:CGA1"/>
    <mergeCell ref="CGB1:CGC1"/>
    <mergeCell ref="CGD1:CGE1"/>
    <mergeCell ref="CGF1:CGG1"/>
    <mergeCell ref="CGH1:CGI1"/>
    <mergeCell ref="CFL1:CFM1"/>
    <mergeCell ref="CFN1:CFO1"/>
    <mergeCell ref="CFP1:CFQ1"/>
    <mergeCell ref="CFR1:CFS1"/>
    <mergeCell ref="CFT1:CFU1"/>
    <mergeCell ref="CFV1:CFW1"/>
    <mergeCell ref="CEZ1:CFA1"/>
    <mergeCell ref="CFB1:CFC1"/>
    <mergeCell ref="CFD1:CFE1"/>
    <mergeCell ref="CFF1:CFG1"/>
    <mergeCell ref="CFH1:CFI1"/>
    <mergeCell ref="CFJ1:CFK1"/>
    <mergeCell ref="CEN1:CEO1"/>
    <mergeCell ref="CEP1:CEQ1"/>
    <mergeCell ref="CER1:CES1"/>
    <mergeCell ref="CET1:CEU1"/>
    <mergeCell ref="CEV1:CEW1"/>
    <mergeCell ref="CEX1:CEY1"/>
    <mergeCell ref="CEB1:CEC1"/>
    <mergeCell ref="CED1:CEE1"/>
    <mergeCell ref="CEF1:CEG1"/>
    <mergeCell ref="CEH1:CEI1"/>
    <mergeCell ref="CEJ1:CEK1"/>
    <mergeCell ref="CEL1:CEM1"/>
    <mergeCell ref="CDP1:CDQ1"/>
    <mergeCell ref="CDR1:CDS1"/>
    <mergeCell ref="CDT1:CDU1"/>
    <mergeCell ref="CDV1:CDW1"/>
    <mergeCell ref="CDX1:CDY1"/>
    <mergeCell ref="CDZ1:CEA1"/>
    <mergeCell ref="CDD1:CDE1"/>
    <mergeCell ref="CDF1:CDG1"/>
    <mergeCell ref="CDH1:CDI1"/>
    <mergeCell ref="CDJ1:CDK1"/>
    <mergeCell ref="CDL1:CDM1"/>
    <mergeCell ref="CDN1:CDO1"/>
    <mergeCell ref="CCR1:CCS1"/>
    <mergeCell ref="CCT1:CCU1"/>
    <mergeCell ref="CCV1:CCW1"/>
    <mergeCell ref="CCX1:CCY1"/>
    <mergeCell ref="CCZ1:CDA1"/>
    <mergeCell ref="CDB1:CDC1"/>
    <mergeCell ref="CCF1:CCG1"/>
    <mergeCell ref="CCH1:CCI1"/>
    <mergeCell ref="CCJ1:CCK1"/>
    <mergeCell ref="CCL1:CCM1"/>
    <mergeCell ref="CCN1:CCO1"/>
    <mergeCell ref="CCP1:CCQ1"/>
    <mergeCell ref="CBT1:CBU1"/>
    <mergeCell ref="CBV1:CBW1"/>
    <mergeCell ref="CBX1:CBY1"/>
    <mergeCell ref="CBZ1:CCA1"/>
    <mergeCell ref="CCB1:CCC1"/>
    <mergeCell ref="CCD1:CCE1"/>
    <mergeCell ref="CBH1:CBI1"/>
    <mergeCell ref="CBJ1:CBK1"/>
    <mergeCell ref="CBL1:CBM1"/>
    <mergeCell ref="CBN1:CBO1"/>
    <mergeCell ref="CBP1:CBQ1"/>
    <mergeCell ref="CBR1:CBS1"/>
    <mergeCell ref="CAV1:CAW1"/>
    <mergeCell ref="CAX1:CAY1"/>
    <mergeCell ref="CAZ1:CBA1"/>
    <mergeCell ref="CBB1:CBC1"/>
    <mergeCell ref="CBD1:CBE1"/>
    <mergeCell ref="CBF1:CBG1"/>
    <mergeCell ref="CAJ1:CAK1"/>
    <mergeCell ref="CAL1:CAM1"/>
    <mergeCell ref="CAN1:CAO1"/>
    <mergeCell ref="CAP1:CAQ1"/>
    <mergeCell ref="CAR1:CAS1"/>
    <mergeCell ref="CAT1:CAU1"/>
    <mergeCell ref="BWJ1:BWK1"/>
    <mergeCell ref="BWL1:BWM1"/>
    <mergeCell ref="BWN1:BWO1"/>
    <mergeCell ref="BWP1:BWQ1"/>
    <mergeCell ref="BWR1:BWS1"/>
    <mergeCell ref="BWT1:BWU1"/>
    <mergeCell ref="BVX1:BVY1"/>
    <mergeCell ref="BVZ1:BWA1"/>
    <mergeCell ref="BWB1:BWC1"/>
    <mergeCell ref="BWD1:BWE1"/>
    <mergeCell ref="BWF1:BWG1"/>
    <mergeCell ref="BWH1:BWI1"/>
    <mergeCell ref="BVL1:BVM1"/>
    <mergeCell ref="BVN1:BVO1"/>
    <mergeCell ref="BVP1:BVQ1"/>
    <mergeCell ref="BVR1:BVS1"/>
    <mergeCell ref="BVT1:BVU1"/>
    <mergeCell ref="BVV1:BVW1"/>
    <mergeCell ref="BUZ1:BVA1"/>
    <mergeCell ref="BVB1:BVC1"/>
    <mergeCell ref="BVD1:BVE1"/>
    <mergeCell ref="BVF1:BVG1"/>
    <mergeCell ref="BVH1:BVI1"/>
    <mergeCell ref="BVJ1:BVK1"/>
    <mergeCell ref="BUN1:BUO1"/>
    <mergeCell ref="BUP1:BUQ1"/>
    <mergeCell ref="BUR1:BUS1"/>
    <mergeCell ref="BUT1:BUU1"/>
    <mergeCell ref="BUV1:BUW1"/>
    <mergeCell ref="BUX1:BUY1"/>
    <mergeCell ref="BUB1:BUC1"/>
    <mergeCell ref="BUD1:BUE1"/>
    <mergeCell ref="BUF1:BUG1"/>
    <mergeCell ref="BUH1:BUI1"/>
    <mergeCell ref="BUJ1:BUK1"/>
    <mergeCell ref="BUL1:BUM1"/>
    <mergeCell ref="BTP1:BTQ1"/>
    <mergeCell ref="BTR1:BTS1"/>
    <mergeCell ref="BTT1:BTU1"/>
    <mergeCell ref="BTV1:BTW1"/>
    <mergeCell ref="BTX1:BTY1"/>
    <mergeCell ref="BTZ1:BUA1"/>
    <mergeCell ref="BTD1:BTE1"/>
    <mergeCell ref="BTF1:BTG1"/>
    <mergeCell ref="BTH1:BTI1"/>
    <mergeCell ref="BTJ1:BTK1"/>
    <mergeCell ref="BTL1:BTM1"/>
    <mergeCell ref="BTN1:BTO1"/>
    <mergeCell ref="BSR1:BSS1"/>
    <mergeCell ref="BST1:BSU1"/>
    <mergeCell ref="BSV1:BSW1"/>
    <mergeCell ref="BSX1:BSY1"/>
    <mergeCell ref="BSZ1:BTA1"/>
    <mergeCell ref="BTB1:BTC1"/>
    <mergeCell ref="BSF1:BSG1"/>
    <mergeCell ref="BSH1:BSI1"/>
    <mergeCell ref="BSJ1:BSK1"/>
    <mergeCell ref="BSL1:BSM1"/>
    <mergeCell ref="BSN1:BSO1"/>
    <mergeCell ref="BSP1:BSQ1"/>
    <mergeCell ref="BRT1:BRU1"/>
    <mergeCell ref="BRV1:BRW1"/>
    <mergeCell ref="BRX1:BRY1"/>
    <mergeCell ref="BRZ1:BSA1"/>
    <mergeCell ref="BSB1:BSC1"/>
    <mergeCell ref="BSD1:BSE1"/>
    <mergeCell ref="BRH1:BRI1"/>
    <mergeCell ref="BRJ1:BRK1"/>
    <mergeCell ref="BRL1:BRM1"/>
    <mergeCell ref="BRN1:BRO1"/>
    <mergeCell ref="BRP1:BRQ1"/>
    <mergeCell ref="BRR1:BRS1"/>
    <mergeCell ref="BQV1:BQW1"/>
    <mergeCell ref="BQX1:BQY1"/>
    <mergeCell ref="BQZ1:BRA1"/>
    <mergeCell ref="BRB1:BRC1"/>
    <mergeCell ref="BRD1:BRE1"/>
    <mergeCell ref="BRF1:BRG1"/>
    <mergeCell ref="BMV1:BMW1"/>
    <mergeCell ref="BMX1:BMY1"/>
    <mergeCell ref="BQN1:BQO1"/>
    <mergeCell ref="BQP1:BQQ1"/>
    <mergeCell ref="BQR1:BQS1"/>
    <mergeCell ref="BQT1:BQU1"/>
    <mergeCell ref="BMJ1:BMK1"/>
    <mergeCell ref="BML1:BMM1"/>
    <mergeCell ref="BMN1:BMO1"/>
    <mergeCell ref="BMP1:BMQ1"/>
    <mergeCell ref="BMR1:BMS1"/>
    <mergeCell ref="BMT1:BMU1"/>
    <mergeCell ref="BLX1:BLY1"/>
    <mergeCell ref="BLZ1:BMA1"/>
    <mergeCell ref="BMB1:BMC1"/>
    <mergeCell ref="BMD1:BME1"/>
    <mergeCell ref="BMF1:BMG1"/>
    <mergeCell ref="BMH1:BMI1"/>
    <mergeCell ref="BLL1:BLM1"/>
    <mergeCell ref="BLN1:BLO1"/>
    <mergeCell ref="BLP1:BLQ1"/>
    <mergeCell ref="BLR1:BLS1"/>
    <mergeCell ref="BLT1:BLU1"/>
    <mergeCell ref="BLV1:BLW1"/>
    <mergeCell ref="BKZ1:BLA1"/>
    <mergeCell ref="BLB1:BLC1"/>
    <mergeCell ref="BLD1:BLE1"/>
    <mergeCell ref="BLF1:BLG1"/>
    <mergeCell ref="BLH1:BLI1"/>
    <mergeCell ref="BLJ1:BLK1"/>
    <mergeCell ref="BKN1:BKO1"/>
    <mergeCell ref="BKP1:BKQ1"/>
    <mergeCell ref="BKR1:BKS1"/>
    <mergeCell ref="BKT1:BKU1"/>
    <mergeCell ref="BKV1:BKW1"/>
    <mergeCell ref="BKX1:BKY1"/>
    <mergeCell ref="BKB1:BKC1"/>
    <mergeCell ref="BKD1:BKE1"/>
    <mergeCell ref="BKF1:BKG1"/>
    <mergeCell ref="BKH1:BKI1"/>
    <mergeCell ref="BKJ1:BKK1"/>
    <mergeCell ref="BKL1:BKM1"/>
    <mergeCell ref="BJP1:BJQ1"/>
    <mergeCell ref="BJR1:BJS1"/>
    <mergeCell ref="BJT1:BJU1"/>
    <mergeCell ref="BJV1:BJW1"/>
    <mergeCell ref="BJX1:BJY1"/>
    <mergeCell ref="BJZ1:BKA1"/>
    <mergeCell ref="BJD1:BJE1"/>
    <mergeCell ref="BJF1:BJG1"/>
    <mergeCell ref="BJH1:BJI1"/>
    <mergeCell ref="BJJ1:BJK1"/>
    <mergeCell ref="BJL1:BJM1"/>
    <mergeCell ref="BJN1:BJO1"/>
    <mergeCell ref="BIR1:BIS1"/>
    <mergeCell ref="BIT1:BIU1"/>
    <mergeCell ref="BIV1:BIW1"/>
    <mergeCell ref="BIX1:BIY1"/>
    <mergeCell ref="BIZ1:BJA1"/>
    <mergeCell ref="BJB1:BJC1"/>
    <mergeCell ref="BIF1:BIG1"/>
    <mergeCell ref="BIH1:BII1"/>
    <mergeCell ref="BIJ1:BIK1"/>
    <mergeCell ref="BIL1:BIM1"/>
    <mergeCell ref="BIN1:BIO1"/>
    <mergeCell ref="BIP1:BIQ1"/>
    <mergeCell ref="BHT1:BHU1"/>
    <mergeCell ref="BHV1:BHW1"/>
    <mergeCell ref="BHX1:BHY1"/>
    <mergeCell ref="BHZ1:BIA1"/>
    <mergeCell ref="BIB1:BIC1"/>
    <mergeCell ref="BID1:BIE1"/>
    <mergeCell ref="BHH1:BHI1"/>
    <mergeCell ref="BHJ1:BHK1"/>
    <mergeCell ref="BHL1:BHM1"/>
    <mergeCell ref="BHN1:BHO1"/>
    <mergeCell ref="BHP1:BHQ1"/>
    <mergeCell ref="BHR1:BHS1"/>
    <mergeCell ref="BGV1:BGW1"/>
    <mergeCell ref="BGX1:BGY1"/>
    <mergeCell ref="BGZ1:BHA1"/>
    <mergeCell ref="BHB1:BHC1"/>
    <mergeCell ref="BHD1:BHE1"/>
    <mergeCell ref="BHF1:BHG1"/>
    <mergeCell ref="BCV1:BCW1"/>
    <mergeCell ref="BCX1:BCY1"/>
    <mergeCell ref="BCZ1:BDA1"/>
    <mergeCell ref="BDB1:BDC1"/>
    <mergeCell ref="BGR1:BGS1"/>
    <mergeCell ref="BGT1:BGU1"/>
    <mergeCell ref="BCJ1:BCK1"/>
    <mergeCell ref="BCL1:BCM1"/>
    <mergeCell ref="BCN1:BCO1"/>
    <mergeCell ref="BCP1:BCQ1"/>
    <mergeCell ref="BCR1:BCS1"/>
    <mergeCell ref="BCT1:BCU1"/>
    <mergeCell ref="BBX1:BBY1"/>
    <mergeCell ref="BBZ1:BCA1"/>
    <mergeCell ref="BCB1:BCC1"/>
    <mergeCell ref="BCD1:BCE1"/>
    <mergeCell ref="BCF1:BCG1"/>
    <mergeCell ref="BCH1:BCI1"/>
    <mergeCell ref="BBL1:BBM1"/>
    <mergeCell ref="BBN1:BBO1"/>
    <mergeCell ref="BBP1:BBQ1"/>
    <mergeCell ref="BBR1:BBS1"/>
    <mergeCell ref="BBT1:BBU1"/>
    <mergeCell ref="BBV1:BBW1"/>
    <mergeCell ref="BAZ1:BBA1"/>
    <mergeCell ref="BBB1:BBC1"/>
    <mergeCell ref="BBD1:BBE1"/>
    <mergeCell ref="BBF1:BBG1"/>
    <mergeCell ref="BBH1:BBI1"/>
    <mergeCell ref="BBJ1:BBK1"/>
    <mergeCell ref="BAN1:BAO1"/>
    <mergeCell ref="BAP1:BAQ1"/>
    <mergeCell ref="BAR1:BAS1"/>
    <mergeCell ref="BAT1:BAU1"/>
    <mergeCell ref="BAV1:BAW1"/>
    <mergeCell ref="BAX1:BAY1"/>
    <mergeCell ref="BAB1:BAC1"/>
    <mergeCell ref="BAD1:BAE1"/>
    <mergeCell ref="BAF1:BAG1"/>
    <mergeCell ref="BAH1:BAI1"/>
    <mergeCell ref="BAJ1:BAK1"/>
    <mergeCell ref="BAL1:BAM1"/>
    <mergeCell ref="AZP1:AZQ1"/>
    <mergeCell ref="AZR1:AZS1"/>
    <mergeCell ref="AZT1:AZU1"/>
    <mergeCell ref="AZV1:AZW1"/>
    <mergeCell ref="AZX1:AZY1"/>
    <mergeCell ref="AZZ1:BAA1"/>
    <mergeCell ref="AZD1:AZE1"/>
    <mergeCell ref="AZF1:AZG1"/>
    <mergeCell ref="AZH1:AZI1"/>
    <mergeCell ref="AZJ1:AZK1"/>
    <mergeCell ref="AZL1:AZM1"/>
    <mergeCell ref="AZN1:AZO1"/>
    <mergeCell ref="AYR1:AYS1"/>
    <mergeCell ref="AYT1:AYU1"/>
    <mergeCell ref="AYV1:AYW1"/>
    <mergeCell ref="AYX1:AYY1"/>
    <mergeCell ref="AYZ1:AZA1"/>
    <mergeCell ref="AZB1:AZC1"/>
    <mergeCell ref="AYF1:AYG1"/>
    <mergeCell ref="AYH1:AYI1"/>
    <mergeCell ref="AYJ1:AYK1"/>
    <mergeCell ref="AYL1:AYM1"/>
    <mergeCell ref="AYN1:AYO1"/>
    <mergeCell ref="AYP1:AYQ1"/>
    <mergeCell ref="AXT1:AXU1"/>
    <mergeCell ref="AXV1:AXW1"/>
    <mergeCell ref="AXX1:AXY1"/>
    <mergeCell ref="AXZ1:AYA1"/>
    <mergeCell ref="AYB1:AYC1"/>
    <mergeCell ref="AYD1:AYE1"/>
    <mergeCell ref="AXH1:AXI1"/>
    <mergeCell ref="AXJ1:AXK1"/>
    <mergeCell ref="AXL1:AXM1"/>
    <mergeCell ref="AXN1:AXO1"/>
    <mergeCell ref="AXP1:AXQ1"/>
    <mergeCell ref="AXR1:AXS1"/>
    <mergeCell ref="AWV1:AWW1"/>
    <mergeCell ref="AWX1:AWY1"/>
    <mergeCell ref="AWZ1:AXA1"/>
    <mergeCell ref="AXB1:AXC1"/>
    <mergeCell ref="AXD1:AXE1"/>
    <mergeCell ref="AXF1:AXG1"/>
    <mergeCell ref="ASV1:ASW1"/>
    <mergeCell ref="ASX1:ASY1"/>
    <mergeCell ref="ASZ1:ATA1"/>
    <mergeCell ref="ATB1:ATC1"/>
    <mergeCell ref="ATD1:ATE1"/>
    <mergeCell ref="ATF1:ATG1"/>
    <mergeCell ref="ASJ1:ASK1"/>
    <mergeCell ref="ASL1:ASM1"/>
    <mergeCell ref="ASN1:ASO1"/>
    <mergeCell ref="ASP1:ASQ1"/>
    <mergeCell ref="ASR1:ASS1"/>
    <mergeCell ref="AST1:ASU1"/>
    <mergeCell ref="ARX1:ARY1"/>
    <mergeCell ref="ARZ1:ASA1"/>
    <mergeCell ref="ASB1:ASC1"/>
    <mergeCell ref="ASD1:ASE1"/>
    <mergeCell ref="ASF1:ASG1"/>
    <mergeCell ref="ASH1:ASI1"/>
    <mergeCell ref="ARL1:ARM1"/>
    <mergeCell ref="ARN1:ARO1"/>
    <mergeCell ref="ARP1:ARQ1"/>
    <mergeCell ref="ARR1:ARS1"/>
    <mergeCell ref="ART1:ARU1"/>
    <mergeCell ref="ARV1:ARW1"/>
    <mergeCell ref="AQZ1:ARA1"/>
    <mergeCell ref="ARB1:ARC1"/>
    <mergeCell ref="ARD1:ARE1"/>
    <mergeCell ref="ARF1:ARG1"/>
    <mergeCell ref="ARH1:ARI1"/>
    <mergeCell ref="ARJ1:ARK1"/>
    <mergeCell ref="AQN1:AQO1"/>
    <mergeCell ref="AQP1:AQQ1"/>
    <mergeCell ref="AQR1:AQS1"/>
    <mergeCell ref="AQT1:AQU1"/>
    <mergeCell ref="AQV1:AQW1"/>
    <mergeCell ref="AQX1:AQY1"/>
    <mergeCell ref="AQB1:AQC1"/>
    <mergeCell ref="AQD1:AQE1"/>
    <mergeCell ref="AQF1:AQG1"/>
    <mergeCell ref="AQH1:AQI1"/>
    <mergeCell ref="AQJ1:AQK1"/>
    <mergeCell ref="AQL1:AQM1"/>
    <mergeCell ref="APP1:APQ1"/>
    <mergeCell ref="APR1:APS1"/>
    <mergeCell ref="APT1:APU1"/>
    <mergeCell ref="APV1:APW1"/>
    <mergeCell ref="APX1:APY1"/>
    <mergeCell ref="APZ1:AQA1"/>
    <mergeCell ref="APD1:APE1"/>
    <mergeCell ref="APF1:APG1"/>
    <mergeCell ref="APH1:API1"/>
    <mergeCell ref="APJ1:APK1"/>
    <mergeCell ref="APL1:APM1"/>
    <mergeCell ref="APN1:APO1"/>
    <mergeCell ref="AOR1:AOS1"/>
    <mergeCell ref="AOT1:AOU1"/>
    <mergeCell ref="AOV1:AOW1"/>
    <mergeCell ref="AOX1:AOY1"/>
    <mergeCell ref="AOZ1:APA1"/>
    <mergeCell ref="APB1:APC1"/>
    <mergeCell ref="AOF1:AOG1"/>
    <mergeCell ref="AOH1:AOI1"/>
    <mergeCell ref="AOJ1:AOK1"/>
    <mergeCell ref="AOL1:AOM1"/>
    <mergeCell ref="AON1:AOO1"/>
    <mergeCell ref="AOP1:AOQ1"/>
    <mergeCell ref="ANT1:ANU1"/>
    <mergeCell ref="ANV1:ANW1"/>
    <mergeCell ref="ANX1:ANY1"/>
    <mergeCell ref="ANZ1:AOA1"/>
    <mergeCell ref="AOB1:AOC1"/>
    <mergeCell ref="AOD1:AOE1"/>
    <mergeCell ref="ANH1:ANI1"/>
    <mergeCell ref="ANJ1:ANK1"/>
    <mergeCell ref="ANL1:ANM1"/>
    <mergeCell ref="ANN1:ANO1"/>
    <mergeCell ref="ANP1:ANQ1"/>
    <mergeCell ref="ANR1:ANS1"/>
    <mergeCell ref="AJH1:AJI1"/>
    <mergeCell ref="AJJ1:AJK1"/>
    <mergeCell ref="AMZ1:ANA1"/>
    <mergeCell ref="ANB1:ANC1"/>
    <mergeCell ref="AND1:ANE1"/>
    <mergeCell ref="ANF1:ANG1"/>
    <mergeCell ref="AIV1:AIW1"/>
    <mergeCell ref="AIX1:AIY1"/>
    <mergeCell ref="AIZ1:AJA1"/>
    <mergeCell ref="AJB1:AJC1"/>
    <mergeCell ref="AJD1:AJE1"/>
    <mergeCell ref="AJF1:AJG1"/>
    <mergeCell ref="AIJ1:AIK1"/>
    <mergeCell ref="AIL1:AIM1"/>
    <mergeCell ref="AIN1:AIO1"/>
    <mergeCell ref="AIP1:AIQ1"/>
    <mergeCell ref="AIR1:AIS1"/>
    <mergeCell ref="AIT1:AIU1"/>
    <mergeCell ref="AHX1:AHY1"/>
    <mergeCell ref="AHZ1:AIA1"/>
    <mergeCell ref="AIB1:AIC1"/>
    <mergeCell ref="AID1:AIE1"/>
    <mergeCell ref="AIF1:AIG1"/>
    <mergeCell ref="AIH1:AII1"/>
    <mergeCell ref="AHL1:AHM1"/>
    <mergeCell ref="AHN1:AHO1"/>
    <mergeCell ref="AHP1:AHQ1"/>
    <mergeCell ref="AHR1:AHS1"/>
    <mergeCell ref="AHT1:AHU1"/>
    <mergeCell ref="AHV1:AHW1"/>
    <mergeCell ref="AGZ1:AHA1"/>
    <mergeCell ref="AHB1:AHC1"/>
    <mergeCell ref="AHD1:AHE1"/>
    <mergeCell ref="AHF1:AHG1"/>
    <mergeCell ref="AHH1:AHI1"/>
    <mergeCell ref="AHJ1:AHK1"/>
    <mergeCell ref="AGN1:AGO1"/>
    <mergeCell ref="AGP1:AGQ1"/>
    <mergeCell ref="AGR1:AGS1"/>
    <mergeCell ref="AGT1:AGU1"/>
    <mergeCell ref="AGV1:AGW1"/>
    <mergeCell ref="AGX1:AGY1"/>
    <mergeCell ref="AGB1:AGC1"/>
    <mergeCell ref="AGD1:AGE1"/>
    <mergeCell ref="AGF1:AGG1"/>
    <mergeCell ref="AGH1:AGI1"/>
    <mergeCell ref="AGJ1:AGK1"/>
    <mergeCell ref="AGL1:AGM1"/>
    <mergeCell ref="AFP1:AFQ1"/>
    <mergeCell ref="AFR1:AFS1"/>
    <mergeCell ref="AFT1:AFU1"/>
    <mergeCell ref="AFV1:AFW1"/>
    <mergeCell ref="AFX1:AFY1"/>
    <mergeCell ref="AFZ1:AGA1"/>
    <mergeCell ref="AFD1:AFE1"/>
    <mergeCell ref="AFF1:AFG1"/>
    <mergeCell ref="AFH1:AFI1"/>
    <mergeCell ref="AFJ1:AFK1"/>
    <mergeCell ref="AFL1:AFM1"/>
    <mergeCell ref="AFN1:AFO1"/>
    <mergeCell ref="AER1:AES1"/>
    <mergeCell ref="AET1:AEU1"/>
    <mergeCell ref="AEV1:AEW1"/>
    <mergeCell ref="AEX1:AEY1"/>
    <mergeCell ref="AEZ1:AFA1"/>
    <mergeCell ref="AFB1:AFC1"/>
    <mergeCell ref="AEF1:AEG1"/>
    <mergeCell ref="AEH1:AEI1"/>
    <mergeCell ref="AEJ1:AEK1"/>
    <mergeCell ref="AEL1:AEM1"/>
    <mergeCell ref="AEN1:AEO1"/>
    <mergeCell ref="AEP1:AEQ1"/>
    <mergeCell ref="ADT1:ADU1"/>
    <mergeCell ref="ADV1:ADW1"/>
    <mergeCell ref="ADX1:ADY1"/>
    <mergeCell ref="ADZ1:AEA1"/>
    <mergeCell ref="AEB1:AEC1"/>
    <mergeCell ref="AED1:AEE1"/>
    <mergeCell ref="ADH1:ADI1"/>
    <mergeCell ref="ADJ1:ADK1"/>
    <mergeCell ref="ADL1:ADM1"/>
    <mergeCell ref="ADN1:ADO1"/>
    <mergeCell ref="ADP1:ADQ1"/>
    <mergeCell ref="ADR1:ADS1"/>
    <mergeCell ref="ZH1:ZI1"/>
    <mergeCell ref="ZJ1:ZK1"/>
    <mergeCell ref="ZL1:ZM1"/>
    <mergeCell ref="ZN1:ZO1"/>
    <mergeCell ref="ADD1:ADE1"/>
    <mergeCell ref="ADF1:ADG1"/>
    <mergeCell ref="YV1:YW1"/>
    <mergeCell ref="YX1:YY1"/>
    <mergeCell ref="YZ1:ZA1"/>
    <mergeCell ref="ZB1:ZC1"/>
    <mergeCell ref="ZD1:ZE1"/>
    <mergeCell ref="ZF1:ZG1"/>
    <mergeCell ref="YJ1:YK1"/>
    <mergeCell ref="YL1:YM1"/>
    <mergeCell ref="YN1:YO1"/>
    <mergeCell ref="YP1:YQ1"/>
    <mergeCell ref="YR1:YS1"/>
    <mergeCell ref="YT1:YU1"/>
    <mergeCell ref="XX1:XY1"/>
    <mergeCell ref="XZ1:YA1"/>
    <mergeCell ref="YB1:YC1"/>
    <mergeCell ref="YD1:YE1"/>
    <mergeCell ref="YF1:YG1"/>
    <mergeCell ref="YH1:YI1"/>
    <mergeCell ref="XL1:XM1"/>
    <mergeCell ref="XN1:XO1"/>
    <mergeCell ref="XP1:XQ1"/>
    <mergeCell ref="XR1:XS1"/>
    <mergeCell ref="XT1:XU1"/>
    <mergeCell ref="XV1:XW1"/>
    <mergeCell ref="WZ1:XA1"/>
    <mergeCell ref="XB1:XC1"/>
    <mergeCell ref="XD1:XE1"/>
    <mergeCell ref="XF1:XG1"/>
    <mergeCell ref="XH1:XI1"/>
    <mergeCell ref="XJ1:XK1"/>
    <mergeCell ref="WN1:WO1"/>
    <mergeCell ref="WP1:WQ1"/>
    <mergeCell ref="WR1:WS1"/>
    <mergeCell ref="WT1:WU1"/>
    <mergeCell ref="WV1:WW1"/>
    <mergeCell ref="WX1:WY1"/>
    <mergeCell ref="WB1:WC1"/>
    <mergeCell ref="WD1:WE1"/>
    <mergeCell ref="WF1:WG1"/>
    <mergeCell ref="WH1:WI1"/>
    <mergeCell ref="WJ1:WK1"/>
    <mergeCell ref="WL1:WM1"/>
    <mergeCell ref="VP1:VQ1"/>
    <mergeCell ref="VR1:VS1"/>
    <mergeCell ref="VT1:VU1"/>
    <mergeCell ref="VV1:VW1"/>
    <mergeCell ref="VX1:VY1"/>
    <mergeCell ref="VZ1:WA1"/>
    <mergeCell ref="VD1:VE1"/>
    <mergeCell ref="VF1:VG1"/>
    <mergeCell ref="VH1:VI1"/>
    <mergeCell ref="VJ1:VK1"/>
    <mergeCell ref="VL1:VM1"/>
    <mergeCell ref="VN1:VO1"/>
    <mergeCell ref="UR1:US1"/>
    <mergeCell ref="UT1:UU1"/>
    <mergeCell ref="UV1:UW1"/>
    <mergeCell ref="UX1:UY1"/>
    <mergeCell ref="UZ1:VA1"/>
    <mergeCell ref="VB1:VC1"/>
    <mergeCell ref="UF1:UG1"/>
    <mergeCell ref="UH1:UI1"/>
    <mergeCell ref="UJ1:UK1"/>
    <mergeCell ref="UL1:UM1"/>
    <mergeCell ref="UN1:UO1"/>
    <mergeCell ref="UP1:UQ1"/>
    <mergeCell ref="TT1:TU1"/>
    <mergeCell ref="TV1:TW1"/>
    <mergeCell ref="TX1:TY1"/>
    <mergeCell ref="TZ1:UA1"/>
    <mergeCell ref="UB1:UC1"/>
    <mergeCell ref="UD1:UE1"/>
    <mergeCell ref="TH1:TI1"/>
    <mergeCell ref="TJ1:TK1"/>
    <mergeCell ref="TL1:TM1"/>
    <mergeCell ref="TN1:TO1"/>
    <mergeCell ref="TP1:TQ1"/>
    <mergeCell ref="TR1:TS1"/>
    <mergeCell ref="PH1:PI1"/>
    <mergeCell ref="PJ1:PK1"/>
    <mergeCell ref="PL1:PM1"/>
    <mergeCell ref="PN1:PO1"/>
    <mergeCell ref="PP1:PQ1"/>
    <mergeCell ref="PR1:PS1"/>
    <mergeCell ref="OV1:OW1"/>
    <mergeCell ref="OX1:OY1"/>
    <mergeCell ref="OZ1:PA1"/>
    <mergeCell ref="PB1:PC1"/>
    <mergeCell ref="PD1:PE1"/>
    <mergeCell ref="PF1:PG1"/>
    <mergeCell ref="OJ1:OK1"/>
    <mergeCell ref="OL1:OM1"/>
    <mergeCell ref="ON1:OO1"/>
    <mergeCell ref="OP1:OQ1"/>
    <mergeCell ref="OR1:OS1"/>
    <mergeCell ref="OT1:OU1"/>
    <mergeCell ref="NX1:NY1"/>
    <mergeCell ref="NZ1:OA1"/>
    <mergeCell ref="OB1:OC1"/>
    <mergeCell ref="OD1:OE1"/>
    <mergeCell ref="OF1:OG1"/>
    <mergeCell ref="OH1:OI1"/>
    <mergeCell ref="NL1:NM1"/>
    <mergeCell ref="NN1:NO1"/>
    <mergeCell ref="NP1:NQ1"/>
    <mergeCell ref="NR1:NS1"/>
    <mergeCell ref="NT1:NU1"/>
    <mergeCell ref="NV1:NW1"/>
    <mergeCell ref="MZ1:NA1"/>
    <mergeCell ref="NB1:NC1"/>
    <mergeCell ref="ND1:NE1"/>
    <mergeCell ref="NF1:NG1"/>
    <mergeCell ref="NH1:NI1"/>
    <mergeCell ref="NJ1:NK1"/>
    <mergeCell ref="MN1:MO1"/>
    <mergeCell ref="MP1:MQ1"/>
    <mergeCell ref="MR1:MS1"/>
    <mergeCell ref="MT1:MU1"/>
    <mergeCell ref="MV1:MW1"/>
    <mergeCell ref="MX1:MY1"/>
    <mergeCell ref="MB1:MC1"/>
    <mergeCell ref="MD1:ME1"/>
    <mergeCell ref="MF1:MG1"/>
    <mergeCell ref="MH1:MI1"/>
    <mergeCell ref="MJ1:MK1"/>
    <mergeCell ref="ML1:MM1"/>
    <mergeCell ref="LP1:LQ1"/>
    <mergeCell ref="LR1:LS1"/>
    <mergeCell ref="LT1:LU1"/>
    <mergeCell ref="LV1:LW1"/>
    <mergeCell ref="LX1:LY1"/>
    <mergeCell ref="LZ1:MA1"/>
    <mergeCell ref="LD1:LE1"/>
    <mergeCell ref="LF1:LG1"/>
    <mergeCell ref="LH1:LI1"/>
    <mergeCell ref="LJ1:LK1"/>
    <mergeCell ref="LL1:LM1"/>
    <mergeCell ref="LN1:LO1"/>
    <mergeCell ref="KT1:KU1"/>
    <mergeCell ref="KV1:KW1"/>
    <mergeCell ref="KX1:KY1"/>
    <mergeCell ref="KZ1:LA1"/>
    <mergeCell ref="LB1:LC1"/>
    <mergeCell ref="KF1:KG1"/>
    <mergeCell ref="KH1:KI1"/>
    <mergeCell ref="KJ1:KK1"/>
    <mergeCell ref="KL1:KM1"/>
    <mergeCell ref="KN1:KO1"/>
    <mergeCell ref="KP1:KQ1"/>
    <mergeCell ref="JT1:JU1"/>
    <mergeCell ref="JV1:JW1"/>
    <mergeCell ref="JX1:JY1"/>
    <mergeCell ref="JZ1:KA1"/>
    <mergeCell ref="KB1:KC1"/>
    <mergeCell ref="KD1:KE1"/>
    <mergeCell ref="JL1:JM1"/>
    <mergeCell ref="JN1:JO1"/>
    <mergeCell ref="JP1:JQ1"/>
    <mergeCell ref="JR1:JS1"/>
    <mergeCell ref="FG1:FH1"/>
    <mergeCell ref="FI1:FJ1"/>
    <mergeCell ref="FK1:FL1"/>
    <mergeCell ref="FM1:FN1"/>
    <mergeCell ref="FO1:FP1"/>
    <mergeCell ref="FQ1:FR1"/>
    <mergeCell ref="EU1:EV1"/>
    <mergeCell ref="EW1:EX1"/>
    <mergeCell ref="EY1:EZ1"/>
    <mergeCell ref="FA1:FB1"/>
    <mergeCell ref="FC1:FD1"/>
    <mergeCell ref="FE1:FF1"/>
    <mergeCell ref="KR1:KS1"/>
    <mergeCell ref="EO1:EP1"/>
    <mergeCell ref="EQ1:ER1"/>
    <mergeCell ref="ES1:ET1"/>
    <mergeCell ref="DW1:DX1"/>
    <mergeCell ref="DY1:DZ1"/>
    <mergeCell ref="EA1:EB1"/>
    <mergeCell ref="EC1:ED1"/>
    <mergeCell ref="EE1:EF1"/>
    <mergeCell ref="EG1:EH1"/>
    <mergeCell ref="DK1:DL1"/>
    <mergeCell ref="DM1:DN1"/>
    <mergeCell ref="DO1:DP1"/>
    <mergeCell ref="DQ1:DR1"/>
    <mergeCell ref="DS1:DT1"/>
    <mergeCell ref="DU1:DV1"/>
    <mergeCell ref="FS1:FT1"/>
    <mergeCell ref="FU1:FV1"/>
    <mergeCell ref="DG1:DH1"/>
    <mergeCell ref="DI1:DJ1"/>
    <mergeCell ref="CM1:CN1"/>
    <mergeCell ref="CO1:CP1"/>
    <mergeCell ref="CQ1:CR1"/>
    <mergeCell ref="CS1:CT1"/>
    <mergeCell ref="CU1:CV1"/>
    <mergeCell ref="CW1:CX1"/>
    <mergeCell ref="CA1:CB1"/>
    <mergeCell ref="CC1:CD1"/>
    <mergeCell ref="CE1:CF1"/>
    <mergeCell ref="CG1:CH1"/>
    <mergeCell ref="CI1:CJ1"/>
    <mergeCell ref="CK1:CL1"/>
    <mergeCell ref="EI1:EJ1"/>
    <mergeCell ref="EK1:EL1"/>
    <mergeCell ref="EM1:EN1"/>
    <mergeCell ref="BY1:BZ1"/>
    <mergeCell ref="BC1:BD1"/>
    <mergeCell ref="BE1:BF1"/>
    <mergeCell ref="BG1:BH1"/>
    <mergeCell ref="BI1:BJ1"/>
    <mergeCell ref="BK1:BL1"/>
    <mergeCell ref="BM1:BN1"/>
    <mergeCell ref="AQ1:AR1"/>
    <mergeCell ref="AS1:AT1"/>
    <mergeCell ref="AU1:AV1"/>
    <mergeCell ref="AW1:AX1"/>
    <mergeCell ref="AY1:AZ1"/>
    <mergeCell ref="BA1:BB1"/>
    <mergeCell ref="CY1:CZ1"/>
    <mergeCell ref="DA1:DB1"/>
    <mergeCell ref="DC1:DD1"/>
    <mergeCell ref="DE1:DF1"/>
    <mergeCell ref="AE1:AF1"/>
    <mergeCell ref="AG1:AH1"/>
    <mergeCell ref="AI1:AJ1"/>
    <mergeCell ref="AK1:AL1"/>
    <mergeCell ref="AM1:AN1"/>
    <mergeCell ref="AO1:AP1"/>
    <mergeCell ref="S1:T1"/>
    <mergeCell ref="U1:V1"/>
    <mergeCell ref="W1:X1"/>
    <mergeCell ref="Y1:Z1"/>
    <mergeCell ref="AA1:AB1"/>
    <mergeCell ref="AC1:AD1"/>
    <mergeCell ref="BO1:BP1"/>
    <mergeCell ref="BQ1:BR1"/>
    <mergeCell ref="BS1:BT1"/>
    <mergeCell ref="BU1:BV1"/>
    <mergeCell ref="BW1:BX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5" tint="-0.249977111117893"/>
  </sheetPr>
  <dimension ref="A1:AN85"/>
  <sheetViews>
    <sheetView showGridLines="0" zoomScale="80" zoomScaleNormal="80" workbookViewId="0">
      <selection activeCell="C18" sqref="C18"/>
    </sheetView>
  </sheetViews>
  <sheetFormatPr defaultColWidth="11.5703125" defaultRowHeight="12.75" customHeight="1"/>
  <cols>
    <col min="1" max="1" width="26.7109375" style="2" customWidth="1"/>
    <col min="2" max="2" width="4.28515625" style="2" customWidth="1"/>
    <col min="3" max="3" width="17.85546875" style="2" bestFit="1" customWidth="1"/>
    <col min="4" max="4" width="19.7109375" style="2" customWidth="1"/>
    <col min="5" max="5" width="10.28515625" style="2" bestFit="1" customWidth="1"/>
    <col min="6" max="6" width="3.28515625" style="2" customWidth="1"/>
    <col min="7" max="7" width="16.85546875" style="2" customWidth="1"/>
    <col min="8" max="8" width="13.5703125" style="2" bestFit="1" customWidth="1"/>
    <col min="9" max="9" width="1.7109375" style="2" customWidth="1"/>
    <col min="10" max="11" width="3.5703125" style="2" bestFit="1" customWidth="1"/>
    <col min="12" max="12" width="3.42578125" style="2" bestFit="1" customWidth="1"/>
    <col min="13" max="13" width="12.5703125" style="2" bestFit="1" customWidth="1"/>
    <col min="14" max="14" width="11.5703125" style="2"/>
    <col min="15" max="15" width="7.140625" style="2" customWidth="1"/>
    <col min="16" max="16" width="16.140625" style="2" bestFit="1" customWidth="1"/>
    <col min="17" max="17" width="5.7109375" style="2" customWidth="1"/>
    <col min="18" max="18" width="35.28515625" style="25" bestFit="1" customWidth="1"/>
    <col min="19" max="19" width="5.42578125" style="25" bestFit="1" customWidth="1"/>
    <col min="20" max="20" width="10.7109375" style="2" customWidth="1"/>
    <col min="21" max="21" width="8.5703125" style="2" bestFit="1" customWidth="1"/>
    <col min="22" max="22" width="20.28515625" style="2" bestFit="1" customWidth="1"/>
    <col min="23" max="23" width="23" style="2" customWidth="1"/>
    <col min="24" max="24" width="114.5703125" style="2" customWidth="1"/>
    <col min="25" max="25" width="9.85546875" style="2" bestFit="1" customWidth="1"/>
    <col min="26" max="26" width="4" style="2" customWidth="1"/>
    <col min="27" max="27" width="17.5703125" style="2" bestFit="1" customWidth="1"/>
    <col min="28" max="28" width="5.85546875" style="2" customWidth="1"/>
    <col min="29" max="29" width="12.42578125" style="2" customWidth="1"/>
    <col min="30" max="30" width="11.5703125" style="2"/>
    <col min="31" max="31" width="18.28515625" style="2" bestFit="1" customWidth="1"/>
    <col min="32" max="32" width="16.7109375" style="2" bestFit="1" customWidth="1"/>
    <col min="33" max="33" width="11.5703125" style="2"/>
    <col min="34" max="34" width="15.140625" style="2" bestFit="1" customWidth="1"/>
    <col min="35" max="35" width="20" style="2" bestFit="1" customWidth="1"/>
    <col min="36" max="38" width="11.5703125" style="2"/>
    <col min="39" max="39" width="23.140625" style="2" bestFit="1" customWidth="1"/>
    <col min="40" max="40" width="18.140625" style="2" bestFit="1" customWidth="1"/>
    <col min="41" max="16384" width="11.5703125" style="2"/>
  </cols>
  <sheetData>
    <row r="1" spans="1:40" ht="14.45">
      <c r="A1" s="114" t="s">
        <v>10</v>
      </c>
      <c r="B1" s="115" t="s">
        <v>509</v>
      </c>
      <c r="C1" s="116" t="s">
        <v>510</v>
      </c>
      <c r="D1" s="136" t="s">
        <v>15</v>
      </c>
      <c r="E1" s="215" t="s">
        <v>23</v>
      </c>
      <c r="G1" s="135" t="s">
        <v>511</v>
      </c>
      <c r="H1" s="116" t="s">
        <v>512</v>
      </c>
      <c r="J1" s="122" t="s">
        <v>513</v>
      </c>
      <c r="K1" s="123" t="s">
        <v>514</v>
      </c>
      <c r="L1" s="123" t="s">
        <v>515</v>
      </c>
      <c r="M1" s="123" t="s">
        <v>516</v>
      </c>
      <c r="N1" s="121" t="s">
        <v>517</v>
      </c>
      <c r="P1" s="134" t="s">
        <v>518</v>
      </c>
      <c r="R1" s="224" t="s">
        <v>487</v>
      </c>
      <c r="S1" s="225" t="s">
        <v>519</v>
      </c>
      <c r="U1" s="112" t="s">
        <v>520</v>
      </c>
      <c r="V1" s="138" t="s">
        <v>521</v>
      </c>
      <c r="W1" s="160" t="s">
        <v>522</v>
      </c>
      <c r="X1" s="161" t="s">
        <v>512</v>
      </c>
      <c r="Y1" s="162" t="s">
        <v>523</v>
      </c>
      <c r="AA1" s="111" t="s">
        <v>524</v>
      </c>
      <c r="AC1" s="111" t="s">
        <v>525</v>
      </c>
      <c r="AE1" s="172" t="s">
        <v>12</v>
      </c>
      <c r="AF1" s="173" t="s">
        <v>526</v>
      </c>
      <c r="AH1" s="174" t="s">
        <v>13</v>
      </c>
      <c r="AI1" s="175" t="s">
        <v>526</v>
      </c>
      <c r="AK1" s="275" t="s">
        <v>53</v>
      </c>
      <c r="AM1" s="291" t="s">
        <v>53</v>
      </c>
      <c r="AN1" s="291" t="s">
        <v>527</v>
      </c>
    </row>
    <row r="2" spans="1:40" ht="24">
      <c r="A2" s="159" t="s">
        <v>342</v>
      </c>
      <c r="B2" s="117">
        <v>1</v>
      </c>
      <c r="C2" s="157" t="s">
        <v>350</v>
      </c>
      <c r="D2" s="278" t="s">
        <v>528</v>
      </c>
      <c r="E2" s="216" t="s">
        <v>81</v>
      </c>
      <c r="G2" s="269" t="s">
        <v>85</v>
      </c>
      <c r="H2" s="269" t="s">
        <v>529</v>
      </c>
      <c r="J2" s="124" t="s">
        <v>85</v>
      </c>
      <c r="K2" s="113" t="s">
        <v>85</v>
      </c>
      <c r="L2" s="113" t="s">
        <v>85</v>
      </c>
      <c r="M2" s="113" t="str">
        <f>+J2&amp;K2&amp;L2</f>
        <v>PPP</v>
      </c>
      <c r="N2" s="125" t="s">
        <v>530</v>
      </c>
      <c r="P2" s="231" t="s">
        <v>301</v>
      </c>
      <c r="R2" s="226" t="s">
        <v>531</v>
      </c>
      <c r="S2" s="227">
        <v>5</v>
      </c>
      <c r="U2" s="220" t="s">
        <v>532</v>
      </c>
      <c r="V2" s="221" t="s">
        <v>533</v>
      </c>
      <c r="W2" s="143" t="s">
        <v>534</v>
      </c>
      <c r="X2" s="141" t="s">
        <v>535</v>
      </c>
      <c r="Y2" s="137" t="s">
        <v>536</v>
      </c>
      <c r="AA2" s="270" t="s">
        <v>537</v>
      </c>
      <c r="AC2" s="140" t="s">
        <v>73</v>
      </c>
      <c r="AE2" s="176" t="s">
        <v>343</v>
      </c>
      <c r="AF2" s="177" t="s">
        <v>343</v>
      </c>
      <c r="AH2" s="178" t="s">
        <v>538</v>
      </c>
      <c r="AI2" s="179" t="s">
        <v>442</v>
      </c>
      <c r="AK2" s="276" t="s">
        <v>539</v>
      </c>
      <c r="AM2" s="276" t="s">
        <v>539</v>
      </c>
      <c r="AN2" s="292">
        <v>45658</v>
      </c>
    </row>
    <row r="3" spans="1:40" ht="14.45">
      <c r="A3" s="209" t="s">
        <v>540</v>
      </c>
      <c r="B3" s="117">
        <v>2</v>
      </c>
      <c r="C3" s="118" t="s">
        <v>84</v>
      </c>
      <c r="D3" s="278" t="s">
        <v>541</v>
      </c>
      <c r="E3" s="217" t="s">
        <v>131</v>
      </c>
      <c r="G3" s="269" t="s">
        <v>362</v>
      </c>
      <c r="H3" s="269" t="s">
        <v>537</v>
      </c>
      <c r="J3" s="126" t="s">
        <v>85</v>
      </c>
      <c r="K3" s="27" t="s">
        <v>85</v>
      </c>
      <c r="L3" s="27" t="s">
        <v>86</v>
      </c>
      <c r="M3" s="27" t="str">
        <f t="shared" ref="M3:M17" si="0">+J3&amp;K3&amp;L3</f>
        <v>PPF</v>
      </c>
      <c r="N3" s="127" t="s">
        <v>530</v>
      </c>
      <c r="P3" s="231" t="s">
        <v>133</v>
      </c>
      <c r="R3" s="226" t="s">
        <v>542</v>
      </c>
      <c r="S3" s="227" t="s">
        <v>543</v>
      </c>
      <c r="U3" s="222" t="s">
        <v>544</v>
      </c>
      <c r="V3" s="223" t="s">
        <v>544</v>
      </c>
      <c r="W3" s="143" t="s">
        <v>545</v>
      </c>
      <c r="X3" s="141" t="s">
        <v>546</v>
      </c>
      <c r="Y3" s="137"/>
      <c r="AA3" s="271" t="s">
        <v>82</v>
      </c>
      <c r="AC3" s="140" t="s">
        <v>412</v>
      </c>
      <c r="AE3" s="176" t="s">
        <v>455</v>
      </c>
      <c r="AF3" s="177" t="s">
        <v>74</v>
      </c>
      <c r="AH3" s="178" t="s">
        <v>547</v>
      </c>
      <c r="AI3" s="179" t="s">
        <v>548</v>
      </c>
      <c r="AK3" s="277" t="s">
        <v>549</v>
      </c>
      <c r="AM3" s="277" t="s">
        <v>549</v>
      </c>
      <c r="AN3" s="292">
        <v>45689</v>
      </c>
    </row>
    <row r="4" spans="1:40" ht="14.45">
      <c r="A4" s="159" t="s">
        <v>72</v>
      </c>
      <c r="B4" s="208">
        <v>3</v>
      </c>
      <c r="C4" s="118" t="s">
        <v>132</v>
      </c>
      <c r="D4" s="278" t="s">
        <v>550</v>
      </c>
      <c r="E4" s="218" t="s">
        <v>175</v>
      </c>
      <c r="G4" s="269" t="s">
        <v>86</v>
      </c>
      <c r="H4" s="269" t="s">
        <v>551</v>
      </c>
      <c r="J4" s="126" t="s">
        <v>85</v>
      </c>
      <c r="K4" s="27" t="s">
        <v>86</v>
      </c>
      <c r="L4" s="27" t="s">
        <v>85</v>
      </c>
      <c r="M4" s="27" t="str">
        <f t="shared" si="0"/>
        <v>PFP</v>
      </c>
      <c r="N4" s="127" t="s">
        <v>530</v>
      </c>
      <c r="P4" s="231" t="s">
        <v>552</v>
      </c>
      <c r="R4" s="226" t="s">
        <v>553</v>
      </c>
      <c r="S4" s="227" t="s">
        <v>554</v>
      </c>
      <c r="U4" s="222" t="s">
        <v>555</v>
      </c>
      <c r="V4" s="223" t="s">
        <v>556</v>
      </c>
      <c r="W4" s="143" t="s">
        <v>557</v>
      </c>
      <c r="X4" s="141" t="s">
        <v>558</v>
      </c>
      <c r="Y4" s="137"/>
      <c r="AA4" s="272" t="s">
        <v>559</v>
      </c>
      <c r="AC4" s="140" t="s">
        <v>478</v>
      </c>
      <c r="AE4" s="176" t="s">
        <v>560</v>
      </c>
      <c r="AF4" s="180" t="s">
        <v>561</v>
      </c>
      <c r="AH4" s="178" t="s">
        <v>442</v>
      </c>
      <c r="AI4" s="181" t="s">
        <v>562</v>
      </c>
      <c r="AK4" s="276" t="s">
        <v>563</v>
      </c>
      <c r="AM4" s="276" t="s">
        <v>563</v>
      </c>
      <c r="AN4" s="292">
        <v>45717</v>
      </c>
    </row>
    <row r="5" spans="1:40" ht="24">
      <c r="B5" s="117">
        <v>4</v>
      </c>
      <c r="C5" s="118" t="s">
        <v>83</v>
      </c>
      <c r="D5" s="278" t="s">
        <v>564</v>
      </c>
      <c r="E5" s="218" t="s">
        <v>219</v>
      </c>
      <c r="G5" s="269" t="s">
        <v>361</v>
      </c>
      <c r="H5" s="269" t="s">
        <v>565</v>
      </c>
      <c r="J5" s="128" t="s">
        <v>85</v>
      </c>
      <c r="K5" s="26" t="s">
        <v>86</v>
      </c>
      <c r="L5" s="26" t="s">
        <v>86</v>
      </c>
      <c r="M5" s="26" t="str">
        <f t="shared" si="0"/>
        <v>PFF</v>
      </c>
      <c r="N5" s="129" t="s">
        <v>566</v>
      </c>
      <c r="P5" s="231" t="s">
        <v>567</v>
      </c>
      <c r="R5" s="226" t="s">
        <v>568</v>
      </c>
      <c r="S5" s="227" t="s">
        <v>569</v>
      </c>
      <c r="U5" s="222" t="s">
        <v>570</v>
      </c>
      <c r="V5" s="223" t="s">
        <v>532</v>
      </c>
      <c r="W5" s="143" t="s">
        <v>571</v>
      </c>
      <c r="X5" s="141" t="s">
        <v>572</v>
      </c>
      <c r="Y5" s="137"/>
      <c r="AA5" s="273" t="s">
        <v>573</v>
      </c>
      <c r="AC5" s="140" t="s">
        <v>479</v>
      </c>
      <c r="AE5" s="182" t="s">
        <v>373</v>
      </c>
      <c r="AH5" s="183"/>
      <c r="AK5" s="276" t="s">
        <v>574</v>
      </c>
      <c r="AM5" s="276" t="s">
        <v>574</v>
      </c>
      <c r="AN5" s="292">
        <v>45748</v>
      </c>
    </row>
    <row r="6" spans="1:40" ht="24">
      <c r="B6" s="117">
        <v>5</v>
      </c>
      <c r="C6" s="118" t="s">
        <v>299</v>
      </c>
      <c r="D6" s="278"/>
      <c r="E6" s="217" t="s">
        <v>257</v>
      </c>
      <c r="G6" s="269" t="s">
        <v>575</v>
      </c>
      <c r="H6" s="269" t="s">
        <v>576</v>
      </c>
      <c r="J6" s="126" t="s">
        <v>86</v>
      </c>
      <c r="K6" s="27" t="s">
        <v>85</v>
      </c>
      <c r="L6" s="27" t="s">
        <v>85</v>
      </c>
      <c r="M6" s="27" t="str">
        <f t="shared" si="0"/>
        <v>FPP</v>
      </c>
      <c r="N6" s="127" t="s">
        <v>530</v>
      </c>
      <c r="P6" s="35" t="s">
        <v>577</v>
      </c>
      <c r="R6" s="226" t="s">
        <v>578</v>
      </c>
      <c r="S6" s="227" t="s">
        <v>543</v>
      </c>
      <c r="W6" s="143" t="s">
        <v>579</v>
      </c>
      <c r="X6" s="141" t="s">
        <v>580</v>
      </c>
      <c r="Y6" s="137" t="s">
        <v>536</v>
      </c>
      <c r="AA6" s="274" t="s">
        <v>581</v>
      </c>
      <c r="AC6" s="140" t="s">
        <v>480</v>
      </c>
      <c r="AE6" s="182" t="s">
        <v>213</v>
      </c>
      <c r="AH6" s="183"/>
      <c r="AK6" s="276" t="s">
        <v>582</v>
      </c>
      <c r="AM6" s="276" t="s">
        <v>582</v>
      </c>
      <c r="AN6" s="292">
        <v>45778</v>
      </c>
    </row>
    <row r="7" spans="1:40" ht="14.45">
      <c r="B7" s="117">
        <v>6</v>
      </c>
      <c r="C7" s="118" t="s">
        <v>300</v>
      </c>
      <c r="D7" s="278"/>
      <c r="E7" s="217" t="s">
        <v>298</v>
      </c>
      <c r="G7" s="269"/>
      <c r="H7" s="269" t="s">
        <v>583</v>
      </c>
      <c r="J7" s="128" t="s">
        <v>86</v>
      </c>
      <c r="K7" s="26" t="s">
        <v>85</v>
      </c>
      <c r="L7" s="26" t="s">
        <v>86</v>
      </c>
      <c r="M7" s="26" t="str">
        <f t="shared" si="0"/>
        <v>FPF</v>
      </c>
      <c r="N7" s="129" t="s">
        <v>566</v>
      </c>
      <c r="P7" s="231" t="s">
        <v>87</v>
      </c>
      <c r="R7" s="226" t="s">
        <v>1</v>
      </c>
      <c r="S7" s="227">
        <v>6</v>
      </c>
      <c r="W7" s="143" t="s">
        <v>584</v>
      </c>
      <c r="X7" s="141" t="s">
        <v>585</v>
      </c>
      <c r="Y7" s="137"/>
      <c r="AC7" s="140" t="s">
        <v>481</v>
      </c>
      <c r="AE7" s="182"/>
      <c r="AH7" s="183"/>
      <c r="AK7" s="269" t="s">
        <v>586</v>
      </c>
      <c r="AM7" s="269" t="s">
        <v>586</v>
      </c>
      <c r="AN7" s="292">
        <v>45809</v>
      </c>
    </row>
    <row r="8" spans="1:40" ht="24.6" thickBot="1">
      <c r="B8" s="117">
        <v>7</v>
      </c>
      <c r="C8" s="118" t="s">
        <v>587</v>
      </c>
      <c r="D8" s="278"/>
      <c r="E8" s="218" t="s">
        <v>349</v>
      </c>
      <c r="J8" s="126" t="s">
        <v>86</v>
      </c>
      <c r="K8" s="27" t="s">
        <v>86</v>
      </c>
      <c r="L8" s="27" t="s">
        <v>85</v>
      </c>
      <c r="M8" s="27" t="str">
        <f t="shared" si="0"/>
        <v>FFP</v>
      </c>
      <c r="N8" s="127" t="s">
        <v>530</v>
      </c>
      <c r="P8" s="231" t="s">
        <v>93</v>
      </c>
      <c r="R8" s="226" t="s">
        <v>588</v>
      </c>
      <c r="S8" s="227" t="s">
        <v>554</v>
      </c>
      <c r="W8" s="144" t="s">
        <v>589</v>
      </c>
      <c r="X8" s="142" t="s">
        <v>590</v>
      </c>
      <c r="Y8" s="139" t="s">
        <v>591</v>
      </c>
      <c r="AC8" s="140" t="s">
        <v>482</v>
      </c>
      <c r="AE8" s="182"/>
      <c r="AH8" s="183"/>
      <c r="AK8" s="269" t="s">
        <v>592</v>
      </c>
      <c r="AM8" s="269" t="s">
        <v>592</v>
      </c>
      <c r="AN8" s="292">
        <v>45839</v>
      </c>
    </row>
    <row r="9" spans="1:40" ht="14.45">
      <c r="B9" s="117">
        <v>8</v>
      </c>
      <c r="C9" s="118" t="s">
        <v>177</v>
      </c>
      <c r="D9" s="278"/>
      <c r="E9" s="218" t="s">
        <v>379</v>
      </c>
      <c r="J9" s="128" t="s">
        <v>86</v>
      </c>
      <c r="K9" s="26" t="s">
        <v>86</v>
      </c>
      <c r="L9" s="26" t="s">
        <v>86</v>
      </c>
      <c r="M9" s="26" t="str">
        <f t="shared" si="0"/>
        <v>FFF</v>
      </c>
      <c r="N9" s="129" t="s">
        <v>566</v>
      </c>
      <c r="P9" s="231" t="s">
        <v>104</v>
      </c>
      <c r="R9" s="226" t="s">
        <v>593</v>
      </c>
      <c r="S9" s="227" t="s">
        <v>554</v>
      </c>
      <c r="AC9" s="140" t="s">
        <v>483</v>
      </c>
      <c r="AE9" s="182"/>
      <c r="AH9" s="183"/>
      <c r="AK9" s="269" t="s">
        <v>594</v>
      </c>
      <c r="AM9" s="269" t="s">
        <v>594</v>
      </c>
      <c r="AN9" s="292">
        <v>45870</v>
      </c>
    </row>
    <row r="10" spans="1:40" ht="14.45">
      <c r="B10" s="117">
        <v>9</v>
      </c>
      <c r="C10" s="118" t="s">
        <v>176</v>
      </c>
      <c r="D10" s="278"/>
      <c r="E10" s="217" t="s">
        <v>448</v>
      </c>
      <c r="J10" s="128"/>
      <c r="K10" s="26"/>
      <c r="L10" s="26"/>
      <c r="M10" s="26"/>
      <c r="N10" s="127"/>
      <c r="R10" s="226" t="s">
        <v>595</v>
      </c>
      <c r="S10" s="227" t="s">
        <v>554</v>
      </c>
      <c r="AC10" s="140" t="s">
        <v>596</v>
      </c>
      <c r="AE10" s="182"/>
      <c r="AH10" s="183"/>
      <c r="AK10" s="269" t="s">
        <v>597</v>
      </c>
      <c r="AM10" s="269" t="s">
        <v>597</v>
      </c>
      <c r="AN10" s="292">
        <v>45901</v>
      </c>
    </row>
    <row r="11" spans="1:40" ht="14.45">
      <c r="B11" s="117">
        <v>10</v>
      </c>
      <c r="C11" s="118" t="s">
        <v>380</v>
      </c>
      <c r="D11" s="278"/>
      <c r="E11" s="217" t="s">
        <v>418</v>
      </c>
      <c r="J11" s="128" t="s">
        <v>85</v>
      </c>
      <c r="K11" s="26" t="s">
        <v>85</v>
      </c>
      <c r="L11" s="26" t="s">
        <v>598</v>
      </c>
      <c r="M11" s="26" t="str">
        <f t="shared" si="0"/>
        <v>PPCG</v>
      </c>
      <c r="N11" s="129" t="s">
        <v>566</v>
      </c>
      <c r="R11" s="226" t="s">
        <v>599</v>
      </c>
      <c r="S11" s="227" t="s">
        <v>554</v>
      </c>
      <c r="AC11" s="140" t="s">
        <v>485</v>
      </c>
      <c r="AK11" s="269" t="s">
        <v>600</v>
      </c>
      <c r="AM11" s="269" t="s">
        <v>600</v>
      </c>
      <c r="AN11" s="292">
        <v>45931</v>
      </c>
    </row>
    <row r="12" spans="1:40" ht="14.45">
      <c r="B12" s="117">
        <v>11</v>
      </c>
      <c r="C12" s="118" t="s">
        <v>381</v>
      </c>
      <c r="D12" s="278"/>
      <c r="E12" s="218" t="s">
        <v>461</v>
      </c>
      <c r="J12" s="126" t="s">
        <v>85</v>
      </c>
      <c r="K12" s="27" t="s">
        <v>598</v>
      </c>
      <c r="L12" s="27" t="s">
        <v>85</v>
      </c>
      <c r="M12" s="27" t="str">
        <f t="shared" si="0"/>
        <v>PCGP</v>
      </c>
      <c r="N12" s="130" t="s">
        <v>530</v>
      </c>
      <c r="R12" s="226" t="s">
        <v>601</v>
      </c>
      <c r="S12" s="227" t="s">
        <v>554</v>
      </c>
      <c r="AC12" s="140" t="s">
        <v>486</v>
      </c>
      <c r="AK12" s="269" t="s">
        <v>602</v>
      </c>
      <c r="AM12" s="269" t="s">
        <v>602</v>
      </c>
      <c r="AN12" s="292">
        <v>45962</v>
      </c>
    </row>
    <row r="13" spans="1:40" ht="15" thickBot="1">
      <c r="B13" s="117">
        <v>12</v>
      </c>
      <c r="C13" s="118" t="s">
        <v>419</v>
      </c>
      <c r="D13" s="278"/>
      <c r="E13" s="219" t="s">
        <v>603</v>
      </c>
      <c r="J13" s="126" t="s">
        <v>598</v>
      </c>
      <c r="K13" s="27" t="s">
        <v>85</v>
      </c>
      <c r="L13" s="27" t="s">
        <v>85</v>
      </c>
      <c r="M13" s="27" t="str">
        <f t="shared" si="0"/>
        <v>CGPP</v>
      </c>
      <c r="N13" s="130" t="s">
        <v>530</v>
      </c>
      <c r="R13" s="226" t="s">
        <v>604</v>
      </c>
      <c r="S13" s="227" t="s">
        <v>569</v>
      </c>
      <c r="AC13" s="140" t="s">
        <v>477</v>
      </c>
      <c r="AK13" s="269" t="s">
        <v>605</v>
      </c>
      <c r="AM13" s="269" t="s">
        <v>605</v>
      </c>
      <c r="AN13" s="292">
        <v>45992</v>
      </c>
    </row>
    <row r="14" spans="1:40" ht="15" thickBot="1">
      <c r="B14" s="117">
        <v>13</v>
      </c>
      <c r="C14" s="118" t="s">
        <v>420</v>
      </c>
      <c r="D14" s="278"/>
      <c r="J14" s="131" t="s">
        <v>85</v>
      </c>
      <c r="K14" s="132" t="s">
        <v>598</v>
      </c>
      <c r="L14" s="132" t="s">
        <v>598</v>
      </c>
      <c r="M14" s="132" t="str">
        <f t="shared" si="0"/>
        <v>PCGCG</v>
      </c>
      <c r="N14" s="133" t="s">
        <v>566</v>
      </c>
      <c r="R14" s="226" t="s">
        <v>606</v>
      </c>
      <c r="S14" s="227">
        <v>6</v>
      </c>
      <c r="AK14" s="269" t="s">
        <v>607</v>
      </c>
      <c r="AM14" s="269" t="s">
        <v>607</v>
      </c>
      <c r="AN14" s="292">
        <v>46023</v>
      </c>
    </row>
    <row r="15" spans="1:40" ht="14.45">
      <c r="B15" s="117">
        <v>14</v>
      </c>
      <c r="C15" s="118" t="s">
        <v>449</v>
      </c>
      <c r="D15" s="278"/>
      <c r="J15" s="126" t="s">
        <v>85</v>
      </c>
      <c r="K15" s="27" t="s">
        <v>608</v>
      </c>
      <c r="L15" s="27" t="s">
        <v>85</v>
      </c>
      <c r="M15" s="27" t="str">
        <f t="shared" si="0"/>
        <v>PCLP</v>
      </c>
      <c r="N15" s="130" t="s">
        <v>530</v>
      </c>
      <c r="R15" s="226" t="s">
        <v>609</v>
      </c>
      <c r="S15" s="227" t="s">
        <v>569</v>
      </c>
      <c r="AK15" s="269" t="s">
        <v>610</v>
      </c>
      <c r="AM15" s="269" t="s">
        <v>610</v>
      </c>
      <c r="AN15" s="292">
        <v>46054</v>
      </c>
    </row>
    <row r="16" spans="1:40" ht="14.45">
      <c r="B16" s="117">
        <v>15</v>
      </c>
      <c r="C16" s="118" t="s">
        <v>462</v>
      </c>
      <c r="D16" s="278"/>
      <c r="J16" s="126" t="s">
        <v>608</v>
      </c>
      <c r="K16" s="27" t="s">
        <v>85</v>
      </c>
      <c r="L16" s="27" t="s">
        <v>85</v>
      </c>
      <c r="M16" s="27" t="str">
        <f t="shared" si="0"/>
        <v>CLPP</v>
      </c>
      <c r="N16" s="130" t="s">
        <v>530</v>
      </c>
      <c r="R16" s="226" t="s">
        <v>611</v>
      </c>
      <c r="S16" s="227" t="s">
        <v>554</v>
      </c>
      <c r="AK16" s="276" t="s">
        <v>612</v>
      </c>
      <c r="AM16" s="276" t="s">
        <v>612</v>
      </c>
      <c r="AN16" s="292">
        <v>46082</v>
      </c>
    </row>
    <row r="17" spans="2:19" ht="15" thickBot="1">
      <c r="B17" s="117">
        <v>16</v>
      </c>
      <c r="C17" s="118" t="s">
        <v>463</v>
      </c>
      <c r="D17" s="278"/>
      <c r="J17" s="131" t="s">
        <v>85</v>
      </c>
      <c r="K17" s="132" t="s">
        <v>608</v>
      </c>
      <c r="L17" s="132" t="s">
        <v>608</v>
      </c>
      <c r="M17" s="132" t="str">
        <f t="shared" si="0"/>
        <v>PCLCL</v>
      </c>
      <c r="N17" s="133" t="s">
        <v>566</v>
      </c>
      <c r="R17" s="226" t="s">
        <v>613</v>
      </c>
      <c r="S17" s="227" t="s">
        <v>554</v>
      </c>
    </row>
    <row r="18" spans="2:19" ht="12.75" customHeight="1">
      <c r="B18" s="117">
        <v>17</v>
      </c>
      <c r="C18" s="118"/>
      <c r="D18" s="278"/>
      <c r="R18" s="226" t="s">
        <v>614</v>
      </c>
      <c r="S18" s="227" t="s">
        <v>543</v>
      </c>
    </row>
    <row r="19" spans="2:19" ht="12.75" customHeight="1">
      <c r="B19" s="117">
        <v>18</v>
      </c>
      <c r="C19" s="118"/>
      <c r="D19" s="278"/>
      <c r="R19" s="226" t="s">
        <v>615</v>
      </c>
      <c r="S19" s="227" t="s">
        <v>543</v>
      </c>
    </row>
    <row r="20" spans="2:19" ht="12.75" customHeight="1">
      <c r="B20" s="117">
        <v>19</v>
      </c>
      <c r="C20" s="118"/>
      <c r="D20" s="278"/>
      <c r="R20" s="226" t="s">
        <v>616</v>
      </c>
      <c r="S20" s="227">
        <v>3</v>
      </c>
    </row>
    <row r="21" spans="2:19" ht="12.75" customHeight="1" thickBot="1">
      <c r="B21" s="117">
        <v>20</v>
      </c>
      <c r="C21" s="118"/>
      <c r="D21" s="279"/>
      <c r="R21" s="226" t="s">
        <v>617</v>
      </c>
      <c r="S21" s="227">
        <v>6</v>
      </c>
    </row>
    <row r="22" spans="2:19" ht="12.75" customHeight="1">
      <c r="B22" s="117">
        <v>21</v>
      </c>
      <c r="C22" s="118"/>
      <c r="R22" s="226" t="s">
        <v>618</v>
      </c>
      <c r="S22" s="227" t="s">
        <v>554</v>
      </c>
    </row>
    <row r="23" spans="2:19" ht="12.75" customHeight="1">
      <c r="B23" s="117">
        <v>22</v>
      </c>
      <c r="C23" s="118"/>
      <c r="R23" s="226" t="s">
        <v>619</v>
      </c>
      <c r="S23" s="227" t="s">
        <v>554</v>
      </c>
    </row>
    <row r="24" spans="2:19" ht="12.75" customHeight="1">
      <c r="B24" s="117">
        <v>23</v>
      </c>
      <c r="C24" s="118"/>
      <c r="R24" s="226" t="s">
        <v>620</v>
      </c>
      <c r="S24" s="227" t="s">
        <v>554</v>
      </c>
    </row>
    <row r="25" spans="2:19" ht="12.75" customHeight="1">
      <c r="B25" s="117">
        <v>24</v>
      </c>
      <c r="C25" s="118"/>
      <c r="R25" s="226" t="s">
        <v>621</v>
      </c>
      <c r="S25" s="227">
        <v>6</v>
      </c>
    </row>
    <row r="26" spans="2:19" ht="12.75" customHeight="1">
      <c r="B26" s="117">
        <v>25</v>
      </c>
      <c r="C26" s="118"/>
      <c r="R26" s="226" t="s">
        <v>622</v>
      </c>
      <c r="S26" s="227" t="s">
        <v>554</v>
      </c>
    </row>
    <row r="27" spans="2:19" ht="12.75" customHeight="1">
      <c r="B27" s="117">
        <v>26</v>
      </c>
      <c r="C27" s="118"/>
      <c r="R27" s="226" t="s">
        <v>623</v>
      </c>
      <c r="S27" s="227" t="s">
        <v>554</v>
      </c>
    </row>
    <row r="28" spans="2:19" ht="12.75" customHeight="1">
      <c r="B28" s="117">
        <v>27</v>
      </c>
      <c r="C28" s="118"/>
      <c r="R28" s="226" t="s">
        <v>624</v>
      </c>
      <c r="S28" s="227" t="s">
        <v>554</v>
      </c>
    </row>
    <row r="29" spans="2:19" ht="12.75" customHeight="1">
      <c r="B29" s="117">
        <v>28</v>
      </c>
      <c r="C29" s="118"/>
      <c r="R29" s="226" t="s">
        <v>625</v>
      </c>
      <c r="S29" s="227" t="s">
        <v>554</v>
      </c>
    </row>
    <row r="30" spans="2:19" ht="12.75" customHeight="1">
      <c r="B30" s="117">
        <v>29</v>
      </c>
      <c r="C30" s="118"/>
      <c r="R30" s="226" t="s">
        <v>626</v>
      </c>
      <c r="S30" s="227" t="s">
        <v>554</v>
      </c>
    </row>
    <row r="31" spans="2:19" ht="12.75" customHeight="1" thickBot="1">
      <c r="B31" s="119">
        <v>30</v>
      </c>
      <c r="C31" s="120"/>
      <c r="R31" s="226" t="s">
        <v>627</v>
      </c>
      <c r="S31" s="227" t="s">
        <v>554</v>
      </c>
    </row>
    <row r="32" spans="2:19" ht="12.75" customHeight="1">
      <c r="R32" s="226" t="s">
        <v>628</v>
      </c>
      <c r="S32" s="227" t="s">
        <v>569</v>
      </c>
    </row>
    <row r="33" spans="18:19" ht="12.75" customHeight="1">
      <c r="R33" s="226" t="s">
        <v>629</v>
      </c>
      <c r="S33" s="227" t="s">
        <v>543</v>
      </c>
    </row>
    <row r="34" spans="18:19" ht="12.75" customHeight="1">
      <c r="R34" s="226" t="s">
        <v>630</v>
      </c>
      <c r="S34" s="227">
        <v>5</v>
      </c>
    </row>
    <row r="35" spans="18:19" ht="12.75" customHeight="1">
      <c r="R35" s="226" t="s">
        <v>631</v>
      </c>
      <c r="S35" s="227" t="s">
        <v>554</v>
      </c>
    </row>
    <row r="36" spans="18:19" ht="12.75" customHeight="1">
      <c r="R36" s="226" t="s">
        <v>632</v>
      </c>
      <c r="S36" s="227" t="s">
        <v>554</v>
      </c>
    </row>
    <row r="37" spans="18:19" ht="12.75" customHeight="1">
      <c r="R37" s="226" t="s">
        <v>633</v>
      </c>
      <c r="S37" s="227">
        <v>4</v>
      </c>
    </row>
    <row r="38" spans="18:19" ht="12.75" customHeight="1">
      <c r="R38" s="226" t="s">
        <v>634</v>
      </c>
      <c r="S38" s="227">
        <v>2</v>
      </c>
    </row>
    <row r="39" spans="18:19" ht="12.75" customHeight="1">
      <c r="R39" s="226" t="s">
        <v>635</v>
      </c>
      <c r="S39" s="227">
        <v>3</v>
      </c>
    </row>
    <row r="40" spans="18:19" ht="12.75" customHeight="1">
      <c r="R40" s="226" t="s">
        <v>636</v>
      </c>
      <c r="S40" s="227" t="s">
        <v>554</v>
      </c>
    </row>
    <row r="41" spans="18:19" ht="12.75" customHeight="1">
      <c r="R41" s="226" t="s">
        <v>637</v>
      </c>
      <c r="S41" s="227">
        <v>4</v>
      </c>
    </row>
    <row r="42" spans="18:19" ht="12.75" customHeight="1">
      <c r="R42" s="226" t="s">
        <v>638</v>
      </c>
      <c r="S42" s="227" t="s">
        <v>554</v>
      </c>
    </row>
    <row r="43" spans="18:19" ht="12.75" customHeight="1">
      <c r="R43" s="226" t="s">
        <v>639</v>
      </c>
      <c r="S43" s="227">
        <v>3</v>
      </c>
    </row>
    <row r="44" spans="18:19" ht="12.75" customHeight="1">
      <c r="R44" s="226" t="s">
        <v>640</v>
      </c>
      <c r="S44" s="227">
        <v>6</v>
      </c>
    </row>
    <row r="45" spans="18:19" ht="12.75" customHeight="1">
      <c r="R45" s="226" t="s">
        <v>641</v>
      </c>
      <c r="S45" s="227" t="s">
        <v>554</v>
      </c>
    </row>
    <row r="46" spans="18:19" ht="12.75" customHeight="1">
      <c r="R46" s="226" t="s">
        <v>642</v>
      </c>
      <c r="S46" s="227" t="s">
        <v>554</v>
      </c>
    </row>
    <row r="47" spans="18:19" ht="12.75" customHeight="1">
      <c r="R47" s="226" t="s">
        <v>643</v>
      </c>
      <c r="S47" s="227" t="s">
        <v>569</v>
      </c>
    </row>
    <row r="48" spans="18:19" ht="12.75" customHeight="1">
      <c r="R48" s="226" t="s">
        <v>644</v>
      </c>
      <c r="S48" s="227">
        <v>2</v>
      </c>
    </row>
    <row r="49" spans="18:19" ht="12.75" customHeight="1">
      <c r="R49" s="226" t="s">
        <v>645</v>
      </c>
      <c r="S49" s="227">
        <v>3</v>
      </c>
    </row>
    <row r="50" spans="18:19" ht="12.75" customHeight="1">
      <c r="R50" s="226" t="s">
        <v>646</v>
      </c>
      <c r="S50" s="227" t="s">
        <v>569</v>
      </c>
    </row>
    <row r="51" spans="18:19" ht="12.75" customHeight="1">
      <c r="R51" s="226" t="s">
        <v>647</v>
      </c>
      <c r="S51" s="227">
        <v>7</v>
      </c>
    </row>
    <row r="52" spans="18:19" ht="12.75" customHeight="1">
      <c r="R52" s="226" t="s">
        <v>648</v>
      </c>
      <c r="S52" s="227">
        <v>3</v>
      </c>
    </row>
    <row r="53" spans="18:19" ht="12.75" customHeight="1">
      <c r="R53" s="226" t="s">
        <v>649</v>
      </c>
      <c r="S53" s="227" t="s">
        <v>554</v>
      </c>
    </row>
    <row r="54" spans="18:19" ht="12.75" customHeight="1">
      <c r="R54" s="226" t="s">
        <v>650</v>
      </c>
      <c r="S54" s="227">
        <v>4</v>
      </c>
    </row>
    <row r="55" spans="18:19" ht="12.75" customHeight="1">
      <c r="R55" s="226" t="s">
        <v>651</v>
      </c>
      <c r="S55" s="227" t="s">
        <v>554</v>
      </c>
    </row>
    <row r="56" spans="18:19" ht="12.75" customHeight="1">
      <c r="R56" s="226" t="s">
        <v>652</v>
      </c>
      <c r="S56" s="227">
        <v>2</v>
      </c>
    </row>
    <row r="57" spans="18:19" ht="12.75" customHeight="1">
      <c r="R57" s="226" t="s">
        <v>653</v>
      </c>
      <c r="S57" s="227">
        <v>4</v>
      </c>
    </row>
    <row r="58" spans="18:19" ht="12.75" customHeight="1">
      <c r="R58" s="226" t="s">
        <v>654</v>
      </c>
      <c r="S58" s="227">
        <v>2</v>
      </c>
    </row>
    <row r="59" spans="18:19" ht="12.75" customHeight="1">
      <c r="R59" s="226" t="s">
        <v>655</v>
      </c>
      <c r="S59" s="227" t="s">
        <v>554</v>
      </c>
    </row>
    <row r="60" spans="18:19" ht="12.75" customHeight="1">
      <c r="R60" s="226" t="s">
        <v>656</v>
      </c>
      <c r="S60" s="227" t="s">
        <v>543</v>
      </c>
    </row>
    <row r="61" spans="18:19" ht="12.75" customHeight="1">
      <c r="R61" s="226" t="s">
        <v>657</v>
      </c>
      <c r="S61" s="227">
        <v>2</v>
      </c>
    </row>
    <row r="62" spans="18:19" ht="12.75" customHeight="1">
      <c r="R62" s="226" t="s">
        <v>658</v>
      </c>
      <c r="S62" s="227">
        <v>5</v>
      </c>
    </row>
    <row r="63" spans="18:19" ht="12.75" customHeight="1">
      <c r="R63" s="226" t="s">
        <v>659</v>
      </c>
      <c r="S63" s="227" t="s">
        <v>554</v>
      </c>
    </row>
    <row r="64" spans="18:19" ht="12.75" customHeight="1">
      <c r="R64" s="226" t="s">
        <v>660</v>
      </c>
      <c r="S64" s="227" t="s">
        <v>554</v>
      </c>
    </row>
    <row r="65" spans="18:19" ht="12.75" customHeight="1">
      <c r="R65" s="226" t="s">
        <v>661</v>
      </c>
      <c r="S65" s="227" t="s">
        <v>554</v>
      </c>
    </row>
    <row r="66" spans="18:19" ht="12.75" customHeight="1">
      <c r="R66" s="226" t="s">
        <v>662</v>
      </c>
      <c r="S66" s="227" t="s">
        <v>569</v>
      </c>
    </row>
    <row r="67" spans="18:19" ht="12.75" customHeight="1">
      <c r="R67" s="226" t="s">
        <v>663</v>
      </c>
      <c r="S67" s="227" t="s">
        <v>543</v>
      </c>
    </row>
    <row r="68" spans="18:19" ht="12.75" customHeight="1">
      <c r="R68" s="226" t="s">
        <v>664</v>
      </c>
      <c r="S68" s="227" t="s">
        <v>554</v>
      </c>
    </row>
    <row r="69" spans="18:19" ht="12.75" customHeight="1">
      <c r="R69" s="226"/>
      <c r="S69" s="228"/>
    </row>
    <row r="70" spans="18:19" ht="12.75" customHeight="1">
      <c r="R70" s="226"/>
      <c r="S70" s="228"/>
    </row>
    <row r="71" spans="18:19" ht="12.75" customHeight="1">
      <c r="R71" s="226"/>
      <c r="S71" s="228"/>
    </row>
    <row r="72" spans="18:19" ht="12.75" customHeight="1">
      <c r="R72" s="226"/>
      <c r="S72" s="228"/>
    </row>
    <row r="73" spans="18:19" ht="12.75" customHeight="1">
      <c r="R73" s="226"/>
      <c r="S73" s="228"/>
    </row>
    <row r="74" spans="18:19" ht="12.75" customHeight="1">
      <c r="R74" s="226"/>
      <c r="S74" s="228"/>
    </row>
    <row r="75" spans="18:19" ht="12.75" customHeight="1">
      <c r="R75" s="226"/>
      <c r="S75" s="228"/>
    </row>
    <row r="76" spans="18:19" ht="12.75" customHeight="1">
      <c r="R76" s="226"/>
      <c r="S76" s="228"/>
    </row>
    <row r="77" spans="18:19" ht="12.75" customHeight="1">
      <c r="R77" s="226"/>
      <c r="S77" s="228"/>
    </row>
    <row r="78" spans="18:19" ht="12.75" customHeight="1">
      <c r="R78" s="226"/>
      <c r="S78" s="228"/>
    </row>
    <row r="79" spans="18:19" ht="12.75" customHeight="1">
      <c r="R79" s="226"/>
      <c r="S79" s="228"/>
    </row>
    <row r="80" spans="18:19" ht="12.75" customHeight="1">
      <c r="R80" s="226"/>
      <c r="S80" s="228"/>
    </row>
    <row r="81" spans="18:19" ht="12.75" customHeight="1">
      <c r="R81" s="226"/>
      <c r="S81" s="228"/>
    </row>
    <row r="82" spans="18:19" ht="12.75" customHeight="1">
      <c r="R82" s="226"/>
      <c r="S82" s="228"/>
    </row>
    <row r="83" spans="18:19" ht="12.75" customHeight="1">
      <c r="R83" s="226"/>
      <c r="S83" s="228"/>
    </row>
    <row r="84" spans="18:19" ht="12.75" customHeight="1">
      <c r="R84" s="226"/>
      <c r="S84" s="228"/>
    </row>
    <row r="85" spans="18:19" ht="12.75" customHeight="1" thickBot="1">
      <c r="R85" s="229"/>
      <c r="S85" s="230"/>
    </row>
  </sheetData>
  <sheetProtection algorithmName="SHA-512" hashValue="Zg1KlhyT+5ZPM6mKqHWesTsum+CeMd6jHFqw6jFJujpUl82HzJfRXR/9SKvKjStMaIbIBboZzAIcElVlZulYgg==" saltValue="MNEpVGo3e3Yh39OZSY3GKA==" spinCount="100000" sheet="1" objects="1" scenarios="1"/>
  <protectedRanges>
    <protectedRange sqref="B1:C31" name="Rango1"/>
    <protectedRange sqref="R2:S85" name="Rango2"/>
    <protectedRange sqref="AE2:AE10" name="Rango3"/>
    <protectedRange sqref="AH2:AH10" name="Rango4"/>
    <protectedRange sqref="AE2:AE15" name="Rango5"/>
    <protectedRange sqref="AH2:AH15" name="Rango6"/>
    <protectedRange sqref="D2:D21" name="Rango7"/>
  </protectedRanges>
  <sortState xmlns:xlrd2="http://schemas.microsoft.com/office/spreadsheetml/2017/richdata2" ref="R2:S68">
    <sortCondition ref="R2:R68"/>
  </sortState>
  <phoneticPr fontId="15" type="noConversion"/>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4B552-6E12-4FD0-9A8C-30367598FCF6}">
  <sheetPr codeName="Hoja7"/>
  <dimension ref="B1:Y102"/>
  <sheetViews>
    <sheetView showGridLines="0" zoomScale="90" zoomScaleNormal="90" workbookViewId="0">
      <selection activeCell="I6" sqref="I6"/>
    </sheetView>
  </sheetViews>
  <sheetFormatPr defaultColWidth="11.42578125" defaultRowHeight="14.45"/>
  <cols>
    <col min="1" max="1" width="5.140625" customWidth="1"/>
    <col min="2" max="2" width="17.140625" customWidth="1"/>
    <col min="3" max="3" width="30.42578125" customWidth="1"/>
    <col min="4" max="7" width="1.85546875" customWidth="1"/>
    <col min="8" max="8" width="13.42578125" bestFit="1" customWidth="1"/>
    <col min="9" max="9" width="15.7109375" bestFit="1" customWidth="1"/>
    <col min="10" max="10" width="9" style="280" customWidth="1"/>
    <col min="11" max="15" width="7.42578125" bestFit="1" customWidth="1"/>
    <col min="16" max="19" width="7.7109375" bestFit="1" customWidth="1"/>
    <col min="20" max="20" width="7.42578125" bestFit="1" customWidth="1"/>
    <col min="21" max="25" width="7.7109375" bestFit="1" customWidth="1"/>
  </cols>
  <sheetData>
    <row r="1" spans="2:25" ht="15" thickBot="1"/>
    <row r="2" spans="2:25" ht="18.600000000000001" thickBot="1">
      <c r="B2" s="320" t="s">
        <v>665</v>
      </c>
      <c r="C2" s="321"/>
      <c r="H2" s="324" t="s">
        <v>666</v>
      </c>
      <c r="I2" s="325"/>
      <c r="J2" s="325"/>
      <c r="K2" s="325"/>
      <c r="L2" s="325"/>
      <c r="M2" s="325"/>
      <c r="N2" s="325"/>
      <c r="O2" s="325"/>
      <c r="P2" s="325"/>
      <c r="Q2" s="325"/>
      <c r="R2" s="325"/>
      <c r="S2" s="325"/>
      <c r="T2" s="325"/>
      <c r="U2" s="325"/>
      <c r="V2" s="325"/>
      <c r="W2" s="325"/>
      <c r="X2" s="325"/>
      <c r="Y2" s="326"/>
    </row>
    <row r="3" spans="2:25" ht="15" thickBot="1">
      <c r="B3" s="322"/>
      <c r="C3" s="323"/>
    </row>
    <row r="4" spans="2:25">
      <c r="H4" s="281" t="s">
        <v>667</v>
      </c>
      <c r="I4" s="282"/>
      <c r="K4" s="327" t="s">
        <v>668</v>
      </c>
      <c r="L4" s="327"/>
      <c r="M4" s="327"/>
      <c r="N4" s="328"/>
      <c r="O4" s="328"/>
      <c r="P4" s="328"/>
      <c r="Q4" s="328"/>
      <c r="R4" s="328"/>
      <c r="S4" s="330"/>
      <c r="T4" s="330"/>
      <c r="U4" s="330"/>
    </row>
    <row r="5" spans="2:25" ht="15">
      <c r="B5" s="24" t="s">
        <v>669</v>
      </c>
      <c r="C5" s="24" t="s">
        <v>512</v>
      </c>
      <c r="H5" s="310" t="s">
        <v>33</v>
      </c>
      <c r="I5" s="305" t="s">
        <v>13</v>
      </c>
      <c r="J5" s="280" t="s">
        <v>670</v>
      </c>
      <c r="K5" s="283" t="s">
        <v>34</v>
      </c>
      <c r="L5" s="283" t="s">
        <v>35</v>
      </c>
      <c r="M5" s="283" t="s">
        <v>36</v>
      </c>
      <c r="N5" s="284" t="s">
        <v>37</v>
      </c>
      <c r="O5" s="284" t="s">
        <v>38</v>
      </c>
      <c r="P5" s="284" t="s">
        <v>39</v>
      </c>
      <c r="Q5" s="284" t="s">
        <v>40</v>
      </c>
      <c r="R5" s="284" t="s">
        <v>41</v>
      </c>
      <c r="S5" s="284" t="s">
        <v>42</v>
      </c>
      <c r="T5" s="284" t="s">
        <v>43</v>
      </c>
      <c r="U5" s="284" t="s">
        <v>44</v>
      </c>
      <c r="V5" s="284" t="s">
        <v>45</v>
      </c>
      <c r="W5" s="284" t="s">
        <v>46</v>
      </c>
      <c r="X5" s="284" t="s">
        <v>47</v>
      </c>
      <c r="Y5" s="284" t="s">
        <v>48</v>
      </c>
    </row>
    <row r="6" spans="2:25" ht="15">
      <c r="B6" s="285">
        <v>45658</v>
      </c>
      <c r="C6" s="286" t="s">
        <v>671</v>
      </c>
      <c r="H6" s="287">
        <v>45665</v>
      </c>
      <c r="I6" s="25" t="s">
        <v>75</v>
      </c>
      <c r="J6" s="288" t="str">
        <f>IF(H6="","",H6&amp;"-"&amp;I6)</f>
        <v>45665-09:30am-11:15am</v>
      </c>
      <c r="K6" s="289">
        <f>IF($H6="(en blanco)","",IF($H6="","",IFERROR(IF(VLOOKUP(H6+7,'Fechas de clase'!$B$5:$B$102,1,0),H6+14),H6+7)))</f>
        <v>45672</v>
      </c>
      <c r="L6" s="289">
        <f>IF($H6="(en blanco)","",IF($H6="","",IFERROR(IF(VLOOKUP(K6+7,'Fechas de clase'!$B$5:$B$102,1,0),K6+14),K6+7)))</f>
        <v>45679</v>
      </c>
      <c r="M6" s="289">
        <f>IF($H6="(en blanco)","",IF($H6="","",IFERROR(IF(VLOOKUP(L6+7,'Fechas de clase'!$B$5:$B$102,1,0),L6+14),L6+7)))</f>
        <v>45686</v>
      </c>
      <c r="N6" s="289">
        <f>IF($H6="(en blanco)","",IF($H6="","",IFERROR(IF(VLOOKUP(M6+7,'Fechas de clase'!$B$5:$B$102,1,0),M6+14),M6+7)))</f>
        <v>45693</v>
      </c>
      <c r="O6" s="289">
        <f>IF($H6="(en blanco)","",IF($H6="","",IFERROR(IF(VLOOKUP(N6+7,'Fechas de clase'!$B$5:$B$102,1,0),N6+14),N6+7)))</f>
        <v>45700</v>
      </c>
      <c r="P6" s="289">
        <f>IF($H6="(en blanco)","",IF($H6="","",IFERROR(IF(VLOOKUP(O6+7,'Fechas de clase'!$B$5:$B$102,1,0),O6+14),O6+7)))</f>
        <v>45707</v>
      </c>
      <c r="Q6" s="289">
        <f>IF($H6="(en blanco)","",IF($H6="","",IFERROR(IF(VLOOKUP(P6+7,'Fechas de clase'!$B$5:$B$102,1,0),P6+14),P6+7)))</f>
        <v>45714</v>
      </c>
      <c r="R6" s="289">
        <f>IF($H6="(en blanco)","",IF($H6="","",IFERROR(IF(VLOOKUP(Q6+7,'Fechas de clase'!$B$5:$B$102,1,0),Q6+14),Q6+7)))</f>
        <v>45721</v>
      </c>
      <c r="S6" s="289">
        <f>IF($H6="(en blanco)","",IF($H6="","",IFERROR(IF(VLOOKUP(R6+7,'Fechas de clase'!$B$5:$B$102,1,0),R6+14),R6+7)))</f>
        <v>45728</v>
      </c>
      <c r="T6" s="289">
        <f>IF($H6="(en blanco)","",IF($H6="","",IFERROR(IF(VLOOKUP(S6+7,'Fechas de clase'!$B$5:$B$102,1,0),S6+14),S6+7)))</f>
        <v>45735</v>
      </c>
      <c r="U6" s="289">
        <f>IF($H6="(en blanco)","",IF($H6="","",IFERROR(IF(VLOOKUP(T6+7,'Fechas de clase'!$B$5:$B$102,1,0),T6+14),T6+7)))</f>
        <v>45742</v>
      </c>
      <c r="V6" s="289">
        <f>IF($H6="(en blanco)","",IF($H6="","",IFERROR(IF(VLOOKUP(U6+7,'Fechas de clase'!$B$5:$B$102,1,0),U6+14),U6+7)))</f>
        <v>45749</v>
      </c>
      <c r="W6" s="289">
        <f>IF($H6="(en blanco)","",IF($H6="","",IFERROR(IF(VLOOKUP(V6+7,'Fechas de clase'!$B$5:$B$102,1,0),V6+14),V6+7)))</f>
        <v>45756</v>
      </c>
      <c r="X6" s="289">
        <f>IF($H6="(en blanco)","",IF($H6="","",IFERROR(IF(VLOOKUP(W6+7,'Fechas de clase'!$B$5:$B$102,1,0),W6+14),W6+7)))</f>
        <v>45763</v>
      </c>
      <c r="Y6" s="289">
        <f>IF($H6="(en blanco)","",IF($H6="","",IFERROR(IF(VLOOKUP(X6+7,'Fechas de clase'!$B$5:$B$102,1,0),X6+14),X6+7)))</f>
        <v>45770</v>
      </c>
    </row>
    <row r="7" spans="2:25" ht="15">
      <c r="B7" s="285">
        <v>45764</v>
      </c>
      <c r="C7" s="286" t="s">
        <v>672</v>
      </c>
      <c r="H7" s="287">
        <v>45665</v>
      </c>
      <c r="I7" s="25" t="s">
        <v>125</v>
      </c>
      <c r="J7" s="288" t="str">
        <f t="shared" ref="J7:J70" si="0">IF(H7="","",H7&amp;"-"&amp;I7)</f>
        <v>45665-4:30pm-06:30pm</v>
      </c>
      <c r="K7" s="289">
        <f>IF($H7="(en blanco)","",IF($H7="","",IFERROR(IF(VLOOKUP(H7+7,'Fechas de clase'!$B$5:$B$102,1,0),H7+14),H7+7)))</f>
        <v>45672</v>
      </c>
      <c r="L7" s="289">
        <f>IF($H7="(en blanco)","",IF($H7="","",IFERROR(IF(VLOOKUP(K7+7,'Fechas de clase'!$B$5:$B$102,1,0),K7+14),K7+7)))</f>
        <v>45679</v>
      </c>
      <c r="M7" s="289">
        <f>IF($H7="(en blanco)","",IF($H7="","",IFERROR(IF(VLOOKUP(L7+7,'Fechas de clase'!$B$5:$B$102,1,0),L7+14),L7+7)))</f>
        <v>45686</v>
      </c>
      <c r="N7" s="289">
        <f>IF($H7="(en blanco)","",IF($H7="","",IFERROR(IF(VLOOKUP(M7+7,'Fechas de clase'!$B$5:$B$102,1,0),M7+14),M7+7)))</f>
        <v>45693</v>
      </c>
      <c r="O7" s="289">
        <f>IF($H7="(en blanco)","",IF($H7="","",IFERROR(IF(VLOOKUP(N7+7,'Fechas de clase'!$B$5:$B$102,1,0),N7+14),N7+7)))</f>
        <v>45700</v>
      </c>
      <c r="P7" s="289">
        <f>IF($H7="(en blanco)","",IF($H7="","",IFERROR(IF(VLOOKUP(O7+7,'Fechas de clase'!$B$5:$B$102,1,0),O7+14),O7+7)))</f>
        <v>45707</v>
      </c>
      <c r="Q7" s="289">
        <f>IF($H7="(en blanco)","",IF($H7="","",IFERROR(IF(VLOOKUP(P7+7,'Fechas de clase'!$B$5:$B$102,1,0),P7+14),P7+7)))</f>
        <v>45714</v>
      </c>
      <c r="R7" s="289">
        <f>IF($H7="(en blanco)","",IF($H7="","",IFERROR(IF(VLOOKUP(Q7+7,'Fechas de clase'!$B$5:$B$102,1,0),Q7+14),Q7+7)))</f>
        <v>45721</v>
      </c>
      <c r="S7" s="289">
        <f>IF($H7="(en blanco)","",IF($H7="","",IFERROR(IF(VLOOKUP(R7+7,'Fechas de clase'!$B$5:$B$102,1,0),R7+14),R7+7)))</f>
        <v>45728</v>
      </c>
      <c r="T7" s="289">
        <f>IF($H7="(en blanco)","",IF($H7="","",IFERROR(IF(VLOOKUP(S7+7,'Fechas de clase'!$B$5:$B$102,1,0),S7+14),S7+7)))</f>
        <v>45735</v>
      </c>
      <c r="U7" s="289">
        <f>IF($H7="(en blanco)","",IF($H7="","",IFERROR(IF(VLOOKUP(T7+7,'Fechas de clase'!$B$5:$B$102,1,0),T7+14),T7+7)))</f>
        <v>45742</v>
      </c>
      <c r="V7" s="289">
        <f>IF($H7="(en blanco)","",IF($H7="","",IFERROR(IF(VLOOKUP(U7+7,'Fechas de clase'!$B$5:$B$102,1,0),U7+14),U7+7)))</f>
        <v>45749</v>
      </c>
      <c r="W7" s="289">
        <f>IF($H7="(en blanco)","",IF($H7="","",IFERROR(IF(VLOOKUP(V7+7,'Fechas de clase'!$B$5:$B$102,1,0),V7+14),V7+7)))</f>
        <v>45756</v>
      </c>
      <c r="X7" s="289">
        <f>IF($H7="(en blanco)","",IF($H7="","",IFERROR(IF(VLOOKUP(W7+7,'Fechas de clase'!$B$5:$B$102,1,0),W7+14),W7+7)))</f>
        <v>45763</v>
      </c>
      <c r="Y7" s="289">
        <f>IF($H7="(en blanco)","",IF($H7="","",IFERROR(IF(VLOOKUP(X7+7,'Fechas de clase'!$B$5:$B$102,1,0),X7+14),X7+7)))</f>
        <v>45770</v>
      </c>
    </row>
    <row r="8" spans="2:25" ht="15">
      <c r="B8" s="285">
        <v>45765</v>
      </c>
      <c r="C8" s="286" t="s">
        <v>673</v>
      </c>
      <c r="H8" s="287">
        <v>45665</v>
      </c>
      <c r="I8" s="25" t="s">
        <v>169</v>
      </c>
      <c r="J8" s="288" t="str">
        <f t="shared" si="0"/>
        <v>45665-7:00pm-8:50pm</v>
      </c>
      <c r="K8" s="289">
        <f>IF($H8="(en blanco)","",IF($H8="","",IFERROR(IF(VLOOKUP(H8+7,'Fechas de clase'!$B$5:$B$102,1,0),H8+14),H8+7)))</f>
        <v>45672</v>
      </c>
      <c r="L8" s="289">
        <f>IF($H8="(en blanco)","",IF($H8="","",IFERROR(IF(VLOOKUP(K8+7,'Fechas de clase'!$B$5:$B$102,1,0),K8+14),K8+7)))</f>
        <v>45679</v>
      </c>
      <c r="M8" s="289">
        <f>IF($H8="(en blanco)","",IF($H8="","",IFERROR(IF(VLOOKUP(L8+7,'Fechas de clase'!$B$5:$B$102,1,0),L8+14),L8+7)))</f>
        <v>45686</v>
      </c>
      <c r="N8" s="289">
        <f>IF($H8="(en blanco)","",IF($H8="","",IFERROR(IF(VLOOKUP(M8+7,'Fechas de clase'!$B$5:$B$102,1,0),M8+14),M8+7)))</f>
        <v>45693</v>
      </c>
      <c r="O8" s="289">
        <f>IF($H8="(en blanco)","",IF($H8="","",IFERROR(IF(VLOOKUP(N8+7,'Fechas de clase'!$B$5:$B$102,1,0),N8+14),N8+7)))</f>
        <v>45700</v>
      </c>
      <c r="P8" s="289">
        <f>IF($H8="(en blanco)","",IF($H8="","",IFERROR(IF(VLOOKUP(O8+7,'Fechas de clase'!$B$5:$B$102,1,0),O8+14),O8+7)))</f>
        <v>45707</v>
      </c>
      <c r="Q8" s="289">
        <f>IF($H8="(en blanco)","",IF($H8="","",IFERROR(IF(VLOOKUP(P8+7,'Fechas de clase'!$B$5:$B$102,1,0),P8+14),P8+7)))</f>
        <v>45714</v>
      </c>
      <c r="R8" s="289">
        <f>IF($H8="(en blanco)","",IF($H8="","",IFERROR(IF(VLOOKUP(Q8+7,'Fechas de clase'!$B$5:$B$102,1,0),Q8+14),Q8+7)))</f>
        <v>45721</v>
      </c>
      <c r="S8" s="289">
        <f>IF($H8="(en blanco)","",IF($H8="","",IFERROR(IF(VLOOKUP(R8+7,'Fechas de clase'!$B$5:$B$102,1,0),R8+14),R8+7)))</f>
        <v>45728</v>
      </c>
      <c r="T8" s="289">
        <f>IF($H8="(en blanco)","",IF($H8="","",IFERROR(IF(VLOOKUP(S8+7,'Fechas de clase'!$B$5:$B$102,1,0),S8+14),S8+7)))</f>
        <v>45735</v>
      </c>
      <c r="U8" s="289">
        <f>IF($H8="(en blanco)","",IF($H8="","",IFERROR(IF(VLOOKUP(T8+7,'Fechas de clase'!$B$5:$B$102,1,0),T8+14),T8+7)))</f>
        <v>45742</v>
      </c>
      <c r="V8" s="289">
        <f>IF($H8="(en blanco)","",IF($H8="","",IFERROR(IF(VLOOKUP(U8+7,'Fechas de clase'!$B$5:$B$102,1,0),U8+14),U8+7)))</f>
        <v>45749</v>
      </c>
      <c r="W8" s="289">
        <f>IF($H8="(en blanco)","",IF($H8="","",IFERROR(IF(VLOOKUP(V8+7,'Fechas de clase'!$B$5:$B$102,1,0),V8+14),V8+7)))</f>
        <v>45756</v>
      </c>
      <c r="X8" s="289">
        <f>IF($H8="(en blanco)","",IF($H8="","",IFERROR(IF(VLOOKUP(W8+7,'Fechas de clase'!$B$5:$B$102,1,0),W8+14),W8+7)))</f>
        <v>45763</v>
      </c>
      <c r="Y8" s="289">
        <f>IF($H8="(en blanco)","",IF($H8="","",IFERROR(IF(VLOOKUP(X8+7,'Fechas de clase'!$B$5:$B$102,1,0),X8+14),X8+7)))</f>
        <v>45770</v>
      </c>
    </row>
    <row r="9" spans="2:25" ht="15">
      <c r="B9" s="285">
        <v>45778</v>
      </c>
      <c r="C9" s="286" t="s">
        <v>674</v>
      </c>
      <c r="H9" s="287">
        <v>45666</v>
      </c>
      <c r="I9" s="25" t="s">
        <v>75</v>
      </c>
      <c r="J9" s="288" t="str">
        <f t="shared" si="0"/>
        <v>45666-09:30am-11:15am</v>
      </c>
      <c r="K9" s="289">
        <f>IF($H9="(en blanco)","",IF($H9="","",IFERROR(IF(VLOOKUP(H9+7,'Fechas de clase'!$B$5:$B$102,1,0),H9+14),H9+7)))</f>
        <v>45673</v>
      </c>
      <c r="L9" s="289">
        <f>IF($H9="(en blanco)","",IF($H9="","",IFERROR(IF(VLOOKUP(K9+7,'Fechas de clase'!$B$5:$B$102,1,0),K9+14),K9+7)))</f>
        <v>45680</v>
      </c>
      <c r="M9" s="289">
        <f>IF($H9="(en blanco)","",IF($H9="","",IFERROR(IF(VLOOKUP(L9+7,'Fechas de clase'!$B$5:$B$102,1,0),L9+14),L9+7)))</f>
        <v>45687</v>
      </c>
      <c r="N9" s="289">
        <f>IF($H9="(en blanco)","",IF($H9="","",IFERROR(IF(VLOOKUP(M9+7,'Fechas de clase'!$B$5:$B$102,1,0),M9+14),M9+7)))</f>
        <v>45694</v>
      </c>
      <c r="O9" s="289">
        <f>IF($H9="(en blanco)","",IF($H9="","",IFERROR(IF(VLOOKUP(N9+7,'Fechas de clase'!$B$5:$B$102,1,0),N9+14),N9+7)))</f>
        <v>45701</v>
      </c>
      <c r="P9" s="289">
        <f>IF($H9="(en blanco)","",IF($H9="","",IFERROR(IF(VLOOKUP(O9+7,'Fechas de clase'!$B$5:$B$102,1,0),O9+14),O9+7)))</f>
        <v>45708</v>
      </c>
      <c r="Q9" s="289">
        <f>IF($H9="(en blanco)","",IF($H9="","",IFERROR(IF(VLOOKUP(P9+7,'Fechas de clase'!$B$5:$B$102,1,0),P9+14),P9+7)))</f>
        <v>45715</v>
      </c>
      <c r="R9" s="289">
        <f>IF($H9="(en blanco)","",IF($H9="","",IFERROR(IF(VLOOKUP(Q9+7,'Fechas de clase'!$B$5:$B$102,1,0),Q9+14),Q9+7)))</f>
        <v>45722</v>
      </c>
      <c r="S9" s="289">
        <f>IF($H9="(en blanco)","",IF($H9="","",IFERROR(IF(VLOOKUP(R9+7,'Fechas de clase'!$B$5:$B$102,1,0),R9+14),R9+7)))</f>
        <v>45729</v>
      </c>
      <c r="T9" s="289">
        <f>IF($H9="(en blanco)","",IF($H9="","",IFERROR(IF(VLOOKUP(S9+7,'Fechas de clase'!$B$5:$B$102,1,0),S9+14),S9+7)))</f>
        <v>45736</v>
      </c>
      <c r="U9" s="289">
        <f>IF($H9="(en blanco)","",IF($H9="","",IFERROR(IF(VLOOKUP(T9+7,'Fechas de clase'!$B$5:$B$102,1,0),T9+14),T9+7)))</f>
        <v>45743</v>
      </c>
      <c r="V9" s="289">
        <f>IF($H9="(en blanco)","",IF($H9="","",IFERROR(IF(VLOOKUP(U9+7,'Fechas de clase'!$B$5:$B$102,1,0),U9+14),U9+7)))</f>
        <v>45750</v>
      </c>
      <c r="W9" s="289">
        <f>IF($H9="(en blanco)","",IF($H9="","",IFERROR(IF(VLOOKUP(V9+7,'Fechas de clase'!$B$5:$B$102,1,0),V9+14),V9+7)))</f>
        <v>45757</v>
      </c>
      <c r="X9" s="289">
        <f>IF($H9="(en blanco)","",IF($H9="","",IFERROR(IF(VLOOKUP(W9+7,'Fechas de clase'!$B$5:$B$102,1,0),W9+14),W9+7)))</f>
        <v>45771</v>
      </c>
      <c r="Y9" s="289">
        <f>IF($H9="(en blanco)","",IF($H9="","",IFERROR(IF(VLOOKUP(X9+7,'Fechas de clase'!$B$5:$B$102,1,0),X9+14),X9+7)))</f>
        <v>45785</v>
      </c>
    </row>
    <row r="10" spans="2:25" ht="15">
      <c r="B10" s="285">
        <v>45815</v>
      </c>
      <c r="C10" s="286" t="s">
        <v>675</v>
      </c>
      <c r="H10" s="287">
        <v>45666</v>
      </c>
      <c r="I10" s="25" t="s">
        <v>125</v>
      </c>
      <c r="J10" s="288" t="str">
        <f t="shared" si="0"/>
        <v>45666-4:30pm-06:30pm</v>
      </c>
      <c r="K10" s="289">
        <f>IF($H10="(en blanco)","",IF($H10="","",IFERROR(IF(VLOOKUP(H10+7,'Fechas de clase'!$B$5:$B$102,1,0),H10+14),H10+7)))</f>
        <v>45673</v>
      </c>
      <c r="L10" s="289">
        <f>IF($H10="(en blanco)","",IF($H10="","",IFERROR(IF(VLOOKUP(K10+7,'Fechas de clase'!$B$5:$B$102,1,0),K10+14),K10+7)))</f>
        <v>45680</v>
      </c>
      <c r="M10" s="289">
        <f>IF($H10="(en blanco)","",IF($H10="","",IFERROR(IF(VLOOKUP(L10+7,'Fechas de clase'!$B$5:$B$102,1,0),L10+14),L10+7)))</f>
        <v>45687</v>
      </c>
      <c r="N10" s="289">
        <f>IF($H10="(en blanco)","",IF($H10="","",IFERROR(IF(VLOOKUP(M10+7,'Fechas de clase'!$B$5:$B$102,1,0),M10+14),M10+7)))</f>
        <v>45694</v>
      </c>
      <c r="O10" s="289">
        <f>IF($H10="(en blanco)","",IF($H10="","",IFERROR(IF(VLOOKUP(N10+7,'Fechas de clase'!$B$5:$B$102,1,0),N10+14),N10+7)))</f>
        <v>45701</v>
      </c>
      <c r="P10" s="289">
        <f>IF($H10="(en blanco)","",IF($H10="","",IFERROR(IF(VLOOKUP(O10+7,'Fechas de clase'!$B$5:$B$102,1,0),O10+14),O10+7)))</f>
        <v>45708</v>
      </c>
      <c r="Q10" s="289">
        <f>IF($H10="(en blanco)","",IF($H10="","",IFERROR(IF(VLOOKUP(P10+7,'Fechas de clase'!$B$5:$B$102,1,0),P10+14),P10+7)))</f>
        <v>45715</v>
      </c>
      <c r="R10" s="289">
        <f>IF($H10="(en blanco)","",IF($H10="","",IFERROR(IF(VLOOKUP(Q10+7,'Fechas de clase'!$B$5:$B$102,1,0),Q10+14),Q10+7)))</f>
        <v>45722</v>
      </c>
      <c r="S10" s="289">
        <f>IF($H10="(en blanco)","",IF($H10="","",IFERROR(IF(VLOOKUP(R10+7,'Fechas de clase'!$B$5:$B$102,1,0),R10+14),R10+7)))</f>
        <v>45729</v>
      </c>
      <c r="T10" s="289">
        <f>IF($H10="(en blanco)","",IF($H10="","",IFERROR(IF(VLOOKUP(S10+7,'Fechas de clase'!$B$5:$B$102,1,0),S10+14),S10+7)))</f>
        <v>45736</v>
      </c>
      <c r="U10" s="289">
        <f>IF($H10="(en blanco)","",IF($H10="","",IFERROR(IF(VLOOKUP(T10+7,'Fechas de clase'!$B$5:$B$102,1,0),T10+14),T10+7)))</f>
        <v>45743</v>
      </c>
      <c r="V10" s="289">
        <f>IF($H10="(en blanco)","",IF($H10="","",IFERROR(IF(VLOOKUP(U10+7,'Fechas de clase'!$B$5:$B$102,1,0),U10+14),U10+7)))</f>
        <v>45750</v>
      </c>
      <c r="W10" s="289">
        <f>IF($H10="(en blanco)","",IF($H10="","",IFERROR(IF(VLOOKUP(V10+7,'Fechas de clase'!$B$5:$B$102,1,0),V10+14),V10+7)))</f>
        <v>45757</v>
      </c>
      <c r="X10" s="289">
        <f>IF($H10="(en blanco)","",IF($H10="","",IFERROR(IF(VLOOKUP(W10+7,'Fechas de clase'!$B$5:$B$102,1,0),W10+14),W10+7)))</f>
        <v>45771</v>
      </c>
      <c r="Y10" s="289">
        <f>IF($H10="(en blanco)","",IF($H10="","",IFERROR(IF(VLOOKUP(X10+7,'Fechas de clase'!$B$5:$B$102,1,0),X10+14),X10+7)))</f>
        <v>45785</v>
      </c>
    </row>
    <row r="11" spans="2:25" ht="15">
      <c r="B11" s="285">
        <v>45837</v>
      </c>
      <c r="C11" s="286" t="s">
        <v>676</v>
      </c>
      <c r="H11" s="287">
        <v>45666</v>
      </c>
      <c r="I11" s="25" t="s">
        <v>169</v>
      </c>
      <c r="J11" s="288" t="str">
        <f t="shared" si="0"/>
        <v>45666-7:00pm-8:50pm</v>
      </c>
      <c r="K11" s="289">
        <f>IF($H11="(en blanco)","",IF($H11="","",IFERROR(IF(VLOOKUP(H11+7,'Fechas de clase'!$B$5:$B$102,1,0),H11+14),H11+7)))</f>
        <v>45673</v>
      </c>
      <c r="L11" s="289">
        <f>IF($H11="(en blanco)","",IF($H11="","",IFERROR(IF(VLOOKUP(K11+7,'Fechas de clase'!$B$5:$B$102,1,0),K11+14),K11+7)))</f>
        <v>45680</v>
      </c>
      <c r="M11" s="289">
        <f>IF($H11="(en blanco)","",IF($H11="","",IFERROR(IF(VLOOKUP(L11+7,'Fechas de clase'!$B$5:$B$102,1,0),L11+14),L11+7)))</f>
        <v>45687</v>
      </c>
      <c r="N11" s="289">
        <f>IF($H11="(en blanco)","",IF($H11="","",IFERROR(IF(VLOOKUP(M11+7,'Fechas de clase'!$B$5:$B$102,1,0),M11+14),M11+7)))</f>
        <v>45694</v>
      </c>
      <c r="O11" s="289">
        <f>IF($H11="(en blanco)","",IF($H11="","",IFERROR(IF(VLOOKUP(N11+7,'Fechas de clase'!$B$5:$B$102,1,0),N11+14),N11+7)))</f>
        <v>45701</v>
      </c>
      <c r="P11" s="289">
        <f>IF($H11="(en blanco)","",IF($H11="","",IFERROR(IF(VLOOKUP(O11+7,'Fechas de clase'!$B$5:$B$102,1,0),O11+14),O11+7)))</f>
        <v>45708</v>
      </c>
      <c r="Q11" s="289">
        <f>IF($H11="(en blanco)","",IF($H11="","",IFERROR(IF(VLOOKUP(P11+7,'Fechas de clase'!$B$5:$B$102,1,0),P11+14),P11+7)))</f>
        <v>45715</v>
      </c>
      <c r="R11" s="289">
        <f>IF($H11="(en blanco)","",IF($H11="","",IFERROR(IF(VLOOKUP(Q11+7,'Fechas de clase'!$B$5:$B$102,1,0),Q11+14),Q11+7)))</f>
        <v>45722</v>
      </c>
      <c r="S11" s="289">
        <f>IF($H11="(en blanco)","",IF($H11="","",IFERROR(IF(VLOOKUP(R11+7,'Fechas de clase'!$B$5:$B$102,1,0),R11+14),R11+7)))</f>
        <v>45729</v>
      </c>
      <c r="T11" s="289">
        <f>IF($H11="(en blanco)","",IF($H11="","",IFERROR(IF(VLOOKUP(S11+7,'Fechas de clase'!$B$5:$B$102,1,0),S11+14),S11+7)))</f>
        <v>45736</v>
      </c>
      <c r="U11" s="289">
        <f>IF($H11="(en blanco)","",IF($H11="","",IFERROR(IF(VLOOKUP(T11+7,'Fechas de clase'!$B$5:$B$102,1,0),T11+14),T11+7)))</f>
        <v>45743</v>
      </c>
      <c r="V11" s="289">
        <f>IF($H11="(en blanco)","",IF($H11="","",IFERROR(IF(VLOOKUP(U11+7,'Fechas de clase'!$B$5:$B$102,1,0),U11+14),U11+7)))</f>
        <v>45750</v>
      </c>
      <c r="W11" s="289">
        <f>IF($H11="(en blanco)","",IF($H11="","",IFERROR(IF(VLOOKUP(V11+7,'Fechas de clase'!$B$5:$B$102,1,0),V11+14),V11+7)))</f>
        <v>45757</v>
      </c>
      <c r="X11" s="289">
        <f>IF($H11="(en blanco)","",IF($H11="","",IFERROR(IF(VLOOKUP(W11+7,'Fechas de clase'!$B$5:$B$102,1,0),W11+14),W11+7)))</f>
        <v>45771</v>
      </c>
      <c r="Y11" s="289">
        <f>IF($H11="(en blanco)","",IF($H11="","",IFERROR(IF(VLOOKUP(X11+7,'Fechas de clase'!$B$5:$B$102,1,0),X11+14),X11+7)))</f>
        <v>45785</v>
      </c>
    </row>
    <row r="12" spans="2:25" ht="15">
      <c r="B12" s="285">
        <v>45861</v>
      </c>
      <c r="C12" s="286" t="s">
        <v>677</v>
      </c>
      <c r="H12" s="287">
        <v>45670</v>
      </c>
      <c r="I12" s="25" t="s">
        <v>169</v>
      </c>
      <c r="J12" s="288" t="str">
        <f t="shared" si="0"/>
        <v>45670-7:00pm-8:50pm</v>
      </c>
      <c r="K12" s="289">
        <f>IF($H12="(en blanco)","",IF($H12="","",IFERROR(IF(VLOOKUP(H12+7,'Fechas de clase'!$B$5:$B$102,1,0),H12+14),H12+7)))</f>
        <v>45677</v>
      </c>
      <c r="L12" s="289">
        <f>IF($H12="(en blanco)","",IF($H12="","",IFERROR(IF(VLOOKUP(K12+7,'Fechas de clase'!$B$5:$B$102,1,0),K12+14),K12+7)))</f>
        <v>45684</v>
      </c>
      <c r="M12" s="289">
        <f>IF($H12="(en blanco)","",IF($H12="","",IFERROR(IF(VLOOKUP(L12+7,'Fechas de clase'!$B$5:$B$102,1,0),L12+14),L12+7)))</f>
        <v>45691</v>
      </c>
      <c r="N12" s="289">
        <f>IF($H12="(en blanco)","",IF($H12="","",IFERROR(IF(VLOOKUP(M12+7,'Fechas de clase'!$B$5:$B$102,1,0),M12+14),M12+7)))</f>
        <v>45698</v>
      </c>
      <c r="O12" s="289">
        <f>IF($H12="(en blanco)","",IF($H12="","",IFERROR(IF(VLOOKUP(N12+7,'Fechas de clase'!$B$5:$B$102,1,0),N12+14),N12+7)))</f>
        <v>45705</v>
      </c>
      <c r="P12" s="289">
        <f>IF($H12="(en blanco)","",IF($H12="","",IFERROR(IF(VLOOKUP(O12+7,'Fechas de clase'!$B$5:$B$102,1,0),O12+14),O12+7)))</f>
        <v>45712</v>
      </c>
      <c r="Q12" s="289">
        <f>IF($H12="(en blanco)","",IF($H12="","",IFERROR(IF(VLOOKUP(P12+7,'Fechas de clase'!$B$5:$B$102,1,0),P12+14),P12+7)))</f>
        <v>45719</v>
      </c>
      <c r="R12" s="289">
        <f>IF($H12="(en blanco)","",IF($H12="","",IFERROR(IF(VLOOKUP(Q12+7,'Fechas de clase'!$B$5:$B$102,1,0),Q12+14),Q12+7)))</f>
        <v>45726</v>
      </c>
      <c r="S12" s="289">
        <f>IF($H12="(en blanco)","",IF($H12="","",IFERROR(IF(VLOOKUP(R12+7,'Fechas de clase'!$B$5:$B$102,1,0),R12+14),R12+7)))</f>
        <v>45733</v>
      </c>
      <c r="T12" s="289">
        <f>IF($H12="(en blanco)","",IF($H12="","",IFERROR(IF(VLOOKUP(S12+7,'Fechas de clase'!$B$5:$B$102,1,0),S12+14),S12+7)))</f>
        <v>45740</v>
      </c>
      <c r="U12" s="289">
        <f>IF($H12="(en blanco)","",IF($H12="","",IFERROR(IF(VLOOKUP(T12+7,'Fechas de clase'!$B$5:$B$102,1,0),T12+14),T12+7)))</f>
        <v>45747</v>
      </c>
      <c r="V12" s="289">
        <f>IF($H12="(en blanco)","",IF($H12="","",IFERROR(IF(VLOOKUP(U12+7,'Fechas de clase'!$B$5:$B$102,1,0),U12+14),U12+7)))</f>
        <v>45754</v>
      </c>
      <c r="W12" s="289">
        <f>IF($H12="(en blanco)","",IF($H12="","",IFERROR(IF(VLOOKUP(V12+7,'Fechas de clase'!$B$5:$B$102,1,0),V12+14),V12+7)))</f>
        <v>45761</v>
      </c>
      <c r="X12" s="289">
        <f>IF($H12="(en blanco)","",IF($H12="","",IFERROR(IF(VLOOKUP(W12+7,'Fechas de clase'!$B$5:$B$102,1,0),W12+14),W12+7)))</f>
        <v>45768</v>
      </c>
      <c r="Y12" s="289">
        <f>IF($H12="(en blanco)","",IF($H12="","",IFERROR(IF(VLOOKUP(X12+7,'Fechas de clase'!$B$5:$B$102,1,0),X12+14),X12+7)))</f>
        <v>45775</v>
      </c>
    </row>
    <row r="13" spans="2:25" ht="15">
      <c r="B13" s="285">
        <v>45866</v>
      </c>
      <c r="C13" s="286" t="s">
        <v>678</v>
      </c>
      <c r="H13" s="287">
        <v>45673</v>
      </c>
      <c r="I13" s="25" t="s">
        <v>169</v>
      </c>
      <c r="J13" s="288" t="str">
        <f t="shared" si="0"/>
        <v>45673-7:00pm-8:50pm</v>
      </c>
      <c r="K13" s="289">
        <f>IF($H13="(en blanco)","",IF($H13="","",IFERROR(IF(VLOOKUP(H13+7,'Fechas de clase'!$B$5:$B$102,1,0),H13+14),H13+7)))</f>
        <v>45680</v>
      </c>
      <c r="L13" s="289">
        <f>IF($H13="(en blanco)","",IF($H13="","",IFERROR(IF(VLOOKUP(K13+7,'Fechas de clase'!$B$5:$B$102,1,0),K13+14),K13+7)))</f>
        <v>45687</v>
      </c>
      <c r="M13" s="289">
        <f>IF($H13="(en blanco)","",IF($H13="","",IFERROR(IF(VLOOKUP(L13+7,'Fechas de clase'!$B$5:$B$102,1,0),L13+14),L13+7)))</f>
        <v>45694</v>
      </c>
      <c r="N13" s="289">
        <f>IF($H13="(en blanco)","",IF($H13="","",IFERROR(IF(VLOOKUP(M13+7,'Fechas de clase'!$B$5:$B$102,1,0),M13+14),M13+7)))</f>
        <v>45701</v>
      </c>
      <c r="O13" s="289">
        <f>IF($H13="(en blanco)","",IF($H13="","",IFERROR(IF(VLOOKUP(N13+7,'Fechas de clase'!$B$5:$B$102,1,0),N13+14),N13+7)))</f>
        <v>45708</v>
      </c>
      <c r="P13" s="289">
        <f>IF($H13="(en blanco)","",IF($H13="","",IFERROR(IF(VLOOKUP(O13+7,'Fechas de clase'!$B$5:$B$102,1,0),O13+14),O13+7)))</f>
        <v>45715</v>
      </c>
      <c r="Q13" s="289">
        <f>IF($H13="(en blanco)","",IF($H13="","",IFERROR(IF(VLOOKUP(P13+7,'Fechas de clase'!$B$5:$B$102,1,0),P13+14),P13+7)))</f>
        <v>45722</v>
      </c>
      <c r="R13" s="289">
        <f>IF($H13="(en blanco)","",IF($H13="","",IFERROR(IF(VLOOKUP(Q13+7,'Fechas de clase'!$B$5:$B$102,1,0),Q13+14),Q13+7)))</f>
        <v>45729</v>
      </c>
      <c r="S13" s="289">
        <f>IF($H13="(en blanco)","",IF($H13="","",IFERROR(IF(VLOOKUP(R13+7,'Fechas de clase'!$B$5:$B$102,1,0),R13+14),R13+7)))</f>
        <v>45736</v>
      </c>
      <c r="T13" s="289">
        <f>IF($H13="(en blanco)","",IF($H13="","",IFERROR(IF(VLOOKUP(S13+7,'Fechas de clase'!$B$5:$B$102,1,0),S13+14),S13+7)))</f>
        <v>45743</v>
      </c>
      <c r="U13" s="289">
        <f>IF($H13="(en blanco)","",IF($H13="","",IFERROR(IF(VLOOKUP(T13+7,'Fechas de clase'!$B$5:$B$102,1,0),T13+14),T13+7)))</f>
        <v>45750</v>
      </c>
      <c r="V13" s="289">
        <f>IF($H13="(en blanco)","",IF($H13="","",IFERROR(IF(VLOOKUP(U13+7,'Fechas de clase'!$B$5:$B$102,1,0),U13+14),U13+7)))</f>
        <v>45757</v>
      </c>
      <c r="W13" s="289">
        <f>IF($H13="(en blanco)","",IF($H13="","",IFERROR(IF(VLOOKUP(V13+7,'Fechas de clase'!$B$5:$B$102,1,0),V13+14),V13+7)))</f>
        <v>45771</v>
      </c>
      <c r="X13" s="289">
        <f>IF($H13="(en blanco)","",IF($H13="","",IFERROR(IF(VLOOKUP(W13+7,'Fechas de clase'!$B$5:$B$102,1,0),W13+14),W13+7)))</f>
        <v>45785</v>
      </c>
      <c r="Y13" s="289">
        <f>IF($H13="(en blanco)","",IF($H13="","",IFERROR(IF(VLOOKUP(X13+7,'Fechas de clase'!$B$5:$B$102,1,0),X13+14),X13+7)))</f>
        <v>45792</v>
      </c>
    </row>
    <row r="14" spans="2:25" ht="15">
      <c r="B14" s="285">
        <v>45867</v>
      </c>
      <c r="C14" s="286" t="s">
        <v>679</v>
      </c>
      <c r="H14" s="287">
        <v>45696</v>
      </c>
      <c r="I14" s="25" t="s">
        <v>442</v>
      </c>
      <c r="J14" s="288" t="str">
        <f t="shared" si="0"/>
        <v>45696-9:30 a.m.- 12:30 p.m.</v>
      </c>
      <c r="K14" s="289">
        <f>IF($H14="(en blanco)","",IF($H14="","",IFERROR(IF(VLOOKUP(H14+7,'Fechas de clase'!$B$5:$B$102,1,0),H14+14),H14+7)))</f>
        <v>45703</v>
      </c>
      <c r="L14" s="289">
        <f>IF($H14="(en blanco)","",IF($H14="","",IFERROR(IF(VLOOKUP(K14+7,'Fechas de clase'!$B$5:$B$102,1,0),K14+14),K14+7)))</f>
        <v>45710</v>
      </c>
      <c r="M14" s="289">
        <f>IF($H14="(en blanco)","",IF($H14="","",IFERROR(IF(VLOOKUP(L14+7,'Fechas de clase'!$B$5:$B$102,1,0),L14+14),L14+7)))</f>
        <v>45717</v>
      </c>
      <c r="N14" s="289">
        <f>IF($H14="(en blanco)","",IF($H14="","",IFERROR(IF(VLOOKUP(M14+7,'Fechas de clase'!$B$5:$B$102,1,0),M14+14),M14+7)))</f>
        <v>45724</v>
      </c>
      <c r="O14" s="289">
        <f>IF($H14="(en blanco)","",IF($H14="","",IFERROR(IF(VLOOKUP(N14+7,'Fechas de clase'!$B$5:$B$102,1,0),N14+14),N14+7)))</f>
        <v>45731</v>
      </c>
      <c r="P14" s="289">
        <f>IF($H14="(en blanco)","",IF($H14="","",IFERROR(IF(VLOOKUP(O14+7,'Fechas de clase'!$B$5:$B$102,1,0),O14+14),O14+7)))</f>
        <v>45738</v>
      </c>
      <c r="Q14" s="289">
        <f>IF($H14="(en blanco)","",IF($H14="","",IFERROR(IF(VLOOKUP(P14+7,'Fechas de clase'!$B$5:$B$102,1,0),P14+14),P14+7)))</f>
        <v>45745</v>
      </c>
      <c r="R14" s="289">
        <f>IF($H14="(en blanco)","",IF($H14="","",IFERROR(IF(VLOOKUP(Q14+7,'Fechas de clase'!$B$5:$B$102,1,0),Q14+14),Q14+7)))</f>
        <v>45752</v>
      </c>
      <c r="S14" s="289">
        <f>IF($H14="(en blanco)","",IF($H14="","",IFERROR(IF(VLOOKUP(R14+7,'Fechas de clase'!$B$5:$B$102,1,0),R14+14),R14+7)))</f>
        <v>45759</v>
      </c>
      <c r="T14" s="289">
        <f>IF($H14="(en blanco)","",IF($H14="","",IFERROR(IF(VLOOKUP(S14+7,'Fechas de clase'!$B$5:$B$102,1,0),S14+14),S14+7)))</f>
        <v>45766</v>
      </c>
      <c r="U14" s="289">
        <f>IF($H14="(en blanco)","",IF($H14="","",IFERROR(IF(VLOOKUP(T14+7,'Fechas de clase'!$B$5:$B$102,1,0),T14+14),T14+7)))</f>
        <v>45773</v>
      </c>
      <c r="V14" s="289">
        <f>IF($H14="(en blanco)","",IF($H14="","",IFERROR(IF(VLOOKUP(U14+7,'Fechas de clase'!$B$5:$B$102,1,0),U14+14),U14+7)))</f>
        <v>45780</v>
      </c>
      <c r="W14" s="289">
        <f>IF($H14="(en blanco)","",IF($H14="","",IFERROR(IF(VLOOKUP(V14+7,'Fechas de clase'!$B$5:$B$102,1,0),V14+14),V14+7)))</f>
        <v>45787</v>
      </c>
      <c r="X14" s="289">
        <f>IF($H14="(en blanco)","",IF($H14="","",IFERROR(IF(VLOOKUP(W14+7,'Fechas de clase'!$B$5:$B$102,1,0),W14+14),W14+7)))</f>
        <v>45794</v>
      </c>
      <c r="Y14" s="289">
        <f>IF($H14="(en blanco)","",IF($H14="","",IFERROR(IF(VLOOKUP(X14+7,'Fechas de clase'!$B$5:$B$102,1,0),X14+14),X14+7)))</f>
        <v>45801</v>
      </c>
    </row>
    <row r="15" spans="2:25" ht="15">
      <c r="B15" s="285">
        <v>45875</v>
      </c>
      <c r="C15" s="286" t="s">
        <v>680</v>
      </c>
      <c r="H15" s="287">
        <v>45698</v>
      </c>
      <c r="I15" s="25" t="s">
        <v>169</v>
      </c>
      <c r="J15" s="288" t="str">
        <f t="shared" si="0"/>
        <v>45698-7:00pm-8:50pm</v>
      </c>
      <c r="K15" s="289">
        <f>IF($H15="(en blanco)","",IF($H15="","",IFERROR(IF(VLOOKUP(H15+7,'Fechas de clase'!$B$5:$B$102,1,0),H15+14),H15+7)))</f>
        <v>45705</v>
      </c>
      <c r="L15" s="289">
        <f>IF($H15="(en blanco)","",IF($H15="","",IFERROR(IF(VLOOKUP(K15+7,'Fechas de clase'!$B$5:$B$102,1,0),K15+14),K15+7)))</f>
        <v>45712</v>
      </c>
      <c r="M15" s="289">
        <f>IF($H15="(en blanco)","",IF($H15="","",IFERROR(IF(VLOOKUP(L15+7,'Fechas de clase'!$B$5:$B$102,1,0),L15+14),L15+7)))</f>
        <v>45719</v>
      </c>
      <c r="N15" s="289">
        <f>IF($H15="(en blanco)","",IF($H15="","",IFERROR(IF(VLOOKUP(M15+7,'Fechas de clase'!$B$5:$B$102,1,0),M15+14),M15+7)))</f>
        <v>45726</v>
      </c>
      <c r="O15" s="289">
        <f>IF($H15="(en blanco)","",IF($H15="","",IFERROR(IF(VLOOKUP(N15+7,'Fechas de clase'!$B$5:$B$102,1,0),N15+14),N15+7)))</f>
        <v>45733</v>
      </c>
      <c r="P15" s="289">
        <f>IF($H15="(en blanco)","",IF($H15="","",IFERROR(IF(VLOOKUP(O15+7,'Fechas de clase'!$B$5:$B$102,1,0),O15+14),O15+7)))</f>
        <v>45740</v>
      </c>
      <c r="Q15" s="289">
        <f>IF($H15="(en blanco)","",IF($H15="","",IFERROR(IF(VLOOKUP(P15+7,'Fechas de clase'!$B$5:$B$102,1,0),P15+14),P15+7)))</f>
        <v>45747</v>
      </c>
      <c r="R15" s="289">
        <f>IF($H15="(en blanco)","",IF($H15="","",IFERROR(IF(VLOOKUP(Q15+7,'Fechas de clase'!$B$5:$B$102,1,0),Q15+14),Q15+7)))</f>
        <v>45754</v>
      </c>
      <c r="S15" s="289">
        <f>IF($H15="(en blanco)","",IF($H15="","",IFERROR(IF(VLOOKUP(R15+7,'Fechas de clase'!$B$5:$B$102,1,0),R15+14),R15+7)))</f>
        <v>45761</v>
      </c>
      <c r="T15" s="289">
        <f>IF($H15="(en blanco)","",IF($H15="","",IFERROR(IF(VLOOKUP(S15+7,'Fechas de clase'!$B$5:$B$102,1,0),S15+14),S15+7)))</f>
        <v>45768</v>
      </c>
      <c r="U15" s="289">
        <f>IF($H15="(en blanco)","",IF($H15="","",IFERROR(IF(VLOOKUP(T15+7,'Fechas de clase'!$B$5:$B$102,1,0),T15+14),T15+7)))</f>
        <v>45775</v>
      </c>
      <c r="V15" s="289">
        <f>IF($H15="(en blanco)","",IF($H15="","",IFERROR(IF(VLOOKUP(U15+7,'Fechas de clase'!$B$5:$B$102,1,0),U15+14),U15+7)))</f>
        <v>45782</v>
      </c>
      <c r="W15" s="289">
        <f>IF($H15="(en blanco)","",IF($H15="","",IFERROR(IF(VLOOKUP(V15+7,'Fechas de clase'!$B$5:$B$102,1,0),V15+14),V15+7)))</f>
        <v>45789</v>
      </c>
      <c r="X15" s="289">
        <f>IF($H15="(en blanco)","",IF($H15="","",IFERROR(IF(VLOOKUP(W15+7,'Fechas de clase'!$B$5:$B$102,1,0),W15+14),W15+7)))</f>
        <v>45796</v>
      </c>
      <c r="Y15" s="289">
        <f>IF($H15="(en blanco)","",IF($H15="","",IFERROR(IF(VLOOKUP(X15+7,'Fechas de clase'!$B$5:$B$102,1,0),X15+14),X15+7)))</f>
        <v>45803</v>
      </c>
    </row>
    <row r="16" spans="2:25" ht="15">
      <c r="B16" s="285">
        <v>45899</v>
      </c>
      <c r="C16" s="286" t="s">
        <v>681</v>
      </c>
      <c r="H16" s="287">
        <v>45699</v>
      </c>
      <c r="I16" s="25" t="s">
        <v>169</v>
      </c>
      <c r="J16" s="288" t="str">
        <f t="shared" si="0"/>
        <v>45699-7:00pm-8:50pm</v>
      </c>
      <c r="K16" s="289">
        <f>IF($H16="(en blanco)","",IF($H16="","",IFERROR(IF(VLOOKUP(H16+7,'Fechas de clase'!$B$5:$B$102,1,0),H16+14),H16+7)))</f>
        <v>45706</v>
      </c>
      <c r="L16" s="289">
        <f>IF($H16="(en blanco)","",IF($H16="","",IFERROR(IF(VLOOKUP(K16+7,'Fechas de clase'!$B$5:$B$102,1,0),K16+14),K16+7)))</f>
        <v>45713</v>
      </c>
      <c r="M16" s="289">
        <f>IF($H16="(en blanco)","",IF($H16="","",IFERROR(IF(VLOOKUP(L16+7,'Fechas de clase'!$B$5:$B$102,1,0),L16+14),L16+7)))</f>
        <v>45720</v>
      </c>
      <c r="N16" s="289">
        <f>IF($H16="(en blanco)","",IF($H16="","",IFERROR(IF(VLOOKUP(M16+7,'Fechas de clase'!$B$5:$B$102,1,0),M16+14),M16+7)))</f>
        <v>45727</v>
      </c>
      <c r="O16" s="289">
        <f>IF($H16="(en blanco)","",IF($H16="","",IFERROR(IF(VLOOKUP(N16+7,'Fechas de clase'!$B$5:$B$102,1,0),N16+14),N16+7)))</f>
        <v>45734</v>
      </c>
      <c r="P16" s="289">
        <f>IF($H16="(en blanco)","",IF($H16="","",IFERROR(IF(VLOOKUP(O16+7,'Fechas de clase'!$B$5:$B$102,1,0),O16+14),O16+7)))</f>
        <v>45741</v>
      </c>
      <c r="Q16" s="289">
        <f>IF($H16="(en blanco)","",IF($H16="","",IFERROR(IF(VLOOKUP(P16+7,'Fechas de clase'!$B$5:$B$102,1,0),P16+14),P16+7)))</f>
        <v>45748</v>
      </c>
      <c r="R16" s="289">
        <f>IF($H16="(en blanco)","",IF($H16="","",IFERROR(IF(VLOOKUP(Q16+7,'Fechas de clase'!$B$5:$B$102,1,0),Q16+14),Q16+7)))</f>
        <v>45755</v>
      </c>
      <c r="S16" s="289">
        <f>IF($H16="(en blanco)","",IF($H16="","",IFERROR(IF(VLOOKUP(R16+7,'Fechas de clase'!$B$5:$B$102,1,0),R16+14),R16+7)))</f>
        <v>45762</v>
      </c>
      <c r="T16" s="289">
        <f>IF($H16="(en blanco)","",IF($H16="","",IFERROR(IF(VLOOKUP(S16+7,'Fechas de clase'!$B$5:$B$102,1,0),S16+14),S16+7)))</f>
        <v>45769</v>
      </c>
      <c r="U16" s="289">
        <f>IF($H16="(en blanco)","",IF($H16="","",IFERROR(IF(VLOOKUP(T16+7,'Fechas de clase'!$B$5:$B$102,1,0),T16+14),T16+7)))</f>
        <v>45776</v>
      </c>
      <c r="V16" s="289">
        <f>IF($H16="(en blanco)","",IF($H16="","",IFERROR(IF(VLOOKUP(U16+7,'Fechas de clase'!$B$5:$B$102,1,0),U16+14),U16+7)))</f>
        <v>45783</v>
      </c>
      <c r="W16" s="289">
        <f>IF($H16="(en blanco)","",IF($H16="","",IFERROR(IF(VLOOKUP(V16+7,'Fechas de clase'!$B$5:$B$102,1,0),V16+14),V16+7)))</f>
        <v>45790</v>
      </c>
      <c r="X16" s="289">
        <f>IF($H16="(en blanco)","",IF($H16="","",IFERROR(IF(VLOOKUP(W16+7,'Fechas de clase'!$B$5:$B$102,1,0),W16+14),W16+7)))</f>
        <v>45797</v>
      </c>
      <c r="Y16" s="289">
        <f>IF($H16="(en blanco)","",IF($H16="","",IFERROR(IF(VLOOKUP(X16+7,'Fechas de clase'!$B$5:$B$102,1,0),X16+14),X16+7)))</f>
        <v>45804</v>
      </c>
    </row>
    <row r="17" spans="2:25" ht="15">
      <c r="B17" s="285">
        <v>45938</v>
      </c>
      <c r="C17" s="286" t="s">
        <v>682</v>
      </c>
      <c r="H17" s="287" t="s">
        <v>683</v>
      </c>
      <c r="I17" s="25" t="s">
        <v>683</v>
      </c>
      <c r="J17" s="288" t="str">
        <f t="shared" si="0"/>
        <v>(en blanco)-(en blanco)</v>
      </c>
      <c r="K17" s="289" t="str">
        <f>IF($H17="(en blanco)","",IF($H17="","",IFERROR(IF(VLOOKUP(H17+7,'Fechas de clase'!$B$5:$B$102,1,0),H17+14),H17+7)))</f>
        <v/>
      </c>
      <c r="L17" s="289" t="str">
        <f>IF($H17="(en blanco)","",IF($H17="","",IFERROR(IF(VLOOKUP(K17+7,'Fechas de clase'!$B$5:$B$102,1,0),K17+14),K17+7)))</f>
        <v/>
      </c>
      <c r="M17" s="289" t="str">
        <f>IF($H17="(en blanco)","",IF($H17="","",IFERROR(IF(VLOOKUP(L17+7,'Fechas de clase'!$B$5:$B$102,1,0),L17+14),L17+7)))</f>
        <v/>
      </c>
      <c r="N17" s="289" t="str">
        <f>IF($H17="(en blanco)","",IF($H17="","",IFERROR(IF(VLOOKUP(M17+7,'Fechas de clase'!$B$5:$B$102,1,0),M17+14),M17+7)))</f>
        <v/>
      </c>
      <c r="O17" s="289" t="str">
        <f>IF($H17="(en blanco)","",IF($H17="","",IFERROR(IF(VLOOKUP(N17+7,'Fechas de clase'!$B$5:$B$102,1,0),N17+14),N17+7)))</f>
        <v/>
      </c>
      <c r="P17" s="289" t="str">
        <f>IF($H17="(en blanco)","",IF($H17="","",IFERROR(IF(VLOOKUP(O17+7,'Fechas de clase'!$B$5:$B$102,1,0),O17+14),O17+7)))</f>
        <v/>
      </c>
      <c r="Q17" s="289" t="str">
        <f>IF($H17="(en blanco)","",IF($H17="","",IFERROR(IF(VLOOKUP(P17+7,'Fechas de clase'!$B$5:$B$102,1,0),P17+14),P17+7)))</f>
        <v/>
      </c>
      <c r="R17" s="289" t="str">
        <f>IF($H17="(en blanco)","",IF($H17="","",IFERROR(IF(VLOOKUP(Q17+7,'Fechas de clase'!$B$5:$B$102,1,0),Q17+14),Q17+7)))</f>
        <v/>
      </c>
      <c r="S17" s="289" t="str">
        <f>IF($H17="(en blanco)","",IF($H17="","",IFERROR(IF(VLOOKUP(R17+7,'Fechas de clase'!$B$5:$B$102,1,0),R17+14),R17+7)))</f>
        <v/>
      </c>
      <c r="T17" s="289" t="str">
        <f>IF($H17="(en blanco)","",IF($H17="","",IFERROR(IF(VLOOKUP(S17+7,'Fechas de clase'!$B$5:$B$102,1,0),S17+14),S17+7)))</f>
        <v/>
      </c>
      <c r="U17" s="289" t="str">
        <f>IF($H17="(en blanco)","",IF($H17="","",IFERROR(IF(VLOOKUP(T17+7,'Fechas de clase'!$B$5:$B$102,1,0),T17+14),T17+7)))</f>
        <v/>
      </c>
      <c r="V17" s="289" t="str">
        <f>IF($H17="(en blanco)","",IF($H17="","",IFERROR(IF(VLOOKUP(U17+7,'Fechas de clase'!$B$5:$B$102,1,0),U17+14),U17+7)))</f>
        <v/>
      </c>
      <c r="W17" s="289" t="str">
        <f>IF($H17="(en blanco)","",IF($H17="","",IFERROR(IF(VLOOKUP(V17+7,'Fechas de clase'!$B$5:$B$102,1,0),V17+14),V17+7)))</f>
        <v/>
      </c>
      <c r="X17" s="289" t="str">
        <f>IF($H17="(en blanco)","",IF($H17="","",IFERROR(IF(VLOOKUP(W17+7,'Fechas de clase'!$B$5:$B$102,1,0),W17+14),W17+7)))</f>
        <v/>
      </c>
      <c r="Y17" s="289" t="str">
        <f>IF($H17="(en blanco)","",IF($H17="","",IFERROR(IF(VLOOKUP(X17+7,'Fechas de clase'!$B$5:$B$102,1,0),X17+14),X17+7)))</f>
        <v/>
      </c>
    </row>
    <row r="18" spans="2:25">
      <c r="B18" s="285">
        <v>45962</v>
      </c>
      <c r="C18" s="286" t="s">
        <v>684</v>
      </c>
      <c r="J18" s="288" t="str">
        <f t="shared" si="0"/>
        <v/>
      </c>
      <c r="K18" s="289" t="str">
        <f>IF($H18="(en blanco)","",IF($H18="","",IFERROR(IF(VLOOKUP(H18+7,'Fechas de clase'!$B$5:$B$102,1,0),H18+14),H18+7)))</f>
        <v/>
      </c>
      <c r="L18" s="289" t="str">
        <f>IF($H18="(en blanco)","",IF($H18="","",IFERROR(IF(VLOOKUP(K18+7,'Fechas de clase'!$B$5:$B$102,1,0),K18+14),K18+7)))</f>
        <v/>
      </c>
      <c r="M18" s="289" t="str">
        <f>IF($H18="(en blanco)","",IF($H18="","",IFERROR(IF(VLOOKUP(L18+7,'Fechas de clase'!$B$5:$B$102,1,0),L18+14),L18+7)))</f>
        <v/>
      </c>
      <c r="N18" s="289" t="str">
        <f>IF($H18="(en blanco)","",IF($H18="","",IFERROR(IF(VLOOKUP(M18+7,'Fechas de clase'!$B$5:$B$102,1,0),M18+14),M18+7)))</f>
        <v/>
      </c>
      <c r="O18" s="289" t="str">
        <f>IF($H18="(en blanco)","",IF($H18="","",IFERROR(IF(VLOOKUP(N18+7,'Fechas de clase'!$B$5:$B$102,1,0),N18+14),N18+7)))</f>
        <v/>
      </c>
      <c r="P18" s="289" t="str">
        <f>IF($H18="(en blanco)","",IF($H18="","",IFERROR(IF(VLOOKUP(O18+7,'Fechas de clase'!$B$5:$B$102,1,0),O18+14),O18+7)))</f>
        <v/>
      </c>
      <c r="Q18" s="289" t="str">
        <f>IF($H18="(en blanco)","",IF($H18="","",IFERROR(IF(VLOOKUP(P18+7,'Fechas de clase'!$B$5:$B$102,1,0),P18+14),P18+7)))</f>
        <v/>
      </c>
      <c r="R18" s="289" t="str">
        <f>IF($H18="(en blanco)","",IF($H18="","",IFERROR(IF(VLOOKUP(Q18+7,'Fechas de clase'!$B$5:$B$102,1,0),Q18+14),Q18+7)))</f>
        <v/>
      </c>
      <c r="S18" s="289" t="str">
        <f>IF($H18="(en blanco)","",IF($H18="","",IFERROR(IF(VLOOKUP(R18+7,'Fechas de clase'!$B$5:$B$102,1,0),R18+14),R18+7)))</f>
        <v/>
      </c>
      <c r="T18" s="289" t="str">
        <f>IF($H18="(en blanco)","",IF($H18="","",IFERROR(IF(VLOOKUP(S18+7,'Fechas de clase'!$B$5:$B$102,1,0),S18+14),S18+7)))</f>
        <v/>
      </c>
      <c r="U18" s="289" t="str">
        <f>IF($H18="(en blanco)","",IF($H18="","",IFERROR(IF(VLOOKUP(T18+7,'Fechas de clase'!$B$5:$B$102,1,0),T18+14),T18+7)))</f>
        <v/>
      </c>
      <c r="V18" s="289" t="str">
        <f>IF($H18="(en blanco)","",IF($H18="","",IFERROR(IF(VLOOKUP(U18+7,'Fechas de clase'!$B$5:$B$102,1,0),U18+14),U18+7)))</f>
        <v/>
      </c>
      <c r="W18" s="289" t="str">
        <f>IF($H18="(en blanco)","",IF($H18="","",IFERROR(IF(VLOOKUP(V18+7,'Fechas de clase'!$B$5:$B$102,1,0),V18+14),V18+7)))</f>
        <v/>
      </c>
      <c r="X18" s="289" t="str">
        <f>IF($H18="(en blanco)","",IF($H18="","",IFERROR(IF(VLOOKUP(W18+7,'Fechas de clase'!$B$5:$B$102,1,0),W18+14),W18+7)))</f>
        <v/>
      </c>
      <c r="Y18" s="289" t="str">
        <f>IF($H18="(en blanco)","",IF($H18="","",IFERROR(IF(VLOOKUP(X18+7,'Fechas de clase'!$B$5:$B$102,1,0),X18+14),X18+7)))</f>
        <v/>
      </c>
    </row>
    <row r="19" spans="2:25">
      <c r="B19" s="285">
        <v>45999</v>
      </c>
      <c r="C19" s="286" t="s">
        <v>685</v>
      </c>
      <c r="J19" s="288" t="str">
        <f t="shared" si="0"/>
        <v/>
      </c>
      <c r="K19" s="289" t="str">
        <f>IF($H19="(en blanco)","",IF($H19="","",IFERROR(IF(VLOOKUP(H19+7,'Fechas de clase'!$B$5:$B$102,1,0),H19+14),H19+7)))</f>
        <v/>
      </c>
      <c r="L19" s="289" t="str">
        <f>IF($H19="(en blanco)","",IF($H19="","",IFERROR(IF(VLOOKUP(K19+7,'Fechas de clase'!$B$5:$B$102,1,0),K19+14),K19+7)))</f>
        <v/>
      </c>
      <c r="M19" s="289" t="str">
        <f>IF($H19="(en blanco)","",IF($H19="","",IFERROR(IF(VLOOKUP(L19+7,'Fechas de clase'!$B$5:$B$102,1,0),L19+14),L19+7)))</f>
        <v/>
      </c>
      <c r="N19" s="289" t="str">
        <f>IF($H19="(en blanco)","",IF($H19="","",IFERROR(IF(VLOOKUP(M19+7,'Fechas de clase'!$B$5:$B$102,1,0),M19+14),M19+7)))</f>
        <v/>
      </c>
      <c r="O19" s="289" t="str">
        <f>IF($H19="(en blanco)","",IF($H19="","",IFERROR(IF(VLOOKUP(N19+7,'Fechas de clase'!$B$5:$B$102,1,0),N19+14),N19+7)))</f>
        <v/>
      </c>
      <c r="P19" s="289" t="str">
        <f>IF($H19="(en blanco)","",IF($H19="","",IFERROR(IF(VLOOKUP(O19+7,'Fechas de clase'!$B$5:$B$102,1,0),O19+14),O19+7)))</f>
        <v/>
      </c>
      <c r="Q19" s="289" t="str">
        <f>IF($H19="(en blanco)","",IF($H19="","",IFERROR(IF(VLOOKUP(P19+7,'Fechas de clase'!$B$5:$B$102,1,0),P19+14),P19+7)))</f>
        <v/>
      </c>
      <c r="R19" s="289" t="str">
        <f>IF($H19="(en blanco)","",IF($H19="","",IFERROR(IF(VLOOKUP(Q19+7,'Fechas de clase'!$B$5:$B$102,1,0),Q19+14),Q19+7)))</f>
        <v/>
      </c>
      <c r="S19" s="289" t="str">
        <f>IF($H19="(en blanco)","",IF($H19="","",IFERROR(IF(VLOOKUP(R19+7,'Fechas de clase'!$B$5:$B$102,1,0),R19+14),R19+7)))</f>
        <v/>
      </c>
      <c r="T19" s="289" t="str">
        <f>IF($H19="(en blanco)","",IF($H19="","",IFERROR(IF(VLOOKUP(S19+7,'Fechas de clase'!$B$5:$B$102,1,0),S19+14),S19+7)))</f>
        <v/>
      </c>
      <c r="U19" s="289" t="str">
        <f>IF($H19="(en blanco)","",IF($H19="","",IFERROR(IF(VLOOKUP(T19+7,'Fechas de clase'!$B$5:$B$102,1,0),T19+14),T19+7)))</f>
        <v/>
      </c>
      <c r="V19" s="289" t="str">
        <f>IF($H19="(en blanco)","",IF($H19="","",IFERROR(IF(VLOOKUP(U19+7,'Fechas de clase'!$B$5:$B$102,1,0),U19+14),U19+7)))</f>
        <v/>
      </c>
      <c r="W19" s="289" t="str">
        <f>IF($H19="(en blanco)","",IF($H19="","",IFERROR(IF(VLOOKUP(V19+7,'Fechas de clase'!$B$5:$B$102,1,0),V19+14),V19+7)))</f>
        <v/>
      </c>
      <c r="X19" s="289" t="str">
        <f>IF($H19="(en blanco)","",IF($H19="","",IFERROR(IF(VLOOKUP(W19+7,'Fechas de clase'!$B$5:$B$102,1,0),W19+14),W19+7)))</f>
        <v/>
      </c>
      <c r="Y19" s="289" t="str">
        <f>IF($H19="(en blanco)","",IF($H19="","",IFERROR(IF(VLOOKUP(X19+7,'Fechas de clase'!$B$5:$B$102,1,0),X19+14),X19+7)))</f>
        <v/>
      </c>
    </row>
    <row r="20" spans="2:25">
      <c r="B20" s="285">
        <v>46000</v>
      </c>
      <c r="C20" s="286" t="s">
        <v>686</v>
      </c>
      <c r="J20" s="288" t="str">
        <f t="shared" si="0"/>
        <v/>
      </c>
      <c r="K20" s="289" t="str">
        <f>IF($H20="(en blanco)","",IF($H20="","",IFERROR(IF(VLOOKUP(H20+7,'Fechas de clase'!$B$5:$B$102,1,0),H20+14),H20+7)))</f>
        <v/>
      </c>
      <c r="L20" s="289" t="str">
        <f>IF($H20="(en blanco)","",IF($H20="","",IFERROR(IF(VLOOKUP(K20+7,'Fechas de clase'!$B$5:$B$102,1,0),K20+14),K20+7)))</f>
        <v/>
      </c>
      <c r="M20" s="289" t="str">
        <f>IF($H20="(en blanco)","",IF($H20="","",IFERROR(IF(VLOOKUP(L20+7,'Fechas de clase'!$B$5:$B$102,1,0),L20+14),L20+7)))</f>
        <v/>
      </c>
      <c r="N20" s="289" t="str">
        <f>IF($H20="(en blanco)","",IF($H20="","",IFERROR(IF(VLOOKUP(M20+7,'Fechas de clase'!$B$5:$B$102,1,0),M20+14),M20+7)))</f>
        <v/>
      </c>
      <c r="O20" s="289" t="str">
        <f>IF($H20="(en blanco)","",IF($H20="","",IFERROR(IF(VLOOKUP(N20+7,'Fechas de clase'!$B$5:$B$102,1,0),N20+14),N20+7)))</f>
        <v/>
      </c>
      <c r="P20" s="289" t="str">
        <f>IF($H20="(en blanco)","",IF($H20="","",IFERROR(IF(VLOOKUP(O20+7,'Fechas de clase'!$B$5:$B$102,1,0),O20+14),O20+7)))</f>
        <v/>
      </c>
      <c r="Q20" s="289" t="str">
        <f>IF($H20="(en blanco)","",IF($H20="","",IFERROR(IF(VLOOKUP(P20+7,'Fechas de clase'!$B$5:$B$102,1,0),P20+14),P20+7)))</f>
        <v/>
      </c>
      <c r="R20" s="289" t="str">
        <f>IF($H20="(en blanco)","",IF($H20="","",IFERROR(IF(VLOOKUP(Q20+7,'Fechas de clase'!$B$5:$B$102,1,0),Q20+14),Q20+7)))</f>
        <v/>
      </c>
      <c r="S20" s="289" t="str">
        <f>IF($H20="(en blanco)","",IF($H20="","",IFERROR(IF(VLOOKUP(R20+7,'Fechas de clase'!$B$5:$B$102,1,0),R20+14),R20+7)))</f>
        <v/>
      </c>
      <c r="T20" s="289" t="str">
        <f>IF($H20="(en blanco)","",IF($H20="","",IFERROR(IF(VLOOKUP(S20+7,'Fechas de clase'!$B$5:$B$102,1,0),S20+14),S20+7)))</f>
        <v/>
      </c>
      <c r="U20" s="289" t="str">
        <f>IF($H20="(en blanco)","",IF($H20="","",IFERROR(IF(VLOOKUP(T20+7,'Fechas de clase'!$B$5:$B$102,1,0),T20+14),T20+7)))</f>
        <v/>
      </c>
      <c r="V20" s="289" t="str">
        <f>IF($H20="(en blanco)","",IF($H20="","",IFERROR(IF(VLOOKUP(U20+7,'Fechas de clase'!$B$5:$B$102,1,0),U20+14),U20+7)))</f>
        <v/>
      </c>
      <c r="W20" s="289" t="str">
        <f>IF($H20="(en blanco)","",IF($H20="","",IFERROR(IF(VLOOKUP(V20+7,'Fechas de clase'!$B$5:$B$102,1,0),V20+14),V20+7)))</f>
        <v/>
      </c>
      <c r="X20" s="289" t="str">
        <f>IF($H20="(en blanco)","",IF($H20="","",IFERROR(IF(VLOOKUP(W20+7,'Fechas de clase'!$B$5:$B$102,1,0),W20+14),W20+7)))</f>
        <v/>
      </c>
      <c r="Y20" s="289" t="str">
        <f>IF($H20="(en blanco)","",IF($H20="","",IFERROR(IF(VLOOKUP(X20+7,'Fechas de clase'!$B$5:$B$102,1,0),X20+14),X20+7)))</f>
        <v/>
      </c>
    </row>
    <row r="21" spans="2:25">
      <c r="B21" s="285">
        <v>46016</v>
      </c>
      <c r="C21" s="286" t="s">
        <v>687</v>
      </c>
      <c r="J21" s="288" t="str">
        <f t="shared" si="0"/>
        <v/>
      </c>
      <c r="K21" s="289" t="str">
        <f>IF($H21="(en blanco)","",IF($H21="","",IFERROR(IF(VLOOKUP(H21+7,'Fechas de clase'!$B$5:$B$102,1,0),H21+14),H21+7)))</f>
        <v/>
      </c>
      <c r="L21" s="289" t="str">
        <f>IF($H21="(en blanco)","",IF($H21="","",IFERROR(IF(VLOOKUP(K21+7,'Fechas de clase'!$B$5:$B$102,1,0),K21+14),K21+7)))</f>
        <v/>
      </c>
      <c r="M21" s="289" t="str">
        <f>IF($H21="(en blanco)","",IF($H21="","",IFERROR(IF(VLOOKUP(L21+7,'Fechas de clase'!$B$5:$B$102,1,0),L21+14),L21+7)))</f>
        <v/>
      </c>
      <c r="N21" s="289" t="str">
        <f>IF($H21="(en blanco)","",IF($H21="","",IFERROR(IF(VLOOKUP(M21+7,'Fechas de clase'!$B$5:$B$102,1,0),M21+14),M21+7)))</f>
        <v/>
      </c>
      <c r="O21" s="289" t="str">
        <f>IF($H21="(en blanco)","",IF($H21="","",IFERROR(IF(VLOOKUP(N21+7,'Fechas de clase'!$B$5:$B$102,1,0),N21+14),N21+7)))</f>
        <v/>
      </c>
      <c r="P21" s="289" t="str">
        <f>IF($H21="(en blanco)","",IF($H21="","",IFERROR(IF(VLOOKUP(O21+7,'Fechas de clase'!$B$5:$B$102,1,0),O21+14),O21+7)))</f>
        <v/>
      </c>
      <c r="Q21" s="289" t="str">
        <f>IF($H21="(en blanco)","",IF($H21="","",IFERROR(IF(VLOOKUP(P21+7,'Fechas de clase'!$B$5:$B$102,1,0),P21+14),P21+7)))</f>
        <v/>
      </c>
      <c r="R21" s="289" t="str">
        <f>IF($H21="(en blanco)","",IF($H21="","",IFERROR(IF(VLOOKUP(Q21+7,'Fechas de clase'!$B$5:$B$102,1,0),Q21+14),Q21+7)))</f>
        <v/>
      </c>
      <c r="S21" s="289" t="str">
        <f>IF($H21="(en blanco)","",IF($H21="","",IFERROR(IF(VLOOKUP(R21+7,'Fechas de clase'!$B$5:$B$102,1,0),R21+14),R21+7)))</f>
        <v/>
      </c>
      <c r="T21" s="289" t="str">
        <f>IF($H21="(en blanco)","",IF($H21="","",IFERROR(IF(VLOOKUP(S21+7,'Fechas de clase'!$B$5:$B$102,1,0),S21+14),S21+7)))</f>
        <v/>
      </c>
      <c r="U21" s="289" t="str">
        <f>IF($H21="(en blanco)","",IF($H21="","",IFERROR(IF(VLOOKUP(T21+7,'Fechas de clase'!$B$5:$B$102,1,0),T21+14),T21+7)))</f>
        <v/>
      </c>
      <c r="V21" s="289" t="str">
        <f>IF($H21="(en blanco)","",IF($H21="","",IFERROR(IF(VLOOKUP(U21+7,'Fechas de clase'!$B$5:$B$102,1,0),U21+14),U21+7)))</f>
        <v/>
      </c>
      <c r="W21" s="289" t="str">
        <f>IF($H21="(en blanco)","",IF($H21="","",IFERROR(IF(VLOOKUP(V21+7,'Fechas de clase'!$B$5:$B$102,1,0),V21+14),V21+7)))</f>
        <v/>
      </c>
      <c r="X21" s="289" t="str">
        <f>IF($H21="(en blanco)","",IF($H21="","",IFERROR(IF(VLOOKUP(W21+7,'Fechas de clase'!$B$5:$B$102,1,0),W21+14),W21+7)))</f>
        <v/>
      </c>
      <c r="Y21" s="289" t="str">
        <f>IF($H21="(en blanco)","",IF($H21="","",IFERROR(IF(VLOOKUP(X21+7,'Fechas de clase'!$B$5:$B$102,1,0),X21+14),X21+7)))</f>
        <v/>
      </c>
    </row>
    <row r="22" spans="2:25">
      <c r="J22" s="288" t="str">
        <f t="shared" si="0"/>
        <v/>
      </c>
      <c r="K22" s="289" t="str">
        <f>IF($H22="(en blanco)","",IF($H22="","",IFERROR(IF(VLOOKUP(H22+7,'Fechas de clase'!$B$5:$B$102,1,0),H22+14),H22+7)))</f>
        <v/>
      </c>
      <c r="L22" s="289" t="str">
        <f>IF($H22="(en blanco)","",IF($H22="","",IFERROR(IF(VLOOKUP(K22+7,'Fechas de clase'!$B$5:$B$102,1,0),K22+14),K22+7)))</f>
        <v/>
      </c>
      <c r="M22" s="289" t="str">
        <f>IF($H22="(en blanco)","",IF($H22="","",IFERROR(IF(VLOOKUP(L22+7,'Fechas de clase'!$B$5:$B$102,1,0),L22+14),L22+7)))</f>
        <v/>
      </c>
      <c r="N22" s="289" t="str">
        <f>IF($H22="(en blanco)","",IF($H22="","",IFERROR(IF(VLOOKUP(M22+7,'Fechas de clase'!$B$5:$B$102,1,0),M22+14),M22+7)))</f>
        <v/>
      </c>
      <c r="O22" s="289" t="str">
        <f>IF($H22="(en blanco)","",IF($H22="","",IFERROR(IF(VLOOKUP(N22+7,'Fechas de clase'!$B$5:$B$102,1,0),N22+14),N22+7)))</f>
        <v/>
      </c>
      <c r="P22" s="289" t="str">
        <f>IF($H22="(en blanco)","",IF($H22="","",IFERROR(IF(VLOOKUP(O22+7,'Fechas de clase'!$B$5:$B$102,1,0),O22+14),O22+7)))</f>
        <v/>
      </c>
      <c r="Q22" s="289" t="str">
        <f>IF($H22="(en blanco)","",IF($H22="","",IFERROR(IF(VLOOKUP(P22+7,'Fechas de clase'!$B$5:$B$102,1,0),P22+14),P22+7)))</f>
        <v/>
      </c>
      <c r="R22" s="289" t="str">
        <f>IF($H22="(en blanco)","",IF($H22="","",IFERROR(IF(VLOOKUP(Q22+7,'Fechas de clase'!$B$5:$B$102,1,0),Q22+14),Q22+7)))</f>
        <v/>
      </c>
      <c r="S22" s="289" t="str">
        <f>IF($H22="(en blanco)","",IF($H22="","",IFERROR(IF(VLOOKUP(R22+7,'Fechas de clase'!$B$5:$B$102,1,0),R22+14),R22+7)))</f>
        <v/>
      </c>
      <c r="T22" s="289" t="str">
        <f>IF($H22="(en blanco)","",IF($H22="","",IFERROR(IF(VLOOKUP(S22+7,'Fechas de clase'!$B$5:$B$102,1,0),S22+14),S22+7)))</f>
        <v/>
      </c>
      <c r="U22" s="289" t="str">
        <f>IF($H22="(en blanco)","",IF($H22="","",IFERROR(IF(VLOOKUP(T22+7,'Fechas de clase'!$B$5:$B$102,1,0),T22+14),T22+7)))</f>
        <v/>
      </c>
      <c r="V22" s="289" t="str">
        <f>IF($H22="(en blanco)","",IF($H22="","",IFERROR(IF(VLOOKUP(U22+7,'Fechas de clase'!$B$5:$B$102,1,0),U22+14),U22+7)))</f>
        <v/>
      </c>
      <c r="W22" s="289" t="str">
        <f>IF($H22="(en blanco)","",IF($H22="","",IFERROR(IF(VLOOKUP(V22+7,'Fechas de clase'!$B$5:$B$102,1,0),V22+14),V22+7)))</f>
        <v/>
      </c>
      <c r="X22" s="289" t="str">
        <f>IF($H22="(en blanco)","",IF($H22="","",IFERROR(IF(VLOOKUP(W22+7,'Fechas de clase'!$B$5:$B$102,1,0),W22+14),W22+7)))</f>
        <v/>
      </c>
      <c r="Y22" s="289" t="str">
        <f>IF($H22="(en blanco)","",IF($H22="","",IFERROR(IF(VLOOKUP(X22+7,'Fechas de clase'!$B$5:$B$102,1,0),X22+14),X22+7)))</f>
        <v/>
      </c>
    </row>
    <row r="23" spans="2:25">
      <c r="J23" s="288" t="str">
        <f t="shared" si="0"/>
        <v/>
      </c>
      <c r="K23" s="289" t="str">
        <f>IF($H23="(en blanco)","",IF($H23="","",IFERROR(IF(VLOOKUP(H23+7,'Fechas de clase'!$B$5:$B$102,1,0),H23+14),H23+7)))</f>
        <v/>
      </c>
      <c r="L23" s="289" t="str">
        <f>IF($H23="(en blanco)","",IF($H23="","",IFERROR(IF(VLOOKUP(K23+7,'Fechas de clase'!$B$5:$B$102,1,0),K23+14),K23+7)))</f>
        <v/>
      </c>
      <c r="M23" s="289" t="str">
        <f>IF($H23="(en blanco)","",IF($H23="","",IFERROR(IF(VLOOKUP(L23+7,'Fechas de clase'!$B$5:$B$102,1,0),L23+14),L23+7)))</f>
        <v/>
      </c>
      <c r="N23" s="289" t="str">
        <f>IF($H23="(en blanco)","",IF($H23="","",IFERROR(IF(VLOOKUP(M23+7,'Fechas de clase'!$B$5:$B$102,1,0),M23+14),M23+7)))</f>
        <v/>
      </c>
      <c r="O23" s="289" t="str">
        <f>IF($H23="(en blanco)","",IF($H23="","",IFERROR(IF(VLOOKUP(N23+7,'Fechas de clase'!$B$5:$B$102,1,0),N23+14),N23+7)))</f>
        <v/>
      </c>
      <c r="P23" s="289" t="str">
        <f>IF($H23="(en blanco)","",IF($H23="","",IFERROR(IF(VLOOKUP(O23+7,'Fechas de clase'!$B$5:$B$102,1,0),O23+14),O23+7)))</f>
        <v/>
      </c>
      <c r="Q23" s="289" t="str">
        <f>IF($H23="(en blanco)","",IF($H23="","",IFERROR(IF(VLOOKUP(P23+7,'Fechas de clase'!$B$5:$B$102,1,0),P23+14),P23+7)))</f>
        <v/>
      </c>
      <c r="R23" s="289" t="str">
        <f>IF($H23="(en blanco)","",IF($H23="","",IFERROR(IF(VLOOKUP(Q23+7,'Fechas de clase'!$B$5:$B$102,1,0),Q23+14),Q23+7)))</f>
        <v/>
      </c>
      <c r="S23" s="289" t="str">
        <f>IF($H23="(en blanco)","",IF($H23="","",IFERROR(IF(VLOOKUP(R23+7,'Fechas de clase'!$B$5:$B$102,1,0),R23+14),R23+7)))</f>
        <v/>
      </c>
      <c r="T23" s="289" t="str">
        <f>IF($H23="(en blanco)","",IF($H23="","",IFERROR(IF(VLOOKUP(S23+7,'Fechas de clase'!$B$5:$B$102,1,0),S23+14),S23+7)))</f>
        <v/>
      </c>
      <c r="U23" s="289" t="str">
        <f>IF($H23="(en blanco)","",IF($H23="","",IFERROR(IF(VLOOKUP(T23+7,'Fechas de clase'!$B$5:$B$102,1,0),T23+14),T23+7)))</f>
        <v/>
      </c>
      <c r="V23" s="289" t="str">
        <f>IF($H23="(en blanco)","",IF($H23="","",IFERROR(IF(VLOOKUP(U23+7,'Fechas de clase'!$B$5:$B$102,1,0),U23+14),U23+7)))</f>
        <v/>
      </c>
      <c r="W23" s="289" t="str">
        <f>IF($H23="(en blanco)","",IF($H23="","",IFERROR(IF(VLOOKUP(V23+7,'Fechas de clase'!$B$5:$B$102,1,0),V23+14),V23+7)))</f>
        <v/>
      </c>
      <c r="X23" s="289" t="str">
        <f>IF($H23="(en blanco)","",IF($H23="","",IFERROR(IF(VLOOKUP(W23+7,'Fechas de clase'!$B$5:$B$102,1,0),W23+14),W23+7)))</f>
        <v/>
      </c>
      <c r="Y23" s="289" t="str">
        <f>IF($H23="(en blanco)","",IF($H23="","",IFERROR(IF(VLOOKUP(X23+7,'Fechas de clase'!$B$5:$B$102,1,0),X23+14),X23+7)))</f>
        <v/>
      </c>
    </row>
    <row r="24" spans="2:25">
      <c r="B24" s="290"/>
      <c r="J24" s="288" t="str">
        <f t="shared" si="0"/>
        <v/>
      </c>
      <c r="K24" s="289" t="str">
        <f>IF($H24="(en blanco)","",IF($H24="","",IFERROR(IF(VLOOKUP(H24+7,'Fechas de clase'!$B$5:$B$102,1,0),H24+14),H24+7)))</f>
        <v/>
      </c>
      <c r="L24" s="289" t="str">
        <f>IF($H24="(en blanco)","",IF($H24="","",IFERROR(IF(VLOOKUP(K24+7,'Fechas de clase'!$B$5:$B$102,1,0),K24+14),K24+7)))</f>
        <v/>
      </c>
      <c r="M24" s="289" t="str">
        <f>IF($H24="(en blanco)","",IF($H24="","",IFERROR(IF(VLOOKUP(L24+7,'Fechas de clase'!$B$5:$B$102,1,0),L24+14),L24+7)))</f>
        <v/>
      </c>
      <c r="N24" s="289" t="str">
        <f>IF($H24="(en blanco)","",IF($H24="","",IFERROR(IF(VLOOKUP(M24+7,'Fechas de clase'!$B$5:$B$102,1,0),M24+14),M24+7)))</f>
        <v/>
      </c>
      <c r="O24" s="289" t="str">
        <f>IF($H24="(en blanco)","",IF($H24="","",IFERROR(IF(VLOOKUP(N24+7,'Fechas de clase'!$B$5:$B$102,1,0),N24+14),N24+7)))</f>
        <v/>
      </c>
      <c r="P24" s="289" t="str">
        <f>IF($H24="(en blanco)","",IF($H24="","",IFERROR(IF(VLOOKUP(O24+7,'Fechas de clase'!$B$5:$B$102,1,0),O24+14),O24+7)))</f>
        <v/>
      </c>
      <c r="Q24" s="289" t="str">
        <f>IF($H24="(en blanco)","",IF($H24="","",IFERROR(IF(VLOOKUP(P24+7,'Fechas de clase'!$B$5:$B$102,1,0),P24+14),P24+7)))</f>
        <v/>
      </c>
      <c r="R24" s="289" t="str">
        <f>IF($H24="(en blanco)","",IF($H24="","",IFERROR(IF(VLOOKUP(Q24+7,'Fechas de clase'!$B$5:$B$102,1,0),Q24+14),Q24+7)))</f>
        <v/>
      </c>
      <c r="S24" s="289" t="str">
        <f>IF($H24="(en blanco)","",IF($H24="","",IFERROR(IF(VLOOKUP(R24+7,'Fechas de clase'!$B$5:$B$102,1,0),R24+14),R24+7)))</f>
        <v/>
      </c>
      <c r="T24" s="289" t="str">
        <f>IF($H24="(en blanco)","",IF($H24="","",IFERROR(IF(VLOOKUP(S24+7,'Fechas de clase'!$B$5:$B$102,1,0),S24+14),S24+7)))</f>
        <v/>
      </c>
      <c r="U24" s="289" t="str">
        <f>IF($H24="(en blanco)","",IF($H24="","",IFERROR(IF(VLOOKUP(T24+7,'Fechas de clase'!$B$5:$B$102,1,0),T24+14),T24+7)))</f>
        <v/>
      </c>
      <c r="V24" s="289" t="str">
        <f>IF($H24="(en blanco)","",IF($H24="","",IFERROR(IF(VLOOKUP(U24+7,'Fechas de clase'!$B$5:$B$102,1,0),U24+14),U24+7)))</f>
        <v/>
      </c>
      <c r="W24" s="289" t="str">
        <f>IF($H24="(en blanco)","",IF($H24="","",IFERROR(IF(VLOOKUP(V24+7,'Fechas de clase'!$B$5:$B$102,1,0),V24+14),V24+7)))</f>
        <v/>
      </c>
      <c r="X24" s="289" t="str">
        <f>IF($H24="(en blanco)","",IF($H24="","",IFERROR(IF(VLOOKUP(W24+7,'Fechas de clase'!$B$5:$B$102,1,0),W24+14),W24+7)))</f>
        <v/>
      </c>
      <c r="Y24" s="289" t="str">
        <f>IF($H24="(en blanco)","",IF($H24="","",IFERROR(IF(VLOOKUP(X24+7,'Fechas de clase'!$B$5:$B$102,1,0),X24+14),X24+7)))</f>
        <v/>
      </c>
    </row>
    <row r="25" spans="2:25">
      <c r="B25" s="290"/>
      <c r="J25" s="288" t="str">
        <f t="shared" si="0"/>
        <v/>
      </c>
      <c r="K25" s="289" t="str">
        <f>IF($H25="(en blanco)","",IF($H25="","",IFERROR(IF(VLOOKUP(H25+7,'Fechas de clase'!$B$5:$B$102,1,0),H25+14),H25+7)))</f>
        <v/>
      </c>
      <c r="L25" s="289" t="str">
        <f>IF($H25="(en blanco)","",IF($H25="","",IFERROR(IF(VLOOKUP(K25+7,'Fechas de clase'!$B$5:$B$102,1,0),K25+14),K25+7)))</f>
        <v/>
      </c>
      <c r="M25" s="289" t="str">
        <f>IF($H25="(en blanco)","",IF($H25="","",IFERROR(IF(VLOOKUP(L25+7,'Fechas de clase'!$B$5:$B$102,1,0),L25+14),L25+7)))</f>
        <v/>
      </c>
      <c r="N25" s="289" t="str">
        <f>IF($H25="(en blanco)","",IF($H25="","",IFERROR(IF(VLOOKUP(M25+7,'Fechas de clase'!$B$5:$B$102,1,0),M25+14),M25+7)))</f>
        <v/>
      </c>
      <c r="O25" s="289" t="str">
        <f>IF($H25="(en blanco)","",IF($H25="","",IFERROR(IF(VLOOKUP(N25+7,'Fechas de clase'!$B$5:$B$102,1,0),N25+14),N25+7)))</f>
        <v/>
      </c>
      <c r="P25" s="289" t="str">
        <f>IF($H25="(en blanco)","",IF($H25="","",IFERROR(IF(VLOOKUP(O25+7,'Fechas de clase'!$B$5:$B$102,1,0),O25+14),O25+7)))</f>
        <v/>
      </c>
      <c r="Q25" s="289" t="str">
        <f>IF($H25="(en blanco)","",IF($H25="","",IFERROR(IF(VLOOKUP(P25+7,'Fechas de clase'!$B$5:$B$102,1,0),P25+14),P25+7)))</f>
        <v/>
      </c>
      <c r="R25" s="289" t="str">
        <f>IF($H25="(en blanco)","",IF($H25="","",IFERROR(IF(VLOOKUP(Q25+7,'Fechas de clase'!$B$5:$B$102,1,0),Q25+14),Q25+7)))</f>
        <v/>
      </c>
      <c r="S25" s="289" t="str">
        <f>IF($H25="(en blanco)","",IF($H25="","",IFERROR(IF(VLOOKUP(R25+7,'Fechas de clase'!$B$5:$B$102,1,0),R25+14),R25+7)))</f>
        <v/>
      </c>
      <c r="T25" s="289" t="str">
        <f>IF($H25="(en blanco)","",IF($H25="","",IFERROR(IF(VLOOKUP(S25+7,'Fechas de clase'!$B$5:$B$102,1,0),S25+14),S25+7)))</f>
        <v/>
      </c>
      <c r="U25" s="289" t="str">
        <f>IF($H25="(en blanco)","",IF($H25="","",IFERROR(IF(VLOOKUP(T25+7,'Fechas de clase'!$B$5:$B$102,1,0),T25+14),T25+7)))</f>
        <v/>
      </c>
      <c r="V25" s="289" t="str">
        <f>IF($H25="(en blanco)","",IF($H25="","",IFERROR(IF(VLOOKUP(U25+7,'Fechas de clase'!$B$5:$B$102,1,0),U25+14),U25+7)))</f>
        <v/>
      </c>
      <c r="W25" s="289" t="str">
        <f>IF($H25="(en blanco)","",IF($H25="","",IFERROR(IF(VLOOKUP(V25+7,'Fechas de clase'!$B$5:$B$102,1,0),V25+14),V25+7)))</f>
        <v/>
      </c>
      <c r="X25" s="289" t="str">
        <f>IF($H25="(en blanco)","",IF($H25="","",IFERROR(IF(VLOOKUP(W25+7,'Fechas de clase'!$B$5:$B$102,1,0),W25+14),W25+7)))</f>
        <v/>
      </c>
      <c r="Y25" s="289" t="str">
        <f>IF($H25="(en blanco)","",IF($H25="","",IFERROR(IF(VLOOKUP(X25+7,'Fechas de clase'!$B$5:$B$102,1,0),X25+14),X25+7)))</f>
        <v/>
      </c>
    </row>
    <row r="26" spans="2:25">
      <c r="B26" s="290"/>
      <c r="J26" s="288" t="str">
        <f t="shared" si="0"/>
        <v/>
      </c>
      <c r="K26" s="289" t="str">
        <f>IF($H26="(en blanco)","",IF($H26="","",IFERROR(IF(VLOOKUP(H26+7,'Fechas de clase'!$B$5:$B$102,1,0),H26+14),H26+7)))</f>
        <v/>
      </c>
      <c r="L26" s="289" t="str">
        <f>IF($H26="(en blanco)","",IF($H26="","",IFERROR(IF(VLOOKUP(K26+7,'Fechas de clase'!$B$5:$B$102,1,0),K26+14),K26+7)))</f>
        <v/>
      </c>
      <c r="M26" s="289" t="str">
        <f>IF($H26="(en blanco)","",IF($H26="","",IFERROR(IF(VLOOKUP(L26+7,'Fechas de clase'!$B$5:$B$102,1,0),L26+14),L26+7)))</f>
        <v/>
      </c>
      <c r="N26" s="289" t="str">
        <f>IF($H26="(en blanco)","",IF($H26="","",IFERROR(IF(VLOOKUP(M26+7,'Fechas de clase'!$B$5:$B$102,1,0),M26+14),M26+7)))</f>
        <v/>
      </c>
      <c r="O26" s="289" t="str">
        <f>IF($H26="(en blanco)","",IF($H26="","",IFERROR(IF(VLOOKUP(N26+7,'Fechas de clase'!$B$5:$B$102,1,0),N26+14),N26+7)))</f>
        <v/>
      </c>
      <c r="P26" s="289" t="str">
        <f>IF($H26="(en blanco)","",IF($H26="","",IFERROR(IF(VLOOKUP(O26+7,'Fechas de clase'!$B$5:$B$102,1,0),O26+14),O26+7)))</f>
        <v/>
      </c>
      <c r="Q26" s="289" t="str">
        <f>IF($H26="(en blanco)","",IF($H26="","",IFERROR(IF(VLOOKUP(P26+7,'Fechas de clase'!$B$5:$B$102,1,0),P26+14),P26+7)))</f>
        <v/>
      </c>
      <c r="R26" s="289" t="str">
        <f>IF($H26="(en blanco)","",IF($H26="","",IFERROR(IF(VLOOKUP(Q26+7,'Fechas de clase'!$B$5:$B$102,1,0),Q26+14),Q26+7)))</f>
        <v/>
      </c>
      <c r="S26" s="289" t="str">
        <f>IF($H26="(en blanco)","",IF($H26="","",IFERROR(IF(VLOOKUP(R26+7,'Fechas de clase'!$B$5:$B$102,1,0),R26+14),R26+7)))</f>
        <v/>
      </c>
      <c r="T26" s="289" t="str">
        <f>IF($H26="(en blanco)","",IF($H26="","",IFERROR(IF(VLOOKUP(S26+7,'Fechas de clase'!$B$5:$B$102,1,0),S26+14),S26+7)))</f>
        <v/>
      </c>
      <c r="U26" s="289" t="str">
        <f>IF($H26="(en blanco)","",IF($H26="","",IFERROR(IF(VLOOKUP(T26+7,'Fechas de clase'!$B$5:$B$102,1,0),T26+14),T26+7)))</f>
        <v/>
      </c>
      <c r="V26" s="289" t="str">
        <f>IF($H26="(en blanco)","",IF($H26="","",IFERROR(IF(VLOOKUP(U26+7,'Fechas de clase'!$B$5:$B$102,1,0),U26+14),U26+7)))</f>
        <v/>
      </c>
      <c r="W26" s="289" t="str">
        <f>IF($H26="(en blanco)","",IF($H26="","",IFERROR(IF(VLOOKUP(V26+7,'Fechas de clase'!$B$5:$B$102,1,0),V26+14),V26+7)))</f>
        <v/>
      </c>
      <c r="X26" s="289" t="str">
        <f>IF($H26="(en blanco)","",IF($H26="","",IFERROR(IF(VLOOKUP(W26+7,'Fechas de clase'!$B$5:$B$102,1,0),W26+14),W26+7)))</f>
        <v/>
      </c>
      <c r="Y26" s="289" t="str">
        <f>IF($H26="(en blanco)","",IF($H26="","",IFERROR(IF(VLOOKUP(X26+7,'Fechas de clase'!$B$5:$B$102,1,0),X26+14),X26+7)))</f>
        <v/>
      </c>
    </row>
    <row r="27" spans="2:25">
      <c r="B27" s="290"/>
      <c r="J27" s="288" t="str">
        <f t="shared" si="0"/>
        <v/>
      </c>
      <c r="K27" s="289" t="str">
        <f>IF($H27="(en blanco)","",IF($H27="","",IFERROR(IF(VLOOKUP(H27+7,'Fechas de clase'!$B$5:$B$102,1,0),H27+14),H27+7)))</f>
        <v/>
      </c>
      <c r="L27" s="289" t="str">
        <f>IF($H27="(en blanco)","",IF($H27="","",IFERROR(IF(VLOOKUP(K27+7,'Fechas de clase'!$B$5:$B$102,1,0),K27+14),K27+7)))</f>
        <v/>
      </c>
      <c r="M27" s="289" t="str">
        <f>IF($H27="(en blanco)","",IF($H27="","",IFERROR(IF(VLOOKUP(L27+7,'Fechas de clase'!$B$5:$B$102,1,0),L27+14),L27+7)))</f>
        <v/>
      </c>
      <c r="N27" s="289" t="str">
        <f>IF($H27="(en blanco)","",IF($H27="","",IFERROR(IF(VLOOKUP(M27+7,'Fechas de clase'!$B$5:$B$102,1,0),M27+14),M27+7)))</f>
        <v/>
      </c>
      <c r="O27" s="289" t="str">
        <f>IF($H27="(en blanco)","",IF($H27="","",IFERROR(IF(VLOOKUP(N27+7,'Fechas de clase'!$B$5:$B$102,1,0),N27+14),N27+7)))</f>
        <v/>
      </c>
      <c r="P27" s="289" t="str">
        <f>IF($H27="(en blanco)","",IF($H27="","",IFERROR(IF(VLOOKUP(O27+7,'Fechas de clase'!$B$5:$B$102,1,0),O27+14),O27+7)))</f>
        <v/>
      </c>
      <c r="Q27" s="289" t="str">
        <f>IF($H27="(en blanco)","",IF($H27="","",IFERROR(IF(VLOOKUP(P27+7,'Fechas de clase'!$B$5:$B$102,1,0),P27+14),P27+7)))</f>
        <v/>
      </c>
      <c r="R27" s="289" t="str">
        <f>IF($H27="(en blanco)","",IF($H27="","",IFERROR(IF(VLOOKUP(Q27+7,'Fechas de clase'!$B$5:$B$102,1,0),Q27+14),Q27+7)))</f>
        <v/>
      </c>
      <c r="S27" s="289" t="str">
        <f>IF($H27="(en blanco)","",IF($H27="","",IFERROR(IF(VLOOKUP(R27+7,'Fechas de clase'!$B$5:$B$102,1,0),R27+14),R27+7)))</f>
        <v/>
      </c>
      <c r="T27" s="289" t="str">
        <f>IF($H27="(en blanco)","",IF($H27="","",IFERROR(IF(VLOOKUP(S27+7,'Fechas de clase'!$B$5:$B$102,1,0),S27+14),S27+7)))</f>
        <v/>
      </c>
      <c r="U27" s="289" t="str">
        <f>IF($H27="(en blanco)","",IF($H27="","",IFERROR(IF(VLOOKUP(T27+7,'Fechas de clase'!$B$5:$B$102,1,0),T27+14),T27+7)))</f>
        <v/>
      </c>
      <c r="V27" s="289" t="str">
        <f>IF($H27="(en blanco)","",IF($H27="","",IFERROR(IF(VLOOKUP(U27+7,'Fechas de clase'!$B$5:$B$102,1,0),U27+14),U27+7)))</f>
        <v/>
      </c>
      <c r="W27" s="289" t="str">
        <f>IF($H27="(en blanco)","",IF($H27="","",IFERROR(IF(VLOOKUP(V27+7,'Fechas de clase'!$B$5:$B$102,1,0),V27+14),V27+7)))</f>
        <v/>
      </c>
      <c r="X27" s="289" t="str">
        <f>IF($H27="(en blanco)","",IF($H27="","",IFERROR(IF(VLOOKUP(W27+7,'Fechas de clase'!$B$5:$B$102,1,0),W27+14),W27+7)))</f>
        <v/>
      </c>
      <c r="Y27" s="289" t="str">
        <f>IF($H27="(en blanco)","",IF($H27="","",IFERROR(IF(VLOOKUP(X27+7,'Fechas de clase'!$B$5:$B$102,1,0),X27+14),X27+7)))</f>
        <v/>
      </c>
    </row>
    <row r="28" spans="2:25">
      <c r="B28" s="290"/>
      <c r="J28" s="288" t="str">
        <f t="shared" si="0"/>
        <v/>
      </c>
      <c r="K28" s="289" t="str">
        <f>IF($H28="(en blanco)","",IF($H28="","",IFERROR(IF(VLOOKUP(H28+7,'Fechas de clase'!$B$5:$B$102,1,0),H28+14),H28+7)))</f>
        <v/>
      </c>
      <c r="L28" s="289" t="str">
        <f>IF($H28="(en blanco)","",IF($H28="","",IFERROR(IF(VLOOKUP(K28+7,'Fechas de clase'!$B$5:$B$102,1,0),K28+14),K28+7)))</f>
        <v/>
      </c>
      <c r="M28" s="289" t="str">
        <f>IF($H28="(en blanco)","",IF($H28="","",IFERROR(IF(VLOOKUP(L28+7,'Fechas de clase'!$B$5:$B$102,1,0),L28+14),L28+7)))</f>
        <v/>
      </c>
      <c r="N28" s="289" t="str">
        <f>IF($H28="(en blanco)","",IF($H28="","",IFERROR(IF(VLOOKUP(M28+7,'Fechas de clase'!$B$5:$B$102,1,0),M28+14),M28+7)))</f>
        <v/>
      </c>
      <c r="O28" s="289" t="str">
        <f>IF($H28="(en blanco)","",IF($H28="","",IFERROR(IF(VLOOKUP(N28+7,'Fechas de clase'!$B$5:$B$102,1,0),N28+14),N28+7)))</f>
        <v/>
      </c>
      <c r="P28" s="289" t="str">
        <f>IF($H28="(en blanco)","",IF($H28="","",IFERROR(IF(VLOOKUP(O28+7,'Fechas de clase'!$B$5:$B$102,1,0),O28+14),O28+7)))</f>
        <v/>
      </c>
      <c r="Q28" s="289" t="str">
        <f>IF($H28="(en blanco)","",IF($H28="","",IFERROR(IF(VLOOKUP(P28+7,'Fechas de clase'!$B$5:$B$102,1,0),P28+14),P28+7)))</f>
        <v/>
      </c>
      <c r="R28" s="289" t="str">
        <f>IF($H28="(en blanco)","",IF($H28="","",IFERROR(IF(VLOOKUP(Q28+7,'Fechas de clase'!$B$5:$B$102,1,0),Q28+14),Q28+7)))</f>
        <v/>
      </c>
      <c r="S28" s="289" t="str">
        <f>IF($H28="(en blanco)","",IF($H28="","",IFERROR(IF(VLOOKUP(R28+7,'Fechas de clase'!$B$5:$B$102,1,0),R28+14),R28+7)))</f>
        <v/>
      </c>
      <c r="T28" s="289" t="str">
        <f>IF($H28="(en blanco)","",IF($H28="","",IFERROR(IF(VLOOKUP(S28+7,'Fechas de clase'!$B$5:$B$102,1,0),S28+14),S28+7)))</f>
        <v/>
      </c>
      <c r="U28" s="289" t="str">
        <f>IF($H28="(en blanco)","",IF($H28="","",IFERROR(IF(VLOOKUP(T28+7,'Fechas de clase'!$B$5:$B$102,1,0),T28+14),T28+7)))</f>
        <v/>
      </c>
      <c r="V28" s="289" t="str">
        <f>IF($H28="(en blanco)","",IF($H28="","",IFERROR(IF(VLOOKUP(U28+7,'Fechas de clase'!$B$5:$B$102,1,0),U28+14),U28+7)))</f>
        <v/>
      </c>
      <c r="W28" s="289" t="str">
        <f>IF($H28="(en blanco)","",IF($H28="","",IFERROR(IF(VLOOKUP(V28+7,'Fechas de clase'!$B$5:$B$102,1,0),V28+14),V28+7)))</f>
        <v/>
      </c>
      <c r="X28" s="289" t="str">
        <f>IF($H28="(en blanco)","",IF($H28="","",IFERROR(IF(VLOOKUP(W28+7,'Fechas de clase'!$B$5:$B$102,1,0),W28+14),W28+7)))</f>
        <v/>
      </c>
      <c r="Y28" s="289" t="str">
        <f>IF($H28="(en blanco)","",IF($H28="","",IFERROR(IF(VLOOKUP(X28+7,'Fechas de clase'!$B$5:$B$102,1,0),X28+14),X28+7)))</f>
        <v/>
      </c>
    </row>
    <row r="29" spans="2:25">
      <c r="B29" s="290"/>
      <c r="J29" s="288" t="str">
        <f t="shared" si="0"/>
        <v/>
      </c>
      <c r="K29" s="289" t="str">
        <f>IF($H29="(en blanco)","",IF($H29="","",IFERROR(IF(VLOOKUP(H29+7,'Fechas de clase'!$B$5:$B$102,1,0),H29+14),H29+7)))</f>
        <v/>
      </c>
      <c r="L29" s="289" t="str">
        <f>IF($H29="(en blanco)","",IF($H29="","",IFERROR(IF(VLOOKUP(K29+7,'Fechas de clase'!$B$5:$B$102,1,0),K29+14),K29+7)))</f>
        <v/>
      </c>
      <c r="M29" s="289" t="str">
        <f>IF($H29="(en blanco)","",IF($H29="","",IFERROR(IF(VLOOKUP(L29+7,'Fechas de clase'!$B$5:$B$102,1,0),L29+14),L29+7)))</f>
        <v/>
      </c>
      <c r="N29" s="289" t="str">
        <f>IF($H29="(en blanco)","",IF($H29="","",IFERROR(IF(VLOOKUP(M29+7,'Fechas de clase'!$B$5:$B$102,1,0),M29+14),M29+7)))</f>
        <v/>
      </c>
      <c r="O29" s="289" t="str">
        <f>IF($H29="(en blanco)","",IF($H29="","",IFERROR(IF(VLOOKUP(N29+7,'Fechas de clase'!$B$5:$B$102,1,0),N29+14),N29+7)))</f>
        <v/>
      </c>
      <c r="P29" s="289" t="str">
        <f>IF($H29="(en blanco)","",IF($H29="","",IFERROR(IF(VLOOKUP(O29+7,'Fechas de clase'!$B$5:$B$102,1,0),O29+14),O29+7)))</f>
        <v/>
      </c>
      <c r="Q29" s="289" t="str">
        <f>IF($H29="(en blanco)","",IF($H29="","",IFERROR(IF(VLOOKUP(P29+7,'Fechas de clase'!$B$5:$B$102,1,0),P29+14),P29+7)))</f>
        <v/>
      </c>
      <c r="R29" s="289" t="str">
        <f>IF($H29="(en blanco)","",IF($H29="","",IFERROR(IF(VLOOKUP(Q29+7,'Fechas de clase'!$B$5:$B$102,1,0),Q29+14),Q29+7)))</f>
        <v/>
      </c>
      <c r="S29" s="289" t="str">
        <f>IF($H29="(en blanco)","",IF($H29="","",IFERROR(IF(VLOOKUP(R29+7,'Fechas de clase'!$B$5:$B$102,1,0),R29+14),R29+7)))</f>
        <v/>
      </c>
      <c r="T29" s="289" t="str">
        <f>IF($H29="(en blanco)","",IF($H29="","",IFERROR(IF(VLOOKUP(S29+7,'Fechas de clase'!$B$5:$B$102,1,0),S29+14),S29+7)))</f>
        <v/>
      </c>
      <c r="U29" s="289" t="str">
        <f>IF($H29="(en blanco)","",IF($H29="","",IFERROR(IF(VLOOKUP(T29+7,'Fechas de clase'!$B$5:$B$102,1,0),T29+14),T29+7)))</f>
        <v/>
      </c>
      <c r="V29" s="289" t="str">
        <f>IF($H29="(en blanco)","",IF($H29="","",IFERROR(IF(VLOOKUP(U29+7,'Fechas de clase'!$B$5:$B$102,1,0),U29+14),U29+7)))</f>
        <v/>
      </c>
      <c r="W29" s="289" t="str">
        <f>IF($H29="(en blanco)","",IF($H29="","",IFERROR(IF(VLOOKUP(V29+7,'Fechas de clase'!$B$5:$B$102,1,0),V29+14),V29+7)))</f>
        <v/>
      </c>
      <c r="X29" s="289" t="str">
        <f>IF($H29="(en blanco)","",IF($H29="","",IFERROR(IF(VLOOKUP(W29+7,'Fechas de clase'!$B$5:$B$102,1,0),W29+14),W29+7)))</f>
        <v/>
      </c>
      <c r="Y29" s="289" t="str">
        <f>IF($H29="(en blanco)","",IF($H29="","",IFERROR(IF(VLOOKUP(X29+7,'Fechas de clase'!$B$5:$B$102,1,0),X29+14),X29+7)))</f>
        <v/>
      </c>
    </row>
    <row r="30" spans="2:25">
      <c r="B30" s="290"/>
      <c r="J30" s="288" t="str">
        <f t="shared" si="0"/>
        <v/>
      </c>
      <c r="K30" s="289" t="str">
        <f>IF($H30="(en blanco)","",IF($H30="","",IFERROR(IF(VLOOKUP(H30+7,'Fechas de clase'!$B$5:$B$102,1,0),H30+14),H30+7)))</f>
        <v/>
      </c>
      <c r="L30" s="289" t="str">
        <f>IF($H30="(en blanco)","",IF($H30="","",IFERROR(IF(VLOOKUP(K30+7,'Fechas de clase'!$B$5:$B$102,1,0),K30+14),K30+7)))</f>
        <v/>
      </c>
      <c r="M30" s="289" t="str">
        <f>IF($H30="(en blanco)","",IF($H30="","",IFERROR(IF(VLOOKUP(L30+7,'Fechas de clase'!$B$5:$B$102,1,0),L30+14),L30+7)))</f>
        <v/>
      </c>
      <c r="N30" s="289" t="str">
        <f>IF($H30="(en blanco)","",IF($H30="","",IFERROR(IF(VLOOKUP(M30+7,'Fechas de clase'!$B$5:$B$102,1,0),M30+14),M30+7)))</f>
        <v/>
      </c>
      <c r="O30" s="289" t="str">
        <f>IF($H30="(en blanco)","",IF($H30="","",IFERROR(IF(VLOOKUP(N30+7,'Fechas de clase'!$B$5:$B$102,1,0),N30+14),N30+7)))</f>
        <v/>
      </c>
      <c r="P30" s="289" t="str">
        <f>IF($H30="(en blanco)","",IF($H30="","",IFERROR(IF(VLOOKUP(O30+7,'Fechas de clase'!$B$5:$B$102,1,0),O30+14),O30+7)))</f>
        <v/>
      </c>
      <c r="Q30" s="289" t="str">
        <f>IF($H30="(en blanco)","",IF($H30="","",IFERROR(IF(VLOOKUP(P30+7,'Fechas de clase'!$B$5:$B$102,1,0),P30+14),P30+7)))</f>
        <v/>
      </c>
      <c r="R30" s="289" t="str">
        <f>IF($H30="(en blanco)","",IF($H30="","",IFERROR(IF(VLOOKUP(Q30+7,'Fechas de clase'!$B$5:$B$102,1,0),Q30+14),Q30+7)))</f>
        <v/>
      </c>
      <c r="S30" s="289" t="str">
        <f>IF($H30="(en blanco)","",IF($H30="","",IFERROR(IF(VLOOKUP(R30+7,'Fechas de clase'!$B$5:$B$102,1,0),R30+14),R30+7)))</f>
        <v/>
      </c>
      <c r="T30" s="289" t="str">
        <f>IF($H30="(en blanco)","",IF($H30="","",IFERROR(IF(VLOOKUP(S30+7,'Fechas de clase'!$B$5:$B$102,1,0),S30+14),S30+7)))</f>
        <v/>
      </c>
      <c r="U30" s="289" t="str">
        <f>IF($H30="(en blanco)","",IF($H30="","",IFERROR(IF(VLOOKUP(T30+7,'Fechas de clase'!$B$5:$B$102,1,0),T30+14),T30+7)))</f>
        <v/>
      </c>
      <c r="V30" s="289" t="str">
        <f>IF($H30="(en blanco)","",IF($H30="","",IFERROR(IF(VLOOKUP(U30+7,'Fechas de clase'!$B$5:$B$102,1,0),U30+14),U30+7)))</f>
        <v/>
      </c>
      <c r="W30" s="289" t="str">
        <f>IF($H30="(en blanco)","",IF($H30="","",IFERROR(IF(VLOOKUP(V30+7,'Fechas de clase'!$B$5:$B$102,1,0),V30+14),V30+7)))</f>
        <v/>
      </c>
      <c r="X30" s="289" t="str">
        <f>IF($H30="(en blanco)","",IF($H30="","",IFERROR(IF(VLOOKUP(W30+7,'Fechas de clase'!$B$5:$B$102,1,0),W30+14),W30+7)))</f>
        <v/>
      </c>
      <c r="Y30" s="289" t="str">
        <f>IF($H30="(en blanco)","",IF($H30="","",IFERROR(IF(VLOOKUP(X30+7,'Fechas de clase'!$B$5:$B$102,1,0),X30+14),X30+7)))</f>
        <v/>
      </c>
    </row>
    <row r="31" spans="2:25">
      <c r="B31" s="290"/>
      <c r="J31" s="288" t="str">
        <f t="shared" si="0"/>
        <v/>
      </c>
      <c r="K31" s="289" t="str">
        <f>IF($H31="(en blanco)","",IF($H31="","",IFERROR(IF(VLOOKUP(H31+7,'Fechas de clase'!$B$5:$B$102,1,0),H31+14),H31+7)))</f>
        <v/>
      </c>
      <c r="L31" s="289" t="str">
        <f>IF($H31="(en blanco)","",IF($H31="","",IFERROR(IF(VLOOKUP(K31+7,'Fechas de clase'!$B$5:$B$102,1,0),K31+14),K31+7)))</f>
        <v/>
      </c>
      <c r="M31" s="289" t="str">
        <f>IF($H31="(en blanco)","",IF($H31="","",IFERROR(IF(VLOOKUP(L31+7,'Fechas de clase'!$B$5:$B$102,1,0),L31+14),L31+7)))</f>
        <v/>
      </c>
      <c r="N31" s="289" t="str">
        <f>IF($H31="(en blanco)","",IF($H31="","",IFERROR(IF(VLOOKUP(M31+7,'Fechas de clase'!$B$5:$B$102,1,0),M31+14),M31+7)))</f>
        <v/>
      </c>
      <c r="O31" s="289" t="str">
        <f>IF($H31="(en blanco)","",IF($H31="","",IFERROR(IF(VLOOKUP(N31+7,'Fechas de clase'!$B$5:$B$102,1,0),N31+14),N31+7)))</f>
        <v/>
      </c>
      <c r="P31" s="289" t="str">
        <f>IF($H31="(en blanco)","",IF($H31="","",IFERROR(IF(VLOOKUP(O31+7,'Fechas de clase'!$B$5:$B$102,1,0),O31+14),O31+7)))</f>
        <v/>
      </c>
      <c r="Q31" s="289" t="str">
        <f>IF($H31="(en blanco)","",IF($H31="","",IFERROR(IF(VLOOKUP(P31+7,'Fechas de clase'!$B$5:$B$102,1,0),P31+14),P31+7)))</f>
        <v/>
      </c>
      <c r="R31" s="289" t="str">
        <f>IF($H31="(en blanco)","",IF($H31="","",IFERROR(IF(VLOOKUP(Q31+7,'Fechas de clase'!$B$5:$B$102,1,0),Q31+14),Q31+7)))</f>
        <v/>
      </c>
      <c r="S31" s="289" t="str">
        <f>IF($H31="(en blanco)","",IF($H31="","",IFERROR(IF(VLOOKUP(R31+7,'Fechas de clase'!$B$5:$B$102,1,0),R31+14),R31+7)))</f>
        <v/>
      </c>
      <c r="T31" s="289" t="str">
        <f>IF($H31="(en blanco)","",IF($H31="","",IFERROR(IF(VLOOKUP(S31+7,'Fechas de clase'!$B$5:$B$102,1,0),S31+14),S31+7)))</f>
        <v/>
      </c>
      <c r="U31" s="289" t="str">
        <f>IF($H31="(en blanco)","",IF($H31="","",IFERROR(IF(VLOOKUP(T31+7,'Fechas de clase'!$B$5:$B$102,1,0),T31+14),T31+7)))</f>
        <v/>
      </c>
      <c r="V31" s="289" t="str">
        <f>IF($H31="(en blanco)","",IF($H31="","",IFERROR(IF(VLOOKUP(U31+7,'Fechas de clase'!$B$5:$B$102,1,0),U31+14),U31+7)))</f>
        <v/>
      </c>
      <c r="W31" s="289" t="str">
        <f>IF($H31="(en blanco)","",IF($H31="","",IFERROR(IF(VLOOKUP(V31+7,'Fechas de clase'!$B$5:$B$102,1,0),V31+14),V31+7)))</f>
        <v/>
      </c>
      <c r="X31" s="289" t="str">
        <f>IF($H31="(en blanco)","",IF($H31="","",IFERROR(IF(VLOOKUP(W31+7,'Fechas de clase'!$B$5:$B$102,1,0),W31+14),W31+7)))</f>
        <v/>
      </c>
      <c r="Y31" s="289" t="str">
        <f>IF($H31="(en blanco)","",IF($H31="","",IFERROR(IF(VLOOKUP(X31+7,'Fechas de clase'!$B$5:$B$102,1,0),X31+14),X31+7)))</f>
        <v/>
      </c>
    </row>
    <row r="32" spans="2:25">
      <c r="B32" s="290"/>
      <c r="J32" s="288" t="str">
        <f t="shared" si="0"/>
        <v/>
      </c>
      <c r="K32" s="289" t="str">
        <f>IF($H32="(en blanco)","",IF($H32="","",IFERROR(IF(VLOOKUP(H32+7,'Fechas de clase'!$B$5:$B$102,1,0),H32+14),H32+7)))</f>
        <v/>
      </c>
      <c r="L32" s="289" t="str">
        <f>IF($H32="(en blanco)","",IF($H32="","",IFERROR(IF(VLOOKUP(K32+7,'Fechas de clase'!$B$5:$B$102,1,0),K32+14),K32+7)))</f>
        <v/>
      </c>
      <c r="M32" s="289" t="str">
        <f>IF($H32="(en blanco)","",IF($H32="","",IFERROR(IF(VLOOKUP(L32+7,'Fechas de clase'!$B$5:$B$102,1,0),L32+14),L32+7)))</f>
        <v/>
      </c>
      <c r="N32" s="289" t="str">
        <f>IF($H32="(en blanco)","",IF($H32="","",IFERROR(IF(VLOOKUP(M32+7,'Fechas de clase'!$B$5:$B$102,1,0),M32+14),M32+7)))</f>
        <v/>
      </c>
      <c r="O32" s="289" t="str">
        <f>IF($H32="(en blanco)","",IF($H32="","",IFERROR(IF(VLOOKUP(N32+7,'Fechas de clase'!$B$5:$B$102,1,0),N32+14),N32+7)))</f>
        <v/>
      </c>
      <c r="P32" s="289" t="str">
        <f>IF($H32="(en blanco)","",IF($H32="","",IFERROR(IF(VLOOKUP(O32+7,'Fechas de clase'!$B$5:$B$102,1,0),O32+14),O32+7)))</f>
        <v/>
      </c>
      <c r="Q32" s="289" t="str">
        <f>IF($H32="(en blanco)","",IF($H32="","",IFERROR(IF(VLOOKUP(P32+7,'Fechas de clase'!$B$5:$B$102,1,0),P32+14),P32+7)))</f>
        <v/>
      </c>
      <c r="R32" s="289" t="str">
        <f>IF($H32="(en blanco)","",IF($H32="","",IFERROR(IF(VLOOKUP(Q32+7,'Fechas de clase'!$B$5:$B$102,1,0),Q32+14),Q32+7)))</f>
        <v/>
      </c>
      <c r="S32" s="289" t="str">
        <f>IF($H32="(en blanco)","",IF($H32="","",IFERROR(IF(VLOOKUP(R32+7,'Fechas de clase'!$B$5:$B$102,1,0),R32+14),R32+7)))</f>
        <v/>
      </c>
      <c r="T32" s="289" t="str">
        <f>IF($H32="(en blanco)","",IF($H32="","",IFERROR(IF(VLOOKUP(S32+7,'Fechas de clase'!$B$5:$B$102,1,0),S32+14),S32+7)))</f>
        <v/>
      </c>
      <c r="U32" s="289" t="str">
        <f>IF($H32="(en blanco)","",IF($H32="","",IFERROR(IF(VLOOKUP(T32+7,'Fechas de clase'!$B$5:$B$102,1,0),T32+14),T32+7)))</f>
        <v/>
      </c>
      <c r="V32" s="289" t="str">
        <f>IF($H32="(en blanco)","",IF($H32="","",IFERROR(IF(VLOOKUP(U32+7,'Fechas de clase'!$B$5:$B$102,1,0),U32+14),U32+7)))</f>
        <v/>
      </c>
      <c r="W32" s="289" t="str">
        <f>IF($H32="(en blanco)","",IF($H32="","",IFERROR(IF(VLOOKUP(V32+7,'Fechas de clase'!$B$5:$B$102,1,0),V32+14),V32+7)))</f>
        <v/>
      </c>
      <c r="X32" s="289" t="str">
        <f>IF($H32="(en blanco)","",IF($H32="","",IFERROR(IF(VLOOKUP(W32+7,'Fechas de clase'!$B$5:$B$102,1,0),W32+14),W32+7)))</f>
        <v/>
      </c>
      <c r="Y32" s="289" t="str">
        <f>IF($H32="(en blanco)","",IF($H32="","",IFERROR(IF(VLOOKUP(X32+7,'Fechas de clase'!$B$5:$B$102,1,0),X32+14),X32+7)))</f>
        <v/>
      </c>
    </row>
    <row r="33" spans="2:25">
      <c r="B33" s="290"/>
      <c r="J33" s="288" t="str">
        <f t="shared" si="0"/>
        <v/>
      </c>
      <c r="K33" s="289" t="str">
        <f>IF($H33="(en blanco)","",IF($H33="","",IFERROR(IF(VLOOKUP(H33+7,'Fechas de clase'!$B$5:$B$102,1,0),H33+14),H33+7)))</f>
        <v/>
      </c>
      <c r="L33" s="289" t="str">
        <f>IF($H33="(en blanco)","",IF($H33="","",IFERROR(IF(VLOOKUP(K33+7,'Fechas de clase'!$B$5:$B$102,1,0),K33+14),K33+7)))</f>
        <v/>
      </c>
      <c r="M33" s="289" t="str">
        <f>IF($H33="(en blanco)","",IF($H33="","",IFERROR(IF(VLOOKUP(L33+7,'Fechas de clase'!$B$5:$B$102,1,0),L33+14),L33+7)))</f>
        <v/>
      </c>
      <c r="N33" s="289" t="str">
        <f>IF($H33="(en blanco)","",IF($H33="","",IFERROR(IF(VLOOKUP(M33+7,'Fechas de clase'!$B$5:$B$102,1,0),M33+14),M33+7)))</f>
        <v/>
      </c>
      <c r="O33" s="289" t="str">
        <f>IF($H33="(en blanco)","",IF($H33="","",IFERROR(IF(VLOOKUP(N33+7,'Fechas de clase'!$B$5:$B$102,1,0),N33+14),N33+7)))</f>
        <v/>
      </c>
      <c r="P33" s="289" t="str">
        <f>IF($H33="(en blanco)","",IF($H33="","",IFERROR(IF(VLOOKUP(O33+7,'Fechas de clase'!$B$5:$B$102,1,0),O33+14),O33+7)))</f>
        <v/>
      </c>
      <c r="Q33" s="289" t="str">
        <f>IF($H33="(en blanco)","",IF($H33="","",IFERROR(IF(VLOOKUP(P33+7,'Fechas de clase'!$B$5:$B$102,1,0),P33+14),P33+7)))</f>
        <v/>
      </c>
      <c r="R33" s="289" t="str">
        <f>IF($H33="(en blanco)","",IF($H33="","",IFERROR(IF(VLOOKUP(Q33+7,'Fechas de clase'!$B$5:$B$102,1,0),Q33+14),Q33+7)))</f>
        <v/>
      </c>
      <c r="S33" s="289" t="str">
        <f>IF($H33="(en blanco)","",IF($H33="","",IFERROR(IF(VLOOKUP(R33+7,'Fechas de clase'!$B$5:$B$102,1,0),R33+14),R33+7)))</f>
        <v/>
      </c>
      <c r="T33" s="289" t="str">
        <f>IF($H33="(en blanco)","",IF($H33="","",IFERROR(IF(VLOOKUP(S33+7,'Fechas de clase'!$B$5:$B$102,1,0),S33+14),S33+7)))</f>
        <v/>
      </c>
      <c r="U33" s="289" t="str">
        <f>IF($H33="(en blanco)","",IF($H33="","",IFERROR(IF(VLOOKUP(T33+7,'Fechas de clase'!$B$5:$B$102,1,0),T33+14),T33+7)))</f>
        <v/>
      </c>
      <c r="V33" s="289" t="str">
        <f>IF($H33="(en blanco)","",IF($H33="","",IFERROR(IF(VLOOKUP(U33+7,'Fechas de clase'!$B$5:$B$102,1,0),U33+14),U33+7)))</f>
        <v/>
      </c>
      <c r="W33" s="289" t="str">
        <f>IF($H33="(en blanco)","",IF($H33="","",IFERROR(IF(VLOOKUP(V33+7,'Fechas de clase'!$B$5:$B$102,1,0),V33+14),V33+7)))</f>
        <v/>
      </c>
      <c r="X33" s="289" t="str">
        <f>IF($H33="(en blanco)","",IF($H33="","",IFERROR(IF(VLOOKUP(W33+7,'Fechas de clase'!$B$5:$B$102,1,0),W33+14),W33+7)))</f>
        <v/>
      </c>
      <c r="Y33" s="289" t="str">
        <f>IF($H33="(en blanco)","",IF($H33="","",IFERROR(IF(VLOOKUP(X33+7,'Fechas de clase'!$B$5:$B$102,1,0),X33+14),X33+7)))</f>
        <v/>
      </c>
    </row>
    <row r="34" spans="2:25">
      <c r="B34" s="290"/>
      <c r="J34" s="288" t="str">
        <f t="shared" si="0"/>
        <v/>
      </c>
      <c r="K34" s="289" t="str">
        <f>IF($H34="(en blanco)","",IF($H34="","",IFERROR(IF(VLOOKUP(H34+7,'Fechas de clase'!$B$5:$B$102,1,0),H34+14),H34+7)))</f>
        <v/>
      </c>
      <c r="L34" s="289" t="str">
        <f>IF($H34="(en blanco)","",IF($H34="","",IFERROR(IF(VLOOKUP(K34+7,'Fechas de clase'!$B$5:$B$102,1,0),K34+14),K34+7)))</f>
        <v/>
      </c>
      <c r="M34" s="289" t="str">
        <f>IF($H34="(en blanco)","",IF($H34="","",IFERROR(IF(VLOOKUP(L34+7,'Fechas de clase'!$B$5:$B$102,1,0),L34+14),L34+7)))</f>
        <v/>
      </c>
      <c r="N34" s="289" t="str">
        <f>IF($H34="(en blanco)","",IF($H34="","",IFERROR(IF(VLOOKUP(M34+7,'Fechas de clase'!$B$5:$B$102,1,0),M34+14),M34+7)))</f>
        <v/>
      </c>
      <c r="O34" s="289" t="str">
        <f>IF($H34="(en blanco)","",IF($H34="","",IFERROR(IF(VLOOKUP(N34+7,'Fechas de clase'!$B$5:$B$102,1,0),N34+14),N34+7)))</f>
        <v/>
      </c>
      <c r="P34" s="289" t="str">
        <f>IF($H34="(en blanco)","",IF($H34="","",IFERROR(IF(VLOOKUP(O34+7,'Fechas de clase'!$B$5:$B$102,1,0),O34+14),O34+7)))</f>
        <v/>
      </c>
      <c r="Q34" s="289" t="str">
        <f>IF($H34="(en blanco)","",IF($H34="","",IFERROR(IF(VLOOKUP(P34+7,'Fechas de clase'!$B$5:$B$102,1,0),P34+14),P34+7)))</f>
        <v/>
      </c>
      <c r="R34" s="289" t="str">
        <f>IF($H34="(en blanco)","",IF($H34="","",IFERROR(IF(VLOOKUP(Q34+7,'Fechas de clase'!$B$5:$B$102,1,0),Q34+14),Q34+7)))</f>
        <v/>
      </c>
      <c r="S34" s="289" t="str">
        <f>IF($H34="(en blanco)","",IF($H34="","",IFERROR(IF(VLOOKUP(R34+7,'Fechas de clase'!$B$5:$B$102,1,0),R34+14),R34+7)))</f>
        <v/>
      </c>
      <c r="T34" s="289" t="str">
        <f>IF($H34="(en blanco)","",IF($H34="","",IFERROR(IF(VLOOKUP(S34+7,'Fechas de clase'!$B$5:$B$102,1,0),S34+14),S34+7)))</f>
        <v/>
      </c>
      <c r="U34" s="289" t="str">
        <f>IF($H34="(en blanco)","",IF($H34="","",IFERROR(IF(VLOOKUP(T34+7,'Fechas de clase'!$B$5:$B$102,1,0),T34+14),T34+7)))</f>
        <v/>
      </c>
      <c r="V34" s="289" t="str">
        <f>IF($H34="(en blanco)","",IF($H34="","",IFERROR(IF(VLOOKUP(U34+7,'Fechas de clase'!$B$5:$B$102,1,0),U34+14),U34+7)))</f>
        <v/>
      </c>
      <c r="W34" s="289" t="str">
        <f>IF($H34="(en blanco)","",IF($H34="","",IFERROR(IF(VLOOKUP(V34+7,'Fechas de clase'!$B$5:$B$102,1,0),V34+14),V34+7)))</f>
        <v/>
      </c>
      <c r="X34" s="289" t="str">
        <f>IF($H34="(en blanco)","",IF($H34="","",IFERROR(IF(VLOOKUP(W34+7,'Fechas de clase'!$B$5:$B$102,1,0),W34+14),W34+7)))</f>
        <v/>
      </c>
      <c r="Y34" s="289" t="str">
        <f>IF($H34="(en blanco)","",IF($H34="","",IFERROR(IF(VLOOKUP(X34+7,'Fechas de clase'!$B$5:$B$102,1,0),X34+14),X34+7)))</f>
        <v/>
      </c>
    </row>
    <row r="35" spans="2:25">
      <c r="B35" s="290"/>
      <c r="J35" s="288" t="str">
        <f t="shared" si="0"/>
        <v/>
      </c>
      <c r="K35" s="289" t="str">
        <f>IF($H35="(en blanco)","",IF($H35="","",IFERROR(IF(VLOOKUP(H35+7,'Fechas de clase'!$B$5:$B$102,1,0),H35+14),H35+7)))</f>
        <v/>
      </c>
      <c r="L35" s="289" t="str">
        <f>IF($H35="(en blanco)","",IF($H35="","",IFERROR(IF(VLOOKUP(K35+7,'Fechas de clase'!$B$5:$B$102,1,0),K35+14),K35+7)))</f>
        <v/>
      </c>
      <c r="M35" s="289" t="str">
        <f>IF($H35="(en blanco)","",IF($H35="","",IFERROR(IF(VLOOKUP(L35+7,'Fechas de clase'!$B$5:$B$102,1,0),L35+14),L35+7)))</f>
        <v/>
      </c>
      <c r="N35" s="289" t="str">
        <f>IF($H35="(en blanco)","",IF($H35="","",IFERROR(IF(VLOOKUP(M35+7,'Fechas de clase'!$B$5:$B$102,1,0),M35+14),M35+7)))</f>
        <v/>
      </c>
      <c r="O35" s="289" t="str">
        <f>IF($H35="(en blanco)","",IF($H35="","",IFERROR(IF(VLOOKUP(N35+7,'Fechas de clase'!$B$5:$B$102,1,0),N35+14),N35+7)))</f>
        <v/>
      </c>
      <c r="P35" s="289" t="str">
        <f>IF($H35="(en blanco)","",IF($H35="","",IFERROR(IF(VLOOKUP(O35+7,'Fechas de clase'!$B$5:$B$102,1,0),O35+14),O35+7)))</f>
        <v/>
      </c>
      <c r="Q35" s="289" t="str">
        <f>IF($H35="(en blanco)","",IF($H35="","",IFERROR(IF(VLOOKUP(P35+7,'Fechas de clase'!$B$5:$B$102,1,0),P35+14),P35+7)))</f>
        <v/>
      </c>
      <c r="R35" s="289" t="str">
        <f>IF($H35="(en blanco)","",IF($H35="","",IFERROR(IF(VLOOKUP(Q35+7,'Fechas de clase'!$B$5:$B$102,1,0),Q35+14),Q35+7)))</f>
        <v/>
      </c>
      <c r="S35" s="289" t="str">
        <f>IF($H35="(en blanco)","",IF($H35="","",IFERROR(IF(VLOOKUP(R35+7,'Fechas de clase'!$B$5:$B$102,1,0),R35+14),R35+7)))</f>
        <v/>
      </c>
      <c r="T35" s="289" t="str">
        <f>IF($H35="(en blanco)","",IF($H35="","",IFERROR(IF(VLOOKUP(S35+7,'Fechas de clase'!$B$5:$B$102,1,0),S35+14),S35+7)))</f>
        <v/>
      </c>
      <c r="U35" s="289" t="str">
        <f>IF($H35="(en blanco)","",IF($H35="","",IFERROR(IF(VLOOKUP(T35+7,'Fechas de clase'!$B$5:$B$102,1,0),T35+14),T35+7)))</f>
        <v/>
      </c>
      <c r="V35" s="289" t="str">
        <f>IF($H35="(en blanco)","",IF($H35="","",IFERROR(IF(VLOOKUP(U35+7,'Fechas de clase'!$B$5:$B$102,1,0),U35+14),U35+7)))</f>
        <v/>
      </c>
      <c r="W35" s="289" t="str">
        <f>IF($H35="(en blanco)","",IF($H35="","",IFERROR(IF(VLOOKUP(V35+7,'Fechas de clase'!$B$5:$B$102,1,0),V35+14),V35+7)))</f>
        <v/>
      </c>
      <c r="X35" s="289" t="str">
        <f>IF($H35="(en blanco)","",IF($H35="","",IFERROR(IF(VLOOKUP(W35+7,'Fechas de clase'!$B$5:$B$102,1,0),W35+14),W35+7)))</f>
        <v/>
      </c>
      <c r="Y35" s="289" t="str">
        <f>IF($H35="(en blanco)","",IF($H35="","",IFERROR(IF(VLOOKUP(X35+7,'Fechas de clase'!$B$5:$B$102,1,0),X35+14),X35+7)))</f>
        <v/>
      </c>
    </row>
    <row r="36" spans="2:25">
      <c r="B36" s="290"/>
      <c r="J36" s="288" t="str">
        <f t="shared" si="0"/>
        <v/>
      </c>
      <c r="K36" s="289" t="str">
        <f>IF($H36="(en blanco)","",IF($H36="","",IFERROR(IF(VLOOKUP(H36+7,'Fechas de clase'!$B$5:$B$102,1,0),H36+14),H36+7)))</f>
        <v/>
      </c>
      <c r="L36" s="289" t="str">
        <f>IF($H36="(en blanco)","",IF($H36="","",IFERROR(IF(VLOOKUP(K36+7,'Fechas de clase'!$B$5:$B$102,1,0),K36+14),K36+7)))</f>
        <v/>
      </c>
      <c r="M36" s="289" t="str">
        <f>IF($H36="(en blanco)","",IF($H36="","",IFERROR(IF(VLOOKUP(L36+7,'Fechas de clase'!$B$5:$B$102,1,0),L36+14),L36+7)))</f>
        <v/>
      </c>
      <c r="N36" s="289" t="str">
        <f>IF($H36="(en blanco)","",IF($H36="","",IFERROR(IF(VLOOKUP(M36+7,'Fechas de clase'!$B$5:$B$102,1,0),M36+14),M36+7)))</f>
        <v/>
      </c>
      <c r="O36" s="289" t="str">
        <f>IF($H36="(en blanco)","",IF($H36="","",IFERROR(IF(VLOOKUP(N36+7,'Fechas de clase'!$B$5:$B$102,1,0),N36+14),N36+7)))</f>
        <v/>
      </c>
      <c r="P36" s="289" t="str">
        <f>IF($H36="(en blanco)","",IF($H36="","",IFERROR(IF(VLOOKUP(O36+7,'Fechas de clase'!$B$5:$B$102,1,0),O36+14),O36+7)))</f>
        <v/>
      </c>
      <c r="Q36" s="289" t="str">
        <f>IF($H36="(en blanco)","",IF($H36="","",IFERROR(IF(VLOOKUP(P36+7,'Fechas de clase'!$B$5:$B$102,1,0),P36+14),P36+7)))</f>
        <v/>
      </c>
      <c r="R36" s="289" t="str">
        <f>IF($H36="(en blanco)","",IF($H36="","",IFERROR(IF(VLOOKUP(Q36+7,'Fechas de clase'!$B$5:$B$102,1,0),Q36+14),Q36+7)))</f>
        <v/>
      </c>
      <c r="S36" s="289" t="str">
        <f>IF($H36="(en blanco)","",IF($H36="","",IFERROR(IF(VLOOKUP(R36+7,'Fechas de clase'!$B$5:$B$102,1,0),R36+14),R36+7)))</f>
        <v/>
      </c>
      <c r="T36" s="289" t="str">
        <f>IF($H36="(en blanco)","",IF($H36="","",IFERROR(IF(VLOOKUP(S36+7,'Fechas de clase'!$B$5:$B$102,1,0),S36+14),S36+7)))</f>
        <v/>
      </c>
      <c r="U36" s="289" t="str">
        <f>IF($H36="(en blanco)","",IF($H36="","",IFERROR(IF(VLOOKUP(T36+7,'Fechas de clase'!$B$5:$B$102,1,0),T36+14),T36+7)))</f>
        <v/>
      </c>
      <c r="V36" s="289" t="str">
        <f>IF($H36="(en blanco)","",IF($H36="","",IFERROR(IF(VLOOKUP(U36+7,'Fechas de clase'!$B$5:$B$102,1,0),U36+14),U36+7)))</f>
        <v/>
      </c>
      <c r="W36" s="289" t="str">
        <f>IF($H36="(en blanco)","",IF($H36="","",IFERROR(IF(VLOOKUP(V36+7,'Fechas de clase'!$B$5:$B$102,1,0),V36+14),V36+7)))</f>
        <v/>
      </c>
      <c r="X36" s="289" t="str">
        <f>IF($H36="(en blanco)","",IF($H36="","",IFERROR(IF(VLOOKUP(W36+7,'Fechas de clase'!$B$5:$B$102,1,0),W36+14),W36+7)))</f>
        <v/>
      </c>
      <c r="Y36" s="289" t="str">
        <f>IF($H36="(en blanco)","",IF($H36="","",IFERROR(IF(VLOOKUP(X36+7,'Fechas de clase'!$B$5:$B$102,1,0),X36+14),X36+7)))</f>
        <v/>
      </c>
    </row>
    <row r="37" spans="2:25">
      <c r="B37" s="290"/>
      <c r="J37" s="288" t="str">
        <f t="shared" si="0"/>
        <v/>
      </c>
      <c r="K37" s="289" t="str">
        <f>IF($H37="(en blanco)","",IF($H37="","",IFERROR(IF(VLOOKUP(H37+7,'Fechas de clase'!$B$5:$B$102,1,0),H37+14),H37+7)))</f>
        <v/>
      </c>
      <c r="L37" s="289" t="str">
        <f>IF($H37="(en blanco)","",IF($H37="","",IFERROR(IF(VLOOKUP(K37+7,'Fechas de clase'!$B$5:$B$102,1,0),K37+14),K37+7)))</f>
        <v/>
      </c>
      <c r="M37" s="289" t="str">
        <f>IF($H37="(en blanco)","",IF($H37="","",IFERROR(IF(VLOOKUP(L37+7,'Fechas de clase'!$B$5:$B$102,1,0),L37+14),L37+7)))</f>
        <v/>
      </c>
      <c r="N37" s="289" t="str">
        <f>IF($H37="(en blanco)","",IF($H37="","",IFERROR(IF(VLOOKUP(M37+7,'Fechas de clase'!$B$5:$B$102,1,0),M37+14),M37+7)))</f>
        <v/>
      </c>
      <c r="O37" s="289" t="str">
        <f>IF($H37="(en blanco)","",IF($H37="","",IFERROR(IF(VLOOKUP(N37+7,'Fechas de clase'!$B$5:$B$102,1,0),N37+14),N37+7)))</f>
        <v/>
      </c>
      <c r="P37" s="289" t="str">
        <f>IF($H37="(en blanco)","",IF($H37="","",IFERROR(IF(VLOOKUP(O37+7,'Fechas de clase'!$B$5:$B$102,1,0),O37+14),O37+7)))</f>
        <v/>
      </c>
      <c r="Q37" s="289" t="str">
        <f>IF($H37="(en blanco)","",IF($H37="","",IFERROR(IF(VLOOKUP(P37+7,'Fechas de clase'!$B$5:$B$102,1,0),P37+14),P37+7)))</f>
        <v/>
      </c>
      <c r="R37" s="289" t="str">
        <f>IF($H37="(en blanco)","",IF($H37="","",IFERROR(IF(VLOOKUP(Q37+7,'Fechas de clase'!$B$5:$B$102,1,0),Q37+14),Q37+7)))</f>
        <v/>
      </c>
      <c r="S37" s="289" t="str">
        <f>IF($H37="(en blanco)","",IF($H37="","",IFERROR(IF(VLOOKUP(R37+7,'Fechas de clase'!$B$5:$B$102,1,0),R37+14),R37+7)))</f>
        <v/>
      </c>
      <c r="T37" s="289" t="str">
        <f>IF($H37="(en blanco)","",IF($H37="","",IFERROR(IF(VLOOKUP(S37+7,'Fechas de clase'!$B$5:$B$102,1,0),S37+14),S37+7)))</f>
        <v/>
      </c>
      <c r="U37" s="289" t="str">
        <f>IF($H37="(en blanco)","",IF($H37="","",IFERROR(IF(VLOOKUP(T37+7,'Fechas de clase'!$B$5:$B$102,1,0),T37+14),T37+7)))</f>
        <v/>
      </c>
      <c r="V37" s="289" t="str">
        <f>IF($H37="(en blanco)","",IF($H37="","",IFERROR(IF(VLOOKUP(U37+7,'Fechas de clase'!$B$5:$B$102,1,0),U37+14),U37+7)))</f>
        <v/>
      </c>
      <c r="W37" s="289" t="str">
        <f>IF($H37="(en blanco)","",IF($H37="","",IFERROR(IF(VLOOKUP(V37+7,'Fechas de clase'!$B$5:$B$102,1,0),V37+14),V37+7)))</f>
        <v/>
      </c>
      <c r="X37" s="289" t="str">
        <f>IF($H37="(en blanco)","",IF($H37="","",IFERROR(IF(VLOOKUP(W37+7,'Fechas de clase'!$B$5:$B$102,1,0),W37+14),W37+7)))</f>
        <v/>
      </c>
      <c r="Y37" s="289" t="str">
        <f>IF($H37="(en blanco)","",IF($H37="","",IFERROR(IF(VLOOKUP(X37+7,'Fechas de clase'!$B$5:$B$102,1,0),X37+14),X37+7)))</f>
        <v/>
      </c>
    </row>
    <row r="38" spans="2:25">
      <c r="B38" s="290"/>
      <c r="J38" s="288" t="str">
        <f t="shared" si="0"/>
        <v/>
      </c>
      <c r="K38" s="289" t="str">
        <f>IF($H38="(en blanco)","",IF($H38="","",IFERROR(IF(VLOOKUP(H38+7,'Fechas de clase'!$B$5:$B$102,1,0),H38+14),H38+7)))</f>
        <v/>
      </c>
      <c r="L38" s="289" t="str">
        <f>IF($H38="(en blanco)","",IF($H38="","",IFERROR(IF(VLOOKUP(K38+7,'Fechas de clase'!$B$5:$B$102,1,0),K38+14),K38+7)))</f>
        <v/>
      </c>
      <c r="M38" s="289" t="str">
        <f>IF($H38="(en blanco)","",IF($H38="","",IFERROR(IF(VLOOKUP(L38+7,'Fechas de clase'!$B$5:$B$102,1,0),L38+14),L38+7)))</f>
        <v/>
      </c>
      <c r="N38" s="289" t="str">
        <f>IF($H38="(en blanco)","",IF($H38="","",IFERROR(IF(VLOOKUP(M38+7,'Fechas de clase'!$B$5:$B$102,1,0),M38+14),M38+7)))</f>
        <v/>
      </c>
      <c r="O38" s="289" t="str">
        <f>IF($H38="(en blanco)","",IF($H38="","",IFERROR(IF(VLOOKUP(N38+7,'Fechas de clase'!$B$5:$B$102,1,0),N38+14),N38+7)))</f>
        <v/>
      </c>
      <c r="P38" s="289" t="str">
        <f>IF($H38="(en blanco)","",IF($H38="","",IFERROR(IF(VLOOKUP(O38+7,'Fechas de clase'!$B$5:$B$102,1,0),O38+14),O38+7)))</f>
        <v/>
      </c>
      <c r="Q38" s="289" t="str">
        <f>IF($H38="(en blanco)","",IF($H38="","",IFERROR(IF(VLOOKUP(P38+7,'Fechas de clase'!$B$5:$B$102,1,0),P38+14),P38+7)))</f>
        <v/>
      </c>
      <c r="R38" s="289" t="str">
        <f>IF($H38="(en blanco)","",IF($H38="","",IFERROR(IF(VLOOKUP(Q38+7,'Fechas de clase'!$B$5:$B$102,1,0),Q38+14),Q38+7)))</f>
        <v/>
      </c>
      <c r="S38" s="289" t="str">
        <f>IF($H38="(en blanco)","",IF($H38="","",IFERROR(IF(VLOOKUP(R38+7,'Fechas de clase'!$B$5:$B$102,1,0),R38+14),R38+7)))</f>
        <v/>
      </c>
      <c r="T38" s="289" t="str">
        <f>IF($H38="(en blanco)","",IF($H38="","",IFERROR(IF(VLOOKUP(S38+7,'Fechas de clase'!$B$5:$B$102,1,0),S38+14),S38+7)))</f>
        <v/>
      </c>
      <c r="U38" s="289" t="str">
        <f>IF($H38="(en blanco)","",IF($H38="","",IFERROR(IF(VLOOKUP(T38+7,'Fechas de clase'!$B$5:$B$102,1,0),T38+14),T38+7)))</f>
        <v/>
      </c>
      <c r="V38" s="289" t="str">
        <f>IF($H38="(en blanco)","",IF($H38="","",IFERROR(IF(VLOOKUP(U38+7,'Fechas de clase'!$B$5:$B$102,1,0),U38+14),U38+7)))</f>
        <v/>
      </c>
      <c r="W38" s="289" t="str">
        <f>IF($H38="(en blanco)","",IF($H38="","",IFERROR(IF(VLOOKUP(V38+7,'Fechas de clase'!$B$5:$B$102,1,0),V38+14),V38+7)))</f>
        <v/>
      </c>
      <c r="X38" s="289" t="str">
        <f>IF($H38="(en blanco)","",IF($H38="","",IFERROR(IF(VLOOKUP(W38+7,'Fechas de clase'!$B$5:$B$102,1,0),W38+14),W38+7)))</f>
        <v/>
      </c>
      <c r="Y38" s="289" t="str">
        <f>IF($H38="(en blanco)","",IF($H38="","",IFERROR(IF(VLOOKUP(X38+7,'Fechas de clase'!$B$5:$B$102,1,0),X38+14),X38+7)))</f>
        <v/>
      </c>
    </row>
    <row r="39" spans="2:25">
      <c r="B39" s="290"/>
      <c r="J39" s="288" t="str">
        <f t="shared" si="0"/>
        <v/>
      </c>
      <c r="K39" s="289" t="str">
        <f>IF($H39="(en blanco)","",IF($H39="","",IFERROR(IF(VLOOKUP(H39+7,'Fechas de clase'!$B$5:$B$102,1,0),H39+14),H39+7)))</f>
        <v/>
      </c>
      <c r="L39" s="289" t="str">
        <f>IF($H39="(en blanco)","",IF($H39="","",IFERROR(IF(VLOOKUP(K39+7,'Fechas de clase'!$B$5:$B$102,1,0),K39+14),K39+7)))</f>
        <v/>
      </c>
      <c r="M39" s="289" t="str">
        <f>IF($H39="(en blanco)","",IF($H39="","",IFERROR(IF(VLOOKUP(L39+7,'Fechas de clase'!$B$5:$B$102,1,0),L39+14),L39+7)))</f>
        <v/>
      </c>
      <c r="N39" s="289" t="str">
        <f>IF($H39="(en blanco)","",IF($H39="","",IFERROR(IF(VLOOKUP(M39+7,'Fechas de clase'!$B$5:$B$102,1,0),M39+14),M39+7)))</f>
        <v/>
      </c>
      <c r="O39" s="289" t="str">
        <f>IF($H39="(en blanco)","",IF($H39="","",IFERROR(IF(VLOOKUP(N39+7,'Fechas de clase'!$B$5:$B$102,1,0),N39+14),N39+7)))</f>
        <v/>
      </c>
      <c r="P39" s="289" t="str">
        <f>IF($H39="(en blanco)","",IF($H39="","",IFERROR(IF(VLOOKUP(O39+7,'Fechas de clase'!$B$5:$B$102,1,0),O39+14),O39+7)))</f>
        <v/>
      </c>
      <c r="Q39" s="289" t="str">
        <f>IF($H39="(en blanco)","",IF($H39="","",IFERROR(IF(VLOOKUP(P39+7,'Fechas de clase'!$B$5:$B$102,1,0),P39+14),P39+7)))</f>
        <v/>
      </c>
      <c r="R39" s="289" t="str">
        <f>IF($H39="(en blanco)","",IF($H39="","",IFERROR(IF(VLOOKUP(Q39+7,'Fechas de clase'!$B$5:$B$102,1,0),Q39+14),Q39+7)))</f>
        <v/>
      </c>
      <c r="S39" s="289" t="str">
        <f>IF($H39="(en blanco)","",IF($H39="","",IFERROR(IF(VLOOKUP(R39+7,'Fechas de clase'!$B$5:$B$102,1,0),R39+14),R39+7)))</f>
        <v/>
      </c>
      <c r="T39" s="289" t="str">
        <f>IF($H39="(en blanco)","",IF($H39="","",IFERROR(IF(VLOOKUP(S39+7,'Fechas de clase'!$B$5:$B$102,1,0),S39+14),S39+7)))</f>
        <v/>
      </c>
      <c r="U39" s="289" t="str">
        <f>IF($H39="(en blanco)","",IF($H39="","",IFERROR(IF(VLOOKUP(T39+7,'Fechas de clase'!$B$5:$B$102,1,0),T39+14),T39+7)))</f>
        <v/>
      </c>
      <c r="V39" s="289" t="str">
        <f>IF($H39="(en blanco)","",IF($H39="","",IFERROR(IF(VLOOKUP(U39+7,'Fechas de clase'!$B$5:$B$102,1,0),U39+14),U39+7)))</f>
        <v/>
      </c>
      <c r="W39" s="289" t="str">
        <f>IF($H39="(en blanco)","",IF($H39="","",IFERROR(IF(VLOOKUP(V39+7,'Fechas de clase'!$B$5:$B$102,1,0),V39+14),V39+7)))</f>
        <v/>
      </c>
      <c r="X39" s="289" t="str">
        <f>IF($H39="(en blanco)","",IF($H39="","",IFERROR(IF(VLOOKUP(W39+7,'Fechas de clase'!$B$5:$B$102,1,0),W39+14),W39+7)))</f>
        <v/>
      </c>
      <c r="Y39" s="289" t="str">
        <f>IF($H39="(en blanco)","",IF($H39="","",IFERROR(IF(VLOOKUP(X39+7,'Fechas de clase'!$B$5:$B$102,1,0),X39+14),X39+7)))</f>
        <v/>
      </c>
    </row>
    <row r="40" spans="2:25">
      <c r="B40" s="290"/>
      <c r="J40" s="288" t="str">
        <f t="shared" si="0"/>
        <v/>
      </c>
      <c r="K40" s="289" t="str">
        <f>IF($H40="(en blanco)","",IF($H40="","",IFERROR(IF(VLOOKUP(H40+7,'Fechas de clase'!$B$5:$B$102,1,0),H40+14),H40+7)))</f>
        <v/>
      </c>
      <c r="L40" s="289" t="str">
        <f>IF($H40="(en blanco)","",IF($H40="","",IFERROR(IF(VLOOKUP(K40+7,'Fechas de clase'!$B$5:$B$102,1,0),K40+14),K40+7)))</f>
        <v/>
      </c>
      <c r="M40" s="289" t="str">
        <f>IF($H40="(en blanco)","",IF($H40="","",IFERROR(IF(VLOOKUP(L40+7,'Fechas de clase'!$B$5:$B$102,1,0),L40+14),L40+7)))</f>
        <v/>
      </c>
      <c r="N40" s="289" t="str">
        <f>IF($H40="(en blanco)","",IF($H40="","",IFERROR(IF(VLOOKUP(M40+7,'Fechas de clase'!$B$5:$B$102,1,0),M40+14),M40+7)))</f>
        <v/>
      </c>
      <c r="O40" s="289" t="str">
        <f>IF($H40="(en blanco)","",IF($H40="","",IFERROR(IF(VLOOKUP(N40+7,'Fechas de clase'!$B$5:$B$102,1,0),N40+14),N40+7)))</f>
        <v/>
      </c>
      <c r="P40" s="289" t="str">
        <f>IF($H40="(en blanco)","",IF($H40="","",IFERROR(IF(VLOOKUP(O40+7,'Fechas de clase'!$B$5:$B$102,1,0),O40+14),O40+7)))</f>
        <v/>
      </c>
      <c r="Q40" s="289" t="str">
        <f>IF($H40="(en blanco)","",IF($H40="","",IFERROR(IF(VLOOKUP(P40+7,'Fechas de clase'!$B$5:$B$102,1,0),P40+14),P40+7)))</f>
        <v/>
      </c>
      <c r="R40" s="289" t="str">
        <f>IF($H40="(en blanco)","",IF($H40="","",IFERROR(IF(VLOOKUP(Q40+7,'Fechas de clase'!$B$5:$B$102,1,0),Q40+14),Q40+7)))</f>
        <v/>
      </c>
      <c r="S40" s="289" t="str">
        <f>IF($H40="(en blanco)","",IF($H40="","",IFERROR(IF(VLOOKUP(R40+7,'Fechas de clase'!$B$5:$B$102,1,0),R40+14),R40+7)))</f>
        <v/>
      </c>
      <c r="T40" s="289" t="str">
        <f>IF($H40="(en blanco)","",IF($H40="","",IFERROR(IF(VLOOKUP(S40+7,'Fechas de clase'!$B$5:$B$102,1,0),S40+14),S40+7)))</f>
        <v/>
      </c>
      <c r="U40" s="289" t="str">
        <f>IF($H40="(en blanco)","",IF($H40="","",IFERROR(IF(VLOOKUP(T40+7,'Fechas de clase'!$B$5:$B$102,1,0),T40+14),T40+7)))</f>
        <v/>
      </c>
      <c r="V40" s="289" t="str">
        <f>IF($H40="(en blanco)","",IF($H40="","",IFERROR(IF(VLOOKUP(U40+7,'Fechas de clase'!$B$5:$B$102,1,0),U40+14),U40+7)))</f>
        <v/>
      </c>
      <c r="W40" s="289" t="str">
        <f>IF($H40="(en blanco)","",IF($H40="","",IFERROR(IF(VLOOKUP(V40+7,'Fechas de clase'!$B$5:$B$102,1,0),V40+14),V40+7)))</f>
        <v/>
      </c>
      <c r="X40" s="289" t="str">
        <f>IF($H40="(en blanco)","",IF($H40="","",IFERROR(IF(VLOOKUP(W40+7,'Fechas de clase'!$B$5:$B$102,1,0),W40+14),W40+7)))</f>
        <v/>
      </c>
      <c r="Y40" s="289" t="str">
        <f>IF($H40="(en blanco)","",IF($H40="","",IFERROR(IF(VLOOKUP(X40+7,'Fechas de clase'!$B$5:$B$102,1,0),X40+14),X40+7)))</f>
        <v/>
      </c>
    </row>
    <row r="41" spans="2:25">
      <c r="B41" s="290"/>
      <c r="J41" s="288" t="str">
        <f t="shared" si="0"/>
        <v/>
      </c>
      <c r="K41" s="289" t="str">
        <f>IF($H41="(en blanco)","",IF($H41="","",IFERROR(IF(VLOOKUP(H41+7,'Fechas de clase'!$B$5:$B$102,1,0),H41+14),H41+7)))</f>
        <v/>
      </c>
      <c r="L41" s="289" t="str">
        <f>IF($H41="(en blanco)","",IF($H41="","",IFERROR(IF(VLOOKUP(K41+7,'Fechas de clase'!$B$5:$B$102,1,0),K41+14),K41+7)))</f>
        <v/>
      </c>
      <c r="M41" s="289" t="str">
        <f>IF($H41="(en blanco)","",IF($H41="","",IFERROR(IF(VLOOKUP(L41+7,'Fechas de clase'!$B$5:$B$102,1,0),L41+14),L41+7)))</f>
        <v/>
      </c>
      <c r="N41" s="289" t="str">
        <f>IF($H41="(en blanco)","",IF($H41="","",IFERROR(IF(VLOOKUP(M41+7,'Fechas de clase'!$B$5:$B$102,1,0),M41+14),M41+7)))</f>
        <v/>
      </c>
      <c r="O41" s="289" t="str">
        <f>IF($H41="(en blanco)","",IF($H41="","",IFERROR(IF(VLOOKUP(N41+7,'Fechas de clase'!$B$5:$B$102,1,0),N41+14),N41+7)))</f>
        <v/>
      </c>
      <c r="P41" s="289" t="str">
        <f>IF($H41="(en blanco)","",IF($H41="","",IFERROR(IF(VLOOKUP(O41+7,'Fechas de clase'!$B$5:$B$102,1,0),O41+14),O41+7)))</f>
        <v/>
      </c>
      <c r="Q41" s="289" t="str">
        <f>IF($H41="(en blanco)","",IF($H41="","",IFERROR(IF(VLOOKUP(P41+7,'Fechas de clase'!$B$5:$B$102,1,0),P41+14),P41+7)))</f>
        <v/>
      </c>
      <c r="R41" s="289" t="str">
        <f>IF($H41="(en blanco)","",IF($H41="","",IFERROR(IF(VLOOKUP(Q41+7,'Fechas de clase'!$B$5:$B$102,1,0),Q41+14),Q41+7)))</f>
        <v/>
      </c>
      <c r="S41" s="289" t="str">
        <f>IF($H41="(en blanco)","",IF($H41="","",IFERROR(IF(VLOOKUP(R41+7,'Fechas de clase'!$B$5:$B$102,1,0),R41+14),R41+7)))</f>
        <v/>
      </c>
      <c r="T41" s="289" t="str">
        <f>IF($H41="(en blanco)","",IF($H41="","",IFERROR(IF(VLOOKUP(S41+7,'Fechas de clase'!$B$5:$B$102,1,0),S41+14),S41+7)))</f>
        <v/>
      </c>
      <c r="U41" s="289" t="str">
        <f>IF($H41="(en blanco)","",IF($H41="","",IFERROR(IF(VLOOKUP(T41+7,'Fechas de clase'!$B$5:$B$102,1,0),T41+14),T41+7)))</f>
        <v/>
      </c>
      <c r="V41" s="289" t="str">
        <f>IF($H41="(en blanco)","",IF($H41="","",IFERROR(IF(VLOOKUP(U41+7,'Fechas de clase'!$B$5:$B$102,1,0),U41+14),U41+7)))</f>
        <v/>
      </c>
      <c r="W41" s="289" t="str">
        <f>IF($H41="(en blanco)","",IF($H41="","",IFERROR(IF(VLOOKUP(V41+7,'Fechas de clase'!$B$5:$B$102,1,0),V41+14),V41+7)))</f>
        <v/>
      </c>
      <c r="X41" s="289" t="str">
        <f>IF($H41="(en blanco)","",IF($H41="","",IFERROR(IF(VLOOKUP(W41+7,'Fechas de clase'!$B$5:$B$102,1,0),W41+14),W41+7)))</f>
        <v/>
      </c>
      <c r="Y41" s="289" t="str">
        <f>IF($H41="(en blanco)","",IF($H41="","",IFERROR(IF(VLOOKUP(X41+7,'Fechas de clase'!$B$5:$B$102,1,0),X41+14),X41+7)))</f>
        <v/>
      </c>
    </row>
    <row r="42" spans="2:25">
      <c r="B42" s="290"/>
      <c r="J42" s="288" t="str">
        <f t="shared" si="0"/>
        <v/>
      </c>
      <c r="K42" s="289" t="str">
        <f>IF($H42="(en blanco)","",IF($H42="","",IFERROR(IF(VLOOKUP(H42+7,'Fechas de clase'!$B$5:$B$102,1,0),H42+14),H42+7)))</f>
        <v/>
      </c>
      <c r="L42" s="289" t="str">
        <f>IF($H42="(en blanco)","",IF($H42="","",IFERROR(IF(VLOOKUP(K42+7,'Fechas de clase'!$B$5:$B$102,1,0),K42+14),K42+7)))</f>
        <v/>
      </c>
      <c r="M42" s="289" t="str">
        <f>IF($H42="(en blanco)","",IF($H42="","",IFERROR(IF(VLOOKUP(L42+7,'Fechas de clase'!$B$5:$B$102,1,0),L42+14),L42+7)))</f>
        <v/>
      </c>
      <c r="N42" s="289" t="str">
        <f>IF($H42="(en blanco)","",IF($H42="","",IFERROR(IF(VLOOKUP(M42+7,'Fechas de clase'!$B$5:$B$102,1,0),M42+14),M42+7)))</f>
        <v/>
      </c>
      <c r="O42" s="289" t="str">
        <f>IF($H42="(en blanco)","",IF($H42="","",IFERROR(IF(VLOOKUP(N42+7,'Fechas de clase'!$B$5:$B$102,1,0),N42+14),N42+7)))</f>
        <v/>
      </c>
      <c r="P42" s="289" t="str">
        <f>IF($H42="(en blanco)","",IF($H42="","",IFERROR(IF(VLOOKUP(O42+7,'Fechas de clase'!$B$5:$B$102,1,0),O42+14),O42+7)))</f>
        <v/>
      </c>
      <c r="Q42" s="289" t="str">
        <f>IF($H42="(en blanco)","",IF($H42="","",IFERROR(IF(VLOOKUP(P42+7,'Fechas de clase'!$B$5:$B$102,1,0),P42+14),P42+7)))</f>
        <v/>
      </c>
      <c r="R42" s="289" t="str">
        <f>IF($H42="(en blanco)","",IF($H42="","",IFERROR(IF(VLOOKUP(Q42+7,'Fechas de clase'!$B$5:$B$102,1,0),Q42+14),Q42+7)))</f>
        <v/>
      </c>
      <c r="S42" s="289" t="str">
        <f>IF($H42="(en blanco)","",IF($H42="","",IFERROR(IF(VLOOKUP(R42+7,'Fechas de clase'!$B$5:$B$102,1,0),R42+14),R42+7)))</f>
        <v/>
      </c>
      <c r="T42" s="289" t="str">
        <f>IF($H42="(en blanco)","",IF($H42="","",IFERROR(IF(VLOOKUP(S42+7,'Fechas de clase'!$B$5:$B$102,1,0),S42+14),S42+7)))</f>
        <v/>
      </c>
      <c r="U42" s="289" t="str">
        <f>IF($H42="(en blanco)","",IF($H42="","",IFERROR(IF(VLOOKUP(T42+7,'Fechas de clase'!$B$5:$B$102,1,0),T42+14),T42+7)))</f>
        <v/>
      </c>
      <c r="V42" s="289" t="str">
        <f>IF($H42="(en blanco)","",IF($H42="","",IFERROR(IF(VLOOKUP(U42+7,'Fechas de clase'!$B$5:$B$102,1,0),U42+14),U42+7)))</f>
        <v/>
      </c>
      <c r="W42" s="289" t="str">
        <f>IF($H42="(en blanco)","",IF($H42="","",IFERROR(IF(VLOOKUP(V42+7,'Fechas de clase'!$B$5:$B$102,1,0),V42+14),V42+7)))</f>
        <v/>
      </c>
      <c r="X42" s="289" t="str">
        <f>IF($H42="(en blanco)","",IF($H42="","",IFERROR(IF(VLOOKUP(W42+7,'Fechas de clase'!$B$5:$B$102,1,0),W42+14),W42+7)))</f>
        <v/>
      </c>
      <c r="Y42" s="289" t="str">
        <f>IF($H42="(en blanco)","",IF($H42="","",IFERROR(IF(VLOOKUP(X42+7,'Fechas de clase'!$B$5:$B$102,1,0),X42+14),X42+7)))</f>
        <v/>
      </c>
    </row>
    <row r="43" spans="2:25">
      <c r="B43" s="290"/>
      <c r="J43" s="288" t="str">
        <f t="shared" si="0"/>
        <v/>
      </c>
      <c r="K43" s="289" t="str">
        <f>IF($H43="(en blanco)","",IF($H43="","",IFERROR(IF(VLOOKUP(H43+7,'Fechas de clase'!$B$5:$B$102,1,0),H43+14),H43+7)))</f>
        <v/>
      </c>
      <c r="L43" s="289" t="str">
        <f>IF($H43="(en blanco)","",IF($H43="","",IFERROR(IF(VLOOKUP(K43+7,'Fechas de clase'!$B$5:$B$102,1,0),K43+14),K43+7)))</f>
        <v/>
      </c>
      <c r="M43" s="289" t="str">
        <f>IF($H43="(en blanco)","",IF($H43="","",IFERROR(IF(VLOOKUP(L43+7,'Fechas de clase'!$B$5:$B$102,1,0),L43+14),L43+7)))</f>
        <v/>
      </c>
      <c r="N43" s="289" t="str">
        <f>IF($H43="(en blanco)","",IF($H43="","",IFERROR(IF(VLOOKUP(M43+7,'Fechas de clase'!$B$5:$B$102,1,0),M43+14),M43+7)))</f>
        <v/>
      </c>
      <c r="O43" s="289" t="str">
        <f>IF($H43="(en blanco)","",IF($H43="","",IFERROR(IF(VLOOKUP(N43+7,'Fechas de clase'!$B$5:$B$102,1,0),N43+14),N43+7)))</f>
        <v/>
      </c>
      <c r="P43" s="289" t="str">
        <f>IF($H43="(en blanco)","",IF($H43="","",IFERROR(IF(VLOOKUP(O43+7,'Fechas de clase'!$B$5:$B$102,1,0),O43+14),O43+7)))</f>
        <v/>
      </c>
      <c r="Q43" s="289" t="str">
        <f>IF($H43="(en blanco)","",IF($H43="","",IFERROR(IF(VLOOKUP(P43+7,'Fechas de clase'!$B$5:$B$102,1,0),P43+14),P43+7)))</f>
        <v/>
      </c>
      <c r="R43" s="289" t="str">
        <f>IF($H43="(en blanco)","",IF($H43="","",IFERROR(IF(VLOOKUP(Q43+7,'Fechas de clase'!$B$5:$B$102,1,0),Q43+14),Q43+7)))</f>
        <v/>
      </c>
      <c r="S43" s="289" t="str">
        <f>IF($H43="(en blanco)","",IF($H43="","",IFERROR(IF(VLOOKUP(R43+7,'Fechas de clase'!$B$5:$B$102,1,0),R43+14),R43+7)))</f>
        <v/>
      </c>
      <c r="T43" s="289" t="str">
        <f>IF($H43="(en blanco)","",IF($H43="","",IFERROR(IF(VLOOKUP(S43+7,'Fechas de clase'!$B$5:$B$102,1,0),S43+14),S43+7)))</f>
        <v/>
      </c>
      <c r="U43" s="289" t="str">
        <f>IF($H43="(en blanco)","",IF($H43="","",IFERROR(IF(VLOOKUP(T43+7,'Fechas de clase'!$B$5:$B$102,1,0),T43+14),T43+7)))</f>
        <v/>
      </c>
      <c r="V43" s="289" t="str">
        <f>IF($H43="(en blanco)","",IF($H43="","",IFERROR(IF(VLOOKUP(U43+7,'Fechas de clase'!$B$5:$B$102,1,0),U43+14),U43+7)))</f>
        <v/>
      </c>
      <c r="W43" s="289" t="str">
        <f>IF($H43="(en blanco)","",IF($H43="","",IFERROR(IF(VLOOKUP(V43+7,'Fechas de clase'!$B$5:$B$102,1,0),V43+14),V43+7)))</f>
        <v/>
      </c>
      <c r="X43" s="289" t="str">
        <f>IF($H43="(en blanco)","",IF($H43="","",IFERROR(IF(VLOOKUP(W43+7,'Fechas de clase'!$B$5:$B$102,1,0),W43+14),W43+7)))</f>
        <v/>
      </c>
      <c r="Y43" s="289" t="str">
        <f>IF($H43="(en blanco)","",IF($H43="","",IFERROR(IF(VLOOKUP(X43+7,'Fechas de clase'!$B$5:$B$102,1,0),X43+14),X43+7)))</f>
        <v/>
      </c>
    </row>
    <row r="44" spans="2:25">
      <c r="B44" s="290"/>
      <c r="J44" s="288" t="str">
        <f t="shared" si="0"/>
        <v/>
      </c>
      <c r="K44" s="289" t="str">
        <f>IF($H44="(en blanco)","",IF($H44="","",IFERROR(IF(VLOOKUP(H44+7,'Fechas de clase'!$B$5:$B$102,1,0),H44+14),H44+7)))</f>
        <v/>
      </c>
      <c r="L44" s="289" t="str">
        <f>IF($H44="(en blanco)","",IF($H44="","",IFERROR(IF(VLOOKUP(K44+7,'Fechas de clase'!$B$5:$B$102,1,0),K44+14),K44+7)))</f>
        <v/>
      </c>
      <c r="M44" s="289" t="str">
        <f>IF($H44="(en blanco)","",IF($H44="","",IFERROR(IF(VLOOKUP(L44+7,'Fechas de clase'!$B$5:$B$102,1,0),L44+14),L44+7)))</f>
        <v/>
      </c>
      <c r="N44" s="289" t="str">
        <f>IF($H44="(en blanco)","",IF($H44="","",IFERROR(IF(VLOOKUP(M44+7,'Fechas de clase'!$B$5:$B$102,1,0),M44+14),M44+7)))</f>
        <v/>
      </c>
      <c r="O44" s="289" t="str">
        <f>IF($H44="(en blanco)","",IF($H44="","",IFERROR(IF(VLOOKUP(N44+7,'Fechas de clase'!$B$5:$B$102,1,0),N44+14),N44+7)))</f>
        <v/>
      </c>
      <c r="P44" s="289" t="str">
        <f>IF($H44="(en blanco)","",IF($H44="","",IFERROR(IF(VLOOKUP(O44+7,'Fechas de clase'!$B$5:$B$102,1,0),O44+14),O44+7)))</f>
        <v/>
      </c>
      <c r="Q44" s="289" t="str">
        <f>IF($H44="(en blanco)","",IF($H44="","",IFERROR(IF(VLOOKUP(P44+7,'Fechas de clase'!$B$5:$B$102,1,0),P44+14),P44+7)))</f>
        <v/>
      </c>
      <c r="R44" s="289" t="str">
        <f>IF($H44="(en blanco)","",IF($H44="","",IFERROR(IF(VLOOKUP(Q44+7,'Fechas de clase'!$B$5:$B$102,1,0),Q44+14),Q44+7)))</f>
        <v/>
      </c>
      <c r="S44" s="289" t="str">
        <f>IF($H44="(en blanco)","",IF($H44="","",IFERROR(IF(VLOOKUP(R44+7,'Fechas de clase'!$B$5:$B$102,1,0),R44+14),R44+7)))</f>
        <v/>
      </c>
      <c r="T44" s="289" t="str">
        <f>IF($H44="(en blanco)","",IF($H44="","",IFERROR(IF(VLOOKUP(S44+7,'Fechas de clase'!$B$5:$B$102,1,0),S44+14),S44+7)))</f>
        <v/>
      </c>
      <c r="U44" s="289" t="str">
        <f>IF($H44="(en blanco)","",IF($H44="","",IFERROR(IF(VLOOKUP(T44+7,'Fechas de clase'!$B$5:$B$102,1,0),T44+14),T44+7)))</f>
        <v/>
      </c>
      <c r="V44" s="289" t="str">
        <f>IF($H44="(en blanco)","",IF($H44="","",IFERROR(IF(VLOOKUP(U44+7,'Fechas de clase'!$B$5:$B$102,1,0),U44+14),U44+7)))</f>
        <v/>
      </c>
      <c r="W44" s="289" t="str">
        <f>IF($H44="(en blanco)","",IF($H44="","",IFERROR(IF(VLOOKUP(V44+7,'Fechas de clase'!$B$5:$B$102,1,0),V44+14),V44+7)))</f>
        <v/>
      </c>
      <c r="X44" s="289" t="str">
        <f>IF($H44="(en blanco)","",IF($H44="","",IFERROR(IF(VLOOKUP(W44+7,'Fechas de clase'!$B$5:$B$102,1,0),W44+14),W44+7)))</f>
        <v/>
      </c>
      <c r="Y44" s="289" t="str">
        <f>IF($H44="(en blanco)","",IF($H44="","",IFERROR(IF(VLOOKUP(X44+7,'Fechas de clase'!$B$5:$B$102,1,0),X44+14),X44+7)))</f>
        <v/>
      </c>
    </row>
    <row r="45" spans="2:25">
      <c r="B45" s="290"/>
      <c r="J45" s="288" t="str">
        <f t="shared" si="0"/>
        <v/>
      </c>
      <c r="K45" s="289" t="str">
        <f>IF($H45="(en blanco)","",IF($H45="","",IFERROR(IF(VLOOKUP(H45+7,'Fechas de clase'!$B$5:$B$102,1,0),H45+14),H45+7)))</f>
        <v/>
      </c>
      <c r="L45" s="289" t="str">
        <f>IF($H45="(en blanco)","",IF($H45="","",IFERROR(IF(VLOOKUP(K45+7,'Fechas de clase'!$B$5:$B$102,1,0),K45+14),K45+7)))</f>
        <v/>
      </c>
      <c r="M45" s="289" t="str">
        <f>IF($H45="(en blanco)","",IF($H45="","",IFERROR(IF(VLOOKUP(L45+7,'Fechas de clase'!$B$5:$B$102,1,0),L45+14),L45+7)))</f>
        <v/>
      </c>
      <c r="N45" s="289" t="str">
        <f>IF($H45="(en blanco)","",IF($H45="","",IFERROR(IF(VLOOKUP(M45+7,'Fechas de clase'!$B$5:$B$102,1,0),M45+14),M45+7)))</f>
        <v/>
      </c>
      <c r="O45" s="289" t="str">
        <f>IF($H45="(en blanco)","",IF($H45="","",IFERROR(IF(VLOOKUP(N45+7,'Fechas de clase'!$B$5:$B$102,1,0),N45+14),N45+7)))</f>
        <v/>
      </c>
      <c r="P45" s="289" t="str">
        <f>IF($H45="(en blanco)","",IF($H45="","",IFERROR(IF(VLOOKUP(O45+7,'Fechas de clase'!$B$5:$B$102,1,0),O45+14),O45+7)))</f>
        <v/>
      </c>
      <c r="Q45" s="289" t="str">
        <f>IF($H45="(en blanco)","",IF($H45="","",IFERROR(IF(VLOOKUP(P45+7,'Fechas de clase'!$B$5:$B$102,1,0),P45+14),P45+7)))</f>
        <v/>
      </c>
      <c r="R45" s="289" t="str">
        <f>IF($H45="(en blanco)","",IF($H45="","",IFERROR(IF(VLOOKUP(Q45+7,'Fechas de clase'!$B$5:$B$102,1,0),Q45+14),Q45+7)))</f>
        <v/>
      </c>
      <c r="S45" s="289" t="str">
        <f>IF($H45="(en blanco)","",IF($H45="","",IFERROR(IF(VLOOKUP(R45+7,'Fechas de clase'!$B$5:$B$102,1,0),R45+14),R45+7)))</f>
        <v/>
      </c>
      <c r="T45" s="289" t="str">
        <f>IF($H45="(en blanco)","",IF($H45="","",IFERROR(IF(VLOOKUP(S45+7,'Fechas de clase'!$B$5:$B$102,1,0),S45+14),S45+7)))</f>
        <v/>
      </c>
      <c r="U45" s="289" t="str">
        <f>IF($H45="(en blanco)","",IF($H45="","",IFERROR(IF(VLOOKUP(T45+7,'Fechas de clase'!$B$5:$B$102,1,0),T45+14),T45+7)))</f>
        <v/>
      </c>
      <c r="V45" s="289" t="str">
        <f>IF($H45="(en blanco)","",IF($H45="","",IFERROR(IF(VLOOKUP(U45+7,'Fechas de clase'!$B$5:$B$102,1,0),U45+14),U45+7)))</f>
        <v/>
      </c>
      <c r="W45" s="289" t="str">
        <f>IF($H45="(en blanco)","",IF($H45="","",IFERROR(IF(VLOOKUP(V45+7,'Fechas de clase'!$B$5:$B$102,1,0),V45+14),V45+7)))</f>
        <v/>
      </c>
      <c r="X45" s="289" t="str">
        <f>IF($H45="(en blanco)","",IF($H45="","",IFERROR(IF(VLOOKUP(W45+7,'Fechas de clase'!$B$5:$B$102,1,0),W45+14),W45+7)))</f>
        <v/>
      </c>
      <c r="Y45" s="289" t="str">
        <f>IF($H45="(en blanco)","",IF($H45="","",IFERROR(IF(VLOOKUP(X45+7,'Fechas de clase'!$B$5:$B$102,1,0),X45+14),X45+7)))</f>
        <v/>
      </c>
    </row>
    <row r="46" spans="2:25">
      <c r="B46" s="290"/>
      <c r="J46" s="288" t="str">
        <f t="shared" si="0"/>
        <v/>
      </c>
      <c r="K46" s="289" t="str">
        <f>IF($H46="(en blanco)","",IF($H46="","",IFERROR(IF(VLOOKUP(H46+7,'Fechas de clase'!$B$5:$B$102,1,0),H46+14),H46+7)))</f>
        <v/>
      </c>
      <c r="L46" s="289" t="str">
        <f>IF($H46="(en blanco)","",IF($H46="","",IFERROR(IF(VLOOKUP(K46+7,'Fechas de clase'!$B$5:$B$102,1,0),K46+14),K46+7)))</f>
        <v/>
      </c>
      <c r="M46" s="289" t="str">
        <f>IF($H46="(en blanco)","",IF($H46="","",IFERROR(IF(VLOOKUP(L46+7,'Fechas de clase'!$B$5:$B$102,1,0),L46+14),L46+7)))</f>
        <v/>
      </c>
      <c r="N46" s="289" t="str">
        <f>IF($H46="(en blanco)","",IF($H46="","",IFERROR(IF(VLOOKUP(M46+7,'Fechas de clase'!$B$5:$B$102,1,0),M46+14),M46+7)))</f>
        <v/>
      </c>
      <c r="O46" s="289" t="str">
        <f>IF($H46="(en blanco)","",IF($H46="","",IFERROR(IF(VLOOKUP(N46+7,'Fechas de clase'!$B$5:$B$102,1,0),N46+14),N46+7)))</f>
        <v/>
      </c>
      <c r="P46" s="289" t="str">
        <f>IF($H46="(en blanco)","",IF($H46="","",IFERROR(IF(VLOOKUP(O46+7,'Fechas de clase'!$B$5:$B$102,1,0),O46+14),O46+7)))</f>
        <v/>
      </c>
      <c r="Q46" s="289" t="str">
        <f>IF($H46="(en blanco)","",IF($H46="","",IFERROR(IF(VLOOKUP(P46+7,'Fechas de clase'!$B$5:$B$102,1,0),P46+14),P46+7)))</f>
        <v/>
      </c>
      <c r="R46" s="289" t="str">
        <f>IF($H46="(en blanco)","",IF($H46="","",IFERROR(IF(VLOOKUP(Q46+7,'Fechas de clase'!$B$5:$B$102,1,0),Q46+14),Q46+7)))</f>
        <v/>
      </c>
      <c r="S46" s="289" t="str">
        <f>IF($H46="(en blanco)","",IF($H46="","",IFERROR(IF(VLOOKUP(R46+7,'Fechas de clase'!$B$5:$B$102,1,0),R46+14),R46+7)))</f>
        <v/>
      </c>
      <c r="T46" s="289" t="str">
        <f>IF($H46="(en blanco)","",IF($H46="","",IFERROR(IF(VLOOKUP(S46+7,'Fechas de clase'!$B$5:$B$102,1,0),S46+14),S46+7)))</f>
        <v/>
      </c>
      <c r="U46" s="289" t="str">
        <f>IF($H46="(en blanco)","",IF($H46="","",IFERROR(IF(VLOOKUP(T46+7,'Fechas de clase'!$B$5:$B$102,1,0),T46+14),T46+7)))</f>
        <v/>
      </c>
      <c r="V46" s="289" t="str">
        <f>IF($H46="(en blanco)","",IF($H46="","",IFERROR(IF(VLOOKUP(U46+7,'Fechas de clase'!$B$5:$B$102,1,0),U46+14),U46+7)))</f>
        <v/>
      </c>
      <c r="W46" s="289" t="str">
        <f>IF($H46="(en blanco)","",IF($H46="","",IFERROR(IF(VLOOKUP(V46+7,'Fechas de clase'!$B$5:$B$102,1,0),V46+14),V46+7)))</f>
        <v/>
      </c>
      <c r="X46" s="289" t="str">
        <f>IF($H46="(en blanco)","",IF($H46="","",IFERROR(IF(VLOOKUP(W46+7,'Fechas de clase'!$B$5:$B$102,1,0),W46+14),W46+7)))</f>
        <v/>
      </c>
      <c r="Y46" s="289" t="str">
        <f>IF($H46="(en blanco)","",IF($H46="","",IFERROR(IF(VLOOKUP(X46+7,'Fechas de clase'!$B$5:$B$102,1,0),X46+14),X46+7)))</f>
        <v/>
      </c>
    </row>
    <row r="47" spans="2:25">
      <c r="B47" s="290"/>
      <c r="J47" s="288" t="str">
        <f t="shared" si="0"/>
        <v/>
      </c>
      <c r="K47" s="289" t="str">
        <f>IF($H47="(en blanco)","",IF($H47="","",IFERROR(IF(VLOOKUP(H47+7,'Fechas de clase'!$B$5:$B$102,1,0),H47+14),H47+7)))</f>
        <v/>
      </c>
      <c r="L47" s="289" t="str">
        <f>IF($H47="(en blanco)","",IF($H47="","",IFERROR(IF(VLOOKUP(K47+7,'Fechas de clase'!$B$5:$B$102,1,0),K47+14),K47+7)))</f>
        <v/>
      </c>
      <c r="M47" s="289" t="str">
        <f>IF($H47="(en blanco)","",IF($H47="","",IFERROR(IF(VLOOKUP(L47+7,'Fechas de clase'!$B$5:$B$102,1,0),L47+14),L47+7)))</f>
        <v/>
      </c>
      <c r="N47" s="289" t="str">
        <f>IF($H47="(en blanco)","",IF($H47="","",IFERROR(IF(VLOOKUP(M47+7,'Fechas de clase'!$B$5:$B$102,1,0),M47+14),M47+7)))</f>
        <v/>
      </c>
      <c r="O47" s="289" t="str">
        <f>IF($H47="(en blanco)","",IF($H47="","",IFERROR(IF(VLOOKUP(N47+7,'Fechas de clase'!$B$5:$B$102,1,0),N47+14),N47+7)))</f>
        <v/>
      </c>
      <c r="P47" s="289" t="str">
        <f>IF($H47="(en blanco)","",IF($H47="","",IFERROR(IF(VLOOKUP(O47+7,'Fechas de clase'!$B$5:$B$102,1,0),O47+14),O47+7)))</f>
        <v/>
      </c>
      <c r="Q47" s="289" t="str">
        <f>IF($H47="(en blanco)","",IF($H47="","",IFERROR(IF(VLOOKUP(P47+7,'Fechas de clase'!$B$5:$B$102,1,0),P47+14),P47+7)))</f>
        <v/>
      </c>
      <c r="R47" s="289" t="str">
        <f>IF($H47="(en blanco)","",IF($H47="","",IFERROR(IF(VLOOKUP(Q47+7,'Fechas de clase'!$B$5:$B$102,1,0),Q47+14),Q47+7)))</f>
        <v/>
      </c>
      <c r="S47" s="289" t="str">
        <f>IF($H47="(en blanco)","",IF($H47="","",IFERROR(IF(VLOOKUP(R47+7,'Fechas de clase'!$B$5:$B$102,1,0),R47+14),R47+7)))</f>
        <v/>
      </c>
      <c r="T47" s="289" t="str">
        <f>IF($H47="(en blanco)","",IF($H47="","",IFERROR(IF(VLOOKUP(S47+7,'Fechas de clase'!$B$5:$B$102,1,0),S47+14),S47+7)))</f>
        <v/>
      </c>
      <c r="U47" s="289" t="str">
        <f>IF($H47="(en blanco)","",IF($H47="","",IFERROR(IF(VLOOKUP(T47+7,'Fechas de clase'!$B$5:$B$102,1,0),T47+14),T47+7)))</f>
        <v/>
      </c>
      <c r="V47" s="289" t="str">
        <f>IF($H47="(en blanco)","",IF($H47="","",IFERROR(IF(VLOOKUP(U47+7,'Fechas de clase'!$B$5:$B$102,1,0),U47+14),U47+7)))</f>
        <v/>
      </c>
      <c r="W47" s="289" t="str">
        <f>IF($H47="(en blanco)","",IF($H47="","",IFERROR(IF(VLOOKUP(V47+7,'Fechas de clase'!$B$5:$B$102,1,0),V47+14),V47+7)))</f>
        <v/>
      </c>
      <c r="X47" s="289" t="str">
        <f>IF($H47="(en blanco)","",IF($H47="","",IFERROR(IF(VLOOKUP(W47+7,'Fechas de clase'!$B$5:$B$102,1,0),W47+14),W47+7)))</f>
        <v/>
      </c>
      <c r="Y47" s="289" t="str">
        <f>IF($H47="(en blanco)","",IF($H47="","",IFERROR(IF(VLOOKUP(X47+7,'Fechas de clase'!$B$5:$B$102,1,0),X47+14),X47+7)))</f>
        <v/>
      </c>
    </row>
    <row r="48" spans="2:25">
      <c r="B48" s="290"/>
      <c r="J48" s="288" t="str">
        <f t="shared" si="0"/>
        <v/>
      </c>
      <c r="K48" s="289" t="str">
        <f>IF($H48="(en blanco)","",IF($H48="","",IFERROR(IF(VLOOKUP(H48+7,'Fechas de clase'!$B$5:$B$102,1,0),H48+14),H48+7)))</f>
        <v/>
      </c>
      <c r="L48" s="289" t="str">
        <f>IF($H48="(en blanco)","",IF($H48="","",IFERROR(IF(VLOOKUP(K48+7,'Fechas de clase'!$B$5:$B$102,1,0),K48+14),K48+7)))</f>
        <v/>
      </c>
      <c r="M48" s="289" t="str">
        <f>IF($H48="(en blanco)","",IF($H48="","",IFERROR(IF(VLOOKUP(L48+7,'Fechas de clase'!$B$5:$B$102,1,0),L48+14),L48+7)))</f>
        <v/>
      </c>
      <c r="N48" s="289" t="str">
        <f>IF($H48="(en blanco)","",IF($H48="","",IFERROR(IF(VLOOKUP(M48+7,'Fechas de clase'!$B$5:$B$102,1,0),M48+14),M48+7)))</f>
        <v/>
      </c>
      <c r="O48" s="289" t="str">
        <f>IF($H48="(en blanco)","",IF($H48="","",IFERROR(IF(VLOOKUP(N48+7,'Fechas de clase'!$B$5:$B$102,1,0),N48+14),N48+7)))</f>
        <v/>
      </c>
      <c r="P48" s="289" t="str">
        <f>IF($H48="(en blanco)","",IF($H48="","",IFERROR(IF(VLOOKUP(O48+7,'Fechas de clase'!$B$5:$B$102,1,0),O48+14),O48+7)))</f>
        <v/>
      </c>
      <c r="Q48" s="289" t="str">
        <f>IF($H48="(en blanco)","",IF($H48="","",IFERROR(IF(VLOOKUP(P48+7,'Fechas de clase'!$B$5:$B$102,1,0),P48+14),P48+7)))</f>
        <v/>
      </c>
      <c r="R48" s="289" t="str">
        <f>IF($H48="(en blanco)","",IF($H48="","",IFERROR(IF(VLOOKUP(Q48+7,'Fechas de clase'!$B$5:$B$102,1,0),Q48+14),Q48+7)))</f>
        <v/>
      </c>
      <c r="S48" s="289" t="str">
        <f>IF($H48="(en blanco)","",IF($H48="","",IFERROR(IF(VLOOKUP(R48+7,'Fechas de clase'!$B$5:$B$102,1,0),R48+14),R48+7)))</f>
        <v/>
      </c>
      <c r="T48" s="289" t="str">
        <f>IF($H48="(en blanco)","",IF($H48="","",IFERROR(IF(VLOOKUP(S48+7,'Fechas de clase'!$B$5:$B$102,1,0),S48+14),S48+7)))</f>
        <v/>
      </c>
      <c r="U48" s="289" t="str">
        <f>IF($H48="(en blanco)","",IF($H48="","",IFERROR(IF(VLOOKUP(T48+7,'Fechas de clase'!$B$5:$B$102,1,0),T48+14),T48+7)))</f>
        <v/>
      </c>
      <c r="V48" s="289" t="str">
        <f>IF($H48="(en blanco)","",IF($H48="","",IFERROR(IF(VLOOKUP(U48+7,'Fechas de clase'!$B$5:$B$102,1,0),U48+14),U48+7)))</f>
        <v/>
      </c>
      <c r="W48" s="289" t="str">
        <f>IF($H48="(en blanco)","",IF($H48="","",IFERROR(IF(VLOOKUP(V48+7,'Fechas de clase'!$B$5:$B$102,1,0),V48+14),V48+7)))</f>
        <v/>
      </c>
      <c r="X48" s="289" t="str">
        <f>IF($H48="(en blanco)","",IF($H48="","",IFERROR(IF(VLOOKUP(W48+7,'Fechas de clase'!$B$5:$B$102,1,0),W48+14),W48+7)))</f>
        <v/>
      </c>
      <c r="Y48" s="289" t="str">
        <f>IF($H48="(en blanco)","",IF($H48="","",IFERROR(IF(VLOOKUP(X48+7,'Fechas de clase'!$B$5:$B$102,1,0),X48+14),X48+7)))</f>
        <v/>
      </c>
    </row>
    <row r="49" spans="2:25">
      <c r="B49" s="290"/>
      <c r="J49" s="288" t="str">
        <f t="shared" si="0"/>
        <v/>
      </c>
      <c r="K49" s="289" t="str">
        <f>IF($H49="(en blanco)","",IF($H49="","",IFERROR(IF(VLOOKUP(H49+7,'Fechas de clase'!$B$5:$B$102,1,0),H49+14),H49+7)))</f>
        <v/>
      </c>
      <c r="L49" s="289" t="str">
        <f>IF($H49="(en blanco)","",IF($H49="","",IFERROR(IF(VLOOKUP(K49+7,'Fechas de clase'!$B$5:$B$102,1,0),K49+14),K49+7)))</f>
        <v/>
      </c>
      <c r="M49" s="289" t="str">
        <f>IF($H49="(en blanco)","",IF($H49="","",IFERROR(IF(VLOOKUP(L49+7,'Fechas de clase'!$B$5:$B$102,1,0),L49+14),L49+7)))</f>
        <v/>
      </c>
      <c r="N49" s="289" t="str">
        <f>IF($H49="(en blanco)","",IF($H49="","",IFERROR(IF(VLOOKUP(M49+7,'Fechas de clase'!$B$5:$B$102,1,0),M49+14),M49+7)))</f>
        <v/>
      </c>
      <c r="O49" s="289" t="str">
        <f>IF($H49="(en blanco)","",IF($H49="","",IFERROR(IF(VLOOKUP(N49+7,'Fechas de clase'!$B$5:$B$102,1,0),N49+14),N49+7)))</f>
        <v/>
      </c>
      <c r="P49" s="289" t="str">
        <f>IF($H49="(en blanco)","",IF($H49="","",IFERROR(IF(VLOOKUP(O49+7,'Fechas de clase'!$B$5:$B$102,1,0),O49+14),O49+7)))</f>
        <v/>
      </c>
      <c r="Q49" s="289" t="str">
        <f>IF($H49="(en blanco)","",IF($H49="","",IFERROR(IF(VLOOKUP(P49+7,'Fechas de clase'!$B$5:$B$102,1,0),P49+14),P49+7)))</f>
        <v/>
      </c>
      <c r="R49" s="289" t="str">
        <f>IF($H49="(en blanco)","",IF($H49="","",IFERROR(IF(VLOOKUP(Q49+7,'Fechas de clase'!$B$5:$B$102,1,0),Q49+14),Q49+7)))</f>
        <v/>
      </c>
      <c r="S49" s="289" t="str">
        <f>IF($H49="(en blanco)","",IF($H49="","",IFERROR(IF(VLOOKUP(R49+7,'Fechas de clase'!$B$5:$B$102,1,0),R49+14),R49+7)))</f>
        <v/>
      </c>
      <c r="T49" s="289" t="str">
        <f>IF($H49="(en blanco)","",IF($H49="","",IFERROR(IF(VLOOKUP(S49+7,'Fechas de clase'!$B$5:$B$102,1,0),S49+14),S49+7)))</f>
        <v/>
      </c>
      <c r="U49" s="289" t="str">
        <f>IF($H49="(en blanco)","",IF($H49="","",IFERROR(IF(VLOOKUP(T49+7,'Fechas de clase'!$B$5:$B$102,1,0),T49+14),T49+7)))</f>
        <v/>
      </c>
      <c r="V49" s="289" t="str">
        <f>IF($H49="(en blanco)","",IF($H49="","",IFERROR(IF(VLOOKUP(U49+7,'Fechas de clase'!$B$5:$B$102,1,0),U49+14),U49+7)))</f>
        <v/>
      </c>
      <c r="W49" s="289" t="str">
        <f>IF($H49="(en blanco)","",IF($H49="","",IFERROR(IF(VLOOKUP(V49+7,'Fechas de clase'!$B$5:$B$102,1,0),V49+14),V49+7)))</f>
        <v/>
      </c>
      <c r="X49" s="289" t="str">
        <f>IF($H49="(en blanco)","",IF($H49="","",IFERROR(IF(VLOOKUP(W49+7,'Fechas de clase'!$B$5:$B$102,1,0),W49+14),W49+7)))</f>
        <v/>
      </c>
      <c r="Y49" s="289" t="str">
        <f>IF($H49="(en blanco)","",IF($H49="","",IFERROR(IF(VLOOKUP(X49+7,'Fechas de clase'!$B$5:$B$102,1,0),X49+14),X49+7)))</f>
        <v/>
      </c>
    </row>
    <row r="50" spans="2:25">
      <c r="B50" s="290"/>
      <c r="J50" s="288" t="str">
        <f t="shared" si="0"/>
        <v/>
      </c>
      <c r="K50" s="289" t="str">
        <f>IF($H50="(en blanco)","",IF($H50="","",IFERROR(IF(VLOOKUP(H50+7,'Fechas de clase'!$B$5:$B$102,1,0),H50+14),H50+7)))</f>
        <v/>
      </c>
      <c r="L50" s="289" t="str">
        <f>IF($H50="(en blanco)","",IF($H50="","",IFERROR(IF(VLOOKUP(K50+7,'Fechas de clase'!$B$5:$B$102,1,0),K50+14),K50+7)))</f>
        <v/>
      </c>
      <c r="M50" s="289" t="str">
        <f>IF($H50="(en blanco)","",IF($H50="","",IFERROR(IF(VLOOKUP(L50+7,'Fechas de clase'!$B$5:$B$102,1,0),L50+14),L50+7)))</f>
        <v/>
      </c>
      <c r="N50" s="289" t="str">
        <f>IF($H50="(en blanco)","",IF($H50="","",IFERROR(IF(VLOOKUP(M50+7,'Fechas de clase'!$B$5:$B$102,1,0),M50+14),M50+7)))</f>
        <v/>
      </c>
      <c r="O50" s="289" t="str">
        <f>IF($H50="(en blanco)","",IF($H50="","",IFERROR(IF(VLOOKUP(N50+7,'Fechas de clase'!$B$5:$B$102,1,0),N50+14),N50+7)))</f>
        <v/>
      </c>
      <c r="P50" s="289" t="str">
        <f>IF($H50="(en blanco)","",IF($H50="","",IFERROR(IF(VLOOKUP(O50+7,'Fechas de clase'!$B$5:$B$102,1,0),O50+14),O50+7)))</f>
        <v/>
      </c>
      <c r="Q50" s="289" t="str">
        <f>IF($H50="(en blanco)","",IF($H50="","",IFERROR(IF(VLOOKUP(P50+7,'Fechas de clase'!$B$5:$B$102,1,0),P50+14),P50+7)))</f>
        <v/>
      </c>
      <c r="R50" s="289" t="str">
        <f>IF($H50="(en blanco)","",IF($H50="","",IFERROR(IF(VLOOKUP(Q50+7,'Fechas de clase'!$B$5:$B$102,1,0),Q50+14),Q50+7)))</f>
        <v/>
      </c>
      <c r="S50" s="289" t="str">
        <f>IF($H50="(en blanco)","",IF($H50="","",IFERROR(IF(VLOOKUP(R50+7,'Fechas de clase'!$B$5:$B$102,1,0),R50+14),R50+7)))</f>
        <v/>
      </c>
      <c r="T50" s="289" t="str">
        <f>IF($H50="(en blanco)","",IF($H50="","",IFERROR(IF(VLOOKUP(S50+7,'Fechas de clase'!$B$5:$B$102,1,0),S50+14),S50+7)))</f>
        <v/>
      </c>
      <c r="U50" s="289" t="str">
        <f>IF($H50="(en blanco)","",IF($H50="","",IFERROR(IF(VLOOKUP(T50+7,'Fechas de clase'!$B$5:$B$102,1,0),T50+14),T50+7)))</f>
        <v/>
      </c>
      <c r="V50" s="289" t="str">
        <f>IF($H50="(en blanco)","",IF($H50="","",IFERROR(IF(VLOOKUP(U50+7,'Fechas de clase'!$B$5:$B$102,1,0),U50+14),U50+7)))</f>
        <v/>
      </c>
      <c r="W50" s="289" t="str">
        <f>IF($H50="(en blanco)","",IF($H50="","",IFERROR(IF(VLOOKUP(V50+7,'Fechas de clase'!$B$5:$B$102,1,0),V50+14),V50+7)))</f>
        <v/>
      </c>
      <c r="X50" s="289" t="str">
        <f>IF($H50="(en blanco)","",IF($H50="","",IFERROR(IF(VLOOKUP(W50+7,'Fechas de clase'!$B$5:$B$102,1,0),W50+14),W50+7)))</f>
        <v/>
      </c>
      <c r="Y50" s="289" t="str">
        <f>IF($H50="(en blanco)","",IF($H50="","",IFERROR(IF(VLOOKUP(X50+7,'Fechas de clase'!$B$5:$B$102,1,0),X50+14),X50+7)))</f>
        <v/>
      </c>
    </row>
    <row r="51" spans="2:25">
      <c r="B51" s="290"/>
      <c r="J51" s="288" t="str">
        <f t="shared" si="0"/>
        <v/>
      </c>
      <c r="K51" s="289" t="str">
        <f>IF($H51="(en blanco)","",IF($H51="","",IFERROR(IF(VLOOKUP(H51+7,'Fechas de clase'!$B$5:$B$102,1,0),H51+14),H51+7)))</f>
        <v/>
      </c>
      <c r="L51" s="289" t="str">
        <f>IF($H51="(en blanco)","",IF($H51="","",IFERROR(IF(VLOOKUP(K51+7,'Fechas de clase'!$B$5:$B$102,1,0),K51+14),K51+7)))</f>
        <v/>
      </c>
      <c r="M51" s="289" t="str">
        <f>IF($H51="(en blanco)","",IF($H51="","",IFERROR(IF(VLOOKUP(L51+7,'Fechas de clase'!$B$5:$B$102,1,0),L51+14),L51+7)))</f>
        <v/>
      </c>
      <c r="N51" s="289" t="str">
        <f>IF($H51="(en blanco)","",IF($H51="","",IFERROR(IF(VLOOKUP(M51+7,'Fechas de clase'!$B$5:$B$102,1,0),M51+14),M51+7)))</f>
        <v/>
      </c>
      <c r="O51" s="289" t="str">
        <f>IF($H51="(en blanco)","",IF($H51="","",IFERROR(IF(VLOOKUP(N51+7,'Fechas de clase'!$B$5:$B$102,1,0),N51+14),N51+7)))</f>
        <v/>
      </c>
      <c r="P51" s="289" t="str">
        <f>IF($H51="(en blanco)","",IF($H51="","",IFERROR(IF(VLOOKUP(O51+7,'Fechas de clase'!$B$5:$B$102,1,0),O51+14),O51+7)))</f>
        <v/>
      </c>
      <c r="Q51" s="289" t="str">
        <f>IF($H51="(en blanco)","",IF($H51="","",IFERROR(IF(VLOOKUP(P51+7,'Fechas de clase'!$B$5:$B$102,1,0),P51+14),P51+7)))</f>
        <v/>
      </c>
      <c r="R51" s="289" t="str">
        <f>IF($H51="(en blanco)","",IF($H51="","",IFERROR(IF(VLOOKUP(Q51+7,'Fechas de clase'!$B$5:$B$102,1,0),Q51+14),Q51+7)))</f>
        <v/>
      </c>
      <c r="S51" s="289" t="str">
        <f>IF($H51="(en blanco)","",IF($H51="","",IFERROR(IF(VLOOKUP(R51+7,'Fechas de clase'!$B$5:$B$102,1,0),R51+14),R51+7)))</f>
        <v/>
      </c>
      <c r="T51" s="289" t="str">
        <f>IF($H51="(en blanco)","",IF($H51="","",IFERROR(IF(VLOOKUP(S51+7,'Fechas de clase'!$B$5:$B$102,1,0),S51+14),S51+7)))</f>
        <v/>
      </c>
      <c r="U51" s="289" t="str">
        <f>IF($H51="(en blanco)","",IF($H51="","",IFERROR(IF(VLOOKUP(T51+7,'Fechas de clase'!$B$5:$B$102,1,0),T51+14),T51+7)))</f>
        <v/>
      </c>
      <c r="V51" s="289" t="str">
        <f>IF($H51="(en blanco)","",IF($H51="","",IFERROR(IF(VLOOKUP(U51+7,'Fechas de clase'!$B$5:$B$102,1,0),U51+14),U51+7)))</f>
        <v/>
      </c>
      <c r="W51" s="289" t="str">
        <f>IF($H51="(en blanco)","",IF($H51="","",IFERROR(IF(VLOOKUP(V51+7,'Fechas de clase'!$B$5:$B$102,1,0),V51+14),V51+7)))</f>
        <v/>
      </c>
      <c r="X51" s="289" t="str">
        <f>IF($H51="(en blanco)","",IF($H51="","",IFERROR(IF(VLOOKUP(W51+7,'Fechas de clase'!$B$5:$B$102,1,0),W51+14),W51+7)))</f>
        <v/>
      </c>
      <c r="Y51" s="289" t="str">
        <f>IF($H51="(en blanco)","",IF($H51="","",IFERROR(IF(VLOOKUP(X51+7,'Fechas de clase'!$B$5:$B$102,1,0),X51+14),X51+7)))</f>
        <v/>
      </c>
    </row>
    <row r="52" spans="2:25">
      <c r="B52" s="290"/>
      <c r="J52" s="288" t="str">
        <f t="shared" si="0"/>
        <v/>
      </c>
      <c r="K52" s="289" t="str">
        <f>IF($H52="(en blanco)","",IF($H52="","",IFERROR(IF(VLOOKUP(H52+7,'Fechas de clase'!$B$5:$B$102,1,0),H52+14),H52+7)))</f>
        <v/>
      </c>
      <c r="L52" s="289" t="str">
        <f>IF($H52="(en blanco)","",IF($H52="","",IFERROR(IF(VLOOKUP(K52+7,'Fechas de clase'!$B$5:$B$102,1,0),K52+14),K52+7)))</f>
        <v/>
      </c>
      <c r="M52" s="289" t="str">
        <f>IF($H52="(en blanco)","",IF($H52="","",IFERROR(IF(VLOOKUP(L52+7,'Fechas de clase'!$B$5:$B$102,1,0),L52+14),L52+7)))</f>
        <v/>
      </c>
      <c r="N52" s="289" t="str">
        <f>IF($H52="(en blanco)","",IF($H52="","",IFERROR(IF(VLOOKUP(M52+7,'Fechas de clase'!$B$5:$B$102,1,0),M52+14),M52+7)))</f>
        <v/>
      </c>
      <c r="O52" s="289" t="str">
        <f>IF($H52="(en blanco)","",IF($H52="","",IFERROR(IF(VLOOKUP(N52+7,'Fechas de clase'!$B$5:$B$102,1,0),N52+14),N52+7)))</f>
        <v/>
      </c>
      <c r="P52" s="289" t="str">
        <f>IF($H52="(en blanco)","",IF($H52="","",IFERROR(IF(VLOOKUP(O52+7,'Fechas de clase'!$B$5:$B$102,1,0),O52+14),O52+7)))</f>
        <v/>
      </c>
      <c r="Q52" s="289" t="str">
        <f>IF($H52="(en blanco)","",IF($H52="","",IFERROR(IF(VLOOKUP(P52+7,'Fechas de clase'!$B$5:$B$102,1,0),P52+14),P52+7)))</f>
        <v/>
      </c>
      <c r="R52" s="289" t="str">
        <f>IF($H52="(en blanco)","",IF($H52="","",IFERROR(IF(VLOOKUP(Q52+7,'Fechas de clase'!$B$5:$B$102,1,0),Q52+14),Q52+7)))</f>
        <v/>
      </c>
      <c r="S52" s="289" t="str">
        <f>IF($H52="(en blanco)","",IF($H52="","",IFERROR(IF(VLOOKUP(R52+7,'Fechas de clase'!$B$5:$B$102,1,0),R52+14),R52+7)))</f>
        <v/>
      </c>
      <c r="T52" s="289" t="str">
        <f>IF($H52="(en blanco)","",IF($H52="","",IFERROR(IF(VLOOKUP(S52+7,'Fechas de clase'!$B$5:$B$102,1,0),S52+14),S52+7)))</f>
        <v/>
      </c>
      <c r="U52" s="289" t="str">
        <f>IF($H52="(en blanco)","",IF($H52="","",IFERROR(IF(VLOOKUP(T52+7,'Fechas de clase'!$B$5:$B$102,1,0),T52+14),T52+7)))</f>
        <v/>
      </c>
      <c r="V52" s="289" t="str">
        <f>IF($H52="(en blanco)","",IF($H52="","",IFERROR(IF(VLOOKUP(U52+7,'Fechas de clase'!$B$5:$B$102,1,0),U52+14),U52+7)))</f>
        <v/>
      </c>
      <c r="W52" s="289" t="str">
        <f>IF($H52="(en blanco)","",IF($H52="","",IFERROR(IF(VLOOKUP(V52+7,'Fechas de clase'!$B$5:$B$102,1,0),V52+14),V52+7)))</f>
        <v/>
      </c>
      <c r="X52" s="289" t="str">
        <f>IF($H52="(en blanco)","",IF($H52="","",IFERROR(IF(VLOOKUP(W52+7,'Fechas de clase'!$B$5:$B$102,1,0),W52+14),W52+7)))</f>
        <v/>
      </c>
      <c r="Y52" s="289" t="str">
        <f>IF($H52="(en blanco)","",IF($H52="","",IFERROR(IF(VLOOKUP(X52+7,'Fechas de clase'!$B$5:$B$102,1,0),X52+14),X52+7)))</f>
        <v/>
      </c>
    </row>
    <row r="53" spans="2:25">
      <c r="B53" s="290"/>
      <c r="J53" s="288" t="str">
        <f t="shared" si="0"/>
        <v/>
      </c>
      <c r="K53" s="289" t="str">
        <f>IF($H53="(en blanco)","",IF($H53="","",IFERROR(IF(VLOOKUP(H53+7,'Fechas de clase'!$B$5:$B$102,1,0),H53+14),H53+7)))</f>
        <v/>
      </c>
      <c r="L53" s="289" t="str">
        <f>IF($H53="(en blanco)","",IF($H53="","",IFERROR(IF(VLOOKUP(K53+7,'Fechas de clase'!$B$5:$B$102,1,0),K53+14),K53+7)))</f>
        <v/>
      </c>
      <c r="M53" s="289" t="str">
        <f>IF($H53="(en blanco)","",IF($H53="","",IFERROR(IF(VLOOKUP(L53+7,'Fechas de clase'!$B$5:$B$102,1,0),L53+14),L53+7)))</f>
        <v/>
      </c>
      <c r="N53" s="289" t="str">
        <f>IF($H53="(en blanco)","",IF($H53="","",IFERROR(IF(VLOOKUP(M53+7,'Fechas de clase'!$B$5:$B$102,1,0),M53+14),M53+7)))</f>
        <v/>
      </c>
      <c r="O53" s="289" t="str">
        <f>IF($H53="(en blanco)","",IF($H53="","",IFERROR(IF(VLOOKUP(N53+7,'Fechas de clase'!$B$5:$B$102,1,0),N53+14),N53+7)))</f>
        <v/>
      </c>
      <c r="P53" s="289" t="str">
        <f>IF($H53="(en blanco)","",IF($H53="","",IFERROR(IF(VLOOKUP(O53+7,'Fechas de clase'!$B$5:$B$102,1,0),O53+14),O53+7)))</f>
        <v/>
      </c>
      <c r="Q53" s="289" t="str">
        <f>IF($H53="(en blanco)","",IF($H53="","",IFERROR(IF(VLOOKUP(P53+7,'Fechas de clase'!$B$5:$B$102,1,0),P53+14),P53+7)))</f>
        <v/>
      </c>
      <c r="R53" s="289" t="str">
        <f>IF($H53="(en blanco)","",IF($H53="","",IFERROR(IF(VLOOKUP(Q53+7,'Fechas de clase'!$B$5:$B$102,1,0),Q53+14),Q53+7)))</f>
        <v/>
      </c>
      <c r="S53" s="289" t="str">
        <f>IF($H53="(en blanco)","",IF($H53="","",IFERROR(IF(VLOOKUP(R53+7,'Fechas de clase'!$B$5:$B$102,1,0),R53+14),R53+7)))</f>
        <v/>
      </c>
      <c r="T53" s="289" t="str">
        <f>IF($H53="(en blanco)","",IF($H53="","",IFERROR(IF(VLOOKUP(S53+7,'Fechas de clase'!$B$5:$B$102,1,0),S53+14),S53+7)))</f>
        <v/>
      </c>
      <c r="U53" s="289" t="str">
        <f>IF($H53="(en blanco)","",IF($H53="","",IFERROR(IF(VLOOKUP(T53+7,'Fechas de clase'!$B$5:$B$102,1,0),T53+14),T53+7)))</f>
        <v/>
      </c>
      <c r="V53" s="289" t="str">
        <f>IF($H53="(en blanco)","",IF($H53="","",IFERROR(IF(VLOOKUP(U53+7,'Fechas de clase'!$B$5:$B$102,1,0),U53+14),U53+7)))</f>
        <v/>
      </c>
      <c r="W53" s="289" t="str">
        <f>IF($H53="(en blanco)","",IF($H53="","",IFERROR(IF(VLOOKUP(V53+7,'Fechas de clase'!$B$5:$B$102,1,0),V53+14),V53+7)))</f>
        <v/>
      </c>
      <c r="X53" s="289" t="str">
        <f>IF($H53="(en blanco)","",IF($H53="","",IFERROR(IF(VLOOKUP(W53+7,'Fechas de clase'!$B$5:$B$102,1,0),W53+14),W53+7)))</f>
        <v/>
      </c>
      <c r="Y53" s="289" t="str">
        <f>IF($H53="(en blanco)","",IF($H53="","",IFERROR(IF(VLOOKUP(X53+7,'Fechas de clase'!$B$5:$B$102,1,0),X53+14),X53+7)))</f>
        <v/>
      </c>
    </row>
    <row r="54" spans="2:25">
      <c r="B54" s="290"/>
      <c r="J54" s="288" t="str">
        <f t="shared" si="0"/>
        <v/>
      </c>
      <c r="K54" s="289" t="str">
        <f>IF($H54="(en blanco)","",IF($H54="","",IFERROR(IF(VLOOKUP(H54+7,'Fechas de clase'!$B$5:$B$102,1,0),H54+14),H54+7)))</f>
        <v/>
      </c>
      <c r="L54" s="289" t="str">
        <f>IF($H54="(en blanco)","",IF($H54="","",IFERROR(IF(VLOOKUP(K54+7,'Fechas de clase'!$B$5:$B$102,1,0),K54+14),K54+7)))</f>
        <v/>
      </c>
      <c r="M54" s="289" t="str">
        <f>IF($H54="(en blanco)","",IF($H54="","",IFERROR(IF(VLOOKUP(L54+7,'Fechas de clase'!$B$5:$B$102,1,0),L54+14),L54+7)))</f>
        <v/>
      </c>
      <c r="N54" s="289" t="str">
        <f>IF($H54="(en blanco)","",IF($H54="","",IFERROR(IF(VLOOKUP(M54+7,'Fechas de clase'!$B$5:$B$102,1,0),M54+14),M54+7)))</f>
        <v/>
      </c>
      <c r="O54" s="289" t="str">
        <f>IF($H54="(en blanco)","",IF($H54="","",IFERROR(IF(VLOOKUP(N54+7,'Fechas de clase'!$B$5:$B$102,1,0),N54+14),N54+7)))</f>
        <v/>
      </c>
      <c r="P54" s="289" t="str">
        <f>IF($H54="(en blanco)","",IF($H54="","",IFERROR(IF(VLOOKUP(O54+7,'Fechas de clase'!$B$5:$B$102,1,0),O54+14),O54+7)))</f>
        <v/>
      </c>
      <c r="Q54" s="289" t="str">
        <f>IF($H54="(en blanco)","",IF($H54="","",IFERROR(IF(VLOOKUP(P54+7,'Fechas de clase'!$B$5:$B$102,1,0),P54+14),P54+7)))</f>
        <v/>
      </c>
      <c r="R54" s="289" t="str">
        <f>IF($H54="(en blanco)","",IF($H54="","",IFERROR(IF(VLOOKUP(Q54+7,'Fechas de clase'!$B$5:$B$102,1,0),Q54+14),Q54+7)))</f>
        <v/>
      </c>
      <c r="S54" s="289" t="str">
        <f>IF($H54="(en blanco)","",IF($H54="","",IFERROR(IF(VLOOKUP(R54+7,'Fechas de clase'!$B$5:$B$102,1,0),R54+14),R54+7)))</f>
        <v/>
      </c>
      <c r="T54" s="289" t="str">
        <f>IF($H54="(en blanco)","",IF($H54="","",IFERROR(IF(VLOOKUP(S54+7,'Fechas de clase'!$B$5:$B$102,1,0),S54+14),S54+7)))</f>
        <v/>
      </c>
      <c r="U54" s="289" t="str">
        <f>IF($H54="(en blanco)","",IF($H54="","",IFERROR(IF(VLOOKUP(T54+7,'Fechas de clase'!$B$5:$B$102,1,0),T54+14),T54+7)))</f>
        <v/>
      </c>
      <c r="V54" s="289" t="str">
        <f>IF($H54="(en blanco)","",IF($H54="","",IFERROR(IF(VLOOKUP(U54+7,'Fechas de clase'!$B$5:$B$102,1,0),U54+14),U54+7)))</f>
        <v/>
      </c>
      <c r="W54" s="289" t="str">
        <f>IF($H54="(en blanco)","",IF($H54="","",IFERROR(IF(VLOOKUP(V54+7,'Fechas de clase'!$B$5:$B$102,1,0),V54+14),V54+7)))</f>
        <v/>
      </c>
      <c r="X54" s="289" t="str">
        <f>IF($H54="(en blanco)","",IF($H54="","",IFERROR(IF(VLOOKUP(W54+7,'Fechas de clase'!$B$5:$B$102,1,0),W54+14),W54+7)))</f>
        <v/>
      </c>
      <c r="Y54" s="289" t="str">
        <f>IF($H54="(en blanco)","",IF($H54="","",IFERROR(IF(VLOOKUP(X54+7,'Fechas de clase'!$B$5:$B$102,1,0),X54+14),X54+7)))</f>
        <v/>
      </c>
    </row>
    <row r="55" spans="2:25">
      <c r="B55" s="290"/>
      <c r="J55" s="288" t="str">
        <f t="shared" si="0"/>
        <v/>
      </c>
      <c r="K55" s="289" t="str">
        <f>IF($H55="(en blanco)","",IF($H55="","",IFERROR(IF(VLOOKUP(H55+7,'Fechas de clase'!$B$5:$B$102,1,0),H55+14),H55+7)))</f>
        <v/>
      </c>
      <c r="L55" s="289" t="str">
        <f>IF($H55="(en blanco)","",IF($H55="","",IFERROR(IF(VLOOKUP(K55+7,'Fechas de clase'!$B$5:$B$102,1,0),K55+14),K55+7)))</f>
        <v/>
      </c>
      <c r="M55" s="289" t="str">
        <f>IF($H55="(en blanco)","",IF($H55="","",IFERROR(IF(VLOOKUP(L55+7,'Fechas de clase'!$B$5:$B$102,1,0),L55+14),L55+7)))</f>
        <v/>
      </c>
      <c r="N55" s="289" t="str">
        <f>IF($H55="(en blanco)","",IF($H55="","",IFERROR(IF(VLOOKUP(M55+7,'Fechas de clase'!$B$5:$B$102,1,0),M55+14),M55+7)))</f>
        <v/>
      </c>
      <c r="O55" s="289" t="str">
        <f>IF($H55="(en blanco)","",IF($H55="","",IFERROR(IF(VLOOKUP(N55+7,'Fechas de clase'!$B$5:$B$102,1,0),N55+14),N55+7)))</f>
        <v/>
      </c>
      <c r="P55" s="289" t="str">
        <f>IF($H55="(en blanco)","",IF($H55="","",IFERROR(IF(VLOOKUP(O55+7,'Fechas de clase'!$B$5:$B$102,1,0),O55+14),O55+7)))</f>
        <v/>
      </c>
      <c r="Q55" s="289" t="str">
        <f>IF($H55="(en blanco)","",IF($H55="","",IFERROR(IF(VLOOKUP(P55+7,'Fechas de clase'!$B$5:$B$102,1,0),P55+14),P55+7)))</f>
        <v/>
      </c>
      <c r="R55" s="289" t="str">
        <f>IF($H55="(en blanco)","",IF($H55="","",IFERROR(IF(VLOOKUP(Q55+7,'Fechas de clase'!$B$5:$B$102,1,0),Q55+14),Q55+7)))</f>
        <v/>
      </c>
      <c r="S55" s="289" t="str">
        <f>IF($H55="(en blanco)","",IF($H55="","",IFERROR(IF(VLOOKUP(R55+7,'Fechas de clase'!$B$5:$B$102,1,0),R55+14),R55+7)))</f>
        <v/>
      </c>
      <c r="T55" s="289" t="str">
        <f>IF($H55="(en blanco)","",IF($H55="","",IFERROR(IF(VLOOKUP(S55+7,'Fechas de clase'!$B$5:$B$102,1,0),S55+14),S55+7)))</f>
        <v/>
      </c>
      <c r="U55" s="289" t="str">
        <f>IF($H55="(en blanco)","",IF($H55="","",IFERROR(IF(VLOOKUP(T55+7,'Fechas de clase'!$B$5:$B$102,1,0),T55+14),T55+7)))</f>
        <v/>
      </c>
      <c r="V55" s="289" t="str">
        <f>IF($H55="(en blanco)","",IF($H55="","",IFERROR(IF(VLOOKUP(U55+7,'Fechas de clase'!$B$5:$B$102,1,0),U55+14),U55+7)))</f>
        <v/>
      </c>
      <c r="W55" s="289" t="str">
        <f>IF($H55="(en blanco)","",IF($H55="","",IFERROR(IF(VLOOKUP(V55+7,'Fechas de clase'!$B$5:$B$102,1,0),V55+14),V55+7)))</f>
        <v/>
      </c>
      <c r="X55" s="289" t="str">
        <f>IF($H55="(en blanco)","",IF($H55="","",IFERROR(IF(VLOOKUP(W55+7,'Fechas de clase'!$B$5:$B$102,1,0),W55+14),W55+7)))</f>
        <v/>
      </c>
      <c r="Y55" s="289" t="str">
        <f>IF($H55="(en blanco)","",IF($H55="","",IFERROR(IF(VLOOKUP(X55+7,'Fechas de clase'!$B$5:$B$102,1,0),X55+14),X55+7)))</f>
        <v/>
      </c>
    </row>
    <row r="56" spans="2:25">
      <c r="B56" s="290"/>
      <c r="J56" s="288" t="str">
        <f t="shared" si="0"/>
        <v/>
      </c>
      <c r="K56" s="289" t="str">
        <f>IF($H56="(en blanco)","",IF($H56="","",IFERROR(IF(VLOOKUP(H56+7,'Fechas de clase'!$B$5:$B$102,1,0),H56+14),H56+7)))</f>
        <v/>
      </c>
      <c r="L56" s="289" t="str">
        <f>IF($H56="(en blanco)","",IF($H56="","",IFERROR(IF(VLOOKUP(K56+7,'Fechas de clase'!$B$5:$B$102,1,0),K56+14),K56+7)))</f>
        <v/>
      </c>
      <c r="M56" s="289" t="str">
        <f>IF($H56="(en blanco)","",IF($H56="","",IFERROR(IF(VLOOKUP(L56+7,'Fechas de clase'!$B$5:$B$102,1,0),L56+14),L56+7)))</f>
        <v/>
      </c>
      <c r="N56" s="289" t="str">
        <f>IF($H56="(en blanco)","",IF($H56="","",IFERROR(IF(VLOOKUP(M56+7,'Fechas de clase'!$B$5:$B$102,1,0),M56+14),M56+7)))</f>
        <v/>
      </c>
      <c r="O56" s="289" t="str">
        <f>IF($H56="(en blanco)","",IF($H56="","",IFERROR(IF(VLOOKUP(N56+7,'Fechas de clase'!$B$5:$B$102,1,0),N56+14),N56+7)))</f>
        <v/>
      </c>
      <c r="P56" s="289" t="str">
        <f>IF($H56="(en blanco)","",IF($H56="","",IFERROR(IF(VLOOKUP(O56+7,'Fechas de clase'!$B$5:$B$102,1,0),O56+14),O56+7)))</f>
        <v/>
      </c>
      <c r="Q56" s="289" t="str">
        <f>IF($H56="(en blanco)","",IF($H56="","",IFERROR(IF(VLOOKUP(P56+7,'Fechas de clase'!$B$5:$B$102,1,0),P56+14),P56+7)))</f>
        <v/>
      </c>
      <c r="R56" s="289" t="str">
        <f>IF($H56="(en blanco)","",IF($H56="","",IFERROR(IF(VLOOKUP(Q56+7,'Fechas de clase'!$B$5:$B$102,1,0),Q56+14),Q56+7)))</f>
        <v/>
      </c>
      <c r="S56" s="289" t="str">
        <f>IF($H56="(en blanco)","",IF($H56="","",IFERROR(IF(VLOOKUP(R56+7,'Fechas de clase'!$B$5:$B$102,1,0),R56+14),R56+7)))</f>
        <v/>
      </c>
      <c r="T56" s="289" t="str">
        <f>IF($H56="(en blanco)","",IF($H56="","",IFERROR(IF(VLOOKUP(S56+7,'Fechas de clase'!$B$5:$B$102,1,0),S56+14),S56+7)))</f>
        <v/>
      </c>
      <c r="U56" s="289" t="str">
        <f>IF($H56="(en blanco)","",IF($H56="","",IFERROR(IF(VLOOKUP(T56+7,'Fechas de clase'!$B$5:$B$102,1,0),T56+14),T56+7)))</f>
        <v/>
      </c>
      <c r="V56" s="289" t="str">
        <f>IF($H56="(en blanco)","",IF($H56="","",IFERROR(IF(VLOOKUP(U56+7,'Fechas de clase'!$B$5:$B$102,1,0),U56+14),U56+7)))</f>
        <v/>
      </c>
      <c r="W56" s="289" t="str">
        <f>IF($H56="(en blanco)","",IF($H56="","",IFERROR(IF(VLOOKUP(V56+7,'Fechas de clase'!$B$5:$B$102,1,0),V56+14),V56+7)))</f>
        <v/>
      </c>
      <c r="X56" s="289" t="str">
        <f>IF($H56="(en blanco)","",IF($H56="","",IFERROR(IF(VLOOKUP(W56+7,'Fechas de clase'!$B$5:$B$102,1,0),W56+14),W56+7)))</f>
        <v/>
      </c>
      <c r="Y56" s="289" t="str">
        <f>IF($H56="(en blanco)","",IF($H56="","",IFERROR(IF(VLOOKUP(X56+7,'Fechas de clase'!$B$5:$B$102,1,0),X56+14),X56+7)))</f>
        <v/>
      </c>
    </row>
    <row r="57" spans="2:25">
      <c r="B57" s="290"/>
      <c r="J57" s="288" t="str">
        <f t="shared" si="0"/>
        <v/>
      </c>
      <c r="K57" s="289" t="str">
        <f>IF($H57="(en blanco)","",IF($H57="","",IFERROR(IF(VLOOKUP(H57+7,'Fechas de clase'!$B$5:$B$102,1,0),H57+14),H57+7)))</f>
        <v/>
      </c>
      <c r="L57" s="289" t="str">
        <f>IF($H57="(en blanco)","",IF($H57="","",IFERROR(IF(VLOOKUP(K57+7,'Fechas de clase'!$B$5:$B$102,1,0),K57+14),K57+7)))</f>
        <v/>
      </c>
      <c r="M57" s="289" t="str">
        <f>IF($H57="(en blanco)","",IF($H57="","",IFERROR(IF(VLOOKUP(L57+7,'Fechas de clase'!$B$5:$B$102,1,0),L57+14),L57+7)))</f>
        <v/>
      </c>
      <c r="N57" s="289" t="str">
        <f>IF($H57="(en blanco)","",IF($H57="","",IFERROR(IF(VLOOKUP(M57+7,'Fechas de clase'!$B$5:$B$102,1,0),M57+14),M57+7)))</f>
        <v/>
      </c>
      <c r="O57" s="289" t="str">
        <f>IF($H57="(en blanco)","",IF($H57="","",IFERROR(IF(VLOOKUP(N57+7,'Fechas de clase'!$B$5:$B$102,1,0),N57+14),N57+7)))</f>
        <v/>
      </c>
      <c r="P57" s="289" t="str">
        <f>IF($H57="(en blanco)","",IF($H57="","",IFERROR(IF(VLOOKUP(O57+7,'Fechas de clase'!$B$5:$B$102,1,0),O57+14),O57+7)))</f>
        <v/>
      </c>
      <c r="Q57" s="289" t="str">
        <f>IF($H57="(en blanco)","",IF($H57="","",IFERROR(IF(VLOOKUP(P57+7,'Fechas de clase'!$B$5:$B$102,1,0),P57+14),P57+7)))</f>
        <v/>
      </c>
      <c r="R57" s="289" t="str">
        <f>IF($H57="(en blanco)","",IF($H57="","",IFERROR(IF(VLOOKUP(Q57+7,'Fechas de clase'!$B$5:$B$102,1,0),Q57+14),Q57+7)))</f>
        <v/>
      </c>
      <c r="S57" s="289" t="str">
        <f>IF($H57="(en blanco)","",IF($H57="","",IFERROR(IF(VLOOKUP(R57+7,'Fechas de clase'!$B$5:$B$102,1,0),R57+14),R57+7)))</f>
        <v/>
      </c>
      <c r="T57" s="289" t="str">
        <f>IF($H57="(en blanco)","",IF($H57="","",IFERROR(IF(VLOOKUP(S57+7,'Fechas de clase'!$B$5:$B$102,1,0),S57+14),S57+7)))</f>
        <v/>
      </c>
      <c r="U57" s="289" t="str">
        <f>IF($H57="(en blanco)","",IF($H57="","",IFERROR(IF(VLOOKUP(T57+7,'Fechas de clase'!$B$5:$B$102,1,0),T57+14),T57+7)))</f>
        <v/>
      </c>
      <c r="V57" s="289" t="str">
        <f>IF($H57="(en blanco)","",IF($H57="","",IFERROR(IF(VLOOKUP(U57+7,'Fechas de clase'!$B$5:$B$102,1,0),U57+14),U57+7)))</f>
        <v/>
      </c>
      <c r="W57" s="289" t="str">
        <f>IF($H57="(en blanco)","",IF($H57="","",IFERROR(IF(VLOOKUP(V57+7,'Fechas de clase'!$B$5:$B$102,1,0),V57+14),V57+7)))</f>
        <v/>
      </c>
      <c r="X57" s="289" t="str">
        <f>IF($H57="(en blanco)","",IF($H57="","",IFERROR(IF(VLOOKUP(W57+7,'Fechas de clase'!$B$5:$B$102,1,0),W57+14),W57+7)))</f>
        <v/>
      </c>
      <c r="Y57" s="289" t="str">
        <f>IF($H57="(en blanco)","",IF($H57="","",IFERROR(IF(VLOOKUP(X57+7,'Fechas de clase'!$B$5:$B$102,1,0),X57+14),X57+7)))</f>
        <v/>
      </c>
    </row>
    <row r="58" spans="2:25">
      <c r="B58" s="290"/>
      <c r="J58" s="288" t="str">
        <f t="shared" si="0"/>
        <v/>
      </c>
      <c r="K58" s="289" t="str">
        <f>IF($H58="(en blanco)","",IF($H58="","",IFERROR(IF(VLOOKUP(H58+7,'Fechas de clase'!$B$5:$B$102,1,0),H58+14),H58+7)))</f>
        <v/>
      </c>
      <c r="L58" s="289" t="str">
        <f>IF($H58="(en blanco)","",IF($H58="","",IFERROR(IF(VLOOKUP(K58+7,'Fechas de clase'!$B$5:$B$102,1,0),K58+14),K58+7)))</f>
        <v/>
      </c>
      <c r="M58" s="289" t="str">
        <f>IF($H58="(en blanco)","",IF($H58="","",IFERROR(IF(VLOOKUP(L58+7,'Fechas de clase'!$B$5:$B$102,1,0),L58+14),L58+7)))</f>
        <v/>
      </c>
      <c r="N58" s="289" t="str">
        <f>IF($H58="(en blanco)","",IF($H58="","",IFERROR(IF(VLOOKUP(M58+7,'Fechas de clase'!$B$5:$B$102,1,0),M58+14),M58+7)))</f>
        <v/>
      </c>
      <c r="O58" s="289" t="str">
        <f>IF($H58="(en blanco)","",IF($H58="","",IFERROR(IF(VLOOKUP(N58+7,'Fechas de clase'!$B$5:$B$102,1,0),N58+14),N58+7)))</f>
        <v/>
      </c>
      <c r="P58" s="289" t="str">
        <f>IF($H58="(en blanco)","",IF($H58="","",IFERROR(IF(VLOOKUP(O58+7,'Fechas de clase'!$B$5:$B$102,1,0),O58+14),O58+7)))</f>
        <v/>
      </c>
      <c r="Q58" s="289" t="str">
        <f>IF($H58="(en blanco)","",IF($H58="","",IFERROR(IF(VLOOKUP(P58+7,'Fechas de clase'!$B$5:$B$102,1,0),P58+14),P58+7)))</f>
        <v/>
      </c>
      <c r="R58" s="289" t="str">
        <f>IF($H58="(en blanco)","",IF($H58="","",IFERROR(IF(VLOOKUP(Q58+7,'Fechas de clase'!$B$5:$B$102,1,0),Q58+14),Q58+7)))</f>
        <v/>
      </c>
      <c r="S58" s="289" t="str">
        <f>IF($H58="(en blanco)","",IF($H58="","",IFERROR(IF(VLOOKUP(R58+7,'Fechas de clase'!$B$5:$B$102,1,0),R58+14),R58+7)))</f>
        <v/>
      </c>
      <c r="T58" s="289" t="str">
        <f>IF($H58="(en blanco)","",IF($H58="","",IFERROR(IF(VLOOKUP(S58+7,'Fechas de clase'!$B$5:$B$102,1,0),S58+14),S58+7)))</f>
        <v/>
      </c>
      <c r="U58" s="289" t="str">
        <f>IF($H58="(en blanco)","",IF($H58="","",IFERROR(IF(VLOOKUP(T58+7,'Fechas de clase'!$B$5:$B$102,1,0),T58+14),T58+7)))</f>
        <v/>
      </c>
      <c r="V58" s="289" t="str">
        <f>IF($H58="(en blanco)","",IF($H58="","",IFERROR(IF(VLOOKUP(U58+7,'Fechas de clase'!$B$5:$B$102,1,0),U58+14),U58+7)))</f>
        <v/>
      </c>
      <c r="W58" s="289" t="str">
        <f>IF($H58="(en blanco)","",IF($H58="","",IFERROR(IF(VLOOKUP(V58+7,'Fechas de clase'!$B$5:$B$102,1,0),V58+14),V58+7)))</f>
        <v/>
      </c>
      <c r="X58" s="289" t="str">
        <f>IF($H58="(en blanco)","",IF($H58="","",IFERROR(IF(VLOOKUP(W58+7,'Fechas de clase'!$B$5:$B$102,1,0),W58+14),W58+7)))</f>
        <v/>
      </c>
      <c r="Y58" s="289" t="str">
        <f>IF($H58="(en blanco)","",IF($H58="","",IFERROR(IF(VLOOKUP(X58+7,'Fechas de clase'!$B$5:$B$102,1,0),X58+14),X58+7)))</f>
        <v/>
      </c>
    </row>
    <row r="59" spans="2:25">
      <c r="B59" s="290"/>
      <c r="J59" s="288" t="str">
        <f t="shared" si="0"/>
        <v/>
      </c>
      <c r="K59" s="289" t="str">
        <f>IF($H59="(en blanco)","",IF($H59="","",IFERROR(IF(VLOOKUP(H59+7,'Fechas de clase'!$B$5:$B$102,1,0),H59+14),H59+7)))</f>
        <v/>
      </c>
      <c r="L59" s="289" t="str">
        <f>IF($H59="(en blanco)","",IF($H59="","",IFERROR(IF(VLOOKUP(K59+7,'Fechas de clase'!$B$5:$B$102,1,0),K59+14),K59+7)))</f>
        <v/>
      </c>
      <c r="M59" s="289" t="str">
        <f>IF($H59="(en blanco)","",IF($H59="","",IFERROR(IF(VLOOKUP(L59+7,'Fechas de clase'!$B$5:$B$102,1,0),L59+14),L59+7)))</f>
        <v/>
      </c>
      <c r="N59" s="289" t="str">
        <f>IF($H59="(en blanco)","",IF($H59="","",IFERROR(IF(VLOOKUP(M59+7,'Fechas de clase'!$B$5:$B$102,1,0),M59+14),M59+7)))</f>
        <v/>
      </c>
      <c r="O59" s="289" t="str">
        <f>IF($H59="(en blanco)","",IF($H59="","",IFERROR(IF(VLOOKUP(N59+7,'Fechas de clase'!$B$5:$B$102,1,0),N59+14),N59+7)))</f>
        <v/>
      </c>
      <c r="P59" s="289" t="str">
        <f>IF($H59="(en blanco)","",IF($H59="","",IFERROR(IF(VLOOKUP(O59+7,'Fechas de clase'!$B$5:$B$102,1,0),O59+14),O59+7)))</f>
        <v/>
      </c>
      <c r="Q59" s="289" t="str">
        <f>IF($H59="(en blanco)","",IF($H59="","",IFERROR(IF(VLOOKUP(P59+7,'Fechas de clase'!$B$5:$B$102,1,0),P59+14),P59+7)))</f>
        <v/>
      </c>
      <c r="R59" s="289" t="str">
        <f>IF($H59="(en blanco)","",IF($H59="","",IFERROR(IF(VLOOKUP(Q59+7,'Fechas de clase'!$B$5:$B$102,1,0),Q59+14),Q59+7)))</f>
        <v/>
      </c>
      <c r="S59" s="289" t="str">
        <f>IF($H59="(en blanco)","",IF($H59="","",IFERROR(IF(VLOOKUP(R59+7,'Fechas de clase'!$B$5:$B$102,1,0),R59+14),R59+7)))</f>
        <v/>
      </c>
      <c r="T59" s="289" t="str">
        <f>IF($H59="(en blanco)","",IF($H59="","",IFERROR(IF(VLOOKUP(S59+7,'Fechas de clase'!$B$5:$B$102,1,0),S59+14),S59+7)))</f>
        <v/>
      </c>
      <c r="U59" s="289" t="str">
        <f>IF($H59="(en blanco)","",IF($H59="","",IFERROR(IF(VLOOKUP(T59+7,'Fechas de clase'!$B$5:$B$102,1,0),T59+14),T59+7)))</f>
        <v/>
      </c>
      <c r="V59" s="289" t="str">
        <f>IF($H59="(en blanco)","",IF($H59="","",IFERROR(IF(VLOOKUP(U59+7,'Fechas de clase'!$B$5:$B$102,1,0),U59+14),U59+7)))</f>
        <v/>
      </c>
      <c r="W59" s="289" t="str">
        <f>IF($H59="(en blanco)","",IF($H59="","",IFERROR(IF(VLOOKUP(V59+7,'Fechas de clase'!$B$5:$B$102,1,0),V59+14),V59+7)))</f>
        <v/>
      </c>
      <c r="X59" s="289" t="str">
        <f>IF($H59="(en blanco)","",IF($H59="","",IFERROR(IF(VLOOKUP(W59+7,'Fechas de clase'!$B$5:$B$102,1,0),W59+14),W59+7)))</f>
        <v/>
      </c>
      <c r="Y59" s="289" t="str">
        <f>IF($H59="(en blanco)","",IF($H59="","",IFERROR(IF(VLOOKUP(X59+7,'Fechas de clase'!$B$5:$B$102,1,0),X59+14),X59+7)))</f>
        <v/>
      </c>
    </row>
    <row r="60" spans="2:25">
      <c r="B60" s="290"/>
      <c r="J60" s="288" t="str">
        <f t="shared" si="0"/>
        <v/>
      </c>
      <c r="K60" s="289" t="str">
        <f>IF($H60="(en blanco)","",IF($H60="","",IFERROR(IF(VLOOKUP(H60+7,'Fechas de clase'!$B$5:$B$102,1,0),H60+14),H60+7)))</f>
        <v/>
      </c>
      <c r="L60" s="289" t="str">
        <f>IF($H60="(en blanco)","",IF($H60="","",IFERROR(IF(VLOOKUP(K60+7,'Fechas de clase'!$B$5:$B$102,1,0),K60+14),K60+7)))</f>
        <v/>
      </c>
      <c r="M60" s="289" t="str">
        <f>IF($H60="(en blanco)","",IF($H60="","",IFERROR(IF(VLOOKUP(L60+7,'Fechas de clase'!$B$5:$B$102,1,0),L60+14),L60+7)))</f>
        <v/>
      </c>
      <c r="N60" s="289" t="str">
        <f>IF($H60="(en blanco)","",IF($H60="","",IFERROR(IF(VLOOKUP(M60+7,'Fechas de clase'!$B$5:$B$102,1,0),M60+14),M60+7)))</f>
        <v/>
      </c>
      <c r="O60" s="289" t="str">
        <f>IF($H60="(en blanco)","",IF($H60="","",IFERROR(IF(VLOOKUP(N60+7,'Fechas de clase'!$B$5:$B$102,1,0),N60+14),N60+7)))</f>
        <v/>
      </c>
      <c r="P60" s="289" t="str">
        <f>IF($H60="(en blanco)","",IF($H60="","",IFERROR(IF(VLOOKUP(O60+7,'Fechas de clase'!$B$5:$B$102,1,0),O60+14),O60+7)))</f>
        <v/>
      </c>
      <c r="Q60" s="289" t="str">
        <f>IF($H60="(en blanco)","",IF($H60="","",IFERROR(IF(VLOOKUP(P60+7,'Fechas de clase'!$B$5:$B$102,1,0),P60+14),P60+7)))</f>
        <v/>
      </c>
      <c r="R60" s="289" t="str">
        <f>IF($H60="(en blanco)","",IF($H60="","",IFERROR(IF(VLOOKUP(Q60+7,'Fechas de clase'!$B$5:$B$102,1,0),Q60+14),Q60+7)))</f>
        <v/>
      </c>
      <c r="S60" s="289" t="str">
        <f>IF($H60="(en blanco)","",IF($H60="","",IFERROR(IF(VLOOKUP(R60+7,'Fechas de clase'!$B$5:$B$102,1,0),R60+14),R60+7)))</f>
        <v/>
      </c>
      <c r="T60" s="289" t="str">
        <f>IF($H60="(en blanco)","",IF($H60="","",IFERROR(IF(VLOOKUP(S60+7,'Fechas de clase'!$B$5:$B$102,1,0),S60+14),S60+7)))</f>
        <v/>
      </c>
      <c r="U60" s="289" t="str">
        <f>IF($H60="(en blanco)","",IF($H60="","",IFERROR(IF(VLOOKUP(T60+7,'Fechas de clase'!$B$5:$B$102,1,0),T60+14),T60+7)))</f>
        <v/>
      </c>
      <c r="V60" s="289" t="str">
        <f>IF($H60="(en blanco)","",IF($H60="","",IFERROR(IF(VLOOKUP(U60+7,'Fechas de clase'!$B$5:$B$102,1,0),U60+14),U60+7)))</f>
        <v/>
      </c>
      <c r="W60" s="289" t="str">
        <f>IF($H60="(en blanco)","",IF($H60="","",IFERROR(IF(VLOOKUP(V60+7,'Fechas de clase'!$B$5:$B$102,1,0),V60+14),V60+7)))</f>
        <v/>
      </c>
      <c r="X60" s="289" t="str">
        <f>IF($H60="(en blanco)","",IF($H60="","",IFERROR(IF(VLOOKUP(W60+7,'Fechas de clase'!$B$5:$B$102,1,0),W60+14),W60+7)))</f>
        <v/>
      </c>
      <c r="Y60" s="289" t="str">
        <f>IF($H60="(en blanco)","",IF($H60="","",IFERROR(IF(VLOOKUP(X60+7,'Fechas de clase'!$B$5:$B$102,1,0),X60+14),X60+7)))</f>
        <v/>
      </c>
    </row>
    <row r="61" spans="2:25">
      <c r="B61" s="290"/>
      <c r="J61" s="288" t="str">
        <f t="shared" si="0"/>
        <v/>
      </c>
      <c r="K61" s="289" t="str">
        <f>IF($H61="(en blanco)","",IF($H61="","",IFERROR(IF(VLOOKUP(H61+7,'Fechas de clase'!$B$5:$B$102,1,0),H61+14),H61+7)))</f>
        <v/>
      </c>
      <c r="L61" s="289" t="str">
        <f>IF($H61="(en blanco)","",IF($H61="","",IFERROR(IF(VLOOKUP(K61+7,'Fechas de clase'!$B$5:$B$102,1,0),K61+14),K61+7)))</f>
        <v/>
      </c>
      <c r="M61" s="289" t="str">
        <f>IF($H61="(en blanco)","",IF($H61="","",IFERROR(IF(VLOOKUP(L61+7,'Fechas de clase'!$B$5:$B$102,1,0),L61+14),L61+7)))</f>
        <v/>
      </c>
      <c r="N61" s="289" t="str">
        <f>IF($H61="(en blanco)","",IF($H61="","",IFERROR(IF(VLOOKUP(M61+7,'Fechas de clase'!$B$5:$B$102,1,0),M61+14),M61+7)))</f>
        <v/>
      </c>
      <c r="O61" s="289" t="str">
        <f>IF($H61="(en blanco)","",IF($H61="","",IFERROR(IF(VLOOKUP(N61+7,'Fechas de clase'!$B$5:$B$102,1,0),N61+14),N61+7)))</f>
        <v/>
      </c>
      <c r="P61" s="289" t="str">
        <f>IF($H61="(en blanco)","",IF($H61="","",IFERROR(IF(VLOOKUP(O61+7,'Fechas de clase'!$B$5:$B$102,1,0),O61+14),O61+7)))</f>
        <v/>
      </c>
      <c r="Q61" s="289" t="str">
        <f>IF($H61="(en blanco)","",IF($H61="","",IFERROR(IF(VLOOKUP(P61+7,'Fechas de clase'!$B$5:$B$102,1,0),P61+14),P61+7)))</f>
        <v/>
      </c>
      <c r="R61" s="289" t="str">
        <f>IF($H61="(en blanco)","",IF($H61="","",IFERROR(IF(VLOOKUP(Q61+7,'Fechas de clase'!$B$5:$B$102,1,0),Q61+14),Q61+7)))</f>
        <v/>
      </c>
      <c r="S61" s="289" t="str">
        <f>IF($H61="(en blanco)","",IF($H61="","",IFERROR(IF(VLOOKUP(R61+7,'Fechas de clase'!$B$5:$B$102,1,0),R61+14),R61+7)))</f>
        <v/>
      </c>
      <c r="T61" s="289" t="str">
        <f>IF($H61="(en blanco)","",IF($H61="","",IFERROR(IF(VLOOKUP(S61+7,'Fechas de clase'!$B$5:$B$102,1,0),S61+14),S61+7)))</f>
        <v/>
      </c>
      <c r="U61" s="289" t="str">
        <f>IF($H61="(en blanco)","",IF($H61="","",IFERROR(IF(VLOOKUP(T61+7,'Fechas de clase'!$B$5:$B$102,1,0),T61+14),T61+7)))</f>
        <v/>
      </c>
      <c r="V61" s="289" t="str">
        <f>IF($H61="(en blanco)","",IF($H61="","",IFERROR(IF(VLOOKUP(U61+7,'Fechas de clase'!$B$5:$B$102,1,0),U61+14),U61+7)))</f>
        <v/>
      </c>
      <c r="W61" s="289" t="str">
        <f>IF($H61="(en blanco)","",IF($H61="","",IFERROR(IF(VLOOKUP(V61+7,'Fechas de clase'!$B$5:$B$102,1,0),V61+14),V61+7)))</f>
        <v/>
      </c>
      <c r="X61" s="289" t="str">
        <f>IF($H61="(en blanco)","",IF($H61="","",IFERROR(IF(VLOOKUP(W61+7,'Fechas de clase'!$B$5:$B$102,1,0),W61+14),W61+7)))</f>
        <v/>
      </c>
      <c r="Y61" s="289" t="str">
        <f>IF($H61="(en blanco)","",IF($H61="","",IFERROR(IF(VLOOKUP(X61+7,'Fechas de clase'!$B$5:$B$102,1,0),X61+14),X61+7)))</f>
        <v/>
      </c>
    </row>
    <row r="62" spans="2:25">
      <c r="B62" s="290"/>
      <c r="J62" s="288" t="str">
        <f t="shared" si="0"/>
        <v/>
      </c>
      <c r="K62" s="289" t="str">
        <f>IF($H62="(en blanco)","",IF($H62="","",IFERROR(IF(VLOOKUP(H62+7,'Fechas de clase'!$B$5:$B$102,1,0),H62+14),H62+7)))</f>
        <v/>
      </c>
      <c r="L62" s="289" t="str">
        <f>IF($H62="(en blanco)","",IF($H62="","",IFERROR(IF(VLOOKUP(K62+7,'Fechas de clase'!$B$5:$B$102,1,0),K62+14),K62+7)))</f>
        <v/>
      </c>
      <c r="M62" s="289" t="str">
        <f>IF($H62="(en blanco)","",IF($H62="","",IFERROR(IF(VLOOKUP(L62+7,'Fechas de clase'!$B$5:$B$102,1,0),L62+14),L62+7)))</f>
        <v/>
      </c>
      <c r="N62" s="289" t="str">
        <f>IF($H62="(en blanco)","",IF($H62="","",IFERROR(IF(VLOOKUP(M62+7,'Fechas de clase'!$B$5:$B$102,1,0),M62+14),M62+7)))</f>
        <v/>
      </c>
      <c r="O62" s="289" t="str">
        <f>IF($H62="(en blanco)","",IF($H62="","",IFERROR(IF(VLOOKUP(N62+7,'Fechas de clase'!$B$5:$B$102,1,0),N62+14),N62+7)))</f>
        <v/>
      </c>
      <c r="P62" s="289" t="str">
        <f>IF($H62="(en blanco)","",IF($H62="","",IFERROR(IF(VLOOKUP(O62+7,'Fechas de clase'!$B$5:$B$102,1,0),O62+14),O62+7)))</f>
        <v/>
      </c>
      <c r="Q62" s="289" t="str">
        <f>IF($H62="(en blanco)","",IF($H62="","",IFERROR(IF(VLOOKUP(P62+7,'Fechas de clase'!$B$5:$B$102,1,0),P62+14),P62+7)))</f>
        <v/>
      </c>
      <c r="R62" s="289" t="str">
        <f>IF($H62="(en blanco)","",IF($H62="","",IFERROR(IF(VLOOKUP(Q62+7,'Fechas de clase'!$B$5:$B$102,1,0),Q62+14),Q62+7)))</f>
        <v/>
      </c>
      <c r="S62" s="289" t="str">
        <f>IF($H62="(en blanco)","",IF($H62="","",IFERROR(IF(VLOOKUP(R62+7,'Fechas de clase'!$B$5:$B$102,1,0),R62+14),R62+7)))</f>
        <v/>
      </c>
      <c r="T62" s="289" t="str">
        <f>IF($H62="(en blanco)","",IF($H62="","",IFERROR(IF(VLOOKUP(S62+7,'Fechas de clase'!$B$5:$B$102,1,0),S62+14),S62+7)))</f>
        <v/>
      </c>
      <c r="U62" s="289" t="str">
        <f>IF($H62="(en blanco)","",IF($H62="","",IFERROR(IF(VLOOKUP(T62+7,'Fechas de clase'!$B$5:$B$102,1,0),T62+14),T62+7)))</f>
        <v/>
      </c>
      <c r="V62" s="289" t="str">
        <f>IF($H62="(en blanco)","",IF($H62="","",IFERROR(IF(VLOOKUP(U62+7,'Fechas de clase'!$B$5:$B$102,1,0),U62+14),U62+7)))</f>
        <v/>
      </c>
      <c r="W62" s="289" t="str">
        <f>IF($H62="(en blanco)","",IF($H62="","",IFERROR(IF(VLOOKUP(V62+7,'Fechas de clase'!$B$5:$B$102,1,0),V62+14),V62+7)))</f>
        <v/>
      </c>
      <c r="X62" s="289" t="str">
        <f>IF($H62="(en blanco)","",IF($H62="","",IFERROR(IF(VLOOKUP(W62+7,'Fechas de clase'!$B$5:$B$102,1,0),W62+14),W62+7)))</f>
        <v/>
      </c>
      <c r="Y62" s="289" t="str">
        <f>IF($H62="(en blanco)","",IF($H62="","",IFERROR(IF(VLOOKUP(X62+7,'Fechas de clase'!$B$5:$B$102,1,0),X62+14),X62+7)))</f>
        <v/>
      </c>
    </row>
    <row r="63" spans="2:25">
      <c r="B63" s="290"/>
      <c r="J63" s="288" t="str">
        <f t="shared" si="0"/>
        <v/>
      </c>
      <c r="K63" s="289" t="str">
        <f>IF($H63="(en blanco)","",IF($H63="","",IFERROR(IF(VLOOKUP(H63+7,'Fechas de clase'!$B$5:$B$102,1,0),H63+14),H63+7)))</f>
        <v/>
      </c>
      <c r="L63" s="289" t="str">
        <f>IF($H63="(en blanco)","",IF($H63="","",IFERROR(IF(VLOOKUP(K63+7,'Fechas de clase'!$B$5:$B$102,1,0),K63+14),K63+7)))</f>
        <v/>
      </c>
      <c r="M63" s="289" t="str">
        <f>IF($H63="(en blanco)","",IF($H63="","",IFERROR(IF(VLOOKUP(L63+7,'Fechas de clase'!$B$5:$B$102,1,0),L63+14),L63+7)))</f>
        <v/>
      </c>
      <c r="N63" s="289" t="str">
        <f>IF($H63="(en blanco)","",IF($H63="","",IFERROR(IF(VLOOKUP(M63+7,'Fechas de clase'!$B$5:$B$102,1,0),M63+14),M63+7)))</f>
        <v/>
      </c>
      <c r="O63" s="289" t="str">
        <f>IF($H63="(en blanco)","",IF($H63="","",IFERROR(IF(VLOOKUP(N63+7,'Fechas de clase'!$B$5:$B$102,1,0),N63+14),N63+7)))</f>
        <v/>
      </c>
      <c r="P63" s="289" t="str">
        <f>IF($H63="(en blanco)","",IF($H63="","",IFERROR(IF(VLOOKUP(O63+7,'Fechas de clase'!$B$5:$B$102,1,0),O63+14),O63+7)))</f>
        <v/>
      </c>
      <c r="Q63" s="289" t="str">
        <f>IF($H63="(en blanco)","",IF($H63="","",IFERROR(IF(VLOOKUP(P63+7,'Fechas de clase'!$B$5:$B$102,1,0),P63+14),P63+7)))</f>
        <v/>
      </c>
      <c r="R63" s="289" t="str">
        <f>IF($H63="(en blanco)","",IF($H63="","",IFERROR(IF(VLOOKUP(Q63+7,'Fechas de clase'!$B$5:$B$102,1,0),Q63+14),Q63+7)))</f>
        <v/>
      </c>
      <c r="S63" s="289" t="str">
        <f>IF($H63="(en blanco)","",IF($H63="","",IFERROR(IF(VLOOKUP(R63+7,'Fechas de clase'!$B$5:$B$102,1,0),R63+14),R63+7)))</f>
        <v/>
      </c>
      <c r="T63" s="289" t="str">
        <f>IF($H63="(en blanco)","",IF($H63="","",IFERROR(IF(VLOOKUP(S63+7,'Fechas de clase'!$B$5:$B$102,1,0),S63+14),S63+7)))</f>
        <v/>
      </c>
      <c r="U63" s="289" t="str">
        <f>IF($H63="(en blanco)","",IF($H63="","",IFERROR(IF(VLOOKUP(T63+7,'Fechas de clase'!$B$5:$B$102,1,0),T63+14),T63+7)))</f>
        <v/>
      </c>
      <c r="V63" s="289" t="str">
        <f>IF($H63="(en blanco)","",IF($H63="","",IFERROR(IF(VLOOKUP(U63+7,'Fechas de clase'!$B$5:$B$102,1,0),U63+14),U63+7)))</f>
        <v/>
      </c>
      <c r="W63" s="289" t="str">
        <f>IF($H63="(en blanco)","",IF($H63="","",IFERROR(IF(VLOOKUP(V63+7,'Fechas de clase'!$B$5:$B$102,1,0),V63+14),V63+7)))</f>
        <v/>
      </c>
      <c r="X63" s="289" t="str">
        <f>IF($H63="(en blanco)","",IF($H63="","",IFERROR(IF(VLOOKUP(W63+7,'Fechas de clase'!$B$5:$B$102,1,0),W63+14),W63+7)))</f>
        <v/>
      </c>
      <c r="Y63" s="289" t="str">
        <f>IF($H63="(en blanco)","",IF($H63="","",IFERROR(IF(VLOOKUP(X63+7,'Fechas de clase'!$B$5:$B$102,1,0),X63+14),X63+7)))</f>
        <v/>
      </c>
    </row>
    <row r="64" spans="2:25">
      <c r="B64" s="290"/>
      <c r="J64" s="288" t="str">
        <f t="shared" si="0"/>
        <v/>
      </c>
      <c r="K64" s="289" t="str">
        <f>IF($H64="(en blanco)","",IF($H64="","",IFERROR(IF(VLOOKUP(H64+7,'Fechas de clase'!$B$5:$B$102,1,0),H64+14),H64+7)))</f>
        <v/>
      </c>
      <c r="L64" s="289" t="str">
        <f>IF($H64="(en blanco)","",IF($H64="","",IFERROR(IF(VLOOKUP(K64+7,'Fechas de clase'!$B$5:$B$102,1,0),K64+14),K64+7)))</f>
        <v/>
      </c>
      <c r="M64" s="289" t="str">
        <f>IF($H64="(en blanco)","",IF($H64="","",IFERROR(IF(VLOOKUP(L64+7,'Fechas de clase'!$B$5:$B$102,1,0),L64+14),L64+7)))</f>
        <v/>
      </c>
      <c r="N64" s="289" t="str">
        <f>IF($H64="(en blanco)","",IF($H64="","",IFERROR(IF(VLOOKUP(M64+7,'Fechas de clase'!$B$5:$B$102,1,0),M64+14),M64+7)))</f>
        <v/>
      </c>
      <c r="O64" s="289" t="str">
        <f>IF($H64="(en blanco)","",IF($H64="","",IFERROR(IF(VLOOKUP(N64+7,'Fechas de clase'!$B$5:$B$102,1,0),N64+14),N64+7)))</f>
        <v/>
      </c>
      <c r="P64" s="289" t="str">
        <f>IF($H64="(en blanco)","",IF($H64="","",IFERROR(IF(VLOOKUP(O64+7,'Fechas de clase'!$B$5:$B$102,1,0),O64+14),O64+7)))</f>
        <v/>
      </c>
      <c r="Q64" s="289" t="str">
        <f>IF($H64="(en blanco)","",IF($H64="","",IFERROR(IF(VLOOKUP(P64+7,'Fechas de clase'!$B$5:$B$102,1,0),P64+14),P64+7)))</f>
        <v/>
      </c>
      <c r="R64" s="289" t="str">
        <f>IF($H64="(en blanco)","",IF($H64="","",IFERROR(IF(VLOOKUP(Q64+7,'Fechas de clase'!$B$5:$B$102,1,0),Q64+14),Q64+7)))</f>
        <v/>
      </c>
      <c r="S64" s="289" t="str">
        <f>IF($H64="(en blanco)","",IF($H64="","",IFERROR(IF(VLOOKUP(R64+7,'Fechas de clase'!$B$5:$B$102,1,0),R64+14),R64+7)))</f>
        <v/>
      </c>
      <c r="T64" s="289" t="str">
        <f>IF($H64="(en blanco)","",IF($H64="","",IFERROR(IF(VLOOKUP(S64+7,'Fechas de clase'!$B$5:$B$102,1,0),S64+14),S64+7)))</f>
        <v/>
      </c>
      <c r="U64" s="289" t="str">
        <f>IF($H64="(en blanco)","",IF($H64="","",IFERROR(IF(VLOOKUP(T64+7,'Fechas de clase'!$B$5:$B$102,1,0),T64+14),T64+7)))</f>
        <v/>
      </c>
      <c r="V64" s="289" t="str">
        <f>IF($H64="(en blanco)","",IF($H64="","",IFERROR(IF(VLOOKUP(U64+7,'Fechas de clase'!$B$5:$B$102,1,0),U64+14),U64+7)))</f>
        <v/>
      </c>
      <c r="W64" s="289" t="str">
        <f>IF($H64="(en blanco)","",IF($H64="","",IFERROR(IF(VLOOKUP(V64+7,'Fechas de clase'!$B$5:$B$102,1,0),V64+14),V64+7)))</f>
        <v/>
      </c>
      <c r="X64" s="289" t="str">
        <f>IF($H64="(en blanco)","",IF($H64="","",IFERROR(IF(VLOOKUP(W64+7,'Fechas de clase'!$B$5:$B$102,1,0),W64+14),W64+7)))</f>
        <v/>
      </c>
      <c r="Y64" s="289" t="str">
        <f>IF($H64="(en blanco)","",IF($H64="","",IFERROR(IF(VLOOKUP(X64+7,'Fechas de clase'!$B$5:$B$102,1,0),X64+14),X64+7)))</f>
        <v/>
      </c>
    </row>
    <row r="65" spans="2:25">
      <c r="B65" s="290"/>
      <c r="J65" s="288" t="str">
        <f t="shared" si="0"/>
        <v/>
      </c>
      <c r="K65" s="289" t="str">
        <f>IF($H65="(en blanco)","",IF($H65="","",IFERROR(IF(VLOOKUP(H65+7,'Fechas de clase'!$B$5:$B$102,1,0),H65+14),H65+7)))</f>
        <v/>
      </c>
      <c r="L65" s="289" t="str">
        <f>IF($H65="(en blanco)","",IF($H65="","",IFERROR(IF(VLOOKUP(K65+7,'Fechas de clase'!$B$5:$B$102,1,0),K65+14),K65+7)))</f>
        <v/>
      </c>
      <c r="M65" s="289" t="str">
        <f>IF($H65="(en blanco)","",IF($H65="","",IFERROR(IF(VLOOKUP(L65+7,'Fechas de clase'!$B$5:$B$102,1,0),L65+14),L65+7)))</f>
        <v/>
      </c>
      <c r="N65" s="289" t="str">
        <f>IF($H65="(en blanco)","",IF($H65="","",IFERROR(IF(VLOOKUP(M65+7,'Fechas de clase'!$B$5:$B$102,1,0),M65+14),M65+7)))</f>
        <v/>
      </c>
      <c r="O65" s="289" t="str">
        <f>IF($H65="(en blanco)","",IF($H65="","",IFERROR(IF(VLOOKUP(N65+7,'Fechas de clase'!$B$5:$B$102,1,0),N65+14),N65+7)))</f>
        <v/>
      </c>
      <c r="P65" s="289" t="str">
        <f>IF($H65="(en blanco)","",IF($H65="","",IFERROR(IF(VLOOKUP(O65+7,'Fechas de clase'!$B$5:$B$102,1,0),O65+14),O65+7)))</f>
        <v/>
      </c>
      <c r="Q65" s="289" t="str">
        <f>IF($H65="(en blanco)","",IF($H65="","",IFERROR(IF(VLOOKUP(P65+7,'Fechas de clase'!$B$5:$B$102,1,0),P65+14),P65+7)))</f>
        <v/>
      </c>
      <c r="R65" s="289" t="str">
        <f>IF($H65="(en blanco)","",IF($H65="","",IFERROR(IF(VLOOKUP(Q65+7,'Fechas de clase'!$B$5:$B$102,1,0),Q65+14),Q65+7)))</f>
        <v/>
      </c>
      <c r="S65" s="289" t="str">
        <f>IF($H65="(en blanco)","",IF($H65="","",IFERROR(IF(VLOOKUP(R65+7,'Fechas de clase'!$B$5:$B$102,1,0),R65+14),R65+7)))</f>
        <v/>
      </c>
      <c r="T65" s="289" t="str">
        <f>IF($H65="(en blanco)","",IF($H65="","",IFERROR(IF(VLOOKUP(S65+7,'Fechas de clase'!$B$5:$B$102,1,0),S65+14),S65+7)))</f>
        <v/>
      </c>
      <c r="U65" s="289" t="str">
        <f>IF($H65="(en blanco)","",IF($H65="","",IFERROR(IF(VLOOKUP(T65+7,'Fechas de clase'!$B$5:$B$102,1,0),T65+14),T65+7)))</f>
        <v/>
      </c>
      <c r="V65" s="289" t="str">
        <f>IF($H65="(en blanco)","",IF($H65="","",IFERROR(IF(VLOOKUP(U65+7,'Fechas de clase'!$B$5:$B$102,1,0),U65+14),U65+7)))</f>
        <v/>
      </c>
      <c r="W65" s="289" t="str">
        <f>IF($H65="(en blanco)","",IF($H65="","",IFERROR(IF(VLOOKUP(V65+7,'Fechas de clase'!$B$5:$B$102,1,0),V65+14),V65+7)))</f>
        <v/>
      </c>
      <c r="X65" s="289" t="str">
        <f>IF($H65="(en blanco)","",IF($H65="","",IFERROR(IF(VLOOKUP(W65+7,'Fechas de clase'!$B$5:$B$102,1,0),W65+14),W65+7)))</f>
        <v/>
      </c>
      <c r="Y65" s="289" t="str">
        <f>IF($H65="(en blanco)","",IF($H65="","",IFERROR(IF(VLOOKUP(X65+7,'Fechas de clase'!$B$5:$B$102,1,0),X65+14),X65+7)))</f>
        <v/>
      </c>
    </row>
    <row r="66" spans="2:25">
      <c r="B66" s="290"/>
      <c r="J66" s="288" t="str">
        <f t="shared" si="0"/>
        <v/>
      </c>
      <c r="K66" s="289" t="str">
        <f>IF($H66="(en blanco)","",IF($H66="","",IFERROR(IF(VLOOKUP(H66+7,'Fechas de clase'!$B$5:$B$102,1,0),H66+14),H66+7)))</f>
        <v/>
      </c>
      <c r="L66" s="289" t="str">
        <f>IF($H66="(en blanco)","",IF($H66="","",IFERROR(IF(VLOOKUP(K66+7,'Fechas de clase'!$B$5:$B$102,1,0),K66+14),K66+7)))</f>
        <v/>
      </c>
      <c r="M66" s="289" t="str">
        <f>IF($H66="(en blanco)","",IF($H66="","",IFERROR(IF(VLOOKUP(L66+7,'Fechas de clase'!$B$5:$B$102,1,0),L66+14),L66+7)))</f>
        <v/>
      </c>
      <c r="N66" s="289" t="str">
        <f>IF($H66="(en blanco)","",IF($H66="","",IFERROR(IF(VLOOKUP(M66+7,'Fechas de clase'!$B$5:$B$102,1,0),M66+14),M66+7)))</f>
        <v/>
      </c>
      <c r="O66" s="289" t="str">
        <f>IF($H66="(en blanco)","",IF($H66="","",IFERROR(IF(VLOOKUP(N66+7,'Fechas de clase'!$B$5:$B$102,1,0),N66+14),N66+7)))</f>
        <v/>
      </c>
      <c r="P66" s="289" t="str">
        <f>IF($H66="(en blanco)","",IF($H66="","",IFERROR(IF(VLOOKUP(O66+7,'Fechas de clase'!$B$5:$B$102,1,0),O66+14),O66+7)))</f>
        <v/>
      </c>
      <c r="Q66" s="289" t="str">
        <f>IF($H66="(en blanco)","",IF($H66="","",IFERROR(IF(VLOOKUP(P66+7,'Fechas de clase'!$B$5:$B$102,1,0),P66+14),P66+7)))</f>
        <v/>
      </c>
      <c r="R66" s="289" t="str">
        <f>IF($H66="(en blanco)","",IF($H66="","",IFERROR(IF(VLOOKUP(Q66+7,'Fechas de clase'!$B$5:$B$102,1,0),Q66+14),Q66+7)))</f>
        <v/>
      </c>
      <c r="S66" s="289" t="str">
        <f>IF($H66="(en blanco)","",IF($H66="","",IFERROR(IF(VLOOKUP(R66+7,'Fechas de clase'!$B$5:$B$102,1,0),R66+14),R66+7)))</f>
        <v/>
      </c>
      <c r="T66" s="289" t="str">
        <f>IF($H66="(en blanco)","",IF($H66="","",IFERROR(IF(VLOOKUP(S66+7,'Fechas de clase'!$B$5:$B$102,1,0),S66+14),S66+7)))</f>
        <v/>
      </c>
      <c r="U66" s="289" t="str">
        <f>IF($H66="(en blanco)","",IF($H66="","",IFERROR(IF(VLOOKUP(T66+7,'Fechas de clase'!$B$5:$B$102,1,0),T66+14),T66+7)))</f>
        <v/>
      </c>
      <c r="V66" s="289" t="str">
        <f>IF($H66="(en blanco)","",IF($H66="","",IFERROR(IF(VLOOKUP(U66+7,'Fechas de clase'!$B$5:$B$102,1,0),U66+14),U66+7)))</f>
        <v/>
      </c>
      <c r="W66" s="289" t="str">
        <f>IF($H66="(en blanco)","",IF($H66="","",IFERROR(IF(VLOOKUP(V66+7,'Fechas de clase'!$B$5:$B$102,1,0),V66+14),V66+7)))</f>
        <v/>
      </c>
      <c r="X66" s="289" t="str">
        <f>IF($H66="(en blanco)","",IF($H66="","",IFERROR(IF(VLOOKUP(W66+7,'Fechas de clase'!$B$5:$B$102,1,0),W66+14),W66+7)))</f>
        <v/>
      </c>
      <c r="Y66" s="289" t="str">
        <f>IF($H66="(en blanco)","",IF($H66="","",IFERROR(IF(VLOOKUP(X66+7,'Fechas de clase'!$B$5:$B$102,1,0),X66+14),X66+7)))</f>
        <v/>
      </c>
    </row>
    <row r="67" spans="2:25">
      <c r="B67" s="290"/>
      <c r="J67" s="288" t="str">
        <f t="shared" si="0"/>
        <v/>
      </c>
      <c r="K67" s="289" t="str">
        <f>IF($H67="(en blanco)","",IF($H67="","",IFERROR(IF(VLOOKUP(H67+7,'Fechas de clase'!$B$5:$B$102,1,0),H67+14),H67+7)))</f>
        <v/>
      </c>
      <c r="L67" s="289" t="str">
        <f>IF($H67="(en blanco)","",IF($H67="","",IFERROR(IF(VLOOKUP(K67+7,'Fechas de clase'!$B$5:$B$102,1,0),K67+14),K67+7)))</f>
        <v/>
      </c>
      <c r="M67" s="289" t="str">
        <f>IF($H67="(en blanco)","",IF($H67="","",IFERROR(IF(VLOOKUP(L67+7,'Fechas de clase'!$B$5:$B$102,1,0),L67+14),L67+7)))</f>
        <v/>
      </c>
      <c r="N67" s="289" t="str">
        <f>IF($H67="(en blanco)","",IF($H67="","",IFERROR(IF(VLOOKUP(M67+7,'Fechas de clase'!$B$5:$B$102,1,0),M67+14),M67+7)))</f>
        <v/>
      </c>
      <c r="O67" s="289" t="str">
        <f>IF($H67="(en blanco)","",IF($H67="","",IFERROR(IF(VLOOKUP(N67+7,'Fechas de clase'!$B$5:$B$102,1,0),N67+14),N67+7)))</f>
        <v/>
      </c>
      <c r="P67" s="289" t="str">
        <f>IF($H67="(en blanco)","",IF($H67="","",IFERROR(IF(VLOOKUP(O67+7,'Fechas de clase'!$B$5:$B$102,1,0),O67+14),O67+7)))</f>
        <v/>
      </c>
      <c r="Q67" s="289" t="str">
        <f>IF($H67="(en blanco)","",IF($H67="","",IFERROR(IF(VLOOKUP(P67+7,'Fechas de clase'!$B$5:$B$102,1,0),P67+14),P67+7)))</f>
        <v/>
      </c>
      <c r="R67" s="289" t="str">
        <f>IF($H67="(en blanco)","",IF($H67="","",IFERROR(IF(VLOOKUP(Q67+7,'Fechas de clase'!$B$5:$B$102,1,0),Q67+14),Q67+7)))</f>
        <v/>
      </c>
      <c r="S67" s="289" t="str">
        <f>IF($H67="(en blanco)","",IF($H67="","",IFERROR(IF(VLOOKUP(R67+7,'Fechas de clase'!$B$5:$B$102,1,0),R67+14),R67+7)))</f>
        <v/>
      </c>
      <c r="T67" s="289" t="str">
        <f>IF($H67="(en blanco)","",IF($H67="","",IFERROR(IF(VLOOKUP(S67+7,'Fechas de clase'!$B$5:$B$102,1,0),S67+14),S67+7)))</f>
        <v/>
      </c>
      <c r="U67" s="289" t="str">
        <f>IF($H67="(en blanco)","",IF($H67="","",IFERROR(IF(VLOOKUP(T67+7,'Fechas de clase'!$B$5:$B$102,1,0),T67+14),T67+7)))</f>
        <v/>
      </c>
      <c r="V67" s="289" t="str">
        <f>IF($H67="(en blanco)","",IF($H67="","",IFERROR(IF(VLOOKUP(U67+7,'Fechas de clase'!$B$5:$B$102,1,0),U67+14),U67+7)))</f>
        <v/>
      </c>
      <c r="W67" s="289" t="str">
        <f>IF($H67="(en blanco)","",IF($H67="","",IFERROR(IF(VLOOKUP(V67+7,'Fechas de clase'!$B$5:$B$102,1,0),V67+14),V67+7)))</f>
        <v/>
      </c>
      <c r="X67" s="289" t="str">
        <f>IF($H67="(en blanco)","",IF($H67="","",IFERROR(IF(VLOOKUP(W67+7,'Fechas de clase'!$B$5:$B$102,1,0),W67+14),W67+7)))</f>
        <v/>
      </c>
      <c r="Y67" s="289" t="str">
        <f>IF($H67="(en blanco)","",IF($H67="","",IFERROR(IF(VLOOKUP(X67+7,'Fechas de clase'!$B$5:$B$102,1,0),X67+14),X67+7)))</f>
        <v/>
      </c>
    </row>
    <row r="68" spans="2:25">
      <c r="B68" s="290"/>
      <c r="J68" s="288" t="str">
        <f t="shared" si="0"/>
        <v/>
      </c>
      <c r="K68" s="289" t="str">
        <f>IF($H68="(en blanco)","",IF($H68="","",IFERROR(IF(VLOOKUP(H68+7,'Fechas de clase'!$B$5:$B$102,1,0),H68+14),H68+7)))</f>
        <v/>
      </c>
      <c r="L68" s="289" t="str">
        <f>IF($H68="(en blanco)","",IF($H68="","",IFERROR(IF(VLOOKUP(K68+7,'Fechas de clase'!$B$5:$B$102,1,0),K68+14),K68+7)))</f>
        <v/>
      </c>
      <c r="M68" s="289" t="str">
        <f>IF($H68="(en blanco)","",IF($H68="","",IFERROR(IF(VLOOKUP(L68+7,'Fechas de clase'!$B$5:$B$102,1,0),L68+14),L68+7)))</f>
        <v/>
      </c>
      <c r="N68" s="289" t="str">
        <f>IF($H68="(en blanco)","",IF($H68="","",IFERROR(IF(VLOOKUP(M68+7,'Fechas de clase'!$B$5:$B$102,1,0),M68+14),M68+7)))</f>
        <v/>
      </c>
      <c r="O68" s="289" t="str">
        <f>IF($H68="(en blanco)","",IF($H68="","",IFERROR(IF(VLOOKUP(N68+7,'Fechas de clase'!$B$5:$B$102,1,0),N68+14),N68+7)))</f>
        <v/>
      </c>
      <c r="P68" s="289" t="str">
        <f>IF($H68="(en blanco)","",IF($H68="","",IFERROR(IF(VLOOKUP(O68+7,'Fechas de clase'!$B$5:$B$102,1,0),O68+14),O68+7)))</f>
        <v/>
      </c>
      <c r="Q68" s="289" t="str">
        <f>IF($H68="(en blanco)","",IF($H68="","",IFERROR(IF(VLOOKUP(P68+7,'Fechas de clase'!$B$5:$B$102,1,0),P68+14),P68+7)))</f>
        <v/>
      </c>
      <c r="R68" s="289" t="str">
        <f>IF($H68="(en blanco)","",IF($H68="","",IFERROR(IF(VLOOKUP(Q68+7,'Fechas de clase'!$B$5:$B$102,1,0),Q68+14),Q68+7)))</f>
        <v/>
      </c>
      <c r="S68" s="289" t="str">
        <f>IF($H68="(en blanco)","",IF($H68="","",IFERROR(IF(VLOOKUP(R68+7,'Fechas de clase'!$B$5:$B$102,1,0),R68+14),R68+7)))</f>
        <v/>
      </c>
      <c r="T68" s="289" t="str">
        <f>IF($H68="(en blanco)","",IF($H68="","",IFERROR(IF(VLOOKUP(S68+7,'Fechas de clase'!$B$5:$B$102,1,0),S68+14),S68+7)))</f>
        <v/>
      </c>
      <c r="U68" s="289" t="str">
        <f>IF($H68="(en blanco)","",IF($H68="","",IFERROR(IF(VLOOKUP(T68+7,'Fechas de clase'!$B$5:$B$102,1,0),T68+14),T68+7)))</f>
        <v/>
      </c>
      <c r="V68" s="289" t="str">
        <f>IF($H68="(en blanco)","",IF($H68="","",IFERROR(IF(VLOOKUP(U68+7,'Fechas de clase'!$B$5:$B$102,1,0),U68+14),U68+7)))</f>
        <v/>
      </c>
      <c r="W68" s="289" t="str">
        <f>IF($H68="(en blanco)","",IF($H68="","",IFERROR(IF(VLOOKUP(V68+7,'Fechas de clase'!$B$5:$B$102,1,0),V68+14),V68+7)))</f>
        <v/>
      </c>
      <c r="X68" s="289" t="str">
        <f>IF($H68="(en blanco)","",IF($H68="","",IFERROR(IF(VLOOKUP(W68+7,'Fechas de clase'!$B$5:$B$102,1,0),W68+14),W68+7)))</f>
        <v/>
      </c>
      <c r="Y68" s="289" t="str">
        <f>IF($H68="(en blanco)","",IF($H68="","",IFERROR(IF(VLOOKUP(X68+7,'Fechas de clase'!$B$5:$B$102,1,0),X68+14),X68+7)))</f>
        <v/>
      </c>
    </row>
    <row r="69" spans="2:25">
      <c r="B69" s="290"/>
      <c r="J69" s="288" t="str">
        <f t="shared" si="0"/>
        <v/>
      </c>
      <c r="K69" s="289" t="str">
        <f>IF($H69="(en blanco)","",IF($H69="","",IFERROR(IF(VLOOKUP(H69+7,'Fechas de clase'!$B$5:$B$102,1,0),H69+14),H69+7)))</f>
        <v/>
      </c>
      <c r="L69" s="289" t="str">
        <f>IF($H69="(en blanco)","",IF($H69="","",IFERROR(IF(VLOOKUP(K69+7,'Fechas de clase'!$B$5:$B$102,1,0),K69+14),K69+7)))</f>
        <v/>
      </c>
      <c r="M69" s="289" t="str">
        <f>IF($H69="(en blanco)","",IF($H69="","",IFERROR(IF(VLOOKUP(L69+7,'Fechas de clase'!$B$5:$B$102,1,0),L69+14),L69+7)))</f>
        <v/>
      </c>
      <c r="N69" s="289" t="str">
        <f>IF($H69="(en blanco)","",IF($H69="","",IFERROR(IF(VLOOKUP(M69+7,'Fechas de clase'!$B$5:$B$102,1,0),M69+14),M69+7)))</f>
        <v/>
      </c>
      <c r="O69" s="289" t="str">
        <f>IF($H69="(en blanco)","",IF($H69="","",IFERROR(IF(VLOOKUP(N69+7,'Fechas de clase'!$B$5:$B$102,1,0),N69+14),N69+7)))</f>
        <v/>
      </c>
      <c r="P69" s="289" t="str">
        <f>IF($H69="(en blanco)","",IF($H69="","",IFERROR(IF(VLOOKUP(O69+7,'Fechas de clase'!$B$5:$B$102,1,0),O69+14),O69+7)))</f>
        <v/>
      </c>
      <c r="Q69" s="289" t="str">
        <f>IF($H69="(en blanco)","",IF($H69="","",IFERROR(IF(VLOOKUP(P69+7,'Fechas de clase'!$B$5:$B$102,1,0),P69+14),P69+7)))</f>
        <v/>
      </c>
      <c r="R69" s="289" t="str">
        <f>IF($H69="(en blanco)","",IF($H69="","",IFERROR(IF(VLOOKUP(Q69+7,'Fechas de clase'!$B$5:$B$102,1,0),Q69+14),Q69+7)))</f>
        <v/>
      </c>
      <c r="S69" s="289" t="str">
        <f>IF($H69="(en blanco)","",IF($H69="","",IFERROR(IF(VLOOKUP(R69+7,'Fechas de clase'!$B$5:$B$102,1,0),R69+14),R69+7)))</f>
        <v/>
      </c>
      <c r="T69" s="289" t="str">
        <f>IF($H69="(en blanco)","",IF($H69="","",IFERROR(IF(VLOOKUP(S69+7,'Fechas de clase'!$B$5:$B$102,1,0),S69+14),S69+7)))</f>
        <v/>
      </c>
      <c r="U69" s="289" t="str">
        <f>IF($H69="(en blanco)","",IF($H69="","",IFERROR(IF(VLOOKUP(T69+7,'Fechas de clase'!$B$5:$B$102,1,0),T69+14),T69+7)))</f>
        <v/>
      </c>
      <c r="V69" s="289" t="str">
        <f>IF($H69="(en blanco)","",IF($H69="","",IFERROR(IF(VLOOKUP(U69+7,'Fechas de clase'!$B$5:$B$102,1,0),U69+14),U69+7)))</f>
        <v/>
      </c>
      <c r="W69" s="289" t="str">
        <f>IF($H69="(en blanco)","",IF($H69="","",IFERROR(IF(VLOOKUP(V69+7,'Fechas de clase'!$B$5:$B$102,1,0),V69+14),V69+7)))</f>
        <v/>
      </c>
      <c r="X69" s="289" t="str">
        <f>IF($H69="(en blanco)","",IF($H69="","",IFERROR(IF(VLOOKUP(W69+7,'Fechas de clase'!$B$5:$B$102,1,0),W69+14),W69+7)))</f>
        <v/>
      </c>
      <c r="Y69" s="289" t="str">
        <f>IF($H69="(en blanco)","",IF($H69="","",IFERROR(IF(VLOOKUP(X69+7,'Fechas de clase'!$B$5:$B$102,1,0),X69+14),X69+7)))</f>
        <v/>
      </c>
    </row>
    <row r="70" spans="2:25">
      <c r="B70" s="290"/>
      <c r="J70" s="288" t="str">
        <f t="shared" si="0"/>
        <v/>
      </c>
      <c r="K70" s="289" t="str">
        <f>IF($H70="(en blanco)","",IF($H70="","",IFERROR(IF(VLOOKUP(H70+7,'Fechas de clase'!$B$5:$B$102,1,0),H70+14),H70+7)))</f>
        <v/>
      </c>
      <c r="L70" s="289" t="str">
        <f>IF($H70="(en blanco)","",IF($H70="","",IFERROR(IF(VLOOKUP(K70+7,'Fechas de clase'!$B$5:$B$102,1,0),K70+14),K70+7)))</f>
        <v/>
      </c>
      <c r="M70" s="289" t="str">
        <f>IF($H70="(en blanco)","",IF($H70="","",IFERROR(IF(VLOOKUP(L70+7,'Fechas de clase'!$B$5:$B$102,1,0),L70+14),L70+7)))</f>
        <v/>
      </c>
      <c r="N70" s="289" t="str">
        <f>IF($H70="(en blanco)","",IF($H70="","",IFERROR(IF(VLOOKUP(M70+7,'Fechas de clase'!$B$5:$B$102,1,0),M70+14),M70+7)))</f>
        <v/>
      </c>
      <c r="O70" s="289" t="str">
        <f>IF($H70="(en blanco)","",IF($H70="","",IFERROR(IF(VLOOKUP(N70+7,'Fechas de clase'!$B$5:$B$102,1,0),N70+14),N70+7)))</f>
        <v/>
      </c>
      <c r="P70" s="289" t="str">
        <f>IF($H70="(en blanco)","",IF($H70="","",IFERROR(IF(VLOOKUP(O70+7,'Fechas de clase'!$B$5:$B$102,1,0),O70+14),O70+7)))</f>
        <v/>
      </c>
      <c r="Q70" s="289" t="str">
        <f>IF($H70="(en blanco)","",IF($H70="","",IFERROR(IF(VLOOKUP(P70+7,'Fechas de clase'!$B$5:$B$102,1,0),P70+14),P70+7)))</f>
        <v/>
      </c>
      <c r="R70" s="289" t="str">
        <f>IF($H70="(en blanco)","",IF($H70="","",IFERROR(IF(VLOOKUP(Q70+7,'Fechas de clase'!$B$5:$B$102,1,0),Q70+14),Q70+7)))</f>
        <v/>
      </c>
      <c r="S70" s="289" t="str">
        <f>IF($H70="(en blanco)","",IF($H70="","",IFERROR(IF(VLOOKUP(R70+7,'Fechas de clase'!$B$5:$B$102,1,0),R70+14),R70+7)))</f>
        <v/>
      </c>
      <c r="T70" s="289" t="str">
        <f>IF($H70="(en blanco)","",IF($H70="","",IFERROR(IF(VLOOKUP(S70+7,'Fechas de clase'!$B$5:$B$102,1,0),S70+14),S70+7)))</f>
        <v/>
      </c>
      <c r="U70" s="289" t="str">
        <f>IF($H70="(en blanco)","",IF($H70="","",IFERROR(IF(VLOOKUP(T70+7,'Fechas de clase'!$B$5:$B$102,1,0),T70+14),T70+7)))</f>
        <v/>
      </c>
      <c r="V70" s="289" t="str">
        <f>IF($H70="(en blanco)","",IF($H70="","",IFERROR(IF(VLOOKUP(U70+7,'Fechas de clase'!$B$5:$B$102,1,0),U70+14),U70+7)))</f>
        <v/>
      </c>
      <c r="W70" s="289" t="str">
        <f>IF($H70="(en blanco)","",IF($H70="","",IFERROR(IF(VLOOKUP(V70+7,'Fechas de clase'!$B$5:$B$102,1,0),V70+14),V70+7)))</f>
        <v/>
      </c>
      <c r="X70" s="289" t="str">
        <f>IF($H70="(en blanco)","",IF($H70="","",IFERROR(IF(VLOOKUP(W70+7,'Fechas de clase'!$B$5:$B$102,1,0),W70+14),W70+7)))</f>
        <v/>
      </c>
      <c r="Y70" s="289" t="str">
        <f>IF($H70="(en blanco)","",IF($H70="","",IFERROR(IF(VLOOKUP(X70+7,'Fechas de clase'!$B$5:$B$102,1,0),X70+14),X70+7)))</f>
        <v/>
      </c>
    </row>
    <row r="71" spans="2:25">
      <c r="B71" s="290"/>
      <c r="J71" s="288" t="str">
        <f t="shared" ref="J71:J102" si="1">IF(H71="","",H71&amp;"-"&amp;I71)</f>
        <v/>
      </c>
      <c r="K71" s="289" t="str">
        <f>IF($H71="(en blanco)","",IF($H71="","",IFERROR(IF(VLOOKUP(H71+7,'Fechas de clase'!$B$5:$B$102,1,0),H71+14),H71+7)))</f>
        <v/>
      </c>
      <c r="L71" s="289" t="str">
        <f>IF($H71="(en blanco)","",IF($H71="","",IFERROR(IF(VLOOKUP(K71+7,'Fechas de clase'!$B$5:$B$102,1,0),K71+14),K71+7)))</f>
        <v/>
      </c>
      <c r="M71" s="289" t="str">
        <f>IF($H71="(en blanco)","",IF($H71="","",IFERROR(IF(VLOOKUP(L71+7,'Fechas de clase'!$B$5:$B$102,1,0),L71+14),L71+7)))</f>
        <v/>
      </c>
      <c r="N71" s="289" t="str">
        <f>IF($H71="(en blanco)","",IF($H71="","",IFERROR(IF(VLOOKUP(M71+7,'Fechas de clase'!$B$5:$B$102,1,0),M71+14),M71+7)))</f>
        <v/>
      </c>
      <c r="O71" s="289" t="str">
        <f>IF($H71="(en blanco)","",IF($H71="","",IFERROR(IF(VLOOKUP(N71+7,'Fechas de clase'!$B$5:$B$102,1,0),N71+14),N71+7)))</f>
        <v/>
      </c>
      <c r="P71" s="289" t="str">
        <f>IF($H71="(en blanco)","",IF($H71="","",IFERROR(IF(VLOOKUP(O71+7,'Fechas de clase'!$B$5:$B$102,1,0),O71+14),O71+7)))</f>
        <v/>
      </c>
      <c r="Q71" s="289" t="str">
        <f>IF($H71="(en blanco)","",IF($H71="","",IFERROR(IF(VLOOKUP(P71+7,'Fechas de clase'!$B$5:$B$102,1,0),P71+14),P71+7)))</f>
        <v/>
      </c>
      <c r="R71" s="289" t="str">
        <f>IF($H71="(en blanco)","",IF($H71="","",IFERROR(IF(VLOOKUP(Q71+7,'Fechas de clase'!$B$5:$B$102,1,0),Q71+14),Q71+7)))</f>
        <v/>
      </c>
      <c r="S71" s="289" t="str">
        <f>IF($H71="(en blanco)","",IF($H71="","",IFERROR(IF(VLOOKUP(R71+7,'Fechas de clase'!$B$5:$B$102,1,0),R71+14),R71+7)))</f>
        <v/>
      </c>
      <c r="T71" s="289" t="str">
        <f>IF($H71="(en blanco)","",IF($H71="","",IFERROR(IF(VLOOKUP(S71+7,'Fechas de clase'!$B$5:$B$102,1,0),S71+14),S71+7)))</f>
        <v/>
      </c>
      <c r="U71" s="289" t="str">
        <f>IF($H71="(en blanco)","",IF($H71="","",IFERROR(IF(VLOOKUP(T71+7,'Fechas de clase'!$B$5:$B$102,1,0),T71+14),T71+7)))</f>
        <v/>
      </c>
      <c r="V71" s="289" t="str">
        <f>IF($H71="(en blanco)","",IF($H71="","",IFERROR(IF(VLOOKUP(U71+7,'Fechas de clase'!$B$5:$B$102,1,0),U71+14),U71+7)))</f>
        <v/>
      </c>
      <c r="W71" s="289" t="str">
        <f>IF($H71="(en blanco)","",IF($H71="","",IFERROR(IF(VLOOKUP(V71+7,'Fechas de clase'!$B$5:$B$102,1,0),V71+14),V71+7)))</f>
        <v/>
      </c>
      <c r="X71" s="289" t="str">
        <f>IF($H71="(en blanco)","",IF($H71="","",IFERROR(IF(VLOOKUP(W71+7,'Fechas de clase'!$B$5:$B$102,1,0),W71+14),W71+7)))</f>
        <v/>
      </c>
      <c r="Y71" s="289" t="str">
        <f>IF($H71="(en blanco)","",IF($H71="","",IFERROR(IF(VLOOKUP(X71+7,'Fechas de clase'!$B$5:$B$102,1,0),X71+14),X71+7)))</f>
        <v/>
      </c>
    </row>
    <row r="72" spans="2:25">
      <c r="B72" s="290"/>
      <c r="J72" s="288" t="str">
        <f t="shared" si="1"/>
        <v/>
      </c>
      <c r="K72" s="289" t="str">
        <f>IF($H72="(en blanco)","",IF($H72="","",IFERROR(IF(VLOOKUP(H72+7,'Fechas de clase'!$B$5:$B$102,1,0),H72+14),H72+7)))</f>
        <v/>
      </c>
      <c r="L72" s="289" t="str">
        <f>IF($H72="(en blanco)","",IF($H72="","",IFERROR(IF(VLOOKUP(K72+7,'Fechas de clase'!$B$5:$B$102,1,0),K72+14),K72+7)))</f>
        <v/>
      </c>
      <c r="M72" s="289" t="str">
        <f>IF($H72="(en blanco)","",IF($H72="","",IFERROR(IF(VLOOKUP(L72+7,'Fechas de clase'!$B$5:$B$102,1,0),L72+14),L72+7)))</f>
        <v/>
      </c>
      <c r="N72" s="289" t="str">
        <f>IF($H72="(en blanco)","",IF($H72="","",IFERROR(IF(VLOOKUP(M72+7,'Fechas de clase'!$B$5:$B$102,1,0),M72+14),M72+7)))</f>
        <v/>
      </c>
      <c r="O72" s="289" t="str">
        <f>IF($H72="(en blanco)","",IF($H72="","",IFERROR(IF(VLOOKUP(N72+7,'Fechas de clase'!$B$5:$B$102,1,0),N72+14),N72+7)))</f>
        <v/>
      </c>
      <c r="P72" s="289" t="str">
        <f>IF($H72="(en blanco)","",IF($H72="","",IFERROR(IF(VLOOKUP(O72+7,'Fechas de clase'!$B$5:$B$102,1,0),O72+14),O72+7)))</f>
        <v/>
      </c>
      <c r="Q72" s="289" t="str">
        <f>IF($H72="(en blanco)","",IF($H72="","",IFERROR(IF(VLOOKUP(P72+7,'Fechas de clase'!$B$5:$B$102,1,0),P72+14),P72+7)))</f>
        <v/>
      </c>
      <c r="R72" s="289" t="str">
        <f>IF($H72="(en blanco)","",IF($H72="","",IFERROR(IF(VLOOKUP(Q72+7,'Fechas de clase'!$B$5:$B$102,1,0),Q72+14),Q72+7)))</f>
        <v/>
      </c>
      <c r="S72" s="289" t="str">
        <f>IF($H72="(en blanco)","",IF($H72="","",IFERROR(IF(VLOOKUP(R72+7,'Fechas de clase'!$B$5:$B$102,1,0),R72+14),R72+7)))</f>
        <v/>
      </c>
      <c r="T72" s="289" t="str">
        <f>IF($H72="(en blanco)","",IF($H72="","",IFERROR(IF(VLOOKUP(S72+7,'Fechas de clase'!$B$5:$B$102,1,0),S72+14),S72+7)))</f>
        <v/>
      </c>
      <c r="U72" s="289" t="str">
        <f>IF($H72="(en blanco)","",IF($H72="","",IFERROR(IF(VLOOKUP(T72+7,'Fechas de clase'!$B$5:$B$102,1,0),T72+14),T72+7)))</f>
        <v/>
      </c>
      <c r="V72" s="289" t="str">
        <f>IF($H72="(en blanco)","",IF($H72="","",IFERROR(IF(VLOOKUP(U72+7,'Fechas de clase'!$B$5:$B$102,1,0),U72+14),U72+7)))</f>
        <v/>
      </c>
      <c r="W72" s="289" t="str">
        <f>IF($H72="(en blanco)","",IF($H72="","",IFERROR(IF(VLOOKUP(V72+7,'Fechas de clase'!$B$5:$B$102,1,0),V72+14),V72+7)))</f>
        <v/>
      </c>
      <c r="X72" s="289" t="str">
        <f>IF($H72="(en blanco)","",IF($H72="","",IFERROR(IF(VLOOKUP(W72+7,'Fechas de clase'!$B$5:$B$102,1,0),W72+14),W72+7)))</f>
        <v/>
      </c>
      <c r="Y72" s="289" t="str">
        <f>IF($H72="(en blanco)","",IF($H72="","",IFERROR(IF(VLOOKUP(X72+7,'Fechas de clase'!$B$5:$B$102,1,0),X72+14),X72+7)))</f>
        <v/>
      </c>
    </row>
    <row r="73" spans="2:25">
      <c r="B73" s="290"/>
      <c r="J73" s="288" t="str">
        <f t="shared" si="1"/>
        <v/>
      </c>
      <c r="K73" s="289" t="str">
        <f>IF($H73="(en blanco)","",IF($H73="","",IFERROR(IF(VLOOKUP(H73+7,'Fechas de clase'!$B$5:$B$102,1,0),H73+14),H73+7)))</f>
        <v/>
      </c>
      <c r="L73" s="289" t="str">
        <f>IF($H73="(en blanco)","",IF($H73="","",IFERROR(IF(VLOOKUP(K73+7,'Fechas de clase'!$B$5:$B$102,1,0),K73+14),K73+7)))</f>
        <v/>
      </c>
      <c r="M73" s="289" t="str">
        <f>IF($H73="(en blanco)","",IF($H73="","",IFERROR(IF(VLOOKUP(L73+7,'Fechas de clase'!$B$5:$B$102,1,0),L73+14),L73+7)))</f>
        <v/>
      </c>
      <c r="N73" s="289" t="str">
        <f>IF($H73="(en blanco)","",IF($H73="","",IFERROR(IF(VLOOKUP(M73+7,'Fechas de clase'!$B$5:$B$102,1,0),M73+14),M73+7)))</f>
        <v/>
      </c>
      <c r="O73" s="289" t="str">
        <f>IF($H73="(en blanco)","",IF($H73="","",IFERROR(IF(VLOOKUP(N73+7,'Fechas de clase'!$B$5:$B$102,1,0),N73+14),N73+7)))</f>
        <v/>
      </c>
      <c r="P73" s="289" t="str">
        <f>IF($H73="(en blanco)","",IF($H73="","",IFERROR(IF(VLOOKUP(O73+7,'Fechas de clase'!$B$5:$B$102,1,0),O73+14),O73+7)))</f>
        <v/>
      </c>
      <c r="Q73" s="289" t="str">
        <f>IF($H73="(en blanco)","",IF($H73="","",IFERROR(IF(VLOOKUP(P73+7,'Fechas de clase'!$B$5:$B$102,1,0),P73+14),P73+7)))</f>
        <v/>
      </c>
      <c r="R73" s="289" t="str">
        <f>IF($H73="(en blanco)","",IF($H73="","",IFERROR(IF(VLOOKUP(Q73+7,'Fechas de clase'!$B$5:$B$102,1,0),Q73+14),Q73+7)))</f>
        <v/>
      </c>
      <c r="S73" s="289" t="str">
        <f>IF($H73="(en blanco)","",IF($H73="","",IFERROR(IF(VLOOKUP(R73+7,'Fechas de clase'!$B$5:$B$102,1,0),R73+14),R73+7)))</f>
        <v/>
      </c>
      <c r="T73" s="289" t="str">
        <f>IF($H73="(en blanco)","",IF($H73="","",IFERROR(IF(VLOOKUP(S73+7,'Fechas de clase'!$B$5:$B$102,1,0),S73+14),S73+7)))</f>
        <v/>
      </c>
      <c r="U73" s="289" t="str">
        <f>IF($H73="(en blanco)","",IF($H73="","",IFERROR(IF(VLOOKUP(T73+7,'Fechas de clase'!$B$5:$B$102,1,0),T73+14),T73+7)))</f>
        <v/>
      </c>
      <c r="V73" s="289" t="str">
        <f>IF($H73="(en blanco)","",IF($H73="","",IFERROR(IF(VLOOKUP(U73+7,'Fechas de clase'!$B$5:$B$102,1,0),U73+14),U73+7)))</f>
        <v/>
      </c>
      <c r="W73" s="289" t="str">
        <f>IF($H73="(en blanco)","",IF($H73="","",IFERROR(IF(VLOOKUP(V73+7,'Fechas de clase'!$B$5:$B$102,1,0),V73+14),V73+7)))</f>
        <v/>
      </c>
      <c r="X73" s="289" t="str">
        <f>IF($H73="(en blanco)","",IF($H73="","",IFERROR(IF(VLOOKUP(W73+7,'Fechas de clase'!$B$5:$B$102,1,0),W73+14),W73+7)))</f>
        <v/>
      </c>
      <c r="Y73" s="289" t="str">
        <f>IF($H73="(en blanco)","",IF($H73="","",IFERROR(IF(VLOOKUP(X73+7,'Fechas de clase'!$B$5:$B$102,1,0),X73+14),X73+7)))</f>
        <v/>
      </c>
    </row>
    <row r="74" spans="2:25">
      <c r="B74" s="290"/>
      <c r="J74" s="288" t="str">
        <f t="shared" si="1"/>
        <v/>
      </c>
      <c r="K74" s="289" t="str">
        <f>IF($H74="(en blanco)","",IF($H74="","",IFERROR(IF(VLOOKUP(H74+7,'Fechas de clase'!$B$5:$B$102,1,0),H74+14),H74+7)))</f>
        <v/>
      </c>
      <c r="L74" s="289" t="str">
        <f>IF($H74="(en blanco)","",IF($H74="","",IFERROR(IF(VLOOKUP(K74+7,'Fechas de clase'!$B$5:$B$102,1,0),K74+14),K74+7)))</f>
        <v/>
      </c>
      <c r="M74" s="289" t="str">
        <f>IF($H74="(en blanco)","",IF($H74="","",IFERROR(IF(VLOOKUP(L74+7,'Fechas de clase'!$B$5:$B$102,1,0),L74+14),L74+7)))</f>
        <v/>
      </c>
      <c r="N74" s="289" t="str">
        <f>IF($H74="(en blanco)","",IF($H74="","",IFERROR(IF(VLOOKUP(M74+7,'Fechas de clase'!$B$5:$B$102,1,0),M74+14),M74+7)))</f>
        <v/>
      </c>
      <c r="O74" s="289" t="str">
        <f>IF($H74="(en blanco)","",IF($H74="","",IFERROR(IF(VLOOKUP(N74+7,'Fechas de clase'!$B$5:$B$102,1,0),N74+14),N74+7)))</f>
        <v/>
      </c>
      <c r="P74" s="289" t="str">
        <f>IF($H74="(en blanco)","",IF($H74="","",IFERROR(IF(VLOOKUP(O74+7,'Fechas de clase'!$B$5:$B$102,1,0),O74+14),O74+7)))</f>
        <v/>
      </c>
      <c r="Q74" s="289" t="str">
        <f>IF($H74="(en blanco)","",IF($H74="","",IFERROR(IF(VLOOKUP(P74+7,'Fechas de clase'!$B$5:$B$102,1,0),P74+14),P74+7)))</f>
        <v/>
      </c>
      <c r="R74" s="289" t="str">
        <f>IF($H74="(en blanco)","",IF($H74="","",IFERROR(IF(VLOOKUP(Q74+7,'Fechas de clase'!$B$5:$B$102,1,0),Q74+14),Q74+7)))</f>
        <v/>
      </c>
      <c r="S74" s="289" t="str">
        <f>IF($H74="(en blanco)","",IF($H74="","",IFERROR(IF(VLOOKUP(R74+7,'Fechas de clase'!$B$5:$B$102,1,0),R74+14),R74+7)))</f>
        <v/>
      </c>
      <c r="T74" s="289" t="str">
        <f>IF($H74="(en blanco)","",IF($H74="","",IFERROR(IF(VLOOKUP(S74+7,'Fechas de clase'!$B$5:$B$102,1,0),S74+14),S74+7)))</f>
        <v/>
      </c>
      <c r="U74" s="289" t="str">
        <f>IF($H74="(en blanco)","",IF($H74="","",IFERROR(IF(VLOOKUP(T74+7,'Fechas de clase'!$B$5:$B$102,1,0),T74+14),T74+7)))</f>
        <v/>
      </c>
      <c r="V74" s="289" t="str">
        <f>IF($H74="(en blanco)","",IF($H74="","",IFERROR(IF(VLOOKUP(U74+7,'Fechas de clase'!$B$5:$B$102,1,0),U74+14),U74+7)))</f>
        <v/>
      </c>
      <c r="W74" s="289" t="str">
        <f>IF($H74="(en blanco)","",IF($H74="","",IFERROR(IF(VLOOKUP(V74+7,'Fechas de clase'!$B$5:$B$102,1,0),V74+14),V74+7)))</f>
        <v/>
      </c>
      <c r="X74" s="289" t="str">
        <f>IF($H74="(en blanco)","",IF($H74="","",IFERROR(IF(VLOOKUP(W74+7,'Fechas de clase'!$B$5:$B$102,1,0),W74+14),W74+7)))</f>
        <v/>
      </c>
      <c r="Y74" s="289" t="str">
        <f>IF($H74="(en blanco)","",IF($H74="","",IFERROR(IF(VLOOKUP(X74+7,'Fechas de clase'!$B$5:$B$102,1,0),X74+14),X74+7)))</f>
        <v/>
      </c>
    </row>
    <row r="75" spans="2:25">
      <c r="B75" s="290"/>
      <c r="J75" s="288" t="str">
        <f t="shared" si="1"/>
        <v/>
      </c>
      <c r="K75" s="289" t="str">
        <f>IF($H75="(en blanco)","",IF($H75="","",IFERROR(IF(VLOOKUP(H75+7,'Fechas de clase'!$B$5:$B$102,1,0),H75+14),H75+7)))</f>
        <v/>
      </c>
      <c r="L75" s="289" t="str">
        <f>IF($H75="(en blanco)","",IF($H75="","",IFERROR(IF(VLOOKUP(K75+7,'Fechas de clase'!$B$5:$B$102,1,0),K75+14),K75+7)))</f>
        <v/>
      </c>
      <c r="M75" s="289" t="str">
        <f>IF($H75="(en blanco)","",IF($H75="","",IFERROR(IF(VLOOKUP(L75+7,'Fechas de clase'!$B$5:$B$102,1,0),L75+14),L75+7)))</f>
        <v/>
      </c>
      <c r="N75" s="289" t="str">
        <f>IF($H75="(en blanco)","",IF($H75="","",IFERROR(IF(VLOOKUP(M75+7,'Fechas de clase'!$B$5:$B$102,1,0),M75+14),M75+7)))</f>
        <v/>
      </c>
      <c r="O75" s="289" t="str">
        <f>IF($H75="(en blanco)","",IF($H75="","",IFERROR(IF(VLOOKUP(N75+7,'Fechas de clase'!$B$5:$B$102,1,0),N75+14),N75+7)))</f>
        <v/>
      </c>
      <c r="P75" s="289" t="str">
        <f>IF($H75="(en blanco)","",IF($H75="","",IFERROR(IF(VLOOKUP(O75+7,'Fechas de clase'!$B$5:$B$102,1,0),O75+14),O75+7)))</f>
        <v/>
      </c>
      <c r="Q75" s="289" t="str">
        <f>IF($H75="(en blanco)","",IF($H75="","",IFERROR(IF(VLOOKUP(P75+7,'Fechas de clase'!$B$5:$B$102,1,0),P75+14),P75+7)))</f>
        <v/>
      </c>
      <c r="R75" s="289" t="str">
        <f>IF($H75="(en blanco)","",IF($H75="","",IFERROR(IF(VLOOKUP(Q75+7,'Fechas de clase'!$B$5:$B$102,1,0),Q75+14),Q75+7)))</f>
        <v/>
      </c>
      <c r="S75" s="289" t="str">
        <f>IF($H75="(en blanco)","",IF($H75="","",IFERROR(IF(VLOOKUP(R75+7,'Fechas de clase'!$B$5:$B$102,1,0),R75+14),R75+7)))</f>
        <v/>
      </c>
      <c r="T75" s="289" t="str">
        <f>IF($H75="(en blanco)","",IF($H75="","",IFERROR(IF(VLOOKUP(S75+7,'Fechas de clase'!$B$5:$B$102,1,0),S75+14),S75+7)))</f>
        <v/>
      </c>
      <c r="U75" s="289" t="str">
        <f>IF($H75="(en blanco)","",IF($H75="","",IFERROR(IF(VLOOKUP(T75+7,'Fechas de clase'!$B$5:$B$102,1,0),T75+14),T75+7)))</f>
        <v/>
      </c>
      <c r="V75" s="289" t="str">
        <f>IF($H75="(en blanco)","",IF($H75="","",IFERROR(IF(VLOOKUP(U75+7,'Fechas de clase'!$B$5:$B$102,1,0),U75+14),U75+7)))</f>
        <v/>
      </c>
      <c r="W75" s="289" t="str">
        <f>IF($H75="(en blanco)","",IF($H75="","",IFERROR(IF(VLOOKUP(V75+7,'Fechas de clase'!$B$5:$B$102,1,0),V75+14),V75+7)))</f>
        <v/>
      </c>
      <c r="X75" s="289" t="str">
        <f>IF($H75="(en blanco)","",IF($H75="","",IFERROR(IF(VLOOKUP(W75+7,'Fechas de clase'!$B$5:$B$102,1,0),W75+14),W75+7)))</f>
        <v/>
      </c>
      <c r="Y75" s="289" t="str">
        <f>IF($H75="(en blanco)","",IF($H75="","",IFERROR(IF(VLOOKUP(X75+7,'Fechas de clase'!$B$5:$B$102,1,0),X75+14),X75+7)))</f>
        <v/>
      </c>
    </row>
    <row r="76" spans="2:25">
      <c r="B76" s="290"/>
      <c r="J76" s="288" t="str">
        <f t="shared" si="1"/>
        <v/>
      </c>
      <c r="K76" s="289" t="str">
        <f>IF($H76="(en blanco)","",IF($H76="","",IFERROR(IF(VLOOKUP(H76+7,'Fechas de clase'!$B$5:$B$102,1,0),H76+14),H76+7)))</f>
        <v/>
      </c>
      <c r="L76" s="289" t="str">
        <f>IF($H76="(en blanco)","",IF($H76="","",IFERROR(IF(VLOOKUP(K76+7,'Fechas de clase'!$B$5:$B$102,1,0),K76+14),K76+7)))</f>
        <v/>
      </c>
      <c r="M76" s="289" t="str">
        <f>IF($H76="(en blanco)","",IF($H76="","",IFERROR(IF(VLOOKUP(L76+7,'Fechas de clase'!$B$5:$B$102,1,0),L76+14),L76+7)))</f>
        <v/>
      </c>
      <c r="N76" s="289" t="str">
        <f>IF($H76="(en blanco)","",IF($H76="","",IFERROR(IF(VLOOKUP(M76+7,'Fechas de clase'!$B$5:$B$102,1,0),M76+14),M76+7)))</f>
        <v/>
      </c>
      <c r="O76" s="289" t="str">
        <f>IF($H76="(en blanco)","",IF($H76="","",IFERROR(IF(VLOOKUP(N76+7,'Fechas de clase'!$B$5:$B$102,1,0),N76+14),N76+7)))</f>
        <v/>
      </c>
      <c r="P76" s="289" t="str">
        <f>IF($H76="(en blanco)","",IF($H76="","",IFERROR(IF(VLOOKUP(O76+7,'Fechas de clase'!$B$5:$B$102,1,0),O76+14),O76+7)))</f>
        <v/>
      </c>
      <c r="Q76" s="289" t="str">
        <f>IF($H76="(en blanco)","",IF($H76="","",IFERROR(IF(VLOOKUP(P76+7,'Fechas de clase'!$B$5:$B$102,1,0),P76+14),P76+7)))</f>
        <v/>
      </c>
      <c r="R76" s="289" t="str">
        <f>IF($H76="(en blanco)","",IF($H76="","",IFERROR(IF(VLOOKUP(Q76+7,'Fechas de clase'!$B$5:$B$102,1,0),Q76+14),Q76+7)))</f>
        <v/>
      </c>
      <c r="S76" s="289" t="str">
        <f>IF($H76="(en blanco)","",IF($H76="","",IFERROR(IF(VLOOKUP(R76+7,'Fechas de clase'!$B$5:$B$102,1,0),R76+14),R76+7)))</f>
        <v/>
      </c>
      <c r="T76" s="289" t="str">
        <f>IF($H76="(en blanco)","",IF($H76="","",IFERROR(IF(VLOOKUP(S76+7,'Fechas de clase'!$B$5:$B$102,1,0),S76+14),S76+7)))</f>
        <v/>
      </c>
      <c r="U76" s="289" t="str">
        <f>IF($H76="(en blanco)","",IF($H76="","",IFERROR(IF(VLOOKUP(T76+7,'Fechas de clase'!$B$5:$B$102,1,0),T76+14),T76+7)))</f>
        <v/>
      </c>
      <c r="V76" s="289" t="str">
        <f>IF($H76="(en blanco)","",IF($H76="","",IFERROR(IF(VLOOKUP(U76+7,'Fechas de clase'!$B$5:$B$102,1,0),U76+14),U76+7)))</f>
        <v/>
      </c>
      <c r="W76" s="289" t="str">
        <f>IF($H76="(en blanco)","",IF($H76="","",IFERROR(IF(VLOOKUP(V76+7,'Fechas de clase'!$B$5:$B$102,1,0),V76+14),V76+7)))</f>
        <v/>
      </c>
      <c r="X76" s="289" t="str">
        <f>IF($H76="(en blanco)","",IF($H76="","",IFERROR(IF(VLOOKUP(W76+7,'Fechas de clase'!$B$5:$B$102,1,0),W76+14),W76+7)))</f>
        <v/>
      </c>
      <c r="Y76" s="289" t="str">
        <f>IF($H76="(en blanco)","",IF($H76="","",IFERROR(IF(VLOOKUP(X76+7,'Fechas de clase'!$B$5:$B$102,1,0),X76+14),X76+7)))</f>
        <v/>
      </c>
    </row>
    <row r="77" spans="2:25">
      <c r="B77" s="290"/>
      <c r="J77" s="288" t="str">
        <f t="shared" si="1"/>
        <v/>
      </c>
      <c r="K77" s="289" t="str">
        <f>IF($H77="(en blanco)","",IF($H77="","",IFERROR(IF(VLOOKUP(H77+7,'Fechas de clase'!$B$5:$B$102,1,0),H77+14),H77+7)))</f>
        <v/>
      </c>
      <c r="L77" s="289" t="str">
        <f>IF($H77="(en blanco)","",IF($H77="","",IFERROR(IF(VLOOKUP(K77+7,'Fechas de clase'!$B$5:$B$102,1,0),K77+14),K77+7)))</f>
        <v/>
      </c>
      <c r="M77" s="289" t="str">
        <f>IF($H77="(en blanco)","",IF($H77="","",IFERROR(IF(VLOOKUP(L77+7,'Fechas de clase'!$B$5:$B$102,1,0),L77+14),L77+7)))</f>
        <v/>
      </c>
      <c r="N77" s="289" t="str">
        <f>IF($H77="(en blanco)","",IF($H77="","",IFERROR(IF(VLOOKUP(M77+7,'Fechas de clase'!$B$5:$B$102,1,0),M77+14),M77+7)))</f>
        <v/>
      </c>
      <c r="O77" s="289" t="str">
        <f>IF($H77="(en blanco)","",IF($H77="","",IFERROR(IF(VLOOKUP(N77+7,'Fechas de clase'!$B$5:$B$102,1,0),N77+14),N77+7)))</f>
        <v/>
      </c>
      <c r="P77" s="289" t="str">
        <f>IF($H77="(en blanco)","",IF($H77="","",IFERROR(IF(VLOOKUP(O77+7,'Fechas de clase'!$B$5:$B$102,1,0),O77+14),O77+7)))</f>
        <v/>
      </c>
      <c r="Q77" s="289" t="str">
        <f>IF($H77="(en blanco)","",IF($H77="","",IFERROR(IF(VLOOKUP(P77+7,'Fechas de clase'!$B$5:$B$102,1,0),P77+14),P77+7)))</f>
        <v/>
      </c>
      <c r="R77" s="289" t="str">
        <f>IF($H77="(en blanco)","",IF($H77="","",IFERROR(IF(VLOOKUP(Q77+7,'Fechas de clase'!$B$5:$B$102,1,0),Q77+14),Q77+7)))</f>
        <v/>
      </c>
      <c r="S77" s="289" t="str">
        <f>IF($H77="(en blanco)","",IF($H77="","",IFERROR(IF(VLOOKUP(R77+7,'Fechas de clase'!$B$5:$B$102,1,0),R77+14),R77+7)))</f>
        <v/>
      </c>
      <c r="T77" s="289" t="str">
        <f>IF($H77="(en blanco)","",IF($H77="","",IFERROR(IF(VLOOKUP(S77+7,'Fechas de clase'!$B$5:$B$102,1,0),S77+14),S77+7)))</f>
        <v/>
      </c>
      <c r="U77" s="289" t="str">
        <f>IF($H77="(en blanco)","",IF($H77="","",IFERROR(IF(VLOOKUP(T77+7,'Fechas de clase'!$B$5:$B$102,1,0),T77+14),T77+7)))</f>
        <v/>
      </c>
      <c r="V77" s="289" t="str">
        <f>IF($H77="(en blanco)","",IF($H77="","",IFERROR(IF(VLOOKUP(U77+7,'Fechas de clase'!$B$5:$B$102,1,0),U77+14),U77+7)))</f>
        <v/>
      </c>
      <c r="W77" s="289" t="str">
        <f>IF($H77="(en blanco)","",IF($H77="","",IFERROR(IF(VLOOKUP(V77+7,'Fechas de clase'!$B$5:$B$102,1,0),V77+14),V77+7)))</f>
        <v/>
      </c>
      <c r="X77" s="289" t="str">
        <f>IF($H77="(en blanco)","",IF($H77="","",IFERROR(IF(VLOOKUP(W77+7,'Fechas de clase'!$B$5:$B$102,1,0),W77+14),W77+7)))</f>
        <v/>
      </c>
      <c r="Y77" s="289" t="str">
        <f>IF($H77="(en blanco)","",IF($H77="","",IFERROR(IF(VLOOKUP(X77+7,'Fechas de clase'!$B$5:$B$102,1,0),X77+14),X77+7)))</f>
        <v/>
      </c>
    </row>
    <row r="78" spans="2:25">
      <c r="B78" s="290"/>
      <c r="J78" s="288" t="str">
        <f t="shared" si="1"/>
        <v/>
      </c>
      <c r="K78" s="289" t="str">
        <f>IF($H78="(en blanco)","",IF($H78="","",IFERROR(IF(VLOOKUP(H78+7,'Fechas de clase'!$B$5:$B$102,1,0),H78+14),H78+7)))</f>
        <v/>
      </c>
      <c r="L78" s="289" t="str">
        <f>IF($H78="(en blanco)","",IF($H78="","",IFERROR(IF(VLOOKUP(K78+7,'Fechas de clase'!$B$5:$B$102,1,0),K78+14),K78+7)))</f>
        <v/>
      </c>
      <c r="M78" s="289" t="str">
        <f>IF($H78="(en blanco)","",IF($H78="","",IFERROR(IF(VLOOKUP(L78+7,'Fechas de clase'!$B$5:$B$102,1,0),L78+14),L78+7)))</f>
        <v/>
      </c>
      <c r="N78" s="289" t="str">
        <f>IF($H78="(en blanco)","",IF($H78="","",IFERROR(IF(VLOOKUP(M78+7,'Fechas de clase'!$B$5:$B$102,1,0),M78+14),M78+7)))</f>
        <v/>
      </c>
      <c r="O78" s="289" t="str">
        <f>IF($H78="(en blanco)","",IF($H78="","",IFERROR(IF(VLOOKUP(N78+7,'Fechas de clase'!$B$5:$B$102,1,0),N78+14),N78+7)))</f>
        <v/>
      </c>
      <c r="P78" s="289" t="str">
        <f>IF($H78="(en blanco)","",IF($H78="","",IFERROR(IF(VLOOKUP(O78+7,'Fechas de clase'!$B$5:$B$102,1,0),O78+14),O78+7)))</f>
        <v/>
      </c>
      <c r="Q78" s="289" t="str">
        <f>IF($H78="(en blanco)","",IF($H78="","",IFERROR(IF(VLOOKUP(P78+7,'Fechas de clase'!$B$5:$B$102,1,0),P78+14),P78+7)))</f>
        <v/>
      </c>
      <c r="R78" s="289" t="str">
        <f>IF($H78="(en blanco)","",IF($H78="","",IFERROR(IF(VLOOKUP(Q78+7,'Fechas de clase'!$B$5:$B$102,1,0),Q78+14),Q78+7)))</f>
        <v/>
      </c>
      <c r="S78" s="289" t="str">
        <f>IF($H78="(en blanco)","",IF($H78="","",IFERROR(IF(VLOOKUP(R78+7,'Fechas de clase'!$B$5:$B$102,1,0),R78+14),R78+7)))</f>
        <v/>
      </c>
      <c r="T78" s="289" t="str">
        <f>IF($H78="(en blanco)","",IF($H78="","",IFERROR(IF(VLOOKUP(S78+7,'Fechas de clase'!$B$5:$B$102,1,0),S78+14),S78+7)))</f>
        <v/>
      </c>
      <c r="U78" s="289" t="str">
        <f>IF($H78="(en blanco)","",IF($H78="","",IFERROR(IF(VLOOKUP(T78+7,'Fechas de clase'!$B$5:$B$102,1,0),T78+14),T78+7)))</f>
        <v/>
      </c>
      <c r="V78" s="289" t="str">
        <f>IF($H78="(en blanco)","",IF($H78="","",IFERROR(IF(VLOOKUP(U78+7,'Fechas de clase'!$B$5:$B$102,1,0),U78+14),U78+7)))</f>
        <v/>
      </c>
      <c r="W78" s="289" t="str">
        <f>IF($H78="(en blanco)","",IF($H78="","",IFERROR(IF(VLOOKUP(V78+7,'Fechas de clase'!$B$5:$B$102,1,0),V78+14),V78+7)))</f>
        <v/>
      </c>
      <c r="X78" s="289" t="str">
        <f>IF($H78="(en blanco)","",IF($H78="","",IFERROR(IF(VLOOKUP(W78+7,'Fechas de clase'!$B$5:$B$102,1,0),W78+14),W78+7)))</f>
        <v/>
      </c>
      <c r="Y78" s="289" t="str">
        <f>IF($H78="(en blanco)","",IF($H78="","",IFERROR(IF(VLOOKUP(X78+7,'Fechas de clase'!$B$5:$B$102,1,0),X78+14),X78+7)))</f>
        <v/>
      </c>
    </row>
    <row r="79" spans="2:25">
      <c r="B79" s="290"/>
      <c r="J79" s="288" t="str">
        <f t="shared" si="1"/>
        <v/>
      </c>
      <c r="K79" s="289" t="str">
        <f>IF($H79="(en blanco)","",IF($H79="","",IFERROR(IF(VLOOKUP(H79+7,'Fechas de clase'!$B$5:$B$102,1,0),H79+14),H79+7)))</f>
        <v/>
      </c>
      <c r="L79" s="289" t="str">
        <f>IF($H79="(en blanco)","",IF($H79="","",IFERROR(IF(VLOOKUP(K79+7,'Fechas de clase'!$B$5:$B$102,1,0),K79+14),K79+7)))</f>
        <v/>
      </c>
      <c r="M79" s="289" t="str">
        <f>IF($H79="(en blanco)","",IF($H79="","",IFERROR(IF(VLOOKUP(L79+7,'Fechas de clase'!$B$5:$B$102,1,0),L79+14),L79+7)))</f>
        <v/>
      </c>
      <c r="N79" s="289" t="str">
        <f>IF($H79="(en blanco)","",IF($H79="","",IFERROR(IF(VLOOKUP(M79+7,'Fechas de clase'!$B$5:$B$102,1,0),M79+14),M79+7)))</f>
        <v/>
      </c>
      <c r="O79" s="289" t="str">
        <f>IF($H79="(en blanco)","",IF($H79="","",IFERROR(IF(VLOOKUP(N79+7,'Fechas de clase'!$B$5:$B$102,1,0),N79+14),N79+7)))</f>
        <v/>
      </c>
      <c r="P79" s="289" t="str">
        <f>IF($H79="(en blanco)","",IF($H79="","",IFERROR(IF(VLOOKUP(O79+7,'Fechas de clase'!$B$5:$B$102,1,0),O79+14),O79+7)))</f>
        <v/>
      </c>
      <c r="Q79" s="289" t="str">
        <f>IF($H79="(en blanco)","",IF($H79="","",IFERROR(IF(VLOOKUP(P79+7,'Fechas de clase'!$B$5:$B$102,1,0),P79+14),P79+7)))</f>
        <v/>
      </c>
      <c r="R79" s="289" t="str">
        <f>IF($H79="(en blanco)","",IF($H79="","",IFERROR(IF(VLOOKUP(Q79+7,'Fechas de clase'!$B$5:$B$102,1,0),Q79+14),Q79+7)))</f>
        <v/>
      </c>
      <c r="S79" s="289" t="str">
        <f>IF($H79="(en blanco)","",IF($H79="","",IFERROR(IF(VLOOKUP(R79+7,'Fechas de clase'!$B$5:$B$102,1,0),R79+14),R79+7)))</f>
        <v/>
      </c>
      <c r="T79" s="289" t="str">
        <f>IF($H79="(en blanco)","",IF($H79="","",IFERROR(IF(VLOOKUP(S79+7,'Fechas de clase'!$B$5:$B$102,1,0),S79+14),S79+7)))</f>
        <v/>
      </c>
      <c r="U79" s="289" t="str">
        <f>IF($H79="(en blanco)","",IF($H79="","",IFERROR(IF(VLOOKUP(T79+7,'Fechas de clase'!$B$5:$B$102,1,0),T79+14),T79+7)))</f>
        <v/>
      </c>
      <c r="V79" s="289" t="str">
        <f>IF($H79="(en blanco)","",IF($H79="","",IFERROR(IF(VLOOKUP(U79+7,'Fechas de clase'!$B$5:$B$102,1,0),U79+14),U79+7)))</f>
        <v/>
      </c>
      <c r="W79" s="289" t="str">
        <f>IF($H79="(en blanco)","",IF($H79="","",IFERROR(IF(VLOOKUP(V79+7,'Fechas de clase'!$B$5:$B$102,1,0),V79+14),V79+7)))</f>
        <v/>
      </c>
      <c r="X79" s="289" t="str">
        <f>IF($H79="(en blanco)","",IF($H79="","",IFERROR(IF(VLOOKUP(W79+7,'Fechas de clase'!$B$5:$B$102,1,0),W79+14),W79+7)))</f>
        <v/>
      </c>
      <c r="Y79" s="289" t="str">
        <f>IF($H79="(en blanco)","",IF($H79="","",IFERROR(IF(VLOOKUP(X79+7,'Fechas de clase'!$B$5:$B$102,1,0),X79+14),X79+7)))</f>
        <v/>
      </c>
    </row>
    <row r="80" spans="2:25">
      <c r="B80" s="290"/>
      <c r="J80" s="288" t="str">
        <f t="shared" si="1"/>
        <v/>
      </c>
      <c r="K80" s="289" t="str">
        <f>IF($H80="(en blanco)","",IF($H80="","",IFERROR(IF(VLOOKUP(H80+7,'Fechas de clase'!$B$5:$B$102,1,0),H80+14),H80+7)))</f>
        <v/>
      </c>
      <c r="L80" s="289" t="str">
        <f>IF($H80="(en blanco)","",IF($H80="","",IFERROR(IF(VLOOKUP(K80+7,'Fechas de clase'!$B$5:$B$102,1,0),K80+14),K80+7)))</f>
        <v/>
      </c>
      <c r="M80" s="289" t="str">
        <f>IF($H80="(en blanco)","",IF($H80="","",IFERROR(IF(VLOOKUP(L80+7,'Fechas de clase'!$B$5:$B$102,1,0),L80+14),L80+7)))</f>
        <v/>
      </c>
      <c r="N80" s="289" t="str">
        <f>IF($H80="(en blanco)","",IF($H80="","",IFERROR(IF(VLOOKUP(M80+7,'Fechas de clase'!$B$5:$B$102,1,0),M80+14),M80+7)))</f>
        <v/>
      </c>
      <c r="O80" s="289" t="str">
        <f>IF($H80="(en blanco)","",IF($H80="","",IFERROR(IF(VLOOKUP(N80+7,'Fechas de clase'!$B$5:$B$102,1,0),N80+14),N80+7)))</f>
        <v/>
      </c>
      <c r="P80" s="289" t="str">
        <f>IF($H80="(en blanco)","",IF($H80="","",IFERROR(IF(VLOOKUP(O80+7,'Fechas de clase'!$B$5:$B$102,1,0),O80+14),O80+7)))</f>
        <v/>
      </c>
      <c r="Q80" s="289" t="str">
        <f>IF($H80="(en blanco)","",IF($H80="","",IFERROR(IF(VLOOKUP(P80+7,'Fechas de clase'!$B$5:$B$102,1,0),P80+14),P80+7)))</f>
        <v/>
      </c>
      <c r="R80" s="289" t="str">
        <f>IF($H80="(en blanco)","",IF($H80="","",IFERROR(IF(VLOOKUP(Q80+7,'Fechas de clase'!$B$5:$B$102,1,0),Q80+14),Q80+7)))</f>
        <v/>
      </c>
      <c r="S80" s="289" t="str">
        <f>IF($H80="(en blanco)","",IF($H80="","",IFERROR(IF(VLOOKUP(R80+7,'Fechas de clase'!$B$5:$B$102,1,0),R80+14),R80+7)))</f>
        <v/>
      </c>
      <c r="T80" s="289" t="str">
        <f>IF($H80="(en blanco)","",IF($H80="","",IFERROR(IF(VLOOKUP(S80+7,'Fechas de clase'!$B$5:$B$102,1,0),S80+14),S80+7)))</f>
        <v/>
      </c>
      <c r="U80" s="289" t="str">
        <f>IF($H80="(en blanco)","",IF($H80="","",IFERROR(IF(VLOOKUP(T80+7,'Fechas de clase'!$B$5:$B$102,1,0),T80+14),T80+7)))</f>
        <v/>
      </c>
      <c r="V80" s="289" t="str">
        <f>IF($H80="(en blanco)","",IF($H80="","",IFERROR(IF(VLOOKUP(U80+7,'Fechas de clase'!$B$5:$B$102,1,0),U80+14),U80+7)))</f>
        <v/>
      </c>
      <c r="W80" s="289" t="str">
        <f>IF($H80="(en blanco)","",IF($H80="","",IFERROR(IF(VLOOKUP(V80+7,'Fechas de clase'!$B$5:$B$102,1,0),V80+14),V80+7)))</f>
        <v/>
      </c>
      <c r="X80" s="289" t="str">
        <f>IF($H80="(en blanco)","",IF($H80="","",IFERROR(IF(VLOOKUP(W80+7,'Fechas de clase'!$B$5:$B$102,1,0),W80+14),W80+7)))</f>
        <v/>
      </c>
      <c r="Y80" s="289" t="str">
        <f>IF($H80="(en blanco)","",IF($H80="","",IFERROR(IF(VLOOKUP(X80+7,'Fechas de clase'!$B$5:$B$102,1,0),X80+14),X80+7)))</f>
        <v/>
      </c>
    </row>
    <row r="81" spans="2:25">
      <c r="B81" s="290"/>
      <c r="J81" s="288" t="str">
        <f t="shared" si="1"/>
        <v/>
      </c>
      <c r="K81" s="289" t="str">
        <f>IF($H81="(en blanco)","",IF($H81="","",IFERROR(IF(VLOOKUP(H81+7,'Fechas de clase'!$B$5:$B$102,1,0),H81+14),H81+7)))</f>
        <v/>
      </c>
      <c r="L81" s="289" t="str">
        <f>IF($H81="(en blanco)","",IF($H81="","",IFERROR(IF(VLOOKUP(K81+7,'Fechas de clase'!$B$5:$B$102,1,0),K81+14),K81+7)))</f>
        <v/>
      </c>
      <c r="M81" s="289" t="str">
        <f>IF($H81="(en blanco)","",IF($H81="","",IFERROR(IF(VLOOKUP(L81+7,'Fechas de clase'!$B$5:$B$102,1,0),L81+14),L81+7)))</f>
        <v/>
      </c>
      <c r="N81" s="289" t="str">
        <f>IF($H81="(en blanco)","",IF($H81="","",IFERROR(IF(VLOOKUP(M81+7,'Fechas de clase'!$B$5:$B$102,1,0),M81+14),M81+7)))</f>
        <v/>
      </c>
      <c r="O81" s="289" t="str">
        <f>IF($H81="(en blanco)","",IF($H81="","",IFERROR(IF(VLOOKUP(N81+7,'Fechas de clase'!$B$5:$B$102,1,0),N81+14),N81+7)))</f>
        <v/>
      </c>
      <c r="P81" s="289" t="str">
        <f>IF($H81="(en blanco)","",IF($H81="","",IFERROR(IF(VLOOKUP(O81+7,'Fechas de clase'!$B$5:$B$102,1,0),O81+14),O81+7)))</f>
        <v/>
      </c>
      <c r="Q81" s="289" t="str">
        <f>IF($H81="(en blanco)","",IF($H81="","",IFERROR(IF(VLOOKUP(P81+7,'Fechas de clase'!$B$5:$B$102,1,0),P81+14),P81+7)))</f>
        <v/>
      </c>
      <c r="R81" s="289" t="str">
        <f>IF($H81="(en blanco)","",IF($H81="","",IFERROR(IF(VLOOKUP(Q81+7,'Fechas de clase'!$B$5:$B$102,1,0),Q81+14),Q81+7)))</f>
        <v/>
      </c>
      <c r="S81" s="289" t="str">
        <f>IF($H81="(en blanco)","",IF($H81="","",IFERROR(IF(VLOOKUP(R81+7,'Fechas de clase'!$B$5:$B$102,1,0),R81+14),R81+7)))</f>
        <v/>
      </c>
      <c r="T81" s="289" t="str">
        <f>IF($H81="(en blanco)","",IF($H81="","",IFERROR(IF(VLOOKUP(S81+7,'Fechas de clase'!$B$5:$B$102,1,0),S81+14),S81+7)))</f>
        <v/>
      </c>
      <c r="U81" s="289" t="str">
        <f>IF($H81="(en blanco)","",IF($H81="","",IFERROR(IF(VLOOKUP(T81+7,'Fechas de clase'!$B$5:$B$102,1,0),T81+14),T81+7)))</f>
        <v/>
      </c>
      <c r="V81" s="289" t="str">
        <f>IF($H81="(en blanco)","",IF($H81="","",IFERROR(IF(VLOOKUP(U81+7,'Fechas de clase'!$B$5:$B$102,1,0),U81+14),U81+7)))</f>
        <v/>
      </c>
      <c r="W81" s="289" t="str">
        <f>IF($H81="(en blanco)","",IF($H81="","",IFERROR(IF(VLOOKUP(V81+7,'Fechas de clase'!$B$5:$B$102,1,0),V81+14),V81+7)))</f>
        <v/>
      </c>
      <c r="X81" s="289" t="str">
        <f>IF($H81="(en blanco)","",IF($H81="","",IFERROR(IF(VLOOKUP(W81+7,'Fechas de clase'!$B$5:$B$102,1,0),W81+14),W81+7)))</f>
        <v/>
      </c>
      <c r="Y81" s="289" t="str">
        <f>IF($H81="(en blanco)","",IF($H81="","",IFERROR(IF(VLOOKUP(X81+7,'Fechas de clase'!$B$5:$B$102,1,0),X81+14),X81+7)))</f>
        <v/>
      </c>
    </row>
    <row r="82" spans="2:25">
      <c r="B82" s="290"/>
      <c r="J82" s="288" t="str">
        <f t="shared" si="1"/>
        <v/>
      </c>
      <c r="K82" s="289" t="str">
        <f>IF($H82="(en blanco)","",IF($H82="","",IFERROR(IF(VLOOKUP(H82+7,'Fechas de clase'!$B$5:$B$102,1,0),H82+14),H82+7)))</f>
        <v/>
      </c>
      <c r="L82" s="289" t="str">
        <f>IF($H82="(en blanco)","",IF($H82="","",IFERROR(IF(VLOOKUP(K82+7,'Fechas de clase'!$B$5:$B$102,1,0),K82+14),K82+7)))</f>
        <v/>
      </c>
      <c r="M82" s="289" t="str">
        <f>IF($H82="(en blanco)","",IF($H82="","",IFERROR(IF(VLOOKUP(L82+7,'Fechas de clase'!$B$5:$B$102,1,0),L82+14),L82+7)))</f>
        <v/>
      </c>
      <c r="N82" s="289" t="str">
        <f>IF($H82="(en blanco)","",IF($H82="","",IFERROR(IF(VLOOKUP(M82+7,'Fechas de clase'!$B$5:$B$102,1,0),M82+14),M82+7)))</f>
        <v/>
      </c>
      <c r="O82" s="289" t="str">
        <f>IF($H82="(en blanco)","",IF($H82="","",IFERROR(IF(VLOOKUP(N82+7,'Fechas de clase'!$B$5:$B$102,1,0),N82+14),N82+7)))</f>
        <v/>
      </c>
      <c r="P82" s="289" t="str">
        <f>IF($H82="(en blanco)","",IF($H82="","",IFERROR(IF(VLOOKUP(O82+7,'Fechas de clase'!$B$5:$B$102,1,0),O82+14),O82+7)))</f>
        <v/>
      </c>
      <c r="Q82" s="289" t="str">
        <f>IF($H82="(en blanco)","",IF($H82="","",IFERROR(IF(VLOOKUP(P82+7,'Fechas de clase'!$B$5:$B$102,1,0),P82+14),P82+7)))</f>
        <v/>
      </c>
      <c r="R82" s="289" t="str">
        <f>IF($H82="(en blanco)","",IF($H82="","",IFERROR(IF(VLOOKUP(Q82+7,'Fechas de clase'!$B$5:$B$102,1,0),Q82+14),Q82+7)))</f>
        <v/>
      </c>
      <c r="S82" s="289" t="str">
        <f>IF($H82="(en blanco)","",IF($H82="","",IFERROR(IF(VLOOKUP(R82+7,'Fechas de clase'!$B$5:$B$102,1,0),R82+14),R82+7)))</f>
        <v/>
      </c>
      <c r="T82" s="289" t="str">
        <f>IF($H82="(en blanco)","",IF($H82="","",IFERROR(IF(VLOOKUP(S82+7,'Fechas de clase'!$B$5:$B$102,1,0),S82+14),S82+7)))</f>
        <v/>
      </c>
      <c r="U82" s="289" t="str">
        <f>IF($H82="(en blanco)","",IF($H82="","",IFERROR(IF(VLOOKUP(T82+7,'Fechas de clase'!$B$5:$B$102,1,0),T82+14),T82+7)))</f>
        <v/>
      </c>
      <c r="V82" s="289" t="str">
        <f>IF($H82="(en blanco)","",IF($H82="","",IFERROR(IF(VLOOKUP(U82+7,'Fechas de clase'!$B$5:$B$102,1,0),U82+14),U82+7)))</f>
        <v/>
      </c>
      <c r="W82" s="289" t="str">
        <f>IF($H82="(en blanco)","",IF($H82="","",IFERROR(IF(VLOOKUP(V82+7,'Fechas de clase'!$B$5:$B$102,1,0),V82+14),V82+7)))</f>
        <v/>
      </c>
      <c r="X82" s="289" t="str">
        <f>IF($H82="(en blanco)","",IF($H82="","",IFERROR(IF(VLOOKUP(W82+7,'Fechas de clase'!$B$5:$B$102,1,0),W82+14),W82+7)))</f>
        <v/>
      </c>
      <c r="Y82" s="289" t="str">
        <f>IF($H82="(en blanco)","",IF($H82="","",IFERROR(IF(VLOOKUP(X82+7,'Fechas de clase'!$B$5:$B$102,1,0),X82+14),X82+7)))</f>
        <v/>
      </c>
    </row>
    <row r="83" spans="2:25">
      <c r="B83" s="290"/>
      <c r="J83" s="288" t="str">
        <f t="shared" si="1"/>
        <v/>
      </c>
      <c r="K83" s="289" t="str">
        <f>IF($H83="(en blanco)","",IF($H83="","",IFERROR(IF(VLOOKUP(H83+7,'Fechas de clase'!$B$5:$B$102,1,0),H83+14),H83+7)))</f>
        <v/>
      </c>
      <c r="L83" s="289" t="str">
        <f>IF($H83="(en blanco)","",IF($H83="","",IFERROR(IF(VLOOKUP(K83+7,'Fechas de clase'!$B$5:$B$102,1,0),K83+14),K83+7)))</f>
        <v/>
      </c>
      <c r="M83" s="289" t="str">
        <f>IF($H83="(en blanco)","",IF($H83="","",IFERROR(IF(VLOOKUP(L83+7,'Fechas de clase'!$B$5:$B$102,1,0),L83+14),L83+7)))</f>
        <v/>
      </c>
      <c r="N83" s="289" t="str">
        <f>IF($H83="(en blanco)","",IF($H83="","",IFERROR(IF(VLOOKUP(M83+7,'Fechas de clase'!$B$5:$B$102,1,0),M83+14),M83+7)))</f>
        <v/>
      </c>
      <c r="O83" s="289" t="str">
        <f>IF($H83="(en blanco)","",IF($H83="","",IFERROR(IF(VLOOKUP(N83+7,'Fechas de clase'!$B$5:$B$102,1,0),N83+14),N83+7)))</f>
        <v/>
      </c>
      <c r="P83" s="289" t="str">
        <f>IF($H83="(en blanco)","",IF($H83="","",IFERROR(IF(VLOOKUP(O83+7,'Fechas de clase'!$B$5:$B$102,1,0),O83+14),O83+7)))</f>
        <v/>
      </c>
      <c r="Q83" s="289" t="str">
        <f>IF($H83="(en blanco)","",IF($H83="","",IFERROR(IF(VLOOKUP(P83+7,'Fechas de clase'!$B$5:$B$102,1,0),P83+14),P83+7)))</f>
        <v/>
      </c>
      <c r="R83" s="289" t="str">
        <f>IF($H83="(en blanco)","",IF($H83="","",IFERROR(IF(VLOOKUP(Q83+7,'Fechas de clase'!$B$5:$B$102,1,0),Q83+14),Q83+7)))</f>
        <v/>
      </c>
      <c r="S83" s="289" t="str">
        <f>IF($H83="(en blanco)","",IF($H83="","",IFERROR(IF(VLOOKUP(R83+7,'Fechas de clase'!$B$5:$B$102,1,0),R83+14),R83+7)))</f>
        <v/>
      </c>
      <c r="T83" s="289" t="str">
        <f>IF($H83="(en blanco)","",IF($H83="","",IFERROR(IF(VLOOKUP(S83+7,'Fechas de clase'!$B$5:$B$102,1,0),S83+14),S83+7)))</f>
        <v/>
      </c>
      <c r="U83" s="289" t="str">
        <f>IF($H83="(en blanco)","",IF($H83="","",IFERROR(IF(VLOOKUP(T83+7,'Fechas de clase'!$B$5:$B$102,1,0),T83+14),T83+7)))</f>
        <v/>
      </c>
      <c r="V83" s="289" t="str">
        <f>IF($H83="(en blanco)","",IF($H83="","",IFERROR(IF(VLOOKUP(U83+7,'Fechas de clase'!$B$5:$B$102,1,0),U83+14),U83+7)))</f>
        <v/>
      </c>
      <c r="W83" s="289" t="str">
        <f>IF($H83="(en blanco)","",IF($H83="","",IFERROR(IF(VLOOKUP(V83+7,'Fechas de clase'!$B$5:$B$102,1,0),V83+14),V83+7)))</f>
        <v/>
      </c>
      <c r="X83" s="289" t="str">
        <f>IF($H83="(en blanco)","",IF($H83="","",IFERROR(IF(VLOOKUP(W83+7,'Fechas de clase'!$B$5:$B$102,1,0),W83+14),W83+7)))</f>
        <v/>
      </c>
      <c r="Y83" s="289" t="str">
        <f>IF($H83="(en blanco)","",IF($H83="","",IFERROR(IF(VLOOKUP(X83+7,'Fechas de clase'!$B$5:$B$102,1,0),X83+14),X83+7)))</f>
        <v/>
      </c>
    </row>
    <row r="84" spans="2:25">
      <c r="B84" s="290"/>
      <c r="J84" s="288" t="str">
        <f t="shared" si="1"/>
        <v/>
      </c>
      <c r="K84" s="289" t="str">
        <f>IF($H84="(en blanco)","",IF($H84="","",IFERROR(IF(VLOOKUP(H84+7,'Fechas de clase'!$B$5:$B$102,1,0),H84+14),H84+7)))</f>
        <v/>
      </c>
      <c r="L84" s="289" t="str">
        <f>IF($H84="(en blanco)","",IF($H84="","",IFERROR(IF(VLOOKUP(K84+7,'Fechas de clase'!$B$5:$B$102,1,0),K84+14),K84+7)))</f>
        <v/>
      </c>
      <c r="M84" s="289" t="str">
        <f>IF($H84="(en blanco)","",IF($H84="","",IFERROR(IF(VLOOKUP(L84+7,'Fechas de clase'!$B$5:$B$102,1,0),L84+14),L84+7)))</f>
        <v/>
      </c>
      <c r="N84" s="289" t="str">
        <f>IF($H84="(en blanco)","",IF($H84="","",IFERROR(IF(VLOOKUP(M84+7,'Fechas de clase'!$B$5:$B$102,1,0),M84+14),M84+7)))</f>
        <v/>
      </c>
      <c r="O84" s="289" t="str">
        <f>IF($H84="(en blanco)","",IF($H84="","",IFERROR(IF(VLOOKUP(N84+7,'Fechas de clase'!$B$5:$B$102,1,0),N84+14),N84+7)))</f>
        <v/>
      </c>
      <c r="P84" s="289" t="str">
        <f>IF($H84="(en blanco)","",IF($H84="","",IFERROR(IF(VLOOKUP(O84+7,'Fechas de clase'!$B$5:$B$102,1,0),O84+14),O84+7)))</f>
        <v/>
      </c>
      <c r="Q84" s="289" t="str">
        <f>IF($H84="(en blanco)","",IF($H84="","",IFERROR(IF(VLOOKUP(P84+7,'Fechas de clase'!$B$5:$B$102,1,0),P84+14),P84+7)))</f>
        <v/>
      </c>
      <c r="R84" s="289" t="str">
        <f>IF($H84="(en blanco)","",IF($H84="","",IFERROR(IF(VLOOKUP(Q84+7,'Fechas de clase'!$B$5:$B$102,1,0),Q84+14),Q84+7)))</f>
        <v/>
      </c>
      <c r="S84" s="289" t="str">
        <f>IF($H84="(en blanco)","",IF($H84="","",IFERROR(IF(VLOOKUP(R84+7,'Fechas de clase'!$B$5:$B$102,1,0),R84+14),R84+7)))</f>
        <v/>
      </c>
      <c r="T84" s="289" t="str">
        <f>IF($H84="(en blanco)","",IF($H84="","",IFERROR(IF(VLOOKUP(S84+7,'Fechas de clase'!$B$5:$B$102,1,0),S84+14),S84+7)))</f>
        <v/>
      </c>
      <c r="U84" s="289" t="str">
        <f>IF($H84="(en blanco)","",IF($H84="","",IFERROR(IF(VLOOKUP(T84+7,'Fechas de clase'!$B$5:$B$102,1,0),T84+14),T84+7)))</f>
        <v/>
      </c>
      <c r="V84" s="289" t="str">
        <f>IF($H84="(en blanco)","",IF($H84="","",IFERROR(IF(VLOOKUP(U84+7,'Fechas de clase'!$B$5:$B$102,1,0),U84+14),U84+7)))</f>
        <v/>
      </c>
      <c r="W84" s="289" t="str">
        <f>IF($H84="(en blanco)","",IF($H84="","",IFERROR(IF(VLOOKUP(V84+7,'Fechas de clase'!$B$5:$B$102,1,0),V84+14),V84+7)))</f>
        <v/>
      </c>
      <c r="X84" s="289" t="str">
        <f>IF($H84="(en blanco)","",IF($H84="","",IFERROR(IF(VLOOKUP(W84+7,'Fechas de clase'!$B$5:$B$102,1,0),W84+14),W84+7)))</f>
        <v/>
      </c>
      <c r="Y84" s="289" t="str">
        <f>IF($H84="(en blanco)","",IF($H84="","",IFERROR(IF(VLOOKUP(X84+7,'Fechas de clase'!$B$5:$B$102,1,0),X84+14),X84+7)))</f>
        <v/>
      </c>
    </row>
    <row r="85" spans="2:25">
      <c r="B85" s="290"/>
      <c r="J85" s="288" t="str">
        <f t="shared" si="1"/>
        <v/>
      </c>
      <c r="K85" s="289" t="str">
        <f>IF($H85="(en blanco)","",IF($H85="","",IFERROR(IF(VLOOKUP(H85+7,'Fechas de clase'!$B$5:$B$102,1,0),H85+14),H85+7)))</f>
        <v/>
      </c>
      <c r="L85" s="289" t="str">
        <f>IF($H85="(en blanco)","",IF($H85="","",IFERROR(IF(VLOOKUP(K85+7,'Fechas de clase'!$B$5:$B$102,1,0),K85+14),K85+7)))</f>
        <v/>
      </c>
      <c r="M85" s="289" t="str">
        <f>IF($H85="(en blanco)","",IF($H85="","",IFERROR(IF(VLOOKUP(L85+7,'Fechas de clase'!$B$5:$B$102,1,0),L85+14),L85+7)))</f>
        <v/>
      </c>
      <c r="N85" s="289" t="str">
        <f>IF($H85="(en blanco)","",IF($H85="","",IFERROR(IF(VLOOKUP(M85+7,'Fechas de clase'!$B$5:$B$102,1,0),M85+14),M85+7)))</f>
        <v/>
      </c>
      <c r="O85" s="289" t="str">
        <f>IF($H85="(en blanco)","",IF($H85="","",IFERROR(IF(VLOOKUP(N85+7,'Fechas de clase'!$B$5:$B$102,1,0),N85+14),N85+7)))</f>
        <v/>
      </c>
      <c r="P85" s="289" t="str">
        <f>IF($H85="(en blanco)","",IF($H85="","",IFERROR(IF(VLOOKUP(O85+7,'Fechas de clase'!$B$5:$B$102,1,0),O85+14),O85+7)))</f>
        <v/>
      </c>
      <c r="Q85" s="289" t="str">
        <f>IF($H85="(en blanco)","",IF($H85="","",IFERROR(IF(VLOOKUP(P85+7,'Fechas de clase'!$B$5:$B$102,1,0),P85+14),P85+7)))</f>
        <v/>
      </c>
      <c r="R85" s="289" t="str">
        <f>IF($H85="(en blanco)","",IF($H85="","",IFERROR(IF(VLOOKUP(Q85+7,'Fechas de clase'!$B$5:$B$102,1,0),Q85+14),Q85+7)))</f>
        <v/>
      </c>
      <c r="S85" s="289" t="str">
        <f>IF($H85="(en blanco)","",IF($H85="","",IFERROR(IF(VLOOKUP(R85+7,'Fechas de clase'!$B$5:$B$102,1,0),R85+14),R85+7)))</f>
        <v/>
      </c>
      <c r="T85" s="289" t="str">
        <f>IF($H85="(en blanco)","",IF($H85="","",IFERROR(IF(VLOOKUP(S85+7,'Fechas de clase'!$B$5:$B$102,1,0),S85+14),S85+7)))</f>
        <v/>
      </c>
      <c r="U85" s="289" t="str">
        <f>IF($H85="(en blanco)","",IF($H85="","",IFERROR(IF(VLOOKUP(T85+7,'Fechas de clase'!$B$5:$B$102,1,0),T85+14),T85+7)))</f>
        <v/>
      </c>
      <c r="V85" s="289" t="str">
        <f>IF($H85="(en blanco)","",IF($H85="","",IFERROR(IF(VLOOKUP(U85+7,'Fechas de clase'!$B$5:$B$102,1,0),U85+14),U85+7)))</f>
        <v/>
      </c>
      <c r="W85" s="289" t="str">
        <f>IF($H85="(en blanco)","",IF($H85="","",IFERROR(IF(VLOOKUP(V85+7,'Fechas de clase'!$B$5:$B$102,1,0),V85+14),V85+7)))</f>
        <v/>
      </c>
      <c r="X85" s="289" t="str">
        <f>IF($H85="(en blanco)","",IF($H85="","",IFERROR(IF(VLOOKUP(W85+7,'Fechas de clase'!$B$5:$B$102,1,0),W85+14),W85+7)))</f>
        <v/>
      </c>
      <c r="Y85" s="289" t="str">
        <f>IF($H85="(en blanco)","",IF($H85="","",IFERROR(IF(VLOOKUP(X85+7,'Fechas de clase'!$B$5:$B$102,1,0),X85+14),X85+7)))</f>
        <v/>
      </c>
    </row>
    <row r="86" spans="2:25">
      <c r="B86" s="290"/>
      <c r="J86" s="288" t="str">
        <f t="shared" si="1"/>
        <v/>
      </c>
      <c r="K86" s="289" t="str">
        <f>IF($H86="(en blanco)","",IF($H86="","",IFERROR(IF(VLOOKUP(H86+7,'Fechas de clase'!$B$5:$B$102,1,0),H86+14),H86+7)))</f>
        <v/>
      </c>
      <c r="L86" s="289" t="str">
        <f>IF($H86="(en blanco)","",IF($H86="","",IFERROR(IF(VLOOKUP(K86+7,'Fechas de clase'!$B$5:$B$102,1,0),K86+14),K86+7)))</f>
        <v/>
      </c>
      <c r="M86" s="289" t="str">
        <f>IF($H86="(en blanco)","",IF($H86="","",IFERROR(IF(VLOOKUP(L86+7,'Fechas de clase'!$B$5:$B$102,1,0),L86+14),L86+7)))</f>
        <v/>
      </c>
      <c r="N86" s="289" t="str">
        <f>IF($H86="(en blanco)","",IF($H86="","",IFERROR(IF(VLOOKUP(M86+7,'Fechas de clase'!$B$5:$B$102,1,0),M86+14),M86+7)))</f>
        <v/>
      </c>
      <c r="O86" s="289" t="str">
        <f>IF($H86="(en blanco)","",IF($H86="","",IFERROR(IF(VLOOKUP(N86+7,'Fechas de clase'!$B$5:$B$102,1,0),N86+14),N86+7)))</f>
        <v/>
      </c>
      <c r="P86" s="289" t="str">
        <f>IF($H86="(en blanco)","",IF($H86="","",IFERROR(IF(VLOOKUP(O86+7,'Fechas de clase'!$B$5:$B$102,1,0),O86+14),O86+7)))</f>
        <v/>
      </c>
      <c r="Q86" s="289" t="str">
        <f>IF($H86="(en blanco)","",IF($H86="","",IFERROR(IF(VLOOKUP(P86+7,'Fechas de clase'!$B$5:$B$102,1,0),P86+14),P86+7)))</f>
        <v/>
      </c>
      <c r="R86" s="289" t="str">
        <f>IF($H86="(en blanco)","",IF($H86="","",IFERROR(IF(VLOOKUP(Q86+7,'Fechas de clase'!$B$5:$B$102,1,0),Q86+14),Q86+7)))</f>
        <v/>
      </c>
      <c r="S86" s="289" t="str">
        <f>IF($H86="(en blanco)","",IF($H86="","",IFERROR(IF(VLOOKUP(R86+7,'Fechas de clase'!$B$5:$B$102,1,0),R86+14),R86+7)))</f>
        <v/>
      </c>
      <c r="T86" s="289" t="str">
        <f>IF($H86="(en blanco)","",IF($H86="","",IFERROR(IF(VLOOKUP(S86+7,'Fechas de clase'!$B$5:$B$102,1,0),S86+14),S86+7)))</f>
        <v/>
      </c>
      <c r="U86" s="289" t="str">
        <f>IF($H86="(en blanco)","",IF($H86="","",IFERROR(IF(VLOOKUP(T86+7,'Fechas de clase'!$B$5:$B$102,1,0),T86+14),T86+7)))</f>
        <v/>
      </c>
      <c r="V86" s="289" t="str">
        <f>IF($H86="(en blanco)","",IF($H86="","",IFERROR(IF(VLOOKUP(U86+7,'Fechas de clase'!$B$5:$B$102,1,0),U86+14),U86+7)))</f>
        <v/>
      </c>
      <c r="W86" s="289" t="str">
        <f>IF($H86="(en blanco)","",IF($H86="","",IFERROR(IF(VLOOKUP(V86+7,'Fechas de clase'!$B$5:$B$102,1,0),V86+14),V86+7)))</f>
        <v/>
      </c>
      <c r="X86" s="289" t="str">
        <f>IF($H86="(en blanco)","",IF($H86="","",IFERROR(IF(VLOOKUP(W86+7,'Fechas de clase'!$B$5:$B$102,1,0),W86+14),W86+7)))</f>
        <v/>
      </c>
      <c r="Y86" s="289" t="str">
        <f>IF($H86="(en blanco)","",IF($H86="","",IFERROR(IF(VLOOKUP(X86+7,'Fechas de clase'!$B$5:$B$102,1,0),X86+14),X86+7)))</f>
        <v/>
      </c>
    </row>
    <row r="87" spans="2:25">
      <c r="B87" s="290"/>
      <c r="J87" s="288" t="str">
        <f t="shared" si="1"/>
        <v/>
      </c>
      <c r="K87" s="289" t="str">
        <f>IF($H87="(en blanco)","",IF($H87="","",IFERROR(IF(VLOOKUP(H87+7,'Fechas de clase'!$B$5:$B$102,1,0),H87+14),H87+7)))</f>
        <v/>
      </c>
      <c r="L87" s="289" t="str">
        <f>IF($H87="(en blanco)","",IF($H87="","",IFERROR(IF(VLOOKUP(K87+7,'Fechas de clase'!$B$5:$B$102,1,0),K87+14),K87+7)))</f>
        <v/>
      </c>
      <c r="M87" s="289" t="str">
        <f>IF($H87="(en blanco)","",IF($H87="","",IFERROR(IF(VLOOKUP(L87+7,'Fechas de clase'!$B$5:$B$102,1,0),L87+14),L87+7)))</f>
        <v/>
      </c>
      <c r="N87" s="289" t="str">
        <f>IF($H87="(en blanco)","",IF($H87="","",IFERROR(IF(VLOOKUP(M87+7,'Fechas de clase'!$B$5:$B$102,1,0),M87+14),M87+7)))</f>
        <v/>
      </c>
      <c r="O87" s="289" t="str">
        <f>IF($H87="(en blanco)","",IF($H87="","",IFERROR(IF(VLOOKUP(N87+7,'Fechas de clase'!$B$5:$B$102,1,0),N87+14),N87+7)))</f>
        <v/>
      </c>
      <c r="P87" s="289" t="str">
        <f>IF($H87="(en blanco)","",IF($H87="","",IFERROR(IF(VLOOKUP(O87+7,'Fechas de clase'!$B$5:$B$102,1,0),O87+14),O87+7)))</f>
        <v/>
      </c>
      <c r="Q87" s="289" t="str">
        <f>IF($H87="(en blanco)","",IF($H87="","",IFERROR(IF(VLOOKUP(P87+7,'Fechas de clase'!$B$5:$B$102,1,0),P87+14),P87+7)))</f>
        <v/>
      </c>
      <c r="R87" s="289" t="str">
        <f>IF($H87="(en blanco)","",IF($H87="","",IFERROR(IF(VLOOKUP(Q87+7,'Fechas de clase'!$B$5:$B$102,1,0),Q87+14),Q87+7)))</f>
        <v/>
      </c>
      <c r="S87" s="289" t="str">
        <f>IF($H87="(en blanco)","",IF($H87="","",IFERROR(IF(VLOOKUP(R87+7,'Fechas de clase'!$B$5:$B$102,1,0),R87+14),R87+7)))</f>
        <v/>
      </c>
      <c r="T87" s="289" t="str">
        <f>IF($H87="(en blanco)","",IF($H87="","",IFERROR(IF(VLOOKUP(S87+7,'Fechas de clase'!$B$5:$B$102,1,0),S87+14),S87+7)))</f>
        <v/>
      </c>
      <c r="U87" s="289" t="str">
        <f>IF($H87="(en blanco)","",IF($H87="","",IFERROR(IF(VLOOKUP(T87+7,'Fechas de clase'!$B$5:$B$102,1,0),T87+14),T87+7)))</f>
        <v/>
      </c>
      <c r="V87" s="289" t="str">
        <f>IF($H87="(en blanco)","",IF($H87="","",IFERROR(IF(VLOOKUP(U87+7,'Fechas de clase'!$B$5:$B$102,1,0),U87+14),U87+7)))</f>
        <v/>
      </c>
      <c r="W87" s="289" t="str">
        <f>IF($H87="(en blanco)","",IF($H87="","",IFERROR(IF(VLOOKUP(V87+7,'Fechas de clase'!$B$5:$B$102,1,0),V87+14),V87+7)))</f>
        <v/>
      </c>
      <c r="X87" s="289" t="str">
        <f>IF($H87="(en blanco)","",IF($H87="","",IFERROR(IF(VLOOKUP(W87+7,'Fechas de clase'!$B$5:$B$102,1,0),W87+14),W87+7)))</f>
        <v/>
      </c>
      <c r="Y87" s="289" t="str">
        <f>IF($H87="(en blanco)","",IF($H87="","",IFERROR(IF(VLOOKUP(X87+7,'Fechas de clase'!$B$5:$B$102,1,0),X87+14),X87+7)))</f>
        <v/>
      </c>
    </row>
    <row r="88" spans="2:25">
      <c r="B88" s="290"/>
      <c r="J88" s="288" t="str">
        <f t="shared" si="1"/>
        <v/>
      </c>
      <c r="K88" s="289" t="str">
        <f>IF($H88="(en blanco)","",IF($H88="","",IFERROR(IF(VLOOKUP(H88+7,'Fechas de clase'!$B$5:$B$102,1,0),H88+14),H88+7)))</f>
        <v/>
      </c>
      <c r="L88" s="289" t="str">
        <f>IF($H88="(en blanco)","",IF($H88="","",IFERROR(IF(VLOOKUP(K88+7,'Fechas de clase'!$B$5:$B$102,1,0),K88+14),K88+7)))</f>
        <v/>
      </c>
      <c r="M88" s="289" t="str">
        <f>IF($H88="(en blanco)","",IF($H88="","",IFERROR(IF(VLOOKUP(L88+7,'Fechas de clase'!$B$5:$B$102,1,0),L88+14),L88+7)))</f>
        <v/>
      </c>
      <c r="N88" s="289" t="str">
        <f>IF($H88="(en blanco)","",IF($H88="","",IFERROR(IF(VLOOKUP(M88+7,'Fechas de clase'!$B$5:$B$102,1,0),M88+14),M88+7)))</f>
        <v/>
      </c>
      <c r="O88" s="289" t="str">
        <f>IF($H88="(en blanco)","",IF($H88="","",IFERROR(IF(VLOOKUP(N88+7,'Fechas de clase'!$B$5:$B$102,1,0),N88+14),N88+7)))</f>
        <v/>
      </c>
      <c r="P88" s="289" t="str">
        <f>IF($H88="(en blanco)","",IF($H88="","",IFERROR(IF(VLOOKUP(O88+7,'Fechas de clase'!$B$5:$B$102,1,0),O88+14),O88+7)))</f>
        <v/>
      </c>
      <c r="Q88" s="289" t="str">
        <f>IF($H88="(en blanco)","",IF($H88="","",IFERROR(IF(VLOOKUP(P88+7,'Fechas de clase'!$B$5:$B$102,1,0),P88+14),P88+7)))</f>
        <v/>
      </c>
      <c r="R88" s="289" t="str">
        <f>IF($H88="(en blanco)","",IF($H88="","",IFERROR(IF(VLOOKUP(Q88+7,'Fechas de clase'!$B$5:$B$102,1,0),Q88+14),Q88+7)))</f>
        <v/>
      </c>
      <c r="S88" s="289" t="str">
        <f>IF($H88="(en blanco)","",IF($H88="","",IFERROR(IF(VLOOKUP(R88+7,'Fechas de clase'!$B$5:$B$102,1,0),R88+14),R88+7)))</f>
        <v/>
      </c>
      <c r="T88" s="289" t="str">
        <f>IF($H88="(en blanco)","",IF($H88="","",IFERROR(IF(VLOOKUP(S88+7,'Fechas de clase'!$B$5:$B$102,1,0),S88+14),S88+7)))</f>
        <v/>
      </c>
      <c r="U88" s="289" t="str">
        <f>IF($H88="(en blanco)","",IF($H88="","",IFERROR(IF(VLOOKUP(T88+7,'Fechas de clase'!$B$5:$B$102,1,0),T88+14),T88+7)))</f>
        <v/>
      </c>
      <c r="V88" s="289" t="str">
        <f>IF($H88="(en blanco)","",IF($H88="","",IFERROR(IF(VLOOKUP(U88+7,'Fechas de clase'!$B$5:$B$102,1,0),U88+14),U88+7)))</f>
        <v/>
      </c>
      <c r="W88" s="289" t="str">
        <f>IF($H88="(en blanco)","",IF($H88="","",IFERROR(IF(VLOOKUP(V88+7,'Fechas de clase'!$B$5:$B$102,1,0),V88+14),V88+7)))</f>
        <v/>
      </c>
      <c r="X88" s="289" t="str">
        <f>IF($H88="(en blanco)","",IF($H88="","",IFERROR(IF(VLOOKUP(W88+7,'Fechas de clase'!$B$5:$B$102,1,0),W88+14),W88+7)))</f>
        <v/>
      </c>
      <c r="Y88" s="289" t="str">
        <f>IF($H88="(en blanco)","",IF($H88="","",IFERROR(IF(VLOOKUP(X88+7,'Fechas de clase'!$B$5:$B$102,1,0),X88+14),X88+7)))</f>
        <v/>
      </c>
    </row>
    <row r="89" spans="2:25">
      <c r="B89" s="290"/>
      <c r="J89" s="288" t="str">
        <f t="shared" si="1"/>
        <v/>
      </c>
      <c r="K89" s="289" t="str">
        <f>IF($H89="(en blanco)","",IF($H89="","",IFERROR(IF(VLOOKUP(H89+7,'Fechas de clase'!$B$5:$B$102,1,0),H89+14),H89+7)))</f>
        <v/>
      </c>
      <c r="L89" s="289" t="str">
        <f>IF($H89="(en blanco)","",IF($H89="","",IFERROR(IF(VLOOKUP(K89+7,'Fechas de clase'!$B$5:$B$102,1,0),K89+14),K89+7)))</f>
        <v/>
      </c>
      <c r="M89" s="289" t="str">
        <f>IF($H89="(en blanco)","",IF($H89="","",IFERROR(IF(VLOOKUP(L89+7,'Fechas de clase'!$B$5:$B$102,1,0),L89+14),L89+7)))</f>
        <v/>
      </c>
      <c r="N89" s="289" t="str">
        <f>IF($H89="(en blanco)","",IF($H89="","",IFERROR(IF(VLOOKUP(M89+7,'Fechas de clase'!$B$5:$B$102,1,0),M89+14),M89+7)))</f>
        <v/>
      </c>
      <c r="O89" s="289" t="str">
        <f>IF($H89="(en blanco)","",IF($H89="","",IFERROR(IF(VLOOKUP(N89+7,'Fechas de clase'!$B$5:$B$102,1,0),N89+14),N89+7)))</f>
        <v/>
      </c>
      <c r="P89" s="289" t="str">
        <f>IF($H89="(en blanco)","",IF($H89="","",IFERROR(IF(VLOOKUP(O89+7,'Fechas de clase'!$B$5:$B$102,1,0),O89+14),O89+7)))</f>
        <v/>
      </c>
      <c r="Q89" s="289" t="str">
        <f>IF($H89="(en blanco)","",IF($H89="","",IFERROR(IF(VLOOKUP(P89+7,'Fechas de clase'!$B$5:$B$102,1,0),P89+14),P89+7)))</f>
        <v/>
      </c>
      <c r="R89" s="289" t="str">
        <f>IF($H89="(en blanco)","",IF($H89="","",IFERROR(IF(VLOOKUP(Q89+7,'Fechas de clase'!$B$5:$B$102,1,0),Q89+14),Q89+7)))</f>
        <v/>
      </c>
      <c r="S89" s="289" t="str">
        <f>IF($H89="(en blanco)","",IF($H89="","",IFERROR(IF(VLOOKUP(R89+7,'Fechas de clase'!$B$5:$B$102,1,0),R89+14),R89+7)))</f>
        <v/>
      </c>
      <c r="T89" s="289" t="str">
        <f>IF($H89="(en blanco)","",IF($H89="","",IFERROR(IF(VLOOKUP(S89+7,'Fechas de clase'!$B$5:$B$102,1,0),S89+14),S89+7)))</f>
        <v/>
      </c>
      <c r="U89" s="289" t="str">
        <f>IF($H89="(en blanco)","",IF($H89="","",IFERROR(IF(VLOOKUP(T89+7,'Fechas de clase'!$B$5:$B$102,1,0),T89+14),T89+7)))</f>
        <v/>
      </c>
      <c r="V89" s="289" t="str">
        <f>IF($H89="(en blanco)","",IF($H89="","",IFERROR(IF(VLOOKUP(U89+7,'Fechas de clase'!$B$5:$B$102,1,0),U89+14),U89+7)))</f>
        <v/>
      </c>
      <c r="W89" s="289" t="str">
        <f>IF($H89="(en blanco)","",IF($H89="","",IFERROR(IF(VLOOKUP(V89+7,'Fechas de clase'!$B$5:$B$102,1,0),V89+14),V89+7)))</f>
        <v/>
      </c>
      <c r="X89" s="289" t="str">
        <f>IF($H89="(en blanco)","",IF($H89="","",IFERROR(IF(VLOOKUP(W89+7,'Fechas de clase'!$B$5:$B$102,1,0),W89+14),W89+7)))</f>
        <v/>
      </c>
      <c r="Y89" s="289" t="str">
        <f>IF($H89="(en blanco)","",IF($H89="","",IFERROR(IF(VLOOKUP(X89+7,'Fechas de clase'!$B$5:$B$102,1,0),X89+14),X89+7)))</f>
        <v/>
      </c>
    </row>
    <row r="90" spans="2:25">
      <c r="B90" s="290"/>
      <c r="J90" s="288" t="str">
        <f t="shared" si="1"/>
        <v/>
      </c>
      <c r="K90" s="289" t="str">
        <f>IF($H90="(en blanco)","",IF($H90="","",IFERROR(IF(VLOOKUP(H90+7,'Fechas de clase'!$B$5:$B$102,1,0),H90+14),H90+7)))</f>
        <v/>
      </c>
      <c r="L90" s="289" t="str">
        <f>IF($H90="(en blanco)","",IF($H90="","",IFERROR(IF(VLOOKUP(K90+7,'Fechas de clase'!$B$5:$B$102,1,0),K90+14),K90+7)))</f>
        <v/>
      </c>
      <c r="M90" s="289" t="str">
        <f>IF($H90="(en blanco)","",IF($H90="","",IFERROR(IF(VLOOKUP(L90+7,'Fechas de clase'!$B$5:$B$102,1,0),L90+14),L90+7)))</f>
        <v/>
      </c>
      <c r="N90" s="289" t="str">
        <f>IF($H90="(en blanco)","",IF($H90="","",IFERROR(IF(VLOOKUP(M90+7,'Fechas de clase'!$B$5:$B$102,1,0),M90+14),M90+7)))</f>
        <v/>
      </c>
      <c r="O90" s="289" t="str">
        <f>IF($H90="(en blanco)","",IF($H90="","",IFERROR(IF(VLOOKUP(N90+7,'Fechas de clase'!$B$5:$B$102,1,0),N90+14),N90+7)))</f>
        <v/>
      </c>
      <c r="P90" s="289" t="str">
        <f>IF($H90="(en blanco)","",IF($H90="","",IFERROR(IF(VLOOKUP(O90+7,'Fechas de clase'!$B$5:$B$102,1,0),O90+14),O90+7)))</f>
        <v/>
      </c>
      <c r="Q90" s="289" t="str">
        <f>IF($H90="(en blanco)","",IF($H90="","",IFERROR(IF(VLOOKUP(P90+7,'Fechas de clase'!$B$5:$B$102,1,0),P90+14),P90+7)))</f>
        <v/>
      </c>
      <c r="R90" s="289" t="str">
        <f>IF($H90="(en blanco)","",IF($H90="","",IFERROR(IF(VLOOKUP(Q90+7,'Fechas de clase'!$B$5:$B$102,1,0),Q90+14),Q90+7)))</f>
        <v/>
      </c>
      <c r="S90" s="289" t="str">
        <f>IF($H90="(en blanco)","",IF($H90="","",IFERROR(IF(VLOOKUP(R90+7,'Fechas de clase'!$B$5:$B$102,1,0),R90+14),R90+7)))</f>
        <v/>
      </c>
      <c r="T90" s="289" t="str">
        <f>IF($H90="(en blanco)","",IF($H90="","",IFERROR(IF(VLOOKUP(S90+7,'Fechas de clase'!$B$5:$B$102,1,0),S90+14),S90+7)))</f>
        <v/>
      </c>
      <c r="U90" s="289" t="str">
        <f>IF($H90="(en blanco)","",IF($H90="","",IFERROR(IF(VLOOKUP(T90+7,'Fechas de clase'!$B$5:$B$102,1,0),T90+14),T90+7)))</f>
        <v/>
      </c>
      <c r="V90" s="289" t="str">
        <f>IF($H90="(en blanco)","",IF($H90="","",IFERROR(IF(VLOOKUP(U90+7,'Fechas de clase'!$B$5:$B$102,1,0),U90+14),U90+7)))</f>
        <v/>
      </c>
      <c r="W90" s="289" t="str">
        <f>IF($H90="(en blanco)","",IF($H90="","",IFERROR(IF(VLOOKUP(V90+7,'Fechas de clase'!$B$5:$B$102,1,0),V90+14),V90+7)))</f>
        <v/>
      </c>
      <c r="X90" s="289" t="str">
        <f>IF($H90="(en blanco)","",IF($H90="","",IFERROR(IF(VLOOKUP(W90+7,'Fechas de clase'!$B$5:$B$102,1,0),W90+14),W90+7)))</f>
        <v/>
      </c>
      <c r="Y90" s="289" t="str">
        <f>IF($H90="(en blanco)","",IF($H90="","",IFERROR(IF(VLOOKUP(X90+7,'Fechas de clase'!$B$5:$B$102,1,0),X90+14),X90+7)))</f>
        <v/>
      </c>
    </row>
    <row r="91" spans="2:25">
      <c r="B91" s="290"/>
      <c r="J91" s="288" t="str">
        <f t="shared" si="1"/>
        <v/>
      </c>
      <c r="K91" s="289" t="str">
        <f>IF($H91="(en blanco)","",IF($H91="","",IFERROR(IF(VLOOKUP(H91+7,'Fechas de clase'!$B$5:$B$102,1,0),H91+14),H91+7)))</f>
        <v/>
      </c>
      <c r="L91" s="289" t="str">
        <f>IF($H91="(en blanco)","",IF($H91="","",IFERROR(IF(VLOOKUP(K91+7,'Fechas de clase'!$B$5:$B$102,1,0),K91+14),K91+7)))</f>
        <v/>
      </c>
      <c r="M91" s="289" t="str">
        <f>IF($H91="(en blanco)","",IF($H91="","",IFERROR(IF(VLOOKUP(L91+7,'Fechas de clase'!$B$5:$B$102,1,0),L91+14),L91+7)))</f>
        <v/>
      </c>
      <c r="N91" s="289" t="str">
        <f>IF($H91="(en blanco)","",IF($H91="","",IFERROR(IF(VLOOKUP(M91+7,'Fechas de clase'!$B$5:$B$102,1,0),M91+14),M91+7)))</f>
        <v/>
      </c>
      <c r="O91" s="289" t="str">
        <f>IF($H91="(en blanco)","",IF($H91="","",IFERROR(IF(VLOOKUP(N91+7,'Fechas de clase'!$B$5:$B$102,1,0),N91+14),N91+7)))</f>
        <v/>
      </c>
      <c r="P91" s="289" t="str">
        <f>IF($H91="(en blanco)","",IF($H91="","",IFERROR(IF(VLOOKUP(O91+7,'Fechas de clase'!$B$5:$B$102,1,0),O91+14),O91+7)))</f>
        <v/>
      </c>
      <c r="Q91" s="289" t="str">
        <f>IF($H91="(en blanco)","",IF($H91="","",IFERROR(IF(VLOOKUP(P91+7,'Fechas de clase'!$B$5:$B$102,1,0),P91+14),P91+7)))</f>
        <v/>
      </c>
      <c r="R91" s="289" t="str">
        <f>IF($H91="(en blanco)","",IF($H91="","",IFERROR(IF(VLOOKUP(Q91+7,'Fechas de clase'!$B$5:$B$102,1,0),Q91+14),Q91+7)))</f>
        <v/>
      </c>
      <c r="S91" s="289" t="str">
        <f>IF($H91="(en blanco)","",IF($H91="","",IFERROR(IF(VLOOKUP(R91+7,'Fechas de clase'!$B$5:$B$102,1,0),R91+14),R91+7)))</f>
        <v/>
      </c>
      <c r="T91" s="289" t="str">
        <f>IF($H91="(en blanco)","",IF($H91="","",IFERROR(IF(VLOOKUP(S91+7,'Fechas de clase'!$B$5:$B$102,1,0),S91+14),S91+7)))</f>
        <v/>
      </c>
      <c r="U91" s="289" t="str">
        <f>IF($H91="(en blanco)","",IF($H91="","",IFERROR(IF(VLOOKUP(T91+7,'Fechas de clase'!$B$5:$B$102,1,0),T91+14),T91+7)))</f>
        <v/>
      </c>
      <c r="V91" s="289" t="str">
        <f>IF($H91="(en blanco)","",IF($H91="","",IFERROR(IF(VLOOKUP(U91+7,'Fechas de clase'!$B$5:$B$102,1,0),U91+14),U91+7)))</f>
        <v/>
      </c>
      <c r="W91" s="289" t="str">
        <f>IF($H91="(en blanco)","",IF($H91="","",IFERROR(IF(VLOOKUP(V91+7,'Fechas de clase'!$B$5:$B$102,1,0),V91+14),V91+7)))</f>
        <v/>
      </c>
      <c r="X91" s="289" t="str">
        <f>IF($H91="(en blanco)","",IF($H91="","",IFERROR(IF(VLOOKUP(W91+7,'Fechas de clase'!$B$5:$B$102,1,0),W91+14),W91+7)))</f>
        <v/>
      </c>
      <c r="Y91" s="289" t="str">
        <f>IF($H91="(en blanco)","",IF($H91="","",IFERROR(IF(VLOOKUP(X91+7,'Fechas de clase'!$B$5:$B$102,1,0),X91+14),X91+7)))</f>
        <v/>
      </c>
    </row>
    <row r="92" spans="2:25">
      <c r="B92" s="290"/>
      <c r="J92" s="288" t="str">
        <f t="shared" si="1"/>
        <v/>
      </c>
      <c r="K92" s="289" t="str">
        <f>IF($H92="(en blanco)","",IF($H92="","",IFERROR(IF(VLOOKUP(H92+7,'Fechas de clase'!$B$5:$B$102,1,0),H92+14),H92+7)))</f>
        <v/>
      </c>
      <c r="L92" s="289" t="str">
        <f>IF($H92="(en blanco)","",IF($H92="","",IFERROR(IF(VLOOKUP(K92+7,'Fechas de clase'!$B$5:$B$102,1,0),K92+14),K92+7)))</f>
        <v/>
      </c>
      <c r="M92" s="289" t="str">
        <f>IF($H92="(en blanco)","",IF($H92="","",IFERROR(IF(VLOOKUP(L92+7,'Fechas de clase'!$B$5:$B$102,1,0),L92+14),L92+7)))</f>
        <v/>
      </c>
      <c r="N92" s="289" t="str">
        <f>IF($H92="(en blanco)","",IF($H92="","",IFERROR(IF(VLOOKUP(M92+7,'Fechas de clase'!$B$5:$B$102,1,0),M92+14),M92+7)))</f>
        <v/>
      </c>
      <c r="O92" s="289" t="str">
        <f>IF($H92="(en blanco)","",IF($H92="","",IFERROR(IF(VLOOKUP(N92+7,'Fechas de clase'!$B$5:$B$102,1,0),N92+14),N92+7)))</f>
        <v/>
      </c>
      <c r="P92" s="289" t="str">
        <f>IF($H92="(en blanco)","",IF($H92="","",IFERROR(IF(VLOOKUP(O92+7,'Fechas de clase'!$B$5:$B$102,1,0),O92+14),O92+7)))</f>
        <v/>
      </c>
      <c r="Q92" s="289" t="str">
        <f>IF($H92="(en blanco)","",IF($H92="","",IFERROR(IF(VLOOKUP(P92+7,'Fechas de clase'!$B$5:$B$102,1,0),P92+14),P92+7)))</f>
        <v/>
      </c>
      <c r="R92" s="289" t="str">
        <f>IF($H92="(en blanco)","",IF($H92="","",IFERROR(IF(VLOOKUP(Q92+7,'Fechas de clase'!$B$5:$B$102,1,0),Q92+14),Q92+7)))</f>
        <v/>
      </c>
      <c r="S92" s="289" t="str">
        <f>IF($H92="(en blanco)","",IF($H92="","",IFERROR(IF(VLOOKUP(R92+7,'Fechas de clase'!$B$5:$B$102,1,0),R92+14),R92+7)))</f>
        <v/>
      </c>
      <c r="T92" s="289" t="str">
        <f>IF($H92="(en blanco)","",IF($H92="","",IFERROR(IF(VLOOKUP(S92+7,'Fechas de clase'!$B$5:$B$102,1,0),S92+14),S92+7)))</f>
        <v/>
      </c>
      <c r="U92" s="289" t="str">
        <f>IF($H92="(en blanco)","",IF($H92="","",IFERROR(IF(VLOOKUP(T92+7,'Fechas de clase'!$B$5:$B$102,1,0),T92+14),T92+7)))</f>
        <v/>
      </c>
      <c r="V92" s="289" t="str">
        <f>IF($H92="(en blanco)","",IF($H92="","",IFERROR(IF(VLOOKUP(U92+7,'Fechas de clase'!$B$5:$B$102,1,0),U92+14),U92+7)))</f>
        <v/>
      </c>
      <c r="W92" s="289" t="str">
        <f>IF($H92="(en blanco)","",IF($H92="","",IFERROR(IF(VLOOKUP(V92+7,'Fechas de clase'!$B$5:$B$102,1,0),V92+14),V92+7)))</f>
        <v/>
      </c>
      <c r="X92" s="289" t="str">
        <f>IF($H92="(en blanco)","",IF($H92="","",IFERROR(IF(VLOOKUP(W92+7,'Fechas de clase'!$B$5:$B$102,1,0),W92+14),W92+7)))</f>
        <v/>
      </c>
      <c r="Y92" s="289" t="str">
        <f>IF($H92="(en blanco)","",IF($H92="","",IFERROR(IF(VLOOKUP(X92+7,'Fechas de clase'!$B$5:$B$102,1,0),X92+14),X92+7)))</f>
        <v/>
      </c>
    </row>
    <row r="93" spans="2:25">
      <c r="B93" s="290"/>
      <c r="J93" s="288" t="str">
        <f t="shared" si="1"/>
        <v/>
      </c>
      <c r="K93" s="289" t="str">
        <f>IF($H93="(en blanco)","",IF($H93="","",IFERROR(IF(VLOOKUP(H93+7,'Fechas de clase'!$B$5:$B$102,1,0),H93+14),H93+7)))</f>
        <v/>
      </c>
      <c r="L93" s="289" t="str">
        <f>IF($H93="(en blanco)","",IF($H93="","",IFERROR(IF(VLOOKUP(K93+7,'Fechas de clase'!$B$5:$B$102,1,0),K93+14),K93+7)))</f>
        <v/>
      </c>
      <c r="M93" s="289" t="str">
        <f>IF($H93="(en blanco)","",IF($H93="","",IFERROR(IF(VLOOKUP(L93+7,'Fechas de clase'!$B$5:$B$102,1,0),L93+14),L93+7)))</f>
        <v/>
      </c>
      <c r="N93" s="289" t="str">
        <f>IF($H93="(en blanco)","",IF($H93="","",IFERROR(IF(VLOOKUP(M93+7,'Fechas de clase'!$B$5:$B$102,1,0),M93+14),M93+7)))</f>
        <v/>
      </c>
      <c r="O93" s="289" t="str">
        <f>IF($H93="(en blanco)","",IF($H93="","",IFERROR(IF(VLOOKUP(N93+7,'Fechas de clase'!$B$5:$B$102,1,0),N93+14),N93+7)))</f>
        <v/>
      </c>
      <c r="P93" s="289" t="str">
        <f>IF($H93="(en blanco)","",IF($H93="","",IFERROR(IF(VLOOKUP(O93+7,'Fechas de clase'!$B$5:$B$102,1,0),O93+14),O93+7)))</f>
        <v/>
      </c>
      <c r="Q93" s="289" t="str">
        <f>IF($H93="(en blanco)","",IF($H93="","",IFERROR(IF(VLOOKUP(P93+7,'Fechas de clase'!$B$5:$B$102,1,0),P93+14),P93+7)))</f>
        <v/>
      </c>
      <c r="R93" s="289" t="str">
        <f>IF($H93="(en blanco)","",IF($H93="","",IFERROR(IF(VLOOKUP(Q93+7,'Fechas de clase'!$B$5:$B$102,1,0),Q93+14),Q93+7)))</f>
        <v/>
      </c>
      <c r="S93" s="289" t="str">
        <f>IF($H93="(en blanco)","",IF($H93="","",IFERROR(IF(VLOOKUP(R93+7,'Fechas de clase'!$B$5:$B$102,1,0),R93+14),R93+7)))</f>
        <v/>
      </c>
      <c r="T93" s="289" t="str">
        <f>IF($H93="(en blanco)","",IF($H93="","",IFERROR(IF(VLOOKUP(S93+7,'Fechas de clase'!$B$5:$B$102,1,0),S93+14),S93+7)))</f>
        <v/>
      </c>
      <c r="U93" s="289" t="str">
        <f>IF($H93="(en blanco)","",IF($H93="","",IFERROR(IF(VLOOKUP(T93+7,'Fechas de clase'!$B$5:$B$102,1,0),T93+14),T93+7)))</f>
        <v/>
      </c>
      <c r="V93" s="289" t="str">
        <f>IF($H93="(en blanco)","",IF($H93="","",IFERROR(IF(VLOOKUP(U93+7,'Fechas de clase'!$B$5:$B$102,1,0),U93+14),U93+7)))</f>
        <v/>
      </c>
      <c r="W93" s="289" t="str">
        <f>IF($H93="(en blanco)","",IF($H93="","",IFERROR(IF(VLOOKUP(V93+7,'Fechas de clase'!$B$5:$B$102,1,0),V93+14),V93+7)))</f>
        <v/>
      </c>
      <c r="X93" s="289" t="str">
        <f>IF($H93="(en blanco)","",IF($H93="","",IFERROR(IF(VLOOKUP(W93+7,'Fechas de clase'!$B$5:$B$102,1,0),W93+14),W93+7)))</f>
        <v/>
      </c>
      <c r="Y93" s="289" t="str">
        <f>IF($H93="(en blanco)","",IF($H93="","",IFERROR(IF(VLOOKUP(X93+7,'Fechas de clase'!$B$5:$B$102,1,0),X93+14),X93+7)))</f>
        <v/>
      </c>
    </row>
    <row r="94" spans="2:25">
      <c r="B94" s="290"/>
      <c r="J94" s="288" t="str">
        <f t="shared" si="1"/>
        <v/>
      </c>
      <c r="K94" s="289" t="str">
        <f>IF($H94="(en blanco)","",IF($H94="","",IFERROR(IF(VLOOKUP(H94+7,'Fechas de clase'!$B$5:$B$102,1,0),H94+14),H94+7)))</f>
        <v/>
      </c>
      <c r="L94" s="289" t="str">
        <f>IF($H94="(en blanco)","",IF($H94="","",IFERROR(IF(VLOOKUP(K94+7,'Fechas de clase'!$B$5:$B$102,1,0),K94+14),K94+7)))</f>
        <v/>
      </c>
      <c r="M94" s="289" t="str">
        <f>IF($H94="(en blanco)","",IF($H94="","",IFERROR(IF(VLOOKUP(L94+7,'Fechas de clase'!$B$5:$B$102,1,0),L94+14),L94+7)))</f>
        <v/>
      </c>
      <c r="N94" s="289" t="str">
        <f>IF($H94="(en blanco)","",IF($H94="","",IFERROR(IF(VLOOKUP(M94+7,'Fechas de clase'!$B$5:$B$102,1,0),M94+14),M94+7)))</f>
        <v/>
      </c>
      <c r="O94" s="289" t="str">
        <f>IF($H94="(en blanco)","",IF($H94="","",IFERROR(IF(VLOOKUP(N94+7,'Fechas de clase'!$B$5:$B$102,1,0),N94+14),N94+7)))</f>
        <v/>
      </c>
      <c r="P94" s="289" t="str">
        <f>IF($H94="(en blanco)","",IF($H94="","",IFERROR(IF(VLOOKUP(O94+7,'Fechas de clase'!$B$5:$B$102,1,0),O94+14),O94+7)))</f>
        <v/>
      </c>
      <c r="Q94" s="289" t="str">
        <f>IF($H94="(en blanco)","",IF($H94="","",IFERROR(IF(VLOOKUP(P94+7,'Fechas de clase'!$B$5:$B$102,1,0),P94+14),P94+7)))</f>
        <v/>
      </c>
      <c r="R94" s="289" t="str">
        <f>IF($H94="(en blanco)","",IF($H94="","",IFERROR(IF(VLOOKUP(Q94+7,'Fechas de clase'!$B$5:$B$102,1,0),Q94+14),Q94+7)))</f>
        <v/>
      </c>
      <c r="S94" s="289" t="str">
        <f>IF($H94="(en blanco)","",IF($H94="","",IFERROR(IF(VLOOKUP(R94+7,'Fechas de clase'!$B$5:$B$102,1,0),R94+14),R94+7)))</f>
        <v/>
      </c>
      <c r="T94" s="289" t="str">
        <f>IF($H94="(en blanco)","",IF($H94="","",IFERROR(IF(VLOOKUP(S94+7,'Fechas de clase'!$B$5:$B$102,1,0),S94+14),S94+7)))</f>
        <v/>
      </c>
      <c r="U94" s="289" t="str">
        <f>IF($H94="(en blanco)","",IF($H94="","",IFERROR(IF(VLOOKUP(T94+7,'Fechas de clase'!$B$5:$B$102,1,0),T94+14),T94+7)))</f>
        <v/>
      </c>
      <c r="V94" s="289" t="str">
        <f>IF($H94="(en blanco)","",IF($H94="","",IFERROR(IF(VLOOKUP(U94+7,'Fechas de clase'!$B$5:$B$102,1,0),U94+14),U94+7)))</f>
        <v/>
      </c>
      <c r="W94" s="289" t="str">
        <f>IF($H94="(en blanco)","",IF($H94="","",IFERROR(IF(VLOOKUP(V94+7,'Fechas de clase'!$B$5:$B$102,1,0),V94+14),V94+7)))</f>
        <v/>
      </c>
      <c r="X94" s="289" t="str">
        <f>IF($H94="(en blanco)","",IF($H94="","",IFERROR(IF(VLOOKUP(W94+7,'Fechas de clase'!$B$5:$B$102,1,0),W94+14),W94+7)))</f>
        <v/>
      </c>
      <c r="Y94" s="289" t="str">
        <f>IF($H94="(en blanco)","",IF($H94="","",IFERROR(IF(VLOOKUP(X94+7,'Fechas de clase'!$B$5:$B$102,1,0),X94+14),X94+7)))</f>
        <v/>
      </c>
    </row>
    <row r="95" spans="2:25">
      <c r="B95" s="290"/>
      <c r="J95" s="288" t="str">
        <f t="shared" si="1"/>
        <v/>
      </c>
      <c r="K95" s="289" t="str">
        <f>IF($H95="(en blanco)","",IF($H95="","",IFERROR(IF(VLOOKUP(H95+7,'Fechas de clase'!$B$5:$B$102,1,0),H95+14),H95+7)))</f>
        <v/>
      </c>
      <c r="L95" s="289" t="str">
        <f>IF($H95="(en blanco)","",IF($H95="","",IFERROR(IF(VLOOKUP(K95+7,'Fechas de clase'!$B$5:$B$102,1,0),K95+14),K95+7)))</f>
        <v/>
      </c>
      <c r="M95" s="289" t="str">
        <f>IF($H95="(en blanco)","",IF($H95="","",IFERROR(IF(VLOOKUP(L95+7,'Fechas de clase'!$B$5:$B$102,1,0),L95+14),L95+7)))</f>
        <v/>
      </c>
      <c r="N95" s="289" t="str">
        <f>IF($H95="(en blanco)","",IF($H95="","",IFERROR(IF(VLOOKUP(M95+7,'Fechas de clase'!$B$5:$B$102,1,0),M95+14),M95+7)))</f>
        <v/>
      </c>
      <c r="O95" s="289" t="str">
        <f>IF($H95="(en blanco)","",IF($H95="","",IFERROR(IF(VLOOKUP(N95+7,'Fechas de clase'!$B$5:$B$102,1,0),N95+14),N95+7)))</f>
        <v/>
      </c>
      <c r="P95" s="289" t="str">
        <f>IF($H95="(en blanco)","",IF($H95="","",IFERROR(IF(VLOOKUP(O95+7,'Fechas de clase'!$B$5:$B$102,1,0),O95+14),O95+7)))</f>
        <v/>
      </c>
      <c r="Q95" s="289" t="str">
        <f>IF($H95="(en blanco)","",IF($H95="","",IFERROR(IF(VLOOKUP(P95+7,'Fechas de clase'!$B$5:$B$102,1,0),P95+14),P95+7)))</f>
        <v/>
      </c>
      <c r="R95" s="289" t="str">
        <f>IF($H95="(en blanco)","",IF($H95="","",IFERROR(IF(VLOOKUP(Q95+7,'Fechas de clase'!$B$5:$B$102,1,0),Q95+14),Q95+7)))</f>
        <v/>
      </c>
      <c r="S95" s="289" t="str">
        <f>IF($H95="(en blanco)","",IF($H95="","",IFERROR(IF(VLOOKUP(R95+7,'Fechas de clase'!$B$5:$B$102,1,0),R95+14),R95+7)))</f>
        <v/>
      </c>
      <c r="T95" s="289" t="str">
        <f>IF($H95="(en blanco)","",IF($H95="","",IFERROR(IF(VLOOKUP(S95+7,'Fechas de clase'!$B$5:$B$102,1,0),S95+14),S95+7)))</f>
        <v/>
      </c>
      <c r="U95" s="289" t="str">
        <f>IF($H95="(en blanco)","",IF($H95="","",IFERROR(IF(VLOOKUP(T95+7,'Fechas de clase'!$B$5:$B$102,1,0),T95+14),T95+7)))</f>
        <v/>
      </c>
      <c r="V95" s="289" t="str">
        <f>IF($H95="(en blanco)","",IF($H95="","",IFERROR(IF(VLOOKUP(U95+7,'Fechas de clase'!$B$5:$B$102,1,0),U95+14),U95+7)))</f>
        <v/>
      </c>
      <c r="W95" s="289" t="str">
        <f>IF($H95="(en blanco)","",IF($H95="","",IFERROR(IF(VLOOKUP(V95+7,'Fechas de clase'!$B$5:$B$102,1,0),V95+14),V95+7)))</f>
        <v/>
      </c>
      <c r="X95" s="289" t="str">
        <f>IF($H95="(en blanco)","",IF($H95="","",IFERROR(IF(VLOOKUP(W95+7,'Fechas de clase'!$B$5:$B$102,1,0),W95+14),W95+7)))</f>
        <v/>
      </c>
      <c r="Y95" s="289" t="str">
        <f>IF($H95="(en blanco)","",IF($H95="","",IFERROR(IF(VLOOKUP(X95+7,'Fechas de clase'!$B$5:$B$102,1,0),X95+14),X95+7)))</f>
        <v/>
      </c>
    </row>
    <row r="96" spans="2:25">
      <c r="B96" s="290"/>
      <c r="J96" s="288" t="str">
        <f t="shared" si="1"/>
        <v/>
      </c>
      <c r="K96" s="289" t="str">
        <f>IF($H96="(en blanco)","",IF($H96="","",IFERROR(IF(VLOOKUP(H96+7,'Fechas de clase'!$B$5:$B$102,1,0),H96+14),H96+7)))</f>
        <v/>
      </c>
      <c r="L96" s="289" t="str">
        <f>IF($H96="(en blanco)","",IF($H96="","",IFERROR(IF(VLOOKUP(K96+7,'Fechas de clase'!$B$5:$B$102,1,0),K96+14),K96+7)))</f>
        <v/>
      </c>
      <c r="M96" s="289" t="str">
        <f>IF($H96="(en blanco)","",IF($H96="","",IFERROR(IF(VLOOKUP(L96+7,'Fechas de clase'!$B$5:$B$102,1,0),L96+14),L96+7)))</f>
        <v/>
      </c>
      <c r="N96" s="289" t="str">
        <f>IF($H96="(en blanco)","",IF($H96="","",IFERROR(IF(VLOOKUP(M96+7,'Fechas de clase'!$B$5:$B$102,1,0),M96+14),M96+7)))</f>
        <v/>
      </c>
      <c r="O96" s="289" t="str">
        <f>IF($H96="(en blanco)","",IF($H96="","",IFERROR(IF(VLOOKUP(N96+7,'Fechas de clase'!$B$5:$B$102,1,0),N96+14),N96+7)))</f>
        <v/>
      </c>
      <c r="P96" s="289" t="str">
        <f>IF($H96="(en blanco)","",IF($H96="","",IFERROR(IF(VLOOKUP(O96+7,'Fechas de clase'!$B$5:$B$102,1,0),O96+14),O96+7)))</f>
        <v/>
      </c>
      <c r="Q96" s="289" t="str">
        <f>IF($H96="(en blanco)","",IF($H96="","",IFERROR(IF(VLOOKUP(P96+7,'Fechas de clase'!$B$5:$B$102,1,0),P96+14),P96+7)))</f>
        <v/>
      </c>
      <c r="R96" s="289" t="str">
        <f>IF($H96="(en blanco)","",IF($H96="","",IFERROR(IF(VLOOKUP(Q96+7,'Fechas de clase'!$B$5:$B$102,1,0),Q96+14),Q96+7)))</f>
        <v/>
      </c>
      <c r="S96" s="289" t="str">
        <f>IF($H96="(en blanco)","",IF($H96="","",IFERROR(IF(VLOOKUP(R96+7,'Fechas de clase'!$B$5:$B$102,1,0),R96+14),R96+7)))</f>
        <v/>
      </c>
      <c r="T96" s="289" t="str">
        <f>IF($H96="(en blanco)","",IF($H96="","",IFERROR(IF(VLOOKUP(S96+7,'Fechas de clase'!$B$5:$B$102,1,0),S96+14),S96+7)))</f>
        <v/>
      </c>
      <c r="U96" s="289" t="str">
        <f>IF($H96="(en blanco)","",IF($H96="","",IFERROR(IF(VLOOKUP(T96+7,'Fechas de clase'!$B$5:$B$102,1,0),T96+14),T96+7)))</f>
        <v/>
      </c>
      <c r="V96" s="289" t="str">
        <f>IF($H96="(en blanco)","",IF($H96="","",IFERROR(IF(VLOOKUP(U96+7,'Fechas de clase'!$B$5:$B$102,1,0),U96+14),U96+7)))</f>
        <v/>
      </c>
      <c r="W96" s="289" t="str">
        <f>IF($H96="(en blanco)","",IF($H96="","",IFERROR(IF(VLOOKUP(V96+7,'Fechas de clase'!$B$5:$B$102,1,0),V96+14),V96+7)))</f>
        <v/>
      </c>
      <c r="X96" s="289" t="str">
        <f>IF($H96="(en blanco)","",IF($H96="","",IFERROR(IF(VLOOKUP(W96+7,'Fechas de clase'!$B$5:$B$102,1,0),W96+14),W96+7)))</f>
        <v/>
      </c>
      <c r="Y96" s="289" t="str">
        <f>IF($H96="(en blanco)","",IF($H96="","",IFERROR(IF(VLOOKUP(X96+7,'Fechas de clase'!$B$5:$B$102,1,0),X96+14),X96+7)))</f>
        <v/>
      </c>
    </row>
    <row r="97" spans="2:25">
      <c r="B97" s="290"/>
      <c r="J97" s="288" t="str">
        <f t="shared" si="1"/>
        <v/>
      </c>
      <c r="K97" s="289" t="str">
        <f>IF($H97="(en blanco)","",IF($H97="","",IFERROR(IF(VLOOKUP(H97+7,'Fechas de clase'!$B$5:$B$102,1,0),H97+14),H97+7)))</f>
        <v/>
      </c>
      <c r="L97" s="289" t="str">
        <f>IF($H97="(en blanco)","",IF($H97="","",IFERROR(IF(VLOOKUP(K97+7,'Fechas de clase'!$B$5:$B$102,1,0),K97+14),K97+7)))</f>
        <v/>
      </c>
      <c r="M97" s="289" t="str">
        <f>IF($H97="(en blanco)","",IF($H97="","",IFERROR(IF(VLOOKUP(L97+7,'Fechas de clase'!$B$5:$B$102,1,0),L97+14),L97+7)))</f>
        <v/>
      </c>
      <c r="N97" s="289" t="str">
        <f>IF($H97="(en blanco)","",IF($H97="","",IFERROR(IF(VLOOKUP(M97+7,'Fechas de clase'!$B$5:$B$102,1,0),M97+14),M97+7)))</f>
        <v/>
      </c>
      <c r="O97" s="289" t="str">
        <f>IF($H97="(en blanco)","",IF($H97="","",IFERROR(IF(VLOOKUP(N97+7,'Fechas de clase'!$B$5:$B$102,1,0),N97+14),N97+7)))</f>
        <v/>
      </c>
      <c r="P97" s="289" t="str">
        <f>IF($H97="(en blanco)","",IF($H97="","",IFERROR(IF(VLOOKUP(O97+7,'Fechas de clase'!$B$5:$B$102,1,0),O97+14),O97+7)))</f>
        <v/>
      </c>
      <c r="Q97" s="289" t="str">
        <f>IF($H97="(en blanco)","",IF($H97="","",IFERROR(IF(VLOOKUP(P97+7,'Fechas de clase'!$B$5:$B$102,1,0),P97+14),P97+7)))</f>
        <v/>
      </c>
      <c r="R97" s="289" t="str">
        <f>IF($H97="(en blanco)","",IF($H97="","",IFERROR(IF(VLOOKUP(Q97+7,'Fechas de clase'!$B$5:$B$102,1,0),Q97+14),Q97+7)))</f>
        <v/>
      </c>
      <c r="S97" s="289" t="str">
        <f>IF($H97="(en blanco)","",IF($H97="","",IFERROR(IF(VLOOKUP(R97+7,'Fechas de clase'!$B$5:$B$102,1,0),R97+14),R97+7)))</f>
        <v/>
      </c>
      <c r="T97" s="289" t="str">
        <f>IF($H97="(en blanco)","",IF($H97="","",IFERROR(IF(VLOOKUP(S97+7,'Fechas de clase'!$B$5:$B$102,1,0),S97+14),S97+7)))</f>
        <v/>
      </c>
      <c r="U97" s="289" t="str">
        <f>IF($H97="(en blanco)","",IF($H97="","",IFERROR(IF(VLOOKUP(T97+7,'Fechas de clase'!$B$5:$B$102,1,0),T97+14),T97+7)))</f>
        <v/>
      </c>
      <c r="V97" s="289" t="str">
        <f>IF($H97="(en blanco)","",IF($H97="","",IFERROR(IF(VLOOKUP(U97+7,'Fechas de clase'!$B$5:$B$102,1,0),U97+14),U97+7)))</f>
        <v/>
      </c>
      <c r="W97" s="289" t="str">
        <f>IF($H97="(en blanco)","",IF($H97="","",IFERROR(IF(VLOOKUP(V97+7,'Fechas de clase'!$B$5:$B$102,1,0),V97+14),V97+7)))</f>
        <v/>
      </c>
      <c r="X97" s="289" t="str">
        <f>IF($H97="(en blanco)","",IF($H97="","",IFERROR(IF(VLOOKUP(W97+7,'Fechas de clase'!$B$5:$B$102,1,0),W97+14),W97+7)))</f>
        <v/>
      </c>
      <c r="Y97" s="289" t="str">
        <f>IF($H97="(en blanco)","",IF($H97="","",IFERROR(IF(VLOOKUP(X97+7,'Fechas de clase'!$B$5:$B$102,1,0),X97+14),X97+7)))</f>
        <v/>
      </c>
    </row>
    <row r="98" spans="2:25">
      <c r="B98" s="290"/>
      <c r="J98" s="288" t="str">
        <f t="shared" si="1"/>
        <v/>
      </c>
      <c r="K98" s="289" t="str">
        <f>IF($H98="(en blanco)","",IF($H98="","",IFERROR(IF(VLOOKUP(H98+7,'Fechas de clase'!$B$5:$B$102,1,0),H98+14),H98+7)))</f>
        <v/>
      </c>
      <c r="L98" s="289" t="str">
        <f>IF($H98="(en blanco)","",IF($H98="","",IFERROR(IF(VLOOKUP(K98+7,'Fechas de clase'!$B$5:$B$102,1,0),K98+14),K98+7)))</f>
        <v/>
      </c>
      <c r="M98" s="289" t="str">
        <f>IF($H98="(en blanco)","",IF($H98="","",IFERROR(IF(VLOOKUP(L98+7,'Fechas de clase'!$B$5:$B$102,1,0),L98+14),L98+7)))</f>
        <v/>
      </c>
      <c r="N98" s="289" t="str">
        <f>IF($H98="(en blanco)","",IF($H98="","",IFERROR(IF(VLOOKUP(M98+7,'Fechas de clase'!$B$5:$B$102,1,0),M98+14),M98+7)))</f>
        <v/>
      </c>
      <c r="O98" s="289" t="str">
        <f>IF($H98="(en blanco)","",IF($H98="","",IFERROR(IF(VLOOKUP(N98+7,'Fechas de clase'!$B$5:$B$102,1,0),N98+14),N98+7)))</f>
        <v/>
      </c>
      <c r="P98" s="289" t="str">
        <f>IF($H98="(en blanco)","",IF($H98="","",IFERROR(IF(VLOOKUP(O98+7,'Fechas de clase'!$B$5:$B$102,1,0),O98+14),O98+7)))</f>
        <v/>
      </c>
      <c r="Q98" s="289" t="str">
        <f>IF($H98="(en blanco)","",IF($H98="","",IFERROR(IF(VLOOKUP(P98+7,'Fechas de clase'!$B$5:$B$102,1,0),P98+14),P98+7)))</f>
        <v/>
      </c>
      <c r="R98" s="289" t="str">
        <f>IF($H98="(en blanco)","",IF($H98="","",IFERROR(IF(VLOOKUP(Q98+7,'Fechas de clase'!$B$5:$B$102,1,0),Q98+14),Q98+7)))</f>
        <v/>
      </c>
      <c r="S98" s="289" t="str">
        <f>IF($H98="(en blanco)","",IF($H98="","",IFERROR(IF(VLOOKUP(R98+7,'Fechas de clase'!$B$5:$B$102,1,0),R98+14),R98+7)))</f>
        <v/>
      </c>
      <c r="T98" s="289" t="str">
        <f>IF($H98="(en blanco)","",IF($H98="","",IFERROR(IF(VLOOKUP(S98+7,'Fechas de clase'!$B$5:$B$102,1,0),S98+14),S98+7)))</f>
        <v/>
      </c>
      <c r="U98" s="289" t="str">
        <f>IF($H98="(en blanco)","",IF($H98="","",IFERROR(IF(VLOOKUP(T98+7,'Fechas de clase'!$B$5:$B$102,1,0),T98+14),T98+7)))</f>
        <v/>
      </c>
      <c r="V98" s="289" t="str">
        <f>IF($H98="(en blanco)","",IF($H98="","",IFERROR(IF(VLOOKUP(U98+7,'Fechas de clase'!$B$5:$B$102,1,0),U98+14),U98+7)))</f>
        <v/>
      </c>
      <c r="W98" s="289" t="str">
        <f>IF($H98="(en blanco)","",IF($H98="","",IFERROR(IF(VLOOKUP(V98+7,'Fechas de clase'!$B$5:$B$102,1,0),V98+14),V98+7)))</f>
        <v/>
      </c>
      <c r="X98" s="289" t="str">
        <f>IF($H98="(en blanco)","",IF($H98="","",IFERROR(IF(VLOOKUP(W98+7,'Fechas de clase'!$B$5:$B$102,1,0),W98+14),W98+7)))</f>
        <v/>
      </c>
      <c r="Y98" s="289" t="str">
        <f>IF($H98="(en blanco)","",IF($H98="","",IFERROR(IF(VLOOKUP(X98+7,'Fechas de clase'!$B$5:$B$102,1,0),X98+14),X98+7)))</f>
        <v/>
      </c>
    </row>
    <row r="99" spans="2:25">
      <c r="B99" s="290"/>
      <c r="J99" s="288" t="str">
        <f t="shared" si="1"/>
        <v/>
      </c>
      <c r="K99" s="289" t="str">
        <f>IF($H99="(en blanco)","",IF($H99="","",IFERROR(IF(VLOOKUP(H99+7,'Fechas de clase'!$B$5:$B$102,1,0),H99+14),H99+7)))</f>
        <v/>
      </c>
      <c r="L99" s="289" t="str">
        <f>IF($H99="(en blanco)","",IF($H99="","",IFERROR(IF(VLOOKUP(K99+7,'Fechas de clase'!$B$5:$B$102,1,0),K99+14),K99+7)))</f>
        <v/>
      </c>
      <c r="M99" s="289" t="str">
        <f>IF($H99="(en blanco)","",IF($H99="","",IFERROR(IF(VLOOKUP(L99+7,'Fechas de clase'!$B$5:$B$102,1,0),L99+14),L99+7)))</f>
        <v/>
      </c>
      <c r="N99" s="289" t="str">
        <f>IF($H99="(en blanco)","",IF($H99="","",IFERROR(IF(VLOOKUP(M99+7,'Fechas de clase'!$B$5:$B$102,1,0),M99+14),M99+7)))</f>
        <v/>
      </c>
      <c r="O99" s="289" t="str">
        <f>IF($H99="(en blanco)","",IF($H99="","",IFERROR(IF(VLOOKUP(N99+7,'Fechas de clase'!$B$5:$B$102,1,0),N99+14),N99+7)))</f>
        <v/>
      </c>
      <c r="P99" s="289" t="str">
        <f>IF($H99="(en blanco)","",IF($H99="","",IFERROR(IF(VLOOKUP(O99+7,'Fechas de clase'!$B$5:$B$102,1,0),O99+14),O99+7)))</f>
        <v/>
      </c>
      <c r="Q99" s="289" t="str">
        <f>IF($H99="(en blanco)","",IF($H99="","",IFERROR(IF(VLOOKUP(P99+7,'Fechas de clase'!$B$5:$B$102,1,0),P99+14),P99+7)))</f>
        <v/>
      </c>
      <c r="R99" s="289" t="str">
        <f>IF($H99="(en blanco)","",IF($H99="","",IFERROR(IF(VLOOKUP(Q99+7,'Fechas de clase'!$B$5:$B$102,1,0),Q99+14),Q99+7)))</f>
        <v/>
      </c>
      <c r="S99" s="289" t="str">
        <f>IF($H99="(en blanco)","",IF($H99="","",IFERROR(IF(VLOOKUP(R99+7,'Fechas de clase'!$B$5:$B$102,1,0),R99+14),R99+7)))</f>
        <v/>
      </c>
      <c r="T99" s="289" t="str">
        <f>IF($H99="(en blanco)","",IF($H99="","",IFERROR(IF(VLOOKUP(S99+7,'Fechas de clase'!$B$5:$B$102,1,0),S99+14),S99+7)))</f>
        <v/>
      </c>
      <c r="U99" s="289" t="str">
        <f>IF($H99="(en blanco)","",IF($H99="","",IFERROR(IF(VLOOKUP(T99+7,'Fechas de clase'!$B$5:$B$102,1,0),T99+14),T99+7)))</f>
        <v/>
      </c>
      <c r="V99" s="289" t="str">
        <f>IF($H99="(en blanco)","",IF($H99="","",IFERROR(IF(VLOOKUP(U99+7,'Fechas de clase'!$B$5:$B$102,1,0),U99+14),U99+7)))</f>
        <v/>
      </c>
      <c r="W99" s="289" t="str">
        <f>IF($H99="(en blanco)","",IF($H99="","",IFERROR(IF(VLOOKUP(V99+7,'Fechas de clase'!$B$5:$B$102,1,0),V99+14),V99+7)))</f>
        <v/>
      </c>
      <c r="X99" s="289" t="str">
        <f>IF($H99="(en blanco)","",IF($H99="","",IFERROR(IF(VLOOKUP(W99+7,'Fechas de clase'!$B$5:$B$102,1,0),W99+14),W99+7)))</f>
        <v/>
      </c>
      <c r="Y99" s="289" t="str">
        <f>IF($H99="(en blanco)","",IF($H99="","",IFERROR(IF(VLOOKUP(X99+7,'Fechas de clase'!$B$5:$B$102,1,0),X99+14),X99+7)))</f>
        <v/>
      </c>
    </row>
    <row r="100" spans="2:25">
      <c r="B100" s="290"/>
      <c r="J100" s="288" t="str">
        <f t="shared" si="1"/>
        <v/>
      </c>
      <c r="K100" s="289" t="str">
        <f>IF($H100="(en blanco)","",IF($H100="","",IFERROR(IF(VLOOKUP(H100+7,'Fechas de clase'!$B$5:$B$102,1,0),H100+14),H100+7)))</f>
        <v/>
      </c>
      <c r="L100" s="289" t="str">
        <f>IF($H100="(en blanco)","",IF($H100="","",IFERROR(IF(VLOOKUP(K100+7,'Fechas de clase'!$B$5:$B$102,1,0),K100+14),K100+7)))</f>
        <v/>
      </c>
      <c r="M100" s="289" t="str">
        <f>IF($H100="(en blanco)","",IF($H100="","",IFERROR(IF(VLOOKUP(L100+7,'Fechas de clase'!$B$5:$B$102,1,0),L100+14),L100+7)))</f>
        <v/>
      </c>
      <c r="N100" s="289" t="str">
        <f>IF($H100="(en blanco)","",IF($H100="","",IFERROR(IF(VLOOKUP(M100+7,'Fechas de clase'!$B$5:$B$102,1,0),M100+14),M100+7)))</f>
        <v/>
      </c>
      <c r="O100" s="289" t="str">
        <f>IF($H100="(en blanco)","",IF($H100="","",IFERROR(IF(VLOOKUP(N100+7,'Fechas de clase'!$B$5:$B$102,1,0),N100+14),N100+7)))</f>
        <v/>
      </c>
      <c r="P100" s="289" t="str">
        <f>IF($H100="(en blanco)","",IF($H100="","",IFERROR(IF(VLOOKUP(O100+7,'Fechas de clase'!$B$5:$B$102,1,0),O100+14),O100+7)))</f>
        <v/>
      </c>
      <c r="Q100" s="289" t="str">
        <f>IF($H100="(en blanco)","",IF($H100="","",IFERROR(IF(VLOOKUP(P100+7,'Fechas de clase'!$B$5:$B$102,1,0),P100+14),P100+7)))</f>
        <v/>
      </c>
      <c r="R100" s="289" t="str">
        <f>IF($H100="(en blanco)","",IF($H100="","",IFERROR(IF(VLOOKUP(Q100+7,'Fechas de clase'!$B$5:$B$102,1,0),Q100+14),Q100+7)))</f>
        <v/>
      </c>
      <c r="S100" s="289" t="str">
        <f>IF($H100="(en blanco)","",IF($H100="","",IFERROR(IF(VLOOKUP(R100+7,'Fechas de clase'!$B$5:$B$102,1,0),R100+14),R100+7)))</f>
        <v/>
      </c>
      <c r="T100" s="289" t="str">
        <f>IF($H100="(en blanco)","",IF($H100="","",IFERROR(IF(VLOOKUP(S100+7,'Fechas de clase'!$B$5:$B$102,1,0),S100+14),S100+7)))</f>
        <v/>
      </c>
      <c r="U100" s="289" t="str">
        <f>IF($H100="(en blanco)","",IF($H100="","",IFERROR(IF(VLOOKUP(T100+7,'Fechas de clase'!$B$5:$B$102,1,0),T100+14),T100+7)))</f>
        <v/>
      </c>
      <c r="V100" s="289" t="str">
        <f>IF($H100="(en blanco)","",IF($H100="","",IFERROR(IF(VLOOKUP(U100+7,'Fechas de clase'!$B$5:$B$102,1,0),U100+14),U100+7)))</f>
        <v/>
      </c>
      <c r="W100" s="289" t="str">
        <f>IF($H100="(en blanco)","",IF($H100="","",IFERROR(IF(VLOOKUP(V100+7,'Fechas de clase'!$B$5:$B$102,1,0),V100+14),V100+7)))</f>
        <v/>
      </c>
      <c r="X100" s="289" t="str">
        <f>IF($H100="(en blanco)","",IF($H100="","",IFERROR(IF(VLOOKUP(W100+7,'Fechas de clase'!$B$5:$B$102,1,0),W100+14),W100+7)))</f>
        <v/>
      </c>
      <c r="Y100" s="289" t="str">
        <f>IF($H100="(en blanco)","",IF($H100="","",IFERROR(IF(VLOOKUP(X100+7,'Fechas de clase'!$B$5:$B$102,1,0),X100+14),X100+7)))</f>
        <v/>
      </c>
    </row>
    <row r="101" spans="2:25">
      <c r="B101" s="290"/>
      <c r="J101" s="288" t="str">
        <f t="shared" si="1"/>
        <v/>
      </c>
      <c r="K101" s="289" t="str">
        <f>IF($H101="(en blanco)","",IF($H101="","",IFERROR(IF(VLOOKUP(H101+7,'Fechas de clase'!$B$5:$B$102,1,0),H101+14),H101+7)))</f>
        <v/>
      </c>
      <c r="L101" s="289" t="str">
        <f>IF($H101="(en blanco)","",IF($H101="","",IFERROR(IF(VLOOKUP(K101+7,'Fechas de clase'!$B$5:$B$102,1,0),K101+14),K101+7)))</f>
        <v/>
      </c>
      <c r="M101" s="289" t="str">
        <f>IF($H101="(en blanco)","",IF($H101="","",IFERROR(IF(VLOOKUP(L101+7,'Fechas de clase'!$B$5:$B$102,1,0),L101+14),L101+7)))</f>
        <v/>
      </c>
      <c r="N101" s="289" t="str">
        <f>IF($H101="(en blanco)","",IF($H101="","",IFERROR(IF(VLOOKUP(M101+7,'Fechas de clase'!$B$5:$B$102,1,0),M101+14),M101+7)))</f>
        <v/>
      </c>
      <c r="O101" s="289" t="str">
        <f>IF($H101="(en blanco)","",IF($H101="","",IFERROR(IF(VLOOKUP(N101+7,'Fechas de clase'!$B$5:$B$102,1,0),N101+14),N101+7)))</f>
        <v/>
      </c>
      <c r="P101" s="289" t="str">
        <f>IF($H101="(en blanco)","",IF($H101="","",IFERROR(IF(VLOOKUP(O101+7,'Fechas de clase'!$B$5:$B$102,1,0),O101+14),O101+7)))</f>
        <v/>
      </c>
      <c r="Q101" s="289" t="str">
        <f>IF($H101="(en blanco)","",IF($H101="","",IFERROR(IF(VLOOKUP(P101+7,'Fechas de clase'!$B$5:$B$102,1,0),P101+14),P101+7)))</f>
        <v/>
      </c>
      <c r="R101" s="289" t="str">
        <f>IF($H101="(en blanco)","",IF($H101="","",IFERROR(IF(VLOOKUP(Q101+7,'Fechas de clase'!$B$5:$B$102,1,0),Q101+14),Q101+7)))</f>
        <v/>
      </c>
      <c r="S101" s="289" t="str">
        <f>IF($H101="(en blanco)","",IF($H101="","",IFERROR(IF(VLOOKUP(R101+7,'Fechas de clase'!$B$5:$B$102,1,0),R101+14),R101+7)))</f>
        <v/>
      </c>
      <c r="T101" s="289" t="str">
        <f>IF($H101="(en blanco)","",IF($H101="","",IFERROR(IF(VLOOKUP(S101+7,'Fechas de clase'!$B$5:$B$102,1,0),S101+14),S101+7)))</f>
        <v/>
      </c>
      <c r="U101" s="289" t="str">
        <f>IF($H101="(en blanco)","",IF($H101="","",IFERROR(IF(VLOOKUP(T101+7,'Fechas de clase'!$B$5:$B$102,1,0),T101+14),T101+7)))</f>
        <v/>
      </c>
      <c r="V101" s="289" t="str">
        <f>IF($H101="(en blanco)","",IF($H101="","",IFERROR(IF(VLOOKUP(U101+7,'Fechas de clase'!$B$5:$B$102,1,0),U101+14),U101+7)))</f>
        <v/>
      </c>
      <c r="W101" s="289" t="str">
        <f>IF($H101="(en blanco)","",IF($H101="","",IFERROR(IF(VLOOKUP(V101+7,'Fechas de clase'!$B$5:$B$102,1,0),V101+14),V101+7)))</f>
        <v/>
      </c>
      <c r="X101" s="289" t="str">
        <f>IF($H101="(en blanco)","",IF($H101="","",IFERROR(IF(VLOOKUP(W101+7,'Fechas de clase'!$B$5:$B$102,1,0),W101+14),W101+7)))</f>
        <v/>
      </c>
      <c r="Y101" s="289" t="str">
        <f>IF($H101="(en blanco)","",IF($H101="","",IFERROR(IF(VLOOKUP(X101+7,'Fechas de clase'!$B$5:$B$102,1,0),X101+14),X101+7)))</f>
        <v/>
      </c>
    </row>
    <row r="102" spans="2:25">
      <c r="B102" s="290"/>
      <c r="J102" s="288" t="str">
        <f t="shared" si="1"/>
        <v/>
      </c>
      <c r="K102" s="289" t="str">
        <f>IF($H102="(en blanco)","",IF($H102="","",IFERROR(IF(VLOOKUP(H102+7,'Fechas de clase'!$B$5:$B$102,1,0),H102+14),H102+7)))</f>
        <v/>
      </c>
      <c r="L102" s="289" t="str">
        <f>IF($H102="(en blanco)","",IF($H102="","",IFERROR(IF(VLOOKUP(K102+7,'Fechas de clase'!$B$5:$B$102,1,0),K102+14),K102+7)))</f>
        <v/>
      </c>
      <c r="M102" s="289" t="str">
        <f>IF($H102="(en blanco)","",IF($H102="","",IFERROR(IF(VLOOKUP(L102+7,'Fechas de clase'!$B$5:$B$102,1,0),L102+14),L102+7)))</f>
        <v/>
      </c>
      <c r="N102" s="289" t="str">
        <f>IF($H102="(en blanco)","",IF($H102="","",IFERROR(IF(VLOOKUP(M102+7,'Fechas de clase'!$B$5:$B$102,1,0),M102+14),M102+7)))</f>
        <v/>
      </c>
      <c r="O102" s="289" t="str">
        <f>IF($H102="(en blanco)","",IF($H102="","",IFERROR(IF(VLOOKUP(N102+7,'Fechas de clase'!$B$5:$B$102,1,0),N102+14),N102+7)))</f>
        <v/>
      </c>
      <c r="P102" s="289" t="str">
        <f>IF($H102="(en blanco)","",IF($H102="","",IFERROR(IF(VLOOKUP(O102+7,'Fechas de clase'!$B$5:$B$102,1,0),O102+14),O102+7)))</f>
        <v/>
      </c>
      <c r="Q102" s="289" t="str">
        <f>IF($H102="(en blanco)","",IF($H102="","",IFERROR(IF(VLOOKUP(P102+7,'Fechas de clase'!$B$5:$B$102,1,0),P102+14),P102+7)))</f>
        <v/>
      </c>
      <c r="R102" s="289" t="str">
        <f>IF($H102="(en blanco)","",IF($H102="","",IFERROR(IF(VLOOKUP(Q102+7,'Fechas de clase'!$B$5:$B$102,1,0),Q102+14),Q102+7)))</f>
        <v/>
      </c>
      <c r="S102" s="289" t="str">
        <f>IF($H102="(en blanco)","",IF($H102="","",IFERROR(IF(VLOOKUP(R102+7,'Fechas de clase'!$B$5:$B$102,1,0),R102+14),R102+7)))</f>
        <v/>
      </c>
      <c r="T102" s="289" t="str">
        <f>IF($H102="(en blanco)","",IF($H102="","",IFERROR(IF(VLOOKUP(S102+7,'Fechas de clase'!$B$5:$B$102,1,0),S102+14),S102+7)))</f>
        <v/>
      </c>
      <c r="U102" s="289" t="str">
        <f>IF($H102="(en blanco)","",IF($H102="","",IFERROR(IF(VLOOKUP(T102+7,'Fechas de clase'!$B$5:$B$102,1,0),T102+14),T102+7)))</f>
        <v/>
      </c>
      <c r="V102" s="289" t="str">
        <f>IF($H102="(en blanco)","",IF($H102="","",IFERROR(IF(VLOOKUP(U102+7,'Fechas de clase'!$B$5:$B$102,1,0),U102+14),U102+7)))</f>
        <v/>
      </c>
      <c r="W102" s="289" t="str">
        <f>IF($H102="(en blanco)","",IF($H102="","",IFERROR(IF(VLOOKUP(V102+7,'Fechas de clase'!$B$5:$B$102,1,0),V102+14),V102+7)))</f>
        <v/>
      </c>
      <c r="X102" s="289" t="str">
        <f>IF($H102="(en blanco)","",IF($H102="","",IFERROR(IF(VLOOKUP(W102+7,'Fechas de clase'!$B$5:$B$102,1,0),W102+14),W102+7)))</f>
        <v/>
      </c>
      <c r="Y102" s="289" t="str">
        <f>IF($H102="(en blanco)","",IF($H102="","",IFERROR(IF(VLOOKUP(X102+7,'Fechas de clase'!$B$5:$B$102,1,0),X102+14),X102+7)))</f>
        <v/>
      </c>
    </row>
  </sheetData>
  <mergeCells count="5">
    <mergeCell ref="B2:C3"/>
    <mergeCell ref="H2:Y2"/>
    <mergeCell ref="K4:M4"/>
    <mergeCell ref="N4:Q4"/>
    <mergeCell ref="R4:U4"/>
  </mergeCell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65B4F-E30C-4F3F-9134-963E5CDB1D50}">
  <sheetPr codeName="Hoja4"/>
  <dimension ref="A3:CR150"/>
  <sheetViews>
    <sheetView showGridLines="0" topLeftCell="BI1" zoomScale="60" zoomScaleNormal="60" zoomScalePageLayoutView="62" workbookViewId="0">
      <selection activeCell="BI2" sqref="BI2"/>
    </sheetView>
  </sheetViews>
  <sheetFormatPr defaultColWidth="9.140625" defaultRowHeight="14.45"/>
  <cols>
    <col min="1" max="1" width="5.28515625" hidden="1" customWidth="1"/>
    <col min="2" max="2" width="27.42578125" hidden="1" customWidth="1"/>
    <col min="3" max="3" width="29.7109375" hidden="1" customWidth="1"/>
    <col min="4" max="4" width="33.28515625" hidden="1" customWidth="1"/>
    <col min="5" max="5" width="21.42578125" hidden="1" customWidth="1"/>
    <col min="6" max="6" width="22.5703125" hidden="1" customWidth="1"/>
    <col min="7" max="7" width="11" hidden="1" customWidth="1"/>
    <col min="8" max="8" width="14" hidden="1" customWidth="1"/>
    <col min="9" max="10" width="10.28515625" hidden="1" customWidth="1"/>
    <col min="11" max="18" width="10.7109375" hidden="1" customWidth="1"/>
    <col min="19" max="19" width="10.28515625" hidden="1" customWidth="1"/>
    <col min="20" max="20" width="9.85546875" hidden="1" customWidth="1"/>
    <col min="21" max="25" width="10.28515625" hidden="1" customWidth="1"/>
    <col min="26" max="26" width="7.85546875" hidden="1" customWidth="1"/>
    <col min="27" max="27" width="52.28515625" hidden="1" customWidth="1"/>
    <col min="28" max="32" width="18.28515625" hidden="1" customWidth="1"/>
    <col min="33" max="33" width="21" hidden="1" customWidth="1"/>
    <col min="34" max="34" width="19" hidden="1" customWidth="1"/>
    <col min="35" max="35" width="18.28515625" hidden="1" customWidth="1"/>
    <col min="36" max="36" width="2.28515625" hidden="1" customWidth="1"/>
    <col min="37" max="52" width="11.5703125" hidden="1" customWidth="1"/>
    <col min="53" max="53" width="24.85546875" hidden="1" customWidth="1"/>
    <col min="54" max="54" width="26.7109375" hidden="1" customWidth="1"/>
    <col min="55" max="55" width="11.5703125" hidden="1" customWidth="1"/>
    <col min="56" max="56" width="17.42578125" hidden="1" customWidth="1"/>
    <col min="57" max="57" width="11.5703125" hidden="1" customWidth="1"/>
    <col min="58" max="58" width="15.140625" hidden="1" customWidth="1"/>
    <col min="59" max="59" width="19" hidden="1" customWidth="1"/>
    <col min="60" max="60" width="17.5703125" hidden="1" customWidth="1"/>
    <col min="61" max="62" width="17.5703125" customWidth="1"/>
    <col min="63" max="63" width="16" customWidth="1"/>
    <col min="64" max="64" width="20.5703125" bestFit="1" customWidth="1"/>
    <col min="65" max="65" width="21" bestFit="1" customWidth="1"/>
    <col min="66" max="66" width="11" bestFit="1" customWidth="1"/>
    <col min="67" max="74" width="11.42578125" bestFit="1" customWidth="1"/>
    <col min="75" max="75" width="11" bestFit="1" customWidth="1"/>
    <col min="76" max="76" width="10.7109375" bestFit="1" customWidth="1"/>
    <col min="77" max="78" width="11" bestFit="1" customWidth="1"/>
    <col min="79" max="90" width="11.42578125"/>
    <col min="91" max="91" width="21.140625" customWidth="1"/>
    <col min="92" max="92" width="21.42578125" customWidth="1"/>
    <col min="93" max="93" width="14.28515625" customWidth="1"/>
    <col min="94" max="96" width="11.5703125" bestFit="1" customWidth="1"/>
  </cols>
  <sheetData>
    <row r="3" spans="2:59">
      <c r="B3" s="186" t="s">
        <v>11</v>
      </c>
      <c r="C3" t="s">
        <v>688</v>
      </c>
    </row>
    <row r="4" spans="2:59">
      <c r="B4" s="186" t="s">
        <v>68</v>
      </c>
      <c r="C4" t="s">
        <v>689</v>
      </c>
      <c r="D4" s="63"/>
      <c r="BB4" s="186" t="s">
        <v>11</v>
      </c>
      <c r="BC4" t="s">
        <v>688</v>
      </c>
    </row>
    <row r="5" spans="2:59">
      <c r="D5" s="63"/>
      <c r="BB5" s="186" t="s">
        <v>68</v>
      </c>
      <c r="BC5" t="s">
        <v>689</v>
      </c>
      <c r="BD5" s="63"/>
    </row>
    <row r="6" spans="2:59">
      <c r="B6" s="186" t="s">
        <v>14</v>
      </c>
      <c r="C6" s="186" t="s">
        <v>67</v>
      </c>
      <c r="D6" s="186" t="s">
        <v>10</v>
      </c>
      <c r="E6" s="186" t="s">
        <v>690</v>
      </c>
      <c r="F6" s="186" t="s">
        <v>31</v>
      </c>
      <c r="G6" s="186" t="s">
        <v>32</v>
      </c>
      <c r="H6" t="s">
        <v>691</v>
      </c>
      <c r="I6" s="205" t="s">
        <v>692</v>
      </c>
      <c r="J6" s="188" t="s">
        <v>693</v>
      </c>
      <c r="K6" s="189" t="s">
        <v>694</v>
      </c>
      <c r="L6" s="189" t="s">
        <v>695</v>
      </c>
      <c r="M6" s="189" t="s">
        <v>696</v>
      </c>
      <c r="N6" s="189" t="s">
        <v>697</v>
      </c>
      <c r="O6" s="189" t="s">
        <v>698</v>
      </c>
      <c r="P6" s="189" t="s">
        <v>699</v>
      </c>
      <c r="Q6" s="189" t="s">
        <v>700</v>
      </c>
      <c r="R6" s="189" t="s">
        <v>701</v>
      </c>
      <c r="S6" s="189" t="s">
        <v>702</v>
      </c>
      <c r="T6" s="189" t="s">
        <v>703</v>
      </c>
      <c r="U6" s="189" t="s">
        <v>704</v>
      </c>
      <c r="V6" s="189" t="s">
        <v>705</v>
      </c>
      <c r="W6" s="189" t="s">
        <v>706</v>
      </c>
      <c r="X6" s="189" t="s">
        <v>707</v>
      </c>
      <c r="Y6" s="190" t="s">
        <v>708</v>
      </c>
      <c r="AA6" s="188" t="s">
        <v>65</v>
      </c>
      <c r="AB6" s="189" t="s">
        <v>10</v>
      </c>
      <c r="AC6" s="189" t="s">
        <v>14</v>
      </c>
      <c r="AD6" s="189" t="s">
        <v>11</v>
      </c>
      <c r="AE6" s="189" t="s">
        <v>709</v>
      </c>
      <c r="AF6" s="189" t="s">
        <v>24</v>
      </c>
      <c r="AG6" s="189" t="s">
        <v>31</v>
      </c>
      <c r="AH6" s="189" t="s">
        <v>32</v>
      </c>
      <c r="AI6" s="189" t="s">
        <v>710</v>
      </c>
      <c r="AJ6" s="189" t="s">
        <v>711</v>
      </c>
      <c r="AK6" s="189" t="s">
        <v>693</v>
      </c>
      <c r="AL6" s="189" t="s">
        <v>694</v>
      </c>
      <c r="AM6" s="189" t="s">
        <v>695</v>
      </c>
      <c r="AN6" s="189" t="s">
        <v>696</v>
      </c>
      <c r="AO6" s="189" t="s">
        <v>697</v>
      </c>
      <c r="AP6" s="189" t="s">
        <v>698</v>
      </c>
      <c r="AQ6" s="189" t="s">
        <v>699</v>
      </c>
      <c r="AR6" s="189" t="s">
        <v>700</v>
      </c>
      <c r="AS6" s="189" t="s">
        <v>701</v>
      </c>
      <c r="AT6" s="189" t="s">
        <v>702</v>
      </c>
      <c r="AU6" s="189" t="s">
        <v>703</v>
      </c>
      <c r="AV6" s="189" t="s">
        <v>704</v>
      </c>
      <c r="AW6" s="189" t="s">
        <v>705</v>
      </c>
      <c r="AX6" s="189" t="s">
        <v>706</v>
      </c>
      <c r="AY6" s="189" t="s">
        <v>707</v>
      </c>
      <c r="AZ6" s="190" t="s">
        <v>708</v>
      </c>
      <c r="BA6" s="205" t="s">
        <v>692</v>
      </c>
      <c r="BD6" s="63"/>
    </row>
    <row r="7" spans="2:59">
      <c r="B7" s="63">
        <v>45665</v>
      </c>
      <c r="C7" t="s">
        <v>712</v>
      </c>
      <c r="D7" t="s">
        <v>72</v>
      </c>
      <c r="E7" t="s">
        <v>82</v>
      </c>
      <c r="F7" t="s">
        <v>83</v>
      </c>
      <c r="G7" t="s">
        <v>84</v>
      </c>
      <c r="H7" s="329">
        <v>8</v>
      </c>
      <c r="I7">
        <f>IF(C7="","",COUNTIFS(Tabla1[[#All],[¿Pasó a miembro?]],"Si",Tabla1[[#All],[Tipo Incrito]],"&lt;&gt;Pre-Inscrito",Tabla1[[#All],[llave2]],Gráficos_!C7))</f>
        <v>0</v>
      </c>
      <c r="J7" s="187">
        <f>IF(C7="","",COUNTIFS(Tabla1[[#All],[sem 01]],"=P",Tabla1[[#All],[llave2]],Gráficos_!C7))</f>
        <v>6</v>
      </c>
      <c r="K7">
        <f>IF(C7="","",COUNTIFS(Tabla1[[#All],[sem 02]],"=P",Tabla1[[#All],[llave2]],Gráficos_!C7))</f>
        <v>8</v>
      </c>
      <c r="L7">
        <f>IF(C7="","",COUNTIFS(Tabla1[[#All],[sem 03]],"=P",Tabla1[[#All],[llave2]],Gráficos_!C7))</f>
        <v>7</v>
      </c>
      <c r="M7">
        <f>IF(C7="","",COUNTIFS(Tabla1[[#All],[sem 04]],"=P",Tabla1[[#All],[llave2]],Gráficos_!C7))</f>
        <v>6</v>
      </c>
      <c r="N7">
        <f>IF(C7="","",COUNTIFS(Tabla1[[#All],[sem 05]],"=P",Tabla1[[#All],[llave2]],Gráficos_!C7))</f>
        <v>6</v>
      </c>
      <c r="O7">
        <f>IF(C7="","",COUNTIFS(Tabla1[[#All],[sem 06]],"=P",Tabla1[[#All],[llave2]],Gráficos_!C7))</f>
        <v>6</v>
      </c>
      <c r="P7">
        <f>IF(C7="","",COUNTIFS(Tabla1[[#All],[sem 07]],"=P",Tabla1[[#All],[llave2]],Gráficos_!C7))</f>
        <v>4</v>
      </c>
      <c r="Q7">
        <f>IF(C7="","",COUNTIFS(Tabla1[[#All],[sem 08]],"=P",Tabla1[[#All],[llave2]],Gráficos_!C7))</f>
        <v>5</v>
      </c>
      <c r="R7">
        <f>IF(C7="","",COUNTIFS(Tabla1[[#All],[sem 09]],"=P",Tabla1[[#All],[llave2]],Gráficos_!C7))</f>
        <v>0</v>
      </c>
      <c r="S7">
        <f>IF(C7="","",COUNTIFS(Tabla1[[#All],[sem 10]],"=P",Tabla1[[#All],[llave2]],Gráficos_!C7))</f>
        <v>0</v>
      </c>
      <c r="T7">
        <f>IF(C7="","",COUNTIFS(Tabla1[[#All],[sem 11]],"=P",Tabla1[[#All],[llave2]],Gráficos_!C7))</f>
        <v>0</v>
      </c>
      <c r="U7">
        <f>IF(C7="","",COUNTIFS(Tabla1[[#All],[sem 12]],"=P",Tabla1[[#All],[llave2]],Gráficos_!C7))</f>
        <v>0</v>
      </c>
      <c r="V7">
        <f>IF(C7="","",COUNTIFS(Tabla1[[#All],[sem 13]],"=P",Tabla1[[#All],[llave2]],Gráficos_!C7))</f>
        <v>0</v>
      </c>
      <c r="W7">
        <f>IF(C7="","",COUNTIFS(Tabla1[[#All],[sem 14]],"=P",Tabla1[[#All],[llave2]],Gráficos_!C7))</f>
        <v>0</v>
      </c>
      <c r="X7">
        <f>IF(C7="","",COUNTIFS(Tabla1[[#All],[sem 15]],"=P",Tabla1[[#All],[llave2]],Gráficos_!C7))</f>
        <v>0</v>
      </c>
      <c r="Y7" s="191">
        <f>IF(C7="","",COUNTIFS(Tabla1[[#All],[sem 16]],"=P",Tabla1[[#All],[llave2]],Gráficos_!C7))</f>
        <v>0</v>
      </c>
      <c r="AA7" s="187" t="str">
        <f t="shared" ref="AA7:AA38" si="0">IF(OR(C7="",C7="(En blanco)"),"",C7)</f>
        <v>Ayacucho-Enero-Lunes y miércoles-09:30am-11:15am-45665-Inscrito Nuevo</v>
      </c>
      <c r="AB7" t="str">
        <f t="shared" ref="AB7:AB38" si="1">IF(OR(D7="",D7="(En blanco)"),"",D7)</f>
        <v>Conócete a Ti Mismo y Oratoria</v>
      </c>
      <c r="AC7" s="63">
        <f t="shared" ref="AC7:AC38" si="2">IF(OR(B7="",B7="(En blanco)"),"",B7)</f>
        <v>45665</v>
      </c>
      <c r="AD7" t="str">
        <f t="shared" ref="AD7:AD38" si="3">IF(OR(B7="",B7="(En blanco)"),"",TEXT(B7,"mmmm"))</f>
        <v>January</v>
      </c>
      <c r="AE7" t="str">
        <f>IF(OR(B7="",B7="(En blanco)"),"",TEXT(B7,"yyyy"))</f>
        <v>2025</v>
      </c>
      <c r="AF7" t="str">
        <f t="shared" ref="AF7:AF38" si="4">IF(OR(E7="",E7="(En blanco)"),"",E7)</f>
        <v>Inscrito Nuevo</v>
      </c>
      <c r="AG7" t="str">
        <f t="shared" ref="AG7:AG38" si="5">IF(OR(F7="",F7="(En blanco)"),"",F7)</f>
        <v>Junior Ruiz</v>
      </c>
      <c r="AH7" t="str">
        <f t="shared" ref="AH7:AH38" si="6">IF(OR(G7="",G7="(En blanco)"),"",G7)</f>
        <v>Marleny Vera</v>
      </c>
      <c r="AI7">
        <f t="shared" ref="AI7:AI38" si="7">IF(H7="","",H7)</f>
        <v>8</v>
      </c>
      <c r="AK7">
        <f>IF(J7="","",J7)</f>
        <v>6</v>
      </c>
      <c r="AL7">
        <f t="shared" ref="AL7:AV22" si="8">IF(K7="","",K7)</f>
        <v>8</v>
      </c>
      <c r="AM7">
        <f t="shared" si="8"/>
        <v>7</v>
      </c>
      <c r="AN7">
        <f t="shared" si="8"/>
        <v>6</v>
      </c>
      <c r="AO7">
        <f t="shared" si="8"/>
        <v>6</v>
      </c>
      <c r="AP7">
        <f t="shared" si="8"/>
        <v>6</v>
      </c>
      <c r="AQ7">
        <f t="shared" si="8"/>
        <v>4</v>
      </c>
      <c r="AR7">
        <f t="shared" si="8"/>
        <v>5</v>
      </c>
      <c r="AS7">
        <f t="shared" si="8"/>
        <v>0</v>
      </c>
      <c r="AT7">
        <f t="shared" si="8"/>
        <v>0</v>
      </c>
      <c r="AU7">
        <f t="shared" si="8"/>
        <v>0</v>
      </c>
      <c r="AV7">
        <f t="shared" si="8"/>
        <v>0</v>
      </c>
      <c r="AW7">
        <f t="shared" ref="AW7:AW70" si="9">IF(V7="","",V7)</f>
        <v>0</v>
      </c>
      <c r="AX7">
        <f t="shared" ref="AX7:AX70" si="10">IF(W7="","",W7)</f>
        <v>0</v>
      </c>
      <c r="AY7">
        <f t="shared" ref="AY7:AY70" si="11">IF(X7="","",X7)</f>
        <v>0</v>
      </c>
      <c r="AZ7" s="191">
        <f t="shared" ref="AZ7:AZ70" si="12">IF(Y7="","",Y7)</f>
        <v>0</v>
      </c>
      <c r="BA7">
        <f>IF(I7="","",I7)</f>
        <v>0</v>
      </c>
      <c r="BB7" s="186" t="s">
        <v>14</v>
      </c>
      <c r="BC7" s="186" t="s">
        <v>10</v>
      </c>
      <c r="BD7" s="186" t="s">
        <v>690</v>
      </c>
      <c r="BE7" s="186" t="s">
        <v>31</v>
      </c>
      <c r="BF7" s="186" t="s">
        <v>32</v>
      </c>
      <c r="BG7" t="s">
        <v>691</v>
      </c>
    </row>
    <row r="8" spans="2:59">
      <c r="B8" s="63">
        <v>45665</v>
      </c>
      <c r="C8" t="s">
        <v>713</v>
      </c>
      <c r="D8" t="s">
        <v>72</v>
      </c>
      <c r="E8" t="s">
        <v>82</v>
      </c>
      <c r="F8" t="s">
        <v>132</v>
      </c>
      <c r="G8" t="s">
        <v>84</v>
      </c>
      <c r="H8" s="329">
        <v>8</v>
      </c>
      <c r="I8">
        <f>IF(C8="","",COUNTIFS(Tabla1[[#All],[¿Pasó a miembro?]],"Si",Tabla1[[#All],[Tipo Incrito]],"&lt;&gt;Pre-Inscrito",Tabla1[[#All],[llave2]],Gráficos_!C8))</f>
        <v>0</v>
      </c>
      <c r="J8" s="187">
        <f>IF(C8="","",COUNTIFS(Tabla1[[#All],[sem 01]],"=P",Tabla1[[#All],[llave2]],Gráficos_!C8))</f>
        <v>3</v>
      </c>
      <c r="K8">
        <f>IF(C8="","",COUNTIFS(Tabla1[[#All],[sem 02]],"=P",Tabla1[[#All],[llave2]],Gráficos_!C8))</f>
        <v>6</v>
      </c>
      <c r="L8">
        <f>IF(C8="","",COUNTIFS(Tabla1[[#All],[sem 03]],"=P",Tabla1[[#All],[llave2]],Gráficos_!C8))</f>
        <v>8</v>
      </c>
      <c r="M8">
        <f>IF(C8="","",COUNTIFS(Tabla1[[#All],[sem 04]],"=P",Tabla1[[#All],[llave2]],Gráficos_!C8))</f>
        <v>8</v>
      </c>
      <c r="N8">
        <f>IF(C8="","",COUNTIFS(Tabla1[[#All],[sem 05]],"=P",Tabla1[[#All],[llave2]],Gráficos_!C8))</f>
        <v>6</v>
      </c>
      <c r="O8">
        <f>IF(C8="","",COUNTIFS(Tabla1[[#All],[sem 06]],"=P",Tabla1[[#All],[llave2]],Gráficos_!C8))</f>
        <v>7</v>
      </c>
      <c r="P8">
        <f>IF(C8="","",COUNTIFS(Tabla1[[#All],[sem 07]],"=P",Tabla1[[#All],[llave2]],Gráficos_!C8))</f>
        <v>5</v>
      </c>
      <c r="Q8">
        <f>IF(C8="","",COUNTIFS(Tabla1[[#All],[sem 08]],"=P",Tabla1[[#All],[llave2]],Gráficos_!C8))</f>
        <v>7</v>
      </c>
      <c r="R8">
        <f>IF(C8="","",COUNTIFS(Tabla1[[#All],[sem 09]],"=P",Tabla1[[#All],[llave2]],Gráficos_!C8))</f>
        <v>0</v>
      </c>
      <c r="S8">
        <f>IF(C8="","",COUNTIFS(Tabla1[[#All],[sem 10]],"=P",Tabla1[[#All],[llave2]],Gráficos_!C8))</f>
        <v>0</v>
      </c>
      <c r="T8">
        <f>IF(C8="","",COUNTIFS(Tabla1[[#All],[sem 11]],"=P",Tabla1[[#All],[llave2]],Gráficos_!C8))</f>
        <v>0</v>
      </c>
      <c r="U8">
        <f>IF(C8="","",COUNTIFS(Tabla1[[#All],[sem 12]],"=P",Tabla1[[#All],[llave2]],Gráficos_!C8))</f>
        <v>0</v>
      </c>
      <c r="V8">
        <f>IF(C8="","",COUNTIFS(Tabla1[[#All],[sem 13]],"=P",Tabla1[[#All],[llave2]],Gráficos_!C8))</f>
        <v>0</v>
      </c>
      <c r="W8">
        <f>IF(C8="","",COUNTIFS(Tabla1[[#All],[sem 14]],"=P",Tabla1[[#All],[llave2]],Gráficos_!C8))</f>
        <v>0</v>
      </c>
      <c r="X8">
        <f>IF(C8="","",COUNTIFS(Tabla1[[#All],[sem 15]],"=P",Tabla1[[#All],[llave2]],Gráficos_!C8))</f>
        <v>0</v>
      </c>
      <c r="Y8" s="191">
        <f>IF(C8="","",COUNTIFS(Tabla1[[#All],[sem 16]],"=P",Tabla1[[#All],[llave2]],Gráficos_!C8))</f>
        <v>0</v>
      </c>
      <c r="AA8" s="187" t="str">
        <f t="shared" si="0"/>
        <v>Ayacucho-Enero-Lunes y miércoles-4:30pm-06:30pm-45665-Inscrito Nuevo</v>
      </c>
      <c r="AB8" t="str">
        <f t="shared" si="1"/>
        <v>Conócete a Ti Mismo y Oratoria</v>
      </c>
      <c r="AC8" s="63">
        <f t="shared" si="2"/>
        <v>45665</v>
      </c>
      <c r="AD8" t="str">
        <f t="shared" si="3"/>
        <v>January</v>
      </c>
      <c r="AE8" t="str">
        <f t="shared" ref="AE8:AE71" si="13">IF(OR(B8="",B8="(En blanco)"),"",TEXT(B8,"yyyy"))</f>
        <v>2025</v>
      </c>
      <c r="AF8" t="str">
        <f t="shared" si="4"/>
        <v>Inscrito Nuevo</v>
      </c>
      <c r="AG8" t="str">
        <f t="shared" si="5"/>
        <v>Werner Rodriguez</v>
      </c>
      <c r="AH8" t="str">
        <f t="shared" si="6"/>
        <v>Marleny Vera</v>
      </c>
      <c r="AI8">
        <f t="shared" si="7"/>
        <v>8</v>
      </c>
      <c r="AK8">
        <f t="shared" ref="AK8:AV28" si="14">IF(J8="","",J8)</f>
        <v>3</v>
      </c>
      <c r="AL8">
        <f t="shared" si="8"/>
        <v>6</v>
      </c>
      <c r="AM8">
        <f t="shared" si="8"/>
        <v>8</v>
      </c>
      <c r="AN8">
        <f t="shared" si="8"/>
        <v>8</v>
      </c>
      <c r="AO8">
        <f t="shared" si="8"/>
        <v>6</v>
      </c>
      <c r="AP8">
        <f t="shared" si="8"/>
        <v>7</v>
      </c>
      <c r="AQ8">
        <f t="shared" si="8"/>
        <v>5</v>
      </c>
      <c r="AR8">
        <f t="shared" si="8"/>
        <v>7</v>
      </c>
      <c r="AS8">
        <f t="shared" si="8"/>
        <v>0</v>
      </c>
      <c r="AT8">
        <f t="shared" si="8"/>
        <v>0</v>
      </c>
      <c r="AU8">
        <f t="shared" si="8"/>
        <v>0</v>
      </c>
      <c r="AV8">
        <f t="shared" si="8"/>
        <v>0</v>
      </c>
      <c r="AW8">
        <f t="shared" si="9"/>
        <v>0</v>
      </c>
      <c r="AX8">
        <f t="shared" si="10"/>
        <v>0</v>
      </c>
      <c r="AY8">
        <f t="shared" si="11"/>
        <v>0</v>
      </c>
      <c r="AZ8" s="191">
        <f t="shared" si="12"/>
        <v>0</v>
      </c>
      <c r="BA8">
        <f t="shared" ref="BA8:BA71" si="15">IF(I8="","",I8)</f>
        <v>0</v>
      </c>
      <c r="BB8" s="63">
        <v>45665</v>
      </c>
      <c r="BC8" t="s">
        <v>72</v>
      </c>
      <c r="BD8" t="s">
        <v>82</v>
      </c>
      <c r="BE8" t="s">
        <v>83</v>
      </c>
      <c r="BF8" t="s">
        <v>84</v>
      </c>
      <c r="BG8" s="329">
        <v>8</v>
      </c>
    </row>
    <row r="9" spans="2:59">
      <c r="B9" s="63">
        <v>45665</v>
      </c>
      <c r="C9" t="s">
        <v>714</v>
      </c>
      <c r="D9" t="s">
        <v>72</v>
      </c>
      <c r="E9" t="s">
        <v>82</v>
      </c>
      <c r="F9" t="s">
        <v>176</v>
      </c>
      <c r="G9" t="s">
        <v>177</v>
      </c>
      <c r="H9" s="329">
        <v>8</v>
      </c>
      <c r="I9">
        <f>IF(C9="","",COUNTIFS(Tabla1[[#All],[¿Pasó a miembro?]],"Si",Tabla1[[#All],[Tipo Incrito]],"&lt;&gt;Pre-Inscrito",Tabla1[[#All],[llave2]],Gráficos_!C9))</f>
        <v>0</v>
      </c>
      <c r="J9" s="187">
        <f>IF(C9="","",COUNTIFS(Tabla1[[#All],[sem 01]],"=P",Tabla1[[#All],[llave2]],Gráficos_!C9))</f>
        <v>4</v>
      </c>
      <c r="K9">
        <f>IF(C9="","",COUNTIFS(Tabla1[[#All],[sem 02]],"=P",Tabla1[[#All],[llave2]],Gráficos_!C9))</f>
        <v>8</v>
      </c>
      <c r="L9">
        <f>IF(C9="","",COUNTIFS(Tabla1[[#All],[sem 03]],"=P",Tabla1[[#All],[llave2]],Gráficos_!C9))</f>
        <v>8</v>
      </c>
      <c r="M9">
        <f>IF(C9="","",COUNTIFS(Tabla1[[#All],[sem 04]],"=P",Tabla1[[#All],[llave2]],Gráficos_!C9))</f>
        <v>6</v>
      </c>
      <c r="N9">
        <f>IF(C9="","",COUNTIFS(Tabla1[[#All],[sem 05]],"=P",Tabla1[[#All],[llave2]],Gráficos_!C9))</f>
        <v>6</v>
      </c>
      <c r="O9">
        <f>IF(C9="","",COUNTIFS(Tabla1[[#All],[sem 06]],"=P",Tabla1[[#All],[llave2]],Gráficos_!C9))</f>
        <v>7</v>
      </c>
      <c r="P9">
        <f>IF(C9="","",COUNTIFS(Tabla1[[#All],[sem 07]],"=P",Tabla1[[#All],[llave2]],Gráficos_!C9))</f>
        <v>7</v>
      </c>
      <c r="Q9">
        <f>IF(C9="","",COUNTIFS(Tabla1[[#All],[sem 08]],"=P",Tabla1[[#All],[llave2]],Gráficos_!C9))</f>
        <v>6</v>
      </c>
      <c r="R9">
        <f>IF(C9="","",COUNTIFS(Tabla1[[#All],[sem 09]],"=P",Tabla1[[#All],[llave2]],Gráficos_!C9))</f>
        <v>0</v>
      </c>
      <c r="S9">
        <f>IF(C9="","",COUNTIFS(Tabla1[[#All],[sem 10]],"=P",Tabla1[[#All],[llave2]],Gráficos_!C9))</f>
        <v>0</v>
      </c>
      <c r="T9">
        <f>IF(C9="","",COUNTIFS(Tabla1[[#All],[sem 11]],"=P",Tabla1[[#All],[llave2]],Gráficos_!C9))</f>
        <v>0</v>
      </c>
      <c r="U9">
        <f>IF(C9="","",COUNTIFS(Tabla1[[#All],[sem 12]],"=P",Tabla1[[#All],[llave2]],Gráficos_!C9))</f>
        <v>0</v>
      </c>
      <c r="V9">
        <f>IF(C9="","",COUNTIFS(Tabla1[[#All],[sem 13]],"=P",Tabla1[[#All],[llave2]],Gráficos_!C9))</f>
        <v>0</v>
      </c>
      <c r="W9">
        <f>IF(C9="","",COUNTIFS(Tabla1[[#All],[sem 14]],"=P",Tabla1[[#All],[llave2]],Gráficos_!C9))</f>
        <v>0</v>
      </c>
      <c r="X9">
        <f>IF(C9="","",COUNTIFS(Tabla1[[#All],[sem 15]],"=P",Tabla1[[#All],[llave2]],Gráficos_!C9))</f>
        <v>0</v>
      </c>
      <c r="Y9" s="191">
        <f>IF(C9="","",COUNTIFS(Tabla1[[#All],[sem 16]],"=P",Tabla1[[#All],[llave2]],Gráficos_!C9))</f>
        <v>0</v>
      </c>
      <c r="AA9" s="187" t="str">
        <f t="shared" si="0"/>
        <v>Ayacucho-Enero-Lunes y miércoles-7:00pm-8:50pm-45665-Inscrito Nuevo</v>
      </c>
      <c r="AB9" t="str">
        <f t="shared" si="1"/>
        <v>Conócete a Ti Mismo y Oratoria</v>
      </c>
      <c r="AC9" s="63">
        <f t="shared" si="2"/>
        <v>45665</v>
      </c>
      <c r="AD9" t="str">
        <f t="shared" si="3"/>
        <v>January</v>
      </c>
      <c r="AE9" t="str">
        <f t="shared" si="13"/>
        <v>2025</v>
      </c>
      <c r="AF9" t="str">
        <f t="shared" si="4"/>
        <v>Inscrito Nuevo</v>
      </c>
      <c r="AG9" t="str">
        <f t="shared" si="5"/>
        <v>Pamela Gavilan</v>
      </c>
      <c r="AH9" t="str">
        <f t="shared" si="6"/>
        <v>Jhandyra Campos</v>
      </c>
      <c r="AI9">
        <f t="shared" si="7"/>
        <v>8</v>
      </c>
      <c r="AK9">
        <f t="shared" si="14"/>
        <v>4</v>
      </c>
      <c r="AL9">
        <f t="shared" si="8"/>
        <v>8</v>
      </c>
      <c r="AM9">
        <f t="shared" si="8"/>
        <v>8</v>
      </c>
      <c r="AN9">
        <f t="shared" si="8"/>
        <v>6</v>
      </c>
      <c r="AO9">
        <f t="shared" si="8"/>
        <v>6</v>
      </c>
      <c r="AP9">
        <f t="shared" si="8"/>
        <v>7</v>
      </c>
      <c r="AQ9">
        <f t="shared" si="8"/>
        <v>7</v>
      </c>
      <c r="AR9">
        <f t="shared" si="8"/>
        <v>6</v>
      </c>
      <c r="AS9">
        <f t="shared" si="8"/>
        <v>0</v>
      </c>
      <c r="AT9">
        <f t="shared" si="8"/>
        <v>0</v>
      </c>
      <c r="AU9">
        <f t="shared" si="8"/>
        <v>0</v>
      </c>
      <c r="AV9">
        <f t="shared" si="8"/>
        <v>0</v>
      </c>
      <c r="AW9">
        <f t="shared" si="9"/>
        <v>0</v>
      </c>
      <c r="AX9">
        <f t="shared" si="10"/>
        <v>0</v>
      </c>
      <c r="AY9">
        <f t="shared" si="11"/>
        <v>0</v>
      </c>
      <c r="AZ9" s="191">
        <f t="shared" si="12"/>
        <v>0</v>
      </c>
      <c r="BA9">
        <f t="shared" si="15"/>
        <v>0</v>
      </c>
      <c r="BB9" s="63">
        <v>45665</v>
      </c>
      <c r="BC9" t="s">
        <v>72</v>
      </c>
      <c r="BD9" t="s">
        <v>82</v>
      </c>
      <c r="BE9" t="s">
        <v>132</v>
      </c>
      <c r="BF9" t="s">
        <v>84</v>
      </c>
      <c r="BG9" s="329">
        <v>8</v>
      </c>
    </row>
    <row r="10" spans="2:59">
      <c r="B10" s="63">
        <v>45666</v>
      </c>
      <c r="C10" t="s">
        <v>715</v>
      </c>
      <c r="D10" t="s">
        <v>72</v>
      </c>
      <c r="E10" t="s">
        <v>82</v>
      </c>
      <c r="F10" t="s">
        <v>132</v>
      </c>
      <c r="G10" t="s">
        <v>84</v>
      </c>
      <c r="H10" s="329">
        <v>8</v>
      </c>
      <c r="I10">
        <f>IF(C10="","",COUNTIFS(Tabla1[[#All],[¿Pasó a miembro?]],"Si",Tabla1[[#All],[Tipo Incrito]],"&lt;&gt;Pre-Inscrito",Tabla1[[#All],[llave2]],Gráficos_!C10))</f>
        <v>0</v>
      </c>
      <c r="J10" s="187">
        <f>IF(C10="","",COUNTIFS(Tabla1[[#All],[sem 01]],"=P",Tabla1[[#All],[llave2]],Gráficos_!C10))</f>
        <v>3</v>
      </c>
      <c r="K10">
        <f>IF(C10="","",COUNTIFS(Tabla1[[#All],[sem 02]],"=P",Tabla1[[#All],[llave2]],Gráficos_!C10))</f>
        <v>6</v>
      </c>
      <c r="L10">
        <f>IF(C10="","",COUNTIFS(Tabla1[[#All],[sem 03]],"=P",Tabla1[[#All],[llave2]],Gráficos_!C10))</f>
        <v>8</v>
      </c>
      <c r="M10">
        <f>IF(C10="","",COUNTIFS(Tabla1[[#All],[sem 04]],"=P",Tabla1[[#All],[llave2]],Gráficos_!C10))</f>
        <v>8</v>
      </c>
      <c r="N10">
        <f>IF(C10="","",COUNTIFS(Tabla1[[#All],[sem 05]],"=P",Tabla1[[#All],[llave2]],Gráficos_!C10))</f>
        <v>6</v>
      </c>
      <c r="O10">
        <f>IF(C10="","",COUNTIFS(Tabla1[[#All],[sem 06]],"=P",Tabla1[[#All],[llave2]],Gráficos_!C10))</f>
        <v>6</v>
      </c>
      <c r="P10">
        <f>IF(C10="","",COUNTIFS(Tabla1[[#All],[sem 07]],"=P",Tabla1[[#All],[llave2]],Gráficos_!C10))</f>
        <v>5</v>
      </c>
      <c r="Q10">
        <f>IF(C10="","",COUNTIFS(Tabla1[[#All],[sem 08]],"=P",Tabla1[[#All],[llave2]],Gráficos_!C10))</f>
        <v>7</v>
      </c>
      <c r="R10">
        <f>IF(C10="","",COUNTIFS(Tabla1[[#All],[sem 09]],"=P",Tabla1[[#All],[llave2]],Gráficos_!C10))</f>
        <v>0</v>
      </c>
      <c r="S10">
        <f>IF(C10="","",COUNTIFS(Tabla1[[#All],[sem 10]],"=P",Tabla1[[#All],[llave2]],Gráficos_!C10))</f>
        <v>0</v>
      </c>
      <c r="T10">
        <f>IF(C10="","",COUNTIFS(Tabla1[[#All],[sem 11]],"=P",Tabla1[[#All],[llave2]],Gráficos_!C10))</f>
        <v>0</v>
      </c>
      <c r="U10">
        <f>IF(C10="","",COUNTIFS(Tabla1[[#All],[sem 12]],"=P",Tabla1[[#All],[llave2]],Gráficos_!C10))</f>
        <v>0</v>
      </c>
      <c r="V10">
        <f>IF(C10="","",COUNTIFS(Tabla1[[#All],[sem 13]],"=P",Tabla1[[#All],[llave2]],Gráficos_!C10))</f>
        <v>0</v>
      </c>
      <c r="W10">
        <f>IF(C10="","",COUNTIFS(Tabla1[[#All],[sem 14]],"=P",Tabla1[[#All],[llave2]],Gráficos_!C10))</f>
        <v>0</v>
      </c>
      <c r="X10">
        <f>IF(C10="","",COUNTIFS(Tabla1[[#All],[sem 15]],"=P",Tabla1[[#All],[llave2]],Gráficos_!C10))</f>
        <v>0</v>
      </c>
      <c r="Y10" s="191">
        <f>IF(C10="","",COUNTIFS(Tabla1[[#All],[sem 16]],"=P",Tabla1[[#All],[llave2]],Gráficos_!C10))</f>
        <v>0</v>
      </c>
      <c r="AA10" s="187" t="str">
        <f t="shared" si="0"/>
        <v>Ayacucho-Enero-Martes y jueves-09:30am-11:15am-45666-Inscrito Nuevo</v>
      </c>
      <c r="AB10" t="str">
        <f t="shared" si="1"/>
        <v>Conócete a Ti Mismo y Oratoria</v>
      </c>
      <c r="AC10" s="63">
        <f t="shared" si="2"/>
        <v>45666</v>
      </c>
      <c r="AD10" t="str">
        <f t="shared" si="3"/>
        <v>January</v>
      </c>
      <c r="AE10" t="str">
        <f t="shared" si="13"/>
        <v>2025</v>
      </c>
      <c r="AF10" t="str">
        <f t="shared" si="4"/>
        <v>Inscrito Nuevo</v>
      </c>
      <c r="AG10" t="str">
        <f t="shared" si="5"/>
        <v>Werner Rodriguez</v>
      </c>
      <c r="AH10" t="str">
        <f t="shared" si="6"/>
        <v>Marleny Vera</v>
      </c>
      <c r="AI10">
        <f t="shared" si="7"/>
        <v>8</v>
      </c>
      <c r="AK10">
        <f t="shared" si="14"/>
        <v>3</v>
      </c>
      <c r="AL10">
        <f t="shared" si="8"/>
        <v>6</v>
      </c>
      <c r="AM10">
        <f t="shared" si="8"/>
        <v>8</v>
      </c>
      <c r="AN10">
        <f t="shared" si="8"/>
        <v>8</v>
      </c>
      <c r="AO10">
        <f t="shared" si="8"/>
        <v>6</v>
      </c>
      <c r="AP10">
        <f t="shared" si="8"/>
        <v>6</v>
      </c>
      <c r="AQ10">
        <f t="shared" si="8"/>
        <v>5</v>
      </c>
      <c r="AR10">
        <f t="shared" si="8"/>
        <v>7</v>
      </c>
      <c r="AS10">
        <f t="shared" si="8"/>
        <v>0</v>
      </c>
      <c r="AT10">
        <f t="shared" si="8"/>
        <v>0</v>
      </c>
      <c r="AU10">
        <f t="shared" si="8"/>
        <v>0</v>
      </c>
      <c r="AV10">
        <f t="shared" si="8"/>
        <v>0</v>
      </c>
      <c r="AW10">
        <f t="shared" si="9"/>
        <v>0</v>
      </c>
      <c r="AX10">
        <f t="shared" si="10"/>
        <v>0</v>
      </c>
      <c r="AY10">
        <f t="shared" si="11"/>
        <v>0</v>
      </c>
      <c r="AZ10" s="191">
        <f t="shared" si="12"/>
        <v>0</v>
      </c>
      <c r="BA10">
        <f t="shared" si="15"/>
        <v>0</v>
      </c>
      <c r="BB10" s="63">
        <v>45665</v>
      </c>
      <c r="BC10" t="s">
        <v>72</v>
      </c>
      <c r="BD10" t="s">
        <v>82</v>
      </c>
      <c r="BE10" t="s">
        <v>176</v>
      </c>
      <c r="BF10" t="s">
        <v>177</v>
      </c>
      <c r="BG10" s="329">
        <v>8</v>
      </c>
    </row>
    <row r="11" spans="2:59">
      <c r="B11" s="63">
        <v>45666</v>
      </c>
      <c r="C11" t="s">
        <v>716</v>
      </c>
      <c r="D11" t="s">
        <v>72</v>
      </c>
      <c r="E11" t="s">
        <v>82</v>
      </c>
      <c r="F11" t="s">
        <v>132</v>
      </c>
      <c r="G11" t="s">
        <v>84</v>
      </c>
      <c r="H11" s="329">
        <v>8</v>
      </c>
      <c r="I11">
        <f>IF(C11="","",COUNTIFS(Tabla1[[#All],[¿Pasó a miembro?]],"Si",Tabla1[[#All],[Tipo Incrito]],"&lt;&gt;Pre-Inscrito",Tabla1[[#All],[llave2]],Gráficos_!C11))</f>
        <v>0</v>
      </c>
      <c r="J11" s="187">
        <f>IF(C11="","",COUNTIFS(Tabla1[[#All],[sem 01]],"=P",Tabla1[[#All],[llave2]],Gráficos_!C11))</f>
        <v>4</v>
      </c>
      <c r="K11">
        <f>IF(C11="","",COUNTIFS(Tabla1[[#All],[sem 02]],"=P",Tabla1[[#All],[llave2]],Gráficos_!C11))</f>
        <v>8</v>
      </c>
      <c r="L11">
        <f>IF(C11="","",COUNTIFS(Tabla1[[#All],[sem 03]],"=P",Tabla1[[#All],[llave2]],Gráficos_!C11))</f>
        <v>7</v>
      </c>
      <c r="M11">
        <f>IF(C11="","",COUNTIFS(Tabla1[[#All],[sem 04]],"=P",Tabla1[[#All],[llave2]],Gráficos_!C11))</f>
        <v>8</v>
      </c>
      <c r="N11">
        <f>IF(C11="","",COUNTIFS(Tabla1[[#All],[sem 05]],"=P",Tabla1[[#All],[llave2]],Gráficos_!C11))</f>
        <v>5</v>
      </c>
      <c r="O11">
        <f>IF(C11="","",COUNTIFS(Tabla1[[#All],[sem 06]],"=P",Tabla1[[#All],[llave2]],Gráficos_!C11))</f>
        <v>4</v>
      </c>
      <c r="P11">
        <f>IF(C11="","",COUNTIFS(Tabla1[[#All],[sem 07]],"=P",Tabla1[[#All],[llave2]],Gráficos_!C11))</f>
        <v>4</v>
      </c>
      <c r="Q11">
        <f>IF(C11="","",COUNTIFS(Tabla1[[#All],[sem 08]],"=P",Tabla1[[#All],[llave2]],Gráficos_!C11))</f>
        <v>4</v>
      </c>
      <c r="R11">
        <f>IF(C11="","",COUNTIFS(Tabla1[[#All],[sem 09]],"=P",Tabla1[[#All],[llave2]],Gráficos_!C11))</f>
        <v>0</v>
      </c>
      <c r="S11">
        <f>IF(C11="","",COUNTIFS(Tabla1[[#All],[sem 10]],"=P",Tabla1[[#All],[llave2]],Gráficos_!C11))</f>
        <v>0</v>
      </c>
      <c r="T11">
        <f>IF(C11="","",COUNTIFS(Tabla1[[#All],[sem 11]],"=P",Tabla1[[#All],[llave2]],Gráficos_!C11))</f>
        <v>0</v>
      </c>
      <c r="U11">
        <f>IF(C11="","",COUNTIFS(Tabla1[[#All],[sem 12]],"=P",Tabla1[[#All],[llave2]],Gráficos_!C11))</f>
        <v>0</v>
      </c>
      <c r="V11">
        <f>IF(C11="","",COUNTIFS(Tabla1[[#All],[sem 13]],"=P",Tabla1[[#All],[llave2]],Gráficos_!C11))</f>
        <v>0</v>
      </c>
      <c r="W11">
        <f>IF(C11="","",COUNTIFS(Tabla1[[#All],[sem 14]],"=P",Tabla1[[#All],[llave2]],Gráficos_!C11))</f>
        <v>0</v>
      </c>
      <c r="X11">
        <f>IF(C11="","",COUNTIFS(Tabla1[[#All],[sem 15]],"=P",Tabla1[[#All],[llave2]],Gráficos_!C11))</f>
        <v>0</v>
      </c>
      <c r="Y11" s="191">
        <f>IF(C11="","",COUNTIFS(Tabla1[[#All],[sem 16]],"=P",Tabla1[[#All],[llave2]],Gráficos_!C11))</f>
        <v>0</v>
      </c>
      <c r="AA11" s="187" t="str">
        <f t="shared" si="0"/>
        <v>Ayacucho-Enero-Martes y jueves-4:30pm-06:30pm-45666-Inscrito Nuevo</v>
      </c>
      <c r="AB11" t="str">
        <f t="shared" si="1"/>
        <v>Conócete a Ti Mismo y Oratoria</v>
      </c>
      <c r="AC11" s="63">
        <f t="shared" si="2"/>
        <v>45666</v>
      </c>
      <c r="AD11" t="str">
        <f t="shared" si="3"/>
        <v>January</v>
      </c>
      <c r="AE11" t="str">
        <f t="shared" si="13"/>
        <v>2025</v>
      </c>
      <c r="AF11" t="str">
        <f t="shared" si="4"/>
        <v>Inscrito Nuevo</v>
      </c>
      <c r="AG11" t="str">
        <f t="shared" si="5"/>
        <v>Werner Rodriguez</v>
      </c>
      <c r="AH11" t="str">
        <f t="shared" si="6"/>
        <v>Marleny Vera</v>
      </c>
      <c r="AI11">
        <f t="shared" si="7"/>
        <v>8</v>
      </c>
      <c r="AK11">
        <f t="shared" si="14"/>
        <v>4</v>
      </c>
      <c r="AL11">
        <f t="shared" si="8"/>
        <v>8</v>
      </c>
      <c r="AM11">
        <f t="shared" si="8"/>
        <v>7</v>
      </c>
      <c r="AN11">
        <f t="shared" si="8"/>
        <v>8</v>
      </c>
      <c r="AO11">
        <f t="shared" si="8"/>
        <v>5</v>
      </c>
      <c r="AP11">
        <f t="shared" si="8"/>
        <v>4</v>
      </c>
      <c r="AQ11">
        <f t="shared" si="8"/>
        <v>4</v>
      </c>
      <c r="AR11">
        <f t="shared" si="8"/>
        <v>4</v>
      </c>
      <c r="AS11">
        <f t="shared" si="8"/>
        <v>0</v>
      </c>
      <c r="AT11">
        <f t="shared" si="8"/>
        <v>0</v>
      </c>
      <c r="AU11">
        <f t="shared" si="8"/>
        <v>0</v>
      </c>
      <c r="AV11">
        <f t="shared" si="8"/>
        <v>0</v>
      </c>
      <c r="AW11">
        <f t="shared" si="9"/>
        <v>0</v>
      </c>
      <c r="AX11">
        <f t="shared" si="10"/>
        <v>0</v>
      </c>
      <c r="AY11">
        <f t="shared" si="11"/>
        <v>0</v>
      </c>
      <c r="AZ11" s="191">
        <f t="shared" si="12"/>
        <v>0</v>
      </c>
      <c r="BA11">
        <f t="shared" si="15"/>
        <v>0</v>
      </c>
      <c r="BB11" s="63">
        <v>45666</v>
      </c>
      <c r="BC11" t="s">
        <v>72</v>
      </c>
      <c r="BD11" t="s">
        <v>82</v>
      </c>
      <c r="BE11" t="s">
        <v>132</v>
      </c>
      <c r="BF11" t="s">
        <v>84</v>
      </c>
      <c r="BG11" s="329">
        <v>16</v>
      </c>
    </row>
    <row r="12" spans="2:59">
      <c r="B12" s="63">
        <v>45666</v>
      </c>
      <c r="C12" t="s">
        <v>717</v>
      </c>
      <c r="D12" t="s">
        <v>72</v>
      </c>
      <c r="E12" t="s">
        <v>82</v>
      </c>
      <c r="F12" t="s">
        <v>299</v>
      </c>
      <c r="G12" t="s">
        <v>300</v>
      </c>
      <c r="H12" s="329">
        <v>9</v>
      </c>
      <c r="I12">
        <f>IF(C12="","",COUNTIFS(Tabla1[[#All],[¿Pasó a miembro?]],"Si",Tabla1[[#All],[Tipo Incrito]],"&lt;&gt;Pre-Inscrito",Tabla1[[#All],[llave2]],Gráficos_!C12))</f>
        <v>0</v>
      </c>
      <c r="J12" s="187">
        <f>IF(C12="","",COUNTIFS(Tabla1[[#All],[sem 01]],"=P",Tabla1[[#All],[llave2]],Gráficos_!C12))</f>
        <v>8</v>
      </c>
      <c r="K12">
        <f>IF(C12="","",COUNTIFS(Tabla1[[#All],[sem 02]],"=P",Tabla1[[#All],[llave2]],Gráficos_!C12))</f>
        <v>7</v>
      </c>
      <c r="L12">
        <f>IF(C12="","",COUNTIFS(Tabla1[[#All],[sem 03]],"=P",Tabla1[[#All],[llave2]],Gráficos_!C12))</f>
        <v>8</v>
      </c>
      <c r="M12">
        <f>IF(C12="","",COUNTIFS(Tabla1[[#All],[sem 04]],"=P",Tabla1[[#All],[llave2]],Gráficos_!C12))</f>
        <v>9</v>
      </c>
      <c r="N12">
        <f>IF(C12="","",COUNTIFS(Tabla1[[#All],[sem 05]],"=P",Tabla1[[#All],[llave2]],Gráficos_!C12))</f>
        <v>7</v>
      </c>
      <c r="O12">
        <f>IF(C12="","",COUNTIFS(Tabla1[[#All],[sem 06]],"=P",Tabla1[[#All],[llave2]],Gráficos_!C12))</f>
        <v>4</v>
      </c>
      <c r="P12">
        <f>IF(C12="","",COUNTIFS(Tabla1[[#All],[sem 07]],"=P",Tabla1[[#All],[llave2]],Gráficos_!C12))</f>
        <v>5</v>
      </c>
      <c r="Q12">
        <f>IF(C12="","",COUNTIFS(Tabla1[[#All],[sem 08]],"=P",Tabla1[[#All],[llave2]],Gráficos_!C12))</f>
        <v>3</v>
      </c>
      <c r="R12">
        <f>IF(C12="","",COUNTIFS(Tabla1[[#All],[sem 09]],"=P",Tabla1[[#All],[llave2]],Gráficos_!C12))</f>
        <v>0</v>
      </c>
      <c r="S12">
        <f>IF(C12="","",COUNTIFS(Tabla1[[#All],[sem 10]],"=P",Tabla1[[#All],[llave2]],Gráficos_!C12))</f>
        <v>0</v>
      </c>
      <c r="T12">
        <f>IF(C12="","",COUNTIFS(Tabla1[[#All],[sem 11]],"=P",Tabla1[[#All],[llave2]],Gráficos_!C12))</f>
        <v>0</v>
      </c>
      <c r="U12">
        <f>IF(C12="","",COUNTIFS(Tabla1[[#All],[sem 12]],"=P",Tabla1[[#All],[llave2]],Gráficos_!C12))</f>
        <v>0</v>
      </c>
      <c r="V12">
        <f>IF(C12="","",COUNTIFS(Tabla1[[#All],[sem 13]],"=P",Tabla1[[#All],[llave2]],Gráficos_!C12))</f>
        <v>0</v>
      </c>
      <c r="W12">
        <f>IF(C12="","",COUNTIFS(Tabla1[[#All],[sem 14]],"=P",Tabla1[[#All],[llave2]],Gráficos_!C12))</f>
        <v>0</v>
      </c>
      <c r="X12">
        <f>IF(C12="","",COUNTIFS(Tabla1[[#All],[sem 15]],"=P",Tabla1[[#All],[llave2]],Gráficos_!C12))</f>
        <v>0</v>
      </c>
      <c r="Y12" s="191">
        <f>IF(C12="","",COUNTIFS(Tabla1[[#All],[sem 16]],"=P",Tabla1[[#All],[llave2]],Gráficos_!C12))</f>
        <v>0</v>
      </c>
      <c r="AA12" s="187" t="str">
        <f t="shared" si="0"/>
        <v>Ayacucho-Enero-Martes y jueves-7:00pm-8:50pm-45666-Inscrito Nuevo</v>
      </c>
      <c r="AB12" t="str">
        <f t="shared" si="1"/>
        <v>Conócete a Ti Mismo y Oratoria</v>
      </c>
      <c r="AC12" s="63">
        <f t="shared" si="2"/>
        <v>45666</v>
      </c>
      <c r="AD12" t="str">
        <f t="shared" si="3"/>
        <v>January</v>
      </c>
      <c r="AE12" t="str">
        <f t="shared" si="13"/>
        <v>2025</v>
      </c>
      <c r="AF12" t="str">
        <f t="shared" si="4"/>
        <v>Inscrito Nuevo</v>
      </c>
      <c r="AG12" t="str">
        <f t="shared" si="5"/>
        <v>Josel Palomino</v>
      </c>
      <c r="AH12" t="str">
        <f t="shared" si="6"/>
        <v>Pamela Ochatoma</v>
      </c>
      <c r="AI12">
        <f t="shared" si="7"/>
        <v>9</v>
      </c>
      <c r="AK12">
        <f t="shared" si="14"/>
        <v>8</v>
      </c>
      <c r="AL12">
        <f t="shared" si="8"/>
        <v>7</v>
      </c>
      <c r="AM12">
        <f t="shared" si="8"/>
        <v>8</v>
      </c>
      <c r="AN12">
        <f t="shared" si="8"/>
        <v>9</v>
      </c>
      <c r="AO12">
        <f t="shared" si="8"/>
        <v>7</v>
      </c>
      <c r="AP12">
        <f t="shared" si="8"/>
        <v>4</v>
      </c>
      <c r="AQ12">
        <f t="shared" si="8"/>
        <v>5</v>
      </c>
      <c r="AR12">
        <f t="shared" si="8"/>
        <v>3</v>
      </c>
      <c r="AS12">
        <f t="shared" si="8"/>
        <v>0</v>
      </c>
      <c r="AT12">
        <f t="shared" si="8"/>
        <v>0</v>
      </c>
      <c r="AU12">
        <f t="shared" si="8"/>
        <v>0</v>
      </c>
      <c r="AV12">
        <f t="shared" si="8"/>
        <v>0</v>
      </c>
      <c r="AW12">
        <f t="shared" si="9"/>
        <v>0</v>
      </c>
      <c r="AX12">
        <f t="shared" si="10"/>
        <v>0</v>
      </c>
      <c r="AY12">
        <f t="shared" si="11"/>
        <v>0</v>
      </c>
      <c r="AZ12" s="191">
        <f t="shared" si="12"/>
        <v>0</v>
      </c>
      <c r="BA12">
        <f t="shared" si="15"/>
        <v>0</v>
      </c>
      <c r="BB12" s="63">
        <v>45666</v>
      </c>
      <c r="BC12" t="s">
        <v>72</v>
      </c>
      <c r="BD12" t="s">
        <v>82</v>
      </c>
      <c r="BE12" t="s">
        <v>299</v>
      </c>
      <c r="BF12" t="s">
        <v>300</v>
      </c>
      <c r="BG12" s="329">
        <v>9</v>
      </c>
    </row>
    <row r="13" spans="2:59">
      <c r="B13" s="63">
        <v>45670</v>
      </c>
      <c r="C13" t="s">
        <v>718</v>
      </c>
      <c r="D13" t="s">
        <v>342</v>
      </c>
      <c r="E13" t="s">
        <v>82</v>
      </c>
      <c r="F13" t="s">
        <v>299</v>
      </c>
      <c r="G13" t="s">
        <v>300</v>
      </c>
      <c r="H13" s="329">
        <v>1</v>
      </c>
      <c r="I13">
        <f>IF(C13="","",COUNTIFS(Tabla1[[#All],[¿Pasó a miembro?]],"Si",Tabla1[[#All],[Tipo Incrito]],"&lt;&gt;Pre-Inscrito",Tabla1[[#All],[llave2]],Gráficos_!C13))</f>
        <v>0</v>
      </c>
      <c r="J13" s="187">
        <f>IF(C13="","",COUNTIFS(Tabla1[[#All],[sem 01]],"=P",Tabla1[[#All],[llave2]],Gráficos_!C13))</f>
        <v>3</v>
      </c>
      <c r="K13">
        <f>IF(C13="","",COUNTIFS(Tabla1[[#All],[sem 02]],"=P",Tabla1[[#All],[llave2]],Gráficos_!C13))</f>
        <v>4</v>
      </c>
      <c r="L13">
        <f>IF(C13="","",COUNTIFS(Tabla1[[#All],[sem 03]],"=P",Tabla1[[#All],[llave2]],Gráficos_!C13))</f>
        <v>5</v>
      </c>
      <c r="M13">
        <f>IF(C13="","",COUNTIFS(Tabla1[[#All],[sem 04]],"=P",Tabla1[[#All],[llave2]],Gráficos_!C13))</f>
        <v>5</v>
      </c>
      <c r="N13">
        <f>IF(C13="","",COUNTIFS(Tabla1[[#All],[sem 05]],"=P",Tabla1[[#All],[llave2]],Gráficos_!C13))</f>
        <v>5</v>
      </c>
      <c r="O13">
        <f>IF(C13="","",COUNTIFS(Tabla1[[#All],[sem 06]],"=P",Tabla1[[#All],[llave2]],Gráficos_!C13))</f>
        <v>4</v>
      </c>
      <c r="P13">
        <f>IF(C13="","",COUNTIFS(Tabla1[[#All],[sem 07]],"=P",Tabla1[[#All],[llave2]],Gráficos_!C13))</f>
        <v>4</v>
      </c>
      <c r="Q13">
        <f>IF(C13="","",COUNTIFS(Tabla1[[#All],[sem 08]],"=P",Tabla1[[#All],[llave2]],Gráficos_!C13))</f>
        <v>0</v>
      </c>
      <c r="R13">
        <f>IF(C13="","",COUNTIFS(Tabla1[[#All],[sem 09]],"=P",Tabla1[[#All],[llave2]],Gráficos_!C13))</f>
        <v>0</v>
      </c>
      <c r="S13">
        <f>IF(C13="","",COUNTIFS(Tabla1[[#All],[sem 10]],"=P",Tabla1[[#All],[llave2]],Gráficos_!C13))</f>
        <v>0</v>
      </c>
      <c r="T13">
        <f>IF(C13="","",COUNTIFS(Tabla1[[#All],[sem 11]],"=P",Tabla1[[#All],[llave2]],Gráficos_!C13))</f>
        <v>0</v>
      </c>
      <c r="U13">
        <f>IF(C13="","",COUNTIFS(Tabla1[[#All],[sem 12]],"=P",Tabla1[[#All],[llave2]],Gráficos_!C13))</f>
        <v>0</v>
      </c>
      <c r="V13">
        <f>IF(C13="","",COUNTIFS(Tabla1[[#All],[sem 13]],"=P",Tabla1[[#All],[llave2]],Gráficos_!C13))</f>
        <v>0</v>
      </c>
      <c r="W13">
        <f>IF(C13="","",COUNTIFS(Tabla1[[#All],[sem 14]],"=P",Tabla1[[#All],[llave2]],Gráficos_!C13))</f>
        <v>0</v>
      </c>
      <c r="X13">
        <f>IF(C13="","",COUNTIFS(Tabla1[[#All],[sem 15]],"=P",Tabla1[[#All],[llave2]],Gráficos_!C13))</f>
        <v>0</v>
      </c>
      <c r="Y13" s="191">
        <f>IF(C13="","",COUNTIFS(Tabla1[[#All],[sem 16]],"=P",Tabla1[[#All],[llave2]],Gráficos_!C13))</f>
        <v>0</v>
      </c>
      <c r="AA13" s="187" t="str">
        <f t="shared" si="0"/>
        <v>Ayacucho-Enero-Lunes-7:00pm-8:50pm-45670-Inscrito Nuevo</v>
      </c>
      <c r="AB13" t="str">
        <f t="shared" si="1"/>
        <v>Conócete a ti mismo</v>
      </c>
      <c r="AC13" s="63">
        <f t="shared" si="2"/>
        <v>45670</v>
      </c>
      <c r="AD13" t="str">
        <f t="shared" si="3"/>
        <v>January</v>
      </c>
      <c r="AE13" t="str">
        <f t="shared" si="13"/>
        <v>2025</v>
      </c>
      <c r="AF13" t="str">
        <f t="shared" si="4"/>
        <v>Inscrito Nuevo</v>
      </c>
      <c r="AG13" t="str">
        <f t="shared" si="5"/>
        <v>Josel Palomino</v>
      </c>
      <c r="AH13" t="str">
        <f t="shared" si="6"/>
        <v>Pamela Ochatoma</v>
      </c>
      <c r="AI13">
        <f t="shared" si="7"/>
        <v>1</v>
      </c>
      <c r="AK13">
        <f t="shared" si="14"/>
        <v>3</v>
      </c>
      <c r="AL13">
        <f t="shared" si="8"/>
        <v>4</v>
      </c>
      <c r="AM13">
        <f t="shared" si="8"/>
        <v>5</v>
      </c>
      <c r="AN13">
        <f t="shared" si="8"/>
        <v>5</v>
      </c>
      <c r="AO13">
        <f t="shared" si="8"/>
        <v>5</v>
      </c>
      <c r="AP13">
        <f t="shared" si="8"/>
        <v>4</v>
      </c>
      <c r="AQ13">
        <f t="shared" si="8"/>
        <v>4</v>
      </c>
      <c r="AR13">
        <f t="shared" si="8"/>
        <v>0</v>
      </c>
      <c r="AS13">
        <f t="shared" si="8"/>
        <v>0</v>
      </c>
      <c r="AT13">
        <f t="shared" si="8"/>
        <v>0</v>
      </c>
      <c r="AU13">
        <f t="shared" si="8"/>
        <v>0</v>
      </c>
      <c r="AV13">
        <f t="shared" si="8"/>
        <v>0</v>
      </c>
      <c r="AW13">
        <f t="shared" si="9"/>
        <v>0</v>
      </c>
      <c r="AX13">
        <f t="shared" si="10"/>
        <v>0</v>
      </c>
      <c r="AY13">
        <f t="shared" si="11"/>
        <v>0</v>
      </c>
      <c r="AZ13" s="191">
        <f t="shared" si="12"/>
        <v>0</v>
      </c>
      <c r="BA13">
        <f t="shared" si="15"/>
        <v>0</v>
      </c>
      <c r="BB13" s="63">
        <v>45670</v>
      </c>
      <c r="BC13" t="s">
        <v>342</v>
      </c>
      <c r="BD13" t="s">
        <v>82</v>
      </c>
      <c r="BE13" t="s">
        <v>299</v>
      </c>
      <c r="BF13" t="s">
        <v>300</v>
      </c>
      <c r="BG13" s="329">
        <v>1</v>
      </c>
    </row>
    <row r="14" spans="2:59">
      <c r="B14" s="63">
        <v>45670</v>
      </c>
      <c r="C14" t="s">
        <v>718</v>
      </c>
      <c r="D14" t="s">
        <v>342</v>
      </c>
      <c r="E14" t="s">
        <v>82</v>
      </c>
      <c r="F14" t="s">
        <v>350</v>
      </c>
      <c r="G14" t="s">
        <v>299</v>
      </c>
      <c r="H14" s="329">
        <v>5</v>
      </c>
      <c r="I14">
        <f>IF(C14="","",COUNTIFS(Tabla1[[#All],[¿Pasó a miembro?]],"Si",Tabla1[[#All],[Tipo Incrito]],"&lt;&gt;Pre-Inscrito",Tabla1[[#All],[llave2]],Gráficos_!C14))</f>
        <v>0</v>
      </c>
      <c r="J14" s="187">
        <f>IF(C14="","",COUNTIFS(Tabla1[[#All],[sem 01]],"=P",Tabla1[[#All],[llave2]],Gráficos_!C14))</f>
        <v>3</v>
      </c>
      <c r="K14">
        <f>IF(C14="","",COUNTIFS(Tabla1[[#All],[sem 02]],"=P",Tabla1[[#All],[llave2]],Gráficos_!C14))</f>
        <v>4</v>
      </c>
      <c r="L14">
        <f>IF(C14="","",COUNTIFS(Tabla1[[#All],[sem 03]],"=P",Tabla1[[#All],[llave2]],Gráficos_!C14))</f>
        <v>5</v>
      </c>
      <c r="M14">
        <f>IF(C14="","",COUNTIFS(Tabla1[[#All],[sem 04]],"=P",Tabla1[[#All],[llave2]],Gráficos_!C14))</f>
        <v>5</v>
      </c>
      <c r="N14">
        <f>IF(C14="","",COUNTIFS(Tabla1[[#All],[sem 05]],"=P",Tabla1[[#All],[llave2]],Gráficos_!C14))</f>
        <v>5</v>
      </c>
      <c r="O14">
        <f>IF(C14="","",COUNTIFS(Tabla1[[#All],[sem 06]],"=P",Tabla1[[#All],[llave2]],Gráficos_!C14))</f>
        <v>4</v>
      </c>
      <c r="P14">
        <f>IF(C14="","",COUNTIFS(Tabla1[[#All],[sem 07]],"=P",Tabla1[[#All],[llave2]],Gráficos_!C14))</f>
        <v>4</v>
      </c>
      <c r="Q14">
        <f>IF(C14="","",COUNTIFS(Tabla1[[#All],[sem 08]],"=P",Tabla1[[#All],[llave2]],Gráficos_!C14))</f>
        <v>0</v>
      </c>
      <c r="R14">
        <f>IF(C14="","",COUNTIFS(Tabla1[[#All],[sem 09]],"=P",Tabla1[[#All],[llave2]],Gráficos_!C14))</f>
        <v>0</v>
      </c>
      <c r="S14">
        <f>IF(C14="","",COUNTIFS(Tabla1[[#All],[sem 10]],"=P",Tabla1[[#All],[llave2]],Gráficos_!C14))</f>
        <v>0</v>
      </c>
      <c r="T14">
        <f>IF(C14="","",COUNTIFS(Tabla1[[#All],[sem 11]],"=P",Tabla1[[#All],[llave2]],Gráficos_!C14))</f>
        <v>0</v>
      </c>
      <c r="U14">
        <f>IF(C14="","",COUNTIFS(Tabla1[[#All],[sem 12]],"=P",Tabla1[[#All],[llave2]],Gráficos_!C14))</f>
        <v>0</v>
      </c>
      <c r="V14">
        <f>IF(C14="","",COUNTIFS(Tabla1[[#All],[sem 13]],"=P",Tabla1[[#All],[llave2]],Gráficos_!C14))</f>
        <v>0</v>
      </c>
      <c r="W14">
        <f>IF(C14="","",COUNTIFS(Tabla1[[#All],[sem 14]],"=P",Tabla1[[#All],[llave2]],Gráficos_!C14))</f>
        <v>0</v>
      </c>
      <c r="X14">
        <f>IF(C14="","",COUNTIFS(Tabla1[[#All],[sem 15]],"=P",Tabla1[[#All],[llave2]],Gráficos_!C14))</f>
        <v>0</v>
      </c>
      <c r="Y14" s="191">
        <f>IF(C14="","",COUNTIFS(Tabla1[[#All],[sem 16]],"=P",Tabla1[[#All],[llave2]],Gráficos_!C14))</f>
        <v>0</v>
      </c>
      <c r="AA14" s="187" t="str">
        <f t="shared" si="0"/>
        <v>Ayacucho-Enero-Lunes-7:00pm-8:50pm-45670-Inscrito Nuevo</v>
      </c>
      <c r="AB14" t="str">
        <f t="shared" si="1"/>
        <v>Conócete a ti mismo</v>
      </c>
      <c r="AC14" s="63">
        <f t="shared" si="2"/>
        <v>45670</v>
      </c>
      <c r="AD14" t="str">
        <f t="shared" si="3"/>
        <v>January</v>
      </c>
      <c r="AE14" t="str">
        <f t="shared" si="13"/>
        <v>2025</v>
      </c>
      <c r="AF14" t="str">
        <f t="shared" si="4"/>
        <v>Inscrito Nuevo</v>
      </c>
      <c r="AG14" t="str">
        <f t="shared" si="5"/>
        <v>Johana Mendoza</v>
      </c>
      <c r="AH14" t="str">
        <f t="shared" si="6"/>
        <v>Josel Palomino</v>
      </c>
      <c r="AI14">
        <f t="shared" si="7"/>
        <v>5</v>
      </c>
      <c r="AK14">
        <f t="shared" si="14"/>
        <v>3</v>
      </c>
      <c r="AL14">
        <f t="shared" si="8"/>
        <v>4</v>
      </c>
      <c r="AM14">
        <f t="shared" si="8"/>
        <v>5</v>
      </c>
      <c r="AN14">
        <f t="shared" si="8"/>
        <v>5</v>
      </c>
      <c r="AO14">
        <f t="shared" si="8"/>
        <v>5</v>
      </c>
      <c r="AP14">
        <f t="shared" si="8"/>
        <v>4</v>
      </c>
      <c r="AQ14">
        <f t="shared" si="8"/>
        <v>4</v>
      </c>
      <c r="AR14">
        <f t="shared" si="8"/>
        <v>0</v>
      </c>
      <c r="AS14">
        <f t="shared" si="8"/>
        <v>0</v>
      </c>
      <c r="AT14">
        <f t="shared" si="8"/>
        <v>0</v>
      </c>
      <c r="AU14">
        <f t="shared" si="8"/>
        <v>0</v>
      </c>
      <c r="AV14">
        <f t="shared" si="8"/>
        <v>0</v>
      </c>
      <c r="AW14">
        <f t="shared" si="9"/>
        <v>0</v>
      </c>
      <c r="AX14">
        <f t="shared" si="10"/>
        <v>0</v>
      </c>
      <c r="AY14">
        <f t="shared" si="11"/>
        <v>0</v>
      </c>
      <c r="AZ14" s="191">
        <f t="shared" si="12"/>
        <v>0</v>
      </c>
      <c r="BA14">
        <f t="shared" si="15"/>
        <v>0</v>
      </c>
      <c r="BB14" s="63">
        <v>45670</v>
      </c>
      <c r="BC14" t="s">
        <v>342</v>
      </c>
      <c r="BD14" t="s">
        <v>82</v>
      </c>
      <c r="BE14" t="s">
        <v>350</v>
      </c>
      <c r="BF14" t="s">
        <v>299</v>
      </c>
      <c r="BG14" s="329">
        <v>5</v>
      </c>
    </row>
    <row r="15" spans="2:59">
      <c r="B15" s="63">
        <v>45673</v>
      </c>
      <c r="C15" t="s">
        <v>719</v>
      </c>
      <c r="D15" t="s">
        <v>342</v>
      </c>
      <c r="E15" t="s">
        <v>82</v>
      </c>
      <c r="F15" t="s">
        <v>380</v>
      </c>
      <c r="G15" t="s">
        <v>381</v>
      </c>
      <c r="H15" s="329">
        <v>6</v>
      </c>
      <c r="I15">
        <f>IF(C15="","",COUNTIFS(Tabla1[[#All],[¿Pasó a miembro?]],"Si",Tabla1[[#All],[Tipo Incrito]],"&lt;&gt;Pre-Inscrito",Tabla1[[#All],[llave2]],Gráficos_!C15))</f>
        <v>0</v>
      </c>
      <c r="J15" s="187">
        <f>IF(C15="","",COUNTIFS(Tabla1[[#All],[sem 01]],"=P",Tabla1[[#All],[llave2]],Gráficos_!C15))</f>
        <v>2</v>
      </c>
      <c r="K15">
        <f>IF(C15="","",COUNTIFS(Tabla1[[#All],[sem 02]],"=P",Tabla1[[#All],[llave2]],Gráficos_!C15))</f>
        <v>3</v>
      </c>
      <c r="L15">
        <f>IF(C15="","",COUNTIFS(Tabla1[[#All],[sem 03]],"=P",Tabla1[[#All],[llave2]],Gráficos_!C15))</f>
        <v>4</v>
      </c>
      <c r="M15">
        <f>IF(C15="","",COUNTIFS(Tabla1[[#All],[sem 04]],"=P",Tabla1[[#All],[llave2]],Gráficos_!C15))</f>
        <v>3</v>
      </c>
      <c r="N15">
        <f>IF(C15="","",COUNTIFS(Tabla1[[#All],[sem 05]],"=P",Tabla1[[#All],[llave2]],Gráficos_!C15))</f>
        <v>2</v>
      </c>
      <c r="O15">
        <f>IF(C15="","",COUNTIFS(Tabla1[[#All],[sem 06]],"=P",Tabla1[[#All],[llave2]],Gráficos_!C15))</f>
        <v>2</v>
      </c>
      <c r="P15">
        <f>IF(C15="","",COUNTIFS(Tabla1[[#All],[sem 07]],"=P",Tabla1[[#All],[llave2]],Gráficos_!C15))</f>
        <v>2</v>
      </c>
      <c r="Q15">
        <f>IF(C15="","",COUNTIFS(Tabla1[[#All],[sem 08]],"=P",Tabla1[[#All],[llave2]],Gráficos_!C15))</f>
        <v>0</v>
      </c>
      <c r="R15">
        <f>IF(C15="","",COUNTIFS(Tabla1[[#All],[sem 09]],"=P",Tabla1[[#All],[llave2]],Gráficos_!C15))</f>
        <v>0</v>
      </c>
      <c r="S15">
        <f>IF(C15="","",COUNTIFS(Tabla1[[#All],[sem 10]],"=P",Tabla1[[#All],[llave2]],Gráficos_!C15))</f>
        <v>0</v>
      </c>
      <c r="T15">
        <f>IF(C15="","",COUNTIFS(Tabla1[[#All],[sem 11]],"=P",Tabla1[[#All],[llave2]],Gráficos_!C15))</f>
        <v>0</v>
      </c>
      <c r="U15">
        <f>IF(C15="","",COUNTIFS(Tabla1[[#All],[sem 12]],"=P",Tabla1[[#All],[llave2]],Gráficos_!C15))</f>
        <v>0</v>
      </c>
      <c r="V15">
        <f>IF(C15="","",COUNTIFS(Tabla1[[#All],[sem 13]],"=P",Tabla1[[#All],[llave2]],Gráficos_!C15))</f>
        <v>0</v>
      </c>
      <c r="W15">
        <f>IF(C15="","",COUNTIFS(Tabla1[[#All],[sem 14]],"=P",Tabla1[[#All],[llave2]],Gráficos_!C15))</f>
        <v>0</v>
      </c>
      <c r="X15">
        <f>IF(C15="","",COUNTIFS(Tabla1[[#All],[sem 15]],"=P",Tabla1[[#All],[llave2]],Gráficos_!C15))</f>
        <v>0</v>
      </c>
      <c r="Y15" s="191">
        <f>IF(C15="","",COUNTIFS(Tabla1[[#All],[sem 16]],"=P",Tabla1[[#All],[llave2]],Gráficos_!C15))</f>
        <v>0</v>
      </c>
      <c r="AA15" s="187" t="str">
        <f t="shared" si="0"/>
        <v>Ayacucho-Enero-Jueves-7:00pm-8:50pm-45673-Inscrito Nuevo</v>
      </c>
      <c r="AB15" t="str">
        <f t="shared" si="1"/>
        <v>Conócete a ti mismo</v>
      </c>
      <c r="AC15" s="63">
        <f t="shared" si="2"/>
        <v>45673</v>
      </c>
      <c r="AD15" t="str">
        <f t="shared" si="3"/>
        <v>January</v>
      </c>
      <c r="AE15" t="str">
        <f t="shared" si="13"/>
        <v>2025</v>
      </c>
      <c r="AF15" t="str">
        <f t="shared" si="4"/>
        <v>Inscrito Nuevo</v>
      </c>
      <c r="AG15" t="str">
        <f t="shared" si="5"/>
        <v>Paola Naveda</v>
      </c>
      <c r="AH15" t="str">
        <f t="shared" si="6"/>
        <v>Liseth de J. Anaya</v>
      </c>
      <c r="AI15">
        <f t="shared" si="7"/>
        <v>6</v>
      </c>
      <c r="AK15">
        <f t="shared" si="14"/>
        <v>2</v>
      </c>
      <c r="AL15">
        <f t="shared" si="8"/>
        <v>3</v>
      </c>
      <c r="AM15">
        <f t="shared" si="8"/>
        <v>4</v>
      </c>
      <c r="AN15">
        <f t="shared" si="8"/>
        <v>3</v>
      </c>
      <c r="AO15">
        <f t="shared" si="8"/>
        <v>2</v>
      </c>
      <c r="AP15">
        <f t="shared" si="8"/>
        <v>2</v>
      </c>
      <c r="AQ15">
        <f t="shared" si="8"/>
        <v>2</v>
      </c>
      <c r="AR15">
        <f t="shared" si="8"/>
        <v>0</v>
      </c>
      <c r="AS15">
        <f t="shared" si="8"/>
        <v>0</v>
      </c>
      <c r="AT15">
        <f t="shared" si="8"/>
        <v>0</v>
      </c>
      <c r="AU15">
        <f t="shared" si="8"/>
        <v>0</v>
      </c>
      <c r="AV15">
        <f t="shared" si="8"/>
        <v>0</v>
      </c>
      <c r="AW15">
        <f t="shared" si="9"/>
        <v>0</v>
      </c>
      <c r="AX15">
        <f t="shared" si="10"/>
        <v>0</v>
      </c>
      <c r="AY15">
        <f t="shared" si="11"/>
        <v>0</v>
      </c>
      <c r="AZ15" s="191">
        <f t="shared" si="12"/>
        <v>0</v>
      </c>
      <c r="BA15">
        <f t="shared" si="15"/>
        <v>0</v>
      </c>
      <c r="BB15" s="63">
        <v>45673</v>
      </c>
      <c r="BC15" t="s">
        <v>342</v>
      </c>
      <c r="BD15" t="s">
        <v>82</v>
      </c>
      <c r="BE15" t="s">
        <v>380</v>
      </c>
      <c r="BF15" t="s">
        <v>381</v>
      </c>
      <c r="BG15" s="329">
        <v>6</v>
      </c>
    </row>
    <row r="16" spans="2:59">
      <c r="B16" s="63">
        <v>45696</v>
      </c>
      <c r="C16" t="s">
        <v>720</v>
      </c>
      <c r="D16" t="s">
        <v>72</v>
      </c>
      <c r="E16" t="s">
        <v>82</v>
      </c>
      <c r="F16" t="s">
        <v>449</v>
      </c>
      <c r="G16" t="s">
        <v>132</v>
      </c>
      <c r="H16" s="329">
        <v>2</v>
      </c>
      <c r="I16">
        <f>IF(C16="","",COUNTIFS(Tabla1[[#All],[¿Pasó a miembro?]],"Si",Tabla1[[#All],[Tipo Incrito]],"&lt;&gt;Pre-Inscrito",Tabla1[[#All],[llave2]],Gráficos_!C16))</f>
        <v>0</v>
      </c>
      <c r="J16" s="187">
        <f>IF(C16="","",COUNTIFS(Tabla1[[#All],[sem 01]],"=P",Tabla1[[#All],[llave2]],Gráficos_!C16))</f>
        <v>2</v>
      </c>
      <c r="K16">
        <f>IF(C16="","",COUNTIFS(Tabla1[[#All],[sem 02]],"=P",Tabla1[[#All],[llave2]],Gráficos_!C16))</f>
        <v>2</v>
      </c>
      <c r="L16">
        <f>IF(C16="","",COUNTIFS(Tabla1[[#All],[sem 03]],"=P",Tabla1[[#All],[llave2]],Gráficos_!C16))</f>
        <v>2</v>
      </c>
      <c r="M16">
        <f>IF(C16="","",COUNTIFS(Tabla1[[#All],[sem 04]],"=P",Tabla1[[#All],[llave2]],Gráficos_!C16))</f>
        <v>0</v>
      </c>
      <c r="N16">
        <f>IF(C16="","",COUNTIFS(Tabla1[[#All],[sem 05]],"=P",Tabla1[[#All],[llave2]],Gráficos_!C16))</f>
        <v>0</v>
      </c>
      <c r="O16">
        <f>IF(C16="","",COUNTIFS(Tabla1[[#All],[sem 06]],"=P",Tabla1[[#All],[llave2]],Gráficos_!C16))</f>
        <v>0</v>
      </c>
      <c r="P16">
        <f>IF(C16="","",COUNTIFS(Tabla1[[#All],[sem 07]],"=P",Tabla1[[#All],[llave2]],Gráficos_!C16))</f>
        <v>0</v>
      </c>
      <c r="Q16">
        <f>IF(C16="","",COUNTIFS(Tabla1[[#All],[sem 08]],"=P",Tabla1[[#All],[llave2]],Gráficos_!C16))</f>
        <v>0</v>
      </c>
      <c r="R16">
        <f>IF(C16="","",COUNTIFS(Tabla1[[#All],[sem 09]],"=P",Tabla1[[#All],[llave2]],Gráficos_!C16))</f>
        <v>0</v>
      </c>
      <c r="S16">
        <f>IF(C16="","",COUNTIFS(Tabla1[[#All],[sem 10]],"=P",Tabla1[[#All],[llave2]],Gráficos_!C16))</f>
        <v>0</v>
      </c>
      <c r="T16">
        <f>IF(C16="","",COUNTIFS(Tabla1[[#All],[sem 11]],"=P",Tabla1[[#All],[llave2]],Gráficos_!C16))</f>
        <v>0</v>
      </c>
      <c r="U16">
        <f>IF(C16="","",COUNTIFS(Tabla1[[#All],[sem 12]],"=P",Tabla1[[#All],[llave2]],Gráficos_!C16))</f>
        <v>0</v>
      </c>
      <c r="V16">
        <f>IF(C16="","",COUNTIFS(Tabla1[[#All],[sem 13]],"=P",Tabla1[[#All],[llave2]],Gráficos_!C16))</f>
        <v>0</v>
      </c>
      <c r="W16">
        <f>IF(C16="","",COUNTIFS(Tabla1[[#All],[sem 14]],"=P",Tabla1[[#All],[llave2]],Gráficos_!C16))</f>
        <v>0</v>
      </c>
      <c r="X16">
        <f>IF(C16="","",COUNTIFS(Tabla1[[#All],[sem 15]],"=P",Tabla1[[#All],[llave2]],Gráficos_!C16))</f>
        <v>0</v>
      </c>
      <c r="Y16" s="191">
        <f>IF(C16="","",COUNTIFS(Tabla1[[#All],[sem 16]],"=P",Tabla1[[#All],[llave2]],Gráficos_!C16))</f>
        <v>0</v>
      </c>
      <c r="AA16" s="187" t="str">
        <f t="shared" si="0"/>
        <v>Ayacucho-Febrero-Sábados-9:30 a.m.- 12:30 p.m.-45696-Inscrito Nuevo</v>
      </c>
      <c r="AB16" t="str">
        <f t="shared" si="1"/>
        <v>Conócete a Ti Mismo y Oratoria</v>
      </c>
      <c r="AC16" s="63">
        <f t="shared" si="2"/>
        <v>45696</v>
      </c>
      <c r="AD16" t="str">
        <f t="shared" si="3"/>
        <v>February</v>
      </c>
      <c r="AE16" t="str">
        <f t="shared" si="13"/>
        <v>2025</v>
      </c>
      <c r="AF16" t="str">
        <f t="shared" si="4"/>
        <v>Inscrito Nuevo</v>
      </c>
      <c r="AG16" t="str">
        <f t="shared" si="5"/>
        <v>Tania Liz Alfaro</v>
      </c>
      <c r="AH16" t="str">
        <f t="shared" si="6"/>
        <v>Werner Rodriguez</v>
      </c>
      <c r="AI16">
        <f t="shared" si="7"/>
        <v>2</v>
      </c>
      <c r="AK16">
        <f t="shared" si="14"/>
        <v>2</v>
      </c>
      <c r="AL16">
        <f t="shared" si="8"/>
        <v>2</v>
      </c>
      <c r="AM16">
        <f t="shared" si="8"/>
        <v>2</v>
      </c>
      <c r="AN16">
        <f t="shared" si="8"/>
        <v>0</v>
      </c>
      <c r="AO16">
        <f t="shared" si="8"/>
        <v>0</v>
      </c>
      <c r="AP16">
        <f t="shared" si="8"/>
        <v>0</v>
      </c>
      <c r="AQ16">
        <f t="shared" si="8"/>
        <v>0</v>
      </c>
      <c r="AR16">
        <f t="shared" si="8"/>
        <v>0</v>
      </c>
      <c r="AS16">
        <f t="shared" si="8"/>
        <v>0</v>
      </c>
      <c r="AT16">
        <f t="shared" si="8"/>
        <v>0</v>
      </c>
      <c r="AU16">
        <f t="shared" si="8"/>
        <v>0</v>
      </c>
      <c r="AV16">
        <f t="shared" si="8"/>
        <v>0</v>
      </c>
      <c r="AW16">
        <f t="shared" si="9"/>
        <v>0</v>
      </c>
      <c r="AX16">
        <f t="shared" si="10"/>
        <v>0</v>
      </c>
      <c r="AY16">
        <f t="shared" si="11"/>
        <v>0</v>
      </c>
      <c r="AZ16" s="191">
        <f t="shared" si="12"/>
        <v>0</v>
      </c>
      <c r="BA16">
        <f t="shared" si="15"/>
        <v>0</v>
      </c>
      <c r="BB16" s="63">
        <v>45696</v>
      </c>
      <c r="BC16" t="s">
        <v>72</v>
      </c>
      <c r="BD16" t="s">
        <v>82</v>
      </c>
      <c r="BE16" t="s">
        <v>449</v>
      </c>
      <c r="BF16" t="s">
        <v>132</v>
      </c>
      <c r="BG16" s="329">
        <v>2</v>
      </c>
    </row>
    <row r="17" spans="2:59">
      <c r="B17" s="63">
        <v>45698</v>
      </c>
      <c r="C17" t="s">
        <v>721</v>
      </c>
      <c r="D17" t="s">
        <v>72</v>
      </c>
      <c r="E17" t="s">
        <v>82</v>
      </c>
      <c r="F17" t="s">
        <v>419</v>
      </c>
      <c r="G17" t="s">
        <v>420</v>
      </c>
      <c r="H17" s="329">
        <v>5</v>
      </c>
      <c r="I17">
        <f>IF(C17="","",COUNTIFS(Tabla1[[#All],[¿Pasó a miembro?]],"Si",Tabla1[[#All],[Tipo Incrito]],"&lt;&gt;Pre-Inscrito",Tabla1[[#All],[llave2]],Gráficos_!C17))</f>
        <v>0</v>
      </c>
      <c r="J17" s="187">
        <f>IF(C17="","",COUNTIFS(Tabla1[[#All],[sem 01]],"=P",Tabla1[[#All],[llave2]],Gráficos_!C17))</f>
        <v>4</v>
      </c>
      <c r="K17">
        <f>IF(C17="","",COUNTIFS(Tabla1[[#All],[sem 02]],"=P",Tabla1[[#All],[llave2]],Gráficos_!C17))</f>
        <v>5</v>
      </c>
      <c r="L17">
        <f>IF(C17="","",COUNTIFS(Tabla1[[#All],[sem 03]],"=P",Tabla1[[#All],[llave2]],Gráficos_!C17))</f>
        <v>4</v>
      </c>
      <c r="M17">
        <f>IF(C17="","",COUNTIFS(Tabla1[[#All],[sem 04]],"=P",Tabla1[[#All],[llave2]],Gráficos_!C17))</f>
        <v>5</v>
      </c>
      <c r="N17">
        <f>IF(C17="","",COUNTIFS(Tabla1[[#All],[sem 05]],"=P",Tabla1[[#All],[llave2]],Gráficos_!C17))</f>
        <v>0</v>
      </c>
      <c r="O17">
        <f>IF(C17="","",COUNTIFS(Tabla1[[#All],[sem 06]],"=P",Tabla1[[#All],[llave2]],Gráficos_!C17))</f>
        <v>0</v>
      </c>
      <c r="P17">
        <f>IF(C17="","",COUNTIFS(Tabla1[[#All],[sem 07]],"=P",Tabla1[[#All],[llave2]],Gráficos_!C17))</f>
        <v>0</v>
      </c>
      <c r="Q17">
        <f>IF(C17="","",COUNTIFS(Tabla1[[#All],[sem 08]],"=P",Tabla1[[#All],[llave2]],Gráficos_!C17))</f>
        <v>0</v>
      </c>
      <c r="R17">
        <f>IF(C17="","",COUNTIFS(Tabla1[[#All],[sem 09]],"=P",Tabla1[[#All],[llave2]],Gráficos_!C17))</f>
        <v>0</v>
      </c>
      <c r="S17">
        <f>IF(C17="","",COUNTIFS(Tabla1[[#All],[sem 10]],"=P",Tabla1[[#All],[llave2]],Gráficos_!C17))</f>
        <v>0</v>
      </c>
      <c r="T17">
        <f>IF(C17="","",COUNTIFS(Tabla1[[#All],[sem 11]],"=P",Tabla1[[#All],[llave2]],Gráficos_!C17))</f>
        <v>0</v>
      </c>
      <c r="U17">
        <f>IF(C17="","",COUNTIFS(Tabla1[[#All],[sem 12]],"=P",Tabla1[[#All],[llave2]],Gráficos_!C17))</f>
        <v>0</v>
      </c>
      <c r="V17">
        <f>IF(C17="","",COUNTIFS(Tabla1[[#All],[sem 13]],"=P",Tabla1[[#All],[llave2]],Gráficos_!C17))</f>
        <v>0</v>
      </c>
      <c r="W17">
        <f>IF(C17="","",COUNTIFS(Tabla1[[#All],[sem 14]],"=P",Tabla1[[#All],[llave2]],Gráficos_!C17))</f>
        <v>0</v>
      </c>
      <c r="X17">
        <f>IF(C17="","",COUNTIFS(Tabla1[[#All],[sem 15]],"=P",Tabla1[[#All],[llave2]],Gráficos_!C17))</f>
        <v>0</v>
      </c>
      <c r="Y17" s="191">
        <f>IF(C17="","",COUNTIFS(Tabla1[[#All],[sem 16]],"=P",Tabla1[[#All],[llave2]],Gráficos_!C17))</f>
        <v>0</v>
      </c>
      <c r="AA17" s="187" t="str">
        <f t="shared" si="0"/>
        <v>Ayacucho-Febrero-Lunes y miércoles-7:00pm-8:50pm-45698-Inscrito Nuevo</v>
      </c>
      <c r="AB17" t="str">
        <f t="shared" si="1"/>
        <v>Conócete a Ti Mismo y Oratoria</v>
      </c>
      <c r="AC17" s="63">
        <f t="shared" si="2"/>
        <v>45698</v>
      </c>
      <c r="AD17" t="str">
        <f t="shared" si="3"/>
        <v>February</v>
      </c>
      <c r="AE17" t="str">
        <f t="shared" si="13"/>
        <v>2025</v>
      </c>
      <c r="AF17" t="str">
        <f t="shared" si="4"/>
        <v>Inscrito Nuevo</v>
      </c>
      <c r="AG17" t="str">
        <f t="shared" si="5"/>
        <v>Luz Diana Gomez</v>
      </c>
      <c r="AH17" t="str">
        <f t="shared" si="6"/>
        <v>Maxwell Galvez</v>
      </c>
      <c r="AI17">
        <f t="shared" si="7"/>
        <v>5</v>
      </c>
      <c r="AK17">
        <f t="shared" si="14"/>
        <v>4</v>
      </c>
      <c r="AL17">
        <f t="shared" si="8"/>
        <v>5</v>
      </c>
      <c r="AM17">
        <f t="shared" si="8"/>
        <v>4</v>
      </c>
      <c r="AN17">
        <f t="shared" si="8"/>
        <v>5</v>
      </c>
      <c r="AO17">
        <f t="shared" si="8"/>
        <v>0</v>
      </c>
      <c r="AP17">
        <f t="shared" si="8"/>
        <v>0</v>
      </c>
      <c r="AQ17">
        <f t="shared" si="8"/>
        <v>0</v>
      </c>
      <c r="AR17">
        <f t="shared" si="8"/>
        <v>0</v>
      </c>
      <c r="AS17">
        <f t="shared" si="8"/>
        <v>0</v>
      </c>
      <c r="AT17">
        <f t="shared" si="8"/>
        <v>0</v>
      </c>
      <c r="AU17">
        <f t="shared" si="8"/>
        <v>0</v>
      </c>
      <c r="AV17">
        <f t="shared" si="8"/>
        <v>0</v>
      </c>
      <c r="AW17">
        <f t="shared" si="9"/>
        <v>0</v>
      </c>
      <c r="AX17">
        <f t="shared" si="10"/>
        <v>0</v>
      </c>
      <c r="AY17">
        <f t="shared" si="11"/>
        <v>0</v>
      </c>
      <c r="AZ17" s="191">
        <f t="shared" si="12"/>
        <v>0</v>
      </c>
      <c r="BA17">
        <f t="shared" si="15"/>
        <v>0</v>
      </c>
      <c r="BB17" s="63">
        <v>45698</v>
      </c>
      <c r="BC17" t="s">
        <v>72</v>
      </c>
      <c r="BD17" t="s">
        <v>82</v>
      </c>
      <c r="BE17" t="s">
        <v>419</v>
      </c>
      <c r="BF17" t="s">
        <v>420</v>
      </c>
      <c r="BG17" s="329">
        <v>5</v>
      </c>
    </row>
    <row r="18" spans="2:59">
      <c r="B18" s="63">
        <v>45699</v>
      </c>
      <c r="C18" t="s">
        <v>722</v>
      </c>
      <c r="D18" t="s">
        <v>342</v>
      </c>
      <c r="E18" t="s">
        <v>82</v>
      </c>
      <c r="F18" t="s">
        <v>462</v>
      </c>
      <c r="G18" t="s">
        <v>463</v>
      </c>
      <c r="H18" s="329">
        <v>3</v>
      </c>
      <c r="I18">
        <f>IF(C18="","",COUNTIFS(Tabla1[[#All],[¿Pasó a miembro?]],"Si",Tabla1[[#All],[Tipo Incrito]],"&lt;&gt;Pre-Inscrito",Tabla1[[#All],[llave2]],Gráficos_!C18))</f>
        <v>0</v>
      </c>
      <c r="J18" s="187">
        <f>IF(C18="","",COUNTIFS(Tabla1[[#All],[sem 01]],"=P",Tabla1[[#All],[llave2]],Gráficos_!C18))</f>
        <v>2</v>
      </c>
      <c r="K18">
        <f>IF(C18="","",COUNTIFS(Tabla1[[#All],[sem 02]],"=P",Tabla1[[#All],[llave2]],Gráficos_!C18))</f>
        <v>2</v>
      </c>
      <c r="L18">
        <f>IF(C18="","",COUNTIFS(Tabla1[[#All],[sem 03]],"=P",Tabla1[[#All],[llave2]],Gráficos_!C18))</f>
        <v>0</v>
      </c>
      <c r="M18">
        <f>IF(C18="","",COUNTIFS(Tabla1[[#All],[sem 04]],"=P",Tabla1[[#All],[llave2]],Gráficos_!C18))</f>
        <v>0</v>
      </c>
      <c r="N18">
        <f>IF(C18="","",COUNTIFS(Tabla1[[#All],[sem 05]],"=P",Tabla1[[#All],[llave2]],Gráficos_!C18))</f>
        <v>0</v>
      </c>
      <c r="O18">
        <f>IF(C18="","",COUNTIFS(Tabla1[[#All],[sem 06]],"=P",Tabla1[[#All],[llave2]],Gráficos_!C18))</f>
        <v>0</v>
      </c>
      <c r="P18">
        <f>IF(C18="","",COUNTIFS(Tabla1[[#All],[sem 07]],"=P",Tabla1[[#All],[llave2]],Gráficos_!C18))</f>
        <v>0</v>
      </c>
      <c r="Q18">
        <f>IF(C18="","",COUNTIFS(Tabla1[[#All],[sem 08]],"=P",Tabla1[[#All],[llave2]],Gráficos_!C18))</f>
        <v>0</v>
      </c>
      <c r="R18">
        <f>IF(C18="","",COUNTIFS(Tabla1[[#All],[sem 09]],"=P",Tabla1[[#All],[llave2]],Gráficos_!C18))</f>
        <v>0</v>
      </c>
      <c r="S18">
        <f>IF(C18="","",COUNTIFS(Tabla1[[#All],[sem 10]],"=P",Tabla1[[#All],[llave2]],Gráficos_!C18))</f>
        <v>0</v>
      </c>
      <c r="T18">
        <f>IF(C18="","",COUNTIFS(Tabla1[[#All],[sem 11]],"=P",Tabla1[[#All],[llave2]],Gráficos_!C18))</f>
        <v>0</v>
      </c>
      <c r="U18">
        <f>IF(C18="","",COUNTIFS(Tabla1[[#All],[sem 12]],"=P",Tabla1[[#All],[llave2]],Gráficos_!C18))</f>
        <v>0</v>
      </c>
      <c r="V18">
        <f>IF(C18="","",COUNTIFS(Tabla1[[#All],[sem 13]],"=P",Tabla1[[#All],[llave2]],Gráficos_!C18))</f>
        <v>0</v>
      </c>
      <c r="W18">
        <f>IF(C18="","",COUNTIFS(Tabla1[[#All],[sem 14]],"=P",Tabla1[[#All],[llave2]],Gráficos_!C18))</f>
        <v>0</v>
      </c>
      <c r="X18">
        <f>IF(C18="","",COUNTIFS(Tabla1[[#All],[sem 15]],"=P",Tabla1[[#All],[llave2]],Gráficos_!C18))</f>
        <v>0</v>
      </c>
      <c r="Y18" s="191">
        <f>IF(C18="","",COUNTIFS(Tabla1[[#All],[sem 16]],"=P",Tabla1[[#All],[llave2]],Gráficos_!C18))</f>
        <v>0</v>
      </c>
      <c r="AA18" s="187" t="str">
        <f t="shared" si="0"/>
        <v>Ayacucho-Febrero-Martes-7:00pm-8:50pm-45699-Inscrito Nuevo</v>
      </c>
      <c r="AB18" t="str">
        <f t="shared" si="1"/>
        <v>Conócete a ti mismo</v>
      </c>
      <c r="AC18" s="63">
        <f t="shared" si="2"/>
        <v>45699</v>
      </c>
      <c r="AD18" t="str">
        <f t="shared" si="3"/>
        <v>February</v>
      </c>
      <c r="AE18" t="str">
        <f t="shared" si="13"/>
        <v>2025</v>
      </c>
      <c r="AF18" t="str">
        <f t="shared" si="4"/>
        <v>Inscrito Nuevo</v>
      </c>
      <c r="AG18" t="str">
        <f t="shared" si="5"/>
        <v>Fernando Maraví</v>
      </c>
      <c r="AH18" t="str">
        <f t="shared" si="6"/>
        <v>Jhenny Romero</v>
      </c>
      <c r="AI18">
        <f t="shared" si="7"/>
        <v>3</v>
      </c>
      <c r="AK18">
        <f t="shared" si="14"/>
        <v>2</v>
      </c>
      <c r="AL18">
        <f t="shared" si="8"/>
        <v>2</v>
      </c>
      <c r="AM18">
        <f t="shared" si="8"/>
        <v>0</v>
      </c>
      <c r="AN18">
        <f t="shared" si="8"/>
        <v>0</v>
      </c>
      <c r="AO18">
        <f t="shared" si="8"/>
        <v>0</v>
      </c>
      <c r="AP18">
        <f t="shared" si="8"/>
        <v>0</v>
      </c>
      <c r="AQ18">
        <f t="shared" si="8"/>
        <v>0</v>
      </c>
      <c r="AR18">
        <f t="shared" si="8"/>
        <v>0</v>
      </c>
      <c r="AS18">
        <f t="shared" si="8"/>
        <v>0</v>
      </c>
      <c r="AT18">
        <f t="shared" si="8"/>
        <v>0</v>
      </c>
      <c r="AU18">
        <f t="shared" si="8"/>
        <v>0</v>
      </c>
      <c r="AV18">
        <f t="shared" si="8"/>
        <v>0</v>
      </c>
      <c r="AW18">
        <f t="shared" si="9"/>
        <v>0</v>
      </c>
      <c r="AX18">
        <f t="shared" si="10"/>
        <v>0</v>
      </c>
      <c r="AY18">
        <f t="shared" si="11"/>
        <v>0</v>
      </c>
      <c r="AZ18" s="191">
        <f t="shared" si="12"/>
        <v>0</v>
      </c>
      <c r="BA18">
        <f t="shared" si="15"/>
        <v>0</v>
      </c>
      <c r="BB18" s="63">
        <v>45699</v>
      </c>
      <c r="BC18" t="s">
        <v>342</v>
      </c>
      <c r="BD18" t="s">
        <v>82</v>
      </c>
      <c r="BE18" t="s">
        <v>462</v>
      </c>
      <c r="BF18" t="s">
        <v>463</v>
      </c>
      <c r="BG18" s="329">
        <v>3</v>
      </c>
    </row>
    <row r="19" spans="2:59">
      <c r="I19" t="str">
        <f>IF(C19="","",COUNTIFS(Tabla1[[#All],[¿Pasó a miembro?]],"Si",Tabla1[[#All],[Tipo Incrito]],"&lt;&gt;Pre-Inscrito",Tabla1[[#All],[llave2]],Gráficos_!C19))</f>
        <v/>
      </c>
      <c r="J19" s="187" t="str">
        <f>IF(C19="","",COUNTIFS(Tabla1[[#All],[sem 01]],"=P",Tabla1[[#All],[llave2]],Gráficos_!C19))</f>
        <v/>
      </c>
      <c r="K19" t="str">
        <f>IF(C19="","",COUNTIFS(Tabla1[[#All],[sem 02]],"=P",Tabla1[[#All],[llave2]],Gráficos_!C19))</f>
        <v/>
      </c>
      <c r="L19" t="str">
        <f>IF(C19="","",COUNTIFS(Tabla1[[#All],[sem 03]],"=P",Tabla1[[#All],[llave2]],Gráficos_!C19))</f>
        <v/>
      </c>
      <c r="M19" t="str">
        <f>IF(C19="","",COUNTIFS(Tabla1[[#All],[sem 04]],"=P",Tabla1[[#All],[llave2]],Gráficos_!C19))</f>
        <v/>
      </c>
      <c r="N19" t="str">
        <f>IF(C19="","",COUNTIFS(Tabla1[[#All],[sem 05]],"=P",Tabla1[[#All],[llave2]],Gráficos_!C19))</f>
        <v/>
      </c>
      <c r="O19" t="str">
        <f>IF(C19="","",COUNTIFS(Tabla1[[#All],[sem 06]],"=P",Tabla1[[#All],[llave2]],Gráficos_!C19))</f>
        <v/>
      </c>
      <c r="P19" t="str">
        <f>IF(C19="","",COUNTIFS(Tabla1[[#All],[sem 07]],"=P",Tabla1[[#All],[llave2]],Gráficos_!C19))</f>
        <v/>
      </c>
      <c r="Q19" t="str">
        <f>IF(C19="","",COUNTIFS(Tabla1[[#All],[sem 08]],"=P",Tabla1[[#All],[llave2]],Gráficos_!C19))</f>
        <v/>
      </c>
      <c r="R19" t="str">
        <f>IF(C19="","",COUNTIFS(Tabla1[[#All],[sem 09]],"=P",Tabla1[[#All],[llave2]],Gráficos_!C19))</f>
        <v/>
      </c>
      <c r="S19" t="str">
        <f>IF(C19="","",COUNTIFS(Tabla1[[#All],[sem 10]],"=P",Tabla1[[#All],[llave2]],Gráficos_!C19))</f>
        <v/>
      </c>
      <c r="T19" t="str">
        <f>IF(C19="","",COUNTIFS(Tabla1[[#All],[sem 11]],"=P",Tabla1[[#All],[llave2]],Gráficos_!C19))</f>
        <v/>
      </c>
      <c r="U19" t="str">
        <f>IF(C19="","",COUNTIFS(Tabla1[[#All],[sem 12]],"=P",Tabla1[[#All],[llave2]],Gráficos_!C19))</f>
        <v/>
      </c>
      <c r="V19" t="str">
        <f>IF(C19="","",COUNTIFS(Tabla1[[#All],[sem 13]],"=P",Tabla1[[#All],[llave2]],Gráficos_!C19))</f>
        <v/>
      </c>
      <c r="W19" t="str">
        <f>IF(C19="","",COUNTIFS(Tabla1[[#All],[sem 14]],"=P",Tabla1[[#All],[llave2]],Gráficos_!C19))</f>
        <v/>
      </c>
      <c r="X19" t="str">
        <f>IF(C19="","",COUNTIFS(Tabla1[[#All],[sem 15]],"=P",Tabla1[[#All],[llave2]],Gráficos_!C19))</f>
        <v/>
      </c>
      <c r="Y19" s="191" t="str">
        <f>IF(C19="","",COUNTIFS(Tabla1[[#All],[sem 16]],"=P",Tabla1[[#All],[llave2]],Gráficos_!C19))</f>
        <v/>
      </c>
      <c r="AA19" s="187" t="str">
        <f t="shared" si="0"/>
        <v/>
      </c>
      <c r="AB19" t="str">
        <f t="shared" si="1"/>
        <v/>
      </c>
      <c r="AC19" s="63" t="str">
        <f t="shared" si="2"/>
        <v/>
      </c>
      <c r="AD19" t="str">
        <f t="shared" si="3"/>
        <v/>
      </c>
      <c r="AE19" t="str">
        <f t="shared" si="13"/>
        <v/>
      </c>
      <c r="AF19" t="str">
        <f t="shared" si="4"/>
        <v/>
      </c>
      <c r="AG19" t="str">
        <f t="shared" si="5"/>
        <v/>
      </c>
      <c r="AH19" t="str">
        <f t="shared" si="6"/>
        <v/>
      </c>
      <c r="AI19" t="str">
        <f t="shared" si="7"/>
        <v/>
      </c>
      <c r="AK19" t="str">
        <f t="shared" si="14"/>
        <v/>
      </c>
      <c r="AL19" t="str">
        <f t="shared" si="8"/>
        <v/>
      </c>
      <c r="AM19" t="str">
        <f t="shared" si="8"/>
        <v/>
      </c>
      <c r="AN19" t="str">
        <f t="shared" si="8"/>
        <v/>
      </c>
      <c r="AO19" t="str">
        <f t="shared" si="8"/>
        <v/>
      </c>
      <c r="AP19" t="str">
        <f t="shared" si="8"/>
        <v/>
      </c>
      <c r="AQ19" t="str">
        <f t="shared" si="8"/>
        <v/>
      </c>
      <c r="AR19" t="str">
        <f t="shared" si="8"/>
        <v/>
      </c>
      <c r="AS19" t="str">
        <f t="shared" si="8"/>
        <v/>
      </c>
      <c r="AT19" t="str">
        <f t="shared" si="8"/>
        <v/>
      </c>
      <c r="AU19" t="str">
        <f t="shared" si="8"/>
        <v/>
      </c>
      <c r="AV19" t="str">
        <f t="shared" si="8"/>
        <v/>
      </c>
      <c r="AW19" t="str">
        <f t="shared" si="9"/>
        <v/>
      </c>
      <c r="AX19" t="str">
        <f t="shared" si="10"/>
        <v/>
      </c>
      <c r="AY19" t="str">
        <f t="shared" si="11"/>
        <v/>
      </c>
      <c r="AZ19" s="191" t="str">
        <f t="shared" si="12"/>
        <v/>
      </c>
      <c r="BA19" t="str">
        <f t="shared" si="15"/>
        <v/>
      </c>
    </row>
    <row r="20" spans="2:59">
      <c r="I20" t="str">
        <f>IF(C20="","",COUNTIFS(Tabla1[[#All],[¿Pasó a miembro?]],"Si",Tabla1[[#All],[Tipo Incrito]],"&lt;&gt;Pre-Inscrito",Tabla1[[#All],[llave2]],Gráficos_!C20))</f>
        <v/>
      </c>
      <c r="J20" s="187" t="str">
        <f>IF(C20="","",COUNTIFS(Tabla1[[#All],[sem 01]],"=P",Tabla1[[#All],[llave2]],Gráficos_!C20))</f>
        <v/>
      </c>
      <c r="K20" t="str">
        <f>IF(C20="","",COUNTIFS(Tabla1[[#All],[sem 02]],"=P",Tabla1[[#All],[llave2]],Gráficos_!C20))</f>
        <v/>
      </c>
      <c r="L20" t="str">
        <f>IF(C20="","",COUNTIFS(Tabla1[[#All],[sem 03]],"=P",Tabla1[[#All],[llave2]],Gráficos_!C20))</f>
        <v/>
      </c>
      <c r="M20" t="str">
        <f>IF(C20="","",COUNTIFS(Tabla1[[#All],[sem 04]],"=P",Tabla1[[#All],[llave2]],Gráficos_!C20))</f>
        <v/>
      </c>
      <c r="N20" t="str">
        <f>IF(C20="","",COUNTIFS(Tabla1[[#All],[sem 05]],"=P",Tabla1[[#All],[llave2]],Gráficos_!C20))</f>
        <v/>
      </c>
      <c r="O20" t="str">
        <f>IF(C20="","",COUNTIFS(Tabla1[[#All],[sem 06]],"=P",Tabla1[[#All],[llave2]],Gráficos_!C20))</f>
        <v/>
      </c>
      <c r="P20" t="str">
        <f>IF(C20="","",COUNTIFS(Tabla1[[#All],[sem 07]],"=P",Tabla1[[#All],[llave2]],Gráficos_!C20))</f>
        <v/>
      </c>
      <c r="Q20" t="str">
        <f>IF(C20="","",COUNTIFS(Tabla1[[#All],[sem 08]],"=P",Tabla1[[#All],[llave2]],Gráficos_!C20))</f>
        <v/>
      </c>
      <c r="R20" t="str">
        <f>IF(C20="","",COUNTIFS(Tabla1[[#All],[sem 09]],"=P",Tabla1[[#All],[llave2]],Gráficos_!C20))</f>
        <v/>
      </c>
      <c r="S20" t="str">
        <f>IF(C20="","",COUNTIFS(Tabla1[[#All],[sem 10]],"=P",Tabla1[[#All],[llave2]],Gráficos_!C20))</f>
        <v/>
      </c>
      <c r="T20" t="str">
        <f>IF(C20="","",COUNTIFS(Tabla1[[#All],[sem 11]],"=P",Tabla1[[#All],[llave2]],Gráficos_!C20))</f>
        <v/>
      </c>
      <c r="U20" t="str">
        <f>IF(C20="","",COUNTIFS(Tabla1[[#All],[sem 12]],"=P",Tabla1[[#All],[llave2]],Gráficos_!C20))</f>
        <v/>
      </c>
      <c r="V20" t="str">
        <f>IF(C20="","",COUNTIFS(Tabla1[[#All],[sem 13]],"=P",Tabla1[[#All],[llave2]],Gráficos_!C20))</f>
        <v/>
      </c>
      <c r="W20" t="str">
        <f>IF(C20="","",COUNTIFS(Tabla1[[#All],[sem 14]],"=P",Tabla1[[#All],[llave2]],Gráficos_!C20))</f>
        <v/>
      </c>
      <c r="X20" t="str">
        <f>IF(C20="","",COUNTIFS(Tabla1[[#All],[sem 15]],"=P",Tabla1[[#All],[llave2]],Gráficos_!C20))</f>
        <v/>
      </c>
      <c r="Y20" s="191" t="str">
        <f>IF(C20="","",COUNTIFS(Tabla1[[#All],[sem 16]],"=P",Tabla1[[#All],[llave2]],Gráficos_!C20))</f>
        <v/>
      </c>
      <c r="AA20" s="187" t="str">
        <f t="shared" si="0"/>
        <v/>
      </c>
      <c r="AB20" t="str">
        <f t="shared" si="1"/>
        <v/>
      </c>
      <c r="AC20" s="63" t="str">
        <f t="shared" si="2"/>
        <v/>
      </c>
      <c r="AD20" t="str">
        <f t="shared" si="3"/>
        <v/>
      </c>
      <c r="AE20" t="str">
        <f t="shared" si="13"/>
        <v/>
      </c>
      <c r="AF20" t="str">
        <f t="shared" si="4"/>
        <v/>
      </c>
      <c r="AG20" t="str">
        <f t="shared" si="5"/>
        <v/>
      </c>
      <c r="AH20" t="str">
        <f t="shared" si="6"/>
        <v/>
      </c>
      <c r="AI20" t="str">
        <f t="shared" si="7"/>
        <v/>
      </c>
      <c r="AK20" t="str">
        <f t="shared" si="14"/>
        <v/>
      </c>
      <c r="AL20" t="str">
        <f t="shared" si="8"/>
        <v/>
      </c>
      <c r="AM20" t="str">
        <f t="shared" si="8"/>
        <v/>
      </c>
      <c r="AN20" t="str">
        <f t="shared" si="8"/>
        <v/>
      </c>
      <c r="AO20" t="str">
        <f t="shared" si="8"/>
        <v/>
      </c>
      <c r="AP20" t="str">
        <f t="shared" si="8"/>
        <v/>
      </c>
      <c r="AQ20" t="str">
        <f t="shared" si="8"/>
        <v/>
      </c>
      <c r="AR20" t="str">
        <f t="shared" si="8"/>
        <v/>
      </c>
      <c r="AS20" t="str">
        <f t="shared" si="8"/>
        <v/>
      </c>
      <c r="AT20" t="str">
        <f t="shared" si="8"/>
        <v/>
      </c>
      <c r="AU20" t="str">
        <f t="shared" si="8"/>
        <v/>
      </c>
      <c r="AV20" t="str">
        <f t="shared" si="8"/>
        <v/>
      </c>
      <c r="AW20" t="str">
        <f t="shared" si="9"/>
        <v/>
      </c>
      <c r="AX20" t="str">
        <f t="shared" si="10"/>
        <v/>
      </c>
      <c r="AY20" t="str">
        <f t="shared" si="11"/>
        <v/>
      </c>
      <c r="AZ20" s="191" t="str">
        <f t="shared" si="12"/>
        <v/>
      </c>
      <c r="BA20" t="str">
        <f t="shared" si="15"/>
        <v/>
      </c>
    </row>
    <row r="21" spans="2:59">
      <c r="I21" t="str">
        <f>IF(C21="","",COUNTIFS(Tabla1[[#All],[¿Pasó a miembro?]],"Si",Tabla1[[#All],[Tipo Incrito]],"&lt;&gt;Pre-Inscrito",Tabla1[[#All],[llave2]],Gráficos_!C21))</f>
        <v/>
      </c>
      <c r="J21" s="187" t="str">
        <f>IF(C21="","",COUNTIFS(Tabla1[[#All],[sem 01]],"=P",Tabla1[[#All],[llave2]],Gráficos_!C21))</f>
        <v/>
      </c>
      <c r="K21" t="str">
        <f>IF(C21="","",COUNTIFS(Tabla1[[#All],[sem 02]],"=P",Tabla1[[#All],[llave2]],Gráficos_!C21))</f>
        <v/>
      </c>
      <c r="L21" t="str">
        <f>IF(C21="","",COUNTIFS(Tabla1[[#All],[sem 03]],"=P",Tabla1[[#All],[llave2]],Gráficos_!C21))</f>
        <v/>
      </c>
      <c r="M21" t="str">
        <f>IF(C21="","",COUNTIFS(Tabla1[[#All],[sem 04]],"=P",Tabla1[[#All],[llave2]],Gráficos_!C21))</f>
        <v/>
      </c>
      <c r="N21" t="str">
        <f>IF(C21="","",COUNTIFS(Tabla1[[#All],[sem 05]],"=P",Tabla1[[#All],[llave2]],Gráficos_!C21))</f>
        <v/>
      </c>
      <c r="O21" t="str">
        <f>IF(C21="","",COUNTIFS(Tabla1[[#All],[sem 06]],"=P",Tabla1[[#All],[llave2]],Gráficos_!C21))</f>
        <v/>
      </c>
      <c r="P21" t="str">
        <f>IF(C21="","",COUNTIFS(Tabla1[[#All],[sem 07]],"=P",Tabla1[[#All],[llave2]],Gráficos_!C21))</f>
        <v/>
      </c>
      <c r="Q21" t="str">
        <f>IF(C21="","",COUNTIFS(Tabla1[[#All],[sem 08]],"=P",Tabla1[[#All],[llave2]],Gráficos_!C21))</f>
        <v/>
      </c>
      <c r="R21" t="str">
        <f>IF(C21="","",COUNTIFS(Tabla1[[#All],[sem 09]],"=P",Tabla1[[#All],[llave2]],Gráficos_!C21))</f>
        <v/>
      </c>
      <c r="S21" t="str">
        <f>IF(C21="","",COUNTIFS(Tabla1[[#All],[sem 10]],"=P",Tabla1[[#All],[llave2]],Gráficos_!C21))</f>
        <v/>
      </c>
      <c r="T21" t="str">
        <f>IF(C21="","",COUNTIFS(Tabla1[[#All],[sem 11]],"=P",Tabla1[[#All],[llave2]],Gráficos_!C21))</f>
        <v/>
      </c>
      <c r="U21" t="str">
        <f>IF(C21="","",COUNTIFS(Tabla1[[#All],[sem 12]],"=P",Tabla1[[#All],[llave2]],Gráficos_!C21))</f>
        <v/>
      </c>
      <c r="V21" t="str">
        <f>IF(C21="","",COUNTIFS(Tabla1[[#All],[sem 13]],"=P",Tabla1[[#All],[llave2]],Gráficos_!C21))</f>
        <v/>
      </c>
      <c r="W21" t="str">
        <f>IF(C21="","",COUNTIFS(Tabla1[[#All],[sem 14]],"=P",Tabla1[[#All],[llave2]],Gráficos_!C21))</f>
        <v/>
      </c>
      <c r="X21" t="str">
        <f>IF(C21="","",COUNTIFS(Tabla1[[#All],[sem 15]],"=P",Tabla1[[#All],[llave2]],Gráficos_!C21))</f>
        <v/>
      </c>
      <c r="Y21" s="191" t="str">
        <f>IF(C21="","",COUNTIFS(Tabla1[[#All],[sem 16]],"=P",Tabla1[[#All],[llave2]],Gráficos_!C21))</f>
        <v/>
      </c>
      <c r="AA21" s="187" t="str">
        <f t="shared" si="0"/>
        <v/>
      </c>
      <c r="AB21" t="str">
        <f t="shared" si="1"/>
        <v/>
      </c>
      <c r="AC21" s="63" t="str">
        <f t="shared" si="2"/>
        <v/>
      </c>
      <c r="AD21" t="str">
        <f t="shared" si="3"/>
        <v/>
      </c>
      <c r="AE21" t="str">
        <f t="shared" si="13"/>
        <v/>
      </c>
      <c r="AF21" t="str">
        <f t="shared" si="4"/>
        <v/>
      </c>
      <c r="AG21" t="str">
        <f t="shared" si="5"/>
        <v/>
      </c>
      <c r="AH21" t="str">
        <f t="shared" si="6"/>
        <v/>
      </c>
      <c r="AI21" t="str">
        <f t="shared" si="7"/>
        <v/>
      </c>
      <c r="AK21" t="str">
        <f t="shared" si="14"/>
        <v/>
      </c>
      <c r="AL21" t="str">
        <f t="shared" si="8"/>
        <v/>
      </c>
      <c r="AM21" t="str">
        <f t="shared" si="8"/>
        <v/>
      </c>
      <c r="AN21" t="str">
        <f t="shared" si="8"/>
        <v/>
      </c>
      <c r="AO21" t="str">
        <f t="shared" si="8"/>
        <v/>
      </c>
      <c r="AP21" t="str">
        <f t="shared" si="8"/>
        <v/>
      </c>
      <c r="AQ21" t="str">
        <f t="shared" si="8"/>
        <v/>
      </c>
      <c r="AR21" t="str">
        <f t="shared" si="8"/>
        <v/>
      </c>
      <c r="AS21" t="str">
        <f t="shared" si="8"/>
        <v/>
      </c>
      <c r="AT21" t="str">
        <f t="shared" si="8"/>
        <v/>
      </c>
      <c r="AU21" t="str">
        <f t="shared" si="8"/>
        <v/>
      </c>
      <c r="AV21" t="str">
        <f t="shared" si="8"/>
        <v/>
      </c>
      <c r="AW21" t="str">
        <f t="shared" si="9"/>
        <v/>
      </c>
      <c r="AX21" t="str">
        <f t="shared" si="10"/>
        <v/>
      </c>
      <c r="AY21" t="str">
        <f t="shared" si="11"/>
        <v/>
      </c>
      <c r="AZ21" s="191" t="str">
        <f t="shared" si="12"/>
        <v/>
      </c>
      <c r="BA21" t="str">
        <f t="shared" si="15"/>
        <v/>
      </c>
    </row>
    <row r="22" spans="2:59">
      <c r="I22" t="str">
        <f>IF(C22="","",COUNTIFS(Tabla1[[#All],[¿Pasó a miembro?]],"Si",Tabla1[[#All],[Tipo Incrito]],"&lt;&gt;Pre-Inscrito",Tabla1[[#All],[llave2]],Gráficos_!C22))</f>
        <v/>
      </c>
      <c r="J22" s="187" t="str">
        <f>IF(C22="","",COUNTIFS(Tabla1[[#All],[sem 01]],"=P",Tabla1[[#All],[llave2]],Gráficos_!C22))</f>
        <v/>
      </c>
      <c r="K22" t="str">
        <f>IF(C22="","",COUNTIFS(Tabla1[[#All],[sem 02]],"=P",Tabla1[[#All],[llave2]],Gráficos_!C22))</f>
        <v/>
      </c>
      <c r="L22" t="str">
        <f>IF(C22="","",COUNTIFS(Tabla1[[#All],[sem 03]],"=P",Tabla1[[#All],[llave2]],Gráficos_!C22))</f>
        <v/>
      </c>
      <c r="M22" t="str">
        <f>IF(C22="","",COUNTIFS(Tabla1[[#All],[sem 04]],"=P",Tabla1[[#All],[llave2]],Gráficos_!C22))</f>
        <v/>
      </c>
      <c r="N22" t="str">
        <f>IF(C22="","",COUNTIFS(Tabla1[[#All],[sem 05]],"=P",Tabla1[[#All],[llave2]],Gráficos_!C22))</f>
        <v/>
      </c>
      <c r="O22" t="str">
        <f>IF(C22="","",COUNTIFS(Tabla1[[#All],[sem 06]],"=P",Tabla1[[#All],[llave2]],Gráficos_!C22))</f>
        <v/>
      </c>
      <c r="P22" t="str">
        <f>IF(C22="","",COUNTIFS(Tabla1[[#All],[sem 07]],"=P",Tabla1[[#All],[llave2]],Gráficos_!C22))</f>
        <v/>
      </c>
      <c r="Q22" t="str">
        <f>IF(C22="","",COUNTIFS(Tabla1[[#All],[sem 08]],"=P",Tabla1[[#All],[llave2]],Gráficos_!C22))</f>
        <v/>
      </c>
      <c r="R22" t="str">
        <f>IF(C22="","",COUNTIFS(Tabla1[[#All],[sem 09]],"=P",Tabla1[[#All],[llave2]],Gráficos_!C22))</f>
        <v/>
      </c>
      <c r="S22" t="str">
        <f>IF(C22="","",COUNTIFS(Tabla1[[#All],[sem 10]],"=P",Tabla1[[#All],[llave2]],Gráficos_!C22))</f>
        <v/>
      </c>
      <c r="T22" t="str">
        <f>IF(C22="","",COUNTIFS(Tabla1[[#All],[sem 11]],"=P",Tabla1[[#All],[llave2]],Gráficos_!C22))</f>
        <v/>
      </c>
      <c r="U22" t="str">
        <f>IF(C22="","",COUNTIFS(Tabla1[[#All],[sem 12]],"=P",Tabla1[[#All],[llave2]],Gráficos_!C22))</f>
        <v/>
      </c>
      <c r="V22" t="str">
        <f>IF(C22="","",COUNTIFS(Tabla1[[#All],[sem 13]],"=P",Tabla1[[#All],[llave2]],Gráficos_!C22))</f>
        <v/>
      </c>
      <c r="W22" t="str">
        <f>IF(C22="","",COUNTIFS(Tabla1[[#All],[sem 14]],"=P",Tabla1[[#All],[llave2]],Gráficos_!C22))</f>
        <v/>
      </c>
      <c r="X22" t="str">
        <f>IF(C22="","",COUNTIFS(Tabla1[[#All],[sem 15]],"=P",Tabla1[[#All],[llave2]],Gráficos_!C22))</f>
        <v/>
      </c>
      <c r="Y22" s="191" t="str">
        <f>IF(C22="","",COUNTIFS(Tabla1[[#All],[sem 16]],"=P",Tabla1[[#All],[llave2]],Gráficos_!C22))</f>
        <v/>
      </c>
      <c r="AA22" s="187" t="str">
        <f t="shared" si="0"/>
        <v/>
      </c>
      <c r="AB22" t="str">
        <f t="shared" si="1"/>
        <v/>
      </c>
      <c r="AC22" s="63" t="str">
        <f t="shared" si="2"/>
        <v/>
      </c>
      <c r="AD22" t="str">
        <f t="shared" si="3"/>
        <v/>
      </c>
      <c r="AE22" t="str">
        <f t="shared" si="13"/>
        <v/>
      </c>
      <c r="AF22" t="str">
        <f t="shared" si="4"/>
        <v/>
      </c>
      <c r="AG22" t="str">
        <f t="shared" si="5"/>
        <v/>
      </c>
      <c r="AH22" t="str">
        <f t="shared" si="6"/>
        <v/>
      </c>
      <c r="AI22" t="str">
        <f t="shared" si="7"/>
        <v/>
      </c>
      <c r="AK22" t="str">
        <f t="shared" si="14"/>
        <v/>
      </c>
      <c r="AL22" t="str">
        <f t="shared" si="8"/>
        <v/>
      </c>
      <c r="AM22" t="str">
        <f t="shared" si="8"/>
        <v/>
      </c>
      <c r="AN22" t="str">
        <f t="shared" si="8"/>
        <v/>
      </c>
      <c r="AO22" t="str">
        <f t="shared" si="8"/>
        <v/>
      </c>
      <c r="AP22" t="str">
        <f t="shared" si="8"/>
        <v/>
      </c>
      <c r="AQ22" t="str">
        <f t="shared" si="8"/>
        <v/>
      </c>
      <c r="AR22" t="str">
        <f t="shared" si="8"/>
        <v/>
      </c>
      <c r="AS22" t="str">
        <f t="shared" si="8"/>
        <v/>
      </c>
      <c r="AT22" t="str">
        <f t="shared" si="8"/>
        <v/>
      </c>
      <c r="AU22" t="str">
        <f t="shared" si="8"/>
        <v/>
      </c>
      <c r="AV22" t="str">
        <f t="shared" si="8"/>
        <v/>
      </c>
      <c r="AW22" t="str">
        <f t="shared" si="9"/>
        <v/>
      </c>
      <c r="AX22" t="str">
        <f t="shared" si="10"/>
        <v/>
      </c>
      <c r="AY22" t="str">
        <f t="shared" si="11"/>
        <v/>
      </c>
      <c r="AZ22" s="191" t="str">
        <f t="shared" si="12"/>
        <v/>
      </c>
      <c r="BA22" t="str">
        <f t="shared" si="15"/>
        <v/>
      </c>
    </row>
    <row r="23" spans="2:59">
      <c r="I23" t="str">
        <f>IF(C23="","",COUNTIFS(Tabla1[[#All],[¿Pasó a miembro?]],"Si",Tabla1[[#All],[Tipo Incrito]],"&lt;&gt;Pre-Inscrito",Tabla1[[#All],[llave2]],Gráficos_!C23))</f>
        <v/>
      </c>
      <c r="J23" s="187" t="str">
        <f>IF(C23="","",COUNTIFS(Tabla1[[#All],[sem 01]],"=P",Tabla1[[#All],[llave2]],Gráficos_!C23))</f>
        <v/>
      </c>
      <c r="K23" t="str">
        <f>IF(C23="","",COUNTIFS(Tabla1[[#All],[sem 02]],"=P",Tabla1[[#All],[llave2]],Gráficos_!C23))</f>
        <v/>
      </c>
      <c r="L23" t="str">
        <f>IF(C23="","",COUNTIFS(Tabla1[[#All],[sem 03]],"=P",Tabla1[[#All],[llave2]],Gráficos_!C23))</f>
        <v/>
      </c>
      <c r="M23" t="str">
        <f>IF(C23="","",COUNTIFS(Tabla1[[#All],[sem 04]],"=P",Tabla1[[#All],[llave2]],Gráficos_!C23))</f>
        <v/>
      </c>
      <c r="N23" t="str">
        <f>IF(C23="","",COUNTIFS(Tabla1[[#All],[sem 05]],"=P",Tabla1[[#All],[llave2]],Gráficos_!C23))</f>
        <v/>
      </c>
      <c r="O23" t="str">
        <f>IF(C23="","",COUNTIFS(Tabla1[[#All],[sem 06]],"=P",Tabla1[[#All],[llave2]],Gráficos_!C23))</f>
        <v/>
      </c>
      <c r="P23" t="str">
        <f>IF(C23="","",COUNTIFS(Tabla1[[#All],[sem 07]],"=P",Tabla1[[#All],[llave2]],Gráficos_!C23))</f>
        <v/>
      </c>
      <c r="Q23" t="str">
        <f>IF(C23="","",COUNTIFS(Tabla1[[#All],[sem 08]],"=P",Tabla1[[#All],[llave2]],Gráficos_!C23))</f>
        <v/>
      </c>
      <c r="R23" t="str">
        <f>IF(C23="","",COUNTIFS(Tabla1[[#All],[sem 09]],"=P",Tabla1[[#All],[llave2]],Gráficos_!C23))</f>
        <v/>
      </c>
      <c r="S23" t="str">
        <f>IF(C23="","",COUNTIFS(Tabla1[[#All],[sem 10]],"=P",Tabla1[[#All],[llave2]],Gráficos_!C23))</f>
        <v/>
      </c>
      <c r="T23" t="str">
        <f>IF(C23="","",COUNTIFS(Tabla1[[#All],[sem 11]],"=P",Tabla1[[#All],[llave2]],Gráficos_!C23))</f>
        <v/>
      </c>
      <c r="U23" t="str">
        <f>IF(C23="","",COUNTIFS(Tabla1[[#All],[sem 12]],"=P",Tabla1[[#All],[llave2]],Gráficos_!C23))</f>
        <v/>
      </c>
      <c r="V23" t="str">
        <f>IF(C23="","",COUNTIFS(Tabla1[[#All],[sem 13]],"=P",Tabla1[[#All],[llave2]],Gráficos_!C23))</f>
        <v/>
      </c>
      <c r="W23" t="str">
        <f>IF(C23="","",COUNTIFS(Tabla1[[#All],[sem 14]],"=P",Tabla1[[#All],[llave2]],Gráficos_!C23))</f>
        <v/>
      </c>
      <c r="X23" t="str">
        <f>IF(C23="","",COUNTIFS(Tabla1[[#All],[sem 15]],"=P",Tabla1[[#All],[llave2]],Gráficos_!C23))</f>
        <v/>
      </c>
      <c r="Y23" s="191" t="str">
        <f>IF(C23="","",COUNTIFS(Tabla1[[#All],[sem 16]],"=P",Tabla1[[#All],[llave2]],Gráficos_!C23))</f>
        <v/>
      </c>
      <c r="AA23" s="187" t="str">
        <f t="shared" si="0"/>
        <v/>
      </c>
      <c r="AB23" t="str">
        <f t="shared" si="1"/>
        <v/>
      </c>
      <c r="AC23" s="63" t="str">
        <f t="shared" si="2"/>
        <v/>
      </c>
      <c r="AD23" t="str">
        <f t="shared" si="3"/>
        <v/>
      </c>
      <c r="AE23" t="str">
        <f t="shared" si="13"/>
        <v/>
      </c>
      <c r="AF23" t="str">
        <f t="shared" si="4"/>
        <v/>
      </c>
      <c r="AG23" t="str">
        <f t="shared" si="5"/>
        <v/>
      </c>
      <c r="AH23" t="str">
        <f t="shared" si="6"/>
        <v/>
      </c>
      <c r="AI23" t="str">
        <f t="shared" si="7"/>
        <v/>
      </c>
      <c r="AK23" t="str">
        <f t="shared" si="14"/>
        <v/>
      </c>
      <c r="AL23" t="str">
        <f t="shared" si="14"/>
        <v/>
      </c>
      <c r="AM23" t="str">
        <f t="shared" si="14"/>
        <v/>
      </c>
      <c r="AN23" t="str">
        <f t="shared" si="14"/>
        <v/>
      </c>
      <c r="AO23" t="str">
        <f t="shared" si="14"/>
        <v/>
      </c>
      <c r="AP23" t="str">
        <f t="shared" si="14"/>
        <v/>
      </c>
      <c r="AQ23" t="str">
        <f t="shared" si="14"/>
        <v/>
      </c>
      <c r="AR23" t="str">
        <f t="shared" si="14"/>
        <v/>
      </c>
      <c r="AS23" t="str">
        <f t="shared" si="14"/>
        <v/>
      </c>
      <c r="AT23" t="str">
        <f t="shared" si="14"/>
        <v/>
      </c>
      <c r="AU23" t="str">
        <f t="shared" si="14"/>
        <v/>
      </c>
      <c r="AV23" t="str">
        <f t="shared" si="14"/>
        <v/>
      </c>
      <c r="AW23" t="str">
        <f t="shared" si="9"/>
        <v/>
      </c>
      <c r="AX23" t="str">
        <f t="shared" si="10"/>
        <v/>
      </c>
      <c r="AY23" t="str">
        <f t="shared" si="11"/>
        <v/>
      </c>
      <c r="AZ23" s="191" t="str">
        <f t="shared" si="12"/>
        <v/>
      </c>
      <c r="BA23" t="str">
        <f t="shared" si="15"/>
        <v/>
      </c>
    </row>
    <row r="24" spans="2:59">
      <c r="I24" t="str">
        <f>IF(C24="","",COUNTIFS(Tabla1[[#All],[¿Pasó a miembro?]],"Si",Tabla1[[#All],[Tipo Incrito]],"&lt;&gt;Pre-Inscrito",Tabla1[[#All],[llave2]],Gráficos_!C24))</f>
        <v/>
      </c>
      <c r="J24" s="187" t="str">
        <f>IF(C24="","",COUNTIFS(Tabla1[[#All],[sem 01]],"=P",Tabla1[[#All],[llave2]],Gráficos_!C24))</f>
        <v/>
      </c>
      <c r="K24" t="str">
        <f>IF(C24="","",COUNTIFS(Tabla1[[#All],[sem 02]],"=P",Tabla1[[#All],[llave2]],Gráficos_!C24))</f>
        <v/>
      </c>
      <c r="L24" t="str">
        <f>IF(C24="","",COUNTIFS(Tabla1[[#All],[sem 03]],"=P",Tabla1[[#All],[llave2]],Gráficos_!C24))</f>
        <v/>
      </c>
      <c r="M24" t="str">
        <f>IF(C24="","",COUNTIFS(Tabla1[[#All],[sem 04]],"=P",Tabla1[[#All],[llave2]],Gráficos_!C24))</f>
        <v/>
      </c>
      <c r="N24" t="str">
        <f>IF(C24="","",COUNTIFS(Tabla1[[#All],[sem 05]],"=P",Tabla1[[#All],[llave2]],Gráficos_!C24))</f>
        <v/>
      </c>
      <c r="O24" t="str">
        <f>IF(C24="","",COUNTIFS(Tabla1[[#All],[sem 06]],"=P",Tabla1[[#All],[llave2]],Gráficos_!C24))</f>
        <v/>
      </c>
      <c r="P24" t="str">
        <f>IF(C24="","",COUNTIFS(Tabla1[[#All],[sem 07]],"=P",Tabla1[[#All],[llave2]],Gráficos_!C24))</f>
        <v/>
      </c>
      <c r="Q24" t="str">
        <f>IF(C24="","",COUNTIFS(Tabla1[[#All],[sem 08]],"=P",Tabla1[[#All],[llave2]],Gráficos_!C24))</f>
        <v/>
      </c>
      <c r="R24" t="str">
        <f>IF(C24="","",COUNTIFS(Tabla1[[#All],[sem 09]],"=P",Tabla1[[#All],[llave2]],Gráficos_!C24))</f>
        <v/>
      </c>
      <c r="S24" t="str">
        <f>IF(C24="","",COUNTIFS(Tabla1[[#All],[sem 10]],"=P",Tabla1[[#All],[llave2]],Gráficos_!C24))</f>
        <v/>
      </c>
      <c r="T24" t="str">
        <f>IF(C24="","",COUNTIFS(Tabla1[[#All],[sem 11]],"=P",Tabla1[[#All],[llave2]],Gráficos_!C24))</f>
        <v/>
      </c>
      <c r="U24" t="str">
        <f>IF(C24="","",COUNTIFS(Tabla1[[#All],[sem 12]],"=P",Tabla1[[#All],[llave2]],Gráficos_!C24))</f>
        <v/>
      </c>
      <c r="V24" t="str">
        <f>IF(C24="","",COUNTIFS(Tabla1[[#All],[sem 13]],"=P",Tabla1[[#All],[llave2]],Gráficos_!C24))</f>
        <v/>
      </c>
      <c r="W24" t="str">
        <f>IF(C24="","",COUNTIFS(Tabla1[[#All],[sem 14]],"=P",Tabla1[[#All],[llave2]],Gráficos_!C24))</f>
        <v/>
      </c>
      <c r="X24" t="str">
        <f>IF(C24="","",COUNTIFS(Tabla1[[#All],[sem 15]],"=P",Tabla1[[#All],[llave2]],Gráficos_!C24))</f>
        <v/>
      </c>
      <c r="Y24" s="191" t="str">
        <f>IF(C24="","",COUNTIFS(Tabla1[[#All],[sem 16]],"=P",Tabla1[[#All],[llave2]],Gráficos_!C24))</f>
        <v/>
      </c>
      <c r="AA24" s="187" t="str">
        <f t="shared" si="0"/>
        <v/>
      </c>
      <c r="AB24" t="str">
        <f t="shared" si="1"/>
        <v/>
      </c>
      <c r="AC24" s="63" t="str">
        <f t="shared" si="2"/>
        <v/>
      </c>
      <c r="AD24" t="str">
        <f t="shared" si="3"/>
        <v/>
      </c>
      <c r="AE24" t="str">
        <f t="shared" si="13"/>
        <v/>
      </c>
      <c r="AF24" t="str">
        <f t="shared" si="4"/>
        <v/>
      </c>
      <c r="AG24" t="str">
        <f t="shared" si="5"/>
        <v/>
      </c>
      <c r="AH24" t="str">
        <f t="shared" si="6"/>
        <v/>
      </c>
      <c r="AI24" t="str">
        <f t="shared" si="7"/>
        <v/>
      </c>
      <c r="AK24" t="str">
        <f t="shared" si="14"/>
        <v/>
      </c>
      <c r="AL24" t="str">
        <f t="shared" si="14"/>
        <v/>
      </c>
      <c r="AM24" t="str">
        <f t="shared" si="14"/>
        <v/>
      </c>
      <c r="AN24" t="str">
        <f t="shared" si="14"/>
        <v/>
      </c>
      <c r="AO24" t="str">
        <f t="shared" si="14"/>
        <v/>
      </c>
      <c r="AP24" t="str">
        <f t="shared" si="14"/>
        <v/>
      </c>
      <c r="AQ24" t="str">
        <f t="shared" si="14"/>
        <v/>
      </c>
      <c r="AR24" t="str">
        <f t="shared" si="14"/>
        <v/>
      </c>
      <c r="AS24" t="str">
        <f t="shared" si="14"/>
        <v/>
      </c>
      <c r="AT24" t="str">
        <f t="shared" si="14"/>
        <v/>
      </c>
      <c r="AU24" t="str">
        <f t="shared" si="14"/>
        <v/>
      </c>
      <c r="AV24" t="str">
        <f t="shared" si="14"/>
        <v/>
      </c>
      <c r="AW24" t="str">
        <f t="shared" si="9"/>
        <v/>
      </c>
      <c r="AX24" t="str">
        <f t="shared" si="10"/>
        <v/>
      </c>
      <c r="AY24" t="str">
        <f t="shared" si="11"/>
        <v/>
      </c>
      <c r="AZ24" s="191" t="str">
        <f t="shared" si="12"/>
        <v/>
      </c>
      <c r="BA24" t="str">
        <f t="shared" si="15"/>
        <v/>
      </c>
    </row>
    <row r="25" spans="2:59">
      <c r="I25" t="str">
        <f>IF(C25="","",COUNTIFS(Tabla1[[#All],[¿Pasó a miembro?]],"Si",Tabla1[[#All],[Tipo Incrito]],"&lt;&gt;Pre-Inscrito",Tabla1[[#All],[llave2]],Gráficos_!C25))</f>
        <v/>
      </c>
      <c r="J25" s="187" t="str">
        <f>IF(C25="","",COUNTIFS(Tabla1[[#All],[sem 01]],"=P",Tabla1[[#All],[llave2]],Gráficos_!C25))</f>
        <v/>
      </c>
      <c r="K25" t="str">
        <f>IF(C25="","",COUNTIFS(Tabla1[[#All],[sem 02]],"=P",Tabla1[[#All],[llave2]],Gráficos_!C25))</f>
        <v/>
      </c>
      <c r="L25" t="str">
        <f>IF(C25="","",COUNTIFS(Tabla1[[#All],[sem 03]],"=P",Tabla1[[#All],[llave2]],Gráficos_!C25))</f>
        <v/>
      </c>
      <c r="M25" t="str">
        <f>IF(C25="","",COUNTIFS(Tabla1[[#All],[sem 04]],"=P",Tabla1[[#All],[llave2]],Gráficos_!C25))</f>
        <v/>
      </c>
      <c r="N25" t="str">
        <f>IF(C25="","",COUNTIFS(Tabla1[[#All],[sem 05]],"=P",Tabla1[[#All],[llave2]],Gráficos_!C25))</f>
        <v/>
      </c>
      <c r="O25" t="str">
        <f>IF(C25="","",COUNTIFS(Tabla1[[#All],[sem 06]],"=P",Tabla1[[#All],[llave2]],Gráficos_!C25))</f>
        <v/>
      </c>
      <c r="P25" t="str">
        <f>IF(C25="","",COUNTIFS(Tabla1[[#All],[sem 07]],"=P",Tabla1[[#All],[llave2]],Gráficos_!C25))</f>
        <v/>
      </c>
      <c r="Q25" t="str">
        <f>IF(C25="","",COUNTIFS(Tabla1[[#All],[sem 08]],"=P",Tabla1[[#All],[llave2]],Gráficos_!C25))</f>
        <v/>
      </c>
      <c r="R25" t="str">
        <f>IF(C25="","",COUNTIFS(Tabla1[[#All],[sem 09]],"=P",Tabla1[[#All],[llave2]],Gráficos_!C25))</f>
        <v/>
      </c>
      <c r="S25" t="str">
        <f>IF(C25="","",COUNTIFS(Tabla1[[#All],[sem 10]],"=P",Tabla1[[#All],[llave2]],Gráficos_!C25))</f>
        <v/>
      </c>
      <c r="T25" t="str">
        <f>IF(C25="","",COUNTIFS(Tabla1[[#All],[sem 11]],"=P",Tabla1[[#All],[llave2]],Gráficos_!C25))</f>
        <v/>
      </c>
      <c r="U25" t="str">
        <f>IF(C25="","",COUNTIFS(Tabla1[[#All],[sem 12]],"=P",Tabla1[[#All],[llave2]],Gráficos_!C25))</f>
        <v/>
      </c>
      <c r="V25" t="str">
        <f>IF(C25="","",COUNTIFS(Tabla1[[#All],[sem 13]],"=P",Tabla1[[#All],[llave2]],Gráficos_!C25))</f>
        <v/>
      </c>
      <c r="W25" t="str">
        <f>IF(C25="","",COUNTIFS(Tabla1[[#All],[sem 14]],"=P",Tabla1[[#All],[llave2]],Gráficos_!C25))</f>
        <v/>
      </c>
      <c r="X25" t="str">
        <f>IF(C25="","",COUNTIFS(Tabla1[[#All],[sem 15]],"=P",Tabla1[[#All],[llave2]],Gráficos_!C25))</f>
        <v/>
      </c>
      <c r="Y25" s="191" t="str">
        <f>IF(C25="","",COUNTIFS(Tabla1[[#All],[sem 16]],"=P",Tabla1[[#All],[llave2]],Gráficos_!C25))</f>
        <v/>
      </c>
      <c r="AA25" s="187" t="str">
        <f t="shared" si="0"/>
        <v/>
      </c>
      <c r="AB25" t="str">
        <f t="shared" si="1"/>
        <v/>
      </c>
      <c r="AC25" s="63" t="str">
        <f t="shared" si="2"/>
        <v/>
      </c>
      <c r="AD25" t="str">
        <f t="shared" si="3"/>
        <v/>
      </c>
      <c r="AE25" t="str">
        <f t="shared" si="13"/>
        <v/>
      </c>
      <c r="AF25" t="str">
        <f t="shared" si="4"/>
        <v/>
      </c>
      <c r="AG25" t="str">
        <f t="shared" si="5"/>
        <v/>
      </c>
      <c r="AH25" t="str">
        <f t="shared" si="6"/>
        <v/>
      </c>
      <c r="AI25" t="str">
        <f t="shared" si="7"/>
        <v/>
      </c>
      <c r="AK25" t="str">
        <f t="shared" si="14"/>
        <v/>
      </c>
      <c r="AL25" t="str">
        <f t="shared" si="14"/>
        <v/>
      </c>
      <c r="AM25" t="str">
        <f t="shared" si="14"/>
        <v/>
      </c>
      <c r="AN25" t="str">
        <f t="shared" si="14"/>
        <v/>
      </c>
      <c r="AO25" t="str">
        <f t="shared" si="14"/>
        <v/>
      </c>
      <c r="AP25" t="str">
        <f t="shared" si="14"/>
        <v/>
      </c>
      <c r="AQ25" t="str">
        <f t="shared" si="14"/>
        <v/>
      </c>
      <c r="AR25" t="str">
        <f t="shared" si="14"/>
        <v/>
      </c>
      <c r="AS25" t="str">
        <f t="shared" si="14"/>
        <v/>
      </c>
      <c r="AT25" t="str">
        <f t="shared" si="14"/>
        <v/>
      </c>
      <c r="AU25" t="str">
        <f t="shared" si="14"/>
        <v/>
      </c>
      <c r="AV25" t="str">
        <f t="shared" si="14"/>
        <v/>
      </c>
      <c r="AW25" t="str">
        <f t="shared" si="9"/>
        <v/>
      </c>
      <c r="AX25" t="str">
        <f t="shared" si="10"/>
        <v/>
      </c>
      <c r="AY25" t="str">
        <f t="shared" si="11"/>
        <v/>
      </c>
      <c r="AZ25" s="191" t="str">
        <f t="shared" si="12"/>
        <v/>
      </c>
      <c r="BA25" t="str">
        <f t="shared" si="15"/>
        <v/>
      </c>
    </row>
    <row r="26" spans="2:59">
      <c r="I26" t="str">
        <f>IF(C26="","",COUNTIFS(Tabla1[[#All],[¿Pasó a miembro?]],"Si",Tabla1[[#All],[Tipo Incrito]],"&lt;&gt;Pre-Inscrito",Tabla1[[#All],[llave2]],Gráficos_!C26))</f>
        <v/>
      </c>
      <c r="J26" s="187" t="str">
        <f>IF(C26="","",COUNTIFS(Tabla1[[#All],[sem 01]],"=P",Tabla1[[#All],[llave2]],Gráficos_!C26))</f>
        <v/>
      </c>
      <c r="K26" t="str">
        <f>IF(C26="","",COUNTIFS(Tabla1[[#All],[sem 02]],"=P",Tabla1[[#All],[llave2]],Gráficos_!C26))</f>
        <v/>
      </c>
      <c r="L26" t="str">
        <f>IF(C26="","",COUNTIFS(Tabla1[[#All],[sem 03]],"=P",Tabla1[[#All],[llave2]],Gráficos_!C26))</f>
        <v/>
      </c>
      <c r="M26" t="str">
        <f>IF(C26="","",COUNTIFS(Tabla1[[#All],[sem 04]],"=P",Tabla1[[#All],[llave2]],Gráficos_!C26))</f>
        <v/>
      </c>
      <c r="N26" t="str">
        <f>IF(C26="","",COUNTIFS(Tabla1[[#All],[sem 05]],"=P",Tabla1[[#All],[llave2]],Gráficos_!C26))</f>
        <v/>
      </c>
      <c r="O26" t="str">
        <f>IF(C26="","",COUNTIFS(Tabla1[[#All],[sem 06]],"=P",Tabla1[[#All],[llave2]],Gráficos_!C26))</f>
        <v/>
      </c>
      <c r="P26" t="str">
        <f>IF(C26="","",COUNTIFS(Tabla1[[#All],[sem 07]],"=P",Tabla1[[#All],[llave2]],Gráficos_!C26))</f>
        <v/>
      </c>
      <c r="Q26" t="str">
        <f>IF(C26="","",COUNTIFS(Tabla1[[#All],[sem 08]],"=P",Tabla1[[#All],[llave2]],Gráficos_!C26))</f>
        <v/>
      </c>
      <c r="R26" t="str">
        <f>IF(C26="","",COUNTIFS(Tabla1[[#All],[sem 09]],"=P",Tabla1[[#All],[llave2]],Gráficos_!C26))</f>
        <v/>
      </c>
      <c r="S26" t="str">
        <f>IF(C26="","",COUNTIFS(Tabla1[[#All],[sem 10]],"=P",Tabla1[[#All],[llave2]],Gráficos_!C26))</f>
        <v/>
      </c>
      <c r="T26" t="str">
        <f>IF(C26="","",COUNTIFS(Tabla1[[#All],[sem 11]],"=P",Tabla1[[#All],[llave2]],Gráficos_!C26))</f>
        <v/>
      </c>
      <c r="U26" t="str">
        <f>IF(C26="","",COUNTIFS(Tabla1[[#All],[sem 12]],"=P",Tabla1[[#All],[llave2]],Gráficos_!C26))</f>
        <v/>
      </c>
      <c r="V26" t="str">
        <f>IF(C26="","",COUNTIFS(Tabla1[[#All],[sem 13]],"=P",Tabla1[[#All],[llave2]],Gráficos_!C26))</f>
        <v/>
      </c>
      <c r="W26" t="str">
        <f>IF(C26="","",COUNTIFS(Tabla1[[#All],[sem 14]],"=P",Tabla1[[#All],[llave2]],Gráficos_!C26))</f>
        <v/>
      </c>
      <c r="X26" t="str">
        <f>IF(C26="","",COUNTIFS(Tabla1[[#All],[sem 15]],"=P",Tabla1[[#All],[llave2]],Gráficos_!C26))</f>
        <v/>
      </c>
      <c r="Y26" s="191" t="str">
        <f>IF(C26="","",COUNTIFS(Tabla1[[#All],[sem 16]],"=P",Tabla1[[#All],[llave2]],Gráficos_!C26))</f>
        <v/>
      </c>
      <c r="AA26" s="187" t="str">
        <f t="shared" si="0"/>
        <v/>
      </c>
      <c r="AB26" t="str">
        <f t="shared" si="1"/>
        <v/>
      </c>
      <c r="AC26" s="63" t="str">
        <f t="shared" si="2"/>
        <v/>
      </c>
      <c r="AD26" t="str">
        <f t="shared" si="3"/>
        <v/>
      </c>
      <c r="AE26" t="str">
        <f t="shared" si="13"/>
        <v/>
      </c>
      <c r="AF26" t="str">
        <f t="shared" si="4"/>
        <v/>
      </c>
      <c r="AG26" t="str">
        <f t="shared" si="5"/>
        <v/>
      </c>
      <c r="AH26" t="str">
        <f t="shared" si="6"/>
        <v/>
      </c>
      <c r="AI26" t="str">
        <f t="shared" si="7"/>
        <v/>
      </c>
      <c r="AK26" t="str">
        <f t="shared" si="14"/>
        <v/>
      </c>
      <c r="AL26" t="str">
        <f t="shared" si="14"/>
        <v/>
      </c>
      <c r="AM26" t="str">
        <f t="shared" si="14"/>
        <v/>
      </c>
      <c r="AN26" t="str">
        <f t="shared" si="14"/>
        <v/>
      </c>
      <c r="AO26" t="str">
        <f t="shared" si="14"/>
        <v/>
      </c>
      <c r="AP26" t="str">
        <f t="shared" si="14"/>
        <v/>
      </c>
      <c r="AQ26" t="str">
        <f t="shared" si="14"/>
        <v/>
      </c>
      <c r="AR26" t="str">
        <f t="shared" si="14"/>
        <v/>
      </c>
      <c r="AS26" t="str">
        <f t="shared" si="14"/>
        <v/>
      </c>
      <c r="AT26" t="str">
        <f t="shared" si="14"/>
        <v/>
      </c>
      <c r="AU26" t="str">
        <f t="shared" si="14"/>
        <v/>
      </c>
      <c r="AV26" t="str">
        <f t="shared" si="14"/>
        <v/>
      </c>
      <c r="AW26" t="str">
        <f t="shared" si="9"/>
        <v/>
      </c>
      <c r="AX26" t="str">
        <f t="shared" si="10"/>
        <v/>
      </c>
      <c r="AY26" t="str">
        <f t="shared" si="11"/>
        <v/>
      </c>
      <c r="AZ26" s="191" t="str">
        <f t="shared" si="12"/>
        <v/>
      </c>
      <c r="BA26" t="str">
        <f t="shared" si="15"/>
        <v/>
      </c>
    </row>
    <row r="27" spans="2:59">
      <c r="I27" t="str">
        <f>IF(C27="","",COUNTIFS(Tabla1[[#All],[¿Pasó a miembro?]],"Si",Tabla1[[#All],[Tipo Incrito]],"&lt;&gt;Pre-Inscrito",Tabla1[[#All],[llave2]],Gráficos_!C27))</f>
        <v/>
      </c>
      <c r="J27" s="187" t="str">
        <f>IF(C27="","",COUNTIFS(Tabla1[[#All],[sem 01]],"=P",Tabla1[[#All],[llave2]],Gráficos_!C27))</f>
        <v/>
      </c>
      <c r="K27" t="str">
        <f>IF(C27="","",COUNTIFS(Tabla1[[#All],[sem 02]],"=P",Tabla1[[#All],[llave2]],Gráficos_!C27))</f>
        <v/>
      </c>
      <c r="L27" t="str">
        <f>IF(C27="","",COUNTIFS(Tabla1[[#All],[sem 03]],"=P",Tabla1[[#All],[llave2]],Gráficos_!C27))</f>
        <v/>
      </c>
      <c r="M27" t="str">
        <f>IF(C27="","",COUNTIFS(Tabla1[[#All],[sem 04]],"=P",Tabla1[[#All],[llave2]],Gráficos_!C27))</f>
        <v/>
      </c>
      <c r="N27" t="str">
        <f>IF(C27="","",COUNTIFS(Tabla1[[#All],[sem 05]],"=P",Tabla1[[#All],[llave2]],Gráficos_!C27))</f>
        <v/>
      </c>
      <c r="O27" t="str">
        <f>IF(C27="","",COUNTIFS(Tabla1[[#All],[sem 06]],"=P",Tabla1[[#All],[llave2]],Gráficos_!C27))</f>
        <v/>
      </c>
      <c r="P27" t="str">
        <f>IF(C27="","",COUNTIFS(Tabla1[[#All],[sem 07]],"=P",Tabla1[[#All],[llave2]],Gráficos_!C27))</f>
        <v/>
      </c>
      <c r="Q27" t="str">
        <f>IF(C27="","",COUNTIFS(Tabla1[[#All],[sem 08]],"=P",Tabla1[[#All],[llave2]],Gráficos_!C27))</f>
        <v/>
      </c>
      <c r="R27" t="str">
        <f>IF(C27="","",COUNTIFS(Tabla1[[#All],[sem 09]],"=P",Tabla1[[#All],[llave2]],Gráficos_!C27))</f>
        <v/>
      </c>
      <c r="S27" t="str">
        <f>IF(C27="","",COUNTIFS(Tabla1[[#All],[sem 10]],"=P",Tabla1[[#All],[llave2]],Gráficos_!C27))</f>
        <v/>
      </c>
      <c r="T27" t="str">
        <f>IF(C27="","",COUNTIFS(Tabla1[[#All],[sem 11]],"=P",Tabla1[[#All],[llave2]],Gráficos_!C27))</f>
        <v/>
      </c>
      <c r="U27" t="str">
        <f>IF(C27="","",COUNTIFS(Tabla1[[#All],[sem 12]],"=P",Tabla1[[#All],[llave2]],Gráficos_!C27))</f>
        <v/>
      </c>
      <c r="V27" t="str">
        <f>IF(C27="","",COUNTIFS(Tabla1[[#All],[sem 13]],"=P",Tabla1[[#All],[llave2]],Gráficos_!C27))</f>
        <v/>
      </c>
      <c r="W27" t="str">
        <f>IF(C27="","",COUNTIFS(Tabla1[[#All],[sem 14]],"=P",Tabla1[[#All],[llave2]],Gráficos_!C27))</f>
        <v/>
      </c>
      <c r="X27" t="str">
        <f>IF(C27="","",COUNTIFS(Tabla1[[#All],[sem 15]],"=P",Tabla1[[#All],[llave2]],Gráficos_!C27))</f>
        <v/>
      </c>
      <c r="Y27" s="191" t="str">
        <f>IF(C27="","",COUNTIFS(Tabla1[[#All],[sem 16]],"=P",Tabla1[[#All],[llave2]],Gráficos_!C27))</f>
        <v/>
      </c>
      <c r="AA27" s="187" t="str">
        <f t="shared" si="0"/>
        <v/>
      </c>
      <c r="AB27" t="str">
        <f t="shared" si="1"/>
        <v/>
      </c>
      <c r="AC27" s="63" t="str">
        <f t="shared" si="2"/>
        <v/>
      </c>
      <c r="AD27" t="str">
        <f t="shared" si="3"/>
        <v/>
      </c>
      <c r="AE27" t="str">
        <f t="shared" si="13"/>
        <v/>
      </c>
      <c r="AF27" t="str">
        <f t="shared" si="4"/>
        <v/>
      </c>
      <c r="AG27" t="str">
        <f t="shared" si="5"/>
        <v/>
      </c>
      <c r="AH27" t="str">
        <f t="shared" si="6"/>
        <v/>
      </c>
      <c r="AI27" t="str">
        <f t="shared" si="7"/>
        <v/>
      </c>
      <c r="AK27" t="str">
        <f t="shared" si="14"/>
        <v/>
      </c>
      <c r="AL27" t="str">
        <f t="shared" si="14"/>
        <v/>
      </c>
      <c r="AM27" t="str">
        <f t="shared" si="14"/>
        <v/>
      </c>
      <c r="AN27" t="str">
        <f t="shared" si="14"/>
        <v/>
      </c>
      <c r="AO27" t="str">
        <f t="shared" si="14"/>
        <v/>
      </c>
      <c r="AP27" t="str">
        <f t="shared" si="14"/>
        <v/>
      </c>
      <c r="AQ27" t="str">
        <f t="shared" si="14"/>
        <v/>
      </c>
      <c r="AR27" t="str">
        <f t="shared" si="14"/>
        <v/>
      </c>
      <c r="AS27" t="str">
        <f t="shared" si="14"/>
        <v/>
      </c>
      <c r="AT27" t="str">
        <f t="shared" si="14"/>
        <v/>
      </c>
      <c r="AU27" t="str">
        <f t="shared" si="14"/>
        <v/>
      </c>
      <c r="AV27" t="str">
        <f t="shared" si="14"/>
        <v/>
      </c>
      <c r="AW27" t="str">
        <f t="shared" si="9"/>
        <v/>
      </c>
      <c r="AX27" t="str">
        <f t="shared" si="10"/>
        <v/>
      </c>
      <c r="AY27" t="str">
        <f t="shared" si="11"/>
        <v/>
      </c>
      <c r="AZ27" s="191" t="str">
        <f t="shared" si="12"/>
        <v/>
      </c>
      <c r="BA27" t="str">
        <f t="shared" si="15"/>
        <v/>
      </c>
    </row>
    <row r="28" spans="2:59">
      <c r="I28" t="str">
        <f>IF(C28="","",COUNTIFS(Tabla1[[#All],[¿Pasó a miembro?]],"Si",Tabla1[[#All],[Tipo Incrito]],"&lt;&gt;Pre-Inscrito",Tabla1[[#All],[llave2]],Gráficos_!C28))</f>
        <v/>
      </c>
      <c r="J28" s="187" t="str">
        <f>IF(C28="","",COUNTIFS(Tabla1[[#All],[sem 01]],"=P",Tabla1[[#All],[llave2]],Gráficos_!C28))</f>
        <v/>
      </c>
      <c r="K28" t="str">
        <f>IF(C28="","",COUNTIFS(Tabla1[[#All],[sem 02]],"=P",Tabla1[[#All],[llave2]],Gráficos_!C28))</f>
        <v/>
      </c>
      <c r="L28" t="str">
        <f>IF(C28="","",COUNTIFS(Tabla1[[#All],[sem 03]],"=P",Tabla1[[#All],[llave2]],Gráficos_!C28))</f>
        <v/>
      </c>
      <c r="M28" t="str">
        <f>IF(C28="","",COUNTIFS(Tabla1[[#All],[sem 04]],"=P",Tabla1[[#All],[llave2]],Gráficos_!C28))</f>
        <v/>
      </c>
      <c r="N28" t="str">
        <f>IF(C28="","",COUNTIFS(Tabla1[[#All],[sem 05]],"=P",Tabla1[[#All],[llave2]],Gráficos_!C28))</f>
        <v/>
      </c>
      <c r="O28" t="str">
        <f>IF(C28="","",COUNTIFS(Tabla1[[#All],[sem 06]],"=P",Tabla1[[#All],[llave2]],Gráficos_!C28))</f>
        <v/>
      </c>
      <c r="P28" t="str">
        <f>IF(C28="","",COUNTIFS(Tabla1[[#All],[sem 07]],"=P",Tabla1[[#All],[llave2]],Gráficos_!C28))</f>
        <v/>
      </c>
      <c r="Q28" t="str">
        <f>IF(C28="","",COUNTIFS(Tabla1[[#All],[sem 08]],"=P",Tabla1[[#All],[llave2]],Gráficos_!C28))</f>
        <v/>
      </c>
      <c r="R28" t="str">
        <f>IF(C28="","",COUNTIFS(Tabla1[[#All],[sem 09]],"=P",Tabla1[[#All],[llave2]],Gráficos_!C28))</f>
        <v/>
      </c>
      <c r="S28" t="str">
        <f>IF(C28="","",COUNTIFS(Tabla1[[#All],[sem 10]],"=P",Tabla1[[#All],[llave2]],Gráficos_!C28))</f>
        <v/>
      </c>
      <c r="T28" t="str">
        <f>IF(C28="","",COUNTIFS(Tabla1[[#All],[sem 11]],"=P",Tabla1[[#All],[llave2]],Gráficos_!C28))</f>
        <v/>
      </c>
      <c r="U28" t="str">
        <f>IF(C28="","",COUNTIFS(Tabla1[[#All],[sem 12]],"=P",Tabla1[[#All],[llave2]],Gráficos_!C28))</f>
        <v/>
      </c>
      <c r="V28" t="str">
        <f>IF(C28="","",COUNTIFS(Tabla1[[#All],[sem 13]],"=P",Tabla1[[#All],[llave2]],Gráficos_!C28))</f>
        <v/>
      </c>
      <c r="W28" t="str">
        <f>IF(C28="","",COUNTIFS(Tabla1[[#All],[sem 14]],"=P",Tabla1[[#All],[llave2]],Gráficos_!C28))</f>
        <v/>
      </c>
      <c r="X28" t="str">
        <f>IF(C28="","",COUNTIFS(Tabla1[[#All],[sem 15]],"=P",Tabla1[[#All],[llave2]],Gráficos_!C28))</f>
        <v/>
      </c>
      <c r="Y28" s="191" t="str">
        <f>IF(C28="","",COUNTIFS(Tabla1[[#All],[sem 16]],"=P",Tabla1[[#All],[llave2]],Gráficos_!C28))</f>
        <v/>
      </c>
      <c r="AA28" s="187" t="str">
        <f t="shared" si="0"/>
        <v/>
      </c>
      <c r="AB28" t="str">
        <f t="shared" si="1"/>
        <v/>
      </c>
      <c r="AC28" s="63" t="str">
        <f t="shared" si="2"/>
        <v/>
      </c>
      <c r="AD28" t="str">
        <f t="shared" si="3"/>
        <v/>
      </c>
      <c r="AE28" t="str">
        <f t="shared" si="13"/>
        <v/>
      </c>
      <c r="AF28" t="str">
        <f t="shared" si="4"/>
        <v/>
      </c>
      <c r="AG28" t="str">
        <f t="shared" si="5"/>
        <v/>
      </c>
      <c r="AH28" t="str">
        <f t="shared" si="6"/>
        <v/>
      </c>
      <c r="AI28" t="str">
        <f t="shared" si="7"/>
        <v/>
      </c>
      <c r="AK28" t="str">
        <f t="shared" si="14"/>
        <v/>
      </c>
      <c r="AL28" t="str">
        <f t="shared" si="14"/>
        <v/>
      </c>
      <c r="AM28" t="str">
        <f t="shared" si="14"/>
        <v/>
      </c>
      <c r="AN28" t="str">
        <f t="shared" si="14"/>
        <v/>
      </c>
      <c r="AO28" t="str">
        <f t="shared" si="14"/>
        <v/>
      </c>
      <c r="AP28" t="str">
        <f t="shared" si="14"/>
        <v/>
      </c>
      <c r="AQ28" t="str">
        <f t="shared" si="14"/>
        <v/>
      </c>
      <c r="AR28" t="str">
        <f t="shared" si="14"/>
        <v/>
      </c>
      <c r="AS28" t="str">
        <f t="shared" si="14"/>
        <v/>
      </c>
      <c r="AT28" t="str">
        <f t="shared" si="14"/>
        <v/>
      </c>
      <c r="AU28" t="str">
        <f t="shared" si="14"/>
        <v/>
      </c>
      <c r="AV28" t="str">
        <f t="shared" si="14"/>
        <v/>
      </c>
      <c r="AW28" t="str">
        <f t="shared" si="9"/>
        <v/>
      </c>
      <c r="AX28" t="str">
        <f t="shared" si="10"/>
        <v/>
      </c>
      <c r="AY28" t="str">
        <f t="shared" si="11"/>
        <v/>
      </c>
      <c r="AZ28" s="191" t="str">
        <f t="shared" si="12"/>
        <v/>
      </c>
      <c r="BA28" t="str">
        <f t="shared" si="15"/>
        <v/>
      </c>
    </row>
    <row r="29" spans="2:59">
      <c r="I29" t="str">
        <f>IF(C29="","",COUNTIFS(Tabla1[[#All],[¿Pasó a miembro?]],"Si",Tabla1[[#All],[Tipo Incrito]],"&lt;&gt;Pre-Inscrito",Tabla1[[#All],[llave2]],Gráficos_!C29))</f>
        <v/>
      </c>
      <c r="J29" s="187" t="str">
        <f>IF(C29="","",COUNTIFS(Tabla1[[#All],[sem 01]],"=P",Tabla1[[#All],[llave2]],Gráficos_!C29))</f>
        <v/>
      </c>
      <c r="K29" t="str">
        <f>IF(C29="","",COUNTIFS(Tabla1[[#All],[sem 02]],"=P",Tabla1[[#All],[llave2]],Gráficos_!C29))</f>
        <v/>
      </c>
      <c r="L29" t="str">
        <f>IF(C29="","",COUNTIFS(Tabla1[[#All],[sem 03]],"=P",Tabla1[[#All],[llave2]],Gráficos_!C29))</f>
        <v/>
      </c>
      <c r="M29" t="str">
        <f>IF(C29="","",COUNTIFS(Tabla1[[#All],[sem 04]],"=P",Tabla1[[#All],[llave2]],Gráficos_!C29))</f>
        <v/>
      </c>
      <c r="N29" t="str">
        <f>IF(C29="","",COUNTIFS(Tabla1[[#All],[sem 05]],"=P",Tabla1[[#All],[llave2]],Gráficos_!C29))</f>
        <v/>
      </c>
      <c r="O29" t="str">
        <f>IF(C29="","",COUNTIFS(Tabla1[[#All],[sem 06]],"=P",Tabla1[[#All],[llave2]],Gráficos_!C29))</f>
        <v/>
      </c>
      <c r="P29" t="str">
        <f>IF(C29="","",COUNTIFS(Tabla1[[#All],[sem 07]],"=P",Tabla1[[#All],[llave2]],Gráficos_!C29))</f>
        <v/>
      </c>
      <c r="Q29" t="str">
        <f>IF(C29="","",COUNTIFS(Tabla1[[#All],[sem 08]],"=P",Tabla1[[#All],[llave2]],Gráficos_!C29))</f>
        <v/>
      </c>
      <c r="R29" t="str">
        <f>IF(C29="","",COUNTIFS(Tabla1[[#All],[sem 09]],"=P",Tabla1[[#All],[llave2]],Gráficos_!C29))</f>
        <v/>
      </c>
      <c r="S29" t="str">
        <f>IF(C29="","",COUNTIFS(Tabla1[[#All],[sem 10]],"=P",Tabla1[[#All],[llave2]],Gráficos_!C29))</f>
        <v/>
      </c>
      <c r="T29" t="str">
        <f>IF(C29="","",COUNTIFS(Tabla1[[#All],[sem 11]],"=P",Tabla1[[#All],[llave2]],Gráficos_!C29))</f>
        <v/>
      </c>
      <c r="U29" t="str">
        <f>IF(C29="","",COUNTIFS(Tabla1[[#All],[sem 12]],"=P",Tabla1[[#All],[llave2]],Gráficos_!C29))</f>
        <v/>
      </c>
      <c r="V29" t="str">
        <f>IF(C29="","",COUNTIFS(Tabla1[[#All],[sem 13]],"=P",Tabla1[[#All],[llave2]],Gráficos_!C29))</f>
        <v/>
      </c>
      <c r="W29" t="str">
        <f>IF(C29="","",COUNTIFS(Tabla1[[#All],[sem 14]],"=P",Tabla1[[#All],[llave2]],Gráficos_!C29))</f>
        <v/>
      </c>
      <c r="X29" t="str">
        <f>IF(C29="","",COUNTIFS(Tabla1[[#All],[sem 15]],"=P",Tabla1[[#All],[llave2]],Gráficos_!C29))</f>
        <v/>
      </c>
      <c r="Y29" s="191" t="str">
        <f>IF(C29="","",COUNTIFS(Tabla1[[#All],[sem 16]],"=P",Tabla1[[#All],[llave2]],Gráficos_!C29))</f>
        <v/>
      </c>
      <c r="AA29" s="187" t="str">
        <f t="shared" si="0"/>
        <v/>
      </c>
      <c r="AB29" t="str">
        <f t="shared" si="1"/>
        <v/>
      </c>
      <c r="AC29" s="63" t="str">
        <f t="shared" si="2"/>
        <v/>
      </c>
      <c r="AD29" t="str">
        <f t="shared" si="3"/>
        <v/>
      </c>
      <c r="AE29" t="str">
        <f t="shared" si="13"/>
        <v/>
      </c>
      <c r="AF29" t="str">
        <f t="shared" si="4"/>
        <v/>
      </c>
      <c r="AG29" t="str">
        <f t="shared" si="5"/>
        <v/>
      </c>
      <c r="AH29" t="str">
        <f t="shared" si="6"/>
        <v/>
      </c>
      <c r="AI29" t="str">
        <f t="shared" si="7"/>
        <v/>
      </c>
      <c r="AK29" t="str">
        <f t="shared" ref="AK29:AV50" si="16">IF(J29="","",J29)</f>
        <v/>
      </c>
      <c r="AL29" t="str">
        <f t="shared" si="16"/>
        <v/>
      </c>
      <c r="AM29" t="str">
        <f t="shared" si="16"/>
        <v/>
      </c>
      <c r="AN29" t="str">
        <f t="shared" si="16"/>
        <v/>
      </c>
      <c r="AO29" t="str">
        <f t="shared" si="16"/>
        <v/>
      </c>
      <c r="AP29" t="str">
        <f t="shared" si="16"/>
        <v/>
      </c>
      <c r="AQ29" t="str">
        <f t="shared" si="16"/>
        <v/>
      </c>
      <c r="AR29" t="str">
        <f t="shared" si="16"/>
        <v/>
      </c>
      <c r="AS29" t="str">
        <f t="shared" si="16"/>
        <v/>
      </c>
      <c r="AT29" t="str">
        <f t="shared" si="16"/>
        <v/>
      </c>
      <c r="AU29" t="str">
        <f t="shared" si="16"/>
        <v/>
      </c>
      <c r="AV29" t="str">
        <f t="shared" si="16"/>
        <v/>
      </c>
      <c r="AW29" t="str">
        <f t="shared" si="9"/>
        <v/>
      </c>
      <c r="AX29" t="str">
        <f t="shared" si="10"/>
        <v/>
      </c>
      <c r="AY29" t="str">
        <f t="shared" si="11"/>
        <v/>
      </c>
      <c r="AZ29" s="191" t="str">
        <f t="shared" si="12"/>
        <v/>
      </c>
      <c r="BA29" t="str">
        <f t="shared" si="15"/>
        <v/>
      </c>
    </row>
    <row r="30" spans="2:59">
      <c r="I30" t="str">
        <f>IF(C30="","",COUNTIFS(Tabla1[[#All],[¿Pasó a miembro?]],"Si",Tabla1[[#All],[Tipo Incrito]],"&lt;&gt;Pre-Inscrito",Tabla1[[#All],[llave2]],Gráficos_!C30))</f>
        <v/>
      </c>
      <c r="J30" s="187" t="str">
        <f>IF(C30="","",COUNTIFS(Tabla1[[#All],[sem 01]],"=P",Tabla1[[#All],[llave2]],Gráficos_!C30))</f>
        <v/>
      </c>
      <c r="K30" t="str">
        <f>IF(C30="","",COUNTIFS(Tabla1[[#All],[sem 02]],"=P",Tabla1[[#All],[llave2]],Gráficos_!C30))</f>
        <v/>
      </c>
      <c r="L30" t="str">
        <f>IF(C30="","",COUNTIFS(Tabla1[[#All],[sem 03]],"=P",Tabla1[[#All],[llave2]],Gráficos_!C30))</f>
        <v/>
      </c>
      <c r="M30" t="str">
        <f>IF(C30="","",COUNTIFS(Tabla1[[#All],[sem 04]],"=P",Tabla1[[#All],[llave2]],Gráficos_!C30))</f>
        <v/>
      </c>
      <c r="N30" t="str">
        <f>IF(C30="","",COUNTIFS(Tabla1[[#All],[sem 05]],"=P",Tabla1[[#All],[llave2]],Gráficos_!C30))</f>
        <v/>
      </c>
      <c r="O30" t="str">
        <f>IF(C30="","",COUNTIFS(Tabla1[[#All],[sem 06]],"=P",Tabla1[[#All],[llave2]],Gráficos_!C30))</f>
        <v/>
      </c>
      <c r="P30" t="str">
        <f>IF(C30="","",COUNTIFS(Tabla1[[#All],[sem 07]],"=P",Tabla1[[#All],[llave2]],Gráficos_!C30))</f>
        <v/>
      </c>
      <c r="Q30" t="str">
        <f>IF(C30="","",COUNTIFS(Tabla1[[#All],[sem 08]],"=P",Tabla1[[#All],[llave2]],Gráficos_!C30))</f>
        <v/>
      </c>
      <c r="R30" t="str">
        <f>IF(C30="","",COUNTIFS(Tabla1[[#All],[sem 09]],"=P",Tabla1[[#All],[llave2]],Gráficos_!C30))</f>
        <v/>
      </c>
      <c r="S30" t="str">
        <f>IF(C30="","",COUNTIFS(Tabla1[[#All],[sem 10]],"=P",Tabla1[[#All],[llave2]],Gráficos_!C30))</f>
        <v/>
      </c>
      <c r="T30" t="str">
        <f>IF(C30="","",COUNTIFS(Tabla1[[#All],[sem 11]],"=P",Tabla1[[#All],[llave2]],Gráficos_!C30))</f>
        <v/>
      </c>
      <c r="U30" t="str">
        <f>IF(C30="","",COUNTIFS(Tabla1[[#All],[sem 12]],"=P",Tabla1[[#All],[llave2]],Gráficos_!C30))</f>
        <v/>
      </c>
      <c r="V30" t="str">
        <f>IF(C30="","",COUNTIFS(Tabla1[[#All],[sem 13]],"=P",Tabla1[[#All],[llave2]],Gráficos_!C30))</f>
        <v/>
      </c>
      <c r="W30" t="str">
        <f>IF(C30="","",COUNTIFS(Tabla1[[#All],[sem 14]],"=P",Tabla1[[#All],[llave2]],Gráficos_!C30))</f>
        <v/>
      </c>
      <c r="X30" t="str">
        <f>IF(C30="","",COUNTIFS(Tabla1[[#All],[sem 15]],"=P",Tabla1[[#All],[llave2]],Gráficos_!C30))</f>
        <v/>
      </c>
      <c r="Y30" s="191" t="str">
        <f>IF(C30="","",COUNTIFS(Tabla1[[#All],[sem 16]],"=P",Tabla1[[#All],[llave2]],Gráficos_!C30))</f>
        <v/>
      </c>
      <c r="AA30" s="187" t="str">
        <f t="shared" si="0"/>
        <v/>
      </c>
      <c r="AB30" t="str">
        <f t="shared" si="1"/>
        <v/>
      </c>
      <c r="AC30" s="63" t="str">
        <f t="shared" si="2"/>
        <v/>
      </c>
      <c r="AD30" t="str">
        <f t="shared" si="3"/>
        <v/>
      </c>
      <c r="AE30" t="str">
        <f t="shared" si="13"/>
        <v/>
      </c>
      <c r="AF30" t="str">
        <f t="shared" si="4"/>
        <v/>
      </c>
      <c r="AG30" t="str">
        <f t="shared" si="5"/>
        <v/>
      </c>
      <c r="AH30" t="str">
        <f t="shared" si="6"/>
        <v/>
      </c>
      <c r="AI30" t="str">
        <f t="shared" si="7"/>
        <v/>
      </c>
      <c r="AK30" t="str">
        <f t="shared" si="16"/>
        <v/>
      </c>
      <c r="AL30" t="str">
        <f t="shared" si="16"/>
        <v/>
      </c>
      <c r="AM30" t="str">
        <f t="shared" si="16"/>
        <v/>
      </c>
      <c r="AN30" t="str">
        <f t="shared" si="16"/>
        <v/>
      </c>
      <c r="AO30" t="str">
        <f t="shared" si="16"/>
        <v/>
      </c>
      <c r="AP30" t="str">
        <f t="shared" si="16"/>
        <v/>
      </c>
      <c r="AQ30" t="str">
        <f t="shared" si="16"/>
        <v/>
      </c>
      <c r="AR30" t="str">
        <f t="shared" si="16"/>
        <v/>
      </c>
      <c r="AS30" t="str">
        <f t="shared" si="16"/>
        <v/>
      </c>
      <c r="AT30" t="str">
        <f t="shared" si="16"/>
        <v/>
      </c>
      <c r="AU30" t="str">
        <f t="shared" si="16"/>
        <v/>
      </c>
      <c r="AV30" t="str">
        <f t="shared" si="16"/>
        <v/>
      </c>
      <c r="AW30" t="str">
        <f t="shared" si="9"/>
        <v/>
      </c>
      <c r="AX30" t="str">
        <f t="shared" si="10"/>
        <v/>
      </c>
      <c r="AY30" t="str">
        <f t="shared" si="11"/>
        <v/>
      </c>
      <c r="AZ30" s="191" t="str">
        <f t="shared" si="12"/>
        <v/>
      </c>
      <c r="BA30" t="str">
        <f t="shared" si="15"/>
        <v/>
      </c>
    </row>
    <row r="31" spans="2:59">
      <c r="I31" t="str">
        <f>IF(C31="","",COUNTIFS(Tabla1[[#All],[¿Pasó a miembro?]],"Si",Tabla1[[#All],[Tipo Incrito]],"&lt;&gt;Pre-Inscrito",Tabla1[[#All],[llave2]],Gráficos_!C31))</f>
        <v/>
      </c>
      <c r="J31" s="187" t="str">
        <f>IF(C31="","",COUNTIFS(Tabla1[[#All],[sem 01]],"=P",Tabla1[[#All],[llave2]],Gráficos_!C31))</f>
        <v/>
      </c>
      <c r="K31" t="str">
        <f>IF(C31="","",COUNTIFS(Tabla1[[#All],[sem 02]],"=P",Tabla1[[#All],[llave2]],Gráficos_!C31))</f>
        <v/>
      </c>
      <c r="L31" t="str">
        <f>IF(C31="","",COUNTIFS(Tabla1[[#All],[sem 03]],"=P",Tabla1[[#All],[llave2]],Gráficos_!C31))</f>
        <v/>
      </c>
      <c r="M31" t="str">
        <f>IF(C31="","",COUNTIFS(Tabla1[[#All],[sem 04]],"=P",Tabla1[[#All],[llave2]],Gráficos_!C31))</f>
        <v/>
      </c>
      <c r="N31" t="str">
        <f>IF(C31="","",COUNTIFS(Tabla1[[#All],[sem 05]],"=P",Tabla1[[#All],[llave2]],Gráficos_!C31))</f>
        <v/>
      </c>
      <c r="O31" t="str">
        <f>IF(C31="","",COUNTIFS(Tabla1[[#All],[sem 06]],"=P",Tabla1[[#All],[llave2]],Gráficos_!C31))</f>
        <v/>
      </c>
      <c r="P31" t="str">
        <f>IF(C31="","",COUNTIFS(Tabla1[[#All],[sem 07]],"=P",Tabla1[[#All],[llave2]],Gráficos_!C31))</f>
        <v/>
      </c>
      <c r="Q31" t="str">
        <f>IF(C31="","",COUNTIFS(Tabla1[[#All],[sem 08]],"=P",Tabla1[[#All],[llave2]],Gráficos_!C31))</f>
        <v/>
      </c>
      <c r="R31" t="str">
        <f>IF(C31="","",COUNTIFS(Tabla1[[#All],[sem 09]],"=P",Tabla1[[#All],[llave2]],Gráficos_!C31))</f>
        <v/>
      </c>
      <c r="S31" t="str">
        <f>IF(C31="","",COUNTIFS(Tabla1[[#All],[sem 10]],"=P",Tabla1[[#All],[llave2]],Gráficos_!C31))</f>
        <v/>
      </c>
      <c r="T31" t="str">
        <f>IF(C31="","",COUNTIFS(Tabla1[[#All],[sem 11]],"=P",Tabla1[[#All],[llave2]],Gráficos_!C31))</f>
        <v/>
      </c>
      <c r="U31" t="str">
        <f>IF(C31="","",COUNTIFS(Tabla1[[#All],[sem 12]],"=P",Tabla1[[#All],[llave2]],Gráficos_!C31))</f>
        <v/>
      </c>
      <c r="V31" t="str">
        <f>IF(C31="","",COUNTIFS(Tabla1[[#All],[sem 13]],"=P",Tabla1[[#All],[llave2]],Gráficos_!C31))</f>
        <v/>
      </c>
      <c r="W31" t="str">
        <f>IF(C31="","",COUNTIFS(Tabla1[[#All],[sem 14]],"=P",Tabla1[[#All],[llave2]],Gráficos_!C31))</f>
        <v/>
      </c>
      <c r="X31" t="str">
        <f>IF(C31="","",COUNTIFS(Tabla1[[#All],[sem 15]],"=P",Tabla1[[#All],[llave2]],Gráficos_!C31))</f>
        <v/>
      </c>
      <c r="Y31" s="191" t="str">
        <f>IF(C31="","",COUNTIFS(Tabla1[[#All],[sem 16]],"=P",Tabla1[[#All],[llave2]],Gráficos_!C31))</f>
        <v/>
      </c>
      <c r="AA31" s="187" t="str">
        <f t="shared" si="0"/>
        <v/>
      </c>
      <c r="AB31" t="str">
        <f t="shared" si="1"/>
        <v/>
      </c>
      <c r="AC31" s="63" t="str">
        <f t="shared" si="2"/>
        <v/>
      </c>
      <c r="AD31" t="str">
        <f t="shared" si="3"/>
        <v/>
      </c>
      <c r="AE31" t="str">
        <f t="shared" si="13"/>
        <v/>
      </c>
      <c r="AF31" t="str">
        <f t="shared" si="4"/>
        <v/>
      </c>
      <c r="AG31" t="str">
        <f t="shared" si="5"/>
        <v/>
      </c>
      <c r="AH31" t="str">
        <f t="shared" si="6"/>
        <v/>
      </c>
      <c r="AI31" t="str">
        <f t="shared" si="7"/>
        <v/>
      </c>
      <c r="AK31" t="str">
        <f t="shared" si="16"/>
        <v/>
      </c>
      <c r="AL31" t="str">
        <f t="shared" si="16"/>
        <v/>
      </c>
      <c r="AM31" t="str">
        <f t="shared" si="16"/>
        <v/>
      </c>
      <c r="AN31" t="str">
        <f t="shared" si="16"/>
        <v/>
      </c>
      <c r="AO31" t="str">
        <f t="shared" si="16"/>
        <v/>
      </c>
      <c r="AP31" t="str">
        <f t="shared" si="16"/>
        <v/>
      </c>
      <c r="AQ31" t="str">
        <f t="shared" si="16"/>
        <v/>
      </c>
      <c r="AR31" t="str">
        <f t="shared" si="16"/>
        <v/>
      </c>
      <c r="AS31" t="str">
        <f t="shared" si="16"/>
        <v/>
      </c>
      <c r="AT31" t="str">
        <f t="shared" si="16"/>
        <v/>
      </c>
      <c r="AU31" t="str">
        <f t="shared" si="16"/>
        <v/>
      </c>
      <c r="AV31" t="str">
        <f t="shared" si="16"/>
        <v/>
      </c>
      <c r="AW31" t="str">
        <f t="shared" si="9"/>
        <v/>
      </c>
      <c r="AX31" t="str">
        <f t="shared" si="10"/>
        <v/>
      </c>
      <c r="AY31" t="str">
        <f t="shared" si="11"/>
        <v/>
      </c>
      <c r="AZ31" s="191" t="str">
        <f t="shared" si="12"/>
        <v/>
      </c>
      <c r="BA31" t="str">
        <f t="shared" si="15"/>
        <v/>
      </c>
    </row>
    <row r="32" spans="2:59">
      <c r="I32" t="str">
        <f>IF(C32="","",COUNTIFS(Tabla1[[#All],[¿Pasó a miembro?]],"Si",Tabla1[[#All],[Tipo Incrito]],"&lt;&gt;Pre-Inscrito",Tabla1[[#All],[llave2]],Gráficos_!C32))</f>
        <v/>
      </c>
      <c r="J32" s="187" t="str">
        <f>IF(C32="","",COUNTIFS(Tabla1[[#All],[sem 01]],"=P",Tabla1[[#All],[llave2]],Gráficos_!C32))</f>
        <v/>
      </c>
      <c r="K32" t="str">
        <f>IF(C32="","",COUNTIFS(Tabla1[[#All],[sem 02]],"=P",Tabla1[[#All],[llave2]],Gráficos_!C32))</f>
        <v/>
      </c>
      <c r="L32" t="str">
        <f>IF(C32="","",COUNTIFS(Tabla1[[#All],[sem 03]],"=P",Tabla1[[#All],[llave2]],Gráficos_!C32))</f>
        <v/>
      </c>
      <c r="M32" t="str">
        <f>IF(C32="","",COUNTIFS(Tabla1[[#All],[sem 04]],"=P",Tabla1[[#All],[llave2]],Gráficos_!C32))</f>
        <v/>
      </c>
      <c r="N32" t="str">
        <f>IF(C32="","",COUNTIFS(Tabla1[[#All],[sem 05]],"=P",Tabla1[[#All],[llave2]],Gráficos_!C32))</f>
        <v/>
      </c>
      <c r="O32" t="str">
        <f>IF(C32="","",COUNTIFS(Tabla1[[#All],[sem 06]],"=P",Tabla1[[#All],[llave2]],Gráficos_!C32))</f>
        <v/>
      </c>
      <c r="P32" t="str">
        <f>IF(C32="","",COUNTIFS(Tabla1[[#All],[sem 07]],"=P",Tabla1[[#All],[llave2]],Gráficos_!C32))</f>
        <v/>
      </c>
      <c r="Q32" t="str">
        <f>IF(C32="","",COUNTIFS(Tabla1[[#All],[sem 08]],"=P",Tabla1[[#All],[llave2]],Gráficos_!C32))</f>
        <v/>
      </c>
      <c r="R32" t="str">
        <f>IF(C32="","",COUNTIFS(Tabla1[[#All],[sem 09]],"=P",Tabla1[[#All],[llave2]],Gráficos_!C32))</f>
        <v/>
      </c>
      <c r="S32" t="str">
        <f>IF(C32="","",COUNTIFS(Tabla1[[#All],[sem 10]],"=P",Tabla1[[#All],[llave2]],Gráficos_!C32))</f>
        <v/>
      </c>
      <c r="T32" t="str">
        <f>IF(C32="","",COUNTIFS(Tabla1[[#All],[sem 11]],"=P",Tabla1[[#All],[llave2]],Gráficos_!C32))</f>
        <v/>
      </c>
      <c r="U32" t="str">
        <f>IF(C32="","",COUNTIFS(Tabla1[[#All],[sem 12]],"=P",Tabla1[[#All],[llave2]],Gráficos_!C32))</f>
        <v/>
      </c>
      <c r="V32" t="str">
        <f>IF(C32="","",COUNTIFS(Tabla1[[#All],[sem 13]],"=P",Tabla1[[#All],[llave2]],Gráficos_!C32))</f>
        <v/>
      </c>
      <c r="W32" t="str">
        <f>IF(C32="","",COUNTIFS(Tabla1[[#All],[sem 14]],"=P",Tabla1[[#All],[llave2]],Gráficos_!C32))</f>
        <v/>
      </c>
      <c r="X32" t="str">
        <f>IF(C32="","",COUNTIFS(Tabla1[[#All],[sem 15]],"=P",Tabla1[[#All],[llave2]],Gráficos_!C32))</f>
        <v/>
      </c>
      <c r="Y32" s="191" t="str">
        <f>IF(C32="","",COUNTIFS(Tabla1[[#All],[sem 16]],"=P",Tabla1[[#All],[llave2]],Gráficos_!C32))</f>
        <v/>
      </c>
      <c r="AA32" s="187" t="str">
        <f t="shared" si="0"/>
        <v/>
      </c>
      <c r="AB32" t="str">
        <f t="shared" si="1"/>
        <v/>
      </c>
      <c r="AC32" s="63" t="str">
        <f t="shared" si="2"/>
        <v/>
      </c>
      <c r="AD32" t="str">
        <f t="shared" si="3"/>
        <v/>
      </c>
      <c r="AE32" t="str">
        <f t="shared" si="13"/>
        <v/>
      </c>
      <c r="AF32" t="str">
        <f t="shared" si="4"/>
        <v/>
      </c>
      <c r="AG32" t="str">
        <f t="shared" si="5"/>
        <v/>
      </c>
      <c r="AH32" t="str">
        <f t="shared" si="6"/>
        <v/>
      </c>
      <c r="AI32" t="str">
        <f t="shared" si="7"/>
        <v/>
      </c>
      <c r="AK32" t="str">
        <f t="shared" si="16"/>
        <v/>
      </c>
      <c r="AL32" t="str">
        <f t="shared" si="16"/>
        <v/>
      </c>
      <c r="AM32" t="str">
        <f t="shared" si="16"/>
        <v/>
      </c>
      <c r="AN32" t="str">
        <f t="shared" si="16"/>
        <v/>
      </c>
      <c r="AO32" t="str">
        <f t="shared" si="16"/>
        <v/>
      </c>
      <c r="AP32" t="str">
        <f t="shared" si="16"/>
        <v/>
      </c>
      <c r="AQ32" t="str">
        <f t="shared" si="16"/>
        <v/>
      </c>
      <c r="AR32" t="str">
        <f t="shared" si="16"/>
        <v/>
      </c>
      <c r="AS32" t="str">
        <f t="shared" si="16"/>
        <v/>
      </c>
      <c r="AT32" t="str">
        <f t="shared" si="16"/>
        <v/>
      </c>
      <c r="AU32" t="str">
        <f t="shared" si="16"/>
        <v/>
      </c>
      <c r="AV32" t="str">
        <f t="shared" si="16"/>
        <v/>
      </c>
      <c r="AW32" t="str">
        <f t="shared" si="9"/>
        <v/>
      </c>
      <c r="AX32" t="str">
        <f t="shared" si="10"/>
        <v/>
      </c>
      <c r="AY32" t="str">
        <f t="shared" si="11"/>
        <v/>
      </c>
      <c r="AZ32" s="191" t="str">
        <f t="shared" si="12"/>
        <v/>
      </c>
      <c r="BA32" t="str">
        <f t="shared" si="15"/>
        <v/>
      </c>
    </row>
    <row r="33" spans="4:96">
      <c r="I33" t="str">
        <f>IF(C33="","",COUNTIFS(Tabla1[[#All],[¿Pasó a miembro?]],"Si",Tabla1[[#All],[Tipo Incrito]],"&lt;&gt;Pre-Inscrito",Tabla1[[#All],[llave2]],Gráficos_!C33))</f>
        <v/>
      </c>
      <c r="J33" s="187" t="str">
        <f>IF(C33="","",COUNTIFS(Tabla1[[#All],[sem 01]],"=P",Tabla1[[#All],[llave2]],Gráficos_!C33))</f>
        <v/>
      </c>
      <c r="K33" t="str">
        <f>IF(C33="","",COUNTIFS(Tabla1[[#All],[sem 02]],"=P",Tabla1[[#All],[llave2]],Gráficos_!C33))</f>
        <v/>
      </c>
      <c r="L33" t="str">
        <f>IF(C33="","",COUNTIFS(Tabla1[[#All],[sem 03]],"=P",Tabla1[[#All],[llave2]],Gráficos_!C33))</f>
        <v/>
      </c>
      <c r="M33" t="str">
        <f>IF(C33="","",COUNTIFS(Tabla1[[#All],[sem 04]],"=P",Tabla1[[#All],[llave2]],Gráficos_!C33))</f>
        <v/>
      </c>
      <c r="N33" t="str">
        <f>IF(C33="","",COUNTIFS(Tabla1[[#All],[sem 05]],"=P",Tabla1[[#All],[llave2]],Gráficos_!C33))</f>
        <v/>
      </c>
      <c r="O33" t="str">
        <f>IF(C33="","",COUNTIFS(Tabla1[[#All],[sem 06]],"=P",Tabla1[[#All],[llave2]],Gráficos_!C33))</f>
        <v/>
      </c>
      <c r="P33" t="str">
        <f>IF(C33="","",COUNTIFS(Tabla1[[#All],[sem 07]],"=P",Tabla1[[#All],[llave2]],Gráficos_!C33))</f>
        <v/>
      </c>
      <c r="Q33" t="str">
        <f>IF(C33="","",COUNTIFS(Tabla1[[#All],[sem 08]],"=P",Tabla1[[#All],[llave2]],Gráficos_!C33))</f>
        <v/>
      </c>
      <c r="R33" t="str">
        <f>IF(C33="","",COUNTIFS(Tabla1[[#All],[sem 09]],"=P",Tabla1[[#All],[llave2]],Gráficos_!C33))</f>
        <v/>
      </c>
      <c r="S33" t="str">
        <f>IF(C33="","",COUNTIFS(Tabla1[[#All],[sem 10]],"=P",Tabla1[[#All],[llave2]],Gráficos_!C33))</f>
        <v/>
      </c>
      <c r="T33" t="str">
        <f>IF(C33="","",COUNTIFS(Tabla1[[#All],[sem 11]],"=P",Tabla1[[#All],[llave2]],Gráficos_!C33))</f>
        <v/>
      </c>
      <c r="U33" t="str">
        <f>IF(C33="","",COUNTIFS(Tabla1[[#All],[sem 12]],"=P",Tabla1[[#All],[llave2]],Gráficos_!C33))</f>
        <v/>
      </c>
      <c r="V33" t="str">
        <f>IF(C33="","",COUNTIFS(Tabla1[[#All],[sem 13]],"=P",Tabla1[[#All],[llave2]],Gráficos_!C33))</f>
        <v/>
      </c>
      <c r="W33" t="str">
        <f>IF(C33="","",COUNTIFS(Tabla1[[#All],[sem 14]],"=P",Tabla1[[#All],[llave2]],Gráficos_!C33))</f>
        <v/>
      </c>
      <c r="X33" t="str">
        <f>IF(C33="","",COUNTIFS(Tabla1[[#All],[sem 15]],"=P",Tabla1[[#All],[llave2]],Gráficos_!C33))</f>
        <v/>
      </c>
      <c r="Y33" s="191" t="str">
        <f>IF(C33="","",COUNTIFS(Tabla1[[#All],[sem 16]],"=P",Tabla1[[#All],[llave2]],Gráficos_!C33))</f>
        <v/>
      </c>
      <c r="AA33" s="187" t="str">
        <f t="shared" si="0"/>
        <v/>
      </c>
      <c r="AB33" t="str">
        <f t="shared" si="1"/>
        <v/>
      </c>
      <c r="AC33" s="63" t="str">
        <f t="shared" si="2"/>
        <v/>
      </c>
      <c r="AD33" t="str">
        <f t="shared" si="3"/>
        <v/>
      </c>
      <c r="AE33" t="str">
        <f t="shared" si="13"/>
        <v/>
      </c>
      <c r="AF33" t="str">
        <f t="shared" si="4"/>
        <v/>
      </c>
      <c r="AG33" t="str">
        <f t="shared" si="5"/>
        <v/>
      </c>
      <c r="AH33" t="str">
        <f t="shared" si="6"/>
        <v/>
      </c>
      <c r="AI33" t="str">
        <f t="shared" si="7"/>
        <v/>
      </c>
      <c r="AK33" t="str">
        <f t="shared" si="16"/>
        <v/>
      </c>
      <c r="AL33" t="str">
        <f t="shared" si="16"/>
        <v/>
      </c>
      <c r="AM33" t="str">
        <f t="shared" si="16"/>
        <v/>
      </c>
      <c r="AN33" t="str">
        <f t="shared" si="16"/>
        <v/>
      </c>
      <c r="AO33" t="str">
        <f t="shared" si="16"/>
        <v/>
      </c>
      <c r="AP33" t="str">
        <f t="shared" si="16"/>
        <v/>
      </c>
      <c r="AQ33" t="str">
        <f t="shared" si="16"/>
        <v/>
      </c>
      <c r="AR33" t="str">
        <f t="shared" si="16"/>
        <v/>
      </c>
      <c r="AS33" t="str">
        <f t="shared" si="16"/>
        <v/>
      </c>
      <c r="AT33" t="str">
        <f t="shared" si="16"/>
        <v/>
      </c>
      <c r="AU33" t="str">
        <f t="shared" si="16"/>
        <v/>
      </c>
      <c r="AV33" t="str">
        <f t="shared" si="16"/>
        <v/>
      </c>
      <c r="AW33" t="str">
        <f t="shared" si="9"/>
        <v/>
      </c>
      <c r="AX33" t="str">
        <f t="shared" si="10"/>
        <v/>
      </c>
      <c r="AY33" t="str">
        <f t="shared" si="11"/>
        <v/>
      </c>
      <c r="AZ33" s="191" t="str">
        <f t="shared" si="12"/>
        <v/>
      </c>
      <c r="BA33" t="str">
        <f t="shared" si="15"/>
        <v/>
      </c>
    </row>
    <row r="34" spans="4:96">
      <c r="I34" t="str">
        <f>IF(C34="","",COUNTIFS(Tabla1[[#All],[¿Pasó a miembro?]],"Si",Tabla1[[#All],[Tipo Incrito]],"&lt;&gt;Pre-Inscrito",Tabla1[[#All],[llave2]],Gráficos_!C34))</f>
        <v/>
      </c>
      <c r="J34" s="187" t="str">
        <f>IF(C34="","",COUNTIFS(Tabla1[[#All],[sem 01]],"=P",Tabla1[[#All],[llave2]],Gráficos_!C34))</f>
        <v/>
      </c>
      <c r="K34" t="str">
        <f>IF(C34="","",COUNTIFS(Tabla1[[#All],[sem 02]],"=P",Tabla1[[#All],[llave2]],Gráficos_!C34))</f>
        <v/>
      </c>
      <c r="L34" t="str">
        <f>IF(C34="","",COUNTIFS(Tabla1[[#All],[sem 03]],"=P",Tabla1[[#All],[llave2]],Gráficos_!C34))</f>
        <v/>
      </c>
      <c r="M34" t="str">
        <f>IF(C34="","",COUNTIFS(Tabla1[[#All],[sem 04]],"=P",Tabla1[[#All],[llave2]],Gráficos_!C34))</f>
        <v/>
      </c>
      <c r="N34" t="str">
        <f>IF(C34="","",COUNTIFS(Tabla1[[#All],[sem 05]],"=P",Tabla1[[#All],[llave2]],Gráficos_!C34))</f>
        <v/>
      </c>
      <c r="O34" t="str">
        <f>IF(C34="","",COUNTIFS(Tabla1[[#All],[sem 06]],"=P",Tabla1[[#All],[llave2]],Gráficos_!C34))</f>
        <v/>
      </c>
      <c r="P34" t="str">
        <f>IF(C34="","",COUNTIFS(Tabla1[[#All],[sem 07]],"=P",Tabla1[[#All],[llave2]],Gráficos_!C34))</f>
        <v/>
      </c>
      <c r="Q34" t="str">
        <f>IF(C34="","",COUNTIFS(Tabla1[[#All],[sem 08]],"=P",Tabla1[[#All],[llave2]],Gráficos_!C34))</f>
        <v/>
      </c>
      <c r="R34" t="str">
        <f>IF(C34="","",COUNTIFS(Tabla1[[#All],[sem 09]],"=P",Tabla1[[#All],[llave2]],Gráficos_!C34))</f>
        <v/>
      </c>
      <c r="S34" t="str">
        <f>IF(C34="","",COUNTIFS(Tabla1[[#All],[sem 10]],"=P",Tabla1[[#All],[llave2]],Gráficos_!C34))</f>
        <v/>
      </c>
      <c r="T34" t="str">
        <f>IF(C34="","",COUNTIFS(Tabla1[[#All],[sem 11]],"=P",Tabla1[[#All],[llave2]],Gráficos_!C34))</f>
        <v/>
      </c>
      <c r="U34" t="str">
        <f>IF(C34="","",COUNTIFS(Tabla1[[#All],[sem 12]],"=P",Tabla1[[#All],[llave2]],Gráficos_!C34))</f>
        <v/>
      </c>
      <c r="V34" t="str">
        <f>IF(C34="","",COUNTIFS(Tabla1[[#All],[sem 13]],"=P",Tabla1[[#All],[llave2]],Gráficos_!C34))</f>
        <v/>
      </c>
      <c r="W34" t="str">
        <f>IF(C34="","",COUNTIFS(Tabla1[[#All],[sem 14]],"=P",Tabla1[[#All],[llave2]],Gráficos_!C34))</f>
        <v/>
      </c>
      <c r="X34" t="str">
        <f>IF(C34="","",COUNTIFS(Tabla1[[#All],[sem 15]],"=P",Tabla1[[#All],[llave2]],Gráficos_!C34))</f>
        <v/>
      </c>
      <c r="Y34" s="191" t="str">
        <f>IF(C34="","",COUNTIFS(Tabla1[[#All],[sem 16]],"=P",Tabla1[[#All],[llave2]],Gráficos_!C34))</f>
        <v/>
      </c>
      <c r="AA34" s="187" t="str">
        <f t="shared" si="0"/>
        <v/>
      </c>
      <c r="AB34" t="str">
        <f t="shared" si="1"/>
        <v/>
      </c>
      <c r="AC34" s="63" t="str">
        <f t="shared" si="2"/>
        <v/>
      </c>
      <c r="AD34" t="str">
        <f t="shared" si="3"/>
        <v/>
      </c>
      <c r="AE34" t="str">
        <f t="shared" si="13"/>
        <v/>
      </c>
      <c r="AF34" t="str">
        <f t="shared" si="4"/>
        <v/>
      </c>
      <c r="AG34" t="str">
        <f t="shared" si="5"/>
        <v/>
      </c>
      <c r="AH34" t="str">
        <f t="shared" si="6"/>
        <v/>
      </c>
      <c r="AI34" t="str">
        <f t="shared" si="7"/>
        <v/>
      </c>
      <c r="AK34" t="str">
        <f t="shared" si="16"/>
        <v/>
      </c>
      <c r="AL34" t="str">
        <f t="shared" si="16"/>
        <v/>
      </c>
      <c r="AM34" t="str">
        <f t="shared" si="16"/>
        <v/>
      </c>
      <c r="AN34" t="str">
        <f t="shared" si="16"/>
        <v/>
      </c>
      <c r="AO34" t="str">
        <f t="shared" si="16"/>
        <v/>
      </c>
      <c r="AP34" t="str">
        <f t="shared" si="16"/>
        <v/>
      </c>
      <c r="AQ34" t="str">
        <f t="shared" si="16"/>
        <v/>
      </c>
      <c r="AR34" t="str">
        <f t="shared" si="16"/>
        <v/>
      </c>
      <c r="AS34" t="str">
        <f t="shared" si="16"/>
        <v/>
      </c>
      <c r="AT34" t="str">
        <f t="shared" si="16"/>
        <v/>
      </c>
      <c r="AU34" t="str">
        <f t="shared" si="16"/>
        <v/>
      </c>
      <c r="AV34" t="str">
        <f t="shared" si="16"/>
        <v/>
      </c>
      <c r="AW34" t="str">
        <f t="shared" si="9"/>
        <v/>
      </c>
      <c r="AX34" t="str">
        <f t="shared" si="10"/>
        <v/>
      </c>
      <c r="AY34" t="str">
        <f t="shared" si="11"/>
        <v/>
      </c>
      <c r="AZ34" s="191" t="str">
        <f t="shared" si="12"/>
        <v/>
      </c>
      <c r="BA34" t="str">
        <f t="shared" si="15"/>
        <v/>
      </c>
    </row>
    <row r="35" spans="4:96">
      <c r="I35" t="str">
        <f>IF(C35="","",COUNTIFS(Tabla1[[#All],[¿Pasó a miembro?]],"Si",Tabla1[[#All],[Tipo Incrito]],"&lt;&gt;Pre-Inscrito",Tabla1[[#All],[llave2]],Gráficos_!C35))</f>
        <v/>
      </c>
      <c r="J35" s="187" t="str">
        <f>IF(C35="","",COUNTIFS(Tabla1[[#All],[sem 01]],"=P",Tabla1[[#All],[llave2]],Gráficos_!C35))</f>
        <v/>
      </c>
      <c r="K35" t="str">
        <f>IF(C35="","",COUNTIFS(Tabla1[[#All],[sem 02]],"=P",Tabla1[[#All],[llave2]],Gráficos_!C35))</f>
        <v/>
      </c>
      <c r="L35" t="str">
        <f>IF(C35="","",COUNTIFS(Tabla1[[#All],[sem 03]],"=P",Tabla1[[#All],[llave2]],Gráficos_!C35))</f>
        <v/>
      </c>
      <c r="M35" t="str">
        <f>IF(C35="","",COUNTIFS(Tabla1[[#All],[sem 04]],"=P",Tabla1[[#All],[llave2]],Gráficos_!C35))</f>
        <v/>
      </c>
      <c r="N35" t="str">
        <f>IF(C35="","",COUNTIFS(Tabla1[[#All],[sem 05]],"=P",Tabla1[[#All],[llave2]],Gráficos_!C35))</f>
        <v/>
      </c>
      <c r="O35" t="str">
        <f>IF(C35="","",COUNTIFS(Tabla1[[#All],[sem 06]],"=P",Tabla1[[#All],[llave2]],Gráficos_!C35))</f>
        <v/>
      </c>
      <c r="P35" t="str">
        <f>IF(C35="","",COUNTIFS(Tabla1[[#All],[sem 07]],"=P",Tabla1[[#All],[llave2]],Gráficos_!C35))</f>
        <v/>
      </c>
      <c r="Q35" t="str">
        <f>IF(C35="","",COUNTIFS(Tabla1[[#All],[sem 08]],"=P",Tabla1[[#All],[llave2]],Gráficos_!C35))</f>
        <v/>
      </c>
      <c r="R35" t="str">
        <f>IF(C35="","",COUNTIFS(Tabla1[[#All],[sem 09]],"=P",Tabla1[[#All],[llave2]],Gráficos_!C35))</f>
        <v/>
      </c>
      <c r="S35" t="str">
        <f>IF(C35="","",COUNTIFS(Tabla1[[#All],[sem 10]],"=P",Tabla1[[#All],[llave2]],Gráficos_!C35))</f>
        <v/>
      </c>
      <c r="T35" t="str">
        <f>IF(C35="","",COUNTIFS(Tabla1[[#All],[sem 11]],"=P",Tabla1[[#All],[llave2]],Gráficos_!C35))</f>
        <v/>
      </c>
      <c r="U35" t="str">
        <f>IF(C35="","",COUNTIFS(Tabla1[[#All],[sem 12]],"=P",Tabla1[[#All],[llave2]],Gráficos_!C35))</f>
        <v/>
      </c>
      <c r="V35" t="str">
        <f>IF(C35="","",COUNTIFS(Tabla1[[#All],[sem 13]],"=P",Tabla1[[#All],[llave2]],Gráficos_!C35))</f>
        <v/>
      </c>
      <c r="W35" t="str">
        <f>IF(C35="","",COUNTIFS(Tabla1[[#All],[sem 14]],"=P",Tabla1[[#All],[llave2]],Gráficos_!C35))</f>
        <v/>
      </c>
      <c r="X35" t="str">
        <f>IF(C35="","",COUNTIFS(Tabla1[[#All],[sem 15]],"=P",Tabla1[[#All],[llave2]],Gráficos_!C35))</f>
        <v/>
      </c>
      <c r="Y35" s="191" t="str">
        <f>IF(C35="","",COUNTIFS(Tabla1[[#All],[sem 16]],"=P",Tabla1[[#All],[llave2]],Gráficos_!C35))</f>
        <v/>
      </c>
      <c r="AA35" s="187" t="str">
        <f t="shared" si="0"/>
        <v/>
      </c>
      <c r="AB35" t="str">
        <f t="shared" si="1"/>
        <v/>
      </c>
      <c r="AC35" s="63" t="str">
        <f t="shared" si="2"/>
        <v/>
      </c>
      <c r="AD35" t="str">
        <f t="shared" si="3"/>
        <v/>
      </c>
      <c r="AE35" t="str">
        <f t="shared" si="13"/>
        <v/>
      </c>
      <c r="AF35" t="str">
        <f t="shared" si="4"/>
        <v/>
      </c>
      <c r="AG35" t="str">
        <f t="shared" si="5"/>
        <v/>
      </c>
      <c r="AH35" t="str">
        <f t="shared" si="6"/>
        <v/>
      </c>
      <c r="AI35" t="str">
        <f t="shared" si="7"/>
        <v/>
      </c>
      <c r="AK35" t="str">
        <f t="shared" si="16"/>
        <v/>
      </c>
      <c r="AL35" t="str">
        <f t="shared" si="16"/>
        <v/>
      </c>
      <c r="AM35" t="str">
        <f t="shared" si="16"/>
        <v/>
      </c>
      <c r="AN35" t="str">
        <f t="shared" si="16"/>
        <v/>
      </c>
      <c r="AO35" t="str">
        <f t="shared" si="16"/>
        <v/>
      </c>
      <c r="AP35" t="str">
        <f t="shared" si="16"/>
        <v/>
      </c>
      <c r="AQ35" t="str">
        <f t="shared" si="16"/>
        <v/>
      </c>
      <c r="AR35" t="str">
        <f t="shared" si="16"/>
        <v/>
      </c>
      <c r="AS35" t="str">
        <f t="shared" si="16"/>
        <v/>
      </c>
      <c r="AT35" t="str">
        <f t="shared" si="16"/>
        <v/>
      </c>
      <c r="AU35" t="str">
        <f t="shared" si="16"/>
        <v/>
      </c>
      <c r="AV35" t="str">
        <f t="shared" si="16"/>
        <v/>
      </c>
      <c r="AW35" t="str">
        <f t="shared" si="9"/>
        <v/>
      </c>
      <c r="AX35" t="str">
        <f t="shared" si="10"/>
        <v/>
      </c>
      <c r="AY35" t="str">
        <f t="shared" si="11"/>
        <v/>
      </c>
      <c r="AZ35" s="191" t="str">
        <f t="shared" si="12"/>
        <v/>
      </c>
      <c r="BA35" t="str">
        <f t="shared" si="15"/>
        <v/>
      </c>
    </row>
    <row r="36" spans="4:96">
      <c r="I36" t="str">
        <f>IF(C36="","",COUNTIFS(Tabla1[[#All],[¿Pasó a miembro?]],"Si",Tabla1[[#All],[Tipo Incrito]],"&lt;&gt;Pre-Inscrito",Tabla1[[#All],[llave2]],Gráficos_!C36))</f>
        <v/>
      </c>
      <c r="J36" s="187" t="str">
        <f>IF(C36="","",COUNTIFS(Tabla1[[#All],[sem 01]],"=P",Tabla1[[#All],[llave2]],Gráficos_!C36))</f>
        <v/>
      </c>
      <c r="K36" t="str">
        <f>IF(C36="","",COUNTIFS(Tabla1[[#All],[sem 02]],"=P",Tabla1[[#All],[llave2]],Gráficos_!C36))</f>
        <v/>
      </c>
      <c r="L36" t="str">
        <f>IF(C36="","",COUNTIFS(Tabla1[[#All],[sem 03]],"=P",Tabla1[[#All],[llave2]],Gráficos_!C36))</f>
        <v/>
      </c>
      <c r="M36" t="str">
        <f>IF(C36="","",COUNTIFS(Tabla1[[#All],[sem 04]],"=P",Tabla1[[#All],[llave2]],Gráficos_!C36))</f>
        <v/>
      </c>
      <c r="N36" t="str">
        <f>IF(C36="","",COUNTIFS(Tabla1[[#All],[sem 05]],"=P",Tabla1[[#All],[llave2]],Gráficos_!C36))</f>
        <v/>
      </c>
      <c r="O36" t="str">
        <f>IF(C36="","",COUNTIFS(Tabla1[[#All],[sem 06]],"=P",Tabla1[[#All],[llave2]],Gráficos_!C36))</f>
        <v/>
      </c>
      <c r="P36" t="str">
        <f>IF(C36="","",COUNTIFS(Tabla1[[#All],[sem 07]],"=P",Tabla1[[#All],[llave2]],Gráficos_!C36))</f>
        <v/>
      </c>
      <c r="Q36" t="str">
        <f>IF(C36="","",COUNTIFS(Tabla1[[#All],[sem 08]],"=P",Tabla1[[#All],[llave2]],Gráficos_!C36))</f>
        <v/>
      </c>
      <c r="R36" t="str">
        <f>IF(C36="","",COUNTIFS(Tabla1[[#All],[sem 09]],"=P",Tabla1[[#All],[llave2]],Gráficos_!C36))</f>
        <v/>
      </c>
      <c r="S36" t="str">
        <f>IF(C36="","",COUNTIFS(Tabla1[[#All],[sem 10]],"=P",Tabla1[[#All],[llave2]],Gráficos_!C36))</f>
        <v/>
      </c>
      <c r="T36" t="str">
        <f>IF(C36="","",COUNTIFS(Tabla1[[#All],[sem 11]],"=P",Tabla1[[#All],[llave2]],Gráficos_!C36))</f>
        <v/>
      </c>
      <c r="U36" t="str">
        <f>IF(C36="","",COUNTIFS(Tabla1[[#All],[sem 12]],"=P",Tabla1[[#All],[llave2]],Gráficos_!C36))</f>
        <v/>
      </c>
      <c r="V36" t="str">
        <f>IF(C36="","",COUNTIFS(Tabla1[[#All],[sem 13]],"=P",Tabla1[[#All],[llave2]],Gráficos_!C36))</f>
        <v/>
      </c>
      <c r="W36" t="str">
        <f>IF(C36="","",COUNTIFS(Tabla1[[#All],[sem 14]],"=P",Tabla1[[#All],[llave2]],Gráficos_!C36))</f>
        <v/>
      </c>
      <c r="X36" t="str">
        <f>IF(C36="","",COUNTIFS(Tabla1[[#All],[sem 15]],"=P",Tabla1[[#All],[llave2]],Gráficos_!C36))</f>
        <v/>
      </c>
      <c r="Y36" s="191" t="str">
        <f>IF(C36="","",COUNTIFS(Tabla1[[#All],[sem 16]],"=P",Tabla1[[#All],[llave2]],Gráficos_!C36))</f>
        <v/>
      </c>
      <c r="AA36" s="187" t="str">
        <f t="shared" si="0"/>
        <v/>
      </c>
      <c r="AB36" t="str">
        <f t="shared" si="1"/>
        <v/>
      </c>
      <c r="AC36" s="63" t="str">
        <f t="shared" si="2"/>
        <v/>
      </c>
      <c r="AD36" t="str">
        <f t="shared" si="3"/>
        <v/>
      </c>
      <c r="AE36" t="str">
        <f t="shared" si="13"/>
        <v/>
      </c>
      <c r="AF36" t="str">
        <f t="shared" si="4"/>
        <v/>
      </c>
      <c r="AG36" t="str">
        <f t="shared" si="5"/>
        <v/>
      </c>
      <c r="AH36" t="str">
        <f t="shared" si="6"/>
        <v/>
      </c>
      <c r="AI36" t="str">
        <f t="shared" si="7"/>
        <v/>
      </c>
      <c r="AK36" t="str">
        <f t="shared" si="16"/>
        <v/>
      </c>
      <c r="AL36" t="str">
        <f t="shared" si="16"/>
        <v/>
      </c>
      <c r="AM36" t="str">
        <f t="shared" si="16"/>
        <v/>
      </c>
      <c r="AN36" t="str">
        <f t="shared" si="16"/>
        <v/>
      </c>
      <c r="AO36" t="str">
        <f t="shared" si="16"/>
        <v/>
      </c>
      <c r="AP36" t="str">
        <f t="shared" si="16"/>
        <v/>
      </c>
      <c r="AQ36" t="str">
        <f t="shared" si="16"/>
        <v/>
      </c>
      <c r="AR36" t="str">
        <f t="shared" si="16"/>
        <v/>
      </c>
      <c r="AS36" t="str">
        <f t="shared" si="16"/>
        <v/>
      </c>
      <c r="AT36" t="str">
        <f t="shared" si="16"/>
        <v/>
      </c>
      <c r="AU36" t="str">
        <f t="shared" si="16"/>
        <v/>
      </c>
      <c r="AV36" t="str">
        <f t="shared" si="16"/>
        <v/>
      </c>
      <c r="AW36" t="str">
        <f t="shared" si="9"/>
        <v/>
      </c>
      <c r="AX36" t="str">
        <f t="shared" si="10"/>
        <v/>
      </c>
      <c r="AY36" t="str">
        <f t="shared" si="11"/>
        <v/>
      </c>
      <c r="AZ36" s="191" t="str">
        <f t="shared" si="12"/>
        <v/>
      </c>
      <c r="BA36" t="str">
        <f t="shared" si="15"/>
        <v/>
      </c>
    </row>
    <row r="37" spans="4:96">
      <c r="I37" t="str">
        <f>IF(C37="","",COUNTIFS(Tabla1[[#All],[¿Pasó a miembro?]],"Si",Tabla1[[#All],[Tipo Incrito]],"&lt;&gt;Pre-Inscrito",Tabla1[[#All],[llave2]],Gráficos_!C37))</f>
        <v/>
      </c>
      <c r="J37" s="187" t="str">
        <f>IF(C37="","",COUNTIFS(Tabla1[[#All],[sem 01]],"=P",Tabla1[[#All],[llave2]],Gráficos_!C37))</f>
        <v/>
      </c>
      <c r="K37" t="str">
        <f>IF(C37="","",COUNTIFS(Tabla1[[#All],[sem 02]],"=P",Tabla1[[#All],[llave2]],Gráficos_!C37))</f>
        <v/>
      </c>
      <c r="L37" t="str">
        <f>IF(C37="","",COUNTIFS(Tabla1[[#All],[sem 03]],"=P",Tabla1[[#All],[llave2]],Gráficos_!C37))</f>
        <v/>
      </c>
      <c r="M37" t="str">
        <f>IF(C37="","",COUNTIFS(Tabla1[[#All],[sem 04]],"=P",Tabla1[[#All],[llave2]],Gráficos_!C37))</f>
        <v/>
      </c>
      <c r="N37" t="str">
        <f>IF(C37="","",COUNTIFS(Tabla1[[#All],[sem 05]],"=P",Tabla1[[#All],[llave2]],Gráficos_!C37))</f>
        <v/>
      </c>
      <c r="O37" t="str">
        <f>IF(C37="","",COUNTIFS(Tabla1[[#All],[sem 06]],"=P",Tabla1[[#All],[llave2]],Gráficos_!C37))</f>
        <v/>
      </c>
      <c r="P37" t="str">
        <f>IF(C37="","",COUNTIFS(Tabla1[[#All],[sem 07]],"=P",Tabla1[[#All],[llave2]],Gráficos_!C37))</f>
        <v/>
      </c>
      <c r="Q37" t="str">
        <f>IF(C37="","",COUNTIFS(Tabla1[[#All],[sem 08]],"=P",Tabla1[[#All],[llave2]],Gráficos_!C37))</f>
        <v/>
      </c>
      <c r="R37" t="str">
        <f>IF(C37="","",COUNTIFS(Tabla1[[#All],[sem 09]],"=P",Tabla1[[#All],[llave2]],Gráficos_!C37))</f>
        <v/>
      </c>
      <c r="S37" t="str">
        <f>IF(C37="","",COUNTIFS(Tabla1[[#All],[sem 10]],"=P",Tabla1[[#All],[llave2]],Gráficos_!C37))</f>
        <v/>
      </c>
      <c r="T37" t="str">
        <f>IF(C37="","",COUNTIFS(Tabla1[[#All],[sem 11]],"=P",Tabla1[[#All],[llave2]],Gráficos_!C37))</f>
        <v/>
      </c>
      <c r="U37" t="str">
        <f>IF(C37="","",COUNTIFS(Tabla1[[#All],[sem 12]],"=P",Tabla1[[#All],[llave2]],Gráficos_!C37))</f>
        <v/>
      </c>
      <c r="V37" t="str">
        <f>IF(C37="","",COUNTIFS(Tabla1[[#All],[sem 13]],"=P",Tabla1[[#All],[llave2]],Gráficos_!C37))</f>
        <v/>
      </c>
      <c r="W37" t="str">
        <f>IF(C37="","",COUNTIFS(Tabla1[[#All],[sem 14]],"=P",Tabla1[[#All],[llave2]],Gráficos_!C37))</f>
        <v/>
      </c>
      <c r="X37" t="str">
        <f>IF(C37="","",COUNTIFS(Tabla1[[#All],[sem 15]],"=P",Tabla1[[#All],[llave2]],Gráficos_!C37))</f>
        <v/>
      </c>
      <c r="Y37" s="191" t="str">
        <f>IF(C37="","",COUNTIFS(Tabla1[[#All],[sem 16]],"=P",Tabla1[[#All],[llave2]],Gráficos_!C37))</f>
        <v/>
      </c>
      <c r="AA37" s="187" t="str">
        <f t="shared" si="0"/>
        <v/>
      </c>
      <c r="AB37" t="str">
        <f t="shared" si="1"/>
        <v/>
      </c>
      <c r="AC37" s="63" t="str">
        <f t="shared" si="2"/>
        <v/>
      </c>
      <c r="AD37" t="str">
        <f t="shared" si="3"/>
        <v/>
      </c>
      <c r="AE37" t="str">
        <f t="shared" si="13"/>
        <v/>
      </c>
      <c r="AF37" t="str">
        <f t="shared" si="4"/>
        <v/>
      </c>
      <c r="AG37" t="str">
        <f t="shared" si="5"/>
        <v/>
      </c>
      <c r="AH37" t="str">
        <f t="shared" si="6"/>
        <v/>
      </c>
      <c r="AI37" t="str">
        <f t="shared" si="7"/>
        <v/>
      </c>
      <c r="AK37" t="str">
        <f t="shared" si="16"/>
        <v/>
      </c>
      <c r="AL37" t="str">
        <f t="shared" si="16"/>
        <v/>
      </c>
      <c r="AM37" t="str">
        <f t="shared" si="16"/>
        <v/>
      </c>
      <c r="AN37" t="str">
        <f t="shared" si="16"/>
        <v/>
      </c>
      <c r="AO37" t="str">
        <f t="shared" si="16"/>
        <v/>
      </c>
      <c r="AP37" t="str">
        <f t="shared" si="16"/>
        <v/>
      </c>
      <c r="AQ37" t="str">
        <f t="shared" si="16"/>
        <v/>
      </c>
      <c r="AR37" t="str">
        <f t="shared" si="16"/>
        <v/>
      </c>
      <c r="AS37" t="str">
        <f t="shared" si="16"/>
        <v/>
      </c>
      <c r="AT37" t="str">
        <f t="shared" si="16"/>
        <v/>
      </c>
      <c r="AU37" t="str">
        <f t="shared" si="16"/>
        <v/>
      </c>
      <c r="AV37" t="str">
        <f t="shared" si="16"/>
        <v/>
      </c>
      <c r="AW37" t="str">
        <f t="shared" si="9"/>
        <v/>
      </c>
      <c r="AX37" t="str">
        <f t="shared" si="10"/>
        <v/>
      </c>
      <c r="AY37" t="str">
        <f t="shared" si="11"/>
        <v/>
      </c>
      <c r="AZ37" s="191" t="str">
        <f t="shared" si="12"/>
        <v/>
      </c>
      <c r="BA37" t="str">
        <f t="shared" si="15"/>
        <v/>
      </c>
    </row>
    <row r="38" spans="4:96">
      <c r="I38" t="str">
        <f>IF(C38="","",COUNTIFS(Tabla1[[#All],[¿Pasó a miembro?]],"Si",Tabla1[[#All],[Tipo Incrito]],"&lt;&gt;Pre-Inscrito",Tabla1[[#All],[llave2]],Gráficos_!C38))</f>
        <v/>
      </c>
      <c r="J38" s="187" t="str">
        <f>IF(C38="","",COUNTIFS(Tabla1[[#All],[sem 01]],"=P",Tabla1[[#All],[llave2]],Gráficos_!C38))</f>
        <v/>
      </c>
      <c r="K38" t="str">
        <f>IF(C38="","",COUNTIFS(Tabla1[[#All],[sem 02]],"=P",Tabla1[[#All],[llave2]],Gráficos_!C38))</f>
        <v/>
      </c>
      <c r="L38" t="str">
        <f>IF(C38="","",COUNTIFS(Tabla1[[#All],[sem 03]],"=P",Tabla1[[#All],[llave2]],Gráficos_!C38))</f>
        <v/>
      </c>
      <c r="M38" t="str">
        <f>IF(C38="","",COUNTIFS(Tabla1[[#All],[sem 04]],"=P",Tabla1[[#All],[llave2]],Gráficos_!C38))</f>
        <v/>
      </c>
      <c r="N38" t="str">
        <f>IF(C38="","",COUNTIFS(Tabla1[[#All],[sem 05]],"=P",Tabla1[[#All],[llave2]],Gráficos_!C38))</f>
        <v/>
      </c>
      <c r="O38" t="str">
        <f>IF(C38="","",COUNTIFS(Tabla1[[#All],[sem 06]],"=P",Tabla1[[#All],[llave2]],Gráficos_!C38))</f>
        <v/>
      </c>
      <c r="P38" t="str">
        <f>IF(C38="","",COUNTIFS(Tabla1[[#All],[sem 07]],"=P",Tabla1[[#All],[llave2]],Gráficos_!C38))</f>
        <v/>
      </c>
      <c r="Q38" t="str">
        <f>IF(C38="","",COUNTIFS(Tabla1[[#All],[sem 08]],"=P",Tabla1[[#All],[llave2]],Gráficos_!C38))</f>
        <v/>
      </c>
      <c r="R38" t="str">
        <f>IF(C38="","",COUNTIFS(Tabla1[[#All],[sem 09]],"=P",Tabla1[[#All],[llave2]],Gráficos_!C38))</f>
        <v/>
      </c>
      <c r="S38" t="str">
        <f>IF(C38="","",COUNTIFS(Tabla1[[#All],[sem 10]],"=P",Tabla1[[#All],[llave2]],Gráficos_!C38))</f>
        <v/>
      </c>
      <c r="T38" t="str">
        <f>IF(C38="","",COUNTIFS(Tabla1[[#All],[sem 11]],"=P",Tabla1[[#All],[llave2]],Gráficos_!C38))</f>
        <v/>
      </c>
      <c r="U38" t="str">
        <f>IF(C38="","",COUNTIFS(Tabla1[[#All],[sem 12]],"=P",Tabla1[[#All],[llave2]],Gráficos_!C38))</f>
        <v/>
      </c>
      <c r="V38" t="str">
        <f>IF(C38="","",COUNTIFS(Tabla1[[#All],[sem 13]],"=P",Tabla1[[#All],[llave2]],Gráficos_!C38))</f>
        <v/>
      </c>
      <c r="W38" t="str">
        <f>IF(C38="","",COUNTIFS(Tabla1[[#All],[sem 14]],"=P",Tabla1[[#All],[llave2]],Gráficos_!C38))</f>
        <v/>
      </c>
      <c r="X38" t="str">
        <f>IF(C38="","",COUNTIFS(Tabla1[[#All],[sem 15]],"=P",Tabla1[[#All],[llave2]],Gráficos_!C38))</f>
        <v/>
      </c>
      <c r="Y38" s="191" t="str">
        <f>IF(C38="","",COUNTIFS(Tabla1[[#All],[sem 16]],"=P",Tabla1[[#All],[llave2]],Gráficos_!C38))</f>
        <v/>
      </c>
      <c r="AA38" s="187" t="str">
        <f t="shared" si="0"/>
        <v/>
      </c>
      <c r="AB38" t="str">
        <f t="shared" si="1"/>
        <v/>
      </c>
      <c r="AC38" s="63" t="str">
        <f t="shared" si="2"/>
        <v/>
      </c>
      <c r="AD38" t="str">
        <f t="shared" si="3"/>
        <v/>
      </c>
      <c r="AE38" t="str">
        <f t="shared" si="13"/>
        <v/>
      </c>
      <c r="AF38" t="str">
        <f t="shared" si="4"/>
        <v/>
      </c>
      <c r="AG38" t="str">
        <f t="shared" si="5"/>
        <v/>
      </c>
      <c r="AH38" t="str">
        <f t="shared" si="6"/>
        <v/>
      </c>
      <c r="AI38" t="str">
        <f t="shared" si="7"/>
        <v/>
      </c>
      <c r="AK38" t="str">
        <f t="shared" si="16"/>
        <v/>
      </c>
      <c r="AL38" t="str">
        <f t="shared" si="16"/>
        <v/>
      </c>
      <c r="AM38" t="str">
        <f t="shared" si="16"/>
        <v/>
      </c>
      <c r="AN38" t="str">
        <f t="shared" si="16"/>
        <v/>
      </c>
      <c r="AO38" t="str">
        <f t="shared" si="16"/>
        <v/>
      </c>
      <c r="AP38" t="str">
        <f t="shared" si="16"/>
        <v/>
      </c>
      <c r="AQ38" t="str">
        <f t="shared" si="16"/>
        <v/>
      </c>
      <c r="AR38" t="str">
        <f t="shared" si="16"/>
        <v/>
      </c>
      <c r="AS38" t="str">
        <f t="shared" si="16"/>
        <v/>
      </c>
      <c r="AT38" t="str">
        <f t="shared" si="16"/>
        <v/>
      </c>
      <c r="AU38" t="str">
        <f t="shared" si="16"/>
        <v/>
      </c>
      <c r="AV38" t="str">
        <f t="shared" si="16"/>
        <v/>
      </c>
      <c r="AW38" t="str">
        <f t="shared" si="9"/>
        <v/>
      </c>
      <c r="AX38" t="str">
        <f t="shared" si="10"/>
        <v/>
      </c>
      <c r="AY38" t="str">
        <f t="shared" si="11"/>
        <v/>
      </c>
      <c r="AZ38" s="191" t="str">
        <f t="shared" si="12"/>
        <v/>
      </c>
      <c r="BA38" t="str">
        <f t="shared" si="15"/>
        <v/>
      </c>
    </row>
    <row r="39" spans="4:96">
      <c r="I39" t="str">
        <f>IF(C39="","",COUNTIFS(Tabla1[[#All],[¿Pasó a miembro?]],"Si",Tabla1[[#All],[Tipo Incrito]],"&lt;&gt;Pre-Inscrito",Tabla1[[#All],[llave2]],Gráficos_!C39))</f>
        <v/>
      </c>
      <c r="J39" s="187" t="str">
        <f>IF(C39="","",COUNTIFS(Tabla1[[#All],[sem 01]],"=P",Tabla1[[#All],[llave2]],Gráficos_!C39))</f>
        <v/>
      </c>
      <c r="K39" t="str">
        <f>IF(C39="","",COUNTIFS(Tabla1[[#All],[sem 02]],"=P",Tabla1[[#All],[llave2]],Gráficos_!C39))</f>
        <v/>
      </c>
      <c r="L39" t="str">
        <f>IF(C39="","",COUNTIFS(Tabla1[[#All],[sem 03]],"=P",Tabla1[[#All],[llave2]],Gráficos_!C39))</f>
        <v/>
      </c>
      <c r="M39" t="str">
        <f>IF(C39="","",COUNTIFS(Tabla1[[#All],[sem 04]],"=P",Tabla1[[#All],[llave2]],Gráficos_!C39))</f>
        <v/>
      </c>
      <c r="N39" t="str">
        <f>IF(C39="","",COUNTIFS(Tabla1[[#All],[sem 05]],"=P",Tabla1[[#All],[llave2]],Gráficos_!C39))</f>
        <v/>
      </c>
      <c r="O39" t="str">
        <f>IF(C39="","",COUNTIFS(Tabla1[[#All],[sem 06]],"=P",Tabla1[[#All],[llave2]],Gráficos_!C39))</f>
        <v/>
      </c>
      <c r="P39" t="str">
        <f>IF(C39="","",COUNTIFS(Tabla1[[#All],[sem 07]],"=P",Tabla1[[#All],[llave2]],Gráficos_!C39))</f>
        <v/>
      </c>
      <c r="Q39" t="str">
        <f>IF(C39="","",COUNTIFS(Tabla1[[#All],[sem 08]],"=P",Tabla1[[#All],[llave2]],Gráficos_!C39))</f>
        <v/>
      </c>
      <c r="R39" t="str">
        <f>IF(C39="","",COUNTIFS(Tabla1[[#All],[sem 09]],"=P",Tabla1[[#All],[llave2]],Gráficos_!C39))</f>
        <v/>
      </c>
      <c r="S39" t="str">
        <f>IF(C39="","",COUNTIFS(Tabla1[[#All],[sem 10]],"=P",Tabla1[[#All],[llave2]],Gráficos_!C39))</f>
        <v/>
      </c>
      <c r="T39" t="str">
        <f>IF(C39="","",COUNTIFS(Tabla1[[#All],[sem 11]],"=P",Tabla1[[#All],[llave2]],Gráficos_!C39))</f>
        <v/>
      </c>
      <c r="U39" t="str">
        <f>IF(C39="","",COUNTIFS(Tabla1[[#All],[sem 12]],"=P",Tabla1[[#All],[llave2]],Gráficos_!C39))</f>
        <v/>
      </c>
      <c r="V39" t="str">
        <f>IF(C39="","",COUNTIFS(Tabla1[[#All],[sem 13]],"=P",Tabla1[[#All],[llave2]],Gráficos_!C39))</f>
        <v/>
      </c>
      <c r="W39" t="str">
        <f>IF(C39="","",COUNTIFS(Tabla1[[#All],[sem 14]],"=P",Tabla1[[#All],[llave2]],Gráficos_!C39))</f>
        <v/>
      </c>
      <c r="X39" t="str">
        <f>IF(C39="","",COUNTIFS(Tabla1[[#All],[sem 15]],"=P",Tabla1[[#All],[llave2]],Gráficos_!C39))</f>
        <v/>
      </c>
      <c r="Y39" s="191" t="str">
        <f>IF(C39="","",COUNTIFS(Tabla1[[#All],[sem 16]],"=P",Tabla1[[#All],[llave2]],Gráficos_!C39))</f>
        <v/>
      </c>
      <c r="AA39" s="187" t="str">
        <f t="shared" ref="AA39:AA70" si="17">IF(OR(C39="",C39="(En blanco)"),"",C39)</f>
        <v/>
      </c>
      <c r="AB39" t="str">
        <f t="shared" ref="AB39:AB70" si="18">IF(OR(D39="",D39="(En blanco)"),"",D39)</f>
        <v/>
      </c>
      <c r="AC39" s="63" t="str">
        <f t="shared" ref="AC39:AC70" si="19">IF(OR(B39="",B39="(En blanco)"),"",B39)</f>
        <v/>
      </c>
      <c r="AD39" t="str">
        <f t="shared" ref="AD39:AD70" si="20">IF(OR(B39="",B39="(En blanco)"),"",TEXT(B39,"mmmm"))</f>
        <v/>
      </c>
      <c r="AE39" t="str">
        <f t="shared" si="13"/>
        <v/>
      </c>
      <c r="AF39" t="str">
        <f t="shared" ref="AF39:AF70" si="21">IF(OR(E39="",E39="(En blanco)"),"",E39)</f>
        <v/>
      </c>
      <c r="AG39" t="str">
        <f t="shared" ref="AG39:AG70" si="22">IF(OR(F39="",F39="(En blanco)"),"",F39)</f>
        <v/>
      </c>
      <c r="AH39" t="str">
        <f t="shared" ref="AH39:AH70" si="23">IF(OR(G39="",G39="(En blanco)"),"",G39)</f>
        <v/>
      </c>
      <c r="AI39" t="str">
        <f t="shared" ref="AI39:AI70" si="24">IF(H39="","",H39)</f>
        <v/>
      </c>
      <c r="AK39" t="str">
        <f t="shared" si="16"/>
        <v/>
      </c>
      <c r="AL39" t="str">
        <f t="shared" si="16"/>
        <v/>
      </c>
      <c r="AM39" t="str">
        <f t="shared" si="16"/>
        <v/>
      </c>
      <c r="AN39" t="str">
        <f t="shared" si="16"/>
        <v/>
      </c>
      <c r="AO39" t="str">
        <f t="shared" si="16"/>
        <v/>
      </c>
      <c r="AP39" t="str">
        <f t="shared" si="16"/>
        <v/>
      </c>
      <c r="AQ39" t="str">
        <f t="shared" si="16"/>
        <v/>
      </c>
      <c r="AR39" t="str">
        <f t="shared" si="16"/>
        <v/>
      </c>
      <c r="AS39" t="str">
        <f t="shared" si="16"/>
        <v/>
      </c>
      <c r="AT39" t="str">
        <f t="shared" si="16"/>
        <v/>
      </c>
      <c r="AU39" t="str">
        <f t="shared" si="16"/>
        <v/>
      </c>
      <c r="AV39" t="str">
        <f t="shared" si="16"/>
        <v/>
      </c>
      <c r="AW39" t="str">
        <f t="shared" si="9"/>
        <v/>
      </c>
      <c r="AX39" t="str">
        <f t="shared" si="10"/>
        <v/>
      </c>
      <c r="AY39" t="str">
        <f t="shared" si="11"/>
        <v/>
      </c>
      <c r="AZ39" s="191" t="str">
        <f t="shared" si="12"/>
        <v/>
      </c>
      <c r="BA39" t="str">
        <f t="shared" si="15"/>
        <v/>
      </c>
    </row>
    <row r="40" spans="4:96">
      <c r="I40" t="str">
        <f>IF(C40="","",COUNTIFS(Tabla1[[#All],[¿Pasó a miembro?]],"Si",Tabla1[[#All],[Tipo Incrito]],"&lt;&gt;Pre-Inscrito",Tabla1[[#All],[llave2]],Gráficos_!C40))</f>
        <v/>
      </c>
      <c r="J40" s="187" t="str">
        <f>IF(C40="","",COUNTIFS(Tabla1[[#All],[sem 01]],"=P",Tabla1[[#All],[llave2]],Gráficos_!C40))</f>
        <v/>
      </c>
      <c r="K40" t="str">
        <f>IF(C40="","",COUNTIFS(Tabla1[[#All],[sem 02]],"=P",Tabla1[[#All],[llave2]],Gráficos_!C40))</f>
        <v/>
      </c>
      <c r="L40" t="str">
        <f>IF(C40="","",COUNTIFS(Tabla1[[#All],[sem 03]],"=P",Tabla1[[#All],[llave2]],Gráficos_!C40))</f>
        <v/>
      </c>
      <c r="M40" t="str">
        <f>IF(C40="","",COUNTIFS(Tabla1[[#All],[sem 04]],"=P",Tabla1[[#All],[llave2]],Gráficos_!C40))</f>
        <v/>
      </c>
      <c r="N40" t="str">
        <f>IF(C40="","",COUNTIFS(Tabla1[[#All],[sem 05]],"=P",Tabla1[[#All],[llave2]],Gráficos_!C40))</f>
        <v/>
      </c>
      <c r="O40" t="str">
        <f>IF(C40="","",COUNTIFS(Tabla1[[#All],[sem 06]],"=P",Tabla1[[#All],[llave2]],Gráficos_!C40))</f>
        <v/>
      </c>
      <c r="P40" t="str">
        <f>IF(C40="","",COUNTIFS(Tabla1[[#All],[sem 07]],"=P",Tabla1[[#All],[llave2]],Gráficos_!C40))</f>
        <v/>
      </c>
      <c r="Q40" t="str">
        <f>IF(C40="","",COUNTIFS(Tabla1[[#All],[sem 08]],"=P",Tabla1[[#All],[llave2]],Gráficos_!C40))</f>
        <v/>
      </c>
      <c r="R40" t="str">
        <f>IF(C40="","",COUNTIFS(Tabla1[[#All],[sem 09]],"=P",Tabla1[[#All],[llave2]],Gráficos_!C40))</f>
        <v/>
      </c>
      <c r="S40" t="str">
        <f>IF(C40="","",COUNTIFS(Tabla1[[#All],[sem 10]],"=P",Tabla1[[#All],[llave2]],Gráficos_!C40))</f>
        <v/>
      </c>
      <c r="T40" t="str">
        <f>IF(C40="","",COUNTIFS(Tabla1[[#All],[sem 11]],"=P",Tabla1[[#All],[llave2]],Gráficos_!C40))</f>
        <v/>
      </c>
      <c r="U40" t="str">
        <f>IF(C40="","",COUNTIFS(Tabla1[[#All],[sem 12]],"=P",Tabla1[[#All],[llave2]],Gráficos_!C40))</f>
        <v/>
      </c>
      <c r="V40" t="str">
        <f>IF(C40="","",COUNTIFS(Tabla1[[#All],[sem 13]],"=P",Tabla1[[#All],[llave2]],Gráficos_!C40))</f>
        <v/>
      </c>
      <c r="W40" t="str">
        <f>IF(C40="","",COUNTIFS(Tabla1[[#All],[sem 14]],"=P",Tabla1[[#All],[llave2]],Gráficos_!C40))</f>
        <v/>
      </c>
      <c r="X40" t="str">
        <f>IF(C40="","",COUNTIFS(Tabla1[[#All],[sem 15]],"=P",Tabla1[[#All],[llave2]],Gráficos_!C40))</f>
        <v/>
      </c>
      <c r="Y40" s="191" t="str">
        <f>IF(C40="","",COUNTIFS(Tabla1[[#All],[sem 16]],"=P",Tabla1[[#All],[llave2]],Gráficos_!C40))</f>
        <v/>
      </c>
      <c r="AA40" s="187" t="str">
        <f t="shared" si="17"/>
        <v/>
      </c>
      <c r="AB40" t="str">
        <f t="shared" si="18"/>
        <v/>
      </c>
      <c r="AC40" s="63" t="str">
        <f t="shared" si="19"/>
        <v/>
      </c>
      <c r="AD40" t="str">
        <f t="shared" si="20"/>
        <v/>
      </c>
      <c r="AE40" t="str">
        <f t="shared" si="13"/>
        <v/>
      </c>
      <c r="AF40" t="str">
        <f t="shared" si="21"/>
        <v/>
      </c>
      <c r="AG40" t="str">
        <f t="shared" si="22"/>
        <v/>
      </c>
      <c r="AH40" t="str">
        <f t="shared" si="23"/>
        <v/>
      </c>
      <c r="AI40" t="str">
        <f t="shared" si="24"/>
        <v/>
      </c>
      <c r="AK40" t="str">
        <f t="shared" si="16"/>
        <v/>
      </c>
      <c r="AL40" t="str">
        <f t="shared" si="16"/>
        <v/>
      </c>
      <c r="AM40" t="str">
        <f t="shared" si="16"/>
        <v/>
      </c>
      <c r="AN40" t="str">
        <f t="shared" si="16"/>
        <v/>
      </c>
      <c r="AO40" t="str">
        <f t="shared" si="16"/>
        <v/>
      </c>
      <c r="AP40" t="str">
        <f t="shared" si="16"/>
        <v/>
      </c>
      <c r="AQ40" t="str">
        <f t="shared" si="16"/>
        <v/>
      </c>
      <c r="AR40" t="str">
        <f t="shared" si="16"/>
        <v/>
      </c>
      <c r="AS40" t="str">
        <f t="shared" si="16"/>
        <v/>
      </c>
      <c r="AT40" t="str">
        <f t="shared" si="16"/>
        <v/>
      </c>
      <c r="AU40" t="str">
        <f t="shared" si="16"/>
        <v/>
      </c>
      <c r="AV40" t="str">
        <f t="shared" si="16"/>
        <v/>
      </c>
      <c r="AW40" t="str">
        <f t="shared" si="9"/>
        <v/>
      </c>
      <c r="AX40" t="str">
        <f t="shared" si="10"/>
        <v/>
      </c>
      <c r="AY40" t="str">
        <f t="shared" si="11"/>
        <v/>
      </c>
      <c r="AZ40" s="191" t="str">
        <f t="shared" si="12"/>
        <v/>
      </c>
      <c r="BA40" t="str">
        <f t="shared" si="15"/>
        <v/>
      </c>
    </row>
    <row r="41" spans="4:96">
      <c r="D41" s="63"/>
      <c r="I41" t="str">
        <f>IF(C41="","",COUNTIFS(Tabla1[[#All],[¿Pasó a miembro?]],"Si",Tabla1[[#All],[Tipo Incrito]],"&lt;&gt;Pre-Inscrito",Tabla1[[#All],[llave2]],Gráficos_!C41))</f>
        <v/>
      </c>
      <c r="J41" s="187" t="str">
        <f>IF(C41="","",COUNTIFS(Tabla1[[#All],[sem 01]],"=P",Tabla1[[#All],[llave2]],Gráficos_!C41))</f>
        <v/>
      </c>
      <c r="K41" t="str">
        <f>IF(C41="","",COUNTIFS(Tabla1[[#All],[sem 02]],"=P",Tabla1[[#All],[llave2]],Gráficos_!C41))</f>
        <v/>
      </c>
      <c r="L41" t="str">
        <f>IF(C41="","",COUNTIFS(Tabla1[[#All],[sem 03]],"=P",Tabla1[[#All],[llave2]],Gráficos_!C41))</f>
        <v/>
      </c>
      <c r="M41" t="str">
        <f>IF(C41="","",COUNTIFS(Tabla1[[#All],[sem 04]],"=P",Tabla1[[#All],[llave2]],Gráficos_!C41))</f>
        <v/>
      </c>
      <c r="N41" t="str">
        <f>IF(C41="","",COUNTIFS(Tabla1[[#All],[sem 05]],"=P",Tabla1[[#All],[llave2]],Gráficos_!C41))</f>
        <v/>
      </c>
      <c r="O41" t="str">
        <f>IF(C41="","",COUNTIFS(Tabla1[[#All],[sem 06]],"=P",Tabla1[[#All],[llave2]],Gráficos_!C41))</f>
        <v/>
      </c>
      <c r="P41" t="str">
        <f>IF(C41="","",COUNTIFS(Tabla1[[#All],[sem 07]],"=P",Tabla1[[#All],[llave2]],Gráficos_!C41))</f>
        <v/>
      </c>
      <c r="Q41" t="str">
        <f>IF(C41="","",COUNTIFS(Tabla1[[#All],[sem 08]],"=P",Tabla1[[#All],[llave2]],Gráficos_!C41))</f>
        <v/>
      </c>
      <c r="R41" t="str">
        <f>IF(C41="","",COUNTIFS(Tabla1[[#All],[sem 09]],"=P",Tabla1[[#All],[llave2]],Gráficos_!C41))</f>
        <v/>
      </c>
      <c r="S41" t="str">
        <f>IF(C41="","",COUNTIFS(Tabla1[[#All],[sem 10]],"=P",Tabla1[[#All],[llave2]],Gráficos_!C41))</f>
        <v/>
      </c>
      <c r="T41" t="str">
        <f>IF(C41="","",COUNTIFS(Tabla1[[#All],[sem 11]],"=P",Tabla1[[#All],[llave2]],Gráficos_!C41))</f>
        <v/>
      </c>
      <c r="U41" t="str">
        <f>IF(C41="","",COUNTIFS(Tabla1[[#All],[sem 12]],"=P",Tabla1[[#All],[llave2]],Gráficos_!C41))</f>
        <v/>
      </c>
      <c r="V41" t="str">
        <f>IF(C41="","",COUNTIFS(Tabla1[[#All],[sem 13]],"=P",Tabla1[[#All],[llave2]],Gráficos_!C41))</f>
        <v/>
      </c>
      <c r="W41" t="str">
        <f>IF(C41="","",COUNTIFS(Tabla1[[#All],[sem 14]],"=P",Tabla1[[#All],[llave2]],Gráficos_!C41))</f>
        <v/>
      </c>
      <c r="X41" t="str">
        <f>IF(C41="","",COUNTIFS(Tabla1[[#All],[sem 15]],"=P",Tabla1[[#All],[llave2]],Gráficos_!C41))</f>
        <v/>
      </c>
      <c r="Y41" s="191" t="str">
        <f>IF(C41="","",COUNTIFS(Tabla1[[#All],[sem 16]],"=P",Tabla1[[#All],[llave2]],Gráficos_!C41))</f>
        <v/>
      </c>
      <c r="AA41" s="187" t="str">
        <f t="shared" si="17"/>
        <v/>
      </c>
      <c r="AB41" t="str">
        <f t="shared" si="18"/>
        <v/>
      </c>
      <c r="AC41" s="63" t="str">
        <f t="shared" si="19"/>
        <v/>
      </c>
      <c r="AD41" t="str">
        <f t="shared" si="20"/>
        <v/>
      </c>
      <c r="AE41" t="str">
        <f t="shared" si="13"/>
        <v/>
      </c>
      <c r="AF41" t="str">
        <f t="shared" si="21"/>
        <v/>
      </c>
      <c r="AG41" t="str">
        <f t="shared" si="22"/>
        <v/>
      </c>
      <c r="AH41" t="str">
        <f t="shared" si="23"/>
        <v/>
      </c>
      <c r="AI41" t="str">
        <f t="shared" si="24"/>
        <v/>
      </c>
      <c r="AK41" t="str">
        <f t="shared" si="16"/>
        <v/>
      </c>
      <c r="AL41" t="str">
        <f t="shared" si="16"/>
        <v/>
      </c>
      <c r="AM41" t="str">
        <f t="shared" si="16"/>
        <v/>
      </c>
      <c r="AN41" t="str">
        <f t="shared" si="16"/>
        <v/>
      </c>
      <c r="AO41" t="str">
        <f t="shared" si="16"/>
        <v/>
      </c>
      <c r="AP41" t="str">
        <f t="shared" si="16"/>
        <v/>
      </c>
      <c r="AQ41" t="str">
        <f t="shared" si="16"/>
        <v/>
      </c>
      <c r="AR41" t="str">
        <f t="shared" si="16"/>
        <v/>
      </c>
      <c r="AS41" t="str">
        <f t="shared" si="16"/>
        <v/>
      </c>
      <c r="AT41" t="str">
        <f t="shared" si="16"/>
        <v/>
      </c>
      <c r="AU41" t="str">
        <f t="shared" si="16"/>
        <v/>
      </c>
      <c r="AV41" t="str">
        <f t="shared" si="16"/>
        <v/>
      </c>
      <c r="AW41" t="str">
        <f t="shared" si="9"/>
        <v/>
      </c>
      <c r="AX41" t="str">
        <f t="shared" si="10"/>
        <v/>
      </c>
      <c r="AY41" t="str">
        <f t="shared" si="11"/>
        <v/>
      </c>
      <c r="AZ41" s="191" t="str">
        <f t="shared" si="12"/>
        <v/>
      </c>
      <c r="BA41" t="str">
        <f t="shared" si="15"/>
        <v/>
      </c>
    </row>
    <row r="42" spans="4:96">
      <c r="D42" s="63"/>
      <c r="I42" t="str">
        <f>IF(C42="","",COUNTIFS(Tabla1[[#All],[¿Pasó a miembro?]],"Si",Tabla1[[#All],[Tipo Incrito]],"&lt;&gt;Pre-Inscrito",Tabla1[[#All],[llave2]],Gráficos_!C42))</f>
        <v/>
      </c>
      <c r="J42" s="187" t="str">
        <f>IF(C42="","",COUNTIFS(Tabla1[[#All],[sem 01]],"=P",Tabla1[[#All],[llave2]],Gráficos_!C42))</f>
        <v/>
      </c>
      <c r="K42" t="str">
        <f>IF(C42="","",COUNTIFS(Tabla1[[#All],[sem 02]],"=P",Tabla1[[#All],[llave2]],Gráficos_!C42))</f>
        <v/>
      </c>
      <c r="L42" t="str">
        <f>IF(C42="","",COUNTIFS(Tabla1[[#All],[sem 03]],"=P",Tabla1[[#All],[llave2]],Gráficos_!C42))</f>
        <v/>
      </c>
      <c r="M42" t="str">
        <f>IF(C42="","",COUNTIFS(Tabla1[[#All],[sem 04]],"=P",Tabla1[[#All],[llave2]],Gráficos_!C42))</f>
        <v/>
      </c>
      <c r="N42" t="str">
        <f>IF(C42="","",COUNTIFS(Tabla1[[#All],[sem 05]],"=P",Tabla1[[#All],[llave2]],Gráficos_!C42))</f>
        <v/>
      </c>
      <c r="O42" t="str">
        <f>IF(C42="","",COUNTIFS(Tabla1[[#All],[sem 06]],"=P",Tabla1[[#All],[llave2]],Gráficos_!C42))</f>
        <v/>
      </c>
      <c r="P42" t="str">
        <f>IF(C42="","",COUNTIFS(Tabla1[[#All],[sem 07]],"=P",Tabla1[[#All],[llave2]],Gráficos_!C42))</f>
        <v/>
      </c>
      <c r="Q42" t="str">
        <f>IF(C42="","",COUNTIFS(Tabla1[[#All],[sem 08]],"=P",Tabla1[[#All],[llave2]],Gráficos_!C42))</f>
        <v/>
      </c>
      <c r="R42" t="str">
        <f>IF(C42="","",COUNTIFS(Tabla1[[#All],[sem 09]],"=P",Tabla1[[#All],[llave2]],Gráficos_!C42))</f>
        <v/>
      </c>
      <c r="S42" t="str">
        <f>IF(C42="","",COUNTIFS(Tabla1[[#All],[sem 10]],"=P",Tabla1[[#All],[llave2]],Gráficos_!C42))</f>
        <v/>
      </c>
      <c r="T42" t="str">
        <f>IF(C42="","",COUNTIFS(Tabla1[[#All],[sem 11]],"=P",Tabla1[[#All],[llave2]],Gráficos_!C42))</f>
        <v/>
      </c>
      <c r="U42" t="str">
        <f>IF(C42="","",COUNTIFS(Tabla1[[#All],[sem 12]],"=P",Tabla1[[#All],[llave2]],Gráficos_!C42))</f>
        <v/>
      </c>
      <c r="V42" t="str">
        <f>IF(C42="","",COUNTIFS(Tabla1[[#All],[sem 13]],"=P",Tabla1[[#All],[llave2]],Gráficos_!C42))</f>
        <v/>
      </c>
      <c r="W42" t="str">
        <f>IF(C42="","",COUNTIFS(Tabla1[[#All],[sem 14]],"=P",Tabla1[[#All],[llave2]],Gráficos_!C42))</f>
        <v/>
      </c>
      <c r="X42" t="str">
        <f>IF(C42="","",COUNTIFS(Tabla1[[#All],[sem 15]],"=P",Tabla1[[#All],[llave2]],Gráficos_!C42))</f>
        <v/>
      </c>
      <c r="Y42" s="191" t="str">
        <f>IF(C42="","",COUNTIFS(Tabla1[[#All],[sem 16]],"=P",Tabla1[[#All],[llave2]],Gráficos_!C42))</f>
        <v/>
      </c>
      <c r="AA42" s="187" t="str">
        <f t="shared" si="17"/>
        <v/>
      </c>
      <c r="AB42" t="str">
        <f t="shared" si="18"/>
        <v/>
      </c>
      <c r="AC42" s="63" t="str">
        <f t="shared" si="19"/>
        <v/>
      </c>
      <c r="AD42" t="str">
        <f t="shared" si="20"/>
        <v/>
      </c>
      <c r="AE42" t="str">
        <f t="shared" si="13"/>
        <v/>
      </c>
      <c r="AF42" t="str">
        <f t="shared" si="21"/>
        <v/>
      </c>
      <c r="AG42" t="str">
        <f t="shared" si="22"/>
        <v/>
      </c>
      <c r="AH42" t="str">
        <f t="shared" si="23"/>
        <v/>
      </c>
      <c r="AI42" t="str">
        <f t="shared" si="24"/>
        <v/>
      </c>
      <c r="AK42" t="str">
        <f t="shared" si="16"/>
        <v/>
      </c>
      <c r="AL42" t="str">
        <f t="shared" si="16"/>
        <v/>
      </c>
      <c r="AM42" t="str">
        <f t="shared" si="16"/>
        <v/>
      </c>
      <c r="AN42" t="str">
        <f t="shared" si="16"/>
        <v/>
      </c>
      <c r="AO42" t="str">
        <f t="shared" si="16"/>
        <v/>
      </c>
      <c r="AP42" t="str">
        <f t="shared" si="16"/>
        <v/>
      </c>
      <c r="AQ42" t="str">
        <f t="shared" si="16"/>
        <v/>
      </c>
      <c r="AR42" t="str">
        <f t="shared" si="16"/>
        <v/>
      </c>
      <c r="AS42" t="str">
        <f t="shared" si="16"/>
        <v/>
      </c>
      <c r="AT42" t="str">
        <f t="shared" si="16"/>
        <v/>
      </c>
      <c r="AU42" t="str">
        <f t="shared" si="16"/>
        <v/>
      </c>
      <c r="AV42" t="str">
        <f t="shared" si="16"/>
        <v/>
      </c>
      <c r="AW42" t="str">
        <f t="shared" si="9"/>
        <v/>
      </c>
      <c r="AX42" t="str">
        <f t="shared" si="10"/>
        <v/>
      </c>
      <c r="AY42" t="str">
        <f t="shared" si="11"/>
        <v/>
      </c>
      <c r="AZ42" s="191" t="str">
        <f t="shared" si="12"/>
        <v/>
      </c>
      <c r="BA42" t="str">
        <f t="shared" si="15"/>
        <v/>
      </c>
    </row>
    <row r="43" spans="4:96">
      <c r="D43" s="63"/>
      <c r="I43" t="str">
        <f>IF(C43="","",COUNTIFS(Tabla1[[#All],[¿Pasó a miembro?]],"Si",Tabla1[[#All],[Tipo Incrito]],"&lt;&gt;Pre-Inscrito",Tabla1[[#All],[llave2]],Gráficos_!C43))</f>
        <v/>
      </c>
      <c r="J43" s="187" t="str">
        <f>IF(C43="","",COUNTIFS(Tabla1[[#All],[sem 01]],"=P",Tabla1[[#All],[llave2]],Gráficos_!C43))</f>
        <v/>
      </c>
      <c r="K43" t="str">
        <f>IF(C43="","",COUNTIFS(Tabla1[[#All],[sem 02]],"=P",Tabla1[[#All],[llave2]],Gráficos_!C43))</f>
        <v/>
      </c>
      <c r="L43" t="str">
        <f>IF(C43="","",COUNTIFS(Tabla1[[#All],[sem 03]],"=P",Tabla1[[#All],[llave2]],Gráficos_!C43))</f>
        <v/>
      </c>
      <c r="M43" t="str">
        <f>IF(C43="","",COUNTIFS(Tabla1[[#All],[sem 04]],"=P",Tabla1[[#All],[llave2]],Gráficos_!C43))</f>
        <v/>
      </c>
      <c r="N43" t="str">
        <f>IF(C43="","",COUNTIFS(Tabla1[[#All],[sem 05]],"=P",Tabla1[[#All],[llave2]],Gráficos_!C43))</f>
        <v/>
      </c>
      <c r="O43" t="str">
        <f>IF(C43="","",COUNTIFS(Tabla1[[#All],[sem 06]],"=P",Tabla1[[#All],[llave2]],Gráficos_!C43))</f>
        <v/>
      </c>
      <c r="P43" t="str">
        <f>IF(C43="","",COUNTIFS(Tabla1[[#All],[sem 07]],"=P",Tabla1[[#All],[llave2]],Gráficos_!C43))</f>
        <v/>
      </c>
      <c r="Q43" t="str">
        <f>IF(C43="","",COUNTIFS(Tabla1[[#All],[sem 08]],"=P",Tabla1[[#All],[llave2]],Gráficos_!C43))</f>
        <v/>
      </c>
      <c r="R43" t="str">
        <f>IF(C43="","",COUNTIFS(Tabla1[[#All],[sem 09]],"=P",Tabla1[[#All],[llave2]],Gráficos_!C43))</f>
        <v/>
      </c>
      <c r="S43" t="str">
        <f>IF(C43="","",COUNTIFS(Tabla1[[#All],[sem 10]],"=P",Tabla1[[#All],[llave2]],Gráficos_!C43))</f>
        <v/>
      </c>
      <c r="T43" t="str">
        <f>IF(C43="","",COUNTIFS(Tabla1[[#All],[sem 11]],"=P",Tabla1[[#All],[llave2]],Gráficos_!C43))</f>
        <v/>
      </c>
      <c r="U43" t="str">
        <f>IF(C43="","",COUNTIFS(Tabla1[[#All],[sem 12]],"=P",Tabla1[[#All],[llave2]],Gráficos_!C43))</f>
        <v/>
      </c>
      <c r="V43" t="str">
        <f>IF(C43="","",COUNTIFS(Tabla1[[#All],[sem 13]],"=P",Tabla1[[#All],[llave2]],Gráficos_!C43))</f>
        <v/>
      </c>
      <c r="W43" t="str">
        <f>IF(C43="","",COUNTIFS(Tabla1[[#All],[sem 14]],"=P",Tabla1[[#All],[llave2]],Gráficos_!C43))</f>
        <v/>
      </c>
      <c r="X43" t="str">
        <f>IF(C43="","",COUNTIFS(Tabla1[[#All],[sem 15]],"=P",Tabla1[[#All],[llave2]],Gráficos_!C43))</f>
        <v/>
      </c>
      <c r="Y43" s="191" t="str">
        <f>IF(C43="","",COUNTIFS(Tabla1[[#All],[sem 16]],"=P",Tabla1[[#All],[llave2]],Gráficos_!C43))</f>
        <v/>
      </c>
      <c r="AA43" s="187" t="str">
        <f t="shared" si="17"/>
        <v/>
      </c>
      <c r="AB43" t="str">
        <f t="shared" si="18"/>
        <v/>
      </c>
      <c r="AC43" s="63" t="str">
        <f t="shared" si="19"/>
        <v/>
      </c>
      <c r="AD43" t="str">
        <f t="shared" si="20"/>
        <v/>
      </c>
      <c r="AE43" t="str">
        <f t="shared" si="13"/>
        <v/>
      </c>
      <c r="AF43" t="str">
        <f t="shared" si="21"/>
        <v/>
      </c>
      <c r="AG43" t="str">
        <f t="shared" si="22"/>
        <v/>
      </c>
      <c r="AH43" t="str">
        <f t="shared" si="23"/>
        <v/>
      </c>
      <c r="AI43" t="str">
        <f t="shared" si="24"/>
        <v/>
      </c>
      <c r="AK43" t="str">
        <f t="shared" si="16"/>
        <v/>
      </c>
      <c r="AL43" t="str">
        <f t="shared" si="16"/>
        <v/>
      </c>
      <c r="AM43" t="str">
        <f t="shared" si="16"/>
        <v/>
      </c>
      <c r="AN43" t="str">
        <f t="shared" si="16"/>
        <v/>
      </c>
      <c r="AO43" t="str">
        <f t="shared" si="16"/>
        <v/>
      </c>
      <c r="AP43" t="str">
        <f t="shared" si="16"/>
        <v/>
      </c>
      <c r="AQ43" t="str">
        <f t="shared" si="16"/>
        <v/>
      </c>
      <c r="AR43" t="str">
        <f t="shared" si="16"/>
        <v/>
      </c>
      <c r="AS43" t="str">
        <f t="shared" si="16"/>
        <v/>
      </c>
      <c r="AT43" t="str">
        <f t="shared" si="16"/>
        <v/>
      </c>
      <c r="AU43" t="str">
        <f t="shared" si="16"/>
        <v/>
      </c>
      <c r="AV43" t="str">
        <f t="shared" si="16"/>
        <v/>
      </c>
      <c r="AW43" t="str">
        <f t="shared" si="9"/>
        <v/>
      </c>
      <c r="AX43" t="str">
        <f t="shared" si="10"/>
        <v/>
      </c>
      <c r="AY43" t="str">
        <f t="shared" si="11"/>
        <v/>
      </c>
      <c r="AZ43" s="191" t="str">
        <f t="shared" si="12"/>
        <v/>
      </c>
      <c r="BA43" t="str">
        <f t="shared" si="15"/>
        <v/>
      </c>
    </row>
    <row r="44" spans="4:96">
      <c r="I44" t="str">
        <f>IF(C44="","",COUNTIFS(Tabla1[[#All],[¿Pasó a miembro?]],"Si",Tabla1[[#All],[Tipo Incrito]],"&lt;&gt;Pre-Inscrito",Tabla1[[#All],[llave2]],Gráficos_!C44))</f>
        <v/>
      </c>
      <c r="J44" s="187" t="str">
        <f>IF(C44="","",COUNTIFS(Tabla1[[#All],[sem 01]],"=P",Tabla1[[#All],[llave2]],Gráficos_!C44))</f>
        <v/>
      </c>
      <c r="K44" t="str">
        <f>IF(C44="","",COUNTIFS(Tabla1[[#All],[sem 02]],"=P",Tabla1[[#All],[llave2]],Gráficos_!C44))</f>
        <v/>
      </c>
      <c r="L44" t="str">
        <f>IF(C44="","",COUNTIFS(Tabla1[[#All],[sem 03]],"=P",Tabla1[[#All],[llave2]],Gráficos_!C44))</f>
        <v/>
      </c>
      <c r="M44" t="str">
        <f>IF(C44="","",COUNTIFS(Tabla1[[#All],[sem 04]],"=P",Tabla1[[#All],[llave2]],Gráficos_!C44))</f>
        <v/>
      </c>
      <c r="N44" t="str">
        <f>IF(C44="","",COUNTIFS(Tabla1[[#All],[sem 05]],"=P",Tabla1[[#All],[llave2]],Gráficos_!C44))</f>
        <v/>
      </c>
      <c r="O44" t="str">
        <f>IF(C44="","",COUNTIFS(Tabla1[[#All],[sem 06]],"=P",Tabla1[[#All],[llave2]],Gráficos_!C44))</f>
        <v/>
      </c>
      <c r="P44" t="str">
        <f>IF(C44="","",COUNTIFS(Tabla1[[#All],[sem 07]],"=P",Tabla1[[#All],[llave2]],Gráficos_!C44))</f>
        <v/>
      </c>
      <c r="Q44" t="str">
        <f>IF(C44="","",COUNTIFS(Tabla1[[#All],[sem 08]],"=P",Tabla1[[#All],[llave2]],Gráficos_!C44))</f>
        <v/>
      </c>
      <c r="R44" t="str">
        <f>IF(C44="","",COUNTIFS(Tabla1[[#All],[sem 09]],"=P",Tabla1[[#All],[llave2]],Gráficos_!C44))</f>
        <v/>
      </c>
      <c r="S44" t="str">
        <f>IF(C44="","",COUNTIFS(Tabla1[[#All],[sem 10]],"=P",Tabla1[[#All],[llave2]],Gráficos_!C44))</f>
        <v/>
      </c>
      <c r="T44" t="str">
        <f>IF(C44="","",COUNTIFS(Tabla1[[#All],[sem 11]],"=P",Tabla1[[#All],[llave2]],Gráficos_!C44))</f>
        <v/>
      </c>
      <c r="U44" t="str">
        <f>IF(C44="","",COUNTIFS(Tabla1[[#All],[sem 12]],"=P",Tabla1[[#All],[llave2]],Gráficos_!C44))</f>
        <v/>
      </c>
      <c r="V44" t="str">
        <f>IF(C44="","",COUNTIFS(Tabla1[[#All],[sem 13]],"=P",Tabla1[[#All],[llave2]],Gráficos_!C44))</f>
        <v/>
      </c>
      <c r="W44" t="str">
        <f>IF(C44="","",COUNTIFS(Tabla1[[#All],[sem 14]],"=P",Tabla1[[#All],[llave2]],Gráficos_!C44))</f>
        <v/>
      </c>
      <c r="X44" t="str">
        <f>IF(C44="","",COUNTIFS(Tabla1[[#All],[sem 15]],"=P",Tabla1[[#All],[llave2]],Gráficos_!C44))</f>
        <v/>
      </c>
      <c r="Y44" s="191" t="str">
        <f>IF(C44="","",COUNTIFS(Tabla1[[#All],[sem 16]],"=P",Tabla1[[#All],[llave2]],Gráficos_!C44))</f>
        <v/>
      </c>
      <c r="AA44" s="187" t="str">
        <f t="shared" si="17"/>
        <v/>
      </c>
      <c r="AB44" t="str">
        <f t="shared" si="18"/>
        <v/>
      </c>
      <c r="AC44" s="63" t="str">
        <f t="shared" si="19"/>
        <v/>
      </c>
      <c r="AD44" t="str">
        <f t="shared" si="20"/>
        <v/>
      </c>
      <c r="AE44" t="str">
        <f t="shared" si="13"/>
        <v/>
      </c>
      <c r="AF44" t="str">
        <f t="shared" si="21"/>
        <v/>
      </c>
      <c r="AG44" t="str">
        <f t="shared" si="22"/>
        <v/>
      </c>
      <c r="AH44" t="str">
        <f t="shared" si="23"/>
        <v/>
      </c>
      <c r="AI44" t="str">
        <f t="shared" si="24"/>
        <v/>
      </c>
      <c r="AK44" t="str">
        <f t="shared" si="16"/>
        <v/>
      </c>
      <c r="AL44" t="str">
        <f t="shared" si="16"/>
        <v/>
      </c>
      <c r="AM44" t="str">
        <f t="shared" si="16"/>
        <v/>
      </c>
      <c r="AN44" t="str">
        <f t="shared" si="16"/>
        <v/>
      </c>
      <c r="AO44" t="str">
        <f t="shared" si="16"/>
        <v/>
      </c>
      <c r="AP44" t="str">
        <f t="shared" si="16"/>
        <v/>
      </c>
      <c r="AQ44" t="str">
        <f t="shared" si="16"/>
        <v/>
      </c>
      <c r="AR44" t="str">
        <f t="shared" si="16"/>
        <v/>
      </c>
      <c r="AS44" t="str">
        <f t="shared" si="16"/>
        <v/>
      </c>
      <c r="AT44" t="str">
        <f t="shared" si="16"/>
        <v/>
      </c>
      <c r="AU44" t="str">
        <f t="shared" si="16"/>
        <v/>
      </c>
      <c r="AV44" t="str">
        <f t="shared" si="16"/>
        <v/>
      </c>
      <c r="AW44" t="str">
        <f t="shared" si="9"/>
        <v/>
      </c>
      <c r="AX44" t="str">
        <f t="shared" si="10"/>
        <v/>
      </c>
      <c r="AY44" t="str">
        <f t="shared" si="11"/>
        <v/>
      </c>
      <c r="AZ44" s="191" t="str">
        <f t="shared" si="12"/>
        <v/>
      </c>
      <c r="BA44" t="str">
        <f t="shared" si="15"/>
        <v/>
      </c>
      <c r="CM44" s="186" t="s">
        <v>14</v>
      </c>
      <c r="CN44" s="186" t="s">
        <v>23</v>
      </c>
      <c r="CO44" s="186" t="s">
        <v>24</v>
      </c>
      <c r="CP44" t="s">
        <v>723</v>
      </c>
      <c r="CQ44" t="s">
        <v>724</v>
      </c>
      <c r="CR44" t="s">
        <v>725</v>
      </c>
    </row>
    <row r="45" spans="4:96">
      <c r="I45" t="str">
        <f>IF(C45="","",COUNTIFS(Tabla1[[#All],[¿Pasó a miembro?]],"Si",Tabla1[[#All],[Tipo Incrito]],"&lt;&gt;Pre-Inscrito",Tabla1[[#All],[llave2]],Gráficos_!C45))</f>
        <v/>
      </c>
      <c r="J45" s="187" t="str">
        <f>IF(C45="","",COUNTIFS(Tabla1[[#All],[sem 01]],"=P",Tabla1[[#All],[llave2]],Gráficos_!C45))</f>
        <v/>
      </c>
      <c r="K45" t="str">
        <f>IF(C45="","",COUNTIFS(Tabla1[[#All],[sem 02]],"=P",Tabla1[[#All],[llave2]],Gráficos_!C45))</f>
        <v/>
      </c>
      <c r="L45" t="str">
        <f>IF(C45="","",COUNTIFS(Tabla1[[#All],[sem 03]],"=P",Tabla1[[#All],[llave2]],Gráficos_!C45))</f>
        <v/>
      </c>
      <c r="M45" t="str">
        <f>IF(C45="","",COUNTIFS(Tabla1[[#All],[sem 04]],"=P",Tabla1[[#All],[llave2]],Gráficos_!C45))</f>
        <v/>
      </c>
      <c r="N45" t="str">
        <f>IF(C45="","",COUNTIFS(Tabla1[[#All],[sem 05]],"=P",Tabla1[[#All],[llave2]],Gráficos_!C45))</f>
        <v/>
      </c>
      <c r="O45" t="str">
        <f>IF(C45="","",COUNTIFS(Tabla1[[#All],[sem 06]],"=P",Tabla1[[#All],[llave2]],Gráficos_!C45))</f>
        <v/>
      </c>
      <c r="P45" t="str">
        <f>IF(C45="","",COUNTIFS(Tabla1[[#All],[sem 07]],"=P",Tabla1[[#All],[llave2]],Gráficos_!C45))</f>
        <v/>
      </c>
      <c r="Q45" t="str">
        <f>IF(C45="","",COUNTIFS(Tabla1[[#All],[sem 08]],"=P",Tabla1[[#All],[llave2]],Gráficos_!C45))</f>
        <v/>
      </c>
      <c r="R45" t="str">
        <f>IF(C45="","",COUNTIFS(Tabla1[[#All],[sem 09]],"=P",Tabla1[[#All],[llave2]],Gráficos_!C45))</f>
        <v/>
      </c>
      <c r="S45" t="str">
        <f>IF(C45="","",COUNTIFS(Tabla1[[#All],[sem 10]],"=P",Tabla1[[#All],[llave2]],Gráficos_!C45))</f>
        <v/>
      </c>
      <c r="T45" t="str">
        <f>IF(C45="","",COUNTIFS(Tabla1[[#All],[sem 11]],"=P",Tabla1[[#All],[llave2]],Gráficos_!C45))</f>
        <v/>
      </c>
      <c r="U45" t="str">
        <f>IF(C45="","",COUNTIFS(Tabla1[[#All],[sem 12]],"=P",Tabla1[[#All],[llave2]],Gráficos_!C45))</f>
        <v/>
      </c>
      <c r="V45" t="str">
        <f>IF(C45="","",COUNTIFS(Tabla1[[#All],[sem 13]],"=P",Tabla1[[#All],[llave2]],Gráficos_!C45))</f>
        <v/>
      </c>
      <c r="W45" t="str">
        <f>IF(C45="","",COUNTIFS(Tabla1[[#All],[sem 14]],"=P",Tabla1[[#All],[llave2]],Gráficos_!C45))</f>
        <v/>
      </c>
      <c r="X45" t="str">
        <f>IF(C45="","",COUNTIFS(Tabla1[[#All],[sem 15]],"=P",Tabla1[[#All],[llave2]],Gráficos_!C45))</f>
        <v/>
      </c>
      <c r="Y45" s="191" t="str">
        <f>IF(C45="","",COUNTIFS(Tabla1[[#All],[sem 16]],"=P",Tabla1[[#All],[llave2]],Gráficos_!C45))</f>
        <v/>
      </c>
      <c r="AA45" s="187" t="str">
        <f t="shared" si="17"/>
        <v/>
      </c>
      <c r="AB45" t="str">
        <f t="shared" si="18"/>
        <v/>
      </c>
      <c r="AC45" s="63" t="str">
        <f t="shared" si="19"/>
        <v/>
      </c>
      <c r="AD45" t="str">
        <f t="shared" si="20"/>
        <v/>
      </c>
      <c r="AE45" t="str">
        <f t="shared" si="13"/>
        <v/>
      </c>
      <c r="AF45" t="str">
        <f t="shared" si="21"/>
        <v/>
      </c>
      <c r="AG45" t="str">
        <f t="shared" si="22"/>
        <v/>
      </c>
      <c r="AH45" t="str">
        <f t="shared" si="23"/>
        <v/>
      </c>
      <c r="AI45" t="str">
        <f t="shared" si="24"/>
        <v/>
      </c>
      <c r="AK45" t="str">
        <f t="shared" si="16"/>
        <v/>
      </c>
      <c r="AL45" t="str">
        <f t="shared" si="16"/>
        <v/>
      </c>
      <c r="AM45" t="str">
        <f t="shared" si="16"/>
        <v/>
      </c>
      <c r="AN45" t="str">
        <f t="shared" si="16"/>
        <v/>
      </c>
      <c r="AO45" t="str">
        <f t="shared" si="16"/>
        <v/>
      </c>
      <c r="AP45" t="str">
        <f t="shared" si="16"/>
        <v/>
      </c>
      <c r="AQ45" t="str">
        <f t="shared" si="16"/>
        <v/>
      </c>
      <c r="AR45" t="str">
        <f t="shared" si="16"/>
        <v/>
      </c>
      <c r="AS45" t="str">
        <f t="shared" si="16"/>
        <v/>
      </c>
      <c r="AT45" t="str">
        <f t="shared" si="16"/>
        <v/>
      </c>
      <c r="AU45" t="str">
        <f t="shared" si="16"/>
        <v/>
      </c>
      <c r="AV45" t="str">
        <f t="shared" si="16"/>
        <v/>
      </c>
      <c r="AW45" t="str">
        <f t="shared" si="9"/>
        <v/>
      </c>
      <c r="AX45" t="str">
        <f t="shared" si="10"/>
        <v/>
      </c>
      <c r="AY45" t="str">
        <f t="shared" si="11"/>
        <v/>
      </c>
      <c r="AZ45" s="191" t="str">
        <f t="shared" si="12"/>
        <v/>
      </c>
      <c r="BA45" t="str">
        <f t="shared" si="15"/>
        <v/>
      </c>
      <c r="CM45" t="s">
        <v>726</v>
      </c>
      <c r="CN45" t="s">
        <v>726</v>
      </c>
      <c r="CP45" s="329">
        <v>0</v>
      </c>
      <c r="CQ45" s="329">
        <v>0</v>
      </c>
      <c r="CR45" s="206" t="e">
        <v>#DIV/0!</v>
      </c>
    </row>
    <row r="46" spans="4:96">
      <c r="I46" t="str">
        <f>IF(C46="","",COUNTIFS(Tabla1[[#All],[¿Pasó a miembro?]],"Si",Tabla1[[#All],[Tipo Incrito]],"&lt;&gt;Pre-Inscrito",Tabla1[[#All],[llave2]],Gráficos_!C46))</f>
        <v/>
      </c>
      <c r="J46" s="187" t="str">
        <f>IF(C46="","",COUNTIFS(Tabla1[[#All],[sem 01]],"=P",Tabla1[[#All],[llave2]],Gráficos_!C46))</f>
        <v/>
      </c>
      <c r="K46" t="str">
        <f>IF(C46="","",COUNTIFS(Tabla1[[#All],[sem 02]],"=P",Tabla1[[#All],[llave2]],Gráficos_!C46))</f>
        <v/>
      </c>
      <c r="L46" t="str">
        <f>IF(C46="","",COUNTIFS(Tabla1[[#All],[sem 03]],"=P",Tabla1[[#All],[llave2]],Gráficos_!C46))</f>
        <v/>
      </c>
      <c r="M46" t="str">
        <f>IF(C46="","",COUNTIFS(Tabla1[[#All],[sem 04]],"=P",Tabla1[[#All],[llave2]],Gráficos_!C46))</f>
        <v/>
      </c>
      <c r="N46" t="str">
        <f>IF(C46="","",COUNTIFS(Tabla1[[#All],[sem 05]],"=P",Tabla1[[#All],[llave2]],Gráficos_!C46))</f>
        <v/>
      </c>
      <c r="O46" t="str">
        <f>IF(C46="","",COUNTIFS(Tabla1[[#All],[sem 06]],"=P",Tabla1[[#All],[llave2]],Gráficos_!C46))</f>
        <v/>
      </c>
      <c r="P46" t="str">
        <f>IF(C46="","",COUNTIFS(Tabla1[[#All],[sem 07]],"=P",Tabla1[[#All],[llave2]],Gráficos_!C46))</f>
        <v/>
      </c>
      <c r="Q46" t="str">
        <f>IF(C46="","",COUNTIFS(Tabla1[[#All],[sem 08]],"=P",Tabla1[[#All],[llave2]],Gráficos_!C46))</f>
        <v/>
      </c>
      <c r="R46" t="str">
        <f>IF(C46="","",COUNTIFS(Tabla1[[#All],[sem 09]],"=P",Tabla1[[#All],[llave2]],Gráficos_!C46))</f>
        <v/>
      </c>
      <c r="S46" t="str">
        <f>IF(C46="","",COUNTIFS(Tabla1[[#All],[sem 10]],"=P",Tabla1[[#All],[llave2]],Gráficos_!C46))</f>
        <v/>
      </c>
      <c r="T46" t="str">
        <f>IF(C46="","",COUNTIFS(Tabla1[[#All],[sem 11]],"=P",Tabla1[[#All],[llave2]],Gráficos_!C46))</f>
        <v/>
      </c>
      <c r="U46" t="str">
        <f>IF(C46="","",COUNTIFS(Tabla1[[#All],[sem 12]],"=P",Tabla1[[#All],[llave2]],Gráficos_!C46))</f>
        <v/>
      </c>
      <c r="V46" t="str">
        <f>IF(C46="","",COUNTIFS(Tabla1[[#All],[sem 13]],"=P",Tabla1[[#All],[llave2]],Gráficos_!C46))</f>
        <v/>
      </c>
      <c r="W46" t="str">
        <f>IF(C46="","",COUNTIFS(Tabla1[[#All],[sem 14]],"=P",Tabla1[[#All],[llave2]],Gráficos_!C46))</f>
        <v/>
      </c>
      <c r="X46" t="str">
        <f>IF(C46="","",COUNTIFS(Tabla1[[#All],[sem 15]],"=P",Tabla1[[#All],[llave2]],Gráficos_!C46))</f>
        <v/>
      </c>
      <c r="Y46" s="191" t="str">
        <f>IF(C46="","",COUNTIFS(Tabla1[[#All],[sem 16]],"=P",Tabla1[[#All],[llave2]],Gráficos_!C46))</f>
        <v/>
      </c>
      <c r="AA46" s="187" t="str">
        <f t="shared" si="17"/>
        <v/>
      </c>
      <c r="AB46" t="str">
        <f t="shared" si="18"/>
        <v/>
      </c>
      <c r="AC46" s="63" t="str">
        <f t="shared" si="19"/>
        <v/>
      </c>
      <c r="AD46" t="str">
        <f t="shared" si="20"/>
        <v/>
      </c>
      <c r="AE46" t="str">
        <f t="shared" si="13"/>
        <v/>
      </c>
      <c r="AF46" t="str">
        <f t="shared" si="21"/>
        <v/>
      </c>
      <c r="AG46" t="str">
        <f t="shared" si="22"/>
        <v/>
      </c>
      <c r="AH46" t="str">
        <f t="shared" si="23"/>
        <v/>
      </c>
      <c r="AI46" t="str">
        <f t="shared" si="24"/>
        <v/>
      </c>
      <c r="AK46" t="str">
        <f t="shared" si="16"/>
        <v/>
      </c>
      <c r="AL46" t="str">
        <f t="shared" si="16"/>
        <v/>
      </c>
      <c r="AM46" t="str">
        <f t="shared" si="16"/>
        <v/>
      </c>
      <c r="AN46" t="str">
        <f t="shared" si="16"/>
        <v/>
      </c>
      <c r="AO46" t="str">
        <f t="shared" si="16"/>
        <v/>
      </c>
      <c r="AP46" t="str">
        <f t="shared" si="16"/>
        <v/>
      </c>
      <c r="AQ46" t="str">
        <f t="shared" si="16"/>
        <v/>
      </c>
      <c r="AR46" t="str">
        <f t="shared" si="16"/>
        <v/>
      </c>
      <c r="AS46" t="str">
        <f t="shared" si="16"/>
        <v/>
      </c>
      <c r="AT46" t="str">
        <f t="shared" si="16"/>
        <v/>
      </c>
      <c r="AU46" t="str">
        <f t="shared" si="16"/>
        <v/>
      </c>
      <c r="AV46" t="str">
        <f t="shared" si="16"/>
        <v/>
      </c>
      <c r="AW46" t="str">
        <f t="shared" si="9"/>
        <v/>
      </c>
      <c r="AX46" t="str">
        <f t="shared" si="10"/>
        <v/>
      </c>
      <c r="AY46" t="str">
        <f t="shared" si="11"/>
        <v/>
      </c>
      <c r="AZ46" s="191" t="str">
        <f t="shared" si="12"/>
        <v/>
      </c>
      <c r="BA46" t="str">
        <f t="shared" si="15"/>
        <v/>
      </c>
      <c r="CM46" s="63">
        <v>45665</v>
      </c>
      <c r="CN46" t="s">
        <v>712</v>
      </c>
      <c r="CO46" t="s">
        <v>82</v>
      </c>
      <c r="CP46" s="329">
        <v>8</v>
      </c>
      <c r="CQ46" s="329">
        <v>0</v>
      </c>
      <c r="CR46" s="206">
        <v>0</v>
      </c>
    </row>
    <row r="47" spans="4:96">
      <c r="I47" t="str">
        <f>IF(C47="","",COUNTIFS(Tabla1[[#All],[¿Pasó a miembro?]],"Si",Tabla1[[#All],[Tipo Incrito]],"&lt;&gt;Pre-Inscrito",Tabla1[[#All],[llave2]],Gráficos_!C47))</f>
        <v/>
      </c>
      <c r="J47" s="187" t="str">
        <f>IF(C47="","",COUNTIFS(Tabla1[[#All],[sem 01]],"=P",Tabla1[[#All],[llave2]],Gráficos_!C47))</f>
        <v/>
      </c>
      <c r="K47" t="str">
        <f>IF(C47="","",COUNTIFS(Tabla1[[#All],[sem 02]],"=P",Tabla1[[#All],[llave2]],Gráficos_!C47))</f>
        <v/>
      </c>
      <c r="L47" t="str">
        <f>IF(C47="","",COUNTIFS(Tabla1[[#All],[sem 03]],"=P",Tabla1[[#All],[llave2]],Gráficos_!C47))</f>
        <v/>
      </c>
      <c r="M47" t="str">
        <f>IF(C47="","",COUNTIFS(Tabla1[[#All],[sem 04]],"=P",Tabla1[[#All],[llave2]],Gráficos_!C47))</f>
        <v/>
      </c>
      <c r="N47" t="str">
        <f>IF(C47="","",COUNTIFS(Tabla1[[#All],[sem 05]],"=P",Tabla1[[#All],[llave2]],Gráficos_!C47))</f>
        <v/>
      </c>
      <c r="O47" t="str">
        <f>IF(C47="","",COUNTIFS(Tabla1[[#All],[sem 06]],"=P",Tabla1[[#All],[llave2]],Gráficos_!C47))</f>
        <v/>
      </c>
      <c r="P47" t="str">
        <f>IF(C47="","",COUNTIFS(Tabla1[[#All],[sem 07]],"=P",Tabla1[[#All],[llave2]],Gráficos_!C47))</f>
        <v/>
      </c>
      <c r="Q47" t="str">
        <f>IF(C47="","",COUNTIFS(Tabla1[[#All],[sem 08]],"=P",Tabla1[[#All],[llave2]],Gráficos_!C47))</f>
        <v/>
      </c>
      <c r="R47" t="str">
        <f>IF(C47="","",COUNTIFS(Tabla1[[#All],[sem 09]],"=P",Tabla1[[#All],[llave2]],Gráficos_!C47))</f>
        <v/>
      </c>
      <c r="S47" t="str">
        <f>IF(C47="","",COUNTIFS(Tabla1[[#All],[sem 10]],"=P",Tabla1[[#All],[llave2]],Gráficos_!C47))</f>
        <v/>
      </c>
      <c r="T47" t="str">
        <f>IF(C47="","",COUNTIFS(Tabla1[[#All],[sem 11]],"=P",Tabla1[[#All],[llave2]],Gráficos_!C47))</f>
        <v/>
      </c>
      <c r="U47" t="str">
        <f>IF(C47="","",COUNTIFS(Tabla1[[#All],[sem 12]],"=P",Tabla1[[#All],[llave2]],Gráficos_!C47))</f>
        <v/>
      </c>
      <c r="V47" t="str">
        <f>IF(C47="","",COUNTIFS(Tabla1[[#All],[sem 13]],"=P",Tabla1[[#All],[llave2]],Gráficos_!C47))</f>
        <v/>
      </c>
      <c r="W47" t="str">
        <f>IF(C47="","",COUNTIFS(Tabla1[[#All],[sem 14]],"=P",Tabla1[[#All],[llave2]],Gráficos_!C47))</f>
        <v/>
      </c>
      <c r="X47" t="str">
        <f>IF(C47="","",COUNTIFS(Tabla1[[#All],[sem 15]],"=P",Tabla1[[#All],[llave2]],Gráficos_!C47))</f>
        <v/>
      </c>
      <c r="Y47" s="191" t="str">
        <f>IF(C47="","",COUNTIFS(Tabla1[[#All],[sem 16]],"=P",Tabla1[[#All],[llave2]],Gráficos_!C47))</f>
        <v/>
      </c>
      <c r="AA47" s="187" t="str">
        <f t="shared" si="17"/>
        <v/>
      </c>
      <c r="AB47" t="str">
        <f t="shared" si="18"/>
        <v/>
      </c>
      <c r="AC47" s="63" t="str">
        <f t="shared" si="19"/>
        <v/>
      </c>
      <c r="AD47" t="str">
        <f t="shared" si="20"/>
        <v/>
      </c>
      <c r="AE47" t="str">
        <f t="shared" si="13"/>
        <v/>
      </c>
      <c r="AF47" t="str">
        <f t="shared" si="21"/>
        <v/>
      </c>
      <c r="AG47" t="str">
        <f t="shared" si="22"/>
        <v/>
      </c>
      <c r="AH47" t="str">
        <f t="shared" si="23"/>
        <v/>
      </c>
      <c r="AI47" t="str">
        <f t="shared" si="24"/>
        <v/>
      </c>
      <c r="AK47" t="str">
        <f t="shared" si="16"/>
        <v/>
      </c>
      <c r="AL47" t="str">
        <f t="shared" si="16"/>
        <v/>
      </c>
      <c r="AM47" t="str">
        <f t="shared" si="16"/>
        <v/>
      </c>
      <c r="AN47" t="str">
        <f t="shared" si="16"/>
        <v/>
      </c>
      <c r="AO47" t="str">
        <f t="shared" si="16"/>
        <v/>
      </c>
      <c r="AP47" t="str">
        <f t="shared" si="16"/>
        <v/>
      </c>
      <c r="AQ47" t="str">
        <f t="shared" si="16"/>
        <v/>
      </c>
      <c r="AR47" t="str">
        <f t="shared" si="16"/>
        <v/>
      </c>
      <c r="AS47" t="str">
        <f t="shared" si="16"/>
        <v/>
      </c>
      <c r="AT47" t="str">
        <f t="shared" si="16"/>
        <v/>
      </c>
      <c r="AU47" t="str">
        <f t="shared" si="16"/>
        <v/>
      </c>
      <c r="AV47" t="str">
        <f t="shared" si="16"/>
        <v/>
      </c>
      <c r="AW47" t="str">
        <f t="shared" si="9"/>
        <v/>
      </c>
      <c r="AX47" t="str">
        <f t="shared" si="10"/>
        <v/>
      </c>
      <c r="AY47" t="str">
        <f t="shared" si="11"/>
        <v/>
      </c>
      <c r="AZ47" s="191" t="str">
        <f t="shared" si="12"/>
        <v/>
      </c>
      <c r="BA47" t="str">
        <f t="shared" si="15"/>
        <v/>
      </c>
      <c r="CM47" s="63">
        <v>45665</v>
      </c>
      <c r="CN47" t="s">
        <v>713</v>
      </c>
      <c r="CO47" t="s">
        <v>82</v>
      </c>
      <c r="CP47" s="329">
        <v>8</v>
      </c>
      <c r="CQ47" s="329">
        <v>0</v>
      </c>
      <c r="CR47" s="206">
        <v>0</v>
      </c>
    </row>
    <row r="48" spans="4:96">
      <c r="I48" t="str">
        <f>IF(C48="","",COUNTIFS(Tabla1[[#All],[¿Pasó a miembro?]],"Si",Tabla1[[#All],[Tipo Incrito]],"&lt;&gt;Pre-Inscrito",Tabla1[[#All],[llave2]],Gráficos_!C48))</f>
        <v/>
      </c>
      <c r="J48" s="187" t="str">
        <f>IF(C48="","",COUNTIFS(Tabla1[[#All],[sem 01]],"=P",Tabla1[[#All],[llave2]],Gráficos_!C48))</f>
        <v/>
      </c>
      <c r="K48" t="str">
        <f>IF(C48="","",COUNTIFS(Tabla1[[#All],[sem 02]],"=P",Tabla1[[#All],[llave2]],Gráficos_!C48))</f>
        <v/>
      </c>
      <c r="L48" t="str">
        <f>IF(C48="","",COUNTIFS(Tabla1[[#All],[sem 03]],"=P",Tabla1[[#All],[llave2]],Gráficos_!C48))</f>
        <v/>
      </c>
      <c r="M48" t="str">
        <f>IF(C48="","",COUNTIFS(Tabla1[[#All],[sem 04]],"=P",Tabla1[[#All],[llave2]],Gráficos_!C48))</f>
        <v/>
      </c>
      <c r="N48" t="str">
        <f>IF(C48="","",COUNTIFS(Tabla1[[#All],[sem 05]],"=P",Tabla1[[#All],[llave2]],Gráficos_!C48))</f>
        <v/>
      </c>
      <c r="O48" t="str">
        <f>IF(C48="","",COUNTIFS(Tabla1[[#All],[sem 06]],"=P",Tabla1[[#All],[llave2]],Gráficos_!C48))</f>
        <v/>
      </c>
      <c r="P48" t="str">
        <f>IF(C48="","",COUNTIFS(Tabla1[[#All],[sem 07]],"=P",Tabla1[[#All],[llave2]],Gráficos_!C48))</f>
        <v/>
      </c>
      <c r="Q48" t="str">
        <f>IF(C48="","",COUNTIFS(Tabla1[[#All],[sem 08]],"=P",Tabla1[[#All],[llave2]],Gráficos_!C48))</f>
        <v/>
      </c>
      <c r="R48" t="str">
        <f>IF(C48="","",COUNTIFS(Tabla1[[#All],[sem 09]],"=P",Tabla1[[#All],[llave2]],Gráficos_!C48))</f>
        <v/>
      </c>
      <c r="S48" t="str">
        <f>IF(C48="","",COUNTIFS(Tabla1[[#All],[sem 10]],"=P",Tabla1[[#All],[llave2]],Gráficos_!C48))</f>
        <v/>
      </c>
      <c r="T48" t="str">
        <f>IF(C48="","",COUNTIFS(Tabla1[[#All],[sem 11]],"=P",Tabla1[[#All],[llave2]],Gráficos_!C48))</f>
        <v/>
      </c>
      <c r="U48" t="str">
        <f>IF(C48="","",COUNTIFS(Tabla1[[#All],[sem 12]],"=P",Tabla1[[#All],[llave2]],Gráficos_!C48))</f>
        <v/>
      </c>
      <c r="V48" t="str">
        <f>IF(C48="","",COUNTIFS(Tabla1[[#All],[sem 13]],"=P",Tabla1[[#All],[llave2]],Gráficos_!C48))</f>
        <v/>
      </c>
      <c r="W48" t="str">
        <f>IF(C48="","",COUNTIFS(Tabla1[[#All],[sem 14]],"=P",Tabla1[[#All],[llave2]],Gráficos_!C48))</f>
        <v/>
      </c>
      <c r="X48" t="str">
        <f>IF(C48="","",COUNTIFS(Tabla1[[#All],[sem 15]],"=P",Tabla1[[#All],[llave2]],Gráficos_!C48))</f>
        <v/>
      </c>
      <c r="Y48" s="191" t="str">
        <f>IF(C48="","",COUNTIFS(Tabla1[[#All],[sem 16]],"=P",Tabla1[[#All],[llave2]],Gráficos_!C48))</f>
        <v/>
      </c>
      <c r="AA48" s="187" t="str">
        <f t="shared" si="17"/>
        <v/>
      </c>
      <c r="AB48" t="str">
        <f t="shared" si="18"/>
        <v/>
      </c>
      <c r="AC48" s="63" t="str">
        <f t="shared" si="19"/>
        <v/>
      </c>
      <c r="AD48" t="str">
        <f t="shared" si="20"/>
        <v/>
      </c>
      <c r="AE48" t="str">
        <f t="shared" si="13"/>
        <v/>
      </c>
      <c r="AF48" t="str">
        <f t="shared" si="21"/>
        <v/>
      </c>
      <c r="AG48" t="str">
        <f t="shared" si="22"/>
        <v/>
      </c>
      <c r="AH48" t="str">
        <f t="shared" si="23"/>
        <v/>
      </c>
      <c r="AI48" t="str">
        <f t="shared" si="24"/>
        <v/>
      </c>
      <c r="AK48" t="str">
        <f t="shared" si="16"/>
        <v/>
      </c>
      <c r="AL48" t="str">
        <f t="shared" si="16"/>
        <v/>
      </c>
      <c r="AM48" t="str">
        <f t="shared" si="16"/>
        <v/>
      </c>
      <c r="AN48" t="str">
        <f t="shared" si="16"/>
        <v/>
      </c>
      <c r="AO48" t="str">
        <f t="shared" si="16"/>
        <v/>
      </c>
      <c r="AP48" t="str">
        <f t="shared" si="16"/>
        <v/>
      </c>
      <c r="AQ48" t="str">
        <f t="shared" si="16"/>
        <v/>
      </c>
      <c r="AR48" t="str">
        <f t="shared" si="16"/>
        <v/>
      </c>
      <c r="AS48" t="str">
        <f t="shared" si="16"/>
        <v/>
      </c>
      <c r="AT48" t="str">
        <f t="shared" si="16"/>
        <v/>
      </c>
      <c r="AU48" t="str">
        <f t="shared" si="16"/>
        <v/>
      </c>
      <c r="AV48" t="str">
        <f t="shared" si="16"/>
        <v/>
      </c>
      <c r="AW48" t="str">
        <f t="shared" si="9"/>
        <v/>
      </c>
      <c r="AX48" t="str">
        <f t="shared" si="10"/>
        <v/>
      </c>
      <c r="AY48" t="str">
        <f t="shared" si="11"/>
        <v/>
      </c>
      <c r="AZ48" s="191" t="str">
        <f t="shared" si="12"/>
        <v/>
      </c>
      <c r="BA48" t="str">
        <f t="shared" si="15"/>
        <v/>
      </c>
      <c r="CM48" s="63">
        <v>45665</v>
      </c>
      <c r="CN48" t="s">
        <v>714</v>
      </c>
      <c r="CO48" t="s">
        <v>82</v>
      </c>
      <c r="CP48" s="329">
        <v>8</v>
      </c>
      <c r="CQ48" s="329">
        <v>0</v>
      </c>
      <c r="CR48" s="206">
        <v>0</v>
      </c>
    </row>
    <row r="49" spans="9:96">
      <c r="I49" t="str">
        <f>IF(C49="","",COUNTIFS(Tabla1[[#All],[¿Pasó a miembro?]],"Si",Tabla1[[#All],[Tipo Incrito]],"&lt;&gt;Pre-Inscrito",Tabla1[[#All],[llave2]],Gráficos_!C49))</f>
        <v/>
      </c>
      <c r="J49" s="187" t="str">
        <f>IF(C49="","",COUNTIFS(Tabla1[[#All],[sem 01]],"=P",Tabla1[[#All],[llave2]],Gráficos_!C49))</f>
        <v/>
      </c>
      <c r="K49" t="str">
        <f>IF(C49="","",COUNTIFS(Tabla1[[#All],[sem 02]],"=P",Tabla1[[#All],[llave2]],Gráficos_!C49))</f>
        <v/>
      </c>
      <c r="L49" t="str">
        <f>IF(C49="","",COUNTIFS(Tabla1[[#All],[sem 03]],"=P",Tabla1[[#All],[llave2]],Gráficos_!C49))</f>
        <v/>
      </c>
      <c r="M49" t="str">
        <f>IF(C49="","",COUNTIFS(Tabla1[[#All],[sem 04]],"=P",Tabla1[[#All],[llave2]],Gráficos_!C49))</f>
        <v/>
      </c>
      <c r="N49" t="str">
        <f>IF(C49="","",COUNTIFS(Tabla1[[#All],[sem 05]],"=P",Tabla1[[#All],[llave2]],Gráficos_!C49))</f>
        <v/>
      </c>
      <c r="O49" t="str">
        <f>IF(C49="","",COUNTIFS(Tabla1[[#All],[sem 06]],"=P",Tabla1[[#All],[llave2]],Gráficos_!C49))</f>
        <v/>
      </c>
      <c r="P49" t="str">
        <f>IF(C49="","",COUNTIFS(Tabla1[[#All],[sem 07]],"=P",Tabla1[[#All],[llave2]],Gráficos_!C49))</f>
        <v/>
      </c>
      <c r="Q49" t="str">
        <f>IF(C49="","",COUNTIFS(Tabla1[[#All],[sem 08]],"=P",Tabla1[[#All],[llave2]],Gráficos_!C49))</f>
        <v/>
      </c>
      <c r="R49" t="str">
        <f>IF(C49="","",COUNTIFS(Tabla1[[#All],[sem 09]],"=P",Tabla1[[#All],[llave2]],Gráficos_!C49))</f>
        <v/>
      </c>
      <c r="S49" t="str">
        <f>IF(C49="","",COUNTIFS(Tabla1[[#All],[sem 10]],"=P",Tabla1[[#All],[llave2]],Gráficos_!C49))</f>
        <v/>
      </c>
      <c r="T49" t="str">
        <f>IF(C49="","",COUNTIFS(Tabla1[[#All],[sem 11]],"=P",Tabla1[[#All],[llave2]],Gráficos_!C49))</f>
        <v/>
      </c>
      <c r="U49" t="str">
        <f>IF(C49="","",COUNTIFS(Tabla1[[#All],[sem 12]],"=P",Tabla1[[#All],[llave2]],Gráficos_!C49))</f>
        <v/>
      </c>
      <c r="V49" t="str">
        <f>IF(C49="","",COUNTIFS(Tabla1[[#All],[sem 13]],"=P",Tabla1[[#All],[llave2]],Gráficos_!C49))</f>
        <v/>
      </c>
      <c r="W49" t="str">
        <f>IF(C49="","",COUNTIFS(Tabla1[[#All],[sem 14]],"=P",Tabla1[[#All],[llave2]],Gráficos_!C49))</f>
        <v/>
      </c>
      <c r="X49" t="str">
        <f>IF(C49="","",COUNTIFS(Tabla1[[#All],[sem 15]],"=P",Tabla1[[#All],[llave2]],Gráficos_!C49))</f>
        <v/>
      </c>
      <c r="Y49" s="191" t="str">
        <f>IF(C49="","",COUNTIFS(Tabla1[[#All],[sem 16]],"=P",Tabla1[[#All],[llave2]],Gráficos_!C49))</f>
        <v/>
      </c>
      <c r="AA49" s="187" t="str">
        <f t="shared" si="17"/>
        <v/>
      </c>
      <c r="AB49" t="str">
        <f t="shared" si="18"/>
        <v/>
      </c>
      <c r="AC49" s="63" t="str">
        <f t="shared" si="19"/>
        <v/>
      </c>
      <c r="AD49" t="str">
        <f t="shared" si="20"/>
        <v/>
      </c>
      <c r="AE49" t="str">
        <f t="shared" si="13"/>
        <v/>
      </c>
      <c r="AF49" t="str">
        <f t="shared" si="21"/>
        <v/>
      </c>
      <c r="AG49" t="str">
        <f t="shared" si="22"/>
        <v/>
      </c>
      <c r="AH49" t="str">
        <f t="shared" si="23"/>
        <v/>
      </c>
      <c r="AI49" t="str">
        <f t="shared" si="24"/>
        <v/>
      </c>
      <c r="AK49" t="str">
        <f t="shared" si="16"/>
        <v/>
      </c>
      <c r="AL49" t="str">
        <f t="shared" si="16"/>
        <v/>
      </c>
      <c r="AM49" t="str">
        <f t="shared" si="16"/>
        <v/>
      </c>
      <c r="AN49" t="str">
        <f t="shared" si="16"/>
        <v/>
      </c>
      <c r="AO49" t="str">
        <f t="shared" si="16"/>
        <v/>
      </c>
      <c r="AP49" t="str">
        <f t="shared" si="16"/>
        <v/>
      </c>
      <c r="AQ49" t="str">
        <f t="shared" si="16"/>
        <v/>
      </c>
      <c r="AR49" t="str">
        <f t="shared" si="16"/>
        <v/>
      </c>
      <c r="AS49" t="str">
        <f t="shared" si="16"/>
        <v/>
      </c>
      <c r="AT49" t="str">
        <f t="shared" si="16"/>
        <v/>
      </c>
      <c r="AU49" t="str">
        <f t="shared" si="16"/>
        <v/>
      </c>
      <c r="AV49" t="str">
        <f t="shared" si="16"/>
        <v/>
      </c>
      <c r="AW49" t="str">
        <f t="shared" si="9"/>
        <v/>
      </c>
      <c r="AX49" t="str">
        <f t="shared" si="10"/>
        <v/>
      </c>
      <c r="AY49" t="str">
        <f t="shared" si="11"/>
        <v/>
      </c>
      <c r="AZ49" s="191" t="str">
        <f t="shared" si="12"/>
        <v/>
      </c>
      <c r="BA49" t="str">
        <f t="shared" si="15"/>
        <v/>
      </c>
      <c r="CM49" s="63">
        <v>45666</v>
      </c>
      <c r="CN49" t="s">
        <v>715</v>
      </c>
      <c r="CO49" t="s">
        <v>82</v>
      </c>
      <c r="CP49" s="329">
        <v>8</v>
      </c>
      <c r="CQ49" s="329">
        <v>0</v>
      </c>
      <c r="CR49" s="206">
        <v>0</v>
      </c>
    </row>
    <row r="50" spans="9:96">
      <c r="I50" t="str">
        <f>IF(C50="","",COUNTIFS(Tabla1[[#All],[¿Pasó a miembro?]],"Si",Tabla1[[#All],[Tipo Incrito]],"&lt;&gt;Pre-Inscrito",Tabla1[[#All],[llave2]],Gráficos_!C50))</f>
        <v/>
      </c>
      <c r="J50" s="187" t="str">
        <f>IF(C50="","",COUNTIFS(Tabla1[[#All],[sem 01]],"=P",Tabla1[[#All],[llave2]],Gráficos_!C50))</f>
        <v/>
      </c>
      <c r="K50" t="str">
        <f>IF(C50="","",COUNTIFS(Tabla1[[#All],[sem 02]],"=P",Tabla1[[#All],[llave2]],Gráficos_!C50))</f>
        <v/>
      </c>
      <c r="L50" t="str">
        <f>IF(C50="","",COUNTIFS(Tabla1[[#All],[sem 03]],"=P",Tabla1[[#All],[llave2]],Gráficos_!C50))</f>
        <v/>
      </c>
      <c r="M50" t="str">
        <f>IF(C50="","",COUNTIFS(Tabla1[[#All],[sem 04]],"=P",Tabla1[[#All],[llave2]],Gráficos_!C50))</f>
        <v/>
      </c>
      <c r="N50" t="str">
        <f>IF(C50="","",COUNTIFS(Tabla1[[#All],[sem 05]],"=P",Tabla1[[#All],[llave2]],Gráficos_!C50))</f>
        <v/>
      </c>
      <c r="O50" t="str">
        <f>IF(C50="","",COUNTIFS(Tabla1[[#All],[sem 06]],"=P",Tabla1[[#All],[llave2]],Gráficos_!C50))</f>
        <v/>
      </c>
      <c r="P50" t="str">
        <f>IF(C50="","",COUNTIFS(Tabla1[[#All],[sem 07]],"=P",Tabla1[[#All],[llave2]],Gráficos_!C50))</f>
        <v/>
      </c>
      <c r="Q50" t="str">
        <f>IF(C50="","",COUNTIFS(Tabla1[[#All],[sem 08]],"=P",Tabla1[[#All],[llave2]],Gráficos_!C50))</f>
        <v/>
      </c>
      <c r="R50" t="str">
        <f>IF(C50="","",COUNTIFS(Tabla1[[#All],[sem 09]],"=P",Tabla1[[#All],[llave2]],Gráficos_!C50))</f>
        <v/>
      </c>
      <c r="S50" t="str">
        <f>IF(C50="","",COUNTIFS(Tabla1[[#All],[sem 10]],"=P",Tabla1[[#All],[llave2]],Gráficos_!C50))</f>
        <v/>
      </c>
      <c r="T50" t="str">
        <f>IF(C50="","",COUNTIFS(Tabla1[[#All],[sem 11]],"=P",Tabla1[[#All],[llave2]],Gráficos_!C50))</f>
        <v/>
      </c>
      <c r="U50" t="str">
        <f>IF(C50="","",COUNTIFS(Tabla1[[#All],[sem 12]],"=P",Tabla1[[#All],[llave2]],Gráficos_!C50))</f>
        <v/>
      </c>
      <c r="V50" t="str">
        <f>IF(C50="","",COUNTIFS(Tabla1[[#All],[sem 13]],"=P",Tabla1[[#All],[llave2]],Gráficos_!C50))</f>
        <v/>
      </c>
      <c r="W50" t="str">
        <f>IF(C50="","",COUNTIFS(Tabla1[[#All],[sem 14]],"=P",Tabla1[[#All],[llave2]],Gráficos_!C50))</f>
        <v/>
      </c>
      <c r="X50" t="str">
        <f>IF(C50="","",COUNTIFS(Tabla1[[#All],[sem 15]],"=P",Tabla1[[#All],[llave2]],Gráficos_!C50))</f>
        <v/>
      </c>
      <c r="Y50" s="191" t="str">
        <f>IF(C50="","",COUNTIFS(Tabla1[[#All],[sem 16]],"=P",Tabla1[[#All],[llave2]],Gráficos_!C50))</f>
        <v/>
      </c>
      <c r="AA50" s="187" t="str">
        <f t="shared" si="17"/>
        <v/>
      </c>
      <c r="AB50" t="str">
        <f t="shared" si="18"/>
        <v/>
      </c>
      <c r="AC50" s="63" t="str">
        <f t="shared" si="19"/>
        <v/>
      </c>
      <c r="AD50" t="str">
        <f t="shared" si="20"/>
        <v/>
      </c>
      <c r="AE50" t="str">
        <f t="shared" si="13"/>
        <v/>
      </c>
      <c r="AF50" t="str">
        <f t="shared" si="21"/>
        <v/>
      </c>
      <c r="AG50" t="str">
        <f t="shared" si="22"/>
        <v/>
      </c>
      <c r="AH50" t="str">
        <f t="shared" si="23"/>
        <v/>
      </c>
      <c r="AI50" t="str">
        <f t="shared" si="24"/>
        <v/>
      </c>
      <c r="AK50" t="str">
        <f t="shared" si="16"/>
        <v/>
      </c>
      <c r="AL50" t="str">
        <f t="shared" si="16"/>
        <v/>
      </c>
      <c r="AM50" t="str">
        <f t="shared" si="16"/>
        <v/>
      </c>
      <c r="AN50" t="str">
        <f t="shared" ref="AK50:AV71" si="25">IF(M50="","",M50)</f>
        <v/>
      </c>
      <c r="AO50" t="str">
        <f t="shared" si="25"/>
        <v/>
      </c>
      <c r="AP50" t="str">
        <f t="shared" si="25"/>
        <v/>
      </c>
      <c r="AQ50" t="str">
        <f t="shared" si="25"/>
        <v/>
      </c>
      <c r="AR50" t="str">
        <f t="shared" si="25"/>
        <v/>
      </c>
      <c r="AS50" t="str">
        <f t="shared" si="25"/>
        <v/>
      </c>
      <c r="AT50" t="str">
        <f t="shared" si="25"/>
        <v/>
      </c>
      <c r="AU50" t="str">
        <f t="shared" si="25"/>
        <v/>
      </c>
      <c r="AV50" t="str">
        <f t="shared" si="25"/>
        <v/>
      </c>
      <c r="AW50" t="str">
        <f t="shared" si="9"/>
        <v/>
      </c>
      <c r="AX50" t="str">
        <f t="shared" si="10"/>
        <v/>
      </c>
      <c r="AY50" t="str">
        <f t="shared" si="11"/>
        <v/>
      </c>
      <c r="AZ50" s="191" t="str">
        <f t="shared" si="12"/>
        <v/>
      </c>
      <c r="BA50" t="str">
        <f t="shared" si="15"/>
        <v/>
      </c>
      <c r="CM50" s="63">
        <v>45666</v>
      </c>
      <c r="CN50" t="s">
        <v>716</v>
      </c>
      <c r="CO50" t="s">
        <v>82</v>
      </c>
      <c r="CP50" s="329">
        <v>8</v>
      </c>
      <c r="CQ50" s="329">
        <v>0</v>
      </c>
      <c r="CR50" s="206">
        <v>0</v>
      </c>
    </row>
    <row r="51" spans="9:96">
      <c r="I51" t="str">
        <f>IF(C51="","",COUNTIFS(Tabla1[[#All],[¿Pasó a miembro?]],"Si",Tabla1[[#All],[Tipo Incrito]],"&lt;&gt;Pre-Inscrito",Tabla1[[#All],[llave2]],Gráficos_!C51))</f>
        <v/>
      </c>
      <c r="J51" s="187" t="str">
        <f>IF(C51="","",COUNTIFS(Tabla1[[#All],[sem 01]],"=P",Tabla1[[#All],[llave2]],Gráficos_!C51))</f>
        <v/>
      </c>
      <c r="K51" t="str">
        <f>IF(C51="","",COUNTIFS(Tabla1[[#All],[sem 02]],"=P",Tabla1[[#All],[llave2]],Gráficos_!C51))</f>
        <v/>
      </c>
      <c r="L51" t="str">
        <f>IF(C51="","",COUNTIFS(Tabla1[[#All],[sem 03]],"=P",Tabla1[[#All],[llave2]],Gráficos_!C51))</f>
        <v/>
      </c>
      <c r="M51" t="str">
        <f>IF(C51="","",COUNTIFS(Tabla1[[#All],[sem 04]],"=P",Tabla1[[#All],[llave2]],Gráficos_!C51))</f>
        <v/>
      </c>
      <c r="N51" t="str">
        <f>IF(C51="","",COUNTIFS(Tabla1[[#All],[sem 05]],"=P",Tabla1[[#All],[llave2]],Gráficos_!C51))</f>
        <v/>
      </c>
      <c r="O51" t="str">
        <f>IF(C51="","",COUNTIFS(Tabla1[[#All],[sem 06]],"=P",Tabla1[[#All],[llave2]],Gráficos_!C51))</f>
        <v/>
      </c>
      <c r="P51" t="str">
        <f>IF(C51="","",COUNTIFS(Tabla1[[#All],[sem 07]],"=P",Tabla1[[#All],[llave2]],Gráficos_!C51))</f>
        <v/>
      </c>
      <c r="Q51" t="str">
        <f>IF(C51="","",COUNTIFS(Tabla1[[#All],[sem 08]],"=P",Tabla1[[#All],[llave2]],Gráficos_!C51))</f>
        <v/>
      </c>
      <c r="R51" t="str">
        <f>IF(C51="","",COUNTIFS(Tabla1[[#All],[sem 09]],"=P",Tabla1[[#All],[llave2]],Gráficos_!C51))</f>
        <v/>
      </c>
      <c r="S51" t="str">
        <f>IF(C51="","",COUNTIFS(Tabla1[[#All],[sem 10]],"=P",Tabla1[[#All],[llave2]],Gráficos_!C51))</f>
        <v/>
      </c>
      <c r="T51" t="str">
        <f>IF(C51="","",COUNTIFS(Tabla1[[#All],[sem 11]],"=P",Tabla1[[#All],[llave2]],Gráficos_!C51))</f>
        <v/>
      </c>
      <c r="U51" t="str">
        <f>IF(C51="","",COUNTIFS(Tabla1[[#All],[sem 12]],"=P",Tabla1[[#All],[llave2]],Gráficos_!C51))</f>
        <v/>
      </c>
      <c r="V51" t="str">
        <f>IF(C51="","",COUNTIFS(Tabla1[[#All],[sem 13]],"=P",Tabla1[[#All],[llave2]],Gráficos_!C51))</f>
        <v/>
      </c>
      <c r="W51" t="str">
        <f>IF(C51="","",COUNTIFS(Tabla1[[#All],[sem 14]],"=P",Tabla1[[#All],[llave2]],Gráficos_!C51))</f>
        <v/>
      </c>
      <c r="X51" t="str">
        <f>IF(C51="","",COUNTIFS(Tabla1[[#All],[sem 15]],"=P",Tabla1[[#All],[llave2]],Gráficos_!C51))</f>
        <v/>
      </c>
      <c r="Y51" s="191" t="str">
        <f>IF(C51="","",COUNTIFS(Tabla1[[#All],[sem 16]],"=P",Tabla1[[#All],[llave2]],Gráficos_!C51))</f>
        <v/>
      </c>
      <c r="AA51" s="187" t="str">
        <f t="shared" si="17"/>
        <v/>
      </c>
      <c r="AB51" t="str">
        <f t="shared" si="18"/>
        <v/>
      </c>
      <c r="AC51" s="63" t="str">
        <f t="shared" si="19"/>
        <v/>
      </c>
      <c r="AD51" t="str">
        <f t="shared" si="20"/>
        <v/>
      </c>
      <c r="AE51" t="str">
        <f t="shared" si="13"/>
        <v/>
      </c>
      <c r="AF51" t="str">
        <f t="shared" si="21"/>
        <v/>
      </c>
      <c r="AG51" t="str">
        <f t="shared" si="22"/>
        <v/>
      </c>
      <c r="AH51" t="str">
        <f t="shared" si="23"/>
        <v/>
      </c>
      <c r="AI51" t="str">
        <f t="shared" si="24"/>
        <v/>
      </c>
      <c r="AK51" t="str">
        <f t="shared" si="25"/>
        <v/>
      </c>
      <c r="AL51" t="str">
        <f t="shared" si="25"/>
        <v/>
      </c>
      <c r="AM51" t="str">
        <f t="shared" si="25"/>
        <v/>
      </c>
      <c r="AN51" t="str">
        <f t="shared" si="25"/>
        <v/>
      </c>
      <c r="AO51" t="str">
        <f t="shared" si="25"/>
        <v/>
      </c>
      <c r="AP51" t="str">
        <f t="shared" si="25"/>
        <v/>
      </c>
      <c r="AQ51" t="str">
        <f t="shared" si="25"/>
        <v/>
      </c>
      <c r="AR51" t="str">
        <f t="shared" si="25"/>
        <v/>
      </c>
      <c r="AS51" t="str">
        <f t="shared" si="25"/>
        <v/>
      </c>
      <c r="AT51" t="str">
        <f t="shared" si="25"/>
        <v/>
      </c>
      <c r="AU51" t="str">
        <f t="shared" si="25"/>
        <v/>
      </c>
      <c r="AV51" t="str">
        <f t="shared" si="25"/>
        <v/>
      </c>
      <c r="AW51" t="str">
        <f t="shared" si="9"/>
        <v/>
      </c>
      <c r="AX51" t="str">
        <f t="shared" si="10"/>
        <v/>
      </c>
      <c r="AY51" t="str">
        <f t="shared" si="11"/>
        <v/>
      </c>
      <c r="AZ51" s="191" t="str">
        <f t="shared" si="12"/>
        <v/>
      </c>
      <c r="BA51" t="str">
        <f t="shared" si="15"/>
        <v/>
      </c>
      <c r="CM51" s="63">
        <v>45666</v>
      </c>
      <c r="CN51" t="s">
        <v>717</v>
      </c>
      <c r="CO51" t="s">
        <v>82</v>
      </c>
      <c r="CP51" s="329">
        <v>9</v>
      </c>
      <c r="CQ51" s="329">
        <v>0</v>
      </c>
      <c r="CR51" s="206">
        <v>0</v>
      </c>
    </row>
    <row r="52" spans="9:96">
      <c r="I52" t="str">
        <f>IF(C52="","",COUNTIFS(Tabla1[[#All],[¿Pasó a miembro?]],"Si",Tabla1[[#All],[Tipo Incrito]],"&lt;&gt;Pre-Inscrito",Tabla1[[#All],[llave2]],Gráficos_!C52))</f>
        <v/>
      </c>
      <c r="J52" s="187" t="str">
        <f>IF(C52="","",COUNTIFS(Tabla1[[#All],[sem 01]],"=P",Tabla1[[#All],[llave2]],Gráficos_!C52))</f>
        <v/>
      </c>
      <c r="K52" t="str">
        <f>IF(C52="","",COUNTIFS(Tabla1[[#All],[sem 02]],"=P",Tabla1[[#All],[llave2]],Gráficos_!C52))</f>
        <v/>
      </c>
      <c r="L52" t="str">
        <f>IF(C52="","",COUNTIFS(Tabla1[[#All],[sem 03]],"=P",Tabla1[[#All],[llave2]],Gráficos_!C52))</f>
        <v/>
      </c>
      <c r="M52" t="str">
        <f>IF(C52="","",COUNTIFS(Tabla1[[#All],[sem 04]],"=P",Tabla1[[#All],[llave2]],Gráficos_!C52))</f>
        <v/>
      </c>
      <c r="N52" t="str">
        <f>IF(C52="","",COUNTIFS(Tabla1[[#All],[sem 05]],"=P",Tabla1[[#All],[llave2]],Gráficos_!C52))</f>
        <v/>
      </c>
      <c r="O52" t="str">
        <f>IF(C52="","",COUNTIFS(Tabla1[[#All],[sem 06]],"=P",Tabla1[[#All],[llave2]],Gráficos_!C52))</f>
        <v/>
      </c>
      <c r="P52" t="str">
        <f>IF(C52="","",COUNTIFS(Tabla1[[#All],[sem 07]],"=P",Tabla1[[#All],[llave2]],Gráficos_!C52))</f>
        <v/>
      </c>
      <c r="Q52" t="str">
        <f>IF(C52="","",COUNTIFS(Tabla1[[#All],[sem 08]],"=P",Tabla1[[#All],[llave2]],Gráficos_!C52))</f>
        <v/>
      </c>
      <c r="R52" t="str">
        <f>IF(C52="","",COUNTIFS(Tabla1[[#All],[sem 09]],"=P",Tabla1[[#All],[llave2]],Gráficos_!C52))</f>
        <v/>
      </c>
      <c r="S52" t="str">
        <f>IF(C52="","",COUNTIFS(Tabla1[[#All],[sem 10]],"=P",Tabla1[[#All],[llave2]],Gráficos_!C52))</f>
        <v/>
      </c>
      <c r="T52" t="str">
        <f>IF(C52="","",COUNTIFS(Tabla1[[#All],[sem 11]],"=P",Tabla1[[#All],[llave2]],Gráficos_!C52))</f>
        <v/>
      </c>
      <c r="U52" t="str">
        <f>IF(C52="","",COUNTIFS(Tabla1[[#All],[sem 12]],"=P",Tabla1[[#All],[llave2]],Gráficos_!C52))</f>
        <v/>
      </c>
      <c r="V52" t="str">
        <f>IF(C52="","",COUNTIFS(Tabla1[[#All],[sem 13]],"=P",Tabla1[[#All],[llave2]],Gráficos_!C52))</f>
        <v/>
      </c>
      <c r="W52" t="str">
        <f>IF(C52="","",COUNTIFS(Tabla1[[#All],[sem 14]],"=P",Tabla1[[#All],[llave2]],Gráficos_!C52))</f>
        <v/>
      </c>
      <c r="X52" t="str">
        <f>IF(C52="","",COUNTIFS(Tabla1[[#All],[sem 15]],"=P",Tabla1[[#All],[llave2]],Gráficos_!C52))</f>
        <v/>
      </c>
      <c r="Y52" s="191" t="str">
        <f>IF(C52="","",COUNTIFS(Tabla1[[#All],[sem 16]],"=P",Tabla1[[#All],[llave2]],Gráficos_!C52))</f>
        <v/>
      </c>
      <c r="AA52" s="187" t="str">
        <f t="shared" si="17"/>
        <v/>
      </c>
      <c r="AB52" t="str">
        <f t="shared" si="18"/>
        <v/>
      </c>
      <c r="AC52" s="63" t="str">
        <f t="shared" si="19"/>
        <v/>
      </c>
      <c r="AD52" t="str">
        <f t="shared" si="20"/>
        <v/>
      </c>
      <c r="AE52" t="str">
        <f t="shared" si="13"/>
        <v/>
      </c>
      <c r="AF52" t="str">
        <f t="shared" si="21"/>
        <v/>
      </c>
      <c r="AG52" t="str">
        <f t="shared" si="22"/>
        <v/>
      </c>
      <c r="AH52" t="str">
        <f t="shared" si="23"/>
        <v/>
      </c>
      <c r="AI52" t="str">
        <f t="shared" si="24"/>
        <v/>
      </c>
      <c r="AK52" t="str">
        <f t="shared" si="25"/>
        <v/>
      </c>
      <c r="AL52" t="str">
        <f t="shared" si="25"/>
        <v/>
      </c>
      <c r="AM52" t="str">
        <f t="shared" si="25"/>
        <v/>
      </c>
      <c r="AN52" t="str">
        <f t="shared" si="25"/>
        <v/>
      </c>
      <c r="AO52" t="str">
        <f t="shared" si="25"/>
        <v/>
      </c>
      <c r="AP52" t="str">
        <f t="shared" si="25"/>
        <v/>
      </c>
      <c r="AQ52" t="str">
        <f t="shared" si="25"/>
        <v/>
      </c>
      <c r="AR52" t="str">
        <f t="shared" si="25"/>
        <v/>
      </c>
      <c r="AS52" t="str">
        <f t="shared" si="25"/>
        <v/>
      </c>
      <c r="AT52" t="str">
        <f t="shared" si="25"/>
        <v/>
      </c>
      <c r="AU52" t="str">
        <f t="shared" si="25"/>
        <v/>
      </c>
      <c r="AV52" t="str">
        <f t="shared" si="25"/>
        <v/>
      </c>
      <c r="AW52" t="str">
        <f t="shared" si="9"/>
        <v/>
      </c>
      <c r="AX52" t="str">
        <f t="shared" si="10"/>
        <v/>
      </c>
      <c r="AY52" t="str">
        <f t="shared" si="11"/>
        <v/>
      </c>
      <c r="AZ52" s="191" t="str">
        <f t="shared" si="12"/>
        <v/>
      </c>
      <c r="BA52" t="str">
        <f t="shared" si="15"/>
        <v/>
      </c>
      <c r="CM52" s="63">
        <v>45670</v>
      </c>
      <c r="CN52" t="s">
        <v>718</v>
      </c>
      <c r="CO52" t="s">
        <v>82</v>
      </c>
      <c r="CP52" s="329">
        <v>6</v>
      </c>
      <c r="CQ52" s="329">
        <v>0</v>
      </c>
      <c r="CR52" s="206">
        <v>0</v>
      </c>
    </row>
    <row r="53" spans="9:96">
      <c r="I53" t="str">
        <f>IF(C53="","",COUNTIFS(Tabla1[[#All],[¿Pasó a miembro?]],"Si",Tabla1[[#All],[Tipo Incrito]],"&lt;&gt;Pre-Inscrito",Tabla1[[#All],[llave2]],Gráficos_!C53))</f>
        <v/>
      </c>
      <c r="J53" s="187" t="str">
        <f>IF(C53="","",COUNTIFS(Tabla1[[#All],[sem 01]],"=P",Tabla1[[#All],[llave2]],Gráficos_!C53))</f>
        <v/>
      </c>
      <c r="K53" t="str">
        <f>IF(C53="","",COUNTIFS(Tabla1[[#All],[sem 02]],"=P",Tabla1[[#All],[llave2]],Gráficos_!C53))</f>
        <v/>
      </c>
      <c r="L53" t="str">
        <f>IF(C53="","",COUNTIFS(Tabla1[[#All],[sem 03]],"=P",Tabla1[[#All],[llave2]],Gráficos_!C53))</f>
        <v/>
      </c>
      <c r="M53" t="str">
        <f>IF(C53="","",COUNTIFS(Tabla1[[#All],[sem 04]],"=P",Tabla1[[#All],[llave2]],Gráficos_!C53))</f>
        <v/>
      </c>
      <c r="N53" t="str">
        <f>IF(C53="","",COUNTIFS(Tabla1[[#All],[sem 05]],"=P",Tabla1[[#All],[llave2]],Gráficos_!C53))</f>
        <v/>
      </c>
      <c r="O53" t="str">
        <f>IF(C53="","",COUNTIFS(Tabla1[[#All],[sem 06]],"=P",Tabla1[[#All],[llave2]],Gráficos_!C53))</f>
        <v/>
      </c>
      <c r="P53" t="str">
        <f>IF(C53="","",COUNTIFS(Tabla1[[#All],[sem 07]],"=P",Tabla1[[#All],[llave2]],Gráficos_!C53))</f>
        <v/>
      </c>
      <c r="Q53" t="str">
        <f>IF(C53="","",COUNTIFS(Tabla1[[#All],[sem 08]],"=P",Tabla1[[#All],[llave2]],Gráficos_!C53))</f>
        <v/>
      </c>
      <c r="R53" t="str">
        <f>IF(C53="","",COUNTIFS(Tabla1[[#All],[sem 09]],"=P",Tabla1[[#All],[llave2]],Gráficos_!C53))</f>
        <v/>
      </c>
      <c r="S53" t="str">
        <f>IF(C53="","",COUNTIFS(Tabla1[[#All],[sem 10]],"=P",Tabla1[[#All],[llave2]],Gráficos_!C53))</f>
        <v/>
      </c>
      <c r="T53" t="str">
        <f>IF(C53="","",COUNTIFS(Tabla1[[#All],[sem 11]],"=P",Tabla1[[#All],[llave2]],Gráficos_!C53))</f>
        <v/>
      </c>
      <c r="U53" t="str">
        <f>IF(C53="","",COUNTIFS(Tabla1[[#All],[sem 12]],"=P",Tabla1[[#All],[llave2]],Gráficos_!C53))</f>
        <v/>
      </c>
      <c r="V53" t="str">
        <f>IF(C53="","",COUNTIFS(Tabla1[[#All],[sem 13]],"=P",Tabla1[[#All],[llave2]],Gráficos_!C53))</f>
        <v/>
      </c>
      <c r="W53" t="str">
        <f>IF(C53="","",COUNTIFS(Tabla1[[#All],[sem 14]],"=P",Tabla1[[#All],[llave2]],Gráficos_!C53))</f>
        <v/>
      </c>
      <c r="X53" t="str">
        <f>IF(C53="","",COUNTIFS(Tabla1[[#All],[sem 15]],"=P",Tabla1[[#All],[llave2]],Gráficos_!C53))</f>
        <v/>
      </c>
      <c r="Y53" s="191" t="str">
        <f>IF(C53="","",COUNTIFS(Tabla1[[#All],[sem 16]],"=P",Tabla1[[#All],[llave2]],Gráficos_!C53))</f>
        <v/>
      </c>
      <c r="AA53" s="187" t="str">
        <f t="shared" si="17"/>
        <v/>
      </c>
      <c r="AB53" t="str">
        <f t="shared" si="18"/>
        <v/>
      </c>
      <c r="AC53" s="63" t="str">
        <f t="shared" si="19"/>
        <v/>
      </c>
      <c r="AD53" t="str">
        <f t="shared" si="20"/>
        <v/>
      </c>
      <c r="AE53" t="str">
        <f t="shared" si="13"/>
        <v/>
      </c>
      <c r="AF53" t="str">
        <f t="shared" si="21"/>
        <v/>
      </c>
      <c r="AG53" t="str">
        <f t="shared" si="22"/>
        <v/>
      </c>
      <c r="AH53" t="str">
        <f t="shared" si="23"/>
        <v/>
      </c>
      <c r="AI53" t="str">
        <f t="shared" si="24"/>
        <v/>
      </c>
      <c r="AK53" t="str">
        <f t="shared" si="25"/>
        <v/>
      </c>
      <c r="AL53" t="str">
        <f t="shared" si="25"/>
        <v/>
      </c>
      <c r="AM53" t="str">
        <f t="shared" si="25"/>
        <v/>
      </c>
      <c r="AN53" t="str">
        <f t="shared" si="25"/>
        <v/>
      </c>
      <c r="AO53" t="str">
        <f t="shared" si="25"/>
        <v/>
      </c>
      <c r="AP53" t="str">
        <f t="shared" si="25"/>
        <v/>
      </c>
      <c r="AQ53" t="str">
        <f t="shared" si="25"/>
        <v/>
      </c>
      <c r="AR53" t="str">
        <f t="shared" si="25"/>
        <v/>
      </c>
      <c r="AS53" t="str">
        <f t="shared" si="25"/>
        <v/>
      </c>
      <c r="AT53" t="str">
        <f t="shared" si="25"/>
        <v/>
      </c>
      <c r="AU53" t="str">
        <f t="shared" si="25"/>
        <v/>
      </c>
      <c r="AV53" t="str">
        <f t="shared" si="25"/>
        <v/>
      </c>
      <c r="AW53" t="str">
        <f t="shared" si="9"/>
        <v/>
      </c>
      <c r="AX53" t="str">
        <f t="shared" si="10"/>
        <v/>
      </c>
      <c r="AY53" t="str">
        <f t="shared" si="11"/>
        <v/>
      </c>
      <c r="AZ53" s="191" t="str">
        <f t="shared" si="12"/>
        <v/>
      </c>
      <c r="BA53" t="str">
        <f t="shared" si="15"/>
        <v/>
      </c>
      <c r="CM53" s="63">
        <v>45673</v>
      </c>
      <c r="CN53" t="s">
        <v>719</v>
      </c>
      <c r="CO53" t="s">
        <v>82</v>
      </c>
      <c r="CP53" s="329">
        <v>6</v>
      </c>
      <c r="CQ53" s="329">
        <v>0</v>
      </c>
      <c r="CR53" s="206">
        <v>0</v>
      </c>
    </row>
    <row r="54" spans="9:96">
      <c r="I54" t="str">
        <f>IF(C54="","",COUNTIFS(Tabla1[[#All],[¿Pasó a miembro?]],"Si",Tabla1[[#All],[Tipo Incrito]],"&lt;&gt;Pre-Inscrito",Tabla1[[#All],[llave2]],Gráficos_!C54))</f>
        <v/>
      </c>
      <c r="J54" s="187" t="str">
        <f>IF(C54="","",COUNTIFS(Tabla1[[#All],[sem 01]],"=P",Tabla1[[#All],[llave2]],Gráficos_!C54))</f>
        <v/>
      </c>
      <c r="K54" t="str">
        <f>IF(C54="","",COUNTIFS(Tabla1[[#All],[sem 02]],"=P",Tabla1[[#All],[llave2]],Gráficos_!C54))</f>
        <v/>
      </c>
      <c r="L54" t="str">
        <f>IF(C54="","",COUNTIFS(Tabla1[[#All],[sem 03]],"=P",Tabla1[[#All],[llave2]],Gráficos_!C54))</f>
        <v/>
      </c>
      <c r="M54" t="str">
        <f>IF(C54="","",COUNTIFS(Tabla1[[#All],[sem 04]],"=P",Tabla1[[#All],[llave2]],Gráficos_!C54))</f>
        <v/>
      </c>
      <c r="N54" t="str">
        <f>IF(C54="","",COUNTIFS(Tabla1[[#All],[sem 05]],"=P",Tabla1[[#All],[llave2]],Gráficos_!C54))</f>
        <v/>
      </c>
      <c r="O54" t="str">
        <f>IF(C54="","",COUNTIFS(Tabla1[[#All],[sem 06]],"=P",Tabla1[[#All],[llave2]],Gráficos_!C54))</f>
        <v/>
      </c>
      <c r="P54" t="str">
        <f>IF(C54="","",COUNTIFS(Tabla1[[#All],[sem 07]],"=P",Tabla1[[#All],[llave2]],Gráficos_!C54))</f>
        <v/>
      </c>
      <c r="Q54" t="str">
        <f>IF(C54="","",COUNTIFS(Tabla1[[#All],[sem 08]],"=P",Tabla1[[#All],[llave2]],Gráficos_!C54))</f>
        <v/>
      </c>
      <c r="R54" t="str">
        <f>IF(C54="","",COUNTIFS(Tabla1[[#All],[sem 09]],"=P",Tabla1[[#All],[llave2]],Gráficos_!C54))</f>
        <v/>
      </c>
      <c r="S54" t="str">
        <f>IF(C54="","",COUNTIFS(Tabla1[[#All],[sem 10]],"=P",Tabla1[[#All],[llave2]],Gráficos_!C54))</f>
        <v/>
      </c>
      <c r="T54" t="str">
        <f>IF(C54="","",COUNTIFS(Tabla1[[#All],[sem 11]],"=P",Tabla1[[#All],[llave2]],Gráficos_!C54))</f>
        <v/>
      </c>
      <c r="U54" t="str">
        <f>IF(C54="","",COUNTIFS(Tabla1[[#All],[sem 12]],"=P",Tabla1[[#All],[llave2]],Gráficos_!C54))</f>
        <v/>
      </c>
      <c r="V54" t="str">
        <f>IF(C54="","",COUNTIFS(Tabla1[[#All],[sem 13]],"=P",Tabla1[[#All],[llave2]],Gráficos_!C54))</f>
        <v/>
      </c>
      <c r="W54" t="str">
        <f>IF(C54="","",COUNTIFS(Tabla1[[#All],[sem 14]],"=P",Tabla1[[#All],[llave2]],Gráficos_!C54))</f>
        <v/>
      </c>
      <c r="X54" t="str">
        <f>IF(C54="","",COUNTIFS(Tabla1[[#All],[sem 15]],"=P",Tabla1[[#All],[llave2]],Gráficos_!C54))</f>
        <v/>
      </c>
      <c r="Y54" s="191" t="str">
        <f>IF(C54="","",COUNTIFS(Tabla1[[#All],[sem 16]],"=P",Tabla1[[#All],[llave2]],Gráficos_!C54))</f>
        <v/>
      </c>
      <c r="AA54" s="187" t="str">
        <f t="shared" si="17"/>
        <v/>
      </c>
      <c r="AB54" t="str">
        <f t="shared" si="18"/>
        <v/>
      </c>
      <c r="AC54" s="63" t="str">
        <f t="shared" si="19"/>
        <v/>
      </c>
      <c r="AD54" t="str">
        <f t="shared" si="20"/>
        <v/>
      </c>
      <c r="AE54" t="str">
        <f t="shared" si="13"/>
        <v/>
      </c>
      <c r="AF54" t="str">
        <f t="shared" si="21"/>
        <v/>
      </c>
      <c r="AG54" t="str">
        <f t="shared" si="22"/>
        <v/>
      </c>
      <c r="AH54" t="str">
        <f t="shared" si="23"/>
        <v/>
      </c>
      <c r="AI54" t="str">
        <f t="shared" si="24"/>
        <v/>
      </c>
      <c r="AK54" t="str">
        <f t="shared" si="25"/>
        <v/>
      </c>
      <c r="AL54" t="str">
        <f t="shared" si="25"/>
        <v/>
      </c>
      <c r="AM54" t="str">
        <f t="shared" si="25"/>
        <v/>
      </c>
      <c r="AN54" t="str">
        <f t="shared" si="25"/>
        <v/>
      </c>
      <c r="AO54" t="str">
        <f t="shared" si="25"/>
        <v/>
      </c>
      <c r="AP54" t="str">
        <f t="shared" si="25"/>
        <v/>
      </c>
      <c r="AQ54" t="str">
        <f t="shared" si="25"/>
        <v/>
      </c>
      <c r="AR54" t="str">
        <f t="shared" si="25"/>
        <v/>
      </c>
      <c r="AS54" t="str">
        <f t="shared" si="25"/>
        <v/>
      </c>
      <c r="AT54" t="str">
        <f t="shared" si="25"/>
        <v/>
      </c>
      <c r="AU54" t="str">
        <f t="shared" si="25"/>
        <v/>
      </c>
      <c r="AV54" t="str">
        <f t="shared" si="25"/>
        <v/>
      </c>
      <c r="AW54" t="str">
        <f t="shared" si="9"/>
        <v/>
      </c>
      <c r="AX54" t="str">
        <f t="shared" si="10"/>
        <v/>
      </c>
      <c r="AY54" t="str">
        <f t="shared" si="11"/>
        <v/>
      </c>
      <c r="AZ54" s="191" t="str">
        <f t="shared" si="12"/>
        <v/>
      </c>
      <c r="BA54" t="str">
        <f t="shared" si="15"/>
        <v/>
      </c>
      <c r="CM54" s="63">
        <v>45696</v>
      </c>
      <c r="CN54" t="s">
        <v>720</v>
      </c>
      <c r="CO54" t="s">
        <v>82</v>
      </c>
      <c r="CP54" s="329">
        <v>2</v>
      </c>
      <c r="CQ54" s="329">
        <v>0</v>
      </c>
      <c r="CR54" s="206">
        <v>0</v>
      </c>
    </row>
    <row r="55" spans="9:96">
      <c r="I55" t="str">
        <f>IF(C55="","",COUNTIFS(Tabla1[[#All],[¿Pasó a miembro?]],"Si",Tabla1[[#All],[Tipo Incrito]],"&lt;&gt;Pre-Inscrito",Tabla1[[#All],[llave2]],Gráficos_!C55))</f>
        <v/>
      </c>
      <c r="J55" s="187" t="str">
        <f>IF(C55="","",COUNTIFS(Tabla1[[#All],[sem 01]],"=P",Tabla1[[#All],[llave2]],Gráficos_!C55))</f>
        <v/>
      </c>
      <c r="K55" t="str">
        <f>IF(C55="","",COUNTIFS(Tabla1[[#All],[sem 02]],"=P",Tabla1[[#All],[llave2]],Gráficos_!C55))</f>
        <v/>
      </c>
      <c r="L55" t="str">
        <f>IF(C55="","",COUNTIFS(Tabla1[[#All],[sem 03]],"=P",Tabla1[[#All],[llave2]],Gráficos_!C55))</f>
        <v/>
      </c>
      <c r="M55" t="str">
        <f>IF(C55="","",COUNTIFS(Tabla1[[#All],[sem 04]],"=P",Tabla1[[#All],[llave2]],Gráficos_!C55))</f>
        <v/>
      </c>
      <c r="N55" t="str">
        <f>IF(C55="","",COUNTIFS(Tabla1[[#All],[sem 05]],"=P",Tabla1[[#All],[llave2]],Gráficos_!C55))</f>
        <v/>
      </c>
      <c r="O55" t="str">
        <f>IF(C55="","",COUNTIFS(Tabla1[[#All],[sem 06]],"=P",Tabla1[[#All],[llave2]],Gráficos_!C55))</f>
        <v/>
      </c>
      <c r="P55" t="str">
        <f>IF(C55="","",COUNTIFS(Tabla1[[#All],[sem 07]],"=P",Tabla1[[#All],[llave2]],Gráficos_!C55))</f>
        <v/>
      </c>
      <c r="Q55" t="str">
        <f>IF(C55="","",COUNTIFS(Tabla1[[#All],[sem 08]],"=P",Tabla1[[#All],[llave2]],Gráficos_!C55))</f>
        <v/>
      </c>
      <c r="R55" t="str">
        <f>IF(C55="","",COUNTIFS(Tabla1[[#All],[sem 09]],"=P",Tabla1[[#All],[llave2]],Gráficos_!C55))</f>
        <v/>
      </c>
      <c r="S55" t="str">
        <f>IF(C55="","",COUNTIFS(Tabla1[[#All],[sem 10]],"=P",Tabla1[[#All],[llave2]],Gráficos_!C55))</f>
        <v/>
      </c>
      <c r="T55" t="str">
        <f>IF(C55="","",COUNTIFS(Tabla1[[#All],[sem 11]],"=P",Tabla1[[#All],[llave2]],Gráficos_!C55))</f>
        <v/>
      </c>
      <c r="U55" t="str">
        <f>IF(C55="","",COUNTIFS(Tabla1[[#All],[sem 12]],"=P",Tabla1[[#All],[llave2]],Gráficos_!C55))</f>
        <v/>
      </c>
      <c r="V55" t="str">
        <f>IF(C55="","",COUNTIFS(Tabla1[[#All],[sem 13]],"=P",Tabla1[[#All],[llave2]],Gráficos_!C55))</f>
        <v/>
      </c>
      <c r="W55" t="str">
        <f>IF(C55="","",COUNTIFS(Tabla1[[#All],[sem 14]],"=P",Tabla1[[#All],[llave2]],Gráficos_!C55))</f>
        <v/>
      </c>
      <c r="X55" t="str">
        <f>IF(C55="","",COUNTIFS(Tabla1[[#All],[sem 15]],"=P",Tabla1[[#All],[llave2]],Gráficos_!C55))</f>
        <v/>
      </c>
      <c r="Y55" s="191" t="str">
        <f>IF(C55="","",COUNTIFS(Tabla1[[#All],[sem 16]],"=P",Tabla1[[#All],[llave2]],Gráficos_!C55))</f>
        <v/>
      </c>
      <c r="AA55" s="187" t="str">
        <f t="shared" si="17"/>
        <v/>
      </c>
      <c r="AB55" t="str">
        <f t="shared" si="18"/>
        <v/>
      </c>
      <c r="AC55" s="63" t="str">
        <f t="shared" si="19"/>
        <v/>
      </c>
      <c r="AD55" t="str">
        <f t="shared" si="20"/>
        <v/>
      </c>
      <c r="AE55" t="str">
        <f t="shared" si="13"/>
        <v/>
      </c>
      <c r="AF55" t="str">
        <f t="shared" si="21"/>
        <v/>
      </c>
      <c r="AG55" t="str">
        <f t="shared" si="22"/>
        <v/>
      </c>
      <c r="AH55" t="str">
        <f t="shared" si="23"/>
        <v/>
      </c>
      <c r="AI55" t="str">
        <f t="shared" si="24"/>
        <v/>
      </c>
      <c r="AK55" t="str">
        <f t="shared" si="25"/>
        <v/>
      </c>
      <c r="AL55" t="str">
        <f t="shared" si="25"/>
        <v/>
      </c>
      <c r="AM55" t="str">
        <f t="shared" si="25"/>
        <v/>
      </c>
      <c r="AN55" t="str">
        <f t="shared" si="25"/>
        <v/>
      </c>
      <c r="AO55" t="str">
        <f t="shared" si="25"/>
        <v/>
      </c>
      <c r="AP55" t="str">
        <f t="shared" si="25"/>
        <v/>
      </c>
      <c r="AQ55" t="str">
        <f t="shared" si="25"/>
        <v/>
      </c>
      <c r="AR55" t="str">
        <f t="shared" si="25"/>
        <v/>
      </c>
      <c r="AS55" t="str">
        <f t="shared" si="25"/>
        <v/>
      </c>
      <c r="AT55" t="str">
        <f t="shared" si="25"/>
        <v/>
      </c>
      <c r="AU55" t="str">
        <f t="shared" si="25"/>
        <v/>
      </c>
      <c r="AV55" t="str">
        <f t="shared" si="25"/>
        <v/>
      </c>
      <c r="AW55" t="str">
        <f t="shared" si="9"/>
        <v/>
      </c>
      <c r="AX55" t="str">
        <f t="shared" si="10"/>
        <v/>
      </c>
      <c r="AY55" t="str">
        <f t="shared" si="11"/>
        <v/>
      </c>
      <c r="AZ55" s="191" t="str">
        <f t="shared" si="12"/>
        <v/>
      </c>
      <c r="BA55" t="str">
        <f t="shared" si="15"/>
        <v/>
      </c>
      <c r="BJ55" s="184"/>
      <c r="BK55" s="184"/>
      <c r="BL55" s="184"/>
      <c r="BM55" s="184"/>
      <c r="BN55" s="184"/>
      <c r="BO55" s="184"/>
      <c r="BP55" s="184"/>
      <c r="BQ55" s="184"/>
      <c r="BR55" s="184"/>
      <c r="BS55" s="184"/>
      <c r="BT55" s="184"/>
      <c r="BU55" s="184"/>
      <c r="BV55" s="184"/>
      <c r="BW55" s="184"/>
      <c r="BX55" s="184"/>
      <c r="BY55" s="184"/>
      <c r="BZ55" s="184"/>
      <c r="CA55" s="184"/>
      <c r="CB55" s="184"/>
      <c r="CC55" s="184"/>
      <c r="CD55" s="184"/>
      <c r="CE55" s="184"/>
      <c r="CF55" s="184"/>
      <c r="CG55" s="184"/>
      <c r="CH55" s="184"/>
      <c r="CI55" s="184"/>
      <c r="CJ55" s="184"/>
      <c r="CM55" s="63">
        <v>45698</v>
      </c>
      <c r="CN55" t="s">
        <v>721</v>
      </c>
      <c r="CO55" t="s">
        <v>82</v>
      </c>
      <c r="CP55" s="329">
        <v>5</v>
      </c>
      <c r="CQ55" s="329">
        <v>0</v>
      </c>
      <c r="CR55" s="206">
        <v>0</v>
      </c>
    </row>
    <row r="56" spans="9:96">
      <c r="I56" t="str">
        <f>IF(C56="","",COUNTIFS(Tabla1[[#All],[¿Pasó a miembro?]],"Si",Tabla1[[#All],[Tipo Incrito]],"&lt;&gt;Pre-Inscrito",Tabla1[[#All],[llave2]],Gráficos_!C56))</f>
        <v/>
      </c>
      <c r="J56" s="187" t="str">
        <f>IF(C56="","",COUNTIFS(Tabla1[[#All],[sem 01]],"=P",Tabla1[[#All],[llave2]],Gráficos_!C56))</f>
        <v/>
      </c>
      <c r="K56" t="str">
        <f>IF(C56="","",COUNTIFS(Tabla1[[#All],[sem 02]],"=P",Tabla1[[#All],[llave2]],Gráficos_!C56))</f>
        <v/>
      </c>
      <c r="L56" t="str">
        <f>IF(C56="","",COUNTIFS(Tabla1[[#All],[sem 03]],"=P",Tabla1[[#All],[llave2]],Gráficos_!C56))</f>
        <v/>
      </c>
      <c r="M56" t="str">
        <f>IF(C56="","",COUNTIFS(Tabla1[[#All],[sem 04]],"=P",Tabla1[[#All],[llave2]],Gráficos_!C56))</f>
        <v/>
      </c>
      <c r="N56" t="str">
        <f>IF(C56="","",COUNTIFS(Tabla1[[#All],[sem 05]],"=P",Tabla1[[#All],[llave2]],Gráficos_!C56))</f>
        <v/>
      </c>
      <c r="O56" t="str">
        <f>IF(C56="","",COUNTIFS(Tabla1[[#All],[sem 06]],"=P",Tabla1[[#All],[llave2]],Gráficos_!C56))</f>
        <v/>
      </c>
      <c r="P56" t="str">
        <f>IF(C56="","",COUNTIFS(Tabla1[[#All],[sem 07]],"=P",Tabla1[[#All],[llave2]],Gráficos_!C56))</f>
        <v/>
      </c>
      <c r="Q56" t="str">
        <f>IF(C56="","",COUNTIFS(Tabla1[[#All],[sem 08]],"=P",Tabla1[[#All],[llave2]],Gráficos_!C56))</f>
        <v/>
      </c>
      <c r="R56" t="str">
        <f>IF(C56="","",COUNTIFS(Tabla1[[#All],[sem 09]],"=P",Tabla1[[#All],[llave2]],Gráficos_!C56))</f>
        <v/>
      </c>
      <c r="S56" t="str">
        <f>IF(C56="","",COUNTIFS(Tabla1[[#All],[sem 10]],"=P",Tabla1[[#All],[llave2]],Gráficos_!C56))</f>
        <v/>
      </c>
      <c r="T56" t="str">
        <f>IF(C56="","",COUNTIFS(Tabla1[[#All],[sem 11]],"=P",Tabla1[[#All],[llave2]],Gráficos_!C56))</f>
        <v/>
      </c>
      <c r="U56" t="str">
        <f>IF(C56="","",COUNTIFS(Tabla1[[#All],[sem 12]],"=P",Tabla1[[#All],[llave2]],Gráficos_!C56))</f>
        <v/>
      </c>
      <c r="V56" t="str">
        <f>IF(C56="","",COUNTIFS(Tabla1[[#All],[sem 13]],"=P",Tabla1[[#All],[llave2]],Gráficos_!C56))</f>
        <v/>
      </c>
      <c r="W56" t="str">
        <f>IF(C56="","",COUNTIFS(Tabla1[[#All],[sem 14]],"=P",Tabla1[[#All],[llave2]],Gráficos_!C56))</f>
        <v/>
      </c>
      <c r="X56" t="str">
        <f>IF(C56="","",COUNTIFS(Tabla1[[#All],[sem 15]],"=P",Tabla1[[#All],[llave2]],Gráficos_!C56))</f>
        <v/>
      </c>
      <c r="Y56" s="191" t="str">
        <f>IF(C56="","",COUNTIFS(Tabla1[[#All],[sem 16]],"=P",Tabla1[[#All],[llave2]],Gráficos_!C56))</f>
        <v/>
      </c>
      <c r="AA56" s="187" t="str">
        <f t="shared" si="17"/>
        <v/>
      </c>
      <c r="AB56" t="str">
        <f t="shared" si="18"/>
        <v/>
      </c>
      <c r="AC56" s="63" t="str">
        <f t="shared" si="19"/>
        <v/>
      </c>
      <c r="AD56" t="str">
        <f t="shared" si="20"/>
        <v/>
      </c>
      <c r="AE56" t="str">
        <f t="shared" si="13"/>
        <v/>
      </c>
      <c r="AF56" t="str">
        <f t="shared" si="21"/>
        <v/>
      </c>
      <c r="AG56" t="str">
        <f t="shared" si="22"/>
        <v/>
      </c>
      <c r="AH56" t="str">
        <f t="shared" si="23"/>
        <v/>
      </c>
      <c r="AI56" t="str">
        <f t="shared" si="24"/>
        <v/>
      </c>
      <c r="AK56" t="str">
        <f t="shared" si="25"/>
        <v/>
      </c>
      <c r="AL56" t="str">
        <f t="shared" si="25"/>
        <v/>
      </c>
      <c r="AM56" t="str">
        <f t="shared" si="25"/>
        <v/>
      </c>
      <c r="AN56" t="str">
        <f t="shared" si="25"/>
        <v/>
      </c>
      <c r="AO56" t="str">
        <f t="shared" si="25"/>
        <v/>
      </c>
      <c r="AP56" t="str">
        <f t="shared" si="25"/>
        <v/>
      </c>
      <c r="AQ56" t="str">
        <f t="shared" si="25"/>
        <v/>
      </c>
      <c r="AR56" t="str">
        <f t="shared" si="25"/>
        <v/>
      </c>
      <c r="AS56" t="str">
        <f t="shared" si="25"/>
        <v/>
      </c>
      <c r="AT56" t="str">
        <f t="shared" si="25"/>
        <v/>
      </c>
      <c r="AU56" t="str">
        <f t="shared" si="25"/>
        <v/>
      </c>
      <c r="AV56" t="str">
        <f t="shared" si="25"/>
        <v/>
      </c>
      <c r="AW56" t="str">
        <f t="shared" si="9"/>
        <v/>
      </c>
      <c r="AX56" t="str">
        <f t="shared" si="10"/>
        <v/>
      </c>
      <c r="AY56" t="str">
        <f t="shared" si="11"/>
        <v/>
      </c>
      <c r="AZ56" s="191" t="str">
        <f t="shared" si="12"/>
        <v/>
      </c>
      <c r="BA56" t="str">
        <f t="shared" si="15"/>
        <v/>
      </c>
      <c r="CM56" s="63">
        <v>45699</v>
      </c>
      <c r="CN56" t="s">
        <v>722</v>
      </c>
      <c r="CO56" t="s">
        <v>82</v>
      </c>
      <c r="CP56" s="329">
        <v>3</v>
      </c>
      <c r="CQ56" s="329">
        <v>0</v>
      </c>
      <c r="CR56" s="206">
        <v>0</v>
      </c>
    </row>
    <row r="57" spans="9:96">
      <c r="I57" t="str">
        <f>IF(C57="","",COUNTIFS(Tabla1[[#All],[¿Pasó a miembro?]],"Si",Tabla1[[#All],[Tipo Incrito]],"&lt;&gt;Pre-Inscrito",Tabla1[[#All],[llave2]],Gráficos_!C57))</f>
        <v/>
      </c>
      <c r="J57" s="187" t="str">
        <f>IF(C57="","",COUNTIFS(Tabla1[[#All],[sem 01]],"=P",Tabla1[[#All],[llave2]],Gráficos_!C57))</f>
        <v/>
      </c>
      <c r="K57" t="str">
        <f>IF(C57="","",COUNTIFS(Tabla1[[#All],[sem 02]],"=P",Tabla1[[#All],[llave2]],Gráficos_!C57))</f>
        <v/>
      </c>
      <c r="L57" t="str">
        <f>IF(C57="","",COUNTIFS(Tabla1[[#All],[sem 03]],"=P",Tabla1[[#All],[llave2]],Gráficos_!C57))</f>
        <v/>
      </c>
      <c r="M57" t="str">
        <f>IF(C57="","",COUNTIFS(Tabla1[[#All],[sem 04]],"=P",Tabla1[[#All],[llave2]],Gráficos_!C57))</f>
        <v/>
      </c>
      <c r="N57" t="str">
        <f>IF(C57="","",COUNTIFS(Tabla1[[#All],[sem 05]],"=P",Tabla1[[#All],[llave2]],Gráficos_!C57))</f>
        <v/>
      </c>
      <c r="O57" t="str">
        <f>IF(C57="","",COUNTIFS(Tabla1[[#All],[sem 06]],"=P",Tabla1[[#All],[llave2]],Gráficos_!C57))</f>
        <v/>
      </c>
      <c r="P57" t="str">
        <f>IF(C57="","",COUNTIFS(Tabla1[[#All],[sem 07]],"=P",Tabla1[[#All],[llave2]],Gráficos_!C57))</f>
        <v/>
      </c>
      <c r="Q57" t="str">
        <f>IF(C57="","",COUNTIFS(Tabla1[[#All],[sem 08]],"=P",Tabla1[[#All],[llave2]],Gráficos_!C57))</f>
        <v/>
      </c>
      <c r="R57" t="str">
        <f>IF(C57="","",COUNTIFS(Tabla1[[#All],[sem 09]],"=P",Tabla1[[#All],[llave2]],Gráficos_!C57))</f>
        <v/>
      </c>
      <c r="S57" t="str">
        <f>IF(C57="","",COUNTIFS(Tabla1[[#All],[sem 10]],"=P",Tabla1[[#All],[llave2]],Gráficos_!C57))</f>
        <v/>
      </c>
      <c r="T57" t="str">
        <f>IF(C57="","",COUNTIFS(Tabla1[[#All],[sem 11]],"=P",Tabla1[[#All],[llave2]],Gráficos_!C57))</f>
        <v/>
      </c>
      <c r="U57" t="str">
        <f>IF(C57="","",COUNTIFS(Tabla1[[#All],[sem 12]],"=P",Tabla1[[#All],[llave2]],Gráficos_!C57))</f>
        <v/>
      </c>
      <c r="V57" t="str">
        <f>IF(C57="","",COUNTIFS(Tabla1[[#All],[sem 13]],"=P",Tabla1[[#All],[llave2]],Gráficos_!C57))</f>
        <v/>
      </c>
      <c r="W57" t="str">
        <f>IF(C57="","",COUNTIFS(Tabla1[[#All],[sem 14]],"=P",Tabla1[[#All],[llave2]],Gráficos_!C57))</f>
        <v/>
      </c>
      <c r="X57" t="str">
        <f>IF(C57="","",COUNTIFS(Tabla1[[#All],[sem 15]],"=P",Tabla1[[#All],[llave2]],Gráficos_!C57))</f>
        <v/>
      </c>
      <c r="Y57" s="191" t="str">
        <f>IF(C57="","",COUNTIFS(Tabla1[[#All],[sem 16]],"=P",Tabla1[[#All],[llave2]],Gráficos_!C57))</f>
        <v/>
      </c>
      <c r="AA57" s="187" t="str">
        <f t="shared" si="17"/>
        <v/>
      </c>
      <c r="AB57" t="str">
        <f t="shared" si="18"/>
        <v/>
      </c>
      <c r="AC57" s="63" t="str">
        <f t="shared" si="19"/>
        <v/>
      </c>
      <c r="AD57" t="str">
        <f t="shared" si="20"/>
        <v/>
      </c>
      <c r="AE57" t="str">
        <f t="shared" si="13"/>
        <v/>
      </c>
      <c r="AF57" t="str">
        <f t="shared" si="21"/>
        <v/>
      </c>
      <c r="AG57" t="str">
        <f t="shared" si="22"/>
        <v/>
      </c>
      <c r="AH57" t="str">
        <f t="shared" si="23"/>
        <v/>
      </c>
      <c r="AI57" t="str">
        <f t="shared" si="24"/>
        <v/>
      </c>
      <c r="AK57" t="str">
        <f t="shared" si="25"/>
        <v/>
      </c>
      <c r="AL57" t="str">
        <f t="shared" si="25"/>
        <v/>
      </c>
      <c r="AM57" t="str">
        <f t="shared" si="25"/>
        <v/>
      </c>
      <c r="AN57" t="str">
        <f t="shared" si="25"/>
        <v/>
      </c>
      <c r="AO57" t="str">
        <f t="shared" si="25"/>
        <v/>
      </c>
      <c r="AP57" t="str">
        <f t="shared" si="25"/>
        <v/>
      </c>
      <c r="AQ57" t="str">
        <f t="shared" si="25"/>
        <v/>
      </c>
      <c r="AR57" t="str">
        <f t="shared" si="25"/>
        <v/>
      </c>
      <c r="AS57" t="str">
        <f t="shared" si="25"/>
        <v/>
      </c>
      <c r="AT57" t="str">
        <f t="shared" si="25"/>
        <v/>
      </c>
      <c r="AU57" t="str">
        <f t="shared" si="25"/>
        <v/>
      </c>
      <c r="AV57" t="str">
        <f t="shared" si="25"/>
        <v/>
      </c>
      <c r="AW57" t="str">
        <f t="shared" si="9"/>
        <v/>
      </c>
      <c r="AX57" t="str">
        <f t="shared" si="10"/>
        <v/>
      </c>
      <c r="AY57" t="str">
        <f t="shared" si="11"/>
        <v/>
      </c>
      <c r="AZ57" s="191" t="str">
        <f t="shared" si="12"/>
        <v/>
      </c>
      <c r="BA57" t="str">
        <f t="shared" si="15"/>
        <v/>
      </c>
      <c r="CM57" t="s">
        <v>683</v>
      </c>
      <c r="CN57" t="s">
        <v>683</v>
      </c>
      <c r="CO57" t="s">
        <v>683</v>
      </c>
      <c r="CP57" s="329"/>
      <c r="CQ57" s="329"/>
      <c r="CR57" s="206" t="e">
        <v>#DIV/0!</v>
      </c>
    </row>
    <row r="58" spans="9:96">
      <c r="I58" t="str">
        <f>IF(C58="","",COUNTIFS(Tabla1[[#All],[¿Pasó a miembro?]],"Si",Tabla1[[#All],[Tipo Incrito]],"&lt;&gt;Pre-Inscrito",Tabla1[[#All],[llave2]],Gráficos_!C58))</f>
        <v/>
      </c>
      <c r="J58" s="187" t="str">
        <f>IF(C58="","",COUNTIFS(Tabla1[[#All],[sem 01]],"=P",Tabla1[[#All],[llave2]],Gráficos_!C58))</f>
        <v/>
      </c>
      <c r="K58" t="str">
        <f>IF(C58="","",COUNTIFS(Tabla1[[#All],[sem 02]],"=P",Tabla1[[#All],[llave2]],Gráficos_!C58))</f>
        <v/>
      </c>
      <c r="L58" t="str">
        <f>IF(C58="","",COUNTIFS(Tabla1[[#All],[sem 03]],"=P",Tabla1[[#All],[llave2]],Gráficos_!C58))</f>
        <v/>
      </c>
      <c r="M58" t="str">
        <f>IF(C58="","",COUNTIFS(Tabla1[[#All],[sem 04]],"=P",Tabla1[[#All],[llave2]],Gráficos_!C58))</f>
        <v/>
      </c>
      <c r="N58" t="str">
        <f>IF(C58="","",COUNTIFS(Tabla1[[#All],[sem 05]],"=P",Tabla1[[#All],[llave2]],Gráficos_!C58))</f>
        <v/>
      </c>
      <c r="O58" t="str">
        <f>IF(C58="","",COUNTIFS(Tabla1[[#All],[sem 06]],"=P",Tabla1[[#All],[llave2]],Gráficos_!C58))</f>
        <v/>
      </c>
      <c r="P58" t="str">
        <f>IF(C58="","",COUNTIFS(Tabla1[[#All],[sem 07]],"=P",Tabla1[[#All],[llave2]],Gráficos_!C58))</f>
        <v/>
      </c>
      <c r="Q58" t="str">
        <f>IF(C58="","",COUNTIFS(Tabla1[[#All],[sem 08]],"=P",Tabla1[[#All],[llave2]],Gráficos_!C58))</f>
        <v/>
      </c>
      <c r="R58" t="str">
        <f>IF(C58="","",COUNTIFS(Tabla1[[#All],[sem 09]],"=P",Tabla1[[#All],[llave2]],Gráficos_!C58))</f>
        <v/>
      </c>
      <c r="S58" t="str">
        <f>IF(C58="","",COUNTIFS(Tabla1[[#All],[sem 10]],"=P",Tabla1[[#All],[llave2]],Gráficos_!C58))</f>
        <v/>
      </c>
      <c r="T58" t="str">
        <f>IF(C58="","",COUNTIFS(Tabla1[[#All],[sem 11]],"=P",Tabla1[[#All],[llave2]],Gráficos_!C58))</f>
        <v/>
      </c>
      <c r="U58" t="str">
        <f>IF(C58="","",COUNTIFS(Tabla1[[#All],[sem 12]],"=P",Tabla1[[#All],[llave2]],Gráficos_!C58))</f>
        <v/>
      </c>
      <c r="V58" t="str">
        <f>IF(C58="","",COUNTIFS(Tabla1[[#All],[sem 13]],"=P",Tabla1[[#All],[llave2]],Gráficos_!C58))</f>
        <v/>
      </c>
      <c r="W58" t="str">
        <f>IF(C58="","",COUNTIFS(Tabla1[[#All],[sem 14]],"=P",Tabla1[[#All],[llave2]],Gráficos_!C58))</f>
        <v/>
      </c>
      <c r="X58" t="str">
        <f>IF(C58="","",COUNTIFS(Tabla1[[#All],[sem 15]],"=P",Tabla1[[#All],[llave2]],Gráficos_!C58))</f>
        <v/>
      </c>
      <c r="Y58" s="191" t="str">
        <f>IF(C58="","",COUNTIFS(Tabla1[[#All],[sem 16]],"=P",Tabla1[[#All],[llave2]],Gráficos_!C58))</f>
        <v/>
      </c>
      <c r="AA58" s="187" t="str">
        <f t="shared" si="17"/>
        <v/>
      </c>
      <c r="AB58" t="str">
        <f t="shared" si="18"/>
        <v/>
      </c>
      <c r="AC58" s="63" t="str">
        <f t="shared" si="19"/>
        <v/>
      </c>
      <c r="AD58" t="str">
        <f t="shared" si="20"/>
        <v/>
      </c>
      <c r="AE58" t="str">
        <f t="shared" si="13"/>
        <v/>
      </c>
      <c r="AF58" t="str">
        <f t="shared" si="21"/>
        <v/>
      </c>
      <c r="AG58" t="str">
        <f t="shared" si="22"/>
        <v/>
      </c>
      <c r="AH58" t="str">
        <f t="shared" si="23"/>
        <v/>
      </c>
      <c r="AI58" t="str">
        <f t="shared" si="24"/>
        <v/>
      </c>
      <c r="AK58" t="str">
        <f t="shared" si="25"/>
        <v/>
      </c>
      <c r="AL58" t="str">
        <f t="shared" si="25"/>
        <v/>
      </c>
      <c r="AM58" t="str">
        <f t="shared" si="25"/>
        <v/>
      </c>
      <c r="AN58" t="str">
        <f t="shared" si="25"/>
        <v/>
      </c>
      <c r="AO58" t="str">
        <f t="shared" si="25"/>
        <v/>
      </c>
      <c r="AP58" t="str">
        <f t="shared" si="25"/>
        <v/>
      </c>
      <c r="AQ58" t="str">
        <f t="shared" si="25"/>
        <v/>
      </c>
      <c r="AR58" t="str">
        <f t="shared" si="25"/>
        <v/>
      </c>
      <c r="AS58" t="str">
        <f t="shared" si="25"/>
        <v/>
      </c>
      <c r="AT58" t="str">
        <f t="shared" si="25"/>
        <v/>
      </c>
      <c r="AU58" t="str">
        <f t="shared" si="25"/>
        <v/>
      </c>
      <c r="AV58" t="str">
        <f t="shared" si="25"/>
        <v/>
      </c>
      <c r="AW58" t="str">
        <f t="shared" si="9"/>
        <v/>
      </c>
      <c r="AX58" t="str">
        <f t="shared" si="10"/>
        <v/>
      </c>
      <c r="AY58" t="str">
        <f t="shared" si="11"/>
        <v/>
      </c>
      <c r="AZ58" s="191" t="str">
        <f t="shared" si="12"/>
        <v/>
      </c>
      <c r="BA58" t="str">
        <f t="shared" si="15"/>
        <v/>
      </c>
      <c r="CM58" t="s">
        <v>727</v>
      </c>
      <c r="CP58" s="329">
        <v>71</v>
      </c>
      <c r="CQ58" s="329">
        <v>0</v>
      </c>
      <c r="CR58" s="206">
        <v>0</v>
      </c>
    </row>
    <row r="59" spans="9:96">
      <c r="I59" t="str">
        <f>IF(C59="","",COUNTIFS(Tabla1[[#All],[¿Pasó a miembro?]],"Si",Tabla1[[#All],[Tipo Incrito]],"&lt;&gt;Pre-Inscrito",Tabla1[[#All],[llave2]],Gráficos_!C59))</f>
        <v/>
      </c>
      <c r="J59" s="187" t="str">
        <f>IF(C59="","",COUNTIFS(Tabla1[[#All],[sem 01]],"=P",Tabla1[[#All],[llave2]],Gráficos_!C59))</f>
        <v/>
      </c>
      <c r="K59" t="str">
        <f>IF(C59="","",COUNTIFS(Tabla1[[#All],[sem 02]],"=P",Tabla1[[#All],[llave2]],Gráficos_!C59))</f>
        <v/>
      </c>
      <c r="L59" t="str">
        <f>IF(C59="","",COUNTIFS(Tabla1[[#All],[sem 03]],"=P",Tabla1[[#All],[llave2]],Gráficos_!C59))</f>
        <v/>
      </c>
      <c r="M59" t="str">
        <f>IF(C59="","",COUNTIFS(Tabla1[[#All],[sem 04]],"=P",Tabla1[[#All],[llave2]],Gráficos_!C59))</f>
        <v/>
      </c>
      <c r="N59" t="str">
        <f>IF(C59="","",COUNTIFS(Tabla1[[#All],[sem 05]],"=P",Tabla1[[#All],[llave2]],Gráficos_!C59))</f>
        <v/>
      </c>
      <c r="O59" t="str">
        <f>IF(C59="","",COUNTIFS(Tabla1[[#All],[sem 06]],"=P",Tabla1[[#All],[llave2]],Gráficos_!C59))</f>
        <v/>
      </c>
      <c r="P59" t="str">
        <f>IF(C59="","",COUNTIFS(Tabla1[[#All],[sem 07]],"=P",Tabla1[[#All],[llave2]],Gráficos_!C59))</f>
        <v/>
      </c>
      <c r="Q59" t="str">
        <f>IF(C59="","",COUNTIFS(Tabla1[[#All],[sem 08]],"=P",Tabla1[[#All],[llave2]],Gráficos_!C59))</f>
        <v/>
      </c>
      <c r="R59" t="str">
        <f>IF(C59="","",COUNTIFS(Tabla1[[#All],[sem 09]],"=P",Tabla1[[#All],[llave2]],Gráficos_!C59))</f>
        <v/>
      </c>
      <c r="S59" t="str">
        <f>IF(C59="","",COUNTIFS(Tabla1[[#All],[sem 10]],"=P",Tabla1[[#All],[llave2]],Gráficos_!C59))</f>
        <v/>
      </c>
      <c r="T59" t="str">
        <f>IF(C59="","",COUNTIFS(Tabla1[[#All],[sem 11]],"=P",Tabla1[[#All],[llave2]],Gráficos_!C59))</f>
        <v/>
      </c>
      <c r="U59" t="str">
        <f>IF(C59="","",COUNTIFS(Tabla1[[#All],[sem 12]],"=P",Tabla1[[#All],[llave2]],Gráficos_!C59))</f>
        <v/>
      </c>
      <c r="V59" t="str">
        <f>IF(C59="","",COUNTIFS(Tabla1[[#All],[sem 13]],"=P",Tabla1[[#All],[llave2]],Gráficos_!C59))</f>
        <v/>
      </c>
      <c r="W59" t="str">
        <f>IF(C59="","",COUNTIFS(Tabla1[[#All],[sem 14]],"=P",Tabla1[[#All],[llave2]],Gráficos_!C59))</f>
        <v/>
      </c>
      <c r="X59" t="str">
        <f>IF(C59="","",COUNTIFS(Tabla1[[#All],[sem 15]],"=P",Tabla1[[#All],[llave2]],Gráficos_!C59))</f>
        <v/>
      </c>
      <c r="Y59" s="191" t="str">
        <f>IF(C59="","",COUNTIFS(Tabla1[[#All],[sem 16]],"=P",Tabla1[[#All],[llave2]],Gráficos_!C59))</f>
        <v/>
      </c>
      <c r="AA59" s="187" t="str">
        <f t="shared" si="17"/>
        <v/>
      </c>
      <c r="AB59" t="str">
        <f t="shared" si="18"/>
        <v/>
      </c>
      <c r="AC59" s="63" t="str">
        <f t="shared" si="19"/>
        <v/>
      </c>
      <c r="AD59" t="str">
        <f t="shared" si="20"/>
        <v/>
      </c>
      <c r="AE59" t="str">
        <f t="shared" si="13"/>
        <v/>
      </c>
      <c r="AF59" t="str">
        <f t="shared" si="21"/>
        <v/>
      </c>
      <c r="AG59" t="str">
        <f t="shared" si="22"/>
        <v/>
      </c>
      <c r="AH59" t="str">
        <f t="shared" si="23"/>
        <v/>
      </c>
      <c r="AI59" t="str">
        <f t="shared" si="24"/>
        <v/>
      </c>
      <c r="AK59" t="str">
        <f t="shared" si="25"/>
        <v/>
      </c>
      <c r="AL59" t="str">
        <f t="shared" si="25"/>
        <v/>
      </c>
      <c r="AM59" t="str">
        <f t="shared" si="25"/>
        <v/>
      </c>
      <c r="AN59" t="str">
        <f t="shared" si="25"/>
        <v/>
      </c>
      <c r="AO59" t="str">
        <f t="shared" si="25"/>
        <v/>
      </c>
      <c r="AP59" t="str">
        <f t="shared" si="25"/>
        <v/>
      </c>
      <c r="AQ59" t="str">
        <f t="shared" si="25"/>
        <v/>
      </c>
      <c r="AR59" t="str">
        <f t="shared" si="25"/>
        <v/>
      </c>
      <c r="AS59" t="str">
        <f t="shared" si="25"/>
        <v/>
      </c>
      <c r="AT59" t="str">
        <f t="shared" si="25"/>
        <v/>
      </c>
      <c r="AU59" t="str">
        <f t="shared" si="25"/>
        <v/>
      </c>
      <c r="AV59" t="str">
        <f t="shared" si="25"/>
        <v/>
      </c>
      <c r="AW59" t="str">
        <f t="shared" si="9"/>
        <v/>
      </c>
      <c r="AX59" t="str">
        <f t="shared" si="10"/>
        <v/>
      </c>
      <c r="AY59" t="str">
        <f t="shared" si="11"/>
        <v/>
      </c>
      <c r="AZ59" s="191" t="str">
        <f t="shared" si="12"/>
        <v/>
      </c>
      <c r="BA59" t="str">
        <f t="shared" si="15"/>
        <v/>
      </c>
    </row>
    <row r="60" spans="9:96">
      <c r="I60" t="str">
        <f>IF(C60="","",COUNTIFS(Tabla1[[#All],[¿Pasó a miembro?]],"Si",Tabla1[[#All],[Tipo Incrito]],"&lt;&gt;Pre-Inscrito",Tabla1[[#All],[llave2]],Gráficos_!C60))</f>
        <v/>
      </c>
      <c r="J60" s="187" t="str">
        <f>IF(C60="","",COUNTIFS(Tabla1[[#All],[sem 01]],"=P",Tabla1[[#All],[llave2]],Gráficos_!C60))</f>
        <v/>
      </c>
      <c r="K60" t="str">
        <f>IF(C60="","",COUNTIFS(Tabla1[[#All],[sem 02]],"=P",Tabla1[[#All],[llave2]],Gráficos_!C60))</f>
        <v/>
      </c>
      <c r="L60" t="str">
        <f>IF(C60="","",COUNTIFS(Tabla1[[#All],[sem 03]],"=P",Tabla1[[#All],[llave2]],Gráficos_!C60))</f>
        <v/>
      </c>
      <c r="M60" t="str">
        <f>IF(C60="","",COUNTIFS(Tabla1[[#All],[sem 04]],"=P",Tabla1[[#All],[llave2]],Gráficos_!C60))</f>
        <v/>
      </c>
      <c r="N60" t="str">
        <f>IF(C60="","",COUNTIFS(Tabla1[[#All],[sem 05]],"=P",Tabla1[[#All],[llave2]],Gráficos_!C60))</f>
        <v/>
      </c>
      <c r="O60" t="str">
        <f>IF(C60="","",COUNTIFS(Tabla1[[#All],[sem 06]],"=P",Tabla1[[#All],[llave2]],Gráficos_!C60))</f>
        <v/>
      </c>
      <c r="P60" t="str">
        <f>IF(C60="","",COUNTIFS(Tabla1[[#All],[sem 07]],"=P",Tabla1[[#All],[llave2]],Gráficos_!C60))</f>
        <v/>
      </c>
      <c r="Q60" t="str">
        <f>IF(C60="","",COUNTIFS(Tabla1[[#All],[sem 08]],"=P",Tabla1[[#All],[llave2]],Gráficos_!C60))</f>
        <v/>
      </c>
      <c r="R60" t="str">
        <f>IF(C60="","",COUNTIFS(Tabla1[[#All],[sem 09]],"=P",Tabla1[[#All],[llave2]],Gráficos_!C60))</f>
        <v/>
      </c>
      <c r="S60" t="str">
        <f>IF(C60="","",COUNTIFS(Tabla1[[#All],[sem 10]],"=P",Tabla1[[#All],[llave2]],Gráficos_!C60))</f>
        <v/>
      </c>
      <c r="T60" t="str">
        <f>IF(C60="","",COUNTIFS(Tabla1[[#All],[sem 11]],"=P",Tabla1[[#All],[llave2]],Gráficos_!C60))</f>
        <v/>
      </c>
      <c r="U60" t="str">
        <f>IF(C60="","",COUNTIFS(Tabla1[[#All],[sem 12]],"=P",Tabla1[[#All],[llave2]],Gráficos_!C60))</f>
        <v/>
      </c>
      <c r="V60" t="str">
        <f>IF(C60="","",COUNTIFS(Tabla1[[#All],[sem 13]],"=P",Tabla1[[#All],[llave2]],Gráficos_!C60))</f>
        <v/>
      </c>
      <c r="W60" t="str">
        <f>IF(C60="","",COUNTIFS(Tabla1[[#All],[sem 14]],"=P",Tabla1[[#All],[llave2]],Gráficos_!C60))</f>
        <v/>
      </c>
      <c r="X60" t="str">
        <f>IF(C60="","",COUNTIFS(Tabla1[[#All],[sem 15]],"=P",Tabla1[[#All],[llave2]],Gráficos_!C60))</f>
        <v/>
      </c>
      <c r="Y60" s="191" t="str">
        <f>IF(C60="","",COUNTIFS(Tabla1[[#All],[sem 16]],"=P",Tabla1[[#All],[llave2]],Gráficos_!C60))</f>
        <v/>
      </c>
      <c r="AA60" s="187" t="str">
        <f t="shared" si="17"/>
        <v/>
      </c>
      <c r="AB60" t="str">
        <f t="shared" si="18"/>
        <v/>
      </c>
      <c r="AC60" s="63" t="str">
        <f t="shared" si="19"/>
        <v/>
      </c>
      <c r="AD60" t="str">
        <f t="shared" si="20"/>
        <v/>
      </c>
      <c r="AE60" t="str">
        <f t="shared" si="13"/>
        <v/>
      </c>
      <c r="AF60" t="str">
        <f t="shared" si="21"/>
        <v/>
      </c>
      <c r="AG60" t="str">
        <f t="shared" si="22"/>
        <v/>
      </c>
      <c r="AH60" t="str">
        <f t="shared" si="23"/>
        <v/>
      </c>
      <c r="AI60" t="str">
        <f t="shared" si="24"/>
        <v/>
      </c>
      <c r="AK60" t="str">
        <f t="shared" si="25"/>
        <v/>
      </c>
      <c r="AL60" t="str">
        <f t="shared" si="25"/>
        <v/>
      </c>
      <c r="AM60" t="str">
        <f t="shared" si="25"/>
        <v/>
      </c>
      <c r="AN60" t="str">
        <f t="shared" si="25"/>
        <v/>
      </c>
      <c r="AO60" t="str">
        <f t="shared" si="25"/>
        <v/>
      </c>
      <c r="AP60" t="str">
        <f t="shared" si="25"/>
        <v/>
      </c>
      <c r="AQ60" t="str">
        <f t="shared" si="25"/>
        <v/>
      </c>
      <c r="AR60" t="str">
        <f t="shared" si="25"/>
        <v/>
      </c>
      <c r="AS60" t="str">
        <f t="shared" si="25"/>
        <v/>
      </c>
      <c r="AT60" t="str">
        <f t="shared" si="25"/>
        <v/>
      </c>
      <c r="AU60" t="str">
        <f t="shared" si="25"/>
        <v/>
      </c>
      <c r="AV60" t="str">
        <f t="shared" si="25"/>
        <v/>
      </c>
      <c r="AW60" t="str">
        <f t="shared" si="9"/>
        <v/>
      </c>
      <c r="AX60" t="str">
        <f t="shared" si="10"/>
        <v/>
      </c>
      <c r="AY60" t="str">
        <f t="shared" si="11"/>
        <v/>
      </c>
      <c r="AZ60" s="191" t="str">
        <f t="shared" si="12"/>
        <v/>
      </c>
      <c r="BA60" t="str">
        <f t="shared" si="15"/>
        <v/>
      </c>
    </row>
    <row r="61" spans="9:96">
      <c r="I61" t="str">
        <f>IF(C61="","",COUNTIFS(Tabla1[[#All],[¿Pasó a miembro?]],"Si",Tabla1[[#All],[Tipo Incrito]],"&lt;&gt;Pre-Inscrito",Tabla1[[#All],[llave2]],Gráficos_!C61))</f>
        <v/>
      </c>
      <c r="J61" s="187" t="str">
        <f>IF(C61="","",COUNTIFS(Tabla1[[#All],[sem 01]],"=P",Tabla1[[#All],[llave2]],Gráficos_!C61))</f>
        <v/>
      </c>
      <c r="K61" t="str">
        <f>IF(C61="","",COUNTIFS(Tabla1[[#All],[sem 02]],"=P",Tabla1[[#All],[llave2]],Gráficos_!C61))</f>
        <v/>
      </c>
      <c r="L61" t="str">
        <f>IF(C61="","",COUNTIFS(Tabla1[[#All],[sem 03]],"=P",Tabla1[[#All],[llave2]],Gráficos_!C61))</f>
        <v/>
      </c>
      <c r="M61" t="str">
        <f>IF(C61="","",COUNTIFS(Tabla1[[#All],[sem 04]],"=P",Tabla1[[#All],[llave2]],Gráficos_!C61))</f>
        <v/>
      </c>
      <c r="N61" t="str">
        <f>IF(C61="","",COUNTIFS(Tabla1[[#All],[sem 05]],"=P",Tabla1[[#All],[llave2]],Gráficos_!C61))</f>
        <v/>
      </c>
      <c r="O61" t="str">
        <f>IF(C61="","",COUNTIFS(Tabla1[[#All],[sem 06]],"=P",Tabla1[[#All],[llave2]],Gráficos_!C61))</f>
        <v/>
      </c>
      <c r="P61" t="str">
        <f>IF(C61="","",COUNTIFS(Tabla1[[#All],[sem 07]],"=P",Tabla1[[#All],[llave2]],Gráficos_!C61))</f>
        <v/>
      </c>
      <c r="Q61" t="str">
        <f>IF(C61="","",COUNTIFS(Tabla1[[#All],[sem 08]],"=P",Tabla1[[#All],[llave2]],Gráficos_!C61))</f>
        <v/>
      </c>
      <c r="R61" t="str">
        <f>IF(C61="","",COUNTIFS(Tabla1[[#All],[sem 09]],"=P",Tabla1[[#All],[llave2]],Gráficos_!C61))</f>
        <v/>
      </c>
      <c r="S61" t="str">
        <f>IF(C61="","",COUNTIFS(Tabla1[[#All],[sem 10]],"=P",Tabla1[[#All],[llave2]],Gráficos_!C61))</f>
        <v/>
      </c>
      <c r="T61" t="str">
        <f>IF(C61="","",COUNTIFS(Tabla1[[#All],[sem 11]],"=P",Tabla1[[#All],[llave2]],Gráficos_!C61))</f>
        <v/>
      </c>
      <c r="U61" t="str">
        <f>IF(C61="","",COUNTIFS(Tabla1[[#All],[sem 12]],"=P",Tabla1[[#All],[llave2]],Gráficos_!C61))</f>
        <v/>
      </c>
      <c r="V61" t="str">
        <f>IF(C61="","",COUNTIFS(Tabla1[[#All],[sem 13]],"=P",Tabla1[[#All],[llave2]],Gráficos_!C61))</f>
        <v/>
      </c>
      <c r="W61" t="str">
        <f>IF(C61="","",COUNTIFS(Tabla1[[#All],[sem 14]],"=P",Tabla1[[#All],[llave2]],Gráficos_!C61))</f>
        <v/>
      </c>
      <c r="X61" t="str">
        <f>IF(C61="","",COUNTIFS(Tabla1[[#All],[sem 15]],"=P",Tabla1[[#All],[llave2]],Gráficos_!C61))</f>
        <v/>
      </c>
      <c r="Y61" s="191" t="str">
        <f>IF(C61="","",COUNTIFS(Tabla1[[#All],[sem 16]],"=P",Tabla1[[#All],[llave2]],Gráficos_!C61))</f>
        <v/>
      </c>
      <c r="AA61" s="187" t="str">
        <f t="shared" si="17"/>
        <v/>
      </c>
      <c r="AB61" t="str">
        <f t="shared" si="18"/>
        <v/>
      </c>
      <c r="AC61" s="63" t="str">
        <f t="shared" si="19"/>
        <v/>
      </c>
      <c r="AD61" t="str">
        <f t="shared" si="20"/>
        <v/>
      </c>
      <c r="AE61" t="str">
        <f t="shared" si="13"/>
        <v/>
      </c>
      <c r="AF61" t="str">
        <f t="shared" si="21"/>
        <v/>
      </c>
      <c r="AG61" t="str">
        <f t="shared" si="22"/>
        <v/>
      </c>
      <c r="AH61" t="str">
        <f t="shared" si="23"/>
        <v/>
      </c>
      <c r="AI61" t="str">
        <f t="shared" si="24"/>
        <v/>
      </c>
      <c r="AK61" t="str">
        <f t="shared" si="25"/>
        <v/>
      </c>
      <c r="AL61" t="str">
        <f t="shared" si="25"/>
        <v/>
      </c>
      <c r="AM61" t="str">
        <f t="shared" si="25"/>
        <v/>
      </c>
      <c r="AN61" t="str">
        <f t="shared" si="25"/>
        <v/>
      </c>
      <c r="AO61" t="str">
        <f t="shared" si="25"/>
        <v/>
      </c>
      <c r="AP61" t="str">
        <f t="shared" si="25"/>
        <v/>
      </c>
      <c r="AQ61" t="str">
        <f t="shared" si="25"/>
        <v/>
      </c>
      <c r="AR61" t="str">
        <f t="shared" si="25"/>
        <v/>
      </c>
      <c r="AS61" t="str">
        <f t="shared" si="25"/>
        <v/>
      </c>
      <c r="AT61" t="str">
        <f t="shared" si="25"/>
        <v/>
      </c>
      <c r="AU61" t="str">
        <f t="shared" si="25"/>
        <v/>
      </c>
      <c r="AV61" t="str">
        <f t="shared" si="25"/>
        <v/>
      </c>
      <c r="AW61" t="str">
        <f t="shared" si="9"/>
        <v/>
      </c>
      <c r="AX61" t="str">
        <f t="shared" si="10"/>
        <v/>
      </c>
      <c r="AY61" t="str">
        <f t="shared" si="11"/>
        <v/>
      </c>
      <c r="AZ61" s="191" t="str">
        <f t="shared" si="12"/>
        <v/>
      </c>
      <c r="BA61" t="str">
        <f t="shared" si="15"/>
        <v/>
      </c>
    </row>
    <row r="62" spans="9:96">
      <c r="I62" t="str">
        <f>IF(C62="","",COUNTIFS(Tabla1[[#All],[¿Pasó a miembro?]],"Si",Tabla1[[#All],[Tipo Incrito]],"&lt;&gt;Pre-Inscrito",Tabla1[[#All],[llave2]],Gráficos_!C62))</f>
        <v/>
      </c>
      <c r="J62" s="187" t="str">
        <f>IF(C62="","",COUNTIFS(Tabla1[[#All],[sem 01]],"=P",Tabla1[[#All],[llave2]],Gráficos_!C62))</f>
        <v/>
      </c>
      <c r="K62" t="str">
        <f>IF(C62="","",COUNTIFS(Tabla1[[#All],[sem 02]],"=P",Tabla1[[#All],[llave2]],Gráficos_!C62))</f>
        <v/>
      </c>
      <c r="L62" t="str">
        <f>IF(C62="","",COUNTIFS(Tabla1[[#All],[sem 03]],"=P",Tabla1[[#All],[llave2]],Gráficos_!C62))</f>
        <v/>
      </c>
      <c r="M62" t="str">
        <f>IF(C62="","",COUNTIFS(Tabla1[[#All],[sem 04]],"=P",Tabla1[[#All],[llave2]],Gráficos_!C62))</f>
        <v/>
      </c>
      <c r="N62" t="str">
        <f>IF(C62="","",COUNTIFS(Tabla1[[#All],[sem 05]],"=P",Tabla1[[#All],[llave2]],Gráficos_!C62))</f>
        <v/>
      </c>
      <c r="O62" t="str">
        <f>IF(C62="","",COUNTIFS(Tabla1[[#All],[sem 06]],"=P",Tabla1[[#All],[llave2]],Gráficos_!C62))</f>
        <v/>
      </c>
      <c r="P62" t="str">
        <f>IF(C62="","",COUNTIFS(Tabla1[[#All],[sem 07]],"=P",Tabla1[[#All],[llave2]],Gráficos_!C62))</f>
        <v/>
      </c>
      <c r="Q62" t="str">
        <f>IF(C62="","",COUNTIFS(Tabla1[[#All],[sem 08]],"=P",Tabla1[[#All],[llave2]],Gráficos_!C62))</f>
        <v/>
      </c>
      <c r="R62" t="str">
        <f>IF(C62="","",COUNTIFS(Tabla1[[#All],[sem 09]],"=P",Tabla1[[#All],[llave2]],Gráficos_!C62))</f>
        <v/>
      </c>
      <c r="S62" t="str">
        <f>IF(C62="","",COUNTIFS(Tabla1[[#All],[sem 10]],"=P",Tabla1[[#All],[llave2]],Gráficos_!C62))</f>
        <v/>
      </c>
      <c r="T62" t="str">
        <f>IF(C62="","",COUNTIFS(Tabla1[[#All],[sem 11]],"=P",Tabla1[[#All],[llave2]],Gráficos_!C62))</f>
        <v/>
      </c>
      <c r="U62" t="str">
        <f>IF(C62="","",COUNTIFS(Tabla1[[#All],[sem 12]],"=P",Tabla1[[#All],[llave2]],Gráficos_!C62))</f>
        <v/>
      </c>
      <c r="V62" t="str">
        <f>IF(C62="","",COUNTIFS(Tabla1[[#All],[sem 13]],"=P",Tabla1[[#All],[llave2]],Gráficos_!C62))</f>
        <v/>
      </c>
      <c r="W62" t="str">
        <f>IF(C62="","",COUNTIFS(Tabla1[[#All],[sem 14]],"=P",Tabla1[[#All],[llave2]],Gráficos_!C62))</f>
        <v/>
      </c>
      <c r="X62" t="str">
        <f>IF(C62="","",COUNTIFS(Tabla1[[#All],[sem 15]],"=P",Tabla1[[#All],[llave2]],Gráficos_!C62))</f>
        <v/>
      </c>
      <c r="Y62" s="191" t="str">
        <f>IF(C62="","",COUNTIFS(Tabla1[[#All],[sem 16]],"=P",Tabla1[[#All],[llave2]],Gráficos_!C62))</f>
        <v/>
      </c>
      <c r="AA62" s="187" t="str">
        <f t="shared" si="17"/>
        <v/>
      </c>
      <c r="AB62" t="str">
        <f t="shared" si="18"/>
        <v/>
      </c>
      <c r="AC62" s="63" t="str">
        <f t="shared" si="19"/>
        <v/>
      </c>
      <c r="AD62" t="str">
        <f t="shared" si="20"/>
        <v/>
      </c>
      <c r="AE62" t="str">
        <f t="shared" si="13"/>
        <v/>
      </c>
      <c r="AF62" t="str">
        <f t="shared" si="21"/>
        <v/>
      </c>
      <c r="AG62" t="str">
        <f t="shared" si="22"/>
        <v/>
      </c>
      <c r="AH62" t="str">
        <f t="shared" si="23"/>
        <v/>
      </c>
      <c r="AI62" t="str">
        <f t="shared" si="24"/>
        <v/>
      </c>
      <c r="AK62" t="str">
        <f t="shared" si="25"/>
        <v/>
      </c>
      <c r="AL62" t="str">
        <f t="shared" si="25"/>
        <v/>
      </c>
      <c r="AM62" t="str">
        <f t="shared" si="25"/>
        <v/>
      </c>
      <c r="AN62" t="str">
        <f t="shared" si="25"/>
        <v/>
      </c>
      <c r="AO62" t="str">
        <f t="shared" si="25"/>
        <v/>
      </c>
      <c r="AP62" t="str">
        <f t="shared" si="25"/>
        <v/>
      </c>
      <c r="AQ62" t="str">
        <f t="shared" si="25"/>
        <v/>
      </c>
      <c r="AR62" t="str">
        <f t="shared" si="25"/>
        <v/>
      </c>
      <c r="AS62" t="str">
        <f t="shared" si="25"/>
        <v/>
      </c>
      <c r="AT62" t="str">
        <f t="shared" si="25"/>
        <v/>
      </c>
      <c r="AU62" t="str">
        <f t="shared" si="25"/>
        <v/>
      </c>
      <c r="AV62" t="str">
        <f t="shared" si="25"/>
        <v/>
      </c>
      <c r="AW62" t="str">
        <f t="shared" si="9"/>
        <v/>
      </c>
      <c r="AX62" t="str">
        <f t="shared" si="10"/>
        <v/>
      </c>
      <c r="AY62" t="str">
        <f t="shared" si="11"/>
        <v/>
      </c>
      <c r="AZ62" s="191" t="str">
        <f t="shared" si="12"/>
        <v/>
      </c>
      <c r="BA62" t="str">
        <f t="shared" si="15"/>
        <v/>
      </c>
    </row>
    <row r="63" spans="9:96">
      <c r="I63" t="str">
        <f>IF(C63="","",COUNTIFS(Tabla1[[#All],[¿Pasó a miembro?]],"Si",Tabla1[[#All],[Tipo Incrito]],"&lt;&gt;Pre-Inscrito",Tabla1[[#All],[llave2]],Gráficos_!C63))</f>
        <v/>
      </c>
      <c r="J63" s="187" t="str">
        <f>IF(C63="","",COUNTIFS(Tabla1[[#All],[sem 01]],"=P",Tabla1[[#All],[llave2]],Gráficos_!C63))</f>
        <v/>
      </c>
      <c r="K63" t="str">
        <f>IF(C63="","",COUNTIFS(Tabla1[[#All],[sem 02]],"=P",Tabla1[[#All],[llave2]],Gráficos_!C63))</f>
        <v/>
      </c>
      <c r="L63" t="str">
        <f>IF(C63="","",COUNTIFS(Tabla1[[#All],[sem 03]],"=P",Tabla1[[#All],[llave2]],Gráficos_!C63))</f>
        <v/>
      </c>
      <c r="M63" t="str">
        <f>IF(C63="","",COUNTIFS(Tabla1[[#All],[sem 04]],"=P",Tabla1[[#All],[llave2]],Gráficos_!C63))</f>
        <v/>
      </c>
      <c r="N63" t="str">
        <f>IF(C63="","",COUNTIFS(Tabla1[[#All],[sem 05]],"=P",Tabla1[[#All],[llave2]],Gráficos_!C63))</f>
        <v/>
      </c>
      <c r="O63" t="str">
        <f>IF(C63="","",COUNTIFS(Tabla1[[#All],[sem 06]],"=P",Tabla1[[#All],[llave2]],Gráficos_!C63))</f>
        <v/>
      </c>
      <c r="P63" t="str">
        <f>IF(C63="","",COUNTIFS(Tabla1[[#All],[sem 07]],"=P",Tabla1[[#All],[llave2]],Gráficos_!C63))</f>
        <v/>
      </c>
      <c r="Q63" t="str">
        <f>IF(C63="","",COUNTIFS(Tabla1[[#All],[sem 08]],"=P",Tabla1[[#All],[llave2]],Gráficos_!C63))</f>
        <v/>
      </c>
      <c r="R63" t="str">
        <f>IF(C63="","",COUNTIFS(Tabla1[[#All],[sem 09]],"=P",Tabla1[[#All],[llave2]],Gráficos_!C63))</f>
        <v/>
      </c>
      <c r="S63" t="str">
        <f>IF(C63="","",COUNTIFS(Tabla1[[#All],[sem 10]],"=P",Tabla1[[#All],[llave2]],Gráficos_!C63))</f>
        <v/>
      </c>
      <c r="T63" t="str">
        <f>IF(C63="","",COUNTIFS(Tabla1[[#All],[sem 11]],"=P",Tabla1[[#All],[llave2]],Gráficos_!C63))</f>
        <v/>
      </c>
      <c r="U63" t="str">
        <f>IF(C63="","",COUNTIFS(Tabla1[[#All],[sem 12]],"=P",Tabla1[[#All],[llave2]],Gráficos_!C63))</f>
        <v/>
      </c>
      <c r="V63" t="str">
        <f>IF(C63="","",COUNTIFS(Tabla1[[#All],[sem 13]],"=P",Tabla1[[#All],[llave2]],Gráficos_!C63))</f>
        <v/>
      </c>
      <c r="W63" t="str">
        <f>IF(C63="","",COUNTIFS(Tabla1[[#All],[sem 14]],"=P",Tabla1[[#All],[llave2]],Gráficos_!C63))</f>
        <v/>
      </c>
      <c r="X63" t="str">
        <f>IF(C63="","",COUNTIFS(Tabla1[[#All],[sem 15]],"=P",Tabla1[[#All],[llave2]],Gráficos_!C63))</f>
        <v/>
      </c>
      <c r="Y63" s="191" t="str">
        <f>IF(C63="","",COUNTIFS(Tabla1[[#All],[sem 16]],"=P",Tabla1[[#All],[llave2]],Gráficos_!C63))</f>
        <v/>
      </c>
      <c r="AA63" s="187" t="str">
        <f t="shared" si="17"/>
        <v/>
      </c>
      <c r="AB63" t="str">
        <f t="shared" si="18"/>
        <v/>
      </c>
      <c r="AC63" s="63" t="str">
        <f t="shared" si="19"/>
        <v/>
      </c>
      <c r="AD63" t="str">
        <f t="shared" si="20"/>
        <v/>
      </c>
      <c r="AE63" t="str">
        <f t="shared" si="13"/>
        <v/>
      </c>
      <c r="AF63" t="str">
        <f t="shared" si="21"/>
        <v/>
      </c>
      <c r="AG63" t="str">
        <f t="shared" si="22"/>
        <v/>
      </c>
      <c r="AH63" t="str">
        <f t="shared" si="23"/>
        <v/>
      </c>
      <c r="AI63" t="str">
        <f t="shared" si="24"/>
        <v/>
      </c>
      <c r="AK63" t="str">
        <f t="shared" si="25"/>
        <v/>
      </c>
      <c r="AL63" t="str">
        <f t="shared" si="25"/>
        <v/>
      </c>
      <c r="AM63" t="str">
        <f t="shared" si="25"/>
        <v/>
      </c>
      <c r="AN63" t="str">
        <f t="shared" si="25"/>
        <v/>
      </c>
      <c r="AO63" t="str">
        <f t="shared" si="25"/>
        <v/>
      </c>
      <c r="AP63" t="str">
        <f t="shared" si="25"/>
        <v/>
      </c>
      <c r="AQ63" t="str">
        <f t="shared" si="25"/>
        <v/>
      </c>
      <c r="AR63" t="str">
        <f t="shared" si="25"/>
        <v/>
      </c>
      <c r="AS63" t="str">
        <f t="shared" si="25"/>
        <v/>
      </c>
      <c r="AT63" t="str">
        <f t="shared" si="25"/>
        <v/>
      </c>
      <c r="AU63" t="str">
        <f t="shared" si="25"/>
        <v/>
      </c>
      <c r="AV63" t="str">
        <f t="shared" si="25"/>
        <v/>
      </c>
      <c r="AW63" t="str">
        <f t="shared" si="9"/>
        <v/>
      </c>
      <c r="AX63" t="str">
        <f t="shared" si="10"/>
        <v/>
      </c>
      <c r="AY63" t="str">
        <f t="shared" si="11"/>
        <v/>
      </c>
      <c r="AZ63" s="191" t="str">
        <f t="shared" si="12"/>
        <v/>
      </c>
      <c r="BA63" t="str">
        <f t="shared" si="15"/>
        <v/>
      </c>
    </row>
    <row r="64" spans="9:96">
      <c r="I64" t="str">
        <f>IF(C64="","",COUNTIFS(Tabla1[[#All],[¿Pasó a miembro?]],"Si",Tabla1[[#All],[Tipo Incrito]],"&lt;&gt;Pre-Inscrito",Tabla1[[#All],[llave2]],Gráficos_!C64))</f>
        <v/>
      </c>
      <c r="J64" s="187" t="str">
        <f>IF(C64="","",COUNTIFS(Tabla1[[#All],[sem 01]],"=P",Tabla1[[#All],[llave2]],Gráficos_!C64))</f>
        <v/>
      </c>
      <c r="K64" t="str">
        <f>IF(C64="","",COUNTIFS(Tabla1[[#All],[sem 02]],"=P",Tabla1[[#All],[llave2]],Gráficos_!C64))</f>
        <v/>
      </c>
      <c r="L64" t="str">
        <f>IF(C64="","",COUNTIFS(Tabla1[[#All],[sem 03]],"=P",Tabla1[[#All],[llave2]],Gráficos_!C64))</f>
        <v/>
      </c>
      <c r="M64" t="str">
        <f>IF(C64="","",COUNTIFS(Tabla1[[#All],[sem 04]],"=P",Tabla1[[#All],[llave2]],Gráficos_!C64))</f>
        <v/>
      </c>
      <c r="N64" t="str">
        <f>IF(C64="","",COUNTIFS(Tabla1[[#All],[sem 05]],"=P",Tabla1[[#All],[llave2]],Gráficos_!C64))</f>
        <v/>
      </c>
      <c r="O64" t="str">
        <f>IF(C64="","",COUNTIFS(Tabla1[[#All],[sem 06]],"=P",Tabla1[[#All],[llave2]],Gráficos_!C64))</f>
        <v/>
      </c>
      <c r="P64" t="str">
        <f>IF(C64="","",COUNTIFS(Tabla1[[#All],[sem 07]],"=P",Tabla1[[#All],[llave2]],Gráficos_!C64))</f>
        <v/>
      </c>
      <c r="Q64" t="str">
        <f>IF(C64="","",COUNTIFS(Tabla1[[#All],[sem 08]],"=P",Tabla1[[#All],[llave2]],Gráficos_!C64))</f>
        <v/>
      </c>
      <c r="R64" t="str">
        <f>IF(C64="","",COUNTIFS(Tabla1[[#All],[sem 09]],"=P",Tabla1[[#All],[llave2]],Gráficos_!C64))</f>
        <v/>
      </c>
      <c r="S64" t="str">
        <f>IF(C64="","",COUNTIFS(Tabla1[[#All],[sem 10]],"=P",Tabla1[[#All],[llave2]],Gráficos_!C64))</f>
        <v/>
      </c>
      <c r="T64" t="str">
        <f>IF(C64="","",COUNTIFS(Tabla1[[#All],[sem 11]],"=P",Tabla1[[#All],[llave2]],Gráficos_!C64))</f>
        <v/>
      </c>
      <c r="U64" t="str">
        <f>IF(C64="","",COUNTIFS(Tabla1[[#All],[sem 12]],"=P",Tabla1[[#All],[llave2]],Gráficos_!C64))</f>
        <v/>
      </c>
      <c r="V64" t="str">
        <f>IF(C64="","",COUNTIFS(Tabla1[[#All],[sem 13]],"=P",Tabla1[[#All],[llave2]],Gráficos_!C64))</f>
        <v/>
      </c>
      <c r="W64" t="str">
        <f>IF(C64="","",COUNTIFS(Tabla1[[#All],[sem 14]],"=P",Tabla1[[#All],[llave2]],Gráficos_!C64))</f>
        <v/>
      </c>
      <c r="X64" t="str">
        <f>IF(C64="","",COUNTIFS(Tabla1[[#All],[sem 15]],"=P",Tabla1[[#All],[llave2]],Gráficos_!C64))</f>
        <v/>
      </c>
      <c r="Y64" s="191" t="str">
        <f>IF(C64="","",COUNTIFS(Tabla1[[#All],[sem 16]],"=P",Tabla1[[#All],[llave2]],Gráficos_!C64))</f>
        <v/>
      </c>
      <c r="AA64" s="187" t="str">
        <f t="shared" si="17"/>
        <v/>
      </c>
      <c r="AB64" t="str">
        <f t="shared" si="18"/>
        <v/>
      </c>
      <c r="AC64" s="63" t="str">
        <f t="shared" si="19"/>
        <v/>
      </c>
      <c r="AD64" t="str">
        <f t="shared" si="20"/>
        <v/>
      </c>
      <c r="AE64" t="str">
        <f t="shared" si="13"/>
        <v/>
      </c>
      <c r="AF64" t="str">
        <f t="shared" si="21"/>
        <v/>
      </c>
      <c r="AG64" t="str">
        <f t="shared" si="22"/>
        <v/>
      </c>
      <c r="AH64" t="str">
        <f t="shared" si="23"/>
        <v/>
      </c>
      <c r="AI64" t="str">
        <f t="shared" si="24"/>
        <v/>
      </c>
      <c r="AK64" t="str">
        <f t="shared" si="25"/>
        <v/>
      </c>
      <c r="AL64" t="str">
        <f t="shared" si="25"/>
        <v/>
      </c>
      <c r="AM64" t="str">
        <f t="shared" si="25"/>
        <v/>
      </c>
      <c r="AN64" t="str">
        <f t="shared" si="25"/>
        <v/>
      </c>
      <c r="AO64" t="str">
        <f t="shared" si="25"/>
        <v/>
      </c>
      <c r="AP64" t="str">
        <f t="shared" si="25"/>
        <v/>
      </c>
      <c r="AQ64" t="str">
        <f t="shared" si="25"/>
        <v/>
      </c>
      <c r="AR64" t="str">
        <f t="shared" si="25"/>
        <v/>
      </c>
      <c r="AS64" t="str">
        <f t="shared" si="25"/>
        <v/>
      </c>
      <c r="AT64" t="str">
        <f t="shared" si="25"/>
        <v/>
      </c>
      <c r="AU64" t="str">
        <f t="shared" si="25"/>
        <v/>
      </c>
      <c r="AV64" t="str">
        <f t="shared" si="25"/>
        <v/>
      </c>
      <c r="AW64" t="str">
        <f t="shared" si="9"/>
        <v/>
      </c>
      <c r="AX64" t="str">
        <f t="shared" si="10"/>
        <v/>
      </c>
      <c r="AY64" t="str">
        <f t="shared" si="11"/>
        <v/>
      </c>
      <c r="AZ64" s="191" t="str">
        <f t="shared" si="12"/>
        <v/>
      </c>
      <c r="BA64" t="str">
        <f t="shared" si="15"/>
        <v/>
      </c>
    </row>
    <row r="65" spans="9:53">
      <c r="I65" t="str">
        <f>IF(C65="","",COUNTIFS(Tabla1[[#All],[¿Pasó a miembro?]],"Si",Tabla1[[#All],[Tipo Incrito]],"&lt;&gt;Pre-Inscrito",Tabla1[[#All],[llave2]],Gráficos_!C65))</f>
        <v/>
      </c>
      <c r="J65" s="187" t="str">
        <f>IF(C65="","",COUNTIFS(Tabla1[[#All],[sem 01]],"=P",Tabla1[[#All],[llave2]],Gráficos_!C65))</f>
        <v/>
      </c>
      <c r="K65" t="str">
        <f>IF(C65="","",COUNTIFS(Tabla1[[#All],[sem 02]],"=P",Tabla1[[#All],[llave2]],Gráficos_!C65))</f>
        <v/>
      </c>
      <c r="L65" t="str">
        <f>IF(C65="","",COUNTIFS(Tabla1[[#All],[sem 03]],"=P",Tabla1[[#All],[llave2]],Gráficos_!C65))</f>
        <v/>
      </c>
      <c r="M65" t="str">
        <f>IF(C65="","",COUNTIFS(Tabla1[[#All],[sem 04]],"=P",Tabla1[[#All],[llave2]],Gráficos_!C65))</f>
        <v/>
      </c>
      <c r="N65" t="str">
        <f>IF(C65="","",COUNTIFS(Tabla1[[#All],[sem 05]],"=P",Tabla1[[#All],[llave2]],Gráficos_!C65))</f>
        <v/>
      </c>
      <c r="O65" t="str">
        <f>IF(C65="","",COUNTIFS(Tabla1[[#All],[sem 06]],"=P",Tabla1[[#All],[llave2]],Gráficos_!C65))</f>
        <v/>
      </c>
      <c r="P65" t="str">
        <f>IF(C65="","",COUNTIFS(Tabla1[[#All],[sem 07]],"=P",Tabla1[[#All],[llave2]],Gráficos_!C65))</f>
        <v/>
      </c>
      <c r="Q65" t="str">
        <f>IF(C65="","",COUNTIFS(Tabla1[[#All],[sem 08]],"=P",Tabla1[[#All],[llave2]],Gráficos_!C65))</f>
        <v/>
      </c>
      <c r="R65" t="str">
        <f>IF(C65="","",COUNTIFS(Tabla1[[#All],[sem 09]],"=P",Tabla1[[#All],[llave2]],Gráficos_!C65))</f>
        <v/>
      </c>
      <c r="S65" t="str">
        <f>IF(C65="","",COUNTIFS(Tabla1[[#All],[sem 10]],"=P",Tabla1[[#All],[llave2]],Gráficos_!C65))</f>
        <v/>
      </c>
      <c r="T65" t="str">
        <f>IF(C65="","",COUNTIFS(Tabla1[[#All],[sem 11]],"=P",Tabla1[[#All],[llave2]],Gráficos_!C65))</f>
        <v/>
      </c>
      <c r="U65" t="str">
        <f>IF(C65="","",COUNTIFS(Tabla1[[#All],[sem 12]],"=P",Tabla1[[#All],[llave2]],Gráficos_!C65))</f>
        <v/>
      </c>
      <c r="V65" t="str">
        <f>IF(C65="","",COUNTIFS(Tabla1[[#All],[sem 13]],"=P",Tabla1[[#All],[llave2]],Gráficos_!C65))</f>
        <v/>
      </c>
      <c r="W65" t="str">
        <f>IF(C65="","",COUNTIFS(Tabla1[[#All],[sem 14]],"=P",Tabla1[[#All],[llave2]],Gráficos_!C65))</f>
        <v/>
      </c>
      <c r="X65" t="str">
        <f>IF(C65="","",COUNTIFS(Tabla1[[#All],[sem 15]],"=P",Tabla1[[#All],[llave2]],Gráficos_!C65))</f>
        <v/>
      </c>
      <c r="Y65" s="191" t="str">
        <f>IF(C65="","",COUNTIFS(Tabla1[[#All],[sem 16]],"=P",Tabla1[[#All],[llave2]],Gráficos_!C65))</f>
        <v/>
      </c>
      <c r="AA65" s="187" t="str">
        <f t="shared" si="17"/>
        <v/>
      </c>
      <c r="AB65" t="str">
        <f t="shared" si="18"/>
        <v/>
      </c>
      <c r="AC65" s="63" t="str">
        <f t="shared" si="19"/>
        <v/>
      </c>
      <c r="AD65" t="str">
        <f t="shared" si="20"/>
        <v/>
      </c>
      <c r="AE65" t="str">
        <f t="shared" si="13"/>
        <v/>
      </c>
      <c r="AF65" t="str">
        <f t="shared" si="21"/>
        <v/>
      </c>
      <c r="AG65" t="str">
        <f t="shared" si="22"/>
        <v/>
      </c>
      <c r="AH65" t="str">
        <f t="shared" si="23"/>
        <v/>
      </c>
      <c r="AI65" t="str">
        <f t="shared" si="24"/>
        <v/>
      </c>
      <c r="AK65" t="str">
        <f t="shared" si="25"/>
        <v/>
      </c>
      <c r="AL65" t="str">
        <f t="shared" si="25"/>
        <v/>
      </c>
      <c r="AM65" t="str">
        <f t="shared" si="25"/>
        <v/>
      </c>
      <c r="AN65" t="str">
        <f t="shared" si="25"/>
        <v/>
      </c>
      <c r="AO65" t="str">
        <f t="shared" si="25"/>
        <v/>
      </c>
      <c r="AP65" t="str">
        <f t="shared" si="25"/>
        <v/>
      </c>
      <c r="AQ65" t="str">
        <f t="shared" si="25"/>
        <v/>
      </c>
      <c r="AR65" t="str">
        <f t="shared" si="25"/>
        <v/>
      </c>
      <c r="AS65" t="str">
        <f t="shared" si="25"/>
        <v/>
      </c>
      <c r="AT65" t="str">
        <f t="shared" si="25"/>
        <v/>
      </c>
      <c r="AU65" t="str">
        <f t="shared" si="25"/>
        <v/>
      </c>
      <c r="AV65" t="str">
        <f t="shared" si="25"/>
        <v/>
      </c>
      <c r="AW65" t="str">
        <f t="shared" si="9"/>
        <v/>
      </c>
      <c r="AX65" t="str">
        <f t="shared" si="10"/>
        <v/>
      </c>
      <c r="AY65" t="str">
        <f t="shared" si="11"/>
        <v/>
      </c>
      <c r="AZ65" s="191" t="str">
        <f t="shared" si="12"/>
        <v/>
      </c>
      <c r="BA65" t="str">
        <f t="shared" si="15"/>
        <v/>
      </c>
    </row>
    <row r="66" spans="9:53">
      <c r="I66" t="str">
        <f>IF(C66="","",COUNTIFS(Tabla1[[#All],[¿Pasó a miembro?]],"Si",Tabla1[[#All],[Tipo Incrito]],"&lt;&gt;Pre-Inscrito",Tabla1[[#All],[llave2]],Gráficos_!C66))</f>
        <v/>
      </c>
      <c r="J66" s="187" t="str">
        <f>IF(C66="","",COUNTIFS(Tabla1[[#All],[sem 01]],"=P",Tabla1[[#All],[llave2]],Gráficos_!C66))</f>
        <v/>
      </c>
      <c r="K66" t="str">
        <f>IF(C66="","",COUNTIFS(Tabla1[[#All],[sem 02]],"=P",Tabla1[[#All],[llave2]],Gráficos_!C66))</f>
        <v/>
      </c>
      <c r="L66" t="str">
        <f>IF(C66="","",COUNTIFS(Tabla1[[#All],[sem 03]],"=P",Tabla1[[#All],[llave2]],Gráficos_!C66))</f>
        <v/>
      </c>
      <c r="M66" t="str">
        <f>IF(C66="","",COUNTIFS(Tabla1[[#All],[sem 04]],"=P",Tabla1[[#All],[llave2]],Gráficos_!C66))</f>
        <v/>
      </c>
      <c r="N66" t="str">
        <f>IF(C66="","",COUNTIFS(Tabla1[[#All],[sem 05]],"=P",Tabla1[[#All],[llave2]],Gráficos_!C66))</f>
        <v/>
      </c>
      <c r="O66" t="str">
        <f>IF(C66="","",COUNTIFS(Tabla1[[#All],[sem 06]],"=P",Tabla1[[#All],[llave2]],Gráficos_!C66))</f>
        <v/>
      </c>
      <c r="P66" t="str">
        <f>IF(C66="","",COUNTIFS(Tabla1[[#All],[sem 07]],"=P",Tabla1[[#All],[llave2]],Gráficos_!C66))</f>
        <v/>
      </c>
      <c r="Q66" t="str">
        <f>IF(C66="","",COUNTIFS(Tabla1[[#All],[sem 08]],"=P",Tabla1[[#All],[llave2]],Gráficos_!C66))</f>
        <v/>
      </c>
      <c r="R66" t="str">
        <f>IF(C66="","",COUNTIFS(Tabla1[[#All],[sem 09]],"=P",Tabla1[[#All],[llave2]],Gráficos_!C66))</f>
        <v/>
      </c>
      <c r="S66" t="str">
        <f>IF(C66="","",COUNTIFS(Tabla1[[#All],[sem 10]],"=P",Tabla1[[#All],[llave2]],Gráficos_!C66))</f>
        <v/>
      </c>
      <c r="T66" t="str">
        <f>IF(C66="","",COUNTIFS(Tabla1[[#All],[sem 11]],"=P",Tabla1[[#All],[llave2]],Gráficos_!C66))</f>
        <v/>
      </c>
      <c r="U66" t="str">
        <f>IF(C66="","",COUNTIFS(Tabla1[[#All],[sem 12]],"=P",Tabla1[[#All],[llave2]],Gráficos_!C66))</f>
        <v/>
      </c>
      <c r="V66" t="str">
        <f>IF(C66="","",COUNTIFS(Tabla1[[#All],[sem 13]],"=P",Tabla1[[#All],[llave2]],Gráficos_!C66))</f>
        <v/>
      </c>
      <c r="W66" t="str">
        <f>IF(C66="","",COUNTIFS(Tabla1[[#All],[sem 14]],"=P",Tabla1[[#All],[llave2]],Gráficos_!C66))</f>
        <v/>
      </c>
      <c r="X66" t="str">
        <f>IF(C66="","",COUNTIFS(Tabla1[[#All],[sem 15]],"=P",Tabla1[[#All],[llave2]],Gráficos_!C66))</f>
        <v/>
      </c>
      <c r="Y66" s="191" t="str">
        <f>IF(C66="","",COUNTIFS(Tabla1[[#All],[sem 16]],"=P",Tabla1[[#All],[llave2]],Gráficos_!C66))</f>
        <v/>
      </c>
      <c r="AA66" s="187" t="str">
        <f t="shared" si="17"/>
        <v/>
      </c>
      <c r="AB66" t="str">
        <f t="shared" si="18"/>
        <v/>
      </c>
      <c r="AC66" s="63" t="str">
        <f t="shared" si="19"/>
        <v/>
      </c>
      <c r="AD66" t="str">
        <f t="shared" si="20"/>
        <v/>
      </c>
      <c r="AE66" t="str">
        <f t="shared" si="13"/>
        <v/>
      </c>
      <c r="AF66" t="str">
        <f t="shared" si="21"/>
        <v/>
      </c>
      <c r="AG66" t="str">
        <f t="shared" si="22"/>
        <v/>
      </c>
      <c r="AH66" t="str">
        <f t="shared" si="23"/>
        <v/>
      </c>
      <c r="AI66" t="str">
        <f t="shared" si="24"/>
        <v/>
      </c>
      <c r="AK66" t="str">
        <f t="shared" si="25"/>
        <v/>
      </c>
      <c r="AL66" t="str">
        <f t="shared" si="25"/>
        <v/>
      </c>
      <c r="AM66" t="str">
        <f t="shared" si="25"/>
        <v/>
      </c>
      <c r="AN66" t="str">
        <f t="shared" si="25"/>
        <v/>
      </c>
      <c r="AO66" t="str">
        <f t="shared" si="25"/>
        <v/>
      </c>
      <c r="AP66" t="str">
        <f t="shared" si="25"/>
        <v/>
      </c>
      <c r="AQ66" t="str">
        <f t="shared" si="25"/>
        <v/>
      </c>
      <c r="AR66" t="str">
        <f t="shared" si="25"/>
        <v/>
      </c>
      <c r="AS66" t="str">
        <f t="shared" si="25"/>
        <v/>
      </c>
      <c r="AT66" t="str">
        <f t="shared" si="25"/>
        <v/>
      </c>
      <c r="AU66" t="str">
        <f t="shared" si="25"/>
        <v/>
      </c>
      <c r="AV66" t="str">
        <f t="shared" si="25"/>
        <v/>
      </c>
      <c r="AW66" t="str">
        <f t="shared" si="9"/>
        <v/>
      </c>
      <c r="AX66" t="str">
        <f t="shared" si="10"/>
        <v/>
      </c>
      <c r="AY66" t="str">
        <f t="shared" si="11"/>
        <v/>
      </c>
      <c r="AZ66" s="191" t="str">
        <f t="shared" si="12"/>
        <v/>
      </c>
      <c r="BA66" t="str">
        <f t="shared" si="15"/>
        <v/>
      </c>
    </row>
    <row r="67" spans="9:53">
      <c r="I67" t="str">
        <f>IF(C67="","",COUNTIFS(Tabla1[[#All],[¿Pasó a miembro?]],"Si",Tabla1[[#All],[Tipo Incrito]],"&lt;&gt;Pre-Inscrito",Tabla1[[#All],[llave2]],Gráficos_!C67))</f>
        <v/>
      </c>
      <c r="J67" s="187" t="str">
        <f>IF(C67="","",COUNTIFS(Tabla1[[#All],[sem 01]],"=P",Tabla1[[#All],[llave2]],Gráficos_!C67))</f>
        <v/>
      </c>
      <c r="K67" t="str">
        <f>IF(C67="","",COUNTIFS(Tabla1[[#All],[sem 02]],"=P",Tabla1[[#All],[llave2]],Gráficos_!C67))</f>
        <v/>
      </c>
      <c r="L67" t="str">
        <f>IF(C67="","",COUNTIFS(Tabla1[[#All],[sem 03]],"=P",Tabla1[[#All],[llave2]],Gráficos_!C67))</f>
        <v/>
      </c>
      <c r="M67" t="str">
        <f>IF(C67="","",COUNTIFS(Tabla1[[#All],[sem 04]],"=P",Tabla1[[#All],[llave2]],Gráficos_!C67))</f>
        <v/>
      </c>
      <c r="N67" t="str">
        <f>IF(C67="","",COUNTIFS(Tabla1[[#All],[sem 05]],"=P",Tabla1[[#All],[llave2]],Gráficos_!C67))</f>
        <v/>
      </c>
      <c r="O67" t="str">
        <f>IF(C67="","",COUNTIFS(Tabla1[[#All],[sem 06]],"=P",Tabla1[[#All],[llave2]],Gráficos_!C67))</f>
        <v/>
      </c>
      <c r="P67" t="str">
        <f>IF(C67="","",COUNTIFS(Tabla1[[#All],[sem 07]],"=P",Tabla1[[#All],[llave2]],Gráficos_!C67))</f>
        <v/>
      </c>
      <c r="Q67" t="str">
        <f>IF(C67="","",COUNTIFS(Tabla1[[#All],[sem 08]],"=P",Tabla1[[#All],[llave2]],Gráficos_!C67))</f>
        <v/>
      </c>
      <c r="R67" t="str">
        <f>IF(C67="","",COUNTIFS(Tabla1[[#All],[sem 09]],"=P",Tabla1[[#All],[llave2]],Gráficos_!C67))</f>
        <v/>
      </c>
      <c r="S67" t="str">
        <f>IF(C67="","",COUNTIFS(Tabla1[[#All],[sem 10]],"=P",Tabla1[[#All],[llave2]],Gráficos_!C67))</f>
        <v/>
      </c>
      <c r="T67" t="str">
        <f>IF(C67="","",COUNTIFS(Tabla1[[#All],[sem 11]],"=P",Tabla1[[#All],[llave2]],Gráficos_!C67))</f>
        <v/>
      </c>
      <c r="U67" t="str">
        <f>IF(C67="","",COUNTIFS(Tabla1[[#All],[sem 12]],"=P",Tabla1[[#All],[llave2]],Gráficos_!C67))</f>
        <v/>
      </c>
      <c r="V67" t="str">
        <f>IF(C67="","",COUNTIFS(Tabla1[[#All],[sem 13]],"=P",Tabla1[[#All],[llave2]],Gráficos_!C67))</f>
        <v/>
      </c>
      <c r="W67" t="str">
        <f>IF(C67="","",COUNTIFS(Tabla1[[#All],[sem 14]],"=P",Tabla1[[#All],[llave2]],Gráficos_!C67))</f>
        <v/>
      </c>
      <c r="X67" t="str">
        <f>IF(C67="","",COUNTIFS(Tabla1[[#All],[sem 15]],"=P",Tabla1[[#All],[llave2]],Gráficos_!C67))</f>
        <v/>
      </c>
      <c r="Y67" s="191" t="str">
        <f>IF(C67="","",COUNTIFS(Tabla1[[#All],[sem 16]],"=P",Tabla1[[#All],[llave2]],Gráficos_!C67))</f>
        <v/>
      </c>
      <c r="AA67" s="187" t="str">
        <f t="shared" si="17"/>
        <v/>
      </c>
      <c r="AB67" t="str">
        <f t="shared" si="18"/>
        <v/>
      </c>
      <c r="AC67" s="63" t="str">
        <f t="shared" si="19"/>
        <v/>
      </c>
      <c r="AD67" t="str">
        <f t="shared" si="20"/>
        <v/>
      </c>
      <c r="AE67" t="str">
        <f t="shared" si="13"/>
        <v/>
      </c>
      <c r="AF67" t="str">
        <f t="shared" si="21"/>
        <v/>
      </c>
      <c r="AG67" t="str">
        <f t="shared" si="22"/>
        <v/>
      </c>
      <c r="AH67" t="str">
        <f t="shared" si="23"/>
        <v/>
      </c>
      <c r="AI67" t="str">
        <f t="shared" si="24"/>
        <v/>
      </c>
      <c r="AK67" t="str">
        <f t="shared" si="25"/>
        <v/>
      </c>
      <c r="AL67" t="str">
        <f t="shared" si="25"/>
        <v/>
      </c>
      <c r="AM67" t="str">
        <f t="shared" si="25"/>
        <v/>
      </c>
      <c r="AN67" t="str">
        <f t="shared" si="25"/>
        <v/>
      </c>
      <c r="AO67" t="str">
        <f t="shared" si="25"/>
        <v/>
      </c>
      <c r="AP67" t="str">
        <f t="shared" si="25"/>
        <v/>
      </c>
      <c r="AQ67" t="str">
        <f t="shared" si="25"/>
        <v/>
      </c>
      <c r="AR67" t="str">
        <f t="shared" si="25"/>
        <v/>
      </c>
      <c r="AS67" t="str">
        <f t="shared" si="25"/>
        <v/>
      </c>
      <c r="AT67" t="str">
        <f t="shared" si="25"/>
        <v/>
      </c>
      <c r="AU67" t="str">
        <f t="shared" si="25"/>
        <v/>
      </c>
      <c r="AV67" t="str">
        <f t="shared" si="25"/>
        <v/>
      </c>
      <c r="AW67" t="str">
        <f t="shared" si="9"/>
        <v/>
      </c>
      <c r="AX67" t="str">
        <f t="shared" si="10"/>
        <v/>
      </c>
      <c r="AY67" t="str">
        <f t="shared" si="11"/>
        <v/>
      </c>
      <c r="AZ67" s="191" t="str">
        <f t="shared" si="12"/>
        <v/>
      </c>
      <c r="BA67" t="str">
        <f t="shared" si="15"/>
        <v/>
      </c>
    </row>
    <row r="68" spans="9:53">
      <c r="I68" t="str">
        <f>IF(C68="","",COUNTIFS(Tabla1[[#All],[¿Pasó a miembro?]],"Si",Tabla1[[#All],[Tipo Incrito]],"&lt;&gt;Pre-Inscrito",Tabla1[[#All],[llave2]],Gráficos_!C68))</f>
        <v/>
      </c>
      <c r="J68" s="187" t="str">
        <f>IF(C68="","",COUNTIFS(Tabla1[[#All],[sem 01]],"=P",Tabla1[[#All],[llave2]],Gráficos_!C68))</f>
        <v/>
      </c>
      <c r="K68" t="str">
        <f>IF(C68="","",COUNTIFS(Tabla1[[#All],[sem 02]],"=P",Tabla1[[#All],[llave2]],Gráficos_!C68))</f>
        <v/>
      </c>
      <c r="L68" t="str">
        <f>IF(C68="","",COUNTIFS(Tabla1[[#All],[sem 03]],"=P",Tabla1[[#All],[llave2]],Gráficos_!C68))</f>
        <v/>
      </c>
      <c r="M68" t="str">
        <f>IF(C68="","",COUNTIFS(Tabla1[[#All],[sem 04]],"=P",Tabla1[[#All],[llave2]],Gráficos_!C68))</f>
        <v/>
      </c>
      <c r="N68" t="str">
        <f>IF(C68="","",COUNTIFS(Tabla1[[#All],[sem 05]],"=P",Tabla1[[#All],[llave2]],Gráficos_!C68))</f>
        <v/>
      </c>
      <c r="O68" t="str">
        <f>IF(C68="","",COUNTIFS(Tabla1[[#All],[sem 06]],"=P",Tabla1[[#All],[llave2]],Gráficos_!C68))</f>
        <v/>
      </c>
      <c r="P68" t="str">
        <f>IF(C68="","",COUNTIFS(Tabla1[[#All],[sem 07]],"=P",Tabla1[[#All],[llave2]],Gráficos_!C68))</f>
        <v/>
      </c>
      <c r="Q68" t="str">
        <f>IF(C68="","",COUNTIFS(Tabla1[[#All],[sem 08]],"=P",Tabla1[[#All],[llave2]],Gráficos_!C68))</f>
        <v/>
      </c>
      <c r="R68" t="str">
        <f>IF(C68="","",COUNTIFS(Tabla1[[#All],[sem 09]],"=P",Tabla1[[#All],[llave2]],Gráficos_!C68))</f>
        <v/>
      </c>
      <c r="S68" t="str">
        <f>IF(C68="","",COUNTIFS(Tabla1[[#All],[sem 10]],"=P",Tabla1[[#All],[llave2]],Gráficos_!C68))</f>
        <v/>
      </c>
      <c r="T68" t="str">
        <f>IF(C68="","",COUNTIFS(Tabla1[[#All],[sem 11]],"=P",Tabla1[[#All],[llave2]],Gráficos_!C68))</f>
        <v/>
      </c>
      <c r="U68" t="str">
        <f>IF(C68="","",COUNTIFS(Tabla1[[#All],[sem 12]],"=P",Tabla1[[#All],[llave2]],Gráficos_!C68))</f>
        <v/>
      </c>
      <c r="V68" t="str">
        <f>IF(C68="","",COUNTIFS(Tabla1[[#All],[sem 13]],"=P",Tabla1[[#All],[llave2]],Gráficos_!C68))</f>
        <v/>
      </c>
      <c r="W68" t="str">
        <f>IF(C68="","",COUNTIFS(Tabla1[[#All],[sem 14]],"=P",Tabla1[[#All],[llave2]],Gráficos_!C68))</f>
        <v/>
      </c>
      <c r="X68" t="str">
        <f>IF(C68="","",COUNTIFS(Tabla1[[#All],[sem 15]],"=P",Tabla1[[#All],[llave2]],Gráficos_!C68))</f>
        <v/>
      </c>
      <c r="Y68" s="191" t="str">
        <f>IF(C68="","",COUNTIFS(Tabla1[[#All],[sem 16]],"=P",Tabla1[[#All],[llave2]],Gráficos_!C68))</f>
        <v/>
      </c>
      <c r="AA68" s="187" t="str">
        <f t="shared" si="17"/>
        <v/>
      </c>
      <c r="AB68" t="str">
        <f t="shared" si="18"/>
        <v/>
      </c>
      <c r="AC68" s="63" t="str">
        <f t="shared" si="19"/>
        <v/>
      </c>
      <c r="AD68" t="str">
        <f t="shared" si="20"/>
        <v/>
      </c>
      <c r="AE68" t="str">
        <f t="shared" si="13"/>
        <v/>
      </c>
      <c r="AF68" t="str">
        <f t="shared" si="21"/>
        <v/>
      </c>
      <c r="AG68" t="str">
        <f t="shared" si="22"/>
        <v/>
      </c>
      <c r="AH68" t="str">
        <f t="shared" si="23"/>
        <v/>
      </c>
      <c r="AI68" t="str">
        <f t="shared" si="24"/>
        <v/>
      </c>
      <c r="AK68" t="str">
        <f t="shared" si="25"/>
        <v/>
      </c>
      <c r="AL68" t="str">
        <f t="shared" si="25"/>
        <v/>
      </c>
      <c r="AM68" t="str">
        <f t="shared" si="25"/>
        <v/>
      </c>
      <c r="AN68" t="str">
        <f t="shared" si="25"/>
        <v/>
      </c>
      <c r="AO68" t="str">
        <f t="shared" si="25"/>
        <v/>
      </c>
      <c r="AP68" t="str">
        <f t="shared" si="25"/>
        <v/>
      </c>
      <c r="AQ68" t="str">
        <f t="shared" si="25"/>
        <v/>
      </c>
      <c r="AR68" t="str">
        <f t="shared" si="25"/>
        <v/>
      </c>
      <c r="AS68" t="str">
        <f t="shared" si="25"/>
        <v/>
      </c>
      <c r="AT68" t="str">
        <f t="shared" si="25"/>
        <v/>
      </c>
      <c r="AU68" t="str">
        <f t="shared" si="25"/>
        <v/>
      </c>
      <c r="AV68" t="str">
        <f t="shared" si="25"/>
        <v/>
      </c>
      <c r="AW68" t="str">
        <f t="shared" si="9"/>
        <v/>
      </c>
      <c r="AX68" t="str">
        <f t="shared" si="10"/>
        <v/>
      </c>
      <c r="AY68" t="str">
        <f t="shared" si="11"/>
        <v/>
      </c>
      <c r="AZ68" s="191" t="str">
        <f t="shared" si="12"/>
        <v/>
      </c>
      <c r="BA68" t="str">
        <f t="shared" si="15"/>
        <v/>
      </c>
    </row>
    <row r="69" spans="9:53">
      <c r="I69" t="str">
        <f>IF(C69="","",COUNTIFS(Tabla1[[#All],[¿Pasó a miembro?]],"Si",Tabla1[[#All],[Tipo Incrito]],"&lt;&gt;Pre-Inscrito",Tabla1[[#All],[llave2]],Gráficos_!C69))</f>
        <v/>
      </c>
      <c r="J69" s="187" t="str">
        <f>IF(C69="","",COUNTIFS(Tabla1[[#All],[sem 01]],"=P",Tabla1[[#All],[llave2]],Gráficos_!C69))</f>
        <v/>
      </c>
      <c r="K69" t="str">
        <f>IF(C69="","",COUNTIFS(Tabla1[[#All],[sem 02]],"=P",Tabla1[[#All],[llave2]],Gráficos_!C69))</f>
        <v/>
      </c>
      <c r="L69" t="str">
        <f>IF(C69="","",COUNTIFS(Tabla1[[#All],[sem 03]],"=P",Tabla1[[#All],[llave2]],Gráficos_!C69))</f>
        <v/>
      </c>
      <c r="M69" t="str">
        <f>IF(C69="","",COUNTIFS(Tabla1[[#All],[sem 04]],"=P",Tabla1[[#All],[llave2]],Gráficos_!C69))</f>
        <v/>
      </c>
      <c r="N69" t="str">
        <f>IF(C69="","",COUNTIFS(Tabla1[[#All],[sem 05]],"=P",Tabla1[[#All],[llave2]],Gráficos_!C69))</f>
        <v/>
      </c>
      <c r="O69" t="str">
        <f>IF(C69="","",COUNTIFS(Tabla1[[#All],[sem 06]],"=P",Tabla1[[#All],[llave2]],Gráficos_!C69))</f>
        <v/>
      </c>
      <c r="P69" t="str">
        <f>IF(C69="","",COUNTIFS(Tabla1[[#All],[sem 07]],"=P",Tabla1[[#All],[llave2]],Gráficos_!C69))</f>
        <v/>
      </c>
      <c r="Q69" t="str">
        <f>IF(C69="","",COUNTIFS(Tabla1[[#All],[sem 08]],"=P",Tabla1[[#All],[llave2]],Gráficos_!C69))</f>
        <v/>
      </c>
      <c r="R69" t="str">
        <f>IF(C69="","",COUNTIFS(Tabla1[[#All],[sem 09]],"=P",Tabla1[[#All],[llave2]],Gráficos_!C69))</f>
        <v/>
      </c>
      <c r="S69" t="str">
        <f>IF(C69="","",COUNTIFS(Tabla1[[#All],[sem 10]],"=P",Tabla1[[#All],[llave2]],Gráficos_!C69))</f>
        <v/>
      </c>
      <c r="T69" t="str">
        <f>IF(C69="","",COUNTIFS(Tabla1[[#All],[sem 11]],"=P",Tabla1[[#All],[llave2]],Gráficos_!C69))</f>
        <v/>
      </c>
      <c r="U69" t="str">
        <f>IF(C69="","",COUNTIFS(Tabla1[[#All],[sem 12]],"=P",Tabla1[[#All],[llave2]],Gráficos_!C69))</f>
        <v/>
      </c>
      <c r="V69" t="str">
        <f>IF(C69="","",COUNTIFS(Tabla1[[#All],[sem 13]],"=P",Tabla1[[#All],[llave2]],Gráficos_!C69))</f>
        <v/>
      </c>
      <c r="W69" t="str">
        <f>IF(C69="","",COUNTIFS(Tabla1[[#All],[sem 14]],"=P",Tabla1[[#All],[llave2]],Gráficos_!C69))</f>
        <v/>
      </c>
      <c r="X69" t="str">
        <f>IF(C69="","",COUNTIFS(Tabla1[[#All],[sem 15]],"=P",Tabla1[[#All],[llave2]],Gráficos_!C69))</f>
        <v/>
      </c>
      <c r="Y69" s="191" t="str">
        <f>IF(C69="","",COUNTIFS(Tabla1[[#All],[sem 16]],"=P",Tabla1[[#All],[llave2]],Gráficos_!C69))</f>
        <v/>
      </c>
      <c r="AA69" s="187" t="str">
        <f t="shared" si="17"/>
        <v/>
      </c>
      <c r="AB69" t="str">
        <f t="shared" si="18"/>
        <v/>
      </c>
      <c r="AC69" s="63" t="str">
        <f t="shared" si="19"/>
        <v/>
      </c>
      <c r="AD69" t="str">
        <f t="shared" si="20"/>
        <v/>
      </c>
      <c r="AE69" t="str">
        <f t="shared" si="13"/>
        <v/>
      </c>
      <c r="AF69" t="str">
        <f t="shared" si="21"/>
        <v/>
      </c>
      <c r="AG69" t="str">
        <f t="shared" si="22"/>
        <v/>
      </c>
      <c r="AH69" t="str">
        <f t="shared" si="23"/>
        <v/>
      </c>
      <c r="AI69" t="str">
        <f t="shared" si="24"/>
        <v/>
      </c>
      <c r="AK69" t="str">
        <f t="shared" si="25"/>
        <v/>
      </c>
      <c r="AL69" t="str">
        <f t="shared" si="25"/>
        <v/>
      </c>
      <c r="AM69" t="str">
        <f t="shared" si="25"/>
        <v/>
      </c>
      <c r="AN69" t="str">
        <f t="shared" si="25"/>
        <v/>
      </c>
      <c r="AO69" t="str">
        <f t="shared" si="25"/>
        <v/>
      </c>
      <c r="AP69" t="str">
        <f t="shared" si="25"/>
        <v/>
      </c>
      <c r="AQ69" t="str">
        <f t="shared" si="25"/>
        <v/>
      </c>
      <c r="AR69" t="str">
        <f t="shared" si="25"/>
        <v/>
      </c>
      <c r="AS69" t="str">
        <f t="shared" si="25"/>
        <v/>
      </c>
      <c r="AT69" t="str">
        <f t="shared" si="25"/>
        <v/>
      </c>
      <c r="AU69" t="str">
        <f t="shared" si="25"/>
        <v/>
      </c>
      <c r="AV69" t="str">
        <f t="shared" si="25"/>
        <v/>
      </c>
      <c r="AW69" t="str">
        <f t="shared" si="9"/>
        <v/>
      </c>
      <c r="AX69" t="str">
        <f t="shared" si="10"/>
        <v/>
      </c>
      <c r="AY69" t="str">
        <f t="shared" si="11"/>
        <v/>
      </c>
      <c r="AZ69" s="191" t="str">
        <f t="shared" si="12"/>
        <v/>
      </c>
      <c r="BA69" t="str">
        <f t="shared" si="15"/>
        <v/>
      </c>
    </row>
    <row r="70" spans="9:53">
      <c r="I70" t="str">
        <f>IF(C70="","",COUNTIFS(Tabla1[[#All],[¿Pasó a miembro?]],"Si",Tabla1[[#All],[Tipo Incrito]],"&lt;&gt;Pre-Inscrito",Tabla1[[#All],[llave2]],Gráficos_!C70))</f>
        <v/>
      </c>
      <c r="J70" s="187" t="str">
        <f>IF(C70="","",COUNTIFS(Tabla1[[#All],[sem 01]],"=P",Tabla1[[#All],[llave2]],Gráficos_!C70))</f>
        <v/>
      </c>
      <c r="K70" t="str">
        <f>IF(C70="","",COUNTIFS(Tabla1[[#All],[sem 02]],"=P",Tabla1[[#All],[llave2]],Gráficos_!C70))</f>
        <v/>
      </c>
      <c r="L70" t="str">
        <f>IF(C70="","",COUNTIFS(Tabla1[[#All],[sem 03]],"=P",Tabla1[[#All],[llave2]],Gráficos_!C70))</f>
        <v/>
      </c>
      <c r="M70" t="str">
        <f>IF(C70="","",COUNTIFS(Tabla1[[#All],[sem 04]],"=P",Tabla1[[#All],[llave2]],Gráficos_!C70))</f>
        <v/>
      </c>
      <c r="N70" t="str">
        <f>IF(C70="","",COUNTIFS(Tabla1[[#All],[sem 05]],"=P",Tabla1[[#All],[llave2]],Gráficos_!C70))</f>
        <v/>
      </c>
      <c r="O70" t="str">
        <f>IF(C70="","",COUNTIFS(Tabla1[[#All],[sem 06]],"=P",Tabla1[[#All],[llave2]],Gráficos_!C70))</f>
        <v/>
      </c>
      <c r="P70" t="str">
        <f>IF(C70="","",COUNTIFS(Tabla1[[#All],[sem 07]],"=P",Tabla1[[#All],[llave2]],Gráficos_!C70))</f>
        <v/>
      </c>
      <c r="Q70" t="str">
        <f>IF(C70="","",COUNTIFS(Tabla1[[#All],[sem 08]],"=P",Tabla1[[#All],[llave2]],Gráficos_!C70))</f>
        <v/>
      </c>
      <c r="R70" t="str">
        <f>IF(C70="","",COUNTIFS(Tabla1[[#All],[sem 09]],"=P",Tabla1[[#All],[llave2]],Gráficos_!C70))</f>
        <v/>
      </c>
      <c r="S70" t="str">
        <f>IF(C70="","",COUNTIFS(Tabla1[[#All],[sem 10]],"=P",Tabla1[[#All],[llave2]],Gráficos_!C70))</f>
        <v/>
      </c>
      <c r="T70" t="str">
        <f>IF(C70="","",COUNTIFS(Tabla1[[#All],[sem 11]],"=P",Tabla1[[#All],[llave2]],Gráficos_!C70))</f>
        <v/>
      </c>
      <c r="U70" t="str">
        <f>IF(C70="","",COUNTIFS(Tabla1[[#All],[sem 12]],"=P",Tabla1[[#All],[llave2]],Gráficos_!C70))</f>
        <v/>
      </c>
      <c r="V70" t="str">
        <f>IF(C70="","",COUNTIFS(Tabla1[[#All],[sem 13]],"=P",Tabla1[[#All],[llave2]],Gráficos_!C70))</f>
        <v/>
      </c>
      <c r="W70" t="str">
        <f>IF(C70="","",COUNTIFS(Tabla1[[#All],[sem 14]],"=P",Tabla1[[#All],[llave2]],Gráficos_!C70))</f>
        <v/>
      </c>
      <c r="X70" t="str">
        <f>IF(C70="","",COUNTIFS(Tabla1[[#All],[sem 15]],"=P",Tabla1[[#All],[llave2]],Gráficos_!C70))</f>
        <v/>
      </c>
      <c r="Y70" s="191" t="str">
        <f>IF(C70="","",COUNTIFS(Tabla1[[#All],[sem 16]],"=P",Tabla1[[#All],[llave2]],Gráficos_!C70))</f>
        <v/>
      </c>
      <c r="AA70" s="187" t="str">
        <f t="shared" si="17"/>
        <v/>
      </c>
      <c r="AB70" t="str">
        <f t="shared" si="18"/>
        <v/>
      </c>
      <c r="AC70" s="63" t="str">
        <f t="shared" si="19"/>
        <v/>
      </c>
      <c r="AD70" t="str">
        <f t="shared" si="20"/>
        <v/>
      </c>
      <c r="AE70" t="str">
        <f t="shared" si="13"/>
        <v/>
      </c>
      <c r="AF70" t="str">
        <f t="shared" si="21"/>
        <v/>
      </c>
      <c r="AG70" t="str">
        <f t="shared" si="22"/>
        <v/>
      </c>
      <c r="AH70" t="str">
        <f t="shared" si="23"/>
        <v/>
      </c>
      <c r="AI70" t="str">
        <f t="shared" si="24"/>
        <v/>
      </c>
      <c r="AK70" t="str">
        <f t="shared" si="25"/>
        <v/>
      </c>
      <c r="AL70" t="str">
        <f t="shared" si="25"/>
        <v/>
      </c>
      <c r="AM70" t="str">
        <f t="shared" si="25"/>
        <v/>
      </c>
      <c r="AN70" t="str">
        <f t="shared" si="25"/>
        <v/>
      </c>
      <c r="AO70" t="str">
        <f t="shared" si="25"/>
        <v/>
      </c>
      <c r="AP70" t="str">
        <f t="shared" si="25"/>
        <v/>
      </c>
      <c r="AQ70" t="str">
        <f t="shared" si="25"/>
        <v/>
      </c>
      <c r="AR70" t="str">
        <f t="shared" si="25"/>
        <v/>
      </c>
      <c r="AS70" t="str">
        <f t="shared" si="25"/>
        <v/>
      </c>
      <c r="AT70" t="str">
        <f t="shared" si="25"/>
        <v/>
      </c>
      <c r="AU70" t="str">
        <f t="shared" si="25"/>
        <v/>
      </c>
      <c r="AV70" t="str">
        <f t="shared" si="25"/>
        <v/>
      </c>
      <c r="AW70" t="str">
        <f t="shared" si="9"/>
        <v/>
      </c>
      <c r="AX70" t="str">
        <f t="shared" si="10"/>
        <v/>
      </c>
      <c r="AY70" t="str">
        <f t="shared" si="11"/>
        <v/>
      </c>
      <c r="AZ70" s="191" t="str">
        <f t="shared" si="12"/>
        <v/>
      </c>
      <c r="BA70" t="str">
        <f t="shared" si="15"/>
        <v/>
      </c>
    </row>
    <row r="71" spans="9:53">
      <c r="I71" t="str">
        <f>IF(C71="","",COUNTIFS(Tabla1[[#All],[¿Pasó a miembro?]],"Si",Tabla1[[#All],[Tipo Incrito]],"&lt;&gt;Pre-Inscrito",Tabla1[[#All],[llave2]],Gráficos_!C71))</f>
        <v/>
      </c>
      <c r="J71" s="187" t="str">
        <f>IF(C71="","",COUNTIFS(Tabla1[[#All],[sem 01]],"=P",Tabla1[[#All],[llave2]],Gráficos_!C71))</f>
        <v/>
      </c>
      <c r="K71" t="str">
        <f>IF(C71="","",COUNTIFS(Tabla1[[#All],[sem 02]],"=P",Tabla1[[#All],[llave2]],Gráficos_!C71))</f>
        <v/>
      </c>
      <c r="L71" t="str">
        <f>IF(C71="","",COUNTIFS(Tabla1[[#All],[sem 03]],"=P",Tabla1[[#All],[llave2]],Gráficos_!C71))</f>
        <v/>
      </c>
      <c r="M71" t="str">
        <f>IF(C71="","",COUNTIFS(Tabla1[[#All],[sem 04]],"=P",Tabla1[[#All],[llave2]],Gráficos_!C71))</f>
        <v/>
      </c>
      <c r="N71" t="str">
        <f>IF(C71="","",COUNTIFS(Tabla1[[#All],[sem 05]],"=P",Tabla1[[#All],[llave2]],Gráficos_!C71))</f>
        <v/>
      </c>
      <c r="O71" t="str">
        <f>IF(C71="","",COUNTIFS(Tabla1[[#All],[sem 06]],"=P",Tabla1[[#All],[llave2]],Gráficos_!C71))</f>
        <v/>
      </c>
      <c r="P71" t="str">
        <f>IF(C71="","",COUNTIFS(Tabla1[[#All],[sem 07]],"=P",Tabla1[[#All],[llave2]],Gráficos_!C71))</f>
        <v/>
      </c>
      <c r="Q71" t="str">
        <f>IF(C71="","",COUNTIFS(Tabla1[[#All],[sem 08]],"=P",Tabla1[[#All],[llave2]],Gráficos_!C71))</f>
        <v/>
      </c>
      <c r="R71" t="str">
        <f>IF(C71="","",COUNTIFS(Tabla1[[#All],[sem 09]],"=P",Tabla1[[#All],[llave2]],Gráficos_!C71))</f>
        <v/>
      </c>
      <c r="S71" t="str">
        <f>IF(C71="","",COUNTIFS(Tabla1[[#All],[sem 10]],"=P",Tabla1[[#All],[llave2]],Gráficos_!C71))</f>
        <v/>
      </c>
      <c r="T71" t="str">
        <f>IF(C71="","",COUNTIFS(Tabla1[[#All],[sem 11]],"=P",Tabla1[[#All],[llave2]],Gráficos_!C71))</f>
        <v/>
      </c>
      <c r="U71" t="str">
        <f>IF(C71="","",COUNTIFS(Tabla1[[#All],[sem 12]],"=P",Tabla1[[#All],[llave2]],Gráficos_!C71))</f>
        <v/>
      </c>
      <c r="V71" t="str">
        <f>IF(C71="","",COUNTIFS(Tabla1[[#All],[sem 13]],"=P",Tabla1[[#All],[llave2]],Gráficos_!C71))</f>
        <v/>
      </c>
      <c r="W71" t="str">
        <f>IF(C71="","",COUNTIFS(Tabla1[[#All],[sem 14]],"=P",Tabla1[[#All],[llave2]],Gráficos_!C71))</f>
        <v/>
      </c>
      <c r="X71" t="str">
        <f>IF(C71="","",COUNTIFS(Tabla1[[#All],[sem 15]],"=P",Tabla1[[#All],[llave2]],Gráficos_!C71))</f>
        <v/>
      </c>
      <c r="Y71" s="191" t="str">
        <f>IF(C71="","",COUNTIFS(Tabla1[[#All],[sem 16]],"=P",Tabla1[[#All],[llave2]],Gráficos_!C71))</f>
        <v/>
      </c>
      <c r="AA71" s="187" t="str">
        <f t="shared" ref="AA71:AA102" si="26">IF(OR(C71="",C71="(En blanco)"),"",C71)</f>
        <v/>
      </c>
      <c r="AB71" t="str">
        <f t="shared" ref="AB71:AB102" si="27">IF(OR(D71="",D71="(En blanco)"),"",D71)</f>
        <v/>
      </c>
      <c r="AC71" s="63" t="str">
        <f t="shared" ref="AC71:AC102" si="28">IF(OR(B71="",B71="(En blanco)"),"",B71)</f>
        <v/>
      </c>
      <c r="AD71" t="str">
        <f t="shared" ref="AD71:AD102" si="29">IF(OR(B71="",B71="(En blanco)"),"",TEXT(B71,"mmmm"))</f>
        <v/>
      </c>
      <c r="AE71" t="str">
        <f t="shared" si="13"/>
        <v/>
      </c>
      <c r="AF71" t="str">
        <f t="shared" ref="AF71:AF102" si="30">IF(OR(E71="",E71="(En blanco)"),"",E71)</f>
        <v/>
      </c>
      <c r="AG71" t="str">
        <f t="shared" ref="AG71:AG102" si="31">IF(OR(F71="",F71="(En blanco)"),"",F71)</f>
        <v/>
      </c>
      <c r="AH71" t="str">
        <f t="shared" ref="AH71:AH102" si="32">IF(OR(G71="",G71="(En blanco)"),"",G71)</f>
        <v/>
      </c>
      <c r="AI71" t="str">
        <f t="shared" ref="AI71:AI102" si="33">IF(H71="","",H71)</f>
        <v/>
      </c>
      <c r="AK71" t="str">
        <f t="shared" si="25"/>
        <v/>
      </c>
      <c r="AL71" t="str">
        <f t="shared" si="25"/>
        <v/>
      </c>
      <c r="AM71" t="str">
        <f t="shared" si="25"/>
        <v/>
      </c>
      <c r="AN71" t="str">
        <f t="shared" si="25"/>
        <v/>
      </c>
      <c r="AO71" t="str">
        <f t="shared" si="25"/>
        <v/>
      </c>
      <c r="AP71" t="str">
        <f t="shared" si="25"/>
        <v/>
      </c>
      <c r="AQ71" t="str">
        <f t="shared" ref="AK71:AV92" si="34">IF(P71="","",P71)</f>
        <v/>
      </c>
      <c r="AR71" t="str">
        <f t="shared" si="34"/>
        <v/>
      </c>
      <c r="AS71" t="str">
        <f t="shared" si="34"/>
        <v/>
      </c>
      <c r="AT71" t="str">
        <f t="shared" si="34"/>
        <v/>
      </c>
      <c r="AU71" t="str">
        <f t="shared" si="34"/>
        <v/>
      </c>
      <c r="AV71" t="str">
        <f t="shared" si="34"/>
        <v/>
      </c>
      <c r="AW71" t="str">
        <f t="shared" ref="AW71:AW100" si="35">IF(V71="","",V71)</f>
        <v/>
      </c>
      <c r="AX71" t="str">
        <f t="shared" ref="AX71:AX100" si="36">IF(W71="","",W71)</f>
        <v/>
      </c>
      <c r="AY71" t="str">
        <f t="shared" ref="AY71:AY100" si="37">IF(X71="","",X71)</f>
        <v/>
      </c>
      <c r="AZ71" s="191" t="str">
        <f t="shared" ref="AZ71:AZ100" si="38">IF(Y71="","",Y71)</f>
        <v/>
      </c>
      <c r="BA71" t="str">
        <f t="shared" si="15"/>
        <v/>
      </c>
    </row>
    <row r="72" spans="9:53">
      <c r="I72" t="str">
        <f>IF(C72="","",COUNTIFS(Tabla1[[#All],[¿Pasó a miembro?]],"Si",Tabla1[[#All],[Tipo Incrito]],"&lt;&gt;Pre-Inscrito",Tabla1[[#All],[llave2]],Gráficos_!C72))</f>
        <v/>
      </c>
      <c r="J72" s="187" t="str">
        <f>IF(C72="","",COUNTIFS(Tabla1[[#All],[sem 01]],"=P",Tabla1[[#All],[llave2]],Gráficos_!C72))</f>
        <v/>
      </c>
      <c r="K72" t="str">
        <f>IF(C72="","",COUNTIFS(Tabla1[[#All],[sem 02]],"=P",Tabla1[[#All],[llave2]],Gráficos_!C72))</f>
        <v/>
      </c>
      <c r="L72" t="str">
        <f>IF(C72="","",COUNTIFS(Tabla1[[#All],[sem 03]],"=P",Tabla1[[#All],[llave2]],Gráficos_!C72))</f>
        <v/>
      </c>
      <c r="M72" t="str">
        <f>IF(C72="","",COUNTIFS(Tabla1[[#All],[sem 04]],"=P",Tabla1[[#All],[llave2]],Gráficos_!C72))</f>
        <v/>
      </c>
      <c r="N72" t="str">
        <f>IF(C72="","",COUNTIFS(Tabla1[[#All],[sem 05]],"=P",Tabla1[[#All],[llave2]],Gráficos_!C72))</f>
        <v/>
      </c>
      <c r="O72" t="str">
        <f>IF(C72="","",COUNTIFS(Tabla1[[#All],[sem 06]],"=P",Tabla1[[#All],[llave2]],Gráficos_!C72))</f>
        <v/>
      </c>
      <c r="P72" t="str">
        <f>IF(C72="","",COUNTIFS(Tabla1[[#All],[sem 07]],"=P",Tabla1[[#All],[llave2]],Gráficos_!C72))</f>
        <v/>
      </c>
      <c r="Q72" t="str">
        <f>IF(C72="","",COUNTIFS(Tabla1[[#All],[sem 08]],"=P",Tabla1[[#All],[llave2]],Gráficos_!C72))</f>
        <v/>
      </c>
      <c r="R72" t="str">
        <f>IF(C72="","",COUNTIFS(Tabla1[[#All],[sem 09]],"=P",Tabla1[[#All],[llave2]],Gráficos_!C72))</f>
        <v/>
      </c>
      <c r="S72" t="str">
        <f>IF(C72="","",COUNTIFS(Tabla1[[#All],[sem 10]],"=P",Tabla1[[#All],[llave2]],Gráficos_!C72))</f>
        <v/>
      </c>
      <c r="T72" t="str">
        <f>IF(C72="","",COUNTIFS(Tabla1[[#All],[sem 11]],"=P",Tabla1[[#All],[llave2]],Gráficos_!C72))</f>
        <v/>
      </c>
      <c r="U72" t="str">
        <f>IF(C72="","",COUNTIFS(Tabla1[[#All],[sem 12]],"=P",Tabla1[[#All],[llave2]],Gráficos_!C72))</f>
        <v/>
      </c>
      <c r="V72" t="str">
        <f>IF(C72="","",COUNTIFS(Tabla1[[#All],[sem 13]],"=P",Tabla1[[#All],[llave2]],Gráficos_!C72))</f>
        <v/>
      </c>
      <c r="W72" t="str">
        <f>IF(C72="","",COUNTIFS(Tabla1[[#All],[sem 14]],"=P",Tabla1[[#All],[llave2]],Gráficos_!C72))</f>
        <v/>
      </c>
      <c r="X72" t="str">
        <f>IF(C72="","",COUNTIFS(Tabla1[[#All],[sem 15]],"=P",Tabla1[[#All],[llave2]],Gráficos_!C72))</f>
        <v/>
      </c>
      <c r="Y72" s="191" t="str">
        <f>IF(C72="","",COUNTIFS(Tabla1[[#All],[sem 16]],"=P",Tabla1[[#All],[llave2]],Gráficos_!C72))</f>
        <v/>
      </c>
      <c r="AA72" s="187" t="str">
        <f t="shared" si="26"/>
        <v/>
      </c>
      <c r="AB72" t="str">
        <f t="shared" si="27"/>
        <v/>
      </c>
      <c r="AC72" s="63" t="str">
        <f t="shared" si="28"/>
        <v/>
      </c>
      <c r="AD72" t="str">
        <f t="shared" si="29"/>
        <v/>
      </c>
      <c r="AE72" t="str">
        <f t="shared" ref="AE72:AE100" si="39">IF(OR(B72="",B72="(En blanco)"),"",TEXT(B72,"yyyy"))</f>
        <v/>
      </c>
      <c r="AF72" t="str">
        <f t="shared" si="30"/>
        <v/>
      </c>
      <c r="AG72" t="str">
        <f t="shared" si="31"/>
        <v/>
      </c>
      <c r="AH72" t="str">
        <f t="shared" si="32"/>
        <v/>
      </c>
      <c r="AI72" t="str">
        <f t="shared" si="33"/>
        <v/>
      </c>
      <c r="AK72" t="str">
        <f t="shared" si="34"/>
        <v/>
      </c>
      <c r="AL72" t="str">
        <f t="shared" si="34"/>
        <v/>
      </c>
      <c r="AM72" t="str">
        <f t="shared" si="34"/>
        <v/>
      </c>
      <c r="AN72" t="str">
        <f t="shared" si="34"/>
        <v/>
      </c>
      <c r="AO72" t="str">
        <f t="shared" si="34"/>
        <v/>
      </c>
      <c r="AP72" t="str">
        <f t="shared" si="34"/>
        <v/>
      </c>
      <c r="AQ72" t="str">
        <f t="shared" si="34"/>
        <v/>
      </c>
      <c r="AR72" t="str">
        <f t="shared" si="34"/>
        <v/>
      </c>
      <c r="AS72" t="str">
        <f t="shared" si="34"/>
        <v/>
      </c>
      <c r="AT72" t="str">
        <f t="shared" si="34"/>
        <v/>
      </c>
      <c r="AU72" t="str">
        <f t="shared" si="34"/>
        <v/>
      </c>
      <c r="AV72" t="str">
        <f t="shared" si="34"/>
        <v/>
      </c>
      <c r="AW72" t="str">
        <f t="shared" si="35"/>
        <v/>
      </c>
      <c r="AX72" t="str">
        <f t="shared" si="36"/>
        <v/>
      </c>
      <c r="AY72" t="str">
        <f t="shared" si="37"/>
        <v/>
      </c>
      <c r="AZ72" s="191" t="str">
        <f t="shared" si="38"/>
        <v/>
      </c>
      <c r="BA72" t="str">
        <f t="shared" ref="BA72:BA135" si="40">IF(I72="","",I72)</f>
        <v/>
      </c>
    </row>
    <row r="73" spans="9:53">
      <c r="I73" t="str">
        <f>IF(C73="","",COUNTIFS(Tabla1[[#All],[¿Pasó a miembro?]],"Si",Tabla1[[#All],[Tipo Incrito]],"&lt;&gt;Pre-Inscrito",Tabla1[[#All],[llave2]],Gráficos_!C73))</f>
        <v/>
      </c>
      <c r="J73" s="187" t="str">
        <f>IF(C73="","",COUNTIFS(Tabla1[[#All],[sem 01]],"=P",Tabla1[[#All],[llave2]],Gráficos_!C73))</f>
        <v/>
      </c>
      <c r="K73" t="str">
        <f>IF(C73="","",COUNTIFS(Tabla1[[#All],[sem 02]],"=P",Tabla1[[#All],[llave2]],Gráficos_!C73))</f>
        <v/>
      </c>
      <c r="L73" t="str">
        <f>IF(C73="","",COUNTIFS(Tabla1[[#All],[sem 03]],"=P",Tabla1[[#All],[llave2]],Gráficos_!C73))</f>
        <v/>
      </c>
      <c r="M73" t="str">
        <f>IF(C73="","",COUNTIFS(Tabla1[[#All],[sem 04]],"=P",Tabla1[[#All],[llave2]],Gráficos_!C73))</f>
        <v/>
      </c>
      <c r="N73" t="str">
        <f>IF(C73="","",COUNTIFS(Tabla1[[#All],[sem 05]],"=P",Tabla1[[#All],[llave2]],Gráficos_!C73))</f>
        <v/>
      </c>
      <c r="O73" t="str">
        <f>IF(C73="","",COUNTIFS(Tabla1[[#All],[sem 06]],"=P",Tabla1[[#All],[llave2]],Gráficos_!C73))</f>
        <v/>
      </c>
      <c r="P73" t="str">
        <f>IF(C73="","",COUNTIFS(Tabla1[[#All],[sem 07]],"=P",Tabla1[[#All],[llave2]],Gráficos_!C73))</f>
        <v/>
      </c>
      <c r="Q73" t="str">
        <f>IF(C73="","",COUNTIFS(Tabla1[[#All],[sem 08]],"=P",Tabla1[[#All],[llave2]],Gráficos_!C73))</f>
        <v/>
      </c>
      <c r="R73" t="str">
        <f>IF(C73="","",COUNTIFS(Tabla1[[#All],[sem 09]],"=P",Tabla1[[#All],[llave2]],Gráficos_!C73))</f>
        <v/>
      </c>
      <c r="S73" t="str">
        <f>IF(C73="","",COUNTIFS(Tabla1[[#All],[sem 10]],"=P",Tabla1[[#All],[llave2]],Gráficos_!C73))</f>
        <v/>
      </c>
      <c r="T73" t="str">
        <f>IF(C73="","",COUNTIFS(Tabla1[[#All],[sem 11]],"=P",Tabla1[[#All],[llave2]],Gráficos_!C73))</f>
        <v/>
      </c>
      <c r="U73" t="str">
        <f>IF(C73="","",COUNTIFS(Tabla1[[#All],[sem 12]],"=P",Tabla1[[#All],[llave2]],Gráficos_!C73))</f>
        <v/>
      </c>
      <c r="V73" t="str">
        <f>IF(C73="","",COUNTIFS(Tabla1[[#All],[sem 13]],"=P",Tabla1[[#All],[llave2]],Gráficos_!C73))</f>
        <v/>
      </c>
      <c r="W73" t="str">
        <f>IF(C73="","",COUNTIFS(Tabla1[[#All],[sem 14]],"=P",Tabla1[[#All],[llave2]],Gráficos_!C73))</f>
        <v/>
      </c>
      <c r="X73" t="str">
        <f>IF(C73="","",COUNTIFS(Tabla1[[#All],[sem 15]],"=P",Tabla1[[#All],[llave2]],Gráficos_!C73))</f>
        <v/>
      </c>
      <c r="Y73" s="191" t="str">
        <f>IF(C73="","",COUNTIFS(Tabla1[[#All],[sem 16]],"=P",Tabla1[[#All],[llave2]],Gráficos_!C73))</f>
        <v/>
      </c>
      <c r="AA73" s="187" t="str">
        <f t="shared" si="26"/>
        <v/>
      </c>
      <c r="AB73" t="str">
        <f t="shared" si="27"/>
        <v/>
      </c>
      <c r="AC73" s="63" t="str">
        <f t="shared" si="28"/>
        <v/>
      </c>
      <c r="AD73" t="str">
        <f t="shared" si="29"/>
        <v/>
      </c>
      <c r="AE73" t="str">
        <f t="shared" si="39"/>
        <v/>
      </c>
      <c r="AF73" t="str">
        <f t="shared" si="30"/>
        <v/>
      </c>
      <c r="AG73" t="str">
        <f t="shared" si="31"/>
        <v/>
      </c>
      <c r="AH73" t="str">
        <f t="shared" si="32"/>
        <v/>
      </c>
      <c r="AI73" t="str">
        <f t="shared" si="33"/>
        <v/>
      </c>
      <c r="AK73" t="str">
        <f t="shared" si="34"/>
        <v/>
      </c>
      <c r="AL73" t="str">
        <f t="shared" si="34"/>
        <v/>
      </c>
      <c r="AM73" t="str">
        <f t="shared" si="34"/>
        <v/>
      </c>
      <c r="AN73" t="str">
        <f t="shared" si="34"/>
        <v/>
      </c>
      <c r="AO73" t="str">
        <f t="shared" si="34"/>
        <v/>
      </c>
      <c r="AP73" t="str">
        <f t="shared" si="34"/>
        <v/>
      </c>
      <c r="AQ73" t="str">
        <f t="shared" si="34"/>
        <v/>
      </c>
      <c r="AR73" t="str">
        <f t="shared" si="34"/>
        <v/>
      </c>
      <c r="AS73" t="str">
        <f t="shared" si="34"/>
        <v/>
      </c>
      <c r="AT73" t="str">
        <f t="shared" si="34"/>
        <v/>
      </c>
      <c r="AU73" t="str">
        <f t="shared" si="34"/>
        <v/>
      </c>
      <c r="AV73" t="str">
        <f t="shared" si="34"/>
        <v/>
      </c>
      <c r="AW73" t="str">
        <f t="shared" si="35"/>
        <v/>
      </c>
      <c r="AX73" t="str">
        <f t="shared" si="36"/>
        <v/>
      </c>
      <c r="AY73" t="str">
        <f t="shared" si="37"/>
        <v/>
      </c>
      <c r="AZ73" s="191" t="str">
        <f t="shared" si="38"/>
        <v/>
      </c>
      <c r="BA73" t="str">
        <f t="shared" si="40"/>
        <v/>
      </c>
    </row>
    <row r="74" spans="9:53">
      <c r="I74" t="str">
        <f>IF(C74="","",COUNTIFS(Tabla1[[#All],[¿Pasó a miembro?]],"Si",Tabla1[[#All],[Tipo Incrito]],"&lt;&gt;Pre-Inscrito",Tabla1[[#All],[llave2]],Gráficos_!C74))</f>
        <v/>
      </c>
      <c r="J74" s="187" t="str">
        <f>IF(C74="","",COUNTIFS(Tabla1[[#All],[sem 01]],"=P",Tabla1[[#All],[llave2]],Gráficos_!C74))</f>
        <v/>
      </c>
      <c r="K74" t="str">
        <f>IF(C74="","",COUNTIFS(Tabla1[[#All],[sem 02]],"=P",Tabla1[[#All],[llave2]],Gráficos_!C74))</f>
        <v/>
      </c>
      <c r="L74" t="str">
        <f>IF(C74="","",COUNTIFS(Tabla1[[#All],[sem 03]],"=P",Tabla1[[#All],[llave2]],Gráficos_!C74))</f>
        <v/>
      </c>
      <c r="M74" t="str">
        <f>IF(C74="","",COUNTIFS(Tabla1[[#All],[sem 04]],"=P",Tabla1[[#All],[llave2]],Gráficos_!C74))</f>
        <v/>
      </c>
      <c r="N74" t="str">
        <f>IF(C74="","",COUNTIFS(Tabla1[[#All],[sem 05]],"=P",Tabla1[[#All],[llave2]],Gráficos_!C74))</f>
        <v/>
      </c>
      <c r="O74" t="str">
        <f>IF(C74="","",COUNTIFS(Tabla1[[#All],[sem 06]],"=P",Tabla1[[#All],[llave2]],Gráficos_!C74))</f>
        <v/>
      </c>
      <c r="P74" t="str">
        <f>IF(C74="","",COUNTIFS(Tabla1[[#All],[sem 07]],"=P",Tabla1[[#All],[llave2]],Gráficos_!C74))</f>
        <v/>
      </c>
      <c r="Q74" t="str">
        <f>IF(C74="","",COUNTIFS(Tabla1[[#All],[sem 08]],"=P",Tabla1[[#All],[llave2]],Gráficos_!C74))</f>
        <v/>
      </c>
      <c r="R74" t="str">
        <f>IF(C74="","",COUNTIFS(Tabla1[[#All],[sem 09]],"=P",Tabla1[[#All],[llave2]],Gráficos_!C74))</f>
        <v/>
      </c>
      <c r="S74" t="str">
        <f>IF(C74="","",COUNTIFS(Tabla1[[#All],[sem 10]],"=P",Tabla1[[#All],[llave2]],Gráficos_!C74))</f>
        <v/>
      </c>
      <c r="T74" t="str">
        <f>IF(C74="","",COUNTIFS(Tabla1[[#All],[sem 11]],"=P",Tabla1[[#All],[llave2]],Gráficos_!C74))</f>
        <v/>
      </c>
      <c r="U74" t="str">
        <f>IF(C74="","",COUNTIFS(Tabla1[[#All],[sem 12]],"=P",Tabla1[[#All],[llave2]],Gráficos_!C74))</f>
        <v/>
      </c>
      <c r="V74" t="str">
        <f>IF(C74="","",COUNTIFS(Tabla1[[#All],[sem 13]],"=P",Tabla1[[#All],[llave2]],Gráficos_!C74))</f>
        <v/>
      </c>
      <c r="W74" t="str">
        <f>IF(C74="","",COUNTIFS(Tabla1[[#All],[sem 14]],"=P",Tabla1[[#All],[llave2]],Gráficos_!C74))</f>
        <v/>
      </c>
      <c r="X74" t="str">
        <f>IF(C74="","",COUNTIFS(Tabla1[[#All],[sem 15]],"=P",Tabla1[[#All],[llave2]],Gráficos_!C74))</f>
        <v/>
      </c>
      <c r="Y74" s="191" t="str">
        <f>IF(C74="","",COUNTIFS(Tabla1[[#All],[sem 16]],"=P",Tabla1[[#All],[llave2]],Gráficos_!C74))</f>
        <v/>
      </c>
      <c r="AA74" s="187" t="str">
        <f t="shared" si="26"/>
        <v/>
      </c>
      <c r="AB74" t="str">
        <f t="shared" si="27"/>
        <v/>
      </c>
      <c r="AC74" s="63" t="str">
        <f t="shared" si="28"/>
        <v/>
      </c>
      <c r="AD74" t="str">
        <f t="shared" si="29"/>
        <v/>
      </c>
      <c r="AE74" t="str">
        <f t="shared" si="39"/>
        <v/>
      </c>
      <c r="AF74" t="str">
        <f t="shared" si="30"/>
        <v/>
      </c>
      <c r="AG74" t="str">
        <f t="shared" si="31"/>
        <v/>
      </c>
      <c r="AH74" t="str">
        <f t="shared" si="32"/>
        <v/>
      </c>
      <c r="AI74" t="str">
        <f t="shared" si="33"/>
        <v/>
      </c>
      <c r="AK74" t="str">
        <f t="shared" si="34"/>
        <v/>
      </c>
      <c r="AL74" t="str">
        <f t="shared" si="34"/>
        <v/>
      </c>
      <c r="AM74" t="str">
        <f t="shared" si="34"/>
        <v/>
      </c>
      <c r="AN74" t="str">
        <f t="shared" si="34"/>
        <v/>
      </c>
      <c r="AO74" t="str">
        <f t="shared" si="34"/>
        <v/>
      </c>
      <c r="AP74" t="str">
        <f t="shared" si="34"/>
        <v/>
      </c>
      <c r="AQ74" t="str">
        <f t="shared" si="34"/>
        <v/>
      </c>
      <c r="AR74" t="str">
        <f t="shared" si="34"/>
        <v/>
      </c>
      <c r="AS74" t="str">
        <f t="shared" si="34"/>
        <v/>
      </c>
      <c r="AT74" t="str">
        <f t="shared" si="34"/>
        <v/>
      </c>
      <c r="AU74" t="str">
        <f t="shared" si="34"/>
        <v/>
      </c>
      <c r="AV74" t="str">
        <f t="shared" si="34"/>
        <v/>
      </c>
      <c r="AW74" t="str">
        <f t="shared" si="35"/>
        <v/>
      </c>
      <c r="AX74" t="str">
        <f t="shared" si="36"/>
        <v/>
      </c>
      <c r="AY74" t="str">
        <f t="shared" si="37"/>
        <v/>
      </c>
      <c r="AZ74" s="191" t="str">
        <f t="shared" si="38"/>
        <v/>
      </c>
      <c r="BA74" t="str">
        <f t="shared" si="40"/>
        <v/>
      </c>
    </row>
    <row r="75" spans="9:53">
      <c r="I75" t="str">
        <f>IF(C75="","",COUNTIFS(Tabla1[[#All],[¿Pasó a miembro?]],"Si",Tabla1[[#All],[Tipo Incrito]],"&lt;&gt;Pre-Inscrito",Tabla1[[#All],[llave2]],Gráficos_!C75))</f>
        <v/>
      </c>
      <c r="J75" s="187" t="str">
        <f>IF(C75="","",COUNTIFS(Tabla1[[#All],[sem 01]],"=P",Tabla1[[#All],[llave2]],Gráficos_!C75))</f>
        <v/>
      </c>
      <c r="K75" t="str">
        <f>IF(C75="","",COUNTIFS(Tabla1[[#All],[sem 02]],"=P",Tabla1[[#All],[llave2]],Gráficos_!C75))</f>
        <v/>
      </c>
      <c r="L75" t="str">
        <f>IF(C75="","",COUNTIFS(Tabla1[[#All],[sem 03]],"=P",Tabla1[[#All],[llave2]],Gráficos_!C75))</f>
        <v/>
      </c>
      <c r="M75" t="str">
        <f>IF(C75="","",COUNTIFS(Tabla1[[#All],[sem 04]],"=P",Tabla1[[#All],[llave2]],Gráficos_!C75))</f>
        <v/>
      </c>
      <c r="N75" t="str">
        <f>IF(C75="","",COUNTIFS(Tabla1[[#All],[sem 05]],"=P",Tabla1[[#All],[llave2]],Gráficos_!C75))</f>
        <v/>
      </c>
      <c r="O75" t="str">
        <f>IF(C75="","",COUNTIFS(Tabla1[[#All],[sem 06]],"=P",Tabla1[[#All],[llave2]],Gráficos_!C75))</f>
        <v/>
      </c>
      <c r="P75" t="str">
        <f>IF(C75="","",COUNTIFS(Tabla1[[#All],[sem 07]],"=P",Tabla1[[#All],[llave2]],Gráficos_!C75))</f>
        <v/>
      </c>
      <c r="Q75" t="str">
        <f>IF(C75="","",COUNTIFS(Tabla1[[#All],[sem 08]],"=P",Tabla1[[#All],[llave2]],Gráficos_!C75))</f>
        <v/>
      </c>
      <c r="R75" t="str">
        <f>IF(C75="","",COUNTIFS(Tabla1[[#All],[sem 09]],"=P",Tabla1[[#All],[llave2]],Gráficos_!C75))</f>
        <v/>
      </c>
      <c r="S75" t="str">
        <f>IF(C75="","",COUNTIFS(Tabla1[[#All],[sem 10]],"=P",Tabla1[[#All],[llave2]],Gráficos_!C75))</f>
        <v/>
      </c>
      <c r="T75" t="str">
        <f>IF(C75="","",COUNTIFS(Tabla1[[#All],[sem 11]],"=P",Tabla1[[#All],[llave2]],Gráficos_!C75))</f>
        <v/>
      </c>
      <c r="U75" t="str">
        <f>IF(C75="","",COUNTIFS(Tabla1[[#All],[sem 12]],"=P",Tabla1[[#All],[llave2]],Gráficos_!C75))</f>
        <v/>
      </c>
      <c r="V75" t="str">
        <f>IF(C75="","",COUNTIFS(Tabla1[[#All],[sem 13]],"=P",Tabla1[[#All],[llave2]],Gráficos_!C75))</f>
        <v/>
      </c>
      <c r="W75" t="str">
        <f>IF(C75="","",COUNTIFS(Tabla1[[#All],[sem 14]],"=P",Tabla1[[#All],[llave2]],Gráficos_!C75))</f>
        <v/>
      </c>
      <c r="X75" t="str">
        <f>IF(C75="","",COUNTIFS(Tabla1[[#All],[sem 15]],"=P",Tabla1[[#All],[llave2]],Gráficos_!C75))</f>
        <v/>
      </c>
      <c r="Y75" s="191" t="str">
        <f>IF(C75="","",COUNTIFS(Tabla1[[#All],[sem 16]],"=P",Tabla1[[#All],[llave2]],Gráficos_!C75))</f>
        <v/>
      </c>
      <c r="AA75" s="187" t="str">
        <f t="shared" si="26"/>
        <v/>
      </c>
      <c r="AB75" t="str">
        <f t="shared" si="27"/>
        <v/>
      </c>
      <c r="AC75" s="63" t="str">
        <f t="shared" si="28"/>
        <v/>
      </c>
      <c r="AD75" t="str">
        <f t="shared" si="29"/>
        <v/>
      </c>
      <c r="AE75" t="str">
        <f t="shared" si="39"/>
        <v/>
      </c>
      <c r="AF75" t="str">
        <f t="shared" si="30"/>
        <v/>
      </c>
      <c r="AG75" t="str">
        <f t="shared" si="31"/>
        <v/>
      </c>
      <c r="AH75" t="str">
        <f t="shared" si="32"/>
        <v/>
      </c>
      <c r="AI75" t="str">
        <f t="shared" si="33"/>
        <v/>
      </c>
      <c r="AK75" t="str">
        <f t="shared" si="34"/>
        <v/>
      </c>
      <c r="AL75" t="str">
        <f t="shared" si="34"/>
        <v/>
      </c>
      <c r="AM75" t="str">
        <f t="shared" si="34"/>
        <v/>
      </c>
      <c r="AN75" t="str">
        <f t="shared" si="34"/>
        <v/>
      </c>
      <c r="AO75" t="str">
        <f t="shared" si="34"/>
        <v/>
      </c>
      <c r="AP75" t="str">
        <f t="shared" si="34"/>
        <v/>
      </c>
      <c r="AQ75" t="str">
        <f t="shared" si="34"/>
        <v/>
      </c>
      <c r="AR75" t="str">
        <f t="shared" si="34"/>
        <v/>
      </c>
      <c r="AS75" t="str">
        <f t="shared" si="34"/>
        <v/>
      </c>
      <c r="AT75" t="str">
        <f t="shared" si="34"/>
        <v/>
      </c>
      <c r="AU75" t="str">
        <f t="shared" si="34"/>
        <v/>
      </c>
      <c r="AV75" t="str">
        <f t="shared" si="34"/>
        <v/>
      </c>
      <c r="AW75" t="str">
        <f t="shared" si="35"/>
        <v/>
      </c>
      <c r="AX75" t="str">
        <f t="shared" si="36"/>
        <v/>
      </c>
      <c r="AY75" t="str">
        <f t="shared" si="37"/>
        <v/>
      </c>
      <c r="AZ75" s="191" t="str">
        <f t="shared" si="38"/>
        <v/>
      </c>
      <c r="BA75" t="str">
        <f t="shared" si="40"/>
        <v/>
      </c>
    </row>
    <row r="76" spans="9:53">
      <c r="I76" t="str">
        <f>IF(C76="","",COUNTIFS(Tabla1[[#All],[¿Pasó a miembro?]],"Si",Tabla1[[#All],[Tipo Incrito]],"&lt;&gt;Pre-Inscrito",Tabla1[[#All],[llave2]],Gráficos_!C76))</f>
        <v/>
      </c>
      <c r="J76" s="187" t="str">
        <f>IF(C76="","",COUNTIFS(Tabla1[[#All],[sem 01]],"=P",Tabla1[[#All],[llave2]],Gráficos_!C76))</f>
        <v/>
      </c>
      <c r="K76" t="str">
        <f>IF(C76="","",COUNTIFS(Tabla1[[#All],[sem 02]],"=P",Tabla1[[#All],[llave2]],Gráficos_!C76))</f>
        <v/>
      </c>
      <c r="L76" t="str">
        <f>IF(C76="","",COUNTIFS(Tabla1[[#All],[sem 03]],"=P",Tabla1[[#All],[llave2]],Gráficos_!C76))</f>
        <v/>
      </c>
      <c r="M76" t="str">
        <f>IF(C76="","",COUNTIFS(Tabla1[[#All],[sem 04]],"=P",Tabla1[[#All],[llave2]],Gráficos_!C76))</f>
        <v/>
      </c>
      <c r="N76" t="str">
        <f>IF(C76="","",COUNTIFS(Tabla1[[#All],[sem 05]],"=P",Tabla1[[#All],[llave2]],Gráficos_!C76))</f>
        <v/>
      </c>
      <c r="O76" t="str">
        <f>IF(C76="","",COUNTIFS(Tabla1[[#All],[sem 06]],"=P",Tabla1[[#All],[llave2]],Gráficos_!C76))</f>
        <v/>
      </c>
      <c r="P76" t="str">
        <f>IF(C76="","",COUNTIFS(Tabla1[[#All],[sem 07]],"=P",Tabla1[[#All],[llave2]],Gráficos_!C76))</f>
        <v/>
      </c>
      <c r="Q76" t="str">
        <f>IF(C76="","",COUNTIFS(Tabla1[[#All],[sem 08]],"=P",Tabla1[[#All],[llave2]],Gráficos_!C76))</f>
        <v/>
      </c>
      <c r="R76" t="str">
        <f>IF(C76="","",COUNTIFS(Tabla1[[#All],[sem 09]],"=P",Tabla1[[#All],[llave2]],Gráficos_!C76))</f>
        <v/>
      </c>
      <c r="S76" t="str">
        <f>IF(C76="","",COUNTIFS(Tabla1[[#All],[sem 10]],"=P",Tabla1[[#All],[llave2]],Gráficos_!C76))</f>
        <v/>
      </c>
      <c r="T76" t="str">
        <f>IF(C76="","",COUNTIFS(Tabla1[[#All],[sem 11]],"=P",Tabla1[[#All],[llave2]],Gráficos_!C76))</f>
        <v/>
      </c>
      <c r="U76" t="str">
        <f>IF(C76="","",COUNTIFS(Tabla1[[#All],[sem 12]],"=P",Tabla1[[#All],[llave2]],Gráficos_!C76))</f>
        <v/>
      </c>
      <c r="V76" t="str">
        <f>IF(C76="","",COUNTIFS(Tabla1[[#All],[sem 13]],"=P",Tabla1[[#All],[llave2]],Gráficos_!C76))</f>
        <v/>
      </c>
      <c r="W76" t="str">
        <f>IF(C76="","",COUNTIFS(Tabla1[[#All],[sem 14]],"=P",Tabla1[[#All],[llave2]],Gráficos_!C76))</f>
        <v/>
      </c>
      <c r="X76" t="str">
        <f>IF(C76="","",COUNTIFS(Tabla1[[#All],[sem 15]],"=P",Tabla1[[#All],[llave2]],Gráficos_!C76))</f>
        <v/>
      </c>
      <c r="Y76" s="191" t="str">
        <f>IF(C76="","",COUNTIFS(Tabla1[[#All],[sem 16]],"=P",Tabla1[[#All],[llave2]],Gráficos_!C76))</f>
        <v/>
      </c>
      <c r="AA76" s="187" t="str">
        <f t="shared" si="26"/>
        <v/>
      </c>
      <c r="AB76" t="str">
        <f t="shared" si="27"/>
        <v/>
      </c>
      <c r="AC76" s="63" t="str">
        <f t="shared" si="28"/>
        <v/>
      </c>
      <c r="AD76" t="str">
        <f t="shared" si="29"/>
        <v/>
      </c>
      <c r="AE76" t="str">
        <f t="shared" si="39"/>
        <v/>
      </c>
      <c r="AF76" t="str">
        <f t="shared" si="30"/>
        <v/>
      </c>
      <c r="AG76" t="str">
        <f t="shared" si="31"/>
        <v/>
      </c>
      <c r="AH76" t="str">
        <f t="shared" si="32"/>
        <v/>
      </c>
      <c r="AI76" t="str">
        <f t="shared" si="33"/>
        <v/>
      </c>
      <c r="AK76" t="str">
        <f t="shared" si="34"/>
        <v/>
      </c>
      <c r="AL76" t="str">
        <f t="shared" si="34"/>
        <v/>
      </c>
      <c r="AM76" t="str">
        <f t="shared" si="34"/>
        <v/>
      </c>
      <c r="AN76" t="str">
        <f t="shared" si="34"/>
        <v/>
      </c>
      <c r="AO76" t="str">
        <f t="shared" si="34"/>
        <v/>
      </c>
      <c r="AP76" t="str">
        <f t="shared" si="34"/>
        <v/>
      </c>
      <c r="AQ76" t="str">
        <f t="shared" si="34"/>
        <v/>
      </c>
      <c r="AR76" t="str">
        <f t="shared" si="34"/>
        <v/>
      </c>
      <c r="AS76" t="str">
        <f t="shared" si="34"/>
        <v/>
      </c>
      <c r="AT76" t="str">
        <f t="shared" si="34"/>
        <v/>
      </c>
      <c r="AU76" t="str">
        <f t="shared" si="34"/>
        <v/>
      </c>
      <c r="AV76" t="str">
        <f t="shared" si="34"/>
        <v/>
      </c>
      <c r="AW76" t="str">
        <f t="shared" si="35"/>
        <v/>
      </c>
      <c r="AX76" t="str">
        <f t="shared" si="36"/>
        <v/>
      </c>
      <c r="AY76" t="str">
        <f t="shared" si="37"/>
        <v/>
      </c>
      <c r="AZ76" s="191" t="str">
        <f t="shared" si="38"/>
        <v/>
      </c>
      <c r="BA76" t="str">
        <f t="shared" si="40"/>
        <v/>
      </c>
    </row>
    <row r="77" spans="9:53">
      <c r="I77" t="str">
        <f>IF(C77="","",COUNTIFS(Tabla1[[#All],[¿Pasó a miembro?]],"Si",Tabla1[[#All],[Tipo Incrito]],"&lt;&gt;Pre-Inscrito",Tabla1[[#All],[llave2]],Gráficos_!C77))</f>
        <v/>
      </c>
      <c r="J77" s="187" t="str">
        <f>IF(C77="","",COUNTIFS(Tabla1[[#All],[sem 01]],"=P",Tabla1[[#All],[llave2]],Gráficos_!C77))</f>
        <v/>
      </c>
      <c r="K77" t="str">
        <f>IF(C77="","",COUNTIFS(Tabla1[[#All],[sem 02]],"=P",Tabla1[[#All],[llave2]],Gráficos_!C77))</f>
        <v/>
      </c>
      <c r="L77" t="str">
        <f>IF(C77="","",COUNTIFS(Tabla1[[#All],[sem 03]],"=P",Tabla1[[#All],[llave2]],Gráficos_!C77))</f>
        <v/>
      </c>
      <c r="M77" t="str">
        <f>IF(C77="","",COUNTIFS(Tabla1[[#All],[sem 04]],"=P",Tabla1[[#All],[llave2]],Gráficos_!C77))</f>
        <v/>
      </c>
      <c r="N77" t="str">
        <f>IF(C77="","",COUNTIFS(Tabla1[[#All],[sem 05]],"=P",Tabla1[[#All],[llave2]],Gráficos_!C77))</f>
        <v/>
      </c>
      <c r="O77" t="str">
        <f>IF(C77="","",COUNTIFS(Tabla1[[#All],[sem 06]],"=P",Tabla1[[#All],[llave2]],Gráficos_!C77))</f>
        <v/>
      </c>
      <c r="P77" t="str">
        <f>IF(C77="","",COUNTIFS(Tabla1[[#All],[sem 07]],"=P",Tabla1[[#All],[llave2]],Gráficos_!C77))</f>
        <v/>
      </c>
      <c r="Q77" t="str">
        <f>IF(C77="","",COUNTIFS(Tabla1[[#All],[sem 08]],"=P",Tabla1[[#All],[llave2]],Gráficos_!C77))</f>
        <v/>
      </c>
      <c r="R77" t="str">
        <f>IF(C77="","",COUNTIFS(Tabla1[[#All],[sem 09]],"=P",Tabla1[[#All],[llave2]],Gráficos_!C77))</f>
        <v/>
      </c>
      <c r="S77" t="str">
        <f>IF(C77="","",COUNTIFS(Tabla1[[#All],[sem 10]],"=P",Tabla1[[#All],[llave2]],Gráficos_!C77))</f>
        <v/>
      </c>
      <c r="T77" t="str">
        <f>IF(C77="","",COUNTIFS(Tabla1[[#All],[sem 11]],"=P",Tabla1[[#All],[llave2]],Gráficos_!C77))</f>
        <v/>
      </c>
      <c r="U77" t="str">
        <f>IF(C77="","",COUNTIFS(Tabla1[[#All],[sem 12]],"=P",Tabla1[[#All],[llave2]],Gráficos_!C77))</f>
        <v/>
      </c>
      <c r="V77" t="str">
        <f>IF(C77="","",COUNTIFS(Tabla1[[#All],[sem 13]],"=P",Tabla1[[#All],[llave2]],Gráficos_!C77))</f>
        <v/>
      </c>
      <c r="W77" t="str">
        <f>IF(C77="","",COUNTIFS(Tabla1[[#All],[sem 14]],"=P",Tabla1[[#All],[llave2]],Gráficos_!C77))</f>
        <v/>
      </c>
      <c r="X77" t="str">
        <f>IF(C77="","",COUNTIFS(Tabla1[[#All],[sem 15]],"=P",Tabla1[[#All],[llave2]],Gráficos_!C77))</f>
        <v/>
      </c>
      <c r="Y77" s="191" t="str">
        <f>IF(C77="","",COUNTIFS(Tabla1[[#All],[sem 16]],"=P",Tabla1[[#All],[llave2]],Gráficos_!C77))</f>
        <v/>
      </c>
      <c r="AA77" s="187" t="str">
        <f t="shared" si="26"/>
        <v/>
      </c>
      <c r="AB77" t="str">
        <f t="shared" si="27"/>
        <v/>
      </c>
      <c r="AC77" s="63" t="str">
        <f t="shared" si="28"/>
        <v/>
      </c>
      <c r="AD77" t="str">
        <f t="shared" si="29"/>
        <v/>
      </c>
      <c r="AE77" t="str">
        <f t="shared" si="39"/>
        <v/>
      </c>
      <c r="AF77" t="str">
        <f t="shared" si="30"/>
        <v/>
      </c>
      <c r="AG77" t="str">
        <f t="shared" si="31"/>
        <v/>
      </c>
      <c r="AH77" t="str">
        <f t="shared" si="32"/>
        <v/>
      </c>
      <c r="AI77" t="str">
        <f t="shared" si="33"/>
        <v/>
      </c>
      <c r="AK77" t="str">
        <f t="shared" si="34"/>
        <v/>
      </c>
      <c r="AL77" t="str">
        <f t="shared" si="34"/>
        <v/>
      </c>
      <c r="AM77" t="str">
        <f t="shared" si="34"/>
        <v/>
      </c>
      <c r="AN77" t="str">
        <f t="shared" si="34"/>
        <v/>
      </c>
      <c r="AO77" t="str">
        <f t="shared" si="34"/>
        <v/>
      </c>
      <c r="AP77" t="str">
        <f t="shared" si="34"/>
        <v/>
      </c>
      <c r="AQ77" t="str">
        <f t="shared" si="34"/>
        <v/>
      </c>
      <c r="AR77" t="str">
        <f t="shared" si="34"/>
        <v/>
      </c>
      <c r="AS77" t="str">
        <f t="shared" si="34"/>
        <v/>
      </c>
      <c r="AT77" t="str">
        <f t="shared" si="34"/>
        <v/>
      </c>
      <c r="AU77" t="str">
        <f t="shared" si="34"/>
        <v/>
      </c>
      <c r="AV77" t="str">
        <f t="shared" si="34"/>
        <v/>
      </c>
      <c r="AW77" t="str">
        <f t="shared" si="35"/>
        <v/>
      </c>
      <c r="AX77" t="str">
        <f t="shared" si="36"/>
        <v/>
      </c>
      <c r="AY77" t="str">
        <f t="shared" si="37"/>
        <v/>
      </c>
      <c r="AZ77" s="191" t="str">
        <f t="shared" si="38"/>
        <v/>
      </c>
      <c r="BA77" t="str">
        <f t="shared" si="40"/>
        <v/>
      </c>
    </row>
    <row r="78" spans="9:53">
      <c r="I78" t="str">
        <f>IF(C78="","",COUNTIFS(Tabla1[[#All],[¿Pasó a miembro?]],"Si",Tabla1[[#All],[Tipo Incrito]],"&lt;&gt;Pre-Inscrito",Tabla1[[#All],[llave2]],Gráficos_!C78))</f>
        <v/>
      </c>
      <c r="J78" s="187" t="str">
        <f>IF(C78="","",COUNTIFS(Tabla1[[#All],[sem 01]],"=P",Tabla1[[#All],[llave2]],Gráficos_!C78))</f>
        <v/>
      </c>
      <c r="K78" t="str">
        <f>IF(C78="","",COUNTIFS(Tabla1[[#All],[sem 02]],"=P",Tabla1[[#All],[llave2]],Gráficos_!C78))</f>
        <v/>
      </c>
      <c r="L78" t="str">
        <f>IF(C78="","",COUNTIFS(Tabla1[[#All],[sem 03]],"=P",Tabla1[[#All],[llave2]],Gráficos_!C78))</f>
        <v/>
      </c>
      <c r="M78" t="str">
        <f>IF(C78="","",COUNTIFS(Tabla1[[#All],[sem 04]],"=P",Tabla1[[#All],[llave2]],Gráficos_!C78))</f>
        <v/>
      </c>
      <c r="N78" t="str">
        <f>IF(C78="","",COUNTIFS(Tabla1[[#All],[sem 05]],"=P",Tabla1[[#All],[llave2]],Gráficos_!C78))</f>
        <v/>
      </c>
      <c r="O78" t="str">
        <f>IF(C78="","",COUNTIFS(Tabla1[[#All],[sem 06]],"=P",Tabla1[[#All],[llave2]],Gráficos_!C78))</f>
        <v/>
      </c>
      <c r="P78" t="str">
        <f>IF(C78="","",COUNTIFS(Tabla1[[#All],[sem 07]],"=P",Tabla1[[#All],[llave2]],Gráficos_!C78))</f>
        <v/>
      </c>
      <c r="Q78" t="str">
        <f>IF(C78="","",COUNTIFS(Tabla1[[#All],[sem 08]],"=P",Tabla1[[#All],[llave2]],Gráficos_!C78))</f>
        <v/>
      </c>
      <c r="R78" t="str">
        <f>IF(C78="","",COUNTIFS(Tabla1[[#All],[sem 09]],"=P",Tabla1[[#All],[llave2]],Gráficos_!C78))</f>
        <v/>
      </c>
      <c r="S78" t="str">
        <f>IF(C78="","",COUNTIFS(Tabla1[[#All],[sem 10]],"=P",Tabla1[[#All],[llave2]],Gráficos_!C78))</f>
        <v/>
      </c>
      <c r="T78" t="str">
        <f>IF(C78="","",COUNTIFS(Tabla1[[#All],[sem 11]],"=P",Tabla1[[#All],[llave2]],Gráficos_!C78))</f>
        <v/>
      </c>
      <c r="U78" t="str">
        <f>IF(C78="","",COUNTIFS(Tabla1[[#All],[sem 12]],"=P",Tabla1[[#All],[llave2]],Gráficos_!C78))</f>
        <v/>
      </c>
      <c r="V78" t="str">
        <f>IF(C78="","",COUNTIFS(Tabla1[[#All],[sem 13]],"=P",Tabla1[[#All],[llave2]],Gráficos_!C78))</f>
        <v/>
      </c>
      <c r="W78" t="str">
        <f>IF(C78="","",COUNTIFS(Tabla1[[#All],[sem 14]],"=P",Tabla1[[#All],[llave2]],Gráficos_!C78))</f>
        <v/>
      </c>
      <c r="X78" t="str">
        <f>IF(C78="","",COUNTIFS(Tabla1[[#All],[sem 15]],"=P",Tabla1[[#All],[llave2]],Gráficos_!C78))</f>
        <v/>
      </c>
      <c r="Y78" s="191" t="str">
        <f>IF(C78="","",COUNTIFS(Tabla1[[#All],[sem 16]],"=P",Tabla1[[#All],[llave2]],Gráficos_!C78))</f>
        <v/>
      </c>
      <c r="AA78" s="187" t="str">
        <f t="shared" si="26"/>
        <v/>
      </c>
      <c r="AB78" t="str">
        <f t="shared" si="27"/>
        <v/>
      </c>
      <c r="AC78" s="63" t="str">
        <f t="shared" si="28"/>
        <v/>
      </c>
      <c r="AD78" t="str">
        <f t="shared" si="29"/>
        <v/>
      </c>
      <c r="AE78" t="str">
        <f t="shared" si="39"/>
        <v/>
      </c>
      <c r="AF78" t="str">
        <f t="shared" si="30"/>
        <v/>
      </c>
      <c r="AG78" t="str">
        <f t="shared" si="31"/>
        <v/>
      </c>
      <c r="AH78" t="str">
        <f t="shared" si="32"/>
        <v/>
      </c>
      <c r="AI78" t="str">
        <f t="shared" si="33"/>
        <v/>
      </c>
      <c r="AK78" t="str">
        <f t="shared" si="34"/>
        <v/>
      </c>
      <c r="AL78" t="str">
        <f t="shared" si="34"/>
        <v/>
      </c>
      <c r="AM78" t="str">
        <f t="shared" si="34"/>
        <v/>
      </c>
      <c r="AN78" t="str">
        <f t="shared" si="34"/>
        <v/>
      </c>
      <c r="AO78" t="str">
        <f t="shared" si="34"/>
        <v/>
      </c>
      <c r="AP78" t="str">
        <f t="shared" si="34"/>
        <v/>
      </c>
      <c r="AQ78" t="str">
        <f t="shared" si="34"/>
        <v/>
      </c>
      <c r="AR78" t="str">
        <f t="shared" si="34"/>
        <v/>
      </c>
      <c r="AS78" t="str">
        <f t="shared" si="34"/>
        <v/>
      </c>
      <c r="AT78" t="str">
        <f t="shared" si="34"/>
        <v/>
      </c>
      <c r="AU78" t="str">
        <f t="shared" si="34"/>
        <v/>
      </c>
      <c r="AV78" t="str">
        <f t="shared" si="34"/>
        <v/>
      </c>
      <c r="AW78" t="str">
        <f t="shared" si="35"/>
        <v/>
      </c>
      <c r="AX78" t="str">
        <f t="shared" si="36"/>
        <v/>
      </c>
      <c r="AY78" t="str">
        <f t="shared" si="37"/>
        <v/>
      </c>
      <c r="AZ78" s="191" t="str">
        <f t="shared" si="38"/>
        <v/>
      </c>
      <c r="BA78" t="str">
        <f t="shared" si="40"/>
        <v/>
      </c>
    </row>
    <row r="79" spans="9:53">
      <c r="I79" t="str">
        <f>IF(C79="","",COUNTIFS(Tabla1[[#All],[¿Pasó a miembro?]],"Si",Tabla1[[#All],[Tipo Incrito]],"&lt;&gt;Pre-Inscrito",Tabla1[[#All],[llave2]],Gráficos_!C79))</f>
        <v/>
      </c>
      <c r="J79" s="187" t="str">
        <f>IF(C79="","",COUNTIFS(Tabla1[[#All],[sem 01]],"=P",Tabla1[[#All],[llave2]],Gráficos_!C79))</f>
        <v/>
      </c>
      <c r="K79" t="str">
        <f>IF(C79="","",COUNTIFS(Tabla1[[#All],[sem 02]],"=P",Tabla1[[#All],[llave2]],Gráficos_!C79))</f>
        <v/>
      </c>
      <c r="L79" t="str">
        <f>IF(C79="","",COUNTIFS(Tabla1[[#All],[sem 03]],"=P",Tabla1[[#All],[llave2]],Gráficos_!C79))</f>
        <v/>
      </c>
      <c r="M79" t="str">
        <f>IF(C79="","",COUNTIFS(Tabla1[[#All],[sem 04]],"=P",Tabla1[[#All],[llave2]],Gráficos_!C79))</f>
        <v/>
      </c>
      <c r="N79" t="str">
        <f>IF(C79="","",COUNTIFS(Tabla1[[#All],[sem 05]],"=P",Tabla1[[#All],[llave2]],Gráficos_!C79))</f>
        <v/>
      </c>
      <c r="O79" t="str">
        <f>IF(C79="","",COUNTIFS(Tabla1[[#All],[sem 06]],"=P",Tabla1[[#All],[llave2]],Gráficos_!C79))</f>
        <v/>
      </c>
      <c r="P79" t="str">
        <f>IF(C79="","",COUNTIFS(Tabla1[[#All],[sem 07]],"=P",Tabla1[[#All],[llave2]],Gráficos_!C79))</f>
        <v/>
      </c>
      <c r="Q79" t="str">
        <f>IF(C79="","",COUNTIFS(Tabla1[[#All],[sem 08]],"=P",Tabla1[[#All],[llave2]],Gráficos_!C79))</f>
        <v/>
      </c>
      <c r="R79" t="str">
        <f>IF(C79="","",COUNTIFS(Tabla1[[#All],[sem 09]],"=P",Tabla1[[#All],[llave2]],Gráficos_!C79))</f>
        <v/>
      </c>
      <c r="S79" t="str">
        <f>IF(C79="","",COUNTIFS(Tabla1[[#All],[sem 10]],"=P",Tabla1[[#All],[llave2]],Gráficos_!C79))</f>
        <v/>
      </c>
      <c r="T79" t="str">
        <f>IF(C79="","",COUNTIFS(Tabla1[[#All],[sem 11]],"=P",Tabla1[[#All],[llave2]],Gráficos_!C79))</f>
        <v/>
      </c>
      <c r="U79" t="str">
        <f>IF(C79="","",COUNTIFS(Tabla1[[#All],[sem 12]],"=P",Tabla1[[#All],[llave2]],Gráficos_!C79))</f>
        <v/>
      </c>
      <c r="V79" t="str">
        <f>IF(C79="","",COUNTIFS(Tabla1[[#All],[sem 13]],"=P",Tabla1[[#All],[llave2]],Gráficos_!C79))</f>
        <v/>
      </c>
      <c r="W79" t="str">
        <f>IF(C79="","",COUNTIFS(Tabla1[[#All],[sem 14]],"=P",Tabla1[[#All],[llave2]],Gráficos_!C79))</f>
        <v/>
      </c>
      <c r="X79" t="str">
        <f>IF(C79="","",COUNTIFS(Tabla1[[#All],[sem 15]],"=P",Tabla1[[#All],[llave2]],Gráficos_!C79))</f>
        <v/>
      </c>
      <c r="Y79" s="191" t="str">
        <f>IF(C79="","",COUNTIFS(Tabla1[[#All],[sem 16]],"=P",Tabla1[[#All],[llave2]],Gráficos_!C79))</f>
        <v/>
      </c>
      <c r="AA79" s="187" t="str">
        <f t="shared" si="26"/>
        <v/>
      </c>
      <c r="AB79" t="str">
        <f t="shared" si="27"/>
        <v/>
      </c>
      <c r="AC79" s="63" t="str">
        <f t="shared" si="28"/>
        <v/>
      </c>
      <c r="AD79" t="str">
        <f t="shared" si="29"/>
        <v/>
      </c>
      <c r="AE79" t="str">
        <f t="shared" si="39"/>
        <v/>
      </c>
      <c r="AF79" t="str">
        <f t="shared" si="30"/>
        <v/>
      </c>
      <c r="AG79" t="str">
        <f t="shared" si="31"/>
        <v/>
      </c>
      <c r="AH79" t="str">
        <f t="shared" si="32"/>
        <v/>
      </c>
      <c r="AI79" t="str">
        <f t="shared" si="33"/>
        <v/>
      </c>
      <c r="AK79" t="str">
        <f t="shared" si="34"/>
        <v/>
      </c>
      <c r="AL79" t="str">
        <f t="shared" si="34"/>
        <v/>
      </c>
      <c r="AM79" t="str">
        <f t="shared" si="34"/>
        <v/>
      </c>
      <c r="AN79" t="str">
        <f t="shared" si="34"/>
        <v/>
      </c>
      <c r="AO79" t="str">
        <f t="shared" si="34"/>
        <v/>
      </c>
      <c r="AP79" t="str">
        <f t="shared" si="34"/>
        <v/>
      </c>
      <c r="AQ79" t="str">
        <f t="shared" si="34"/>
        <v/>
      </c>
      <c r="AR79" t="str">
        <f t="shared" si="34"/>
        <v/>
      </c>
      <c r="AS79" t="str">
        <f t="shared" si="34"/>
        <v/>
      </c>
      <c r="AT79" t="str">
        <f t="shared" si="34"/>
        <v/>
      </c>
      <c r="AU79" t="str">
        <f t="shared" si="34"/>
        <v/>
      </c>
      <c r="AV79" t="str">
        <f t="shared" si="34"/>
        <v/>
      </c>
      <c r="AW79" t="str">
        <f t="shared" si="35"/>
        <v/>
      </c>
      <c r="AX79" t="str">
        <f t="shared" si="36"/>
        <v/>
      </c>
      <c r="AY79" t="str">
        <f t="shared" si="37"/>
        <v/>
      </c>
      <c r="AZ79" s="191" t="str">
        <f t="shared" si="38"/>
        <v/>
      </c>
      <c r="BA79" t="str">
        <f t="shared" si="40"/>
        <v/>
      </c>
    </row>
    <row r="80" spans="9:53">
      <c r="I80" t="str">
        <f>IF(C80="","",COUNTIFS(Tabla1[[#All],[¿Pasó a miembro?]],"Si",Tabla1[[#All],[Tipo Incrito]],"&lt;&gt;Pre-Inscrito",Tabla1[[#All],[llave2]],Gráficos_!C80))</f>
        <v/>
      </c>
      <c r="J80" s="187" t="str">
        <f>IF(C80="","",COUNTIFS(Tabla1[[#All],[sem 01]],"=P",Tabla1[[#All],[llave2]],Gráficos_!C80))</f>
        <v/>
      </c>
      <c r="K80" t="str">
        <f>IF(C80="","",COUNTIFS(Tabla1[[#All],[sem 02]],"=P",Tabla1[[#All],[llave2]],Gráficos_!C80))</f>
        <v/>
      </c>
      <c r="L80" t="str">
        <f>IF(C80="","",COUNTIFS(Tabla1[[#All],[sem 03]],"=P",Tabla1[[#All],[llave2]],Gráficos_!C80))</f>
        <v/>
      </c>
      <c r="M80" t="str">
        <f>IF(C80="","",COUNTIFS(Tabla1[[#All],[sem 04]],"=P",Tabla1[[#All],[llave2]],Gráficos_!C80))</f>
        <v/>
      </c>
      <c r="N80" t="str">
        <f>IF(C80="","",COUNTIFS(Tabla1[[#All],[sem 05]],"=P",Tabla1[[#All],[llave2]],Gráficos_!C80))</f>
        <v/>
      </c>
      <c r="O80" t="str">
        <f>IF(C80="","",COUNTIFS(Tabla1[[#All],[sem 06]],"=P",Tabla1[[#All],[llave2]],Gráficos_!C80))</f>
        <v/>
      </c>
      <c r="P80" t="str">
        <f>IF(C80="","",COUNTIFS(Tabla1[[#All],[sem 07]],"=P",Tabla1[[#All],[llave2]],Gráficos_!C80))</f>
        <v/>
      </c>
      <c r="Q80" t="str">
        <f>IF(C80="","",COUNTIFS(Tabla1[[#All],[sem 08]],"=P",Tabla1[[#All],[llave2]],Gráficos_!C80))</f>
        <v/>
      </c>
      <c r="R80" t="str">
        <f>IF(C80="","",COUNTIFS(Tabla1[[#All],[sem 09]],"=P",Tabla1[[#All],[llave2]],Gráficos_!C80))</f>
        <v/>
      </c>
      <c r="S80" t="str">
        <f>IF(C80="","",COUNTIFS(Tabla1[[#All],[sem 10]],"=P",Tabla1[[#All],[llave2]],Gráficos_!C80))</f>
        <v/>
      </c>
      <c r="T80" t="str">
        <f>IF(C80="","",COUNTIFS(Tabla1[[#All],[sem 11]],"=P",Tabla1[[#All],[llave2]],Gráficos_!C80))</f>
        <v/>
      </c>
      <c r="U80" t="str">
        <f>IF(C80="","",COUNTIFS(Tabla1[[#All],[sem 12]],"=P",Tabla1[[#All],[llave2]],Gráficos_!C80))</f>
        <v/>
      </c>
      <c r="V80" t="str">
        <f>IF(C80="","",COUNTIFS(Tabla1[[#All],[sem 13]],"=P",Tabla1[[#All],[llave2]],Gráficos_!C80))</f>
        <v/>
      </c>
      <c r="W80" t="str">
        <f>IF(C80="","",COUNTIFS(Tabla1[[#All],[sem 14]],"=P",Tabla1[[#All],[llave2]],Gráficos_!C80))</f>
        <v/>
      </c>
      <c r="X80" t="str">
        <f>IF(C80="","",COUNTIFS(Tabla1[[#All],[sem 15]],"=P",Tabla1[[#All],[llave2]],Gráficos_!C80))</f>
        <v/>
      </c>
      <c r="Y80" s="191" t="str">
        <f>IF(C80="","",COUNTIFS(Tabla1[[#All],[sem 16]],"=P",Tabla1[[#All],[llave2]],Gráficos_!C80))</f>
        <v/>
      </c>
      <c r="AA80" s="187" t="str">
        <f t="shared" si="26"/>
        <v/>
      </c>
      <c r="AB80" t="str">
        <f t="shared" si="27"/>
        <v/>
      </c>
      <c r="AC80" s="63" t="str">
        <f t="shared" si="28"/>
        <v/>
      </c>
      <c r="AD80" t="str">
        <f t="shared" si="29"/>
        <v/>
      </c>
      <c r="AE80" t="str">
        <f t="shared" si="39"/>
        <v/>
      </c>
      <c r="AF80" t="str">
        <f t="shared" si="30"/>
        <v/>
      </c>
      <c r="AG80" t="str">
        <f t="shared" si="31"/>
        <v/>
      </c>
      <c r="AH80" t="str">
        <f t="shared" si="32"/>
        <v/>
      </c>
      <c r="AI80" t="str">
        <f t="shared" si="33"/>
        <v/>
      </c>
      <c r="AK80" t="str">
        <f t="shared" si="34"/>
        <v/>
      </c>
      <c r="AL80" t="str">
        <f t="shared" si="34"/>
        <v/>
      </c>
      <c r="AM80" t="str">
        <f t="shared" si="34"/>
        <v/>
      </c>
      <c r="AN80" t="str">
        <f t="shared" si="34"/>
        <v/>
      </c>
      <c r="AO80" t="str">
        <f t="shared" si="34"/>
        <v/>
      </c>
      <c r="AP80" t="str">
        <f t="shared" si="34"/>
        <v/>
      </c>
      <c r="AQ80" t="str">
        <f t="shared" si="34"/>
        <v/>
      </c>
      <c r="AR80" t="str">
        <f t="shared" si="34"/>
        <v/>
      </c>
      <c r="AS80" t="str">
        <f t="shared" si="34"/>
        <v/>
      </c>
      <c r="AT80" t="str">
        <f t="shared" si="34"/>
        <v/>
      </c>
      <c r="AU80" t="str">
        <f t="shared" si="34"/>
        <v/>
      </c>
      <c r="AV80" t="str">
        <f t="shared" si="34"/>
        <v/>
      </c>
      <c r="AW80" t="str">
        <f t="shared" si="35"/>
        <v/>
      </c>
      <c r="AX80" t="str">
        <f t="shared" si="36"/>
        <v/>
      </c>
      <c r="AY80" t="str">
        <f t="shared" si="37"/>
        <v/>
      </c>
      <c r="AZ80" s="191" t="str">
        <f t="shared" si="38"/>
        <v/>
      </c>
      <c r="BA80" t="str">
        <f t="shared" si="40"/>
        <v/>
      </c>
    </row>
    <row r="81" spans="9:53">
      <c r="I81" t="str">
        <f>IF(C81="","",COUNTIFS(Tabla1[[#All],[¿Pasó a miembro?]],"Si",Tabla1[[#All],[Tipo Incrito]],"&lt;&gt;Pre-Inscrito",Tabla1[[#All],[llave2]],Gráficos_!C81))</f>
        <v/>
      </c>
      <c r="J81" s="187" t="str">
        <f>IF(C81="","",COUNTIFS(Tabla1[[#All],[sem 01]],"=P",Tabla1[[#All],[llave2]],Gráficos_!C81))</f>
        <v/>
      </c>
      <c r="K81" t="str">
        <f>IF(C81="","",COUNTIFS(Tabla1[[#All],[sem 02]],"=P",Tabla1[[#All],[llave2]],Gráficos_!C81))</f>
        <v/>
      </c>
      <c r="L81" t="str">
        <f>IF(C81="","",COUNTIFS(Tabla1[[#All],[sem 03]],"=P",Tabla1[[#All],[llave2]],Gráficos_!C81))</f>
        <v/>
      </c>
      <c r="M81" t="str">
        <f>IF(C81="","",COUNTIFS(Tabla1[[#All],[sem 04]],"=P",Tabla1[[#All],[llave2]],Gráficos_!C81))</f>
        <v/>
      </c>
      <c r="N81" t="str">
        <f>IF(C81="","",COUNTIFS(Tabla1[[#All],[sem 05]],"=P",Tabla1[[#All],[llave2]],Gráficos_!C81))</f>
        <v/>
      </c>
      <c r="O81" t="str">
        <f>IF(C81="","",COUNTIFS(Tabla1[[#All],[sem 06]],"=P",Tabla1[[#All],[llave2]],Gráficos_!C81))</f>
        <v/>
      </c>
      <c r="P81" t="str">
        <f>IF(C81="","",COUNTIFS(Tabla1[[#All],[sem 07]],"=P",Tabla1[[#All],[llave2]],Gráficos_!C81))</f>
        <v/>
      </c>
      <c r="Q81" t="str">
        <f>IF(C81="","",COUNTIFS(Tabla1[[#All],[sem 08]],"=P",Tabla1[[#All],[llave2]],Gráficos_!C81))</f>
        <v/>
      </c>
      <c r="R81" t="str">
        <f>IF(C81="","",COUNTIFS(Tabla1[[#All],[sem 09]],"=P",Tabla1[[#All],[llave2]],Gráficos_!C81))</f>
        <v/>
      </c>
      <c r="S81" t="str">
        <f>IF(C81="","",COUNTIFS(Tabla1[[#All],[sem 10]],"=P",Tabla1[[#All],[llave2]],Gráficos_!C81))</f>
        <v/>
      </c>
      <c r="T81" t="str">
        <f>IF(C81="","",COUNTIFS(Tabla1[[#All],[sem 11]],"=P",Tabla1[[#All],[llave2]],Gráficos_!C81))</f>
        <v/>
      </c>
      <c r="U81" t="str">
        <f>IF(C81="","",COUNTIFS(Tabla1[[#All],[sem 12]],"=P",Tabla1[[#All],[llave2]],Gráficos_!C81))</f>
        <v/>
      </c>
      <c r="V81" t="str">
        <f>IF(C81="","",COUNTIFS(Tabla1[[#All],[sem 13]],"=P",Tabla1[[#All],[llave2]],Gráficos_!C81))</f>
        <v/>
      </c>
      <c r="W81" t="str">
        <f>IF(C81="","",COUNTIFS(Tabla1[[#All],[sem 14]],"=P",Tabla1[[#All],[llave2]],Gráficos_!C81))</f>
        <v/>
      </c>
      <c r="X81" t="str">
        <f>IF(C81="","",COUNTIFS(Tabla1[[#All],[sem 15]],"=P",Tabla1[[#All],[llave2]],Gráficos_!C81))</f>
        <v/>
      </c>
      <c r="Y81" s="191" t="str">
        <f>IF(C81="","",COUNTIFS(Tabla1[[#All],[sem 16]],"=P",Tabla1[[#All],[llave2]],Gráficos_!C81))</f>
        <v/>
      </c>
      <c r="AA81" s="187" t="str">
        <f t="shared" si="26"/>
        <v/>
      </c>
      <c r="AB81" t="str">
        <f t="shared" si="27"/>
        <v/>
      </c>
      <c r="AC81" s="63" t="str">
        <f t="shared" si="28"/>
        <v/>
      </c>
      <c r="AD81" t="str">
        <f t="shared" si="29"/>
        <v/>
      </c>
      <c r="AE81" t="str">
        <f t="shared" si="39"/>
        <v/>
      </c>
      <c r="AF81" t="str">
        <f t="shared" si="30"/>
        <v/>
      </c>
      <c r="AG81" t="str">
        <f t="shared" si="31"/>
        <v/>
      </c>
      <c r="AH81" t="str">
        <f t="shared" si="32"/>
        <v/>
      </c>
      <c r="AI81" t="str">
        <f t="shared" si="33"/>
        <v/>
      </c>
      <c r="AK81" t="str">
        <f t="shared" si="34"/>
        <v/>
      </c>
      <c r="AL81" t="str">
        <f t="shared" si="34"/>
        <v/>
      </c>
      <c r="AM81" t="str">
        <f t="shared" si="34"/>
        <v/>
      </c>
      <c r="AN81" t="str">
        <f t="shared" si="34"/>
        <v/>
      </c>
      <c r="AO81" t="str">
        <f t="shared" si="34"/>
        <v/>
      </c>
      <c r="AP81" t="str">
        <f t="shared" si="34"/>
        <v/>
      </c>
      <c r="AQ81" t="str">
        <f t="shared" si="34"/>
        <v/>
      </c>
      <c r="AR81" t="str">
        <f t="shared" si="34"/>
        <v/>
      </c>
      <c r="AS81" t="str">
        <f t="shared" si="34"/>
        <v/>
      </c>
      <c r="AT81" t="str">
        <f t="shared" si="34"/>
        <v/>
      </c>
      <c r="AU81" t="str">
        <f t="shared" si="34"/>
        <v/>
      </c>
      <c r="AV81" t="str">
        <f t="shared" si="34"/>
        <v/>
      </c>
      <c r="AW81" t="str">
        <f t="shared" si="35"/>
        <v/>
      </c>
      <c r="AX81" t="str">
        <f t="shared" si="36"/>
        <v/>
      </c>
      <c r="AY81" t="str">
        <f t="shared" si="37"/>
        <v/>
      </c>
      <c r="AZ81" s="191" t="str">
        <f t="shared" si="38"/>
        <v/>
      </c>
      <c r="BA81" t="str">
        <f t="shared" si="40"/>
        <v/>
      </c>
    </row>
    <row r="82" spans="9:53">
      <c r="I82" t="str">
        <f>IF(C82="","",COUNTIFS(Tabla1[[#All],[¿Pasó a miembro?]],"Si",Tabla1[[#All],[Tipo Incrito]],"&lt;&gt;Pre-Inscrito",Tabla1[[#All],[llave2]],Gráficos_!C82))</f>
        <v/>
      </c>
      <c r="J82" s="187" t="str">
        <f>IF(C82="","",COUNTIFS(Tabla1[[#All],[sem 01]],"=P",Tabla1[[#All],[llave2]],Gráficos_!C82))</f>
        <v/>
      </c>
      <c r="K82" t="str">
        <f>IF(C82="","",COUNTIFS(Tabla1[[#All],[sem 02]],"=P",Tabla1[[#All],[llave2]],Gráficos_!C82))</f>
        <v/>
      </c>
      <c r="L82" t="str">
        <f>IF(C82="","",COUNTIFS(Tabla1[[#All],[sem 03]],"=P",Tabla1[[#All],[llave2]],Gráficos_!C82))</f>
        <v/>
      </c>
      <c r="M82" t="str">
        <f>IF(C82="","",COUNTIFS(Tabla1[[#All],[sem 04]],"=P",Tabla1[[#All],[llave2]],Gráficos_!C82))</f>
        <v/>
      </c>
      <c r="N82" t="str">
        <f>IF(C82="","",COUNTIFS(Tabla1[[#All],[sem 05]],"=P",Tabla1[[#All],[llave2]],Gráficos_!C82))</f>
        <v/>
      </c>
      <c r="O82" t="str">
        <f>IF(C82="","",COUNTIFS(Tabla1[[#All],[sem 06]],"=P",Tabla1[[#All],[llave2]],Gráficos_!C82))</f>
        <v/>
      </c>
      <c r="P82" t="str">
        <f>IF(C82="","",COUNTIFS(Tabla1[[#All],[sem 07]],"=P",Tabla1[[#All],[llave2]],Gráficos_!C82))</f>
        <v/>
      </c>
      <c r="Q82" t="str">
        <f>IF(C82="","",COUNTIFS(Tabla1[[#All],[sem 08]],"=P",Tabla1[[#All],[llave2]],Gráficos_!C82))</f>
        <v/>
      </c>
      <c r="R82" t="str">
        <f>IF(C82="","",COUNTIFS(Tabla1[[#All],[sem 09]],"=P",Tabla1[[#All],[llave2]],Gráficos_!C82))</f>
        <v/>
      </c>
      <c r="S82" t="str">
        <f>IF(C82="","",COUNTIFS(Tabla1[[#All],[sem 10]],"=P",Tabla1[[#All],[llave2]],Gráficos_!C82))</f>
        <v/>
      </c>
      <c r="T82" t="str">
        <f>IF(C82="","",COUNTIFS(Tabla1[[#All],[sem 11]],"=P",Tabla1[[#All],[llave2]],Gráficos_!C82))</f>
        <v/>
      </c>
      <c r="U82" t="str">
        <f>IF(C82="","",COUNTIFS(Tabla1[[#All],[sem 12]],"=P",Tabla1[[#All],[llave2]],Gráficos_!C82))</f>
        <v/>
      </c>
      <c r="V82" t="str">
        <f>IF(C82="","",COUNTIFS(Tabla1[[#All],[sem 13]],"=P",Tabla1[[#All],[llave2]],Gráficos_!C82))</f>
        <v/>
      </c>
      <c r="W82" t="str">
        <f>IF(C82="","",COUNTIFS(Tabla1[[#All],[sem 14]],"=P",Tabla1[[#All],[llave2]],Gráficos_!C82))</f>
        <v/>
      </c>
      <c r="X82" t="str">
        <f>IF(C82="","",COUNTIFS(Tabla1[[#All],[sem 15]],"=P",Tabla1[[#All],[llave2]],Gráficos_!C82))</f>
        <v/>
      </c>
      <c r="Y82" s="191" t="str">
        <f>IF(C82="","",COUNTIFS(Tabla1[[#All],[sem 16]],"=P",Tabla1[[#All],[llave2]],Gráficos_!C82))</f>
        <v/>
      </c>
      <c r="AA82" s="187" t="str">
        <f t="shared" si="26"/>
        <v/>
      </c>
      <c r="AB82" t="str">
        <f t="shared" si="27"/>
        <v/>
      </c>
      <c r="AC82" s="63" t="str">
        <f t="shared" si="28"/>
        <v/>
      </c>
      <c r="AD82" t="str">
        <f t="shared" si="29"/>
        <v/>
      </c>
      <c r="AE82" t="str">
        <f t="shared" si="39"/>
        <v/>
      </c>
      <c r="AF82" t="str">
        <f t="shared" si="30"/>
        <v/>
      </c>
      <c r="AG82" t="str">
        <f t="shared" si="31"/>
        <v/>
      </c>
      <c r="AH82" t="str">
        <f t="shared" si="32"/>
        <v/>
      </c>
      <c r="AI82" t="str">
        <f t="shared" si="33"/>
        <v/>
      </c>
      <c r="AK82" t="str">
        <f t="shared" si="34"/>
        <v/>
      </c>
      <c r="AL82" t="str">
        <f t="shared" si="34"/>
        <v/>
      </c>
      <c r="AM82" t="str">
        <f t="shared" si="34"/>
        <v/>
      </c>
      <c r="AN82" t="str">
        <f t="shared" si="34"/>
        <v/>
      </c>
      <c r="AO82" t="str">
        <f t="shared" si="34"/>
        <v/>
      </c>
      <c r="AP82" t="str">
        <f t="shared" si="34"/>
        <v/>
      </c>
      <c r="AQ82" t="str">
        <f t="shared" si="34"/>
        <v/>
      </c>
      <c r="AR82" t="str">
        <f t="shared" si="34"/>
        <v/>
      </c>
      <c r="AS82" t="str">
        <f t="shared" si="34"/>
        <v/>
      </c>
      <c r="AT82" t="str">
        <f t="shared" si="34"/>
        <v/>
      </c>
      <c r="AU82" t="str">
        <f t="shared" si="34"/>
        <v/>
      </c>
      <c r="AV82" t="str">
        <f t="shared" si="34"/>
        <v/>
      </c>
      <c r="AW82" t="str">
        <f t="shared" si="35"/>
        <v/>
      </c>
      <c r="AX82" t="str">
        <f t="shared" si="36"/>
        <v/>
      </c>
      <c r="AY82" t="str">
        <f t="shared" si="37"/>
        <v/>
      </c>
      <c r="AZ82" s="191" t="str">
        <f t="shared" si="38"/>
        <v/>
      </c>
      <c r="BA82" t="str">
        <f t="shared" si="40"/>
        <v/>
      </c>
    </row>
    <row r="83" spans="9:53">
      <c r="I83" t="str">
        <f>IF(C83="","",COUNTIFS(Tabla1[[#All],[¿Pasó a miembro?]],"Si",Tabla1[[#All],[Tipo Incrito]],"&lt;&gt;Pre-Inscrito",Tabla1[[#All],[llave2]],Gráficos_!C83))</f>
        <v/>
      </c>
      <c r="J83" s="187" t="str">
        <f>IF(C83="","",COUNTIFS(Tabla1[[#All],[sem 01]],"=P",Tabla1[[#All],[llave2]],Gráficos_!C83))</f>
        <v/>
      </c>
      <c r="K83" t="str">
        <f>IF(C83="","",COUNTIFS(Tabla1[[#All],[sem 02]],"=P",Tabla1[[#All],[llave2]],Gráficos_!C83))</f>
        <v/>
      </c>
      <c r="L83" t="str">
        <f>IF(C83="","",COUNTIFS(Tabla1[[#All],[sem 03]],"=P",Tabla1[[#All],[llave2]],Gráficos_!C83))</f>
        <v/>
      </c>
      <c r="M83" t="str">
        <f>IF(C83="","",COUNTIFS(Tabla1[[#All],[sem 04]],"=P",Tabla1[[#All],[llave2]],Gráficos_!C83))</f>
        <v/>
      </c>
      <c r="N83" t="str">
        <f>IF(C83="","",COUNTIFS(Tabla1[[#All],[sem 05]],"=P",Tabla1[[#All],[llave2]],Gráficos_!C83))</f>
        <v/>
      </c>
      <c r="O83" t="str">
        <f>IF(C83="","",COUNTIFS(Tabla1[[#All],[sem 06]],"=P",Tabla1[[#All],[llave2]],Gráficos_!C83))</f>
        <v/>
      </c>
      <c r="P83" t="str">
        <f>IF(C83="","",COUNTIFS(Tabla1[[#All],[sem 07]],"=P",Tabla1[[#All],[llave2]],Gráficos_!C83))</f>
        <v/>
      </c>
      <c r="Q83" t="str">
        <f>IF(C83="","",COUNTIFS(Tabla1[[#All],[sem 08]],"=P",Tabla1[[#All],[llave2]],Gráficos_!C83))</f>
        <v/>
      </c>
      <c r="R83" t="str">
        <f>IF(C83="","",COUNTIFS(Tabla1[[#All],[sem 09]],"=P",Tabla1[[#All],[llave2]],Gráficos_!C83))</f>
        <v/>
      </c>
      <c r="S83" t="str">
        <f>IF(C83="","",COUNTIFS(Tabla1[[#All],[sem 10]],"=P",Tabla1[[#All],[llave2]],Gráficos_!C83))</f>
        <v/>
      </c>
      <c r="T83" t="str">
        <f>IF(C83="","",COUNTIFS(Tabla1[[#All],[sem 11]],"=P",Tabla1[[#All],[llave2]],Gráficos_!C83))</f>
        <v/>
      </c>
      <c r="U83" t="str">
        <f>IF(C83="","",COUNTIFS(Tabla1[[#All],[sem 12]],"=P",Tabla1[[#All],[llave2]],Gráficos_!C83))</f>
        <v/>
      </c>
      <c r="V83" t="str">
        <f>IF(C83="","",COUNTIFS(Tabla1[[#All],[sem 13]],"=P",Tabla1[[#All],[llave2]],Gráficos_!C83))</f>
        <v/>
      </c>
      <c r="W83" t="str">
        <f>IF(C83="","",COUNTIFS(Tabla1[[#All],[sem 14]],"=P",Tabla1[[#All],[llave2]],Gráficos_!C83))</f>
        <v/>
      </c>
      <c r="X83" t="str">
        <f>IF(C83="","",COUNTIFS(Tabla1[[#All],[sem 15]],"=P",Tabla1[[#All],[llave2]],Gráficos_!C83))</f>
        <v/>
      </c>
      <c r="Y83" s="191" t="str">
        <f>IF(C83="","",COUNTIFS(Tabla1[[#All],[sem 16]],"=P",Tabla1[[#All],[llave2]],Gráficos_!C83))</f>
        <v/>
      </c>
      <c r="AA83" s="187" t="str">
        <f t="shared" si="26"/>
        <v/>
      </c>
      <c r="AB83" t="str">
        <f t="shared" si="27"/>
        <v/>
      </c>
      <c r="AC83" s="63" t="str">
        <f t="shared" si="28"/>
        <v/>
      </c>
      <c r="AD83" t="str">
        <f t="shared" si="29"/>
        <v/>
      </c>
      <c r="AE83" t="str">
        <f t="shared" si="39"/>
        <v/>
      </c>
      <c r="AF83" t="str">
        <f t="shared" si="30"/>
        <v/>
      </c>
      <c r="AG83" t="str">
        <f t="shared" si="31"/>
        <v/>
      </c>
      <c r="AH83" t="str">
        <f t="shared" si="32"/>
        <v/>
      </c>
      <c r="AI83" t="str">
        <f t="shared" si="33"/>
        <v/>
      </c>
      <c r="AK83" t="str">
        <f t="shared" si="34"/>
        <v/>
      </c>
      <c r="AL83" t="str">
        <f t="shared" si="34"/>
        <v/>
      </c>
      <c r="AM83" t="str">
        <f t="shared" si="34"/>
        <v/>
      </c>
      <c r="AN83" t="str">
        <f t="shared" si="34"/>
        <v/>
      </c>
      <c r="AO83" t="str">
        <f t="shared" si="34"/>
        <v/>
      </c>
      <c r="AP83" t="str">
        <f t="shared" si="34"/>
        <v/>
      </c>
      <c r="AQ83" t="str">
        <f t="shared" si="34"/>
        <v/>
      </c>
      <c r="AR83" t="str">
        <f t="shared" si="34"/>
        <v/>
      </c>
      <c r="AS83" t="str">
        <f t="shared" si="34"/>
        <v/>
      </c>
      <c r="AT83" t="str">
        <f t="shared" si="34"/>
        <v/>
      </c>
      <c r="AU83" t="str">
        <f t="shared" si="34"/>
        <v/>
      </c>
      <c r="AV83" t="str">
        <f t="shared" si="34"/>
        <v/>
      </c>
      <c r="AW83" t="str">
        <f t="shared" si="35"/>
        <v/>
      </c>
      <c r="AX83" t="str">
        <f t="shared" si="36"/>
        <v/>
      </c>
      <c r="AY83" t="str">
        <f t="shared" si="37"/>
        <v/>
      </c>
      <c r="AZ83" s="191" t="str">
        <f t="shared" si="38"/>
        <v/>
      </c>
      <c r="BA83" t="str">
        <f t="shared" si="40"/>
        <v/>
      </c>
    </row>
    <row r="84" spans="9:53">
      <c r="I84" t="str">
        <f>IF(C84="","",COUNTIFS(Tabla1[[#All],[¿Pasó a miembro?]],"Si",Tabla1[[#All],[Tipo Incrito]],"&lt;&gt;Pre-Inscrito",Tabla1[[#All],[llave2]],Gráficos_!C84))</f>
        <v/>
      </c>
      <c r="J84" s="187" t="str">
        <f>IF(C84="","",COUNTIFS(Tabla1[[#All],[sem 01]],"=P",Tabla1[[#All],[llave2]],Gráficos_!C84))</f>
        <v/>
      </c>
      <c r="K84" t="str">
        <f>IF(C84="","",COUNTIFS(Tabla1[[#All],[sem 02]],"=P",Tabla1[[#All],[llave2]],Gráficos_!C84))</f>
        <v/>
      </c>
      <c r="L84" t="str">
        <f>IF(C84="","",COUNTIFS(Tabla1[[#All],[sem 03]],"=P",Tabla1[[#All],[llave2]],Gráficos_!C84))</f>
        <v/>
      </c>
      <c r="M84" t="str">
        <f>IF(C84="","",COUNTIFS(Tabla1[[#All],[sem 04]],"=P",Tabla1[[#All],[llave2]],Gráficos_!C84))</f>
        <v/>
      </c>
      <c r="N84" t="str">
        <f>IF(C84="","",COUNTIFS(Tabla1[[#All],[sem 05]],"=P",Tabla1[[#All],[llave2]],Gráficos_!C84))</f>
        <v/>
      </c>
      <c r="O84" t="str">
        <f>IF(C84="","",COUNTIFS(Tabla1[[#All],[sem 06]],"=P",Tabla1[[#All],[llave2]],Gráficos_!C84))</f>
        <v/>
      </c>
      <c r="P84" t="str">
        <f>IF(C84="","",COUNTIFS(Tabla1[[#All],[sem 07]],"=P",Tabla1[[#All],[llave2]],Gráficos_!C84))</f>
        <v/>
      </c>
      <c r="Q84" t="str">
        <f>IF(C84="","",COUNTIFS(Tabla1[[#All],[sem 08]],"=P",Tabla1[[#All],[llave2]],Gráficos_!C84))</f>
        <v/>
      </c>
      <c r="R84" t="str">
        <f>IF(C84="","",COUNTIFS(Tabla1[[#All],[sem 09]],"=P",Tabla1[[#All],[llave2]],Gráficos_!C84))</f>
        <v/>
      </c>
      <c r="S84" t="str">
        <f>IF(C84="","",COUNTIFS(Tabla1[[#All],[sem 10]],"=P",Tabla1[[#All],[llave2]],Gráficos_!C84))</f>
        <v/>
      </c>
      <c r="T84" t="str">
        <f>IF(C84="","",COUNTIFS(Tabla1[[#All],[sem 11]],"=P",Tabla1[[#All],[llave2]],Gráficos_!C84))</f>
        <v/>
      </c>
      <c r="U84" t="str">
        <f>IF(C84="","",COUNTIFS(Tabla1[[#All],[sem 12]],"=P",Tabla1[[#All],[llave2]],Gráficos_!C84))</f>
        <v/>
      </c>
      <c r="V84" t="str">
        <f>IF(C84="","",COUNTIFS(Tabla1[[#All],[sem 13]],"=P",Tabla1[[#All],[llave2]],Gráficos_!C84))</f>
        <v/>
      </c>
      <c r="W84" t="str">
        <f>IF(C84="","",COUNTIFS(Tabla1[[#All],[sem 14]],"=P",Tabla1[[#All],[llave2]],Gráficos_!C84))</f>
        <v/>
      </c>
      <c r="X84" t="str">
        <f>IF(C84="","",COUNTIFS(Tabla1[[#All],[sem 15]],"=P",Tabla1[[#All],[llave2]],Gráficos_!C84))</f>
        <v/>
      </c>
      <c r="Y84" s="191" t="str">
        <f>IF(C84="","",COUNTIFS(Tabla1[[#All],[sem 16]],"=P",Tabla1[[#All],[llave2]],Gráficos_!C84))</f>
        <v/>
      </c>
      <c r="AA84" s="187" t="str">
        <f t="shared" si="26"/>
        <v/>
      </c>
      <c r="AB84" t="str">
        <f t="shared" si="27"/>
        <v/>
      </c>
      <c r="AC84" s="63" t="str">
        <f t="shared" si="28"/>
        <v/>
      </c>
      <c r="AD84" t="str">
        <f t="shared" si="29"/>
        <v/>
      </c>
      <c r="AE84" t="str">
        <f t="shared" si="39"/>
        <v/>
      </c>
      <c r="AF84" t="str">
        <f t="shared" si="30"/>
        <v/>
      </c>
      <c r="AG84" t="str">
        <f t="shared" si="31"/>
        <v/>
      </c>
      <c r="AH84" t="str">
        <f t="shared" si="32"/>
        <v/>
      </c>
      <c r="AI84" t="str">
        <f t="shared" si="33"/>
        <v/>
      </c>
      <c r="AK84" t="str">
        <f t="shared" si="34"/>
        <v/>
      </c>
      <c r="AL84" t="str">
        <f t="shared" si="34"/>
        <v/>
      </c>
      <c r="AM84" t="str">
        <f t="shared" si="34"/>
        <v/>
      </c>
      <c r="AN84" t="str">
        <f t="shared" si="34"/>
        <v/>
      </c>
      <c r="AO84" t="str">
        <f t="shared" si="34"/>
        <v/>
      </c>
      <c r="AP84" t="str">
        <f t="shared" si="34"/>
        <v/>
      </c>
      <c r="AQ84" t="str">
        <f t="shared" si="34"/>
        <v/>
      </c>
      <c r="AR84" t="str">
        <f t="shared" si="34"/>
        <v/>
      </c>
      <c r="AS84" t="str">
        <f t="shared" si="34"/>
        <v/>
      </c>
      <c r="AT84" t="str">
        <f t="shared" si="34"/>
        <v/>
      </c>
      <c r="AU84" t="str">
        <f t="shared" si="34"/>
        <v/>
      </c>
      <c r="AV84" t="str">
        <f t="shared" si="34"/>
        <v/>
      </c>
      <c r="AW84" t="str">
        <f t="shared" si="35"/>
        <v/>
      </c>
      <c r="AX84" t="str">
        <f t="shared" si="36"/>
        <v/>
      </c>
      <c r="AY84" t="str">
        <f t="shared" si="37"/>
        <v/>
      </c>
      <c r="AZ84" s="191" t="str">
        <f t="shared" si="38"/>
        <v/>
      </c>
      <c r="BA84" t="str">
        <f t="shared" si="40"/>
        <v/>
      </c>
    </row>
    <row r="85" spans="9:53">
      <c r="I85" t="str">
        <f>IF(C85="","",COUNTIFS(Tabla1[[#All],[¿Pasó a miembro?]],"Si",Tabla1[[#All],[Tipo Incrito]],"&lt;&gt;Pre-Inscrito",Tabla1[[#All],[llave2]],Gráficos_!C85))</f>
        <v/>
      </c>
      <c r="J85" s="187" t="str">
        <f>IF(C85="","",COUNTIFS(Tabla1[[#All],[sem 01]],"=P",Tabla1[[#All],[llave2]],Gráficos_!C85))</f>
        <v/>
      </c>
      <c r="K85" t="str">
        <f>IF(C85="","",COUNTIFS(Tabla1[[#All],[sem 02]],"=P",Tabla1[[#All],[llave2]],Gráficos_!C85))</f>
        <v/>
      </c>
      <c r="L85" t="str">
        <f>IF(C85="","",COUNTIFS(Tabla1[[#All],[sem 03]],"=P",Tabla1[[#All],[llave2]],Gráficos_!C85))</f>
        <v/>
      </c>
      <c r="M85" t="str">
        <f>IF(C85="","",COUNTIFS(Tabla1[[#All],[sem 04]],"=P",Tabla1[[#All],[llave2]],Gráficos_!C85))</f>
        <v/>
      </c>
      <c r="N85" t="str">
        <f>IF(C85="","",COUNTIFS(Tabla1[[#All],[sem 05]],"=P",Tabla1[[#All],[llave2]],Gráficos_!C85))</f>
        <v/>
      </c>
      <c r="O85" t="str">
        <f>IF(C85="","",COUNTIFS(Tabla1[[#All],[sem 06]],"=P",Tabla1[[#All],[llave2]],Gráficos_!C85))</f>
        <v/>
      </c>
      <c r="P85" t="str">
        <f>IF(C85="","",COUNTIFS(Tabla1[[#All],[sem 07]],"=P",Tabla1[[#All],[llave2]],Gráficos_!C85))</f>
        <v/>
      </c>
      <c r="Q85" t="str">
        <f>IF(C85="","",COUNTIFS(Tabla1[[#All],[sem 08]],"=P",Tabla1[[#All],[llave2]],Gráficos_!C85))</f>
        <v/>
      </c>
      <c r="R85" t="str">
        <f>IF(C85="","",COUNTIFS(Tabla1[[#All],[sem 09]],"=P",Tabla1[[#All],[llave2]],Gráficos_!C85))</f>
        <v/>
      </c>
      <c r="S85" t="str">
        <f>IF(C85="","",COUNTIFS(Tabla1[[#All],[sem 10]],"=P",Tabla1[[#All],[llave2]],Gráficos_!C85))</f>
        <v/>
      </c>
      <c r="T85" t="str">
        <f>IF(C85="","",COUNTIFS(Tabla1[[#All],[sem 11]],"=P",Tabla1[[#All],[llave2]],Gráficos_!C85))</f>
        <v/>
      </c>
      <c r="U85" t="str">
        <f>IF(C85="","",COUNTIFS(Tabla1[[#All],[sem 12]],"=P",Tabla1[[#All],[llave2]],Gráficos_!C85))</f>
        <v/>
      </c>
      <c r="V85" t="str">
        <f>IF(C85="","",COUNTIFS(Tabla1[[#All],[sem 13]],"=P",Tabla1[[#All],[llave2]],Gráficos_!C85))</f>
        <v/>
      </c>
      <c r="W85" t="str">
        <f>IF(C85="","",COUNTIFS(Tabla1[[#All],[sem 14]],"=P",Tabla1[[#All],[llave2]],Gráficos_!C85))</f>
        <v/>
      </c>
      <c r="X85" t="str">
        <f>IF(C85="","",COUNTIFS(Tabla1[[#All],[sem 15]],"=P",Tabla1[[#All],[llave2]],Gráficos_!C85))</f>
        <v/>
      </c>
      <c r="Y85" s="191" t="str">
        <f>IF(C85="","",COUNTIFS(Tabla1[[#All],[sem 16]],"=P",Tabla1[[#All],[llave2]],Gráficos_!C85))</f>
        <v/>
      </c>
      <c r="AA85" s="187" t="str">
        <f t="shared" si="26"/>
        <v/>
      </c>
      <c r="AB85" t="str">
        <f t="shared" si="27"/>
        <v/>
      </c>
      <c r="AC85" s="63" t="str">
        <f t="shared" si="28"/>
        <v/>
      </c>
      <c r="AD85" t="str">
        <f t="shared" si="29"/>
        <v/>
      </c>
      <c r="AE85" t="str">
        <f t="shared" si="39"/>
        <v/>
      </c>
      <c r="AF85" t="str">
        <f t="shared" si="30"/>
        <v/>
      </c>
      <c r="AG85" t="str">
        <f t="shared" si="31"/>
        <v/>
      </c>
      <c r="AH85" t="str">
        <f t="shared" si="32"/>
        <v/>
      </c>
      <c r="AI85" t="str">
        <f t="shared" si="33"/>
        <v/>
      </c>
      <c r="AK85" t="str">
        <f t="shared" si="34"/>
        <v/>
      </c>
      <c r="AL85" t="str">
        <f t="shared" si="34"/>
        <v/>
      </c>
      <c r="AM85" t="str">
        <f t="shared" si="34"/>
        <v/>
      </c>
      <c r="AN85" t="str">
        <f t="shared" si="34"/>
        <v/>
      </c>
      <c r="AO85" t="str">
        <f t="shared" si="34"/>
        <v/>
      </c>
      <c r="AP85" t="str">
        <f t="shared" si="34"/>
        <v/>
      </c>
      <c r="AQ85" t="str">
        <f t="shared" si="34"/>
        <v/>
      </c>
      <c r="AR85" t="str">
        <f t="shared" si="34"/>
        <v/>
      </c>
      <c r="AS85" t="str">
        <f t="shared" si="34"/>
        <v/>
      </c>
      <c r="AT85" t="str">
        <f t="shared" si="34"/>
        <v/>
      </c>
      <c r="AU85" t="str">
        <f t="shared" si="34"/>
        <v/>
      </c>
      <c r="AV85" t="str">
        <f t="shared" si="34"/>
        <v/>
      </c>
      <c r="AW85" t="str">
        <f t="shared" si="35"/>
        <v/>
      </c>
      <c r="AX85" t="str">
        <f t="shared" si="36"/>
        <v/>
      </c>
      <c r="AY85" t="str">
        <f t="shared" si="37"/>
        <v/>
      </c>
      <c r="AZ85" s="191" t="str">
        <f t="shared" si="38"/>
        <v/>
      </c>
      <c r="BA85" t="str">
        <f t="shared" si="40"/>
        <v/>
      </c>
    </row>
    <row r="86" spans="9:53">
      <c r="I86" t="str">
        <f>IF(C86="","",COUNTIFS(Tabla1[[#All],[¿Pasó a miembro?]],"Si",Tabla1[[#All],[Tipo Incrito]],"&lt;&gt;Pre-Inscrito",Tabla1[[#All],[llave2]],Gráficos_!C86))</f>
        <v/>
      </c>
      <c r="J86" s="187" t="str">
        <f>IF(C86="","",COUNTIFS(Tabla1[[#All],[sem 01]],"=P",Tabla1[[#All],[llave2]],Gráficos_!C86))</f>
        <v/>
      </c>
      <c r="K86" t="str">
        <f>IF(C86="","",COUNTIFS(Tabla1[[#All],[sem 02]],"=P",Tabla1[[#All],[llave2]],Gráficos_!C86))</f>
        <v/>
      </c>
      <c r="L86" t="str">
        <f>IF(C86="","",COUNTIFS(Tabla1[[#All],[sem 03]],"=P",Tabla1[[#All],[llave2]],Gráficos_!C86))</f>
        <v/>
      </c>
      <c r="M86" t="str">
        <f>IF(C86="","",COUNTIFS(Tabla1[[#All],[sem 04]],"=P",Tabla1[[#All],[llave2]],Gráficos_!C86))</f>
        <v/>
      </c>
      <c r="N86" t="str">
        <f>IF(C86="","",COUNTIFS(Tabla1[[#All],[sem 05]],"=P",Tabla1[[#All],[llave2]],Gráficos_!C86))</f>
        <v/>
      </c>
      <c r="O86" t="str">
        <f>IF(C86="","",COUNTIFS(Tabla1[[#All],[sem 06]],"=P",Tabla1[[#All],[llave2]],Gráficos_!C86))</f>
        <v/>
      </c>
      <c r="P86" t="str">
        <f>IF(C86="","",COUNTIFS(Tabla1[[#All],[sem 07]],"=P",Tabla1[[#All],[llave2]],Gráficos_!C86))</f>
        <v/>
      </c>
      <c r="Q86" t="str">
        <f>IF(C86="","",COUNTIFS(Tabla1[[#All],[sem 08]],"=P",Tabla1[[#All],[llave2]],Gráficos_!C86))</f>
        <v/>
      </c>
      <c r="R86" t="str">
        <f>IF(C86="","",COUNTIFS(Tabla1[[#All],[sem 09]],"=P",Tabla1[[#All],[llave2]],Gráficos_!C86))</f>
        <v/>
      </c>
      <c r="S86" t="str">
        <f>IF(C86="","",COUNTIFS(Tabla1[[#All],[sem 10]],"=P",Tabla1[[#All],[llave2]],Gráficos_!C86))</f>
        <v/>
      </c>
      <c r="T86" t="str">
        <f>IF(C86="","",COUNTIFS(Tabla1[[#All],[sem 11]],"=P",Tabla1[[#All],[llave2]],Gráficos_!C86))</f>
        <v/>
      </c>
      <c r="U86" t="str">
        <f>IF(C86="","",COUNTIFS(Tabla1[[#All],[sem 12]],"=P",Tabla1[[#All],[llave2]],Gráficos_!C86))</f>
        <v/>
      </c>
      <c r="V86" t="str">
        <f>IF(C86="","",COUNTIFS(Tabla1[[#All],[sem 13]],"=P",Tabla1[[#All],[llave2]],Gráficos_!C86))</f>
        <v/>
      </c>
      <c r="W86" t="str">
        <f>IF(C86="","",COUNTIFS(Tabla1[[#All],[sem 14]],"=P",Tabla1[[#All],[llave2]],Gráficos_!C86))</f>
        <v/>
      </c>
      <c r="X86" t="str">
        <f>IF(C86="","",COUNTIFS(Tabla1[[#All],[sem 15]],"=P",Tabla1[[#All],[llave2]],Gráficos_!C86))</f>
        <v/>
      </c>
      <c r="Y86" s="191" t="str">
        <f>IF(C86="","",COUNTIFS(Tabla1[[#All],[sem 16]],"=P",Tabla1[[#All],[llave2]],Gráficos_!C86))</f>
        <v/>
      </c>
      <c r="AA86" s="187" t="str">
        <f t="shared" si="26"/>
        <v/>
      </c>
      <c r="AB86" t="str">
        <f t="shared" si="27"/>
        <v/>
      </c>
      <c r="AC86" s="63" t="str">
        <f t="shared" si="28"/>
        <v/>
      </c>
      <c r="AD86" t="str">
        <f t="shared" si="29"/>
        <v/>
      </c>
      <c r="AE86" t="str">
        <f t="shared" si="39"/>
        <v/>
      </c>
      <c r="AF86" t="str">
        <f t="shared" si="30"/>
        <v/>
      </c>
      <c r="AG86" t="str">
        <f t="shared" si="31"/>
        <v/>
      </c>
      <c r="AH86" t="str">
        <f t="shared" si="32"/>
        <v/>
      </c>
      <c r="AI86" t="str">
        <f t="shared" si="33"/>
        <v/>
      </c>
      <c r="AK86" t="str">
        <f t="shared" si="34"/>
        <v/>
      </c>
      <c r="AL86" t="str">
        <f t="shared" si="34"/>
        <v/>
      </c>
      <c r="AM86" t="str">
        <f t="shared" si="34"/>
        <v/>
      </c>
      <c r="AN86" t="str">
        <f t="shared" si="34"/>
        <v/>
      </c>
      <c r="AO86" t="str">
        <f t="shared" si="34"/>
        <v/>
      </c>
      <c r="AP86" t="str">
        <f t="shared" si="34"/>
        <v/>
      </c>
      <c r="AQ86" t="str">
        <f t="shared" si="34"/>
        <v/>
      </c>
      <c r="AR86" t="str">
        <f t="shared" si="34"/>
        <v/>
      </c>
      <c r="AS86" t="str">
        <f t="shared" si="34"/>
        <v/>
      </c>
      <c r="AT86" t="str">
        <f t="shared" si="34"/>
        <v/>
      </c>
      <c r="AU86" t="str">
        <f t="shared" si="34"/>
        <v/>
      </c>
      <c r="AV86" t="str">
        <f t="shared" si="34"/>
        <v/>
      </c>
      <c r="AW86" t="str">
        <f t="shared" si="35"/>
        <v/>
      </c>
      <c r="AX86" t="str">
        <f t="shared" si="36"/>
        <v/>
      </c>
      <c r="AY86" t="str">
        <f t="shared" si="37"/>
        <v/>
      </c>
      <c r="AZ86" s="191" t="str">
        <f t="shared" si="38"/>
        <v/>
      </c>
      <c r="BA86" t="str">
        <f t="shared" si="40"/>
        <v/>
      </c>
    </row>
    <row r="87" spans="9:53">
      <c r="I87" t="str">
        <f>IF(C87="","",COUNTIFS(Tabla1[[#All],[¿Pasó a miembro?]],"Si",Tabla1[[#All],[Tipo Incrito]],"&lt;&gt;Pre-Inscrito",Tabla1[[#All],[llave2]],Gráficos_!C87))</f>
        <v/>
      </c>
      <c r="J87" s="187" t="str">
        <f>IF(C87="","",COUNTIFS(Tabla1[[#All],[sem 01]],"=P",Tabla1[[#All],[llave2]],Gráficos_!C87))</f>
        <v/>
      </c>
      <c r="K87" t="str">
        <f>IF(C87="","",COUNTIFS(Tabla1[[#All],[sem 02]],"=P",Tabla1[[#All],[llave2]],Gráficos_!C87))</f>
        <v/>
      </c>
      <c r="L87" t="str">
        <f>IF(C87="","",COUNTIFS(Tabla1[[#All],[sem 03]],"=P",Tabla1[[#All],[llave2]],Gráficos_!C87))</f>
        <v/>
      </c>
      <c r="M87" t="str">
        <f>IF(C87="","",COUNTIFS(Tabla1[[#All],[sem 04]],"=P",Tabla1[[#All],[llave2]],Gráficos_!C87))</f>
        <v/>
      </c>
      <c r="N87" t="str">
        <f>IF(C87="","",COUNTIFS(Tabla1[[#All],[sem 05]],"=P",Tabla1[[#All],[llave2]],Gráficos_!C87))</f>
        <v/>
      </c>
      <c r="O87" t="str">
        <f>IF(C87="","",COUNTIFS(Tabla1[[#All],[sem 06]],"=P",Tabla1[[#All],[llave2]],Gráficos_!C87))</f>
        <v/>
      </c>
      <c r="P87" t="str">
        <f>IF(C87="","",COUNTIFS(Tabla1[[#All],[sem 07]],"=P",Tabla1[[#All],[llave2]],Gráficos_!C87))</f>
        <v/>
      </c>
      <c r="Q87" t="str">
        <f>IF(C87="","",COUNTIFS(Tabla1[[#All],[sem 08]],"=P",Tabla1[[#All],[llave2]],Gráficos_!C87))</f>
        <v/>
      </c>
      <c r="R87" t="str">
        <f>IF(C87="","",COUNTIFS(Tabla1[[#All],[sem 09]],"=P",Tabla1[[#All],[llave2]],Gráficos_!C87))</f>
        <v/>
      </c>
      <c r="S87" t="str">
        <f>IF(C87="","",COUNTIFS(Tabla1[[#All],[sem 10]],"=P",Tabla1[[#All],[llave2]],Gráficos_!C87))</f>
        <v/>
      </c>
      <c r="T87" t="str">
        <f>IF(C87="","",COUNTIFS(Tabla1[[#All],[sem 11]],"=P",Tabla1[[#All],[llave2]],Gráficos_!C87))</f>
        <v/>
      </c>
      <c r="U87" t="str">
        <f>IF(C87="","",COUNTIFS(Tabla1[[#All],[sem 12]],"=P",Tabla1[[#All],[llave2]],Gráficos_!C87))</f>
        <v/>
      </c>
      <c r="V87" t="str">
        <f>IF(C87="","",COUNTIFS(Tabla1[[#All],[sem 13]],"=P",Tabla1[[#All],[llave2]],Gráficos_!C87))</f>
        <v/>
      </c>
      <c r="W87" t="str">
        <f>IF(C87="","",COUNTIFS(Tabla1[[#All],[sem 14]],"=P",Tabla1[[#All],[llave2]],Gráficos_!C87))</f>
        <v/>
      </c>
      <c r="X87" t="str">
        <f>IF(C87="","",COUNTIFS(Tabla1[[#All],[sem 15]],"=P",Tabla1[[#All],[llave2]],Gráficos_!C87))</f>
        <v/>
      </c>
      <c r="Y87" s="191" t="str">
        <f>IF(C87="","",COUNTIFS(Tabla1[[#All],[sem 16]],"=P",Tabla1[[#All],[llave2]],Gráficos_!C87))</f>
        <v/>
      </c>
      <c r="AA87" s="187" t="str">
        <f t="shared" si="26"/>
        <v/>
      </c>
      <c r="AB87" t="str">
        <f t="shared" si="27"/>
        <v/>
      </c>
      <c r="AC87" s="63" t="str">
        <f t="shared" si="28"/>
        <v/>
      </c>
      <c r="AD87" t="str">
        <f t="shared" si="29"/>
        <v/>
      </c>
      <c r="AE87" t="str">
        <f t="shared" si="39"/>
        <v/>
      </c>
      <c r="AF87" t="str">
        <f t="shared" si="30"/>
        <v/>
      </c>
      <c r="AG87" t="str">
        <f t="shared" si="31"/>
        <v/>
      </c>
      <c r="AH87" t="str">
        <f t="shared" si="32"/>
        <v/>
      </c>
      <c r="AI87" t="str">
        <f t="shared" si="33"/>
        <v/>
      </c>
      <c r="AK87" t="str">
        <f t="shared" si="34"/>
        <v/>
      </c>
      <c r="AL87" t="str">
        <f t="shared" si="34"/>
        <v/>
      </c>
      <c r="AM87" t="str">
        <f t="shared" si="34"/>
        <v/>
      </c>
      <c r="AN87" t="str">
        <f t="shared" si="34"/>
        <v/>
      </c>
      <c r="AO87" t="str">
        <f t="shared" si="34"/>
        <v/>
      </c>
      <c r="AP87" t="str">
        <f t="shared" si="34"/>
        <v/>
      </c>
      <c r="AQ87" t="str">
        <f t="shared" si="34"/>
        <v/>
      </c>
      <c r="AR87" t="str">
        <f t="shared" si="34"/>
        <v/>
      </c>
      <c r="AS87" t="str">
        <f t="shared" si="34"/>
        <v/>
      </c>
      <c r="AT87" t="str">
        <f t="shared" si="34"/>
        <v/>
      </c>
      <c r="AU87" t="str">
        <f t="shared" si="34"/>
        <v/>
      </c>
      <c r="AV87" t="str">
        <f t="shared" si="34"/>
        <v/>
      </c>
      <c r="AW87" t="str">
        <f t="shared" si="35"/>
        <v/>
      </c>
      <c r="AX87" t="str">
        <f t="shared" si="36"/>
        <v/>
      </c>
      <c r="AY87" t="str">
        <f t="shared" si="37"/>
        <v/>
      </c>
      <c r="AZ87" s="191" t="str">
        <f t="shared" si="38"/>
        <v/>
      </c>
      <c r="BA87" t="str">
        <f t="shared" si="40"/>
        <v/>
      </c>
    </row>
    <row r="88" spans="9:53">
      <c r="I88" t="str">
        <f>IF(C88="","",COUNTIFS(Tabla1[[#All],[¿Pasó a miembro?]],"Si",Tabla1[[#All],[Tipo Incrito]],"&lt;&gt;Pre-Inscrito",Tabla1[[#All],[llave2]],Gráficos_!C88))</f>
        <v/>
      </c>
      <c r="J88" s="187" t="str">
        <f>IF(C88="","",COUNTIFS(Tabla1[[#All],[sem 01]],"=P",Tabla1[[#All],[llave2]],Gráficos_!C88))</f>
        <v/>
      </c>
      <c r="K88" t="str">
        <f>IF(C88="","",COUNTIFS(Tabla1[[#All],[sem 02]],"=P",Tabla1[[#All],[llave2]],Gráficos_!C88))</f>
        <v/>
      </c>
      <c r="L88" t="str">
        <f>IF(C88="","",COUNTIFS(Tabla1[[#All],[sem 03]],"=P",Tabla1[[#All],[llave2]],Gráficos_!C88))</f>
        <v/>
      </c>
      <c r="M88" t="str">
        <f>IF(C88="","",COUNTIFS(Tabla1[[#All],[sem 04]],"=P",Tabla1[[#All],[llave2]],Gráficos_!C88))</f>
        <v/>
      </c>
      <c r="N88" t="str">
        <f>IF(C88="","",COUNTIFS(Tabla1[[#All],[sem 05]],"=P",Tabla1[[#All],[llave2]],Gráficos_!C88))</f>
        <v/>
      </c>
      <c r="O88" t="str">
        <f>IF(C88="","",COUNTIFS(Tabla1[[#All],[sem 06]],"=P",Tabla1[[#All],[llave2]],Gráficos_!C88))</f>
        <v/>
      </c>
      <c r="P88" t="str">
        <f>IF(C88="","",COUNTIFS(Tabla1[[#All],[sem 07]],"=P",Tabla1[[#All],[llave2]],Gráficos_!C88))</f>
        <v/>
      </c>
      <c r="Q88" t="str">
        <f>IF(C88="","",COUNTIFS(Tabla1[[#All],[sem 08]],"=P",Tabla1[[#All],[llave2]],Gráficos_!C88))</f>
        <v/>
      </c>
      <c r="R88" t="str">
        <f>IF(C88="","",COUNTIFS(Tabla1[[#All],[sem 09]],"=P",Tabla1[[#All],[llave2]],Gráficos_!C88))</f>
        <v/>
      </c>
      <c r="S88" t="str">
        <f>IF(C88="","",COUNTIFS(Tabla1[[#All],[sem 10]],"=P",Tabla1[[#All],[llave2]],Gráficos_!C88))</f>
        <v/>
      </c>
      <c r="T88" t="str">
        <f>IF(C88="","",COUNTIFS(Tabla1[[#All],[sem 11]],"=P",Tabla1[[#All],[llave2]],Gráficos_!C88))</f>
        <v/>
      </c>
      <c r="U88" t="str">
        <f>IF(C88="","",COUNTIFS(Tabla1[[#All],[sem 12]],"=P",Tabla1[[#All],[llave2]],Gráficos_!C88))</f>
        <v/>
      </c>
      <c r="V88" t="str">
        <f>IF(C88="","",COUNTIFS(Tabla1[[#All],[sem 13]],"=P",Tabla1[[#All],[llave2]],Gráficos_!C88))</f>
        <v/>
      </c>
      <c r="W88" t="str">
        <f>IF(C88="","",COUNTIFS(Tabla1[[#All],[sem 14]],"=P",Tabla1[[#All],[llave2]],Gráficos_!C88))</f>
        <v/>
      </c>
      <c r="X88" t="str">
        <f>IF(C88="","",COUNTIFS(Tabla1[[#All],[sem 15]],"=P",Tabla1[[#All],[llave2]],Gráficos_!C88))</f>
        <v/>
      </c>
      <c r="Y88" s="191" t="str">
        <f>IF(C88="","",COUNTIFS(Tabla1[[#All],[sem 16]],"=P",Tabla1[[#All],[llave2]],Gráficos_!C88))</f>
        <v/>
      </c>
      <c r="AA88" s="187" t="str">
        <f t="shared" si="26"/>
        <v/>
      </c>
      <c r="AB88" t="str">
        <f t="shared" si="27"/>
        <v/>
      </c>
      <c r="AC88" s="63" t="str">
        <f t="shared" si="28"/>
        <v/>
      </c>
      <c r="AD88" t="str">
        <f t="shared" si="29"/>
        <v/>
      </c>
      <c r="AE88" t="str">
        <f t="shared" si="39"/>
        <v/>
      </c>
      <c r="AF88" t="str">
        <f t="shared" si="30"/>
        <v/>
      </c>
      <c r="AG88" t="str">
        <f t="shared" si="31"/>
        <v/>
      </c>
      <c r="AH88" t="str">
        <f t="shared" si="32"/>
        <v/>
      </c>
      <c r="AI88" t="str">
        <f t="shared" si="33"/>
        <v/>
      </c>
      <c r="AK88" t="str">
        <f t="shared" si="34"/>
        <v/>
      </c>
      <c r="AL88" t="str">
        <f t="shared" si="34"/>
        <v/>
      </c>
      <c r="AM88" t="str">
        <f t="shared" si="34"/>
        <v/>
      </c>
      <c r="AN88" t="str">
        <f t="shared" si="34"/>
        <v/>
      </c>
      <c r="AO88" t="str">
        <f t="shared" si="34"/>
        <v/>
      </c>
      <c r="AP88" t="str">
        <f t="shared" si="34"/>
        <v/>
      </c>
      <c r="AQ88" t="str">
        <f t="shared" si="34"/>
        <v/>
      </c>
      <c r="AR88" t="str">
        <f t="shared" si="34"/>
        <v/>
      </c>
      <c r="AS88" t="str">
        <f t="shared" si="34"/>
        <v/>
      </c>
      <c r="AT88" t="str">
        <f t="shared" si="34"/>
        <v/>
      </c>
      <c r="AU88" t="str">
        <f t="shared" si="34"/>
        <v/>
      </c>
      <c r="AV88" t="str">
        <f t="shared" si="34"/>
        <v/>
      </c>
      <c r="AW88" t="str">
        <f t="shared" si="35"/>
        <v/>
      </c>
      <c r="AX88" t="str">
        <f t="shared" si="36"/>
        <v/>
      </c>
      <c r="AY88" t="str">
        <f t="shared" si="37"/>
        <v/>
      </c>
      <c r="AZ88" s="191" t="str">
        <f t="shared" si="38"/>
        <v/>
      </c>
      <c r="BA88" t="str">
        <f t="shared" si="40"/>
        <v/>
      </c>
    </row>
    <row r="89" spans="9:53">
      <c r="I89" t="str">
        <f>IF(C89="","",COUNTIFS(Tabla1[[#All],[¿Pasó a miembro?]],"Si",Tabla1[[#All],[Tipo Incrito]],"&lt;&gt;Pre-Inscrito",Tabla1[[#All],[llave2]],Gráficos_!C89))</f>
        <v/>
      </c>
      <c r="J89" s="187" t="str">
        <f>IF(C89="","",COUNTIFS(Tabla1[[#All],[sem 01]],"=P",Tabla1[[#All],[llave2]],Gráficos_!C89))</f>
        <v/>
      </c>
      <c r="K89" t="str">
        <f>IF(C89="","",COUNTIFS(Tabla1[[#All],[sem 02]],"=P",Tabla1[[#All],[llave2]],Gráficos_!C89))</f>
        <v/>
      </c>
      <c r="L89" t="str">
        <f>IF(C89="","",COUNTIFS(Tabla1[[#All],[sem 03]],"=P",Tabla1[[#All],[llave2]],Gráficos_!C89))</f>
        <v/>
      </c>
      <c r="M89" t="str">
        <f>IF(C89="","",COUNTIFS(Tabla1[[#All],[sem 04]],"=P",Tabla1[[#All],[llave2]],Gráficos_!C89))</f>
        <v/>
      </c>
      <c r="N89" t="str">
        <f>IF(C89="","",COUNTIFS(Tabla1[[#All],[sem 05]],"=P",Tabla1[[#All],[llave2]],Gráficos_!C89))</f>
        <v/>
      </c>
      <c r="O89" t="str">
        <f>IF(C89="","",COUNTIFS(Tabla1[[#All],[sem 06]],"=P",Tabla1[[#All],[llave2]],Gráficos_!C89))</f>
        <v/>
      </c>
      <c r="P89" t="str">
        <f>IF(C89="","",COUNTIFS(Tabla1[[#All],[sem 07]],"=P",Tabla1[[#All],[llave2]],Gráficos_!C89))</f>
        <v/>
      </c>
      <c r="Q89" t="str">
        <f>IF(C89="","",COUNTIFS(Tabla1[[#All],[sem 08]],"=P",Tabla1[[#All],[llave2]],Gráficos_!C89))</f>
        <v/>
      </c>
      <c r="R89" t="str">
        <f>IF(C89="","",COUNTIFS(Tabla1[[#All],[sem 09]],"=P",Tabla1[[#All],[llave2]],Gráficos_!C89))</f>
        <v/>
      </c>
      <c r="S89" t="str">
        <f>IF(C89="","",COUNTIFS(Tabla1[[#All],[sem 10]],"=P",Tabla1[[#All],[llave2]],Gráficos_!C89))</f>
        <v/>
      </c>
      <c r="T89" t="str">
        <f>IF(C89="","",COUNTIFS(Tabla1[[#All],[sem 11]],"=P",Tabla1[[#All],[llave2]],Gráficos_!C89))</f>
        <v/>
      </c>
      <c r="U89" t="str">
        <f>IF(C89="","",COUNTIFS(Tabla1[[#All],[sem 12]],"=P",Tabla1[[#All],[llave2]],Gráficos_!C89))</f>
        <v/>
      </c>
      <c r="V89" t="str">
        <f>IF(C89="","",COUNTIFS(Tabla1[[#All],[sem 13]],"=P",Tabla1[[#All],[llave2]],Gráficos_!C89))</f>
        <v/>
      </c>
      <c r="W89" t="str">
        <f>IF(C89="","",COUNTIFS(Tabla1[[#All],[sem 14]],"=P",Tabla1[[#All],[llave2]],Gráficos_!C89))</f>
        <v/>
      </c>
      <c r="X89" t="str">
        <f>IF(C89="","",COUNTIFS(Tabla1[[#All],[sem 15]],"=P",Tabla1[[#All],[llave2]],Gráficos_!C89))</f>
        <v/>
      </c>
      <c r="Y89" s="191" t="str">
        <f>IF(C89="","",COUNTIFS(Tabla1[[#All],[sem 16]],"=P",Tabla1[[#All],[llave2]],Gráficos_!C89))</f>
        <v/>
      </c>
      <c r="AA89" s="187" t="str">
        <f t="shared" si="26"/>
        <v/>
      </c>
      <c r="AB89" t="str">
        <f t="shared" si="27"/>
        <v/>
      </c>
      <c r="AC89" s="63" t="str">
        <f t="shared" si="28"/>
        <v/>
      </c>
      <c r="AD89" t="str">
        <f t="shared" si="29"/>
        <v/>
      </c>
      <c r="AE89" t="str">
        <f t="shared" si="39"/>
        <v/>
      </c>
      <c r="AF89" t="str">
        <f t="shared" si="30"/>
        <v/>
      </c>
      <c r="AG89" t="str">
        <f t="shared" si="31"/>
        <v/>
      </c>
      <c r="AH89" t="str">
        <f t="shared" si="32"/>
        <v/>
      </c>
      <c r="AI89" t="str">
        <f t="shared" si="33"/>
        <v/>
      </c>
      <c r="AK89" t="str">
        <f t="shared" si="34"/>
        <v/>
      </c>
      <c r="AL89" t="str">
        <f t="shared" si="34"/>
        <v/>
      </c>
      <c r="AM89" t="str">
        <f t="shared" si="34"/>
        <v/>
      </c>
      <c r="AN89" t="str">
        <f t="shared" si="34"/>
        <v/>
      </c>
      <c r="AO89" t="str">
        <f t="shared" si="34"/>
        <v/>
      </c>
      <c r="AP89" t="str">
        <f t="shared" si="34"/>
        <v/>
      </c>
      <c r="AQ89" t="str">
        <f t="shared" si="34"/>
        <v/>
      </c>
      <c r="AR89" t="str">
        <f t="shared" si="34"/>
        <v/>
      </c>
      <c r="AS89" t="str">
        <f t="shared" si="34"/>
        <v/>
      </c>
      <c r="AT89" t="str">
        <f t="shared" si="34"/>
        <v/>
      </c>
      <c r="AU89" t="str">
        <f t="shared" si="34"/>
        <v/>
      </c>
      <c r="AV89" t="str">
        <f t="shared" si="34"/>
        <v/>
      </c>
      <c r="AW89" t="str">
        <f t="shared" si="35"/>
        <v/>
      </c>
      <c r="AX89" t="str">
        <f t="shared" si="36"/>
        <v/>
      </c>
      <c r="AY89" t="str">
        <f t="shared" si="37"/>
        <v/>
      </c>
      <c r="AZ89" s="191" t="str">
        <f t="shared" si="38"/>
        <v/>
      </c>
      <c r="BA89" t="str">
        <f t="shared" si="40"/>
        <v/>
      </c>
    </row>
    <row r="90" spans="9:53">
      <c r="I90" t="str">
        <f>IF(C90="","",COUNTIFS(Tabla1[[#All],[¿Pasó a miembro?]],"Si",Tabla1[[#All],[Tipo Incrito]],"&lt;&gt;Pre-Inscrito",Tabla1[[#All],[llave2]],Gráficos_!C90))</f>
        <v/>
      </c>
      <c r="J90" s="187" t="str">
        <f>IF(C90="","",COUNTIFS(Tabla1[[#All],[sem 01]],"=P",Tabla1[[#All],[llave2]],Gráficos_!C90))</f>
        <v/>
      </c>
      <c r="K90" t="str">
        <f>IF(C90="","",COUNTIFS(Tabla1[[#All],[sem 02]],"=P",Tabla1[[#All],[llave2]],Gráficos_!C90))</f>
        <v/>
      </c>
      <c r="L90" t="str">
        <f>IF(C90="","",COUNTIFS(Tabla1[[#All],[sem 03]],"=P",Tabla1[[#All],[llave2]],Gráficos_!C90))</f>
        <v/>
      </c>
      <c r="M90" t="str">
        <f>IF(C90="","",COUNTIFS(Tabla1[[#All],[sem 04]],"=P",Tabla1[[#All],[llave2]],Gráficos_!C90))</f>
        <v/>
      </c>
      <c r="N90" t="str">
        <f>IF(C90="","",COUNTIFS(Tabla1[[#All],[sem 05]],"=P",Tabla1[[#All],[llave2]],Gráficos_!C90))</f>
        <v/>
      </c>
      <c r="O90" t="str">
        <f>IF(C90="","",COUNTIFS(Tabla1[[#All],[sem 06]],"=P",Tabla1[[#All],[llave2]],Gráficos_!C90))</f>
        <v/>
      </c>
      <c r="P90" t="str">
        <f>IF(C90="","",COUNTIFS(Tabla1[[#All],[sem 07]],"=P",Tabla1[[#All],[llave2]],Gráficos_!C90))</f>
        <v/>
      </c>
      <c r="Q90" t="str">
        <f>IF(C90="","",COUNTIFS(Tabla1[[#All],[sem 08]],"=P",Tabla1[[#All],[llave2]],Gráficos_!C90))</f>
        <v/>
      </c>
      <c r="R90" t="str">
        <f>IF(C90="","",COUNTIFS(Tabla1[[#All],[sem 09]],"=P",Tabla1[[#All],[llave2]],Gráficos_!C90))</f>
        <v/>
      </c>
      <c r="S90" t="str">
        <f>IF(C90="","",COUNTIFS(Tabla1[[#All],[sem 10]],"=P",Tabla1[[#All],[llave2]],Gráficos_!C90))</f>
        <v/>
      </c>
      <c r="T90" t="str">
        <f>IF(C90="","",COUNTIFS(Tabla1[[#All],[sem 11]],"=P",Tabla1[[#All],[llave2]],Gráficos_!C90))</f>
        <v/>
      </c>
      <c r="U90" t="str">
        <f>IF(C90="","",COUNTIFS(Tabla1[[#All],[sem 12]],"=P",Tabla1[[#All],[llave2]],Gráficos_!C90))</f>
        <v/>
      </c>
      <c r="V90" t="str">
        <f>IF(C90="","",COUNTIFS(Tabla1[[#All],[sem 13]],"=P",Tabla1[[#All],[llave2]],Gráficos_!C90))</f>
        <v/>
      </c>
      <c r="W90" t="str">
        <f>IF(C90="","",COUNTIFS(Tabla1[[#All],[sem 14]],"=P",Tabla1[[#All],[llave2]],Gráficos_!C90))</f>
        <v/>
      </c>
      <c r="X90" t="str">
        <f>IF(C90="","",COUNTIFS(Tabla1[[#All],[sem 15]],"=P",Tabla1[[#All],[llave2]],Gráficos_!C90))</f>
        <v/>
      </c>
      <c r="Y90" s="191" t="str">
        <f>IF(C90="","",COUNTIFS(Tabla1[[#All],[sem 16]],"=P",Tabla1[[#All],[llave2]],Gráficos_!C90))</f>
        <v/>
      </c>
      <c r="AA90" s="187" t="str">
        <f t="shared" si="26"/>
        <v/>
      </c>
      <c r="AB90" t="str">
        <f t="shared" si="27"/>
        <v/>
      </c>
      <c r="AC90" s="63" t="str">
        <f t="shared" si="28"/>
        <v/>
      </c>
      <c r="AD90" t="str">
        <f t="shared" si="29"/>
        <v/>
      </c>
      <c r="AE90" t="str">
        <f t="shared" si="39"/>
        <v/>
      </c>
      <c r="AF90" t="str">
        <f t="shared" si="30"/>
        <v/>
      </c>
      <c r="AG90" t="str">
        <f t="shared" si="31"/>
        <v/>
      </c>
      <c r="AH90" t="str">
        <f t="shared" si="32"/>
        <v/>
      </c>
      <c r="AI90" t="str">
        <f t="shared" si="33"/>
        <v/>
      </c>
      <c r="AK90" t="str">
        <f t="shared" si="34"/>
        <v/>
      </c>
      <c r="AL90" t="str">
        <f t="shared" si="34"/>
        <v/>
      </c>
      <c r="AM90" t="str">
        <f t="shared" si="34"/>
        <v/>
      </c>
      <c r="AN90" t="str">
        <f t="shared" si="34"/>
        <v/>
      </c>
      <c r="AO90" t="str">
        <f t="shared" si="34"/>
        <v/>
      </c>
      <c r="AP90" t="str">
        <f t="shared" si="34"/>
        <v/>
      </c>
      <c r="AQ90" t="str">
        <f t="shared" si="34"/>
        <v/>
      </c>
      <c r="AR90" t="str">
        <f t="shared" si="34"/>
        <v/>
      </c>
      <c r="AS90" t="str">
        <f t="shared" si="34"/>
        <v/>
      </c>
      <c r="AT90" t="str">
        <f t="shared" si="34"/>
        <v/>
      </c>
      <c r="AU90" t="str">
        <f t="shared" si="34"/>
        <v/>
      </c>
      <c r="AV90" t="str">
        <f t="shared" si="34"/>
        <v/>
      </c>
      <c r="AW90" t="str">
        <f t="shared" si="35"/>
        <v/>
      </c>
      <c r="AX90" t="str">
        <f t="shared" si="36"/>
        <v/>
      </c>
      <c r="AY90" t="str">
        <f t="shared" si="37"/>
        <v/>
      </c>
      <c r="AZ90" s="191" t="str">
        <f t="shared" si="38"/>
        <v/>
      </c>
      <c r="BA90" t="str">
        <f t="shared" si="40"/>
        <v/>
      </c>
    </row>
    <row r="91" spans="9:53">
      <c r="I91" t="str">
        <f>IF(C91="","",COUNTIFS(Tabla1[[#All],[¿Pasó a miembro?]],"Si",Tabla1[[#All],[Tipo Incrito]],"&lt;&gt;Pre-Inscrito",Tabla1[[#All],[llave2]],Gráficos_!C91))</f>
        <v/>
      </c>
      <c r="J91" s="187" t="str">
        <f>IF(C91="","",COUNTIFS(Tabla1[[#All],[sem 01]],"=P",Tabla1[[#All],[llave2]],Gráficos_!C91))</f>
        <v/>
      </c>
      <c r="K91" t="str">
        <f>IF(C91="","",COUNTIFS(Tabla1[[#All],[sem 02]],"=P",Tabla1[[#All],[llave2]],Gráficos_!C91))</f>
        <v/>
      </c>
      <c r="L91" t="str">
        <f>IF(C91="","",COUNTIFS(Tabla1[[#All],[sem 03]],"=P",Tabla1[[#All],[llave2]],Gráficos_!C91))</f>
        <v/>
      </c>
      <c r="M91" t="str">
        <f>IF(C91="","",COUNTIFS(Tabla1[[#All],[sem 04]],"=P",Tabla1[[#All],[llave2]],Gráficos_!C91))</f>
        <v/>
      </c>
      <c r="N91" t="str">
        <f>IF(C91="","",COUNTIFS(Tabla1[[#All],[sem 05]],"=P",Tabla1[[#All],[llave2]],Gráficos_!C91))</f>
        <v/>
      </c>
      <c r="O91" t="str">
        <f>IF(C91="","",COUNTIFS(Tabla1[[#All],[sem 06]],"=P",Tabla1[[#All],[llave2]],Gráficos_!C91))</f>
        <v/>
      </c>
      <c r="P91" t="str">
        <f>IF(C91="","",COUNTIFS(Tabla1[[#All],[sem 07]],"=P",Tabla1[[#All],[llave2]],Gráficos_!C91))</f>
        <v/>
      </c>
      <c r="Q91" t="str">
        <f>IF(C91="","",COUNTIFS(Tabla1[[#All],[sem 08]],"=P",Tabla1[[#All],[llave2]],Gráficos_!C91))</f>
        <v/>
      </c>
      <c r="R91" t="str">
        <f>IF(C91="","",COUNTIFS(Tabla1[[#All],[sem 09]],"=P",Tabla1[[#All],[llave2]],Gráficos_!C91))</f>
        <v/>
      </c>
      <c r="S91" t="str">
        <f>IF(C91="","",COUNTIFS(Tabla1[[#All],[sem 10]],"=P",Tabla1[[#All],[llave2]],Gráficos_!C91))</f>
        <v/>
      </c>
      <c r="T91" t="str">
        <f>IF(C91="","",COUNTIFS(Tabla1[[#All],[sem 11]],"=P",Tabla1[[#All],[llave2]],Gráficos_!C91))</f>
        <v/>
      </c>
      <c r="U91" t="str">
        <f>IF(C91="","",COUNTIFS(Tabla1[[#All],[sem 12]],"=P",Tabla1[[#All],[llave2]],Gráficos_!C91))</f>
        <v/>
      </c>
      <c r="V91" t="str">
        <f>IF(C91="","",COUNTIFS(Tabla1[[#All],[sem 13]],"=P",Tabla1[[#All],[llave2]],Gráficos_!C91))</f>
        <v/>
      </c>
      <c r="W91" t="str">
        <f>IF(C91="","",COUNTIFS(Tabla1[[#All],[sem 14]],"=P",Tabla1[[#All],[llave2]],Gráficos_!C91))</f>
        <v/>
      </c>
      <c r="X91" t="str">
        <f>IF(C91="","",COUNTIFS(Tabla1[[#All],[sem 15]],"=P",Tabla1[[#All],[llave2]],Gráficos_!C91))</f>
        <v/>
      </c>
      <c r="Y91" s="191" t="str">
        <f>IF(C91="","",COUNTIFS(Tabla1[[#All],[sem 16]],"=P",Tabla1[[#All],[llave2]],Gráficos_!C91))</f>
        <v/>
      </c>
      <c r="AA91" s="187" t="str">
        <f t="shared" si="26"/>
        <v/>
      </c>
      <c r="AB91" t="str">
        <f t="shared" si="27"/>
        <v/>
      </c>
      <c r="AC91" s="63" t="str">
        <f t="shared" si="28"/>
        <v/>
      </c>
      <c r="AD91" t="str">
        <f t="shared" si="29"/>
        <v/>
      </c>
      <c r="AE91" t="str">
        <f t="shared" si="39"/>
        <v/>
      </c>
      <c r="AF91" t="str">
        <f t="shared" si="30"/>
        <v/>
      </c>
      <c r="AG91" t="str">
        <f t="shared" si="31"/>
        <v/>
      </c>
      <c r="AH91" t="str">
        <f t="shared" si="32"/>
        <v/>
      </c>
      <c r="AI91" t="str">
        <f t="shared" si="33"/>
        <v/>
      </c>
      <c r="AK91" t="str">
        <f t="shared" si="34"/>
        <v/>
      </c>
      <c r="AL91" t="str">
        <f t="shared" si="34"/>
        <v/>
      </c>
      <c r="AM91" t="str">
        <f t="shared" si="34"/>
        <v/>
      </c>
      <c r="AN91" t="str">
        <f t="shared" si="34"/>
        <v/>
      </c>
      <c r="AO91" t="str">
        <f t="shared" si="34"/>
        <v/>
      </c>
      <c r="AP91" t="str">
        <f t="shared" si="34"/>
        <v/>
      </c>
      <c r="AQ91" t="str">
        <f t="shared" si="34"/>
        <v/>
      </c>
      <c r="AR91" t="str">
        <f t="shared" si="34"/>
        <v/>
      </c>
      <c r="AS91" t="str">
        <f t="shared" si="34"/>
        <v/>
      </c>
      <c r="AT91" t="str">
        <f t="shared" si="34"/>
        <v/>
      </c>
      <c r="AU91" t="str">
        <f t="shared" si="34"/>
        <v/>
      </c>
      <c r="AV91" t="str">
        <f t="shared" si="34"/>
        <v/>
      </c>
      <c r="AW91" t="str">
        <f t="shared" si="35"/>
        <v/>
      </c>
      <c r="AX91" t="str">
        <f t="shared" si="36"/>
        <v/>
      </c>
      <c r="AY91" t="str">
        <f t="shared" si="37"/>
        <v/>
      </c>
      <c r="AZ91" s="191" t="str">
        <f t="shared" si="38"/>
        <v/>
      </c>
      <c r="BA91" t="str">
        <f t="shared" si="40"/>
        <v/>
      </c>
    </row>
    <row r="92" spans="9:53">
      <c r="I92" t="str">
        <f>IF(C92="","",COUNTIFS(Tabla1[[#All],[¿Pasó a miembro?]],"Si",Tabla1[[#All],[Tipo Incrito]],"&lt;&gt;Pre-Inscrito",Tabla1[[#All],[llave2]],Gráficos_!C92))</f>
        <v/>
      </c>
      <c r="J92" s="187" t="str">
        <f>IF(C92="","",COUNTIFS(Tabla1[[#All],[sem 01]],"=P",Tabla1[[#All],[llave2]],Gráficos_!C92))</f>
        <v/>
      </c>
      <c r="K92" t="str">
        <f>IF(C92="","",COUNTIFS(Tabla1[[#All],[sem 02]],"=P",Tabla1[[#All],[llave2]],Gráficos_!C92))</f>
        <v/>
      </c>
      <c r="L92" t="str">
        <f>IF(C92="","",COUNTIFS(Tabla1[[#All],[sem 03]],"=P",Tabla1[[#All],[llave2]],Gráficos_!C92))</f>
        <v/>
      </c>
      <c r="M92" t="str">
        <f>IF(C92="","",COUNTIFS(Tabla1[[#All],[sem 04]],"=P",Tabla1[[#All],[llave2]],Gráficos_!C92))</f>
        <v/>
      </c>
      <c r="N92" t="str">
        <f>IF(C92="","",COUNTIFS(Tabla1[[#All],[sem 05]],"=P",Tabla1[[#All],[llave2]],Gráficos_!C92))</f>
        <v/>
      </c>
      <c r="O92" t="str">
        <f>IF(C92="","",COUNTIFS(Tabla1[[#All],[sem 06]],"=P",Tabla1[[#All],[llave2]],Gráficos_!C92))</f>
        <v/>
      </c>
      <c r="P92" t="str">
        <f>IF(C92="","",COUNTIFS(Tabla1[[#All],[sem 07]],"=P",Tabla1[[#All],[llave2]],Gráficos_!C92))</f>
        <v/>
      </c>
      <c r="Q92" t="str">
        <f>IF(C92="","",COUNTIFS(Tabla1[[#All],[sem 08]],"=P",Tabla1[[#All],[llave2]],Gráficos_!C92))</f>
        <v/>
      </c>
      <c r="R92" t="str">
        <f>IF(C92="","",COUNTIFS(Tabla1[[#All],[sem 09]],"=P",Tabla1[[#All],[llave2]],Gráficos_!C92))</f>
        <v/>
      </c>
      <c r="S92" t="str">
        <f>IF(C92="","",COUNTIFS(Tabla1[[#All],[sem 10]],"=P",Tabla1[[#All],[llave2]],Gráficos_!C92))</f>
        <v/>
      </c>
      <c r="T92" t="str">
        <f>IF(C92="","",COUNTIFS(Tabla1[[#All],[sem 11]],"=P",Tabla1[[#All],[llave2]],Gráficos_!C92))</f>
        <v/>
      </c>
      <c r="U92" t="str">
        <f>IF(C92="","",COUNTIFS(Tabla1[[#All],[sem 12]],"=P",Tabla1[[#All],[llave2]],Gráficos_!C92))</f>
        <v/>
      </c>
      <c r="V92" t="str">
        <f>IF(C92="","",COUNTIFS(Tabla1[[#All],[sem 13]],"=P",Tabla1[[#All],[llave2]],Gráficos_!C92))</f>
        <v/>
      </c>
      <c r="W92" t="str">
        <f>IF(C92="","",COUNTIFS(Tabla1[[#All],[sem 14]],"=P",Tabla1[[#All],[llave2]],Gráficos_!C92))</f>
        <v/>
      </c>
      <c r="X92" t="str">
        <f>IF(C92="","",COUNTIFS(Tabla1[[#All],[sem 15]],"=P",Tabla1[[#All],[llave2]],Gráficos_!C92))</f>
        <v/>
      </c>
      <c r="Y92" s="191" t="str">
        <f>IF(C92="","",COUNTIFS(Tabla1[[#All],[sem 16]],"=P",Tabla1[[#All],[llave2]],Gráficos_!C92))</f>
        <v/>
      </c>
      <c r="AA92" s="187" t="str">
        <f t="shared" si="26"/>
        <v/>
      </c>
      <c r="AB92" t="str">
        <f t="shared" si="27"/>
        <v/>
      </c>
      <c r="AC92" s="63" t="str">
        <f t="shared" si="28"/>
        <v/>
      </c>
      <c r="AD92" t="str">
        <f t="shared" si="29"/>
        <v/>
      </c>
      <c r="AE92" t="str">
        <f t="shared" si="39"/>
        <v/>
      </c>
      <c r="AF92" t="str">
        <f t="shared" si="30"/>
        <v/>
      </c>
      <c r="AG92" t="str">
        <f t="shared" si="31"/>
        <v/>
      </c>
      <c r="AH92" t="str">
        <f t="shared" si="32"/>
        <v/>
      </c>
      <c r="AI92" t="str">
        <f t="shared" si="33"/>
        <v/>
      </c>
      <c r="AK92" t="str">
        <f t="shared" si="34"/>
        <v/>
      </c>
      <c r="AL92" t="str">
        <f t="shared" si="34"/>
        <v/>
      </c>
      <c r="AM92" t="str">
        <f t="shared" si="34"/>
        <v/>
      </c>
      <c r="AN92" t="str">
        <f t="shared" si="34"/>
        <v/>
      </c>
      <c r="AO92" t="str">
        <f t="shared" si="34"/>
        <v/>
      </c>
      <c r="AP92" t="str">
        <f t="shared" si="34"/>
        <v/>
      </c>
      <c r="AQ92" t="str">
        <f t="shared" si="34"/>
        <v/>
      </c>
      <c r="AR92" t="str">
        <f t="shared" si="34"/>
        <v/>
      </c>
      <c r="AS92" t="str">
        <f t="shared" si="34"/>
        <v/>
      </c>
      <c r="AT92" t="str">
        <f t="shared" ref="AK92:AV113" si="41">IF(S92="","",S92)</f>
        <v/>
      </c>
      <c r="AU92" t="str">
        <f t="shared" si="41"/>
        <v/>
      </c>
      <c r="AV92" t="str">
        <f t="shared" si="41"/>
        <v/>
      </c>
      <c r="AW92" t="str">
        <f t="shared" si="35"/>
        <v/>
      </c>
      <c r="AX92" t="str">
        <f t="shared" si="36"/>
        <v/>
      </c>
      <c r="AY92" t="str">
        <f t="shared" si="37"/>
        <v/>
      </c>
      <c r="AZ92" s="191" t="str">
        <f t="shared" si="38"/>
        <v/>
      </c>
      <c r="BA92" t="str">
        <f t="shared" si="40"/>
        <v/>
      </c>
    </row>
    <row r="93" spans="9:53">
      <c r="I93" t="str">
        <f>IF(C93="","",COUNTIFS(Tabla1[[#All],[¿Pasó a miembro?]],"Si",Tabla1[[#All],[Tipo Incrito]],"&lt;&gt;Pre-Inscrito",Tabla1[[#All],[llave2]],Gráficos_!C93))</f>
        <v/>
      </c>
      <c r="J93" s="187" t="str">
        <f>IF(C93="","",COUNTIFS(Tabla1[[#All],[sem 01]],"=P",Tabla1[[#All],[llave2]],Gráficos_!C93))</f>
        <v/>
      </c>
      <c r="K93" t="str">
        <f>IF(C93="","",COUNTIFS(Tabla1[[#All],[sem 02]],"=P",Tabla1[[#All],[llave2]],Gráficos_!C93))</f>
        <v/>
      </c>
      <c r="L93" t="str">
        <f>IF(C93="","",COUNTIFS(Tabla1[[#All],[sem 03]],"=P",Tabla1[[#All],[llave2]],Gráficos_!C93))</f>
        <v/>
      </c>
      <c r="M93" t="str">
        <f>IF(C93="","",COUNTIFS(Tabla1[[#All],[sem 04]],"=P",Tabla1[[#All],[llave2]],Gráficos_!C93))</f>
        <v/>
      </c>
      <c r="N93" t="str">
        <f>IF(C93="","",COUNTIFS(Tabla1[[#All],[sem 05]],"=P",Tabla1[[#All],[llave2]],Gráficos_!C93))</f>
        <v/>
      </c>
      <c r="O93" t="str">
        <f>IF(C93="","",COUNTIFS(Tabla1[[#All],[sem 06]],"=P",Tabla1[[#All],[llave2]],Gráficos_!C93))</f>
        <v/>
      </c>
      <c r="P93" t="str">
        <f>IF(C93="","",COUNTIFS(Tabla1[[#All],[sem 07]],"=P",Tabla1[[#All],[llave2]],Gráficos_!C93))</f>
        <v/>
      </c>
      <c r="Q93" t="str">
        <f>IF(C93="","",COUNTIFS(Tabla1[[#All],[sem 08]],"=P",Tabla1[[#All],[llave2]],Gráficos_!C93))</f>
        <v/>
      </c>
      <c r="R93" t="str">
        <f>IF(C93="","",COUNTIFS(Tabla1[[#All],[sem 09]],"=P",Tabla1[[#All],[llave2]],Gráficos_!C93))</f>
        <v/>
      </c>
      <c r="S93" t="str">
        <f>IF(C93="","",COUNTIFS(Tabla1[[#All],[sem 10]],"=P",Tabla1[[#All],[llave2]],Gráficos_!C93))</f>
        <v/>
      </c>
      <c r="T93" t="str">
        <f>IF(C93="","",COUNTIFS(Tabla1[[#All],[sem 11]],"=P",Tabla1[[#All],[llave2]],Gráficos_!C93))</f>
        <v/>
      </c>
      <c r="U93" t="str">
        <f>IF(C93="","",COUNTIFS(Tabla1[[#All],[sem 12]],"=P",Tabla1[[#All],[llave2]],Gráficos_!C93))</f>
        <v/>
      </c>
      <c r="V93" t="str">
        <f>IF(C93="","",COUNTIFS(Tabla1[[#All],[sem 13]],"=P",Tabla1[[#All],[llave2]],Gráficos_!C93))</f>
        <v/>
      </c>
      <c r="W93" t="str">
        <f>IF(C93="","",COUNTIFS(Tabla1[[#All],[sem 14]],"=P",Tabla1[[#All],[llave2]],Gráficos_!C93))</f>
        <v/>
      </c>
      <c r="X93" t="str">
        <f>IF(C93="","",COUNTIFS(Tabla1[[#All],[sem 15]],"=P",Tabla1[[#All],[llave2]],Gráficos_!C93))</f>
        <v/>
      </c>
      <c r="Y93" s="191" t="str">
        <f>IF(C93="","",COUNTIFS(Tabla1[[#All],[sem 16]],"=P",Tabla1[[#All],[llave2]],Gráficos_!C93))</f>
        <v/>
      </c>
      <c r="AA93" s="187" t="str">
        <f t="shared" si="26"/>
        <v/>
      </c>
      <c r="AB93" t="str">
        <f t="shared" si="27"/>
        <v/>
      </c>
      <c r="AC93" s="63" t="str">
        <f t="shared" si="28"/>
        <v/>
      </c>
      <c r="AD93" t="str">
        <f t="shared" si="29"/>
        <v/>
      </c>
      <c r="AE93" t="str">
        <f t="shared" si="39"/>
        <v/>
      </c>
      <c r="AF93" t="str">
        <f t="shared" si="30"/>
        <v/>
      </c>
      <c r="AG93" t="str">
        <f t="shared" si="31"/>
        <v/>
      </c>
      <c r="AH93" t="str">
        <f t="shared" si="32"/>
        <v/>
      </c>
      <c r="AI93" t="str">
        <f t="shared" si="33"/>
        <v/>
      </c>
      <c r="AK93" t="str">
        <f t="shared" si="41"/>
        <v/>
      </c>
      <c r="AL93" t="str">
        <f t="shared" si="41"/>
        <v/>
      </c>
      <c r="AM93" t="str">
        <f t="shared" si="41"/>
        <v/>
      </c>
      <c r="AN93" t="str">
        <f t="shared" si="41"/>
        <v/>
      </c>
      <c r="AO93" t="str">
        <f t="shared" si="41"/>
        <v/>
      </c>
      <c r="AP93" t="str">
        <f t="shared" si="41"/>
        <v/>
      </c>
      <c r="AQ93" t="str">
        <f t="shared" si="41"/>
        <v/>
      </c>
      <c r="AR93" t="str">
        <f t="shared" si="41"/>
        <v/>
      </c>
      <c r="AS93" t="str">
        <f t="shared" si="41"/>
        <v/>
      </c>
      <c r="AT93" t="str">
        <f t="shared" si="41"/>
        <v/>
      </c>
      <c r="AU93" t="str">
        <f t="shared" si="41"/>
        <v/>
      </c>
      <c r="AV93" t="str">
        <f t="shared" si="41"/>
        <v/>
      </c>
      <c r="AW93" t="str">
        <f t="shared" si="35"/>
        <v/>
      </c>
      <c r="AX93" t="str">
        <f t="shared" si="36"/>
        <v/>
      </c>
      <c r="AY93" t="str">
        <f t="shared" si="37"/>
        <v/>
      </c>
      <c r="AZ93" s="191" t="str">
        <f t="shared" si="38"/>
        <v/>
      </c>
      <c r="BA93" t="str">
        <f t="shared" si="40"/>
        <v/>
      </c>
    </row>
    <row r="94" spans="9:53">
      <c r="I94" t="str">
        <f>IF(C94="","",COUNTIFS(Tabla1[[#All],[¿Pasó a miembro?]],"Si",Tabla1[[#All],[Tipo Incrito]],"&lt;&gt;Pre-Inscrito",Tabla1[[#All],[llave2]],Gráficos_!C94))</f>
        <v/>
      </c>
      <c r="J94" s="187" t="str">
        <f>IF(C94="","",COUNTIFS(Tabla1[[#All],[sem 01]],"=P",Tabla1[[#All],[llave2]],Gráficos_!C94))</f>
        <v/>
      </c>
      <c r="K94" t="str">
        <f>IF(C94="","",COUNTIFS(Tabla1[[#All],[sem 02]],"=P",Tabla1[[#All],[llave2]],Gráficos_!C94))</f>
        <v/>
      </c>
      <c r="L94" t="str">
        <f>IF(C94="","",COUNTIFS(Tabla1[[#All],[sem 03]],"=P",Tabla1[[#All],[llave2]],Gráficos_!C94))</f>
        <v/>
      </c>
      <c r="M94" t="str">
        <f>IF(C94="","",COUNTIFS(Tabla1[[#All],[sem 04]],"=P",Tabla1[[#All],[llave2]],Gráficos_!C94))</f>
        <v/>
      </c>
      <c r="N94" t="str">
        <f>IF(C94="","",COUNTIFS(Tabla1[[#All],[sem 05]],"=P",Tabla1[[#All],[llave2]],Gráficos_!C94))</f>
        <v/>
      </c>
      <c r="O94" t="str">
        <f>IF(C94="","",COUNTIFS(Tabla1[[#All],[sem 06]],"=P",Tabla1[[#All],[llave2]],Gráficos_!C94))</f>
        <v/>
      </c>
      <c r="P94" t="str">
        <f>IF(C94="","",COUNTIFS(Tabla1[[#All],[sem 07]],"=P",Tabla1[[#All],[llave2]],Gráficos_!C94))</f>
        <v/>
      </c>
      <c r="Q94" t="str">
        <f>IF(C94="","",COUNTIFS(Tabla1[[#All],[sem 08]],"=P",Tabla1[[#All],[llave2]],Gráficos_!C94))</f>
        <v/>
      </c>
      <c r="R94" t="str">
        <f>IF(C94="","",COUNTIFS(Tabla1[[#All],[sem 09]],"=P",Tabla1[[#All],[llave2]],Gráficos_!C94))</f>
        <v/>
      </c>
      <c r="S94" t="str">
        <f>IF(C94="","",COUNTIFS(Tabla1[[#All],[sem 10]],"=P",Tabla1[[#All],[llave2]],Gráficos_!C94))</f>
        <v/>
      </c>
      <c r="T94" t="str">
        <f>IF(C94="","",COUNTIFS(Tabla1[[#All],[sem 11]],"=P",Tabla1[[#All],[llave2]],Gráficos_!C94))</f>
        <v/>
      </c>
      <c r="U94" t="str">
        <f>IF(C94="","",COUNTIFS(Tabla1[[#All],[sem 12]],"=P",Tabla1[[#All],[llave2]],Gráficos_!C94))</f>
        <v/>
      </c>
      <c r="V94" t="str">
        <f>IF(C94="","",COUNTIFS(Tabla1[[#All],[sem 13]],"=P",Tabla1[[#All],[llave2]],Gráficos_!C94))</f>
        <v/>
      </c>
      <c r="W94" t="str">
        <f>IF(C94="","",COUNTIFS(Tabla1[[#All],[sem 14]],"=P",Tabla1[[#All],[llave2]],Gráficos_!C94))</f>
        <v/>
      </c>
      <c r="X94" t="str">
        <f>IF(C94="","",COUNTIFS(Tabla1[[#All],[sem 15]],"=P",Tabla1[[#All],[llave2]],Gráficos_!C94))</f>
        <v/>
      </c>
      <c r="Y94" s="191" t="str">
        <f>IF(C94="","",COUNTIFS(Tabla1[[#All],[sem 16]],"=P",Tabla1[[#All],[llave2]],Gráficos_!C94))</f>
        <v/>
      </c>
      <c r="AA94" s="187" t="str">
        <f t="shared" si="26"/>
        <v/>
      </c>
      <c r="AB94" t="str">
        <f t="shared" si="27"/>
        <v/>
      </c>
      <c r="AC94" s="63" t="str">
        <f t="shared" si="28"/>
        <v/>
      </c>
      <c r="AD94" t="str">
        <f t="shared" si="29"/>
        <v/>
      </c>
      <c r="AE94" t="str">
        <f t="shared" si="39"/>
        <v/>
      </c>
      <c r="AF94" t="str">
        <f t="shared" si="30"/>
        <v/>
      </c>
      <c r="AG94" t="str">
        <f t="shared" si="31"/>
        <v/>
      </c>
      <c r="AH94" t="str">
        <f t="shared" si="32"/>
        <v/>
      </c>
      <c r="AI94" t="str">
        <f t="shared" si="33"/>
        <v/>
      </c>
      <c r="AK94" t="str">
        <f t="shared" si="41"/>
        <v/>
      </c>
      <c r="AL94" t="str">
        <f t="shared" si="41"/>
        <v/>
      </c>
      <c r="AM94" t="str">
        <f t="shared" si="41"/>
        <v/>
      </c>
      <c r="AN94" t="str">
        <f t="shared" si="41"/>
        <v/>
      </c>
      <c r="AO94" t="str">
        <f t="shared" si="41"/>
        <v/>
      </c>
      <c r="AP94" t="str">
        <f t="shared" si="41"/>
        <v/>
      </c>
      <c r="AQ94" t="str">
        <f t="shared" si="41"/>
        <v/>
      </c>
      <c r="AR94" t="str">
        <f t="shared" si="41"/>
        <v/>
      </c>
      <c r="AS94" t="str">
        <f t="shared" si="41"/>
        <v/>
      </c>
      <c r="AT94" t="str">
        <f t="shared" si="41"/>
        <v/>
      </c>
      <c r="AU94" t="str">
        <f t="shared" si="41"/>
        <v/>
      </c>
      <c r="AV94" t="str">
        <f t="shared" si="41"/>
        <v/>
      </c>
      <c r="AW94" t="str">
        <f t="shared" si="35"/>
        <v/>
      </c>
      <c r="AX94" t="str">
        <f t="shared" si="36"/>
        <v/>
      </c>
      <c r="AY94" t="str">
        <f t="shared" si="37"/>
        <v/>
      </c>
      <c r="AZ94" s="191" t="str">
        <f t="shared" si="38"/>
        <v/>
      </c>
      <c r="BA94" t="str">
        <f t="shared" si="40"/>
        <v/>
      </c>
    </row>
    <row r="95" spans="9:53">
      <c r="I95" t="str">
        <f>IF(C95="","",COUNTIFS(Tabla1[[#All],[¿Pasó a miembro?]],"Si",Tabla1[[#All],[Tipo Incrito]],"&lt;&gt;Pre-Inscrito",Tabla1[[#All],[llave2]],Gráficos_!C95))</f>
        <v/>
      </c>
      <c r="J95" s="187" t="str">
        <f>IF(C95="","",COUNTIFS(Tabla1[[#All],[sem 01]],"=P",Tabla1[[#All],[llave2]],Gráficos_!C95))</f>
        <v/>
      </c>
      <c r="K95" t="str">
        <f>IF(C95="","",COUNTIFS(Tabla1[[#All],[sem 02]],"=P",Tabla1[[#All],[llave2]],Gráficos_!C95))</f>
        <v/>
      </c>
      <c r="L95" t="str">
        <f>IF(C95="","",COUNTIFS(Tabla1[[#All],[sem 03]],"=P",Tabla1[[#All],[llave2]],Gráficos_!C95))</f>
        <v/>
      </c>
      <c r="M95" t="str">
        <f>IF(C95="","",COUNTIFS(Tabla1[[#All],[sem 04]],"=P",Tabla1[[#All],[llave2]],Gráficos_!C95))</f>
        <v/>
      </c>
      <c r="N95" t="str">
        <f>IF(C95="","",COUNTIFS(Tabla1[[#All],[sem 05]],"=P",Tabla1[[#All],[llave2]],Gráficos_!C95))</f>
        <v/>
      </c>
      <c r="O95" t="str">
        <f>IF(C95="","",COUNTIFS(Tabla1[[#All],[sem 06]],"=P",Tabla1[[#All],[llave2]],Gráficos_!C95))</f>
        <v/>
      </c>
      <c r="P95" t="str">
        <f>IF(C95="","",COUNTIFS(Tabla1[[#All],[sem 07]],"=P",Tabla1[[#All],[llave2]],Gráficos_!C95))</f>
        <v/>
      </c>
      <c r="Q95" t="str">
        <f>IF(C95="","",COUNTIFS(Tabla1[[#All],[sem 08]],"=P",Tabla1[[#All],[llave2]],Gráficos_!C95))</f>
        <v/>
      </c>
      <c r="R95" t="str">
        <f>IF(C95="","",COUNTIFS(Tabla1[[#All],[sem 09]],"=P",Tabla1[[#All],[llave2]],Gráficos_!C95))</f>
        <v/>
      </c>
      <c r="S95" t="str">
        <f>IF(C95="","",COUNTIFS(Tabla1[[#All],[sem 10]],"=P",Tabla1[[#All],[llave2]],Gráficos_!C95))</f>
        <v/>
      </c>
      <c r="T95" t="str">
        <f>IF(C95="","",COUNTIFS(Tabla1[[#All],[sem 11]],"=P",Tabla1[[#All],[llave2]],Gráficos_!C95))</f>
        <v/>
      </c>
      <c r="U95" t="str">
        <f>IF(C95="","",COUNTIFS(Tabla1[[#All],[sem 12]],"=P",Tabla1[[#All],[llave2]],Gráficos_!C95))</f>
        <v/>
      </c>
      <c r="V95" t="str">
        <f>IF(C95="","",COUNTIFS(Tabla1[[#All],[sem 13]],"=P",Tabla1[[#All],[llave2]],Gráficos_!C95))</f>
        <v/>
      </c>
      <c r="W95" t="str">
        <f>IF(C95="","",COUNTIFS(Tabla1[[#All],[sem 14]],"=P",Tabla1[[#All],[llave2]],Gráficos_!C95))</f>
        <v/>
      </c>
      <c r="X95" t="str">
        <f>IF(C95="","",COUNTIFS(Tabla1[[#All],[sem 15]],"=P",Tabla1[[#All],[llave2]],Gráficos_!C95))</f>
        <v/>
      </c>
      <c r="Y95" s="191" t="str">
        <f>IF(C95="","",COUNTIFS(Tabla1[[#All],[sem 16]],"=P",Tabla1[[#All],[llave2]],Gráficos_!C95))</f>
        <v/>
      </c>
      <c r="AA95" s="187" t="str">
        <f t="shared" si="26"/>
        <v/>
      </c>
      <c r="AB95" t="str">
        <f t="shared" si="27"/>
        <v/>
      </c>
      <c r="AC95" s="63" t="str">
        <f t="shared" si="28"/>
        <v/>
      </c>
      <c r="AD95" t="str">
        <f t="shared" si="29"/>
        <v/>
      </c>
      <c r="AE95" t="str">
        <f t="shared" si="39"/>
        <v/>
      </c>
      <c r="AF95" t="str">
        <f t="shared" si="30"/>
        <v/>
      </c>
      <c r="AG95" t="str">
        <f t="shared" si="31"/>
        <v/>
      </c>
      <c r="AH95" t="str">
        <f t="shared" si="32"/>
        <v/>
      </c>
      <c r="AI95" t="str">
        <f t="shared" si="33"/>
        <v/>
      </c>
      <c r="AK95" t="str">
        <f t="shared" si="41"/>
        <v/>
      </c>
      <c r="AL95" t="str">
        <f t="shared" si="41"/>
        <v/>
      </c>
      <c r="AM95" t="str">
        <f t="shared" si="41"/>
        <v/>
      </c>
      <c r="AN95" t="str">
        <f t="shared" si="41"/>
        <v/>
      </c>
      <c r="AO95" t="str">
        <f t="shared" si="41"/>
        <v/>
      </c>
      <c r="AP95" t="str">
        <f t="shared" si="41"/>
        <v/>
      </c>
      <c r="AQ95" t="str">
        <f t="shared" si="41"/>
        <v/>
      </c>
      <c r="AR95" t="str">
        <f t="shared" si="41"/>
        <v/>
      </c>
      <c r="AS95" t="str">
        <f t="shared" si="41"/>
        <v/>
      </c>
      <c r="AT95" t="str">
        <f t="shared" si="41"/>
        <v/>
      </c>
      <c r="AU95" t="str">
        <f t="shared" si="41"/>
        <v/>
      </c>
      <c r="AV95" t="str">
        <f t="shared" si="41"/>
        <v/>
      </c>
      <c r="AW95" t="str">
        <f t="shared" si="35"/>
        <v/>
      </c>
      <c r="AX95" t="str">
        <f t="shared" si="36"/>
        <v/>
      </c>
      <c r="AY95" t="str">
        <f t="shared" si="37"/>
        <v/>
      </c>
      <c r="AZ95" s="191" t="str">
        <f t="shared" si="38"/>
        <v/>
      </c>
      <c r="BA95" t="str">
        <f t="shared" si="40"/>
        <v/>
      </c>
    </row>
    <row r="96" spans="9:53">
      <c r="I96" t="str">
        <f>IF(C96="","",COUNTIFS(Tabla1[[#All],[¿Pasó a miembro?]],"Si",Tabla1[[#All],[Tipo Incrito]],"&lt;&gt;Pre-Inscrito",Tabla1[[#All],[llave2]],Gráficos_!C96))</f>
        <v/>
      </c>
      <c r="J96" s="187" t="str">
        <f>IF(C96="","",COUNTIFS(Tabla1[[#All],[sem 01]],"=P",Tabla1[[#All],[llave2]],Gráficos_!C96))</f>
        <v/>
      </c>
      <c r="K96" t="str">
        <f>IF(C96="","",COUNTIFS(Tabla1[[#All],[sem 02]],"=P",Tabla1[[#All],[llave2]],Gráficos_!C96))</f>
        <v/>
      </c>
      <c r="L96" t="str">
        <f>IF(C96="","",COUNTIFS(Tabla1[[#All],[sem 03]],"=P",Tabla1[[#All],[llave2]],Gráficos_!C96))</f>
        <v/>
      </c>
      <c r="M96" t="str">
        <f>IF(C96="","",COUNTIFS(Tabla1[[#All],[sem 04]],"=P",Tabla1[[#All],[llave2]],Gráficos_!C96))</f>
        <v/>
      </c>
      <c r="N96" t="str">
        <f>IF(C96="","",COUNTIFS(Tabla1[[#All],[sem 05]],"=P",Tabla1[[#All],[llave2]],Gráficos_!C96))</f>
        <v/>
      </c>
      <c r="O96" t="str">
        <f>IF(C96="","",COUNTIFS(Tabla1[[#All],[sem 06]],"=P",Tabla1[[#All],[llave2]],Gráficos_!C96))</f>
        <v/>
      </c>
      <c r="P96" t="str">
        <f>IF(C96="","",COUNTIFS(Tabla1[[#All],[sem 07]],"=P",Tabla1[[#All],[llave2]],Gráficos_!C96))</f>
        <v/>
      </c>
      <c r="Q96" t="str">
        <f>IF(C96="","",COUNTIFS(Tabla1[[#All],[sem 08]],"=P",Tabla1[[#All],[llave2]],Gráficos_!C96))</f>
        <v/>
      </c>
      <c r="R96" t="str">
        <f>IF(C96="","",COUNTIFS(Tabla1[[#All],[sem 09]],"=P",Tabla1[[#All],[llave2]],Gráficos_!C96))</f>
        <v/>
      </c>
      <c r="S96" t="str">
        <f>IF(C96="","",COUNTIFS(Tabla1[[#All],[sem 10]],"=P",Tabla1[[#All],[llave2]],Gráficos_!C96))</f>
        <v/>
      </c>
      <c r="T96" t="str">
        <f>IF(C96="","",COUNTIFS(Tabla1[[#All],[sem 11]],"=P",Tabla1[[#All],[llave2]],Gráficos_!C96))</f>
        <v/>
      </c>
      <c r="U96" t="str">
        <f>IF(C96="","",COUNTIFS(Tabla1[[#All],[sem 12]],"=P",Tabla1[[#All],[llave2]],Gráficos_!C96))</f>
        <v/>
      </c>
      <c r="V96" t="str">
        <f>IF(C96="","",COUNTIFS(Tabla1[[#All],[sem 13]],"=P",Tabla1[[#All],[llave2]],Gráficos_!C96))</f>
        <v/>
      </c>
      <c r="W96" t="str">
        <f>IF(C96="","",COUNTIFS(Tabla1[[#All],[sem 14]],"=P",Tabla1[[#All],[llave2]],Gráficos_!C96))</f>
        <v/>
      </c>
      <c r="X96" t="str">
        <f>IF(C96="","",COUNTIFS(Tabla1[[#All],[sem 15]],"=P",Tabla1[[#All],[llave2]],Gráficos_!C96))</f>
        <v/>
      </c>
      <c r="Y96" s="191" t="str">
        <f>IF(C96="","",COUNTIFS(Tabla1[[#All],[sem 16]],"=P",Tabla1[[#All],[llave2]],Gráficos_!C96))</f>
        <v/>
      </c>
      <c r="AA96" s="187" t="str">
        <f t="shared" si="26"/>
        <v/>
      </c>
      <c r="AB96" t="str">
        <f t="shared" si="27"/>
        <v/>
      </c>
      <c r="AC96" s="63" t="str">
        <f t="shared" si="28"/>
        <v/>
      </c>
      <c r="AD96" t="str">
        <f t="shared" si="29"/>
        <v/>
      </c>
      <c r="AE96" t="str">
        <f t="shared" si="39"/>
        <v/>
      </c>
      <c r="AF96" t="str">
        <f t="shared" si="30"/>
        <v/>
      </c>
      <c r="AG96" t="str">
        <f t="shared" si="31"/>
        <v/>
      </c>
      <c r="AH96" t="str">
        <f t="shared" si="32"/>
        <v/>
      </c>
      <c r="AI96" t="str">
        <f t="shared" si="33"/>
        <v/>
      </c>
      <c r="AK96" t="str">
        <f t="shared" si="41"/>
        <v/>
      </c>
      <c r="AL96" t="str">
        <f t="shared" si="41"/>
        <v/>
      </c>
      <c r="AM96" t="str">
        <f t="shared" si="41"/>
        <v/>
      </c>
      <c r="AN96" t="str">
        <f t="shared" si="41"/>
        <v/>
      </c>
      <c r="AO96" t="str">
        <f t="shared" si="41"/>
        <v/>
      </c>
      <c r="AP96" t="str">
        <f t="shared" si="41"/>
        <v/>
      </c>
      <c r="AQ96" t="str">
        <f t="shared" si="41"/>
        <v/>
      </c>
      <c r="AR96" t="str">
        <f t="shared" si="41"/>
        <v/>
      </c>
      <c r="AS96" t="str">
        <f t="shared" si="41"/>
        <v/>
      </c>
      <c r="AT96" t="str">
        <f t="shared" si="41"/>
        <v/>
      </c>
      <c r="AU96" t="str">
        <f t="shared" si="41"/>
        <v/>
      </c>
      <c r="AV96" t="str">
        <f t="shared" si="41"/>
        <v/>
      </c>
      <c r="AW96" t="str">
        <f t="shared" si="35"/>
        <v/>
      </c>
      <c r="AX96" t="str">
        <f t="shared" si="36"/>
        <v/>
      </c>
      <c r="AY96" t="str">
        <f t="shared" si="37"/>
        <v/>
      </c>
      <c r="AZ96" s="191" t="str">
        <f t="shared" si="38"/>
        <v/>
      </c>
      <c r="BA96" t="str">
        <f t="shared" si="40"/>
        <v/>
      </c>
    </row>
    <row r="97" spans="9:79">
      <c r="I97" t="str">
        <f>IF(C97="","",COUNTIFS(Tabla1[[#All],[¿Pasó a miembro?]],"Si",Tabla1[[#All],[Tipo Incrito]],"&lt;&gt;Pre-Inscrito",Tabla1[[#All],[llave2]],Gráficos_!C97))</f>
        <v/>
      </c>
      <c r="J97" s="187" t="str">
        <f>IF(C97="","",COUNTIFS(Tabla1[[#All],[sem 01]],"=P",Tabla1[[#All],[llave2]],Gráficos_!C97))</f>
        <v/>
      </c>
      <c r="K97" t="str">
        <f>IF(C97="","",COUNTIFS(Tabla1[[#All],[sem 02]],"=P",Tabla1[[#All],[llave2]],Gráficos_!C97))</f>
        <v/>
      </c>
      <c r="L97" t="str">
        <f>IF(C97="","",COUNTIFS(Tabla1[[#All],[sem 03]],"=P",Tabla1[[#All],[llave2]],Gráficos_!C97))</f>
        <v/>
      </c>
      <c r="M97" t="str">
        <f>IF(C97="","",COUNTIFS(Tabla1[[#All],[sem 04]],"=P",Tabla1[[#All],[llave2]],Gráficos_!C97))</f>
        <v/>
      </c>
      <c r="N97" t="str">
        <f>IF(C97="","",COUNTIFS(Tabla1[[#All],[sem 05]],"=P",Tabla1[[#All],[llave2]],Gráficos_!C97))</f>
        <v/>
      </c>
      <c r="O97" t="str">
        <f>IF(C97="","",COUNTIFS(Tabla1[[#All],[sem 06]],"=P",Tabla1[[#All],[llave2]],Gráficos_!C97))</f>
        <v/>
      </c>
      <c r="P97" t="str">
        <f>IF(C97="","",COUNTIFS(Tabla1[[#All],[sem 07]],"=P",Tabla1[[#All],[llave2]],Gráficos_!C97))</f>
        <v/>
      </c>
      <c r="Q97" t="str">
        <f>IF(C97="","",COUNTIFS(Tabla1[[#All],[sem 08]],"=P",Tabla1[[#All],[llave2]],Gráficos_!C97))</f>
        <v/>
      </c>
      <c r="R97" t="str">
        <f>IF(C97="","",COUNTIFS(Tabla1[[#All],[sem 09]],"=P",Tabla1[[#All],[llave2]],Gráficos_!C97))</f>
        <v/>
      </c>
      <c r="S97" t="str">
        <f>IF(C97="","",COUNTIFS(Tabla1[[#All],[sem 10]],"=P",Tabla1[[#All],[llave2]],Gráficos_!C97))</f>
        <v/>
      </c>
      <c r="T97" t="str">
        <f>IF(C97="","",COUNTIFS(Tabla1[[#All],[sem 11]],"=P",Tabla1[[#All],[llave2]],Gráficos_!C97))</f>
        <v/>
      </c>
      <c r="U97" t="str">
        <f>IF(C97="","",COUNTIFS(Tabla1[[#All],[sem 12]],"=P",Tabla1[[#All],[llave2]],Gráficos_!C97))</f>
        <v/>
      </c>
      <c r="V97" t="str">
        <f>IF(C97="","",COUNTIFS(Tabla1[[#All],[sem 13]],"=P",Tabla1[[#All],[llave2]],Gráficos_!C97))</f>
        <v/>
      </c>
      <c r="W97" t="str">
        <f>IF(C97="","",COUNTIFS(Tabla1[[#All],[sem 14]],"=P",Tabla1[[#All],[llave2]],Gráficos_!C97))</f>
        <v/>
      </c>
      <c r="X97" t="str">
        <f>IF(C97="","",COUNTIFS(Tabla1[[#All],[sem 15]],"=P",Tabla1[[#All],[llave2]],Gráficos_!C97))</f>
        <v/>
      </c>
      <c r="Y97" s="191" t="str">
        <f>IF(C97="","",COUNTIFS(Tabla1[[#All],[sem 16]],"=P",Tabla1[[#All],[llave2]],Gráficos_!C97))</f>
        <v/>
      </c>
      <c r="AA97" s="187" t="str">
        <f t="shared" si="26"/>
        <v/>
      </c>
      <c r="AB97" t="str">
        <f t="shared" si="27"/>
        <v/>
      </c>
      <c r="AC97" s="63" t="str">
        <f t="shared" si="28"/>
        <v/>
      </c>
      <c r="AD97" t="str">
        <f t="shared" si="29"/>
        <v/>
      </c>
      <c r="AE97" t="str">
        <f t="shared" si="39"/>
        <v/>
      </c>
      <c r="AF97" t="str">
        <f t="shared" si="30"/>
        <v/>
      </c>
      <c r="AG97" t="str">
        <f t="shared" si="31"/>
        <v/>
      </c>
      <c r="AH97" t="str">
        <f t="shared" si="32"/>
        <v/>
      </c>
      <c r="AI97" t="str">
        <f t="shared" si="33"/>
        <v/>
      </c>
      <c r="AK97" t="str">
        <f t="shared" si="41"/>
        <v/>
      </c>
      <c r="AL97" t="str">
        <f t="shared" si="41"/>
        <v/>
      </c>
      <c r="AM97" t="str">
        <f t="shared" si="41"/>
        <v/>
      </c>
      <c r="AN97" t="str">
        <f t="shared" si="41"/>
        <v/>
      </c>
      <c r="AO97" t="str">
        <f t="shared" si="41"/>
        <v/>
      </c>
      <c r="AP97" t="str">
        <f t="shared" si="41"/>
        <v/>
      </c>
      <c r="AQ97" t="str">
        <f t="shared" si="41"/>
        <v/>
      </c>
      <c r="AR97" t="str">
        <f t="shared" si="41"/>
        <v/>
      </c>
      <c r="AS97" t="str">
        <f t="shared" si="41"/>
        <v/>
      </c>
      <c r="AT97" t="str">
        <f t="shared" si="41"/>
        <v/>
      </c>
      <c r="AU97" t="str">
        <f t="shared" si="41"/>
        <v/>
      </c>
      <c r="AV97" t="str">
        <f t="shared" si="41"/>
        <v/>
      </c>
      <c r="AW97" t="str">
        <f t="shared" si="35"/>
        <v/>
      </c>
      <c r="AX97" t="str">
        <f t="shared" si="36"/>
        <v/>
      </c>
      <c r="AY97" t="str">
        <f t="shared" si="37"/>
        <v/>
      </c>
      <c r="AZ97" s="191" t="str">
        <f t="shared" si="38"/>
        <v/>
      </c>
      <c r="BA97" t="str">
        <f t="shared" si="40"/>
        <v/>
      </c>
    </row>
    <row r="98" spans="9:79">
      <c r="I98" t="str">
        <f>IF(C98="","",COUNTIFS(Tabla1[[#All],[¿Pasó a miembro?]],"Si",Tabla1[[#All],[Tipo Incrito]],"&lt;&gt;Pre-Inscrito",Tabla1[[#All],[llave2]],Gráficos_!C98))</f>
        <v/>
      </c>
      <c r="J98" s="187" t="str">
        <f>IF(C98="","",COUNTIFS(Tabla1[[#All],[sem 01]],"=P",Tabla1[[#All],[llave2]],Gráficos_!C98))</f>
        <v/>
      </c>
      <c r="K98" t="str">
        <f>IF(C98="","",COUNTIFS(Tabla1[[#All],[sem 02]],"=P",Tabla1[[#All],[llave2]],Gráficos_!C98))</f>
        <v/>
      </c>
      <c r="L98" t="str">
        <f>IF(C98="","",COUNTIFS(Tabla1[[#All],[sem 03]],"=P",Tabla1[[#All],[llave2]],Gráficos_!C98))</f>
        <v/>
      </c>
      <c r="M98" t="str">
        <f>IF(C98="","",COUNTIFS(Tabla1[[#All],[sem 04]],"=P",Tabla1[[#All],[llave2]],Gráficos_!C98))</f>
        <v/>
      </c>
      <c r="N98" t="str">
        <f>IF(C98="","",COUNTIFS(Tabla1[[#All],[sem 05]],"=P",Tabla1[[#All],[llave2]],Gráficos_!C98))</f>
        <v/>
      </c>
      <c r="O98" t="str">
        <f>IF(C98="","",COUNTIFS(Tabla1[[#All],[sem 06]],"=P",Tabla1[[#All],[llave2]],Gráficos_!C98))</f>
        <v/>
      </c>
      <c r="P98" t="str">
        <f>IF(C98="","",COUNTIFS(Tabla1[[#All],[sem 07]],"=P",Tabla1[[#All],[llave2]],Gráficos_!C98))</f>
        <v/>
      </c>
      <c r="Q98" t="str">
        <f>IF(C98="","",COUNTIFS(Tabla1[[#All],[sem 08]],"=P",Tabla1[[#All],[llave2]],Gráficos_!C98))</f>
        <v/>
      </c>
      <c r="R98" t="str">
        <f>IF(C98="","",COUNTIFS(Tabla1[[#All],[sem 09]],"=P",Tabla1[[#All],[llave2]],Gráficos_!C98))</f>
        <v/>
      </c>
      <c r="S98" t="str">
        <f>IF(C98="","",COUNTIFS(Tabla1[[#All],[sem 10]],"=P",Tabla1[[#All],[llave2]],Gráficos_!C98))</f>
        <v/>
      </c>
      <c r="T98" t="str">
        <f>IF(C98="","",COUNTIFS(Tabla1[[#All],[sem 11]],"=P",Tabla1[[#All],[llave2]],Gráficos_!C98))</f>
        <v/>
      </c>
      <c r="U98" t="str">
        <f>IF(C98="","",COUNTIFS(Tabla1[[#All],[sem 12]],"=P",Tabla1[[#All],[llave2]],Gráficos_!C98))</f>
        <v/>
      </c>
      <c r="V98" t="str">
        <f>IF(C98="","",COUNTIFS(Tabla1[[#All],[sem 13]],"=P",Tabla1[[#All],[llave2]],Gráficos_!C98))</f>
        <v/>
      </c>
      <c r="W98" t="str">
        <f>IF(C98="","",COUNTIFS(Tabla1[[#All],[sem 14]],"=P",Tabla1[[#All],[llave2]],Gráficos_!C98))</f>
        <v/>
      </c>
      <c r="X98" t="str">
        <f>IF(C98="","",COUNTIFS(Tabla1[[#All],[sem 15]],"=P",Tabla1[[#All],[llave2]],Gráficos_!C98))</f>
        <v/>
      </c>
      <c r="Y98" s="191" t="str">
        <f>IF(C98="","",COUNTIFS(Tabla1[[#All],[sem 16]],"=P",Tabla1[[#All],[llave2]],Gráficos_!C98))</f>
        <v/>
      </c>
      <c r="AA98" s="187" t="str">
        <f t="shared" si="26"/>
        <v/>
      </c>
      <c r="AB98" t="str">
        <f t="shared" si="27"/>
        <v/>
      </c>
      <c r="AC98" s="63" t="str">
        <f t="shared" si="28"/>
        <v/>
      </c>
      <c r="AD98" t="str">
        <f t="shared" si="29"/>
        <v/>
      </c>
      <c r="AE98" t="str">
        <f t="shared" si="39"/>
        <v/>
      </c>
      <c r="AF98" t="str">
        <f t="shared" si="30"/>
        <v/>
      </c>
      <c r="AG98" t="str">
        <f t="shared" si="31"/>
        <v/>
      </c>
      <c r="AH98" t="str">
        <f t="shared" si="32"/>
        <v/>
      </c>
      <c r="AI98" t="str">
        <f t="shared" si="33"/>
        <v/>
      </c>
      <c r="AK98" t="str">
        <f t="shared" si="41"/>
        <v/>
      </c>
      <c r="AL98" t="str">
        <f t="shared" si="41"/>
        <v/>
      </c>
      <c r="AM98" t="str">
        <f t="shared" si="41"/>
        <v/>
      </c>
      <c r="AN98" t="str">
        <f t="shared" si="41"/>
        <v/>
      </c>
      <c r="AO98" t="str">
        <f t="shared" si="41"/>
        <v/>
      </c>
      <c r="AP98" t="str">
        <f t="shared" si="41"/>
        <v/>
      </c>
      <c r="AQ98" t="str">
        <f t="shared" si="41"/>
        <v/>
      </c>
      <c r="AR98" t="str">
        <f t="shared" si="41"/>
        <v/>
      </c>
      <c r="AS98" t="str">
        <f t="shared" si="41"/>
        <v/>
      </c>
      <c r="AT98" t="str">
        <f t="shared" si="41"/>
        <v/>
      </c>
      <c r="AU98" t="str">
        <f t="shared" si="41"/>
        <v/>
      </c>
      <c r="AV98" t="str">
        <f t="shared" si="41"/>
        <v/>
      </c>
      <c r="AW98" t="str">
        <f t="shared" si="35"/>
        <v/>
      </c>
      <c r="AX98" t="str">
        <f t="shared" si="36"/>
        <v/>
      </c>
      <c r="AY98" t="str">
        <f t="shared" si="37"/>
        <v/>
      </c>
      <c r="AZ98" s="191" t="str">
        <f t="shared" si="38"/>
        <v/>
      </c>
      <c r="BA98" t="str">
        <f t="shared" si="40"/>
        <v/>
      </c>
    </row>
    <row r="99" spans="9:79" ht="21">
      <c r="I99" t="str">
        <f>IF(C99="","",COUNTIFS(Tabla1[[#All],[¿Pasó a miembro?]],"Si",Tabla1[[#All],[Tipo Incrito]],"&lt;&gt;Pre-Inscrito",Tabla1[[#All],[llave2]],Gráficos_!C99))</f>
        <v/>
      </c>
      <c r="J99" s="187" t="str">
        <f>IF(C99="","",COUNTIFS(Tabla1[[#All],[sem 01]],"=P",Tabla1[[#All],[llave2]],Gráficos_!C99))</f>
        <v/>
      </c>
      <c r="K99" t="str">
        <f>IF(C99="","",COUNTIFS(Tabla1[[#All],[sem 02]],"=P",Tabla1[[#All],[llave2]],Gráficos_!C99))</f>
        <v/>
      </c>
      <c r="L99" t="str">
        <f>IF(C99="","",COUNTIFS(Tabla1[[#All],[sem 03]],"=P",Tabla1[[#All],[llave2]],Gráficos_!C99))</f>
        <v/>
      </c>
      <c r="M99" t="str">
        <f>IF(C99="","",COUNTIFS(Tabla1[[#All],[sem 04]],"=P",Tabla1[[#All],[llave2]],Gráficos_!C99))</f>
        <v/>
      </c>
      <c r="N99" t="str">
        <f>IF(C99="","",COUNTIFS(Tabla1[[#All],[sem 05]],"=P",Tabla1[[#All],[llave2]],Gráficos_!C99))</f>
        <v/>
      </c>
      <c r="O99" t="str">
        <f>IF(C99="","",COUNTIFS(Tabla1[[#All],[sem 06]],"=P",Tabla1[[#All],[llave2]],Gráficos_!C99))</f>
        <v/>
      </c>
      <c r="P99" t="str">
        <f>IF(C99="","",COUNTIFS(Tabla1[[#All],[sem 07]],"=P",Tabla1[[#All],[llave2]],Gráficos_!C99))</f>
        <v/>
      </c>
      <c r="Q99" t="str">
        <f>IF(C99="","",COUNTIFS(Tabla1[[#All],[sem 08]],"=P",Tabla1[[#All],[llave2]],Gráficos_!C99))</f>
        <v/>
      </c>
      <c r="R99" t="str">
        <f>IF(C99="","",COUNTIFS(Tabla1[[#All],[sem 09]],"=P",Tabla1[[#All],[llave2]],Gráficos_!C99))</f>
        <v/>
      </c>
      <c r="S99" t="str">
        <f>IF(C99="","",COUNTIFS(Tabla1[[#All],[sem 10]],"=P",Tabla1[[#All],[llave2]],Gráficos_!C99))</f>
        <v/>
      </c>
      <c r="T99" t="str">
        <f>IF(C99="","",COUNTIFS(Tabla1[[#All],[sem 11]],"=P",Tabla1[[#All],[llave2]],Gráficos_!C99))</f>
        <v/>
      </c>
      <c r="U99" t="str">
        <f>IF(C99="","",COUNTIFS(Tabla1[[#All],[sem 12]],"=P",Tabla1[[#All],[llave2]],Gráficos_!C99))</f>
        <v/>
      </c>
      <c r="V99" t="str">
        <f>IF(C99="","",COUNTIFS(Tabla1[[#All],[sem 13]],"=P",Tabla1[[#All],[llave2]],Gráficos_!C99))</f>
        <v/>
      </c>
      <c r="W99" t="str">
        <f>IF(C99="","",COUNTIFS(Tabla1[[#All],[sem 14]],"=P",Tabla1[[#All],[llave2]],Gráficos_!C99))</f>
        <v/>
      </c>
      <c r="X99" t="str">
        <f>IF(C99="","",COUNTIFS(Tabla1[[#All],[sem 15]],"=P",Tabla1[[#All],[llave2]],Gráficos_!C99))</f>
        <v/>
      </c>
      <c r="Y99" s="191" t="str">
        <f>IF(C99="","",COUNTIFS(Tabla1[[#All],[sem 16]],"=P",Tabla1[[#All],[llave2]],Gráficos_!C99))</f>
        <v/>
      </c>
      <c r="AA99" s="187" t="str">
        <f t="shared" si="26"/>
        <v/>
      </c>
      <c r="AB99" t="str">
        <f t="shared" si="27"/>
        <v/>
      </c>
      <c r="AC99" s="63" t="str">
        <f t="shared" si="28"/>
        <v/>
      </c>
      <c r="AD99" t="str">
        <f t="shared" si="29"/>
        <v/>
      </c>
      <c r="AE99" t="str">
        <f t="shared" si="39"/>
        <v/>
      </c>
      <c r="AF99" t="str">
        <f t="shared" si="30"/>
        <v/>
      </c>
      <c r="AG99" t="str">
        <f t="shared" si="31"/>
        <v/>
      </c>
      <c r="AH99" t="str">
        <f t="shared" si="32"/>
        <v/>
      </c>
      <c r="AI99" t="str">
        <f t="shared" si="33"/>
        <v/>
      </c>
      <c r="AK99" t="str">
        <f t="shared" si="41"/>
        <v/>
      </c>
      <c r="AL99" t="str">
        <f t="shared" si="41"/>
        <v/>
      </c>
      <c r="AM99" t="str">
        <f t="shared" si="41"/>
        <v/>
      </c>
      <c r="AN99" t="str">
        <f t="shared" si="41"/>
        <v/>
      </c>
      <c r="AO99" t="str">
        <f t="shared" si="41"/>
        <v/>
      </c>
      <c r="AP99" t="str">
        <f t="shared" si="41"/>
        <v/>
      </c>
      <c r="AQ99" t="str">
        <f t="shared" si="41"/>
        <v/>
      </c>
      <c r="AR99" t="str">
        <f t="shared" si="41"/>
        <v/>
      </c>
      <c r="AS99" t="str">
        <f t="shared" si="41"/>
        <v/>
      </c>
      <c r="AT99" t="str">
        <f t="shared" si="41"/>
        <v/>
      </c>
      <c r="AU99" t="str">
        <f t="shared" si="41"/>
        <v/>
      </c>
      <c r="AV99" t="str">
        <f t="shared" si="41"/>
        <v/>
      </c>
      <c r="AW99" t="str">
        <f t="shared" si="35"/>
        <v/>
      </c>
      <c r="AX99" t="str">
        <f t="shared" si="36"/>
        <v/>
      </c>
      <c r="AY99" t="str">
        <f t="shared" si="37"/>
        <v/>
      </c>
      <c r="AZ99" s="191" t="str">
        <f t="shared" si="38"/>
        <v/>
      </c>
      <c r="BA99" t="str">
        <f t="shared" si="40"/>
        <v/>
      </c>
      <c r="BK99" s="185" t="s">
        <v>728</v>
      </c>
      <c r="BL99" s="185"/>
      <c r="BM99" s="185"/>
      <c r="BN99" s="185"/>
      <c r="BO99" s="185"/>
      <c r="BP99" s="185"/>
      <c r="BQ99" s="185"/>
      <c r="BR99" s="185"/>
      <c r="BS99" s="185"/>
      <c r="BT99" s="185"/>
      <c r="BU99" s="185"/>
      <c r="BV99" s="185"/>
      <c r="BW99" s="185"/>
      <c r="BX99" s="185"/>
    </row>
    <row r="100" spans="9:79">
      <c r="I100" t="str">
        <f>IF(C100="","",COUNTIFS(Tabla1[[#All],[¿Pasó a miembro?]],"Si",Tabla1[[#All],[Tipo Incrito]],"&lt;&gt;Pre-Inscrito",Tabla1[[#All],[llave2]],Gráficos_!C100))</f>
        <v/>
      </c>
      <c r="J100" s="192" t="str">
        <f>IF(C100="","",COUNTIFS(Tabla1[[#All],[sem 01]],"=P",Tabla1[[#All],[llave2]],Gráficos_!C100))</f>
        <v/>
      </c>
      <c r="K100" s="193" t="str">
        <f>IF(C100="","",COUNTIFS(Tabla1[[#All],[sem 02]],"=P",Tabla1[[#All],[llave2]],Gráficos_!C100))</f>
        <v/>
      </c>
      <c r="L100" s="193" t="str">
        <f>IF(C100="","",COUNTIFS(Tabla1[[#All],[sem 03]],"=P",Tabla1[[#All],[llave2]],Gráficos_!C100))</f>
        <v/>
      </c>
      <c r="M100" s="193" t="str">
        <f>IF(C100="","",COUNTIFS(Tabla1[[#All],[sem 04]],"=P",Tabla1[[#All],[llave2]],Gráficos_!C100))</f>
        <v/>
      </c>
      <c r="N100" s="193" t="str">
        <f>IF(C100="","",COUNTIFS(Tabla1[[#All],[sem 05]],"=P",Tabla1[[#All],[llave2]],Gráficos_!C100))</f>
        <v/>
      </c>
      <c r="O100" s="193" t="str">
        <f>IF(C100="","",COUNTIFS(Tabla1[[#All],[sem 06]],"=P",Tabla1[[#All],[llave2]],Gráficos_!C100))</f>
        <v/>
      </c>
      <c r="P100" s="193" t="str">
        <f>IF(C100="","",COUNTIFS(Tabla1[[#All],[sem 07]],"=P",Tabla1[[#All],[llave2]],Gráficos_!C100))</f>
        <v/>
      </c>
      <c r="Q100" s="193" t="str">
        <f>IF(C100="","",COUNTIFS(Tabla1[[#All],[sem 08]],"=P",Tabla1[[#All],[llave2]],Gráficos_!C100))</f>
        <v/>
      </c>
      <c r="R100" s="193" t="str">
        <f>IF(C100="","",COUNTIFS(Tabla1[[#All],[sem 09]],"=P",Tabla1[[#All],[llave2]],Gráficos_!C100))</f>
        <v/>
      </c>
      <c r="S100" s="193" t="str">
        <f>IF(C100="","",COUNTIFS(Tabla1[[#All],[sem 10]],"=P",Tabla1[[#All],[llave2]],Gráficos_!C100))</f>
        <v/>
      </c>
      <c r="T100" s="193" t="str">
        <f>IF(C100="","",COUNTIFS(Tabla1[[#All],[sem 11]],"=P",Tabla1[[#All],[llave2]],Gráficos_!C100))</f>
        <v/>
      </c>
      <c r="U100" s="193" t="str">
        <f>IF(C100="","",COUNTIFS(Tabla1[[#All],[sem 12]],"=P",Tabla1[[#All],[llave2]],Gráficos_!C100))</f>
        <v/>
      </c>
      <c r="V100" s="193" t="str">
        <f>IF(C100="","",COUNTIFS(Tabla1[[#All],[sem 13]],"=P",Tabla1[[#All],[llave2]],Gráficos_!C100))</f>
        <v/>
      </c>
      <c r="W100" s="193" t="str">
        <f>IF(C100="","",COUNTIFS(Tabla1[[#All],[sem 14]],"=P",Tabla1[[#All],[llave2]],Gráficos_!C100))</f>
        <v/>
      </c>
      <c r="X100" s="193" t="str">
        <f>IF(C100="","",COUNTIFS(Tabla1[[#All],[sem 15]],"=P",Tabla1[[#All],[llave2]],Gráficos_!C100))</f>
        <v/>
      </c>
      <c r="Y100" s="194" t="str">
        <f>IF(C100="","",COUNTIFS(Tabla1[[#All],[sem 16]],"=P",Tabla1[[#All],[llave2]],Gráficos_!C100))</f>
        <v/>
      </c>
      <c r="AA100" s="187" t="str">
        <f t="shared" si="26"/>
        <v/>
      </c>
      <c r="AB100" s="193" t="str">
        <f t="shared" si="27"/>
        <v/>
      </c>
      <c r="AC100" s="195" t="str">
        <f t="shared" si="28"/>
        <v/>
      </c>
      <c r="AD100" t="str">
        <f t="shared" si="29"/>
        <v/>
      </c>
      <c r="AE100" t="str">
        <f t="shared" si="39"/>
        <v/>
      </c>
      <c r="AF100" t="str">
        <f t="shared" si="30"/>
        <v/>
      </c>
      <c r="AG100" t="str">
        <f t="shared" si="31"/>
        <v/>
      </c>
      <c r="AH100" t="str">
        <f t="shared" si="32"/>
        <v/>
      </c>
      <c r="AI100" s="193" t="str">
        <f t="shared" si="33"/>
        <v/>
      </c>
      <c r="AJ100" s="193"/>
      <c r="AK100" s="193" t="str">
        <f t="shared" si="41"/>
        <v/>
      </c>
      <c r="AL100" s="193" t="str">
        <f t="shared" si="41"/>
        <v/>
      </c>
      <c r="AM100" s="193" t="str">
        <f t="shared" si="41"/>
        <v/>
      </c>
      <c r="AN100" s="193" t="str">
        <f t="shared" si="41"/>
        <v/>
      </c>
      <c r="AO100" s="193" t="str">
        <f t="shared" si="41"/>
        <v/>
      </c>
      <c r="AP100" s="193" t="str">
        <f t="shared" si="41"/>
        <v/>
      </c>
      <c r="AQ100" s="193" t="str">
        <f t="shared" si="41"/>
        <v/>
      </c>
      <c r="AR100" s="193" t="str">
        <f t="shared" si="41"/>
        <v/>
      </c>
      <c r="AS100" s="193" t="str">
        <f t="shared" si="41"/>
        <v/>
      </c>
      <c r="AT100" s="193" t="str">
        <f t="shared" si="41"/>
        <v/>
      </c>
      <c r="AU100" s="193" t="str">
        <f t="shared" si="41"/>
        <v/>
      </c>
      <c r="AV100" s="193" t="str">
        <f t="shared" si="41"/>
        <v/>
      </c>
      <c r="AW100" s="193" t="str">
        <f t="shared" si="35"/>
        <v/>
      </c>
      <c r="AX100" s="193" t="str">
        <f t="shared" si="36"/>
        <v/>
      </c>
      <c r="AY100" s="193" t="str">
        <f t="shared" si="37"/>
        <v/>
      </c>
      <c r="AZ100" s="194" t="str">
        <f t="shared" si="38"/>
        <v/>
      </c>
      <c r="BA100" t="str">
        <f t="shared" si="40"/>
        <v/>
      </c>
    </row>
    <row r="101" spans="9:79">
      <c r="I101" t="str">
        <f>IF(C101="","",COUNTIFS(Tabla1[[#All],[¿Pasó a miembro?]],"Si",Tabla1[[#All],[Tipo Incrito]],"&lt;&gt;Pre-Inscrito",Tabla1[[#All],[llave2]],Gráficos_!C101))</f>
        <v/>
      </c>
      <c r="J101" t="str">
        <f>IF(C101="","",COUNTIFS(Tabla1[[#All],[sem 01]],"=P",Tabla1[[#All],[llave2]],Gráficos_!C101))</f>
        <v/>
      </c>
      <c r="K101" t="str">
        <f>IF(C101="","",COUNTIFS(Tabla1[[#All],[sem 02]],"=P",Tabla1[[#All],[llave2]],Gráficos_!C101))</f>
        <v/>
      </c>
      <c r="L101" t="str">
        <f>IF(C101="","",COUNTIFS(Tabla1[[#All],[sem 03]],"=P",Tabla1[[#All],[llave2]],Gráficos_!C101))</f>
        <v/>
      </c>
      <c r="M101" t="str">
        <f>IF(C101="","",COUNTIFS(Tabla1[[#All],[sem 04]],"=P",Tabla1[[#All],[llave2]],Gráficos_!C101))</f>
        <v/>
      </c>
      <c r="N101" t="str">
        <f>IF(C101="","",COUNTIFS(Tabla1[[#All],[sem 05]],"=P",Tabla1[[#All],[llave2]],Gráficos_!C101))</f>
        <v/>
      </c>
      <c r="O101" t="str">
        <f>IF(C101="","",COUNTIFS(Tabla1[[#All],[sem 06]],"=P",Tabla1[[#All],[llave2]],Gráficos_!C101))</f>
        <v/>
      </c>
      <c r="P101" t="str">
        <f>IF(C101="","",COUNTIFS(Tabla1[[#All],[sem 07]],"=P",Tabla1[[#All],[llave2]],Gráficos_!C101))</f>
        <v/>
      </c>
      <c r="Q101" t="str">
        <f>IF(C101="","",COUNTIFS(Tabla1[[#All],[sem 08]],"=P",Tabla1[[#All],[llave2]],Gráficos_!C101))</f>
        <v/>
      </c>
      <c r="R101" t="str">
        <f>IF(C101="","",COUNTIFS(Tabla1[[#All],[sem 09]],"=P",Tabla1[[#All],[llave2]],Gráficos_!C101))</f>
        <v/>
      </c>
      <c r="S101" t="str">
        <f>IF(C101="","",COUNTIFS(Tabla1[[#All],[sem 10]],"=P",Tabla1[[#All],[llave2]],Gráficos_!C101))</f>
        <v/>
      </c>
      <c r="T101" t="str">
        <f>IF(C101="","",COUNTIFS(Tabla1[[#All],[sem 11]],"=P",Tabla1[[#All],[llave2]],Gráficos_!C101))</f>
        <v/>
      </c>
      <c r="U101" t="str">
        <f>IF(C101="","",COUNTIFS(Tabla1[[#All],[sem 12]],"=P",Tabla1[[#All],[llave2]],Gráficos_!C101))</f>
        <v/>
      </c>
      <c r="AA101" t="str">
        <f t="shared" si="26"/>
        <v/>
      </c>
      <c r="AB101" t="str">
        <f t="shared" si="27"/>
        <v/>
      </c>
      <c r="AC101" t="str">
        <f t="shared" si="28"/>
        <v/>
      </c>
      <c r="AD101" t="str">
        <f t="shared" si="29"/>
        <v/>
      </c>
      <c r="AF101" t="str">
        <f t="shared" si="30"/>
        <v/>
      </c>
      <c r="AG101" t="str">
        <f t="shared" si="31"/>
        <v/>
      </c>
      <c r="AH101" t="str">
        <f t="shared" si="32"/>
        <v/>
      </c>
      <c r="AI101" t="str">
        <f t="shared" si="33"/>
        <v/>
      </c>
      <c r="AK101" t="str">
        <f t="shared" si="41"/>
        <v/>
      </c>
      <c r="AL101" t="str">
        <f t="shared" si="41"/>
        <v/>
      </c>
      <c r="AM101" t="str">
        <f t="shared" si="41"/>
        <v/>
      </c>
      <c r="AN101" t="str">
        <f t="shared" si="41"/>
        <v/>
      </c>
      <c r="AO101" t="str">
        <f t="shared" si="41"/>
        <v/>
      </c>
      <c r="AP101" t="str">
        <f t="shared" si="41"/>
        <v/>
      </c>
      <c r="AQ101" t="str">
        <f t="shared" si="41"/>
        <v/>
      </c>
      <c r="AR101" t="str">
        <f t="shared" si="41"/>
        <v/>
      </c>
      <c r="AS101" t="str">
        <f t="shared" si="41"/>
        <v/>
      </c>
      <c r="AT101" t="str">
        <f t="shared" si="41"/>
        <v/>
      </c>
      <c r="AU101" t="str">
        <f t="shared" si="41"/>
        <v/>
      </c>
      <c r="AV101" t="str">
        <f t="shared" si="41"/>
        <v/>
      </c>
      <c r="BA101" t="str">
        <f t="shared" si="40"/>
        <v/>
      </c>
      <c r="BK101" s="186" t="s">
        <v>10</v>
      </c>
      <c r="BL101" t="s">
        <v>688</v>
      </c>
    </row>
    <row r="102" spans="9:79">
      <c r="I102" t="str">
        <f>IF(C102="","",COUNTIFS(Tabla1[[#All],[¿Pasó a miembro?]],"Si",Tabla1[[#All],[Tipo Incrito]],"&lt;&gt;Pre-Inscrito",Tabla1[[#All],[llave2]],Gráficos_!C102))</f>
        <v/>
      </c>
      <c r="J102" t="str">
        <f>IF(C102="","",COUNTIFS(Tabla1[[#All],[sem 01]],"=P",Tabla1[[#All],[llave2]],Gráficos_!C102))</f>
        <v/>
      </c>
      <c r="K102" t="str">
        <f>IF(C102="","",COUNTIFS(Tabla1[[#All],[sem 02]],"=P",Tabla1[[#All],[llave2]],Gráficos_!C102))</f>
        <v/>
      </c>
      <c r="L102" t="str">
        <f>IF(C102="","",COUNTIFS(Tabla1[[#All],[sem 03]],"=P",Tabla1[[#All],[llave2]],Gráficos_!C102))</f>
        <v/>
      </c>
      <c r="M102" t="str">
        <f>IF(C102="","",COUNTIFS(Tabla1[[#All],[sem 04]],"=P",Tabla1[[#All],[llave2]],Gráficos_!C102))</f>
        <v/>
      </c>
      <c r="N102" t="str">
        <f>IF(C102="","",COUNTIFS(Tabla1[[#All],[sem 05]],"=P",Tabla1[[#All],[llave2]],Gráficos_!C102))</f>
        <v/>
      </c>
      <c r="O102" t="str">
        <f>IF(C102="","",COUNTIFS(Tabla1[[#All],[sem 06]],"=P",Tabla1[[#All],[llave2]],Gráficos_!C102))</f>
        <v/>
      </c>
      <c r="P102" t="str">
        <f>IF(C102="","",COUNTIFS(Tabla1[[#All],[sem 07]],"=P",Tabla1[[#All],[llave2]],Gráficos_!C102))</f>
        <v/>
      </c>
      <c r="Q102" t="str">
        <f>IF(C102="","",COUNTIFS(Tabla1[[#All],[sem 08]],"=P",Tabla1[[#All],[llave2]],Gráficos_!C102))</f>
        <v/>
      </c>
      <c r="R102" t="str">
        <f>IF(C102="","",COUNTIFS(Tabla1[[#All],[sem 09]],"=P",Tabla1[[#All],[llave2]],Gráficos_!C102))</f>
        <v/>
      </c>
      <c r="S102" t="str">
        <f>IF(C102="","",COUNTIFS(Tabla1[[#All],[sem 10]],"=P",Tabla1[[#All],[llave2]],Gráficos_!C102))</f>
        <v/>
      </c>
      <c r="T102" t="str">
        <f>IF(C102="","",COUNTIFS(Tabla1[[#All],[sem 11]],"=P",Tabla1[[#All],[llave2]],Gráficos_!C102))</f>
        <v/>
      </c>
      <c r="U102" t="str">
        <f>IF(C102="","",COUNTIFS(Tabla1[[#All],[sem 12]],"=P",Tabla1[[#All],[llave2]],Gráficos_!C102))</f>
        <v/>
      </c>
      <c r="AA102" t="str">
        <f t="shared" si="26"/>
        <v/>
      </c>
      <c r="AB102" t="str">
        <f t="shared" si="27"/>
        <v/>
      </c>
      <c r="AC102" t="str">
        <f t="shared" si="28"/>
        <v/>
      </c>
      <c r="AD102" t="str">
        <f t="shared" si="29"/>
        <v/>
      </c>
      <c r="AF102" t="str">
        <f t="shared" si="30"/>
        <v/>
      </c>
      <c r="AG102" t="str">
        <f t="shared" si="31"/>
        <v/>
      </c>
      <c r="AH102" t="str">
        <f t="shared" si="32"/>
        <v/>
      </c>
      <c r="AI102" t="str">
        <f t="shared" si="33"/>
        <v/>
      </c>
      <c r="AK102" t="str">
        <f t="shared" si="41"/>
        <v/>
      </c>
      <c r="AL102" t="str">
        <f t="shared" si="41"/>
        <v/>
      </c>
      <c r="AM102" t="str">
        <f t="shared" si="41"/>
        <v/>
      </c>
      <c r="AN102" t="str">
        <f t="shared" si="41"/>
        <v/>
      </c>
      <c r="AO102" t="str">
        <f t="shared" si="41"/>
        <v/>
      </c>
      <c r="AP102" t="str">
        <f t="shared" si="41"/>
        <v/>
      </c>
      <c r="AQ102" t="str">
        <f t="shared" si="41"/>
        <v/>
      </c>
      <c r="AR102" t="str">
        <f t="shared" si="41"/>
        <v/>
      </c>
      <c r="AS102" t="str">
        <f t="shared" si="41"/>
        <v/>
      </c>
      <c r="AT102" t="str">
        <f t="shared" si="41"/>
        <v/>
      </c>
      <c r="AU102" t="str">
        <f t="shared" si="41"/>
        <v/>
      </c>
      <c r="AV102" t="str">
        <f t="shared" si="41"/>
        <v/>
      </c>
      <c r="BA102" t="str">
        <f t="shared" si="40"/>
        <v/>
      </c>
    </row>
    <row r="103" spans="9:79">
      <c r="I103" t="str">
        <f>IF(C103="","",COUNTIFS(Tabla1[[#All],[¿Pasó a miembro?]],"Si",Tabla1[[#All],[Tipo Incrito]],"&lt;&gt;Pre-Inscrito",Tabla1[[#All],[llave2]],Gráficos_!C103))</f>
        <v/>
      </c>
      <c r="J103" t="str">
        <f>IF(C103="","",COUNTIFS(Tabla1[[#All],[sem 01]],"=P",Tabla1[[#All],[llave2]],Gráficos_!C103))</f>
        <v/>
      </c>
      <c r="K103" t="str">
        <f>IF(C103="","",COUNTIFS(Tabla1[[#All],[sem 02]],"=P",Tabla1[[#All],[llave2]],Gráficos_!C103))</f>
        <v/>
      </c>
      <c r="L103" t="str">
        <f>IF(C103="","",COUNTIFS(Tabla1[[#All],[sem 03]],"=P",Tabla1[[#All],[llave2]],Gráficos_!C103))</f>
        <v/>
      </c>
      <c r="M103" t="str">
        <f>IF(C103="","",COUNTIFS(Tabla1[[#All],[sem 04]],"=P",Tabla1[[#All],[llave2]],Gráficos_!C103))</f>
        <v/>
      </c>
      <c r="N103" t="str">
        <f>IF(C103="","",COUNTIFS(Tabla1[[#All],[sem 05]],"=P",Tabla1[[#All],[llave2]],Gráficos_!C103))</f>
        <v/>
      </c>
      <c r="O103" t="str">
        <f>IF(C103="","",COUNTIFS(Tabla1[[#All],[sem 06]],"=P",Tabla1[[#All],[llave2]],Gráficos_!C103))</f>
        <v/>
      </c>
      <c r="P103" t="str">
        <f>IF(C103="","",COUNTIFS(Tabla1[[#All],[sem 07]],"=P",Tabla1[[#All],[llave2]],Gráficos_!C103))</f>
        <v/>
      </c>
      <c r="Q103" t="str">
        <f>IF(C103="","",COUNTIFS(Tabla1[[#All],[sem 08]],"=P",Tabla1[[#All],[llave2]],Gráficos_!C103))</f>
        <v/>
      </c>
      <c r="R103" t="str">
        <f>IF(C103="","",COUNTIFS(Tabla1[[#All],[sem 09]],"=P",Tabla1[[#All],[llave2]],Gráficos_!C103))</f>
        <v/>
      </c>
      <c r="S103" t="str">
        <f>IF(C103="","",COUNTIFS(Tabla1[[#All],[sem 10]],"=P",Tabla1[[#All],[llave2]],Gráficos_!C103))</f>
        <v/>
      </c>
      <c r="T103" t="str">
        <f>IF(C103="","",COUNTIFS(Tabla1[[#All],[sem 11]],"=P",Tabla1[[#All],[llave2]],Gráficos_!C103))</f>
        <v/>
      </c>
      <c r="U103" t="str">
        <f>IF(C103="","",COUNTIFS(Tabla1[[#All],[sem 12]],"=P",Tabla1[[#All],[llave2]],Gráficos_!C103))</f>
        <v/>
      </c>
      <c r="AA103" t="str">
        <f t="shared" ref="AA103:AA134" si="42">IF(OR(C103="",C103="(En blanco)"),"",C103)</f>
        <v/>
      </c>
      <c r="AB103" t="str">
        <f t="shared" ref="AB103:AB134" si="43">IF(OR(D103="",D103="(En blanco)"),"",D103)</f>
        <v/>
      </c>
      <c r="AC103" t="str">
        <f t="shared" ref="AC103:AC134" si="44">IF(OR(B103="",B103="(En blanco)"),"",B103)</f>
        <v/>
      </c>
      <c r="AD103" t="str">
        <f t="shared" ref="AD103:AD134" si="45">IF(OR(B103="",B103="(En blanco)"),"",TEXT(B103,"mmmm"))</f>
        <v/>
      </c>
      <c r="AF103" t="str">
        <f t="shared" ref="AF103:AF134" si="46">IF(OR(E103="",E103="(En blanco)"),"",E103)</f>
        <v/>
      </c>
      <c r="AG103" t="str">
        <f t="shared" ref="AG103:AG134" si="47">IF(OR(F103="",F103="(En blanco)"),"",F103)</f>
        <v/>
      </c>
      <c r="AH103" t="str">
        <f t="shared" ref="AH103:AH134" si="48">IF(OR(G103="",G103="(En blanco)"),"",G103)</f>
        <v/>
      </c>
      <c r="AI103" t="str">
        <f t="shared" ref="AI103:AI134" si="49">IF(H103="","",H103)</f>
        <v/>
      </c>
      <c r="AK103" t="str">
        <f t="shared" si="41"/>
        <v/>
      </c>
      <c r="AL103" t="str">
        <f t="shared" si="41"/>
        <v/>
      </c>
      <c r="AM103" t="str">
        <f t="shared" si="41"/>
        <v/>
      </c>
      <c r="AN103" t="str">
        <f t="shared" si="41"/>
        <v/>
      </c>
      <c r="AO103" t="str">
        <f t="shared" si="41"/>
        <v/>
      </c>
      <c r="AP103" t="str">
        <f t="shared" si="41"/>
        <v/>
      </c>
      <c r="AQ103" t="str">
        <f t="shared" si="41"/>
        <v/>
      </c>
      <c r="AR103" t="str">
        <f t="shared" si="41"/>
        <v/>
      </c>
      <c r="AS103" t="str">
        <f t="shared" si="41"/>
        <v/>
      </c>
      <c r="AT103" t="str">
        <f t="shared" si="41"/>
        <v/>
      </c>
      <c r="AU103" t="str">
        <f t="shared" si="41"/>
        <v/>
      </c>
      <c r="AV103" t="str">
        <f t="shared" si="41"/>
        <v/>
      </c>
      <c r="BA103" t="str">
        <f t="shared" si="40"/>
        <v/>
      </c>
      <c r="BK103" s="186" t="s">
        <v>14</v>
      </c>
      <c r="BL103" s="186" t="s">
        <v>11</v>
      </c>
      <c r="BM103" s="186" t="s">
        <v>24</v>
      </c>
      <c r="BN103" s="186" t="s">
        <v>31</v>
      </c>
      <c r="BO103" s="186" t="s">
        <v>32</v>
      </c>
      <c r="BP103" t="s">
        <v>729</v>
      </c>
      <c r="BQ103" t="s">
        <v>730</v>
      </c>
      <c r="BR103" t="s">
        <v>731</v>
      </c>
      <c r="BS103" t="s">
        <v>732</v>
      </c>
      <c r="BT103" t="s">
        <v>733</v>
      </c>
      <c r="BU103" t="s">
        <v>734</v>
      </c>
      <c r="BV103" t="s">
        <v>735</v>
      </c>
      <c r="BW103" t="s">
        <v>736</v>
      </c>
      <c r="BX103" t="s">
        <v>737</v>
      </c>
      <c r="BY103" t="s">
        <v>738</v>
      </c>
      <c r="BZ103" t="s">
        <v>739</v>
      </c>
      <c r="CA103" t="s">
        <v>740</v>
      </c>
    </row>
    <row r="104" spans="9:79">
      <c r="I104" t="str">
        <f>IF(C104="","",COUNTIFS(Tabla1[[#All],[¿Pasó a miembro?]],"Si",Tabla1[[#All],[Tipo Incrito]],"&lt;&gt;Pre-Inscrito",Tabla1[[#All],[llave2]],Gráficos_!C104))</f>
        <v/>
      </c>
      <c r="J104" t="str">
        <f>IF(C104="","",COUNTIFS(Tabla1[[#All],[sem 01]],"=P",Tabla1[[#All],[llave2]],Gráficos_!C104))</f>
        <v/>
      </c>
      <c r="K104" t="str">
        <f>IF(C104="","",COUNTIFS(Tabla1[[#All],[sem 02]],"=P",Tabla1[[#All],[llave2]],Gráficos_!C104))</f>
        <v/>
      </c>
      <c r="L104" t="str">
        <f>IF(C104="","",COUNTIFS(Tabla1[[#All],[sem 03]],"=P",Tabla1[[#All],[llave2]],Gráficos_!C104))</f>
        <v/>
      </c>
      <c r="M104" t="str">
        <f>IF(C104="","",COUNTIFS(Tabla1[[#All],[sem 04]],"=P",Tabla1[[#All],[llave2]],Gráficos_!C104))</f>
        <v/>
      </c>
      <c r="N104" t="str">
        <f>IF(C104="","",COUNTIFS(Tabla1[[#All],[sem 05]],"=P",Tabla1[[#All],[llave2]],Gráficos_!C104))</f>
        <v/>
      </c>
      <c r="O104" t="str">
        <f>IF(C104="","",COUNTIFS(Tabla1[[#All],[sem 06]],"=P",Tabla1[[#All],[llave2]],Gráficos_!C104))</f>
        <v/>
      </c>
      <c r="P104" t="str">
        <f>IF(C104="","",COUNTIFS(Tabla1[[#All],[sem 07]],"=P",Tabla1[[#All],[llave2]],Gráficos_!C104))</f>
        <v/>
      </c>
      <c r="Q104" t="str">
        <f>IF(C104="","",COUNTIFS(Tabla1[[#All],[sem 08]],"=P",Tabla1[[#All],[llave2]],Gráficos_!C104))</f>
        <v/>
      </c>
      <c r="R104" t="str">
        <f>IF(C104="","",COUNTIFS(Tabla1[[#All],[sem 09]],"=P",Tabla1[[#All],[llave2]],Gráficos_!C104))</f>
        <v/>
      </c>
      <c r="S104" t="str">
        <f>IF(C104="","",COUNTIFS(Tabla1[[#All],[sem 10]],"=P",Tabla1[[#All],[llave2]],Gráficos_!C104))</f>
        <v/>
      </c>
      <c r="T104" t="str">
        <f>IF(C104="","",COUNTIFS(Tabla1[[#All],[sem 11]],"=P",Tabla1[[#All],[llave2]],Gráficos_!C104))</f>
        <v/>
      </c>
      <c r="U104" t="str">
        <f>IF(C104="","",COUNTIFS(Tabla1[[#All],[sem 12]],"=P",Tabla1[[#All],[llave2]],Gráficos_!C104))</f>
        <v/>
      </c>
      <c r="AA104" t="str">
        <f t="shared" si="42"/>
        <v/>
      </c>
      <c r="AB104" t="str">
        <f t="shared" si="43"/>
        <v/>
      </c>
      <c r="AC104" t="str">
        <f t="shared" si="44"/>
        <v/>
      </c>
      <c r="AD104" t="str">
        <f t="shared" si="45"/>
        <v/>
      </c>
      <c r="AF104" t="str">
        <f t="shared" si="46"/>
        <v/>
      </c>
      <c r="AG104" t="str">
        <f t="shared" si="47"/>
        <v/>
      </c>
      <c r="AH104" t="str">
        <f t="shared" si="48"/>
        <v/>
      </c>
      <c r="AI104" t="str">
        <f t="shared" si="49"/>
        <v/>
      </c>
      <c r="AK104" t="str">
        <f t="shared" si="41"/>
        <v/>
      </c>
      <c r="AL104" t="str">
        <f t="shared" si="41"/>
        <v/>
      </c>
      <c r="AM104" t="str">
        <f t="shared" si="41"/>
        <v/>
      </c>
      <c r="AN104" t="str">
        <f t="shared" si="41"/>
        <v/>
      </c>
      <c r="AO104" t="str">
        <f t="shared" si="41"/>
        <v/>
      </c>
      <c r="AP104" t="str">
        <f t="shared" si="41"/>
        <v/>
      </c>
      <c r="AQ104" t="str">
        <f t="shared" si="41"/>
        <v/>
      </c>
      <c r="AR104" t="str">
        <f t="shared" si="41"/>
        <v/>
      </c>
      <c r="AS104" t="str">
        <f t="shared" si="41"/>
        <v/>
      </c>
      <c r="AT104" t="str">
        <f t="shared" si="41"/>
        <v/>
      </c>
      <c r="AU104" t="str">
        <f t="shared" si="41"/>
        <v/>
      </c>
      <c r="AV104" t="str">
        <f t="shared" si="41"/>
        <v/>
      </c>
      <c r="BA104" t="str">
        <f t="shared" si="40"/>
        <v/>
      </c>
      <c r="BK104" t="s">
        <v>726</v>
      </c>
      <c r="BL104" t="s">
        <v>726</v>
      </c>
      <c r="BM104" t="s">
        <v>726</v>
      </c>
      <c r="BN104" t="s">
        <v>726</v>
      </c>
      <c r="BP104" s="329">
        <v>0</v>
      </c>
      <c r="BQ104" s="329">
        <v>0</v>
      </c>
      <c r="BR104" s="329">
        <v>0</v>
      </c>
      <c r="BS104" s="329">
        <v>0</v>
      </c>
      <c r="BT104" s="329">
        <v>0</v>
      </c>
      <c r="BU104" s="329">
        <v>0</v>
      </c>
      <c r="BV104" s="329">
        <v>0</v>
      </c>
      <c r="BW104" s="329">
        <v>0</v>
      </c>
      <c r="BX104" s="329">
        <v>0</v>
      </c>
      <c r="BY104" s="329">
        <v>0</v>
      </c>
      <c r="BZ104" s="329">
        <v>0</v>
      </c>
      <c r="CA104" s="329">
        <v>0</v>
      </c>
    </row>
    <row r="105" spans="9:79">
      <c r="I105" t="str">
        <f>IF(C105="","",COUNTIFS(Tabla1[[#All],[¿Pasó a miembro?]],"Si",Tabla1[[#All],[Tipo Incrito]],"&lt;&gt;Pre-Inscrito",Tabla1[[#All],[llave2]],Gráficos_!C105))</f>
        <v/>
      </c>
      <c r="J105" t="str">
        <f>IF(C105="","",COUNTIFS(Tabla1[[#All],[sem 01]],"=P",Tabla1[[#All],[llave2]],Gráficos_!C105))</f>
        <v/>
      </c>
      <c r="K105" t="str">
        <f>IF(C105="","",COUNTIFS(Tabla1[[#All],[sem 02]],"=P",Tabla1[[#All],[llave2]],Gráficos_!C105))</f>
        <v/>
      </c>
      <c r="L105" t="str">
        <f>IF(C105="","",COUNTIFS(Tabla1[[#All],[sem 03]],"=P",Tabla1[[#All],[llave2]],Gráficos_!C105))</f>
        <v/>
      </c>
      <c r="M105" t="str">
        <f>IF(C105="","",COUNTIFS(Tabla1[[#All],[sem 04]],"=P",Tabla1[[#All],[llave2]],Gráficos_!C105))</f>
        <v/>
      </c>
      <c r="N105" t="str">
        <f>IF(C105="","",COUNTIFS(Tabla1[[#All],[sem 05]],"=P",Tabla1[[#All],[llave2]],Gráficos_!C105))</f>
        <v/>
      </c>
      <c r="O105" t="str">
        <f>IF(C105="","",COUNTIFS(Tabla1[[#All],[sem 06]],"=P",Tabla1[[#All],[llave2]],Gráficos_!C105))</f>
        <v/>
      </c>
      <c r="P105" t="str">
        <f>IF(C105="","",COUNTIFS(Tabla1[[#All],[sem 07]],"=P",Tabla1[[#All],[llave2]],Gráficos_!C105))</f>
        <v/>
      </c>
      <c r="Q105" t="str">
        <f>IF(C105="","",COUNTIFS(Tabla1[[#All],[sem 08]],"=P",Tabla1[[#All],[llave2]],Gráficos_!C105))</f>
        <v/>
      </c>
      <c r="R105" t="str">
        <f>IF(C105="","",COUNTIFS(Tabla1[[#All],[sem 09]],"=P",Tabla1[[#All],[llave2]],Gráficos_!C105))</f>
        <v/>
      </c>
      <c r="S105" t="str">
        <f>IF(C105="","",COUNTIFS(Tabla1[[#All],[sem 10]],"=P",Tabla1[[#All],[llave2]],Gráficos_!C105))</f>
        <v/>
      </c>
      <c r="T105" t="str">
        <f>IF(C105="","",COUNTIFS(Tabla1[[#All],[sem 11]],"=P",Tabla1[[#All],[llave2]],Gráficos_!C105))</f>
        <v/>
      </c>
      <c r="U105" t="str">
        <f>IF(C105="","",COUNTIFS(Tabla1[[#All],[sem 12]],"=P",Tabla1[[#All],[llave2]],Gráficos_!C105))</f>
        <v/>
      </c>
      <c r="AA105" t="str">
        <f t="shared" si="42"/>
        <v/>
      </c>
      <c r="AB105" t="str">
        <f t="shared" si="43"/>
        <v/>
      </c>
      <c r="AC105" t="str">
        <f t="shared" si="44"/>
        <v/>
      </c>
      <c r="AD105" t="str">
        <f t="shared" si="45"/>
        <v/>
      </c>
      <c r="AF105" t="str">
        <f t="shared" si="46"/>
        <v/>
      </c>
      <c r="AG105" t="str">
        <f t="shared" si="47"/>
        <v/>
      </c>
      <c r="AH105" t="str">
        <f t="shared" si="48"/>
        <v/>
      </c>
      <c r="AI105" t="str">
        <f t="shared" si="49"/>
        <v/>
      </c>
      <c r="AK105" t="str">
        <f t="shared" si="41"/>
        <v/>
      </c>
      <c r="AL105" t="str">
        <f t="shared" si="41"/>
        <v/>
      </c>
      <c r="AM105" t="str">
        <f t="shared" si="41"/>
        <v/>
      </c>
      <c r="AN105" t="str">
        <f t="shared" si="41"/>
        <v/>
      </c>
      <c r="AO105" t="str">
        <f t="shared" si="41"/>
        <v/>
      </c>
      <c r="AP105" t="str">
        <f t="shared" si="41"/>
        <v/>
      </c>
      <c r="AQ105" t="str">
        <f t="shared" si="41"/>
        <v/>
      </c>
      <c r="AR105" t="str">
        <f t="shared" si="41"/>
        <v/>
      </c>
      <c r="AS105" t="str">
        <f t="shared" si="41"/>
        <v/>
      </c>
      <c r="AT105" t="str">
        <f t="shared" si="41"/>
        <v/>
      </c>
      <c r="AU105" t="str">
        <f t="shared" si="41"/>
        <v/>
      </c>
      <c r="AV105" t="str">
        <f t="shared" si="41"/>
        <v/>
      </c>
      <c r="BA105" t="str">
        <f t="shared" si="40"/>
        <v/>
      </c>
      <c r="BK105" s="63">
        <v>45665</v>
      </c>
      <c r="BL105" t="s">
        <v>73</v>
      </c>
      <c r="BM105" t="s">
        <v>82</v>
      </c>
      <c r="BN105" t="s">
        <v>83</v>
      </c>
      <c r="BO105" t="s">
        <v>84</v>
      </c>
      <c r="BP105" s="329">
        <v>6</v>
      </c>
      <c r="BQ105" s="329">
        <v>8</v>
      </c>
      <c r="BR105" s="329">
        <v>7</v>
      </c>
      <c r="BS105" s="329">
        <v>6</v>
      </c>
      <c r="BT105" s="329">
        <v>6</v>
      </c>
      <c r="BU105" s="329">
        <v>6</v>
      </c>
      <c r="BV105" s="329">
        <v>4</v>
      </c>
      <c r="BW105" s="329">
        <v>5</v>
      </c>
      <c r="BX105" s="329">
        <v>0</v>
      </c>
      <c r="BY105" s="329">
        <v>0</v>
      </c>
      <c r="BZ105" s="329">
        <v>0</v>
      </c>
      <c r="CA105" s="329">
        <v>0</v>
      </c>
    </row>
    <row r="106" spans="9:79">
      <c r="I106" t="str">
        <f>IF(C106="","",COUNTIFS(Tabla1[[#All],[¿Pasó a miembro?]],"Si",Tabla1[[#All],[Tipo Incrito]],"&lt;&gt;Pre-Inscrito",Tabla1[[#All],[llave2]],Gráficos_!C106))</f>
        <v/>
      </c>
      <c r="J106" t="str">
        <f>IF(C106="","",COUNTIFS(Tabla1[[#All],[sem 01]],"=P",Tabla1[[#All],[llave2]],Gráficos_!C106))</f>
        <v/>
      </c>
      <c r="K106" t="str">
        <f>IF(C106="","",COUNTIFS(Tabla1[[#All],[sem 02]],"=P",Tabla1[[#All],[llave2]],Gráficos_!C106))</f>
        <v/>
      </c>
      <c r="L106" t="str">
        <f>IF(C106="","",COUNTIFS(Tabla1[[#All],[sem 03]],"=P",Tabla1[[#All],[llave2]],Gráficos_!C106))</f>
        <v/>
      </c>
      <c r="M106" t="str">
        <f>IF(C106="","",COUNTIFS(Tabla1[[#All],[sem 04]],"=P",Tabla1[[#All],[llave2]],Gráficos_!C106))</f>
        <v/>
      </c>
      <c r="N106" t="str">
        <f>IF(C106="","",COUNTIFS(Tabla1[[#All],[sem 05]],"=P",Tabla1[[#All],[llave2]],Gráficos_!C106))</f>
        <v/>
      </c>
      <c r="O106" t="str">
        <f>IF(C106="","",COUNTIFS(Tabla1[[#All],[sem 06]],"=P",Tabla1[[#All],[llave2]],Gráficos_!C106))</f>
        <v/>
      </c>
      <c r="P106" t="str">
        <f>IF(C106="","",COUNTIFS(Tabla1[[#All],[sem 07]],"=P",Tabla1[[#All],[llave2]],Gráficos_!C106))</f>
        <v/>
      </c>
      <c r="Q106" t="str">
        <f>IF(C106="","",COUNTIFS(Tabla1[[#All],[sem 08]],"=P",Tabla1[[#All],[llave2]],Gráficos_!C106))</f>
        <v/>
      </c>
      <c r="R106" t="str">
        <f>IF(C106="","",COUNTIFS(Tabla1[[#All],[sem 09]],"=P",Tabla1[[#All],[llave2]],Gráficos_!C106))</f>
        <v/>
      </c>
      <c r="S106" t="str">
        <f>IF(C106="","",COUNTIFS(Tabla1[[#All],[sem 10]],"=P",Tabla1[[#All],[llave2]],Gráficos_!C106))</f>
        <v/>
      </c>
      <c r="T106" t="str">
        <f>IF(C106="","",COUNTIFS(Tabla1[[#All],[sem 11]],"=P",Tabla1[[#All],[llave2]],Gráficos_!C106))</f>
        <v/>
      </c>
      <c r="U106" t="str">
        <f>IF(C106="","",COUNTIFS(Tabla1[[#All],[sem 12]],"=P",Tabla1[[#All],[llave2]],Gráficos_!C106))</f>
        <v/>
      </c>
      <c r="AA106" t="str">
        <f t="shared" si="42"/>
        <v/>
      </c>
      <c r="AB106" t="str">
        <f t="shared" si="43"/>
        <v/>
      </c>
      <c r="AC106" t="str">
        <f t="shared" si="44"/>
        <v/>
      </c>
      <c r="AD106" t="str">
        <f t="shared" si="45"/>
        <v/>
      </c>
      <c r="AF106" t="str">
        <f t="shared" si="46"/>
        <v/>
      </c>
      <c r="AG106" t="str">
        <f t="shared" si="47"/>
        <v/>
      </c>
      <c r="AH106" t="str">
        <f t="shared" si="48"/>
        <v/>
      </c>
      <c r="AI106" t="str">
        <f t="shared" si="49"/>
        <v/>
      </c>
      <c r="AK106" t="str">
        <f t="shared" si="41"/>
        <v/>
      </c>
      <c r="AL106" t="str">
        <f t="shared" si="41"/>
        <v/>
      </c>
      <c r="AM106" t="str">
        <f t="shared" si="41"/>
        <v/>
      </c>
      <c r="AN106" t="str">
        <f t="shared" si="41"/>
        <v/>
      </c>
      <c r="AO106" t="str">
        <f t="shared" si="41"/>
        <v/>
      </c>
      <c r="AP106" t="str">
        <f t="shared" si="41"/>
        <v/>
      </c>
      <c r="AQ106" t="str">
        <f t="shared" si="41"/>
        <v/>
      </c>
      <c r="AR106" t="str">
        <f t="shared" si="41"/>
        <v/>
      </c>
      <c r="AS106" t="str">
        <f t="shared" si="41"/>
        <v/>
      </c>
      <c r="AT106" t="str">
        <f t="shared" si="41"/>
        <v/>
      </c>
      <c r="AU106" t="str">
        <f t="shared" si="41"/>
        <v/>
      </c>
      <c r="AV106" t="str">
        <f t="shared" si="41"/>
        <v/>
      </c>
      <c r="BA106" t="str">
        <f t="shared" si="40"/>
        <v/>
      </c>
      <c r="BK106" s="63">
        <v>45665</v>
      </c>
      <c r="BL106" t="s">
        <v>73</v>
      </c>
      <c r="BM106" t="s">
        <v>82</v>
      </c>
      <c r="BN106" t="s">
        <v>132</v>
      </c>
      <c r="BO106" t="s">
        <v>84</v>
      </c>
      <c r="BP106" s="329">
        <v>3</v>
      </c>
      <c r="BQ106" s="329">
        <v>6</v>
      </c>
      <c r="BR106" s="329">
        <v>8</v>
      </c>
      <c r="BS106" s="329">
        <v>8</v>
      </c>
      <c r="BT106" s="329">
        <v>6</v>
      </c>
      <c r="BU106" s="329">
        <v>7</v>
      </c>
      <c r="BV106" s="329">
        <v>5</v>
      </c>
      <c r="BW106" s="329">
        <v>7</v>
      </c>
      <c r="BX106" s="329">
        <v>0</v>
      </c>
      <c r="BY106" s="329">
        <v>0</v>
      </c>
      <c r="BZ106" s="329">
        <v>0</v>
      </c>
      <c r="CA106" s="329">
        <v>0</v>
      </c>
    </row>
    <row r="107" spans="9:79">
      <c r="I107" t="str">
        <f>IF(C107="","",COUNTIFS(Tabla1[[#All],[¿Pasó a miembro?]],"Si",Tabla1[[#All],[Tipo Incrito]],"&lt;&gt;Pre-Inscrito",Tabla1[[#All],[llave2]],Gráficos_!C107))</f>
        <v/>
      </c>
      <c r="J107" t="str">
        <f>IF(C107="","",COUNTIFS(Tabla1[[#All],[sem 01]],"=P",Tabla1[[#All],[llave2]],Gráficos_!C107))</f>
        <v/>
      </c>
      <c r="K107" t="str">
        <f>IF(C107="","",COUNTIFS(Tabla1[[#All],[sem 02]],"=P",Tabla1[[#All],[llave2]],Gráficos_!C107))</f>
        <v/>
      </c>
      <c r="L107" t="str">
        <f>IF(C107="","",COUNTIFS(Tabla1[[#All],[sem 03]],"=P",Tabla1[[#All],[llave2]],Gráficos_!C107))</f>
        <v/>
      </c>
      <c r="M107" t="str">
        <f>IF(C107="","",COUNTIFS(Tabla1[[#All],[sem 04]],"=P",Tabla1[[#All],[llave2]],Gráficos_!C107))</f>
        <v/>
      </c>
      <c r="N107" t="str">
        <f>IF(C107="","",COUNTIFS(Tabla1[[#All],[sem 05]],"=P",Tabla1[[#All],[llave2]],Gráficos_!C107))</f>
        <v/>
      </c>
      <c r="O107" t="str">
        <f>IF(C107="","",COUNTIFS(Tabla1[[#All],[sem 06]],"=P",Tabla1[[#All],[llave2]],Gráficos_!C107))</f>
        <v/>
      </c>
      <c r="P107" t="str">
        <f>IF(C107="","",COUNTIFS(Tabla1[[#All],[sem 07]],"=P",Tabla1[[#All],[llave2]],Gráficos_!C107))</f>
        <v/>
      </c>
      <c r="Q107" t="str">
        <f>IF(C107="","",COUNTIFS(Tabla1[[#All],[sem 08]],"=P",Tabla1[[#All],[llave2]],Gráficos_!C107))</f>
        <v/>
      </c>
      <c r="R107" t="str">
        <f>IF(C107="","",COUNTIFS(Tabla1[[#All],[sem 09]],"=P",Tabla1[[#All],[llave2]],Gráficos_!C107))</f>
        <v/>
      </c>
      <c r="S107" t="str">
        <f>IF(C107="","",COUNTIFS(Tabla1[[#All],[sem 10]],"=P",Tabla1[[#All],[llave2]],Gráficos_!C107))</f>
        <v/>
      </c>
      <c r="T107" t="str">
        <f>IF(C107="","",COUNTIFS(Tabla1[[#All],[sem 11]],"=P",Tabla1[[#All],[llave2]],Gráficos_!C107))</f>
        <v/>
      </c>
      <c r="U107" t="str">
        <f>IF(C107="","",COUNTIFS(Tabla1[[#All],[sem 12]],"=P",Tabla1[[#All],[llave2]],Gráficos_!C107))</f>
        <v/>
      </c>
      <c r="AA107" t="str">
        <f t="shared" si="42"/>
        <v/>
      </c>
      <c r="AB107" t="str">
        <f t="shared" si="43"/>
        <v/>
      </c>
      <c r="AC107" t="str">
        <f t="shared" si="44"/>
        <v/>
      </c>
      <c r="AD107" t="str">
        <f t="shared" si="45"/>
        <v/>
      </c>
      <c r="AF107" t="str">
        <f t="shared" si="46"/>
        <v/>
      </c>
      <c r="AG107" t="str">
        <f t="shared" si="47"/>
        <v/>
      </c>
      <c r="AH107" t="str">
        <f t="shared" si="48"/>
        <v/>
      </c>
      <c r="AI107" t="str">
        <f t="shared" si="49"/>
        <v/>
      </c>
      <c r="AK107" t="str">
        <f t="shared" si="41"/>
        <v/>
      </c>
      <c r="AL107" t="str">
        <f t="shared" si="41"/>
        <v/>
      </c>
      <c r="AM107" t="str">
        <f t="shared" si="41"/>
        <v/>
      </c>
      <c r="AN107" t="str">
        <f t="shared" si="41"/>
        <v/>
      </c>
      <c r="AO107" t="str">
        <f t="shared" si="41"/>
        <v/>
      </c>
      <c r="AP107" t="str">
        <f t="shared" si="41"/>
        <v/>
      </c>
      <c r="AQ107" t="str">
        <f t="shared" si="41"/>
        <v/>
      </c>
      <c r="AR107" t="str">
        <f t="shared" si="41"/>
        <v/>
      </c>
      <c r="AS107" t="str">
        <f t="shared" si="41"/>
        <v/>
      </c>
      <c r="AT107" t="str">
        <f t="shared" si="41"/>
        <v/>
      </c>
      <c r="AU107" t="str">
        <f t="shared" si="41"/>
        <v/>
      </c>
      <c r="AV107" t="str">
        <f t="shared" si="41"/>
        <v/>
      </c>
      <c r="BA107" t="str">
        <f t="shared" si="40"/>
        <v/>
      </c>
      <c r="BK107" s="63">
        <v>45665</v>
      </c>
      <c r="BL107" t="s">
        <v>73</v>
      </c>
      <c r="BM107" t="s">
        <v>82</v>
      </c>
      <c r="BN107" t="s">
        <v>176</v>
      </c>
      <c r="BO107" t="s">
        <v>177</v>
      </c>
      <c r="BP107" s="329">
        <v>4</v>
      </c>
      <c r="BQ107" s="329">
        <v>8</v>
      </c>
      <c r="BR107" s="329">
        <v>8</v>
      </c>
      <c r="BS107" s="329">
        <v>6</v>
      </c>
      <c r="BT107" s="329">
        <v>6</v>
      </c>
      <c r="BU107" s="329">
        <v>7</v>
      </c>
      <c r="BV107" s="329">
        <v>7</v>
      </c>
      <c r="BW107" s="329">
        <v>6</v>
      </c>
      <c r="BX107" s="329">
        <v>0</v>
      </c>
      <c r="BY107" s="329">
        <v>0</v>
      </c>
      <c r="BZ107" s="329">
        <v>0</v>
      </c>
      <c r="CA107" s="329">
        <v>0</v>
      </c>
    </row>
    <row r="108" spans="9:79">
      <c r="I108" t="str">
        <f>IF(C108="","",COUNTIFS(Tabla1[[#All],[¿Pasó a miembro?]],"Si",Tabla1[[#All],[Tipo Incrito]],"&lt;&gt;Pre-Inscrito",Tabla1[[#All],[llave2]],Gráficos_!C108))</f>
        <v/>
      </c>
      <c r="J108" t="str">
        <f>IF(C108="","",COUNTIFS(Tabla1[[#All],[sem 01]],"=P",Tabla1[[#All],[llave2]],Gráficos_!C108))</f>
        <v/>
      </c>
      <c r="K108" t="str">
        <f>IF(C108="","",COUNTIFS(Tabla1[[#All],[sem 02]],"=P",Tabla1[[#All],[llave2]],Gráficos_!C108))</f>
        <v/>
      </c>
      <c r="L108" t="str">
        <f>IF(C108="","",COUNTIFS(Tabla1[[#All],[sem 03]],"=P",Tabla1[[#All],[llave2]],Gráficos_!C108))</f>
        <v/>
      </c>
      <c r="M108" t="str">
        <f>IF(C108="","",COUNTIFS(Tabla1[[#All],[sem 04]],"=P",Tabla1[[#All],[llave2]],Gráficos_!C108))</f>
        <v/>
      </c>
      <c r="N108" t="str">
        <f>IF(C108="","",COUNTIFS(Tabla1[[#All],[sem 05]],"=P",Tabla1[[#All],[llave2]],Gráficos_!C108))</f>
        <v/>
      </c>
      <c r="O108" t="str">
        <f>IF(C108="","",COUNTIFS(Tabla1[[#All],[sem 06]],"=P",Tabla1[[#All],[llave2]],Gráficos_!C108))</f>
        <v/>
      </c>
      <c r="P108" t="str">
        <f>IF(C108="","",COUNTIFS(Tabla1[[#All],[sem 07]],"=P",Tabla1[[#All],[llave2]],Gráficos_!C108))</f>
        <v/>
      </c>
      <c r="Q108" t="str">
        <f>IF(C108="","",COUNTIFS(Tabla1[[#All],[sem 08]],"=P",Tabla1[[#All],[llave2]],Gráficos_!C108))</f>
        <v/>
      </c>
      <c r="R108" t="str">
        <f>IF(C108="","",COUNTIFS(Tabla1[[#All],[sem 09]],"=P",Tabla1[[#All],[llave2]],Gráficos_!C108))</f>
        <v/>
      </c>
      <c r="S108" t="str">
        <f>IF(C108="","",COUNTIFS(Tabla1[[#All],[sem 10]],"=P",Tabla1[[#All],[llave2]],Gráficos_!C108))</f>
        <v/>
      </c>
      <c r="T108" t="str">
        <f>IF(C108="","",COUNTIFS(Tabla1[[#All],[sem 11]],"=P",Tabla1[[#All],[llave2]],Gráficos_!C108))</f>
        <v/>
      </c>
      <c r="U108" t="str">
        <f>IF(C108="","",COUNTIFS(Tabla1[[#All],[sem 12]],"=P",Tabla1[[#All],[llave2]],Gráficos_!C108))</f>
        <v/>
      </c>
      <c r="AA108" t="str">
        <f t="shared" si="42"/>
        <v/>
      </c>
      <c r="AB108" t="str">
        <f t="shared" si="43"/>
        <v/>
      </c>
      <c r="AC108" t="str">
        <f t="shared" si="44"/>
        <v/>
      </c>
      <c r="AD108" t="str">
        <f t="shared" si="45"/>
        <v/>
      </c>
      <c r="AF108" t="str">
        <f t="shared" si="46"/>
        <v/>
      </c>
      <c r="AG108" t="str">
        <f t="shared" si="47"/>
        <v/>
      </c>
      <c r="AH108" t="str">
        <f t="shared" si="48"/>
        <v/>
      </c>
      <c r="AI108" t="str">
        <f t="shared" si="49"/>
        <v/>
      </c>
      <c r="AK108" t="str">
        <f t="shared" si="41"/>
        <v/>
      </c>
      <c r="AL108" t="str">
        <f t="shared" si="41"/>
        <v/>
      </c>
      <c r="AM108" t="str">
        <f t="shared" si="41"/>
        <v/>
      </c>
      <c r="AN108" t="str">
        <f t="shared" si="41"/>
        <v/>
      </c>
      <c r="AO108" t="str">
        <f t="shared" si="41"/>
        <v/>
      </c>
      <c r="AP108" t="str">
        <f t="shared" si="41"/>
        <v/>
      </c>
      <c r="AQ108" t="str">
        <f t="shared" si="41"/>
        <v/>
      </c>
      <c r="AR108" t="str">
        <f t="shared" si="41"/>
        <v/>
      </c>
      <c r="AS108" t="str">
        <f t="shared" si="41"/>
        <v/>
      </c>
      <c r="AT108" t="str">
        <f t="shared" si="41"/>
        <v/>
      </c>
      <c r="AU108" t="str">
        <f t="shared" si="41"/>
        <v/>
      </c>
      <c r="AV108" t="str">
        <f t="shared" si="41"/>
        <v/>
      </c>
      <c r="BA108" t="str">
        <f t="shared" si="40"/>
        <v/>
      </c>
      <c r="BK108" s="63">
        <v>45666</v>
      </c>
      <c r="BL108" t="s">
        <v>73</v>
      </c>
      <c r="BM108" t="s">
        <v>82</v>
      </c>
      <c r="BN108" t="s">
        <v>132</v>
      </c>
      <c r="BO108" t="s">
        <v>84</v>
      </c>
      <c r="BP108" s="329">
        <v>7</v>
      </c>
      <c r="BQ108" s="329">
        <v>14</v>
      </c>
      <c r="BR108" s="329">
        <v>15</v>
      </c>
      <c r="BS108" s="329">
        <v>16</v>
      </c>
      <c r="BT108" s="329">
        <v>11</v>
      </c>
      <c r="BU108" s="329">
        <v>10</v>
      </c>
      <c r="BV108" s="329">
        <v>9</v>
      </c>
      <c r="BW108" s="329">
        <v>11</v>
      </c>
      <c r="BX108" s="329">
        <v>0</v>
      </c>
      <c r="BY108" s="329">
        <v>0</v>
      </c>
      <c r="BZ108" s="329">
        <v>0</v>
      </c>
      <c r="CA108" s="329">
        <v>0</v>
      </c>
    </row>
    <row r="109" spans="9:79">
      <c r="I109" t="str">
        <f>IF(C109="","",COUNTIFS(Tabla1[[#All],[¿Pasó a miembro?]],"Si",Tabla1[[#All],[Tipo Incrito]],"&lt;&gt;Pre-Inscrito",Tabla1[[#All],[llave2]],Gráficos_!C109))</f>
        <v/>
      </c>
      <c r="J109" t="str">
        <f>IF(C109="","",COUNTIFS(Tabla1[[#All],[sem 01]],"=P",Tabla1[[#All],[llave2]],Gráficos_!C109))</f>
        <v/>
      </c>
      <c r="K109" t="str">
        <f>IF(C109="","",COUNTIFS(Tabla1[[#All],[sem 02]],"=P",Tabla1[[#All],[llave2]],Gráficos_!C109))</f>
        <v/>
      </c>
      <c r="L109" t="str">
        <f>IF(C109="","",COUNTIFS(Tabla1[[#All],[sem 03]],"=P",Tabla1[[#All],[llave2]],Gráficos_!C109))</f>
        <v/>
      </c>
      <c r="M109" t="str">
        <f>IF(C109="","",COUNTIFS(Tabla1[[#All],[sem 04]],"=P",Tabla1[[#All],[llave2]],Gráficos_!C109))</f>
        <v/>
      </c>
      <c r="N109" t="str">
        <f>IF(C109="","",COUNTIFS(Tabla1[[#All],[sem 05]],"=P",Tabla1[[#All],[llave2]],Gráficos_!C109))</f>
        <v/>
      </c>
      <c r="O109" t="str">
        <f>IF(C109="","",COUNTIFS(Tabla1[[#All],[sem 06]],"=P",Tabla1[[#All],[llave2]],Gráficos_!C109))</f>
        <v/>
      </c>
      <c r="P109" t="str">
        <f>IF(C109="","",COUNTIFS(Tabla1[[#All],[sem 07]],"=P",Tabla1[[#All],[llave2]],Gráficos_!C109))</f>
        <v/>
      </c>
      <c r="Q109" t="str">
        <f>IF(C109="","",COUNTIFS(Tabla1[[#All],[sem 08]],"=P",Tabla1[[#All],[llave2]],Gráficos_!C109))</f>
        <v/>
      </c>
      <c r="R109" t="str">
        <f>IF(C109="","",COUNTIFS(Tabla1[[#All],[sem 09]],"=P",Tabla1[[#All],[llave2]],Gráficos_!C109))</f>
        <v/>
      </c>
      <c r="S109" t="str">
        <f>IF(C109="","",COUNTIFS(Tabla1[[#All],[sem 10]],"=P",Tabla1[[#All],[llave2]],Gráficos_!C109))</f>
        <v/>
      </c>
      <c r="T109" t="str">
        <f>IF(C109="","",COUNTIFS(Tabla1[[#All],[sem 11]],"=P",Tabla1[[#All],[llave2]],Gráficos_!C109))</f>
        <v/>
      </c>
      <c r="U109" t="str">
        <f>IF(C109="","",COUNTIFS(Tabla1[[#All],[sem 12]],"=P",Tabla1[[#All],[llave2]],Gráficos_!C109))</f>
        <v/>
      </c>
      <c r="AA109" t="str">
        <f t="shared" si="42"/>
        <v/>
      </c>
      <c r="AB109" t="str">
        <f t="shared" si="43"/>
        <v/>
      </c>
      <c r="AC109" t="str">
        <f t="shared" si="44"/>
        <v/>
      </c>
      <c r="AD109" t="str">
        <f t="shared" si="45"/>
        <v/>
      </c>
      <c r="AF109" t="str">
        <f t="shared" si="46"/>
        <v/>
      </c>
      <c r="AG109" t="str">
        <f t="shared" si="47"/>
        <v/>
      </c>
      <c r="AH109" t="str">
        <f t="shared" si="48"/>
        <v/>
      </c>
      <c r="AI109" t="str">
        <f t="shared" si="49"/>
        <v/>
      </c>
      <c r="AK109" t="str">
        <f t="shared" si="41"/>
        <v/>
      </c>
      <c r="AL109" t="str">
        <f t="shared" si="41"/>
        <v/>
      </c>
      <c r="AM109" t="str">
        <f t="shared" si="41"/>
        <v/>
      </c>
      <c r="AN109" t="str">
        <f t="shared" si="41"/>
        <v/>
      </c>
      <c r="AO109" t="str">
        <f t="shared" si="41"/>
        <v/>
      </c>
      <c r="AP109" t="str">
        <f t="shared" si="41"/>
        <v/>
      </c>
      <c r="AQ109" t="str">
        <f t="shared" si="41"/>
        <v/>
      </c>
      <c r="AR109" t="str">
        <f t="shared" si="41"/>
        <v/>
      </c>
      <c r="AS109" t="str">
        <f t="shared" si="41"/>
        <v/>
      </c>
      <c r="AT109" t="str">
        <f t="shared" si="41"/>
        <v/>
      </c>
      <c r="AU109" t="str">
        <f t="shared" si="41"/>
        <v/>
      </c>
      <c r="AV109" t="str">
        <f t="shared" si="41"/>
        <v/>
      </c>
      <c r="BA109" t="str">
        <f t="shared" si="40"/>
        <v/>
      </c>
      <c r="BK109" s="63">
        <v>45666</v>
      </c>
      <c r="BL109" t="s">
        <v>73</v>
      </c>
      <c r="BM109" t="s">
        <v>82</v>
      </c>
      <c r="BN109" t="s">
        <v>299</v>
      </c>
      <c r="BO109" t="s">
        <v>300</v>
      </c>
      <c r="BP109" s="329">
        <v>8</v>
      </c>
      <c r="BQ109" s="329">
        <v>7</v>
      </c>
      <c r="BR109" s="329">
        <v>8</v>
      </c>
      <c r="BS109" s="329">
        <v>9</v>
      </c>
      <c r="BT109" s="329">
        <v>7</v>
      </c>
      <c r="BU109" s="329">
        <v>4</v>
      </c>
      <c r="BV109" s="329">
        <v>5</v>
      </c>
      <c r="BW109" s="329">
        <v>3</v>
      </c>
      <c r="BX109" s="329">
        <v>0</v>
      </c>
      <c r="BY109" s="329">
        <v>0</v>
      </c>
      <c r="BZ109" s="329">
        <v>0</v>
      </c>
      <c r="CA109" s="329">
        <v>0</v>
      </c>
    </row>
    <row r="110" spans="9:79">
      <c r="I110" t="str">
        <f>IF(C110="","",COUNTIFS(Tabla1[[#All],[¿Pasó a miembro?]],"Si",Tabla1[[#All],[Tipo Incrito]],"&lt;&gt;Pre-Inscrito",Tabla1[[#All],[llave2]],Gráficos_!C110))</f>
        <v/>
      </c>
      <c r="J110" t="str">
        <f>IF(C110="","",COUNTIFS(Tabla1[[#All],[sem 01]],"=P",Tabla1[[#All],[llave2]],Gráficos_!C110))</f>
        <v/>
      </c>
      <c r="K110" t="str">
        <f>IF(C110="","",COUNTIFS(Tabla1[[#All],[sem 02]],"=P",Tabla1[[#All],[llave2]],Gráficos_!C110))</f>
        <v/>
      </c>
      <c r="L110" t="str">
        <f>IF(C110="","",COUNTIFS(Tabla1[[#All],[sem 03]],"=P",Tabla1[[#All],[llave2]],Gráficos_!C110))</f>
        <v/>
      </c>
      <c r="M110" t="str">
        <f>IF(C110="","",COUNTIFS(Tabla1[[#All],[sem 04]],"=P",Tabla1[[#All],[llave2]],Gráficos_!C110))</f>
        <v/>
      </c>
      <c r="N110" t="str">
        <f>IF(C110="","",COUNTIFS(Tabla1[[#All],[sem 05]],"=P",Tabla1[[#All],[llave2]],Gráficos_!C110))</f>
        <v/>
      </c>
      <c r="O110" t="str">
        <f>IF(C110="","",COUNTIFS(Tabla1[[#All],[sem 06]],"=P",Tabla1[[#All],[llave2]],Gráficos_!C110))</f>
        <v/>
      </c>
      <c r="P110" t="str">
        <f>IF(C110="","",COUNTIFS(Tabla1[[#All],[sem 07]],"=P",Tabla1[[#All],[llave2]],Gráficos_!C110))</f>
        <v/>
      </c>
      <c r="Q110" t="str">
        <f>IF(C110="","",COUNTIFS(Tabla1[[#All],[sem 08]],"=P",Tabla1[[#All],[llave2]],Gráficos_!C110))</f>
        <v/>
      </c>
      <c r="R110" t="str">
        <f>IF(C110="","",COUNTIFS(Tabla1[[#All],[sem 09]],"=P",Tabla1[[#All],[llave2]],Gráficos_!C110))</f>
        <v/>
      </c>
      <c r="S110" t="str">
        <f>IF(C110="","",COUNTIFS(Tabla1[[#All],[sem 10]],"=P",Tabla1[[#All],[llave2]],Gráficos_!C110))</f>
        <v/>
      </c>
      <c r="T110" t="str">
        <f>IF(C110="","",COUNTIFS(Tabla1[[#All],[sem 11]],"=P",Tabla1[[#All],[llave2]],Gráficos_!C110))</f>
        <v/>
      </c>
      <c r="U110" t="str">
        <f>IF(C110="","",COUNTIFS(Tabla1[[#All],[sem 12]],"=P",Tabla1[[#All],[llave2]],Gráficos_!C110))</f>
        <v/>
      </c>
      <c r="AA110" t="str">
        <f t="shared" si="42"/>
        <v/>
      </c>
      <c r="AB110" t="str">
        <f t="shared" si="43"/>
        <v/>
      </c>
      <c r="AC110" t="str">
        <f t="shared" si="44"/>
        <v/>
      </c>
      <c r="AD110" t="str">
        <f t="shared" si="45"/>
        <v/>
      </c>
      <c r="AF110" t="str">
        <f t="shared" si="46"/>
        <v/>
      </c>
      <c r="AG110" t="str">
        <f t="shared" si="47"/>
        <v/>
      </c>
      <c r="AH110" t="str">
        <f t="shared" si="48"/>
        <v/>
      </c>
      <c r="AI110" t="str">
        <f t="shared" si="49"/>
        <v/>
      </c>
      <c r="AK110" t="str">
        <f t="shared" si="41"/>
        <v/>
      </c>
      <c r="AL110" t="str">
        <f t="shared" si="41"/>
        <v/>
      </c>
      <c r="AM110" t="str">
        <f t="shared" si="41"/>
        <v/>
      </c>
      <c r="AN110" t="str">
        <f t="shared" si="41"/>
        <v/>
      </c>
      <c r="AO110" t="str">
        <f t="shared" si="41"/>
        <v/>
      </c>
      <c r="AP110" t="str">
        <f t="shared" si="41"/>
        <v/>
      </c>
      <c r="AQ110" t="str">
        <f t="shared" si="41"/>
        <v/>
      </c>
      <c r="AR110" t="str">
        <f t="shared" si="41"/>
        <v/>
      </c>
      <c r="AS110" t="str">
        <f t="shared" si="41"/>
        <v/>
      </c>
      <c r="AT110" t="str">
        <f t="shared" si="41"/>
        <v/>
      </c>
      <c r="AU110" t="str">
        <f t="shared" si="41"/>
        <v/>
      </c>
      <c r="AV110" t="str">
        <f t="shared" si="41"/>
        <v/>
      </c>
      <c r="BA110" t="str">
        <f t="shared" si="40"/>
        <v/>
      </c>
      <c r="BK110" s="63">
        <v>45670</v>
      </c>
      <c r="BL110" t="s">
        <v>73</v>
      </c>
      <c r="BM110" t="s">
        <v>82</v>
      </c>
      <c r="BN110" t="s">
        <v>299</v>
      </c>
      <c r="BO110" t="s">
        <v>300</v>
      </c>
      <c r="BP110" s="329">
        <v>3</v>
      </c>
      <c r="BQ110" s="329">
        <v>4</v>
      </c>
      <c r="BR110" s="329">
        <v>5</v>
      </c>
      <c r="BS110" s="329">
        <v>5</v>
      </c>
      <c r="BT110" s="329">
        <v>5</v>
      </c>
      <c r="BU110" s="329">
        <v>4</v>
      </c>
      <c r="BV110" s="329">
        <v>4</v>
      </c>
      <c r="BW110" s="329">
        <v>0</v>
      </c>
      <c r="BX110" s="329">
        <v>0</v>
      </c>
      <c r="BY110" s="329">
        <v>0</v>
      </c>
      <c r="BZ110" s="329">
        <v>0</v>
      </c>
      <c r="CA110" s="329">
        <v>0</v>
      </c>
    </row>
    <row r="111" spans="9:79">
      <c r="I111" t="str">
        <f>IF(C111="","",COUNTIFS(Tabla1[[#All],[¿Pasó a miembro?]],"Si",Tabla1[[#All],[Tipo Incrito]],"&lt;&gt;Pre-Inscrito",Tabla1[[#All],[llave2]],Gráficos_!C111))</f>
        <v/>
      </c>
      <c r="J111" t="str">
        <f>IF(C111="","",COUNTIFS(Tabla1[[#All],[sem 01]],"=P",Tabla1[[#All],[llave2]],Gráficos_!C111))</f>
        <v/>
      </c>
      <c r="K111" t="str">
        <f>IF(C111="","",COUNTIFS(Tabla1[[#All],[sem 02]],"=P",Tabla1[[#All],[llave2]],Gráficos_!C111))</f>
        <v/>
      </c>
      <c r="L111" t="str">
        <f>IF(C111="","",COUNTIFS(Tabla1[[#All],[sem 03]],"=P",Tabla1[[#All],[llave2]],Gráficos_!C111))</f>
        <v/>
      </c>
      <c r="M111" t="str">
        <f>IF(C111="","",COUNTIFS(Tabla1[[#All],[sem 04]],"=P",Tabla1[[#All],[llave2]],Gráficos_!C111))</f>
        <v/>
      </c>
      <c r="N111" t="str">
        <f>IF(C111="","",COUNTIFS(Tabla1[[#All],[sem 05]],"=P",Tabla1[[#All],[llave2]],Gráficos_!C111))</f>
        <v/>
      </c>
      <c r="O111" t="str">
        <f>IF(C111="","",COUNTIFS(Tabla1[[#All],[sem 06]],"=P",Tabla1[[#All],[llave2]],Gráficos_!C111))</f>
        <v/>
      </c>
      <c r="P111" t="str">
        <f>IF(C111="","",COUNTIFS(Tabla1[[#All],[sem 07]],"=P",Tabla1[[#All],[llave2]],Gráficos_!C111))</f>
        <v/>
      </c>
      <c r="Q111" t="str">
        <f>IF(C111="","",COUNTIFS(Tabla1[[#All],[sem 08]],"=P",Tabla1[[#All],[llave2]],Gráficos_!C111))</f>
        <v/>
      </c>
      <c r="R111" t="str">
        <f>IF(C111="","",COUNTIFS(Tabla1[[#All],[sem 09]],"=P",Tabla1[[#All],[llave2]],Gráficos_!C111))</f>
        <v/>
      </c>
      <c r="S111" t="str">
        <f>IF(C111="","",COUNTIFS(Tabla1[[#All],[sem 10]],"=P",Tabla1[[#All],[llave2]],Gráficos_!C111))</f>
        <v/>
      </c>
      <c r="T111" t="str">
        <f>IF(C111="","",COUNTIFS(Tabla1[[#All],[sem 11]],"=P",Tabla1[[#All],[llave2]],Gráficos_!C111))</f>
        <v/>
      </c>
      <c r="U111" t="str">
        <f>IF(C111="","",COUNTIFS(Tabla1[[#All],[sem 12]],"=P",Tabla1[[#All],[llave2]],Gráficos_!C111))</f>
        <v/>
      </c>
      <c r="AA111" t="str">
        <f t="shared" si="42"/>
        <v/>
      </c>
      <c r="AB111" t="str">
        <f t="shared" si="43"/>
        <v/>
      </c>
      <c r="AC111" t="str">
        <f t="shared" si="44"/>
        <v/>
      </c>
      <c r="AD111" t="str">
        <f t="shared" si="45"/>
        <v/>
      </c>
      <c r="AF111" t="str">
        <f t="shared" si="46"/>
        <v/>
      </c>
      <c r="AG111" t="str">
        <f t="shared" si="47"/>
        <v/>
      </c>
      <c r="AH111" t="str">
        <f t="shared" si="48"/>
        <v/>
      </c>
      <c r="AI111" t="str">
        <f t="shared" si="49"/>
        <v/>
      </c>
      <c r="AK111" t="str">
        <f t="shared" si="41"/>
        <v/>
      </c>
      <c r="AL111" t="str">
        <f t="shared" si="41"/>
        <v/>
      </c>
      <c r="AM111" t="str">
        <f t="shared" si="41"/>
        <v/>
      </c>
      <c r="AN111" t="str">
        <f t="shared" si="41"/>
        <v/>
      </c>
      <c r="AO111" t="str">
        <f t="shared" si="41"/>
        <v/>
      </c>
      <c r="AP111" t="str">
        <f t="shared" si="41"/>
        <v/>
      </c>
      <c r="AQ111" t="str">
        <f t="shared" si="41"/>
        <v/>
      </c>
      <c r="AR111" t="str">
        <f t="shared" si="41"/>
        <v/>
      </c>
      <c r="AS111" t="str">
        <f t="shared" si="41"/>
        <v/>
      </c>
      <c r="AT111" t="str">
        <f t="shared" si="41"/>
        <v/>
      </c>
      <c r="AU111" t="str">
        <f t="shared" si="41"/>
        <v/>
      </c>
      <c r="AV111" t="str">
        <f t="shared" si="41"/>
        <v/>
      </c>
      <c r="BA111" t="str">
        <f t="shared" si="40"/>
        <v/>
      </c>
      <c r="BK111" s="63">
        <v>45670</v>
      </c>
      <c r="BL111" t="s">
        <v>73</v>
      </c>
      <c r="BM111" t="s">
        <v>82</v>
      </c>
      <c r="BN111" t="s">
        <v>350</v>
      </c>
      <c r="BO111" t="s">
        <v>299</v>
      </c>
      <c r="BP111" s="329">
        <v>3</v>
      </c>
      <c r="BQ111" s="329">
        <v>4</v>
      </c>
      <c r="BR111" s="329">
        <v>5</v>
      </c>
      <c r="BS111" s="329">
        <v>5</v>
      </c>
      <c r="BT111" s="329">
        <v>5</v>
      </c>
      <c r="BU111" s="329">
        <v>4</v>
      </c>
      <c r="BV111" s="329">
        <v>4</v>
      </c>
      <c r="BW111" s="329">
        <v>0</v>
      </c>
      <c r="BX111" s="329">
        <v>0</v>
      </c>
      <c r="BY111" s="329">
        <v>0</v>
      </c>
      <c r="BZ111" s="329">
        <v>0</v>
      </c>
      <c r="CA111" s="329">
        <v>0</v>
      </c>
    </row>
    <row r="112" spans="9:79">
      <c r="I112" t="str">
        <f>IF(C112="","",COUNTIFS(Tabla1[[#All],[¿Pasó a miembro?]],"Si",Tabla1[[#All],[Tipo Incrito]],"&lt;&gt;Pre-Inscrito",Tabla1[[#All],[llave2]],Gráficos_!C112))</f>
        <v/>
      </c>
      <c r="J112" t="str">
        <f>IF(C112="","",COUNTIFS(Tabla1[[#All],[sem 01]],"=P",Tabla1[[#All],[llave2]],Gráficos_!C112))</f>
        <v/>
      </c>
      <c r="K112" t="str">
        <f>IF(C112="","",COUNTIFS(Tabla1[[#All],[sem 02]],"=P",Tabla1[[#All],[llave2]],Gráficos_!C112))</f>
        <v/>
      </c>
      <c r="L112" t="str">
        <f>IF(C112="","",COUNTIFS(Tabla1[[#All],[sem 03]],"=P",Tabla1[[#All],[llave2]],Gráficos_!C112))</f>
        <v/>
      </c>
      <c r="M112" t="str">
        <f>IF(C112="","",COUNTIFS(Tabla1[[#All],[sem 04]],"=P",Tabla1[[#All],[llave2]],Gráficos_!C112))</f>
        <v/>
      </c>
      <c r="N112" t="str">
        <f>IF(C112="","",COUNTIFS(Tabla1[[#All],[sem 05]],"=P",Tabla1[[#All],[llave2]],Gráficos_!C112))</f>
        <v/>
      </c>
      <c r="O112" t="str">
        <f>IF(C112="","",COUNTIFS(Tabla1[[#All],[sem 06]],"=P",Tabla1[[#All],[llave2]],Gráficos_!C112))</f>
        <v/>
      </c>
      <c r="P112" t="str">
        <f>IF(C112="","",COUNTIFS(Tabla1[[#All],[sem 07]],"=P",Tabla1[[#All],[llave2]],Gráficos_!C112))</f>
        <v/>
      </c>
      <c r="Q112" t="str">
        <f>IF(C112="","",COUNTIFS(Tabla1[[#All],[sem 08]],"=P",Tabla1[[#All],[llave2]],Gráficos_!C112))</f>
        <v/>
      </c>
      <c r="R112" t="str">
        <f>IF(C112="","",COUNTIFS(Tabla1[[#All],[sem 09]],"=P",Tabla1[[#All],[llave2]],Gráficos_!C112))</f>
        <v/>
      </c>
      <c r="S112" t="str">
        <f>IF(C112="","",COUNTIFS(Tabla1[[#All],[sem 10]],"=P",Tabla1[[#All],[llave2]],Gráficos_!C112))</f>
        <v/>
      </c>
      <c r="T112" t="str">
        <f>IF(C112="","",COUNTIFS(Tabla1[[#All],[sem 11]],"=P",Tabla1[[#All],[llave2]],Gráficos_!C112))</f>
        <v/>
      </c>
      <c r="U112" t="str">
        <f>IF(C112="","",COUNTIFS(Tabla1[[#All],[sem 12]],"=P",Tabla1[[#All],[llave2]],Gráficos_!C112))</f>
        <v/>
      </c>
      <c r="AA112" t="str">
        <f t="shared" si="42"/>
        <v/>
      </c>
      <c r="AB112" t="str">
        <f t="shared" si="43"/>
        <v/>
      </c>
      <c r="AC112" t="str">
        <f t="shared" si="44"/>
        <v/>
      </c>
      <c r="AD112" t="str">
        <f t="shared" si="45"/>
        <v/>
      </c>
      <c r="AF112" t="str">
        <f t="shared" si="46"/>
        <v/>
      </c>
      <c r="AG112" t="str">
        <f t="shared" si="47"/>
        <v/>
      </c>
      <c r="AH112" t="str">
        <f t="shared" si="48"/>
        <v/>
      </c>
      <c r="AI112" t="str">
        <f t="shared" si="49"/>
        <v/>
      </c>
      <c r="AK112" t="str">
        <f t="shared" si="41"/>
        <v/>
      </c>
      <c r="AL112" t="str">
        <f t="shared" si="41"/>
        <v/>
      </c>
      <c r="AM112" t="str">
        <f t="shared" si="41"/>
        <v/>
      </c>
      <c r="AN112" t="str">
        <f t="shared" si="41"/>
        <v/>
      </c>
      <c r="AO112" t="str">
        <f t="shared" si="41"/>
        <v/>
      </c>
      <c r="AP112" t="str">
        <f t="shared" si="41"/>
        <v/>
      </c>
      <c r="AQ112" t="str">
        <f t="shared" si="41"/>
        <v/>
      </c>
      <c r="AR112" t="str">
        <f t="shared" si="41"/>
        <v/>
      </c>
      <c r="AS112" t="str">
        <f t="shared" si="41"/>
        <v/>
      </c>
      <c r="AT112" t="str">
        <f t="shared" si="41"/>
        <v/>
      </c>
      <c r="AU112" t="str">
        <f t="shared" si="41"/>
        <v/>
      </c>
      <c r="AV112" t="str">
        <f t="shared" si="41"/>
        <v/>
      </c>
      <c r="BA112" t="str">
        <f t="shared" si="40"/>
        <v/>
      </c>
      <c r="BK112" s="63">
        <v>45673</v>
      </c>
      <c r="BL112" t="s">
        <v>73</v>
      </c>
      <c r="BM112" t="s">
        <v>82</v>
      </c>
      <c r="BN112" t="s">
        <v>380</v>
      </c>
      <c r="BO112" t="s">
        <v>381</v>
      </c>
      <c r="BP112" s="329">
        <v>2</v>
      </c>
      <c r="BQ112" s="329">
        <v>3</v>
      </c>
      <c r="BR112" s="329">
        <v>4</v>
      </c>
      <c r="BS112" s="329">
        <v>3</v>
      </c>
      <c r="BT112" s="329">
        <v>2</v>
      </c>
      <c r="BU112" s="329">
        <v>2</v>
      </c>
      <c r="BV112" s="329">
        <v>2</v>
      </c>
      <c r="BW112" s="329">
        <v>0</v>
      </c>
      <c r="BX112" s="329">
        <v>0</v>
      </c>
      <c r="BY112" s="329">
        <v>0</v>
      </c>
      <c r="BZ112" s="329">
        <v>0</v>
      </c>
      <c r="CA112" s="329">
        <v>0</v>
      </c>
    </row>
    <row r="113" spans="9:79">
      <c r="I113" t="str">
        <f>IF(C113="","",COUNTIFS(Tabla1[[#All],[¿Pasó a miembro?]],"Si",Tabla1[[#All],[Tipo Incrito]],"&lt;&gt;Pre-Inscrito",Tabla1[[#All],[llave2]],Gráficos_!C113))</f>
        <v/>
      </c>
      <c r="J113" t="str">
        <f>IF(C113="","",COUNTIFS(Tabla1[[#All],[sem 01]],"=P",Tabla1[[#All],[llave2]],Gráficos_!C113))</f>
        <v/>
      </c>
      <c r="K113" t="str">
        <f>IF(C113="","",COUNTIFS(Tabla1[[#All],[sem 02]],"=P",Tabla1[[#All],[llave2]],Gráficos_!C113))</f>
        <v/>
      </c>
      <c r="L113" t="str">
        <f>IF(C113="","",COUNTIFS(Tabla1[[#All],[sem 03]],"=P",Tabla1[[#All],[llave2]],Gráficos_!C113))</f>
        <v/>
      </c>
      <c r="M113" t="str">
        <f>IF(C113="","",COUNTIFS(Tabla1[[#All],[sem 04]],"=P",Tabla1[[#All],[llave2]],Gráficos_!C113))</f>
        <v/>
      </c>
      <c r="N113" t="str">
        <f>IF(C113="","",COUNTIFS(Tabla1[[#All],[sem 05]],"=P",Tabla1[[#All],[llave2]],Gráficos_!C113))</f>
        <v/>
      </c>
      <c r="O113" t="str">
        <f>IF(C113="","",COUNTIFS(Tabla1[[#All],[sem 06]],"=P",Tabla1[[#All],[llave2]],Gráficos_!C113))</f>
        <v/>
      </c>
      <c r="P113" t="str">
        <f>IF(C113="","",COUNTIFS(Tabla1[[#All],[sem 07]],"=P",Tabla1[[#All],[llave2]],Gráficos_!C113))</f>
        <v/>
      </c>
      <c r="Q113" t="str">
        <f>IF(C113="","",COUNTIFS(Tabla1[[#All],[sem 08]],"=P",Tabla1[[#All],[llave2]],Gráficos_!C113))</f>
        <v/>
      </c>
      <c r="R113" t="str">
        <f>IF(C113="","",COUNTIFS(Tabla1[[#All],[sem 09]],"=P",Tabla1[[#All],[llave2]],Gráficos_!C113))</f>
        <v/>
      </c>
      <c r="S113" t="str">
        <f>IF(C113="","",COUNTIFS(Tabla1[[#All],[sem 10]],"=P",Tabla1[[#All],[llave2]],Gráficos_!C113))</f>
        <v/>
      </c>
      <c r="T113" t="str">
        <f>IF(C113="","",COUNTIFS(Tabla1[[#All],[sem 11]],"=P",Tabla1[[#All],[llave2]],Gráficos_!C113))</f>
        <v/>
      </c>
      <c r="U113" t="str">
        <f>IF(C113="","",COUNTIFS(Tabla1[[#All],[sem 12]],"=P",Tabla1[[#All],[llave2]],Gráficos_!C113))</f>
        <v/>
      </c>
      <c r="AA113" t="str">
        <f t="shared" si="42"/>
        <v/>
      </c>
      <c r="AB113" t="str">
        <f t="shared" si="43"/>
        <v/>
      </c>
      <c r="AC113" t="str">
        <f t="shared" si="44"/>
        <v/>
      </c>
      <c r="AD113" t="str">
        <f t="shared" si="45"/>
        <v/>
      </c>
      <c r="AF113" t="str">
        <f t="shared" si="46"/>
        <v/>
      </c>
      <c r="AG113" t="str">
        <f t="shared" si="47"/>
        <v/>
      </c>
      <c r="AH113" t="str">
        <f t="shared" si="48"/>
        <v/>
      </c>
      <c r="AI113" t="str">
        <f t="shared" si="49"/>
        <v/>
      </c>
      <c r="AK113" t="str">
        <f t="shared" si="41"/>
        <v/>
      </c>
      <c r="AL113" t="str">
        <f t="shared" si="41"/>
        <v/>
      </c>
      <c r="AM113" t="str">
        <f t="shared" si="41"/>
        <v/>
      </c>
      <c r="AN113" t="str">
        <f t="shared" si="41"/>
        <v/>
      </c>
      <c r="AO113" t="str">
        <f t="shared" si="41"/>
        <v/>
      </c>
      <c r="AP113" t="str">
        <f t="shared" si="41"/>
        <v/>
      </c>
      <c r="AQ113" t="str">
        <f t="shared" si="41"/>
        <v/>
      </c>
      <c r="AR113" t="str">
        <f t="shared" si="41"/>
        <v/>
      </c>
      <c r="AS113" t="str">
        <f t="shared" si="41"/>
        <v/>
      </c>
      <c r="AT113" t="str">
        <f t="shared" si="41"/>
        <v/>
      </c>
      <c r="AU113" t="str">
        <f t="shared" si="41"/>
        <v/>
      </c>
      <c r="AV113" t="str">
        <f t="shared" si="41"/>
        <v/>
      </c>
      <c r="BA113" t="str">
        <f t="shared" si="40"/>
        <v/>
      </c>
      <c r="BK113" s="63">
        <v>45696</v>
      </c>
      <c r="BL113" t="s">
        <v>412</v>
      </c>
      <c r="BM113" t="s">
        <v>82</v>
      </c>
      <c r="BN113" t="s">
        <v>449</v>
      </c>
      <c r="BO113" t="s">
        <v>132</v>
      </c>
      <c r="BP113" s="329">
        <v>2</v>
      </c>
      <c r="BQ113" s="329">
        <v>2</v>
      </c>
      <c r="BR113" s="329">
        <v>2</v>
      </c>
      <c r="BS113" s="329">
        <v>0</v>
      </c>
      <c r="BT113" s="329">
        <v>0</v>
      </c>
      <c r="BU113" s="329">
        <v>0</v>
      </c>
      <c r="BV113" s="329">
        <v>0</v>
      </c>
      <c r="BW113" s="329">
        <v>0</v>
      </c>
      <c r="BX113" s="329">
        <v>0</v>
      </c>
      <c r="BY113" s="329">
        <v>0</v>
      </c>
      <c r="BZ113" s="329">
        <v>0</v>
      </c>
      <c r="CA113" s="329">
        <v>0</v>
      </c>
    </row>
    <row r="114" spans="9:79">
      <c r="I114" t="str">
        <f>IF(C114="","",COUNTIFS(Tabla1[[#All],[¿Pasó a miembro?]],"Si",Tabla1[[#All],[Tipo Incrito]],"&lt;&gt;Pre-Inscrito",Tabla1[[#All],[llave2]],Gráficos_!C114))</f>
        <v/>
      </c>
      <c r="J114" t="str">
        <f>IF(C114="","",COUNTIFS(Tabla1[[#All],[sem 01]],"=P",Tabla1[[#All],[llave2]],Gráficos_!C114))</f>
        <v/>
      </c>
      <c r="K114" t="str">
        <f>IF(C114="","",COUNTIFS(Tabla1[[#All],[sem 02]],"=P",Tabla1[[#All],[llave2]],Gráficos_!C114))</f>
        <v/>
      </c>
      <c r="L114" t="str">
        <f>IF(C114="","",COUNTIFS(Tabla1[[#All],[sem 03]],"=P",Tabla1[[#All],[llave2]],Gráficos_!C114))</f>
        <v/>
      </c>
      <c r="M114" t="str">
        <f>IF(C114="","",COUNTIFS(Tabla1[[#All],[sem 04]],"=P",Tabla1[[#All],[llave2]],Gráficos_!C114))</f>
        <v/>
      </c>
      <c r="N114" t="str">
        <f>IF(C114="","",COUNTIFS(Tabla1[[#All],[sem 05]],"=P",Tabla1[[#All],[llave2]],Gráficos_!C114))</f>
        <v/>
      </c>
      <c r="O114" t="str">
        <f>IF(C114="","",COUNTIFS(Tabla1[[#All],[sem 06]],"=P",Tabla1[[#All],[llave2]],Gráficos_!C114))</f>
        <v/>
      </c>
      <c r="P114" t="str">
        <f>IF(C114="","",COUNTIFS(Tabla1[[#All],[sem 07]],"=P",Tabla1[[#All],[llave2]],Gráficos_!C114))</f>
        <v/>
      </c>
      <c r="Q114" t="str">
        <f>IF(C114="","",COUNTIFS(Tabla1[[#All],[sem 08]],"=P",Tabla1[[#All],[llave2]],Gráficos_!C114))</f>
        <v/>
      </c>
      <c r="R114" t="str">
        <f>IF(C114="","",COUNTIFS(Tabla1[[#All],[sem 09]],"=P",Tabla1[[#All],[llave2]],Gráficos_!C114))</f>
        <v/>
      </c>
      <c r="S114" t="str">
        <f>IF(C114="","",COUNTIFS(Tabla1[[#All],[sem 10]],"=P",Tabla1[[#All],[llave2]],Gráficos_!C114))</f>
        <v/>
      </c>
      <c r="T114" t="str">
        <f>IF(C114="","",COUNTIFS(Tabla1[[#All],[sem 11]],"=P",Tabla1[[#All],[llave2]],Gráficos_!C114))</f>
        <v/>
      </c>
      <c r="U114" t="str">
        <f>IF(C114="","",COUNTIFS(Tabla1[[#All],[sem 12]],"=P",Tabla1[[#All],[llave2]],Gráficos_!C114))</f>
        <v/>
      </c>
      <c r="AA114" t="str">
        <f t="shared" si="42"/>
        <v/>
      </c>
      <c r="AB114" t="str">
        <f t="shared" si="43"/>
        <v/>
      </c>
      <c r="AC114" t="str">
        <f t="shared" si="44"/>
        <v/>
      </c>
      <c r="AD114" t="str">
        <f t="shared" si="45"/>
        <v/>
      </c>
      <c r="AF114" t="str">
        <f t="shared" si="46"/>
        <v/>
      </c>
      <c r="AG114" t="str">
        <f t="shared" si="47"/>
        <v/>
      </c>
      <c r="AH114" t="str">
        <f t="shared" si="48"/>
        <v/>
      </c>
      <c r="AI114" t="str">
        <f t="shared" si="49"/>
        <v/>
      </c>
      <c r="AK114" t="str">
        <f t="shared" ref="AK114:AV135" si="50">IF(J114="","",J114)</f>
        <v/>
      </c>
      <c r="AL114" t="str">
        <f t="shared" si="50"/>
        <v/>
      </c>
      <c r="AM114" t="str">
        <f t="shared" si="50"/>
        <v/>
      </c>
      <c r="AN114" t="str">
        <f t="shared" si="50"/>
        <v/>
      </c>
      <c r="AO114" t="str">
        <f t="shared" si="50"/>
        <v/>
      </c>
      <c r="AP114" t="str">
        <f t="shared" si="50"/>
        <v/>
      </c>
      <c r="AQ114" t="str">
        <f t="shared" si="50"/>
        <v/>
      </c>
      <c r="AR114" t="str">
        <f t="shared" si="50"/>
        <v/>
      </c>
      <c r="AS114" t="str">
        <f t="shared" si="50"/>
        <v/>
      </c>
      <c r="AT114" t="str">
        <f t="shared" si="50"/>
        <v/>
      </c>
      <c r="AU114" t="str">
        <f t="shared" si="50"/>
        <v/>
      </c>
      <c r="AV114" t="str">
        <f t="shared" si="50"/>
        <v/>
      </c>
      <c r="BA114" t="str">
        <f t="shared" si="40"/>
        <v/>
      </c>
      <c r="BK114" s="63">
        <v>45698</v>
      </c>
      <c r="BL114" t="s">
        <v>412</v>
      </c>
      <c r="BM114" t="s">
        <v>82</v>
      </c>
      <c r="BN114" t="s">
        <v>419</v>
      </c>
      <c r="BO114" t="s">
        <v>420</v>
      </c>
      <c r="BP114" s="329">
        <v>4</v>
      </c>
      <c r="BQ114" s="329">
        <v>5</v>
      </c>
      <c r="BR114" s="329">
        <v>4</v>
      </c>
      <c r="BS114" s="329">
        <v>5</v>
      </c>
      <c r="BT114" s="329">
        <v>0</v>
      </c>
      <c r="BU114" s="329">
        <v>0</v>
      </c>
      <c r="BV114" s="329">
        <v>0</v>
      </c>
      <c r="BW114" s="329">
        <v>0</v>
      </c>
      <c r="BX114" s="329">
        <v>0</v>
      </c>
      <c r="BY114" s="329">
        <v>0</v>
      </c>
      <c r="BZ114" s="329">
        <v>0</v>
      </c>
      <c r="CA114" s="329">
        <v>0</v>
      </c>
    </row>
    <row r="115" spans="9:79">
      <c r="I115" t="str">
        <f>IF(C115="","",COUNTIFS(Tabla1[[#All],[¿Pasó a miembro?]],"Si",Tabla1[[#All],[Tipo Incrito]],"&lt;&gt;Pre-Inscrito",Tabla1[[#All],[llave2]],Gráficos_!C115))</f>
        <v/>
      </c>
      <c r="J115" t="str">
        <f>IF(C115="","",COUNTIFS(Tabla1[[#All],[sem 01]],"=P",Tabla1[[#All],[llave2]],Gráficos_!C115))</f>
        <v/>
      </c>
      <c r="K115" t="str">
        <f>IF(C115="","",COUNTIFS(Tabla1[[#All],[sem 02]],"=P",Tabla1[[#All],[llave2]],Gráficos_!C115))</f>
        <v/>
      </c>
      <c r="L115" t="str">
        <f>IF(C115="","",COUNTIFS(Tabla1[[#All],[sem 03]],"=P",Tabla1[[#All],[llave2]],Gráficos_!C115))</f>
        <v/>
      </c>
      <c r="M115" t="str">
        <f>IF(C115="","",COUNTIFS(Tabla1[[#All],[sem 04]],"=P",Tabla1[[#All],[llave2]],Gráficos_!C115))</f>
        <v/>
      </c>
      <c r="N115" t="str">
        <f>IF(C115="","",COUNTIFS(Tabla1[[#All],[sem 05]],"=P",Tabla1[[#All],[llave2]],Gráficos_!C115))</f>
        <v/>
      </c>
      <c r="O115" t="str">
        <f>IF(C115="","",COUNTIFS(Tabla1[[#All],[sem 06]],"=P",Tabla1[[#All],[llave2]],Gráficos_!C115))</f>
        <v/>
      </c>
      <c r="P115" t="str">
        <f>IF(C115="","",COUNTIFS(Tabla1[[#All],[sem 07]],"=P",Tabla1[[#All],[llave2]],Gráficos_!C115))</f>
        <v/>
      </c>
      <c r="Q115" t="str">
        <f>IF(C115="","",COUNTIFS(Tabla1[[#All],[sem 08]],"=P",Tabla1[[#All],[llave2]],Gráficos_!C115))</f>
        <v/>
      </c>
      <c r="R115" t="str">
        <f>IF(C115="","",COUNTIFS(Tabla1[[#All],[sem 09]],"=P",Tabla1[[#All],[llave2]],Gráficos_!C115))</f>
        <v/>
      </c>
      <c r="S115" t="str">
        <f>IF(C115="","",COUNTIFS(Tabla1[[#All],[sem 10]],"=P",Tabla1[[#All],[llave2]],Gráficos_!C115))</f>
        <v/>
      </c>
      <c r="T115" t="str">
        <f>IF(C115="","",COUNTIFS(Tabla1[[#All],[sem 11]],"=P",Tabla1[[#All],[llave2]],Gráficos_!C115))</f>
        <v/>
      </c>
      <c r="U115" t="str">
        <f>IF(C115="","",COUNTIFS(Tabla1[[#All],[sem 12]],"=P",Tabla1[[#All],[llave2]],Gráficos_!C115))</f>
        <v/>
      </c>
      <c r="AA115" t="str">
        <f t="shared" si="42"/>
        <v/>
      </c>
      <c r="AB115" t="str">
        <f t="shared" si="43"/>
        <v/>
      </c>
      <c r="AC115" t="str">
        <f t="shared" si="44"/>
        <v/>
      </c>
      <c r="AD115" t="str">
        <f t="shared" si="45"/>
        <v/>
      </c>
      <c r="AF115" t="str">
        <f t="shared" si="46"/>
        <v/>
      </c>
      <c r="AG115" t="str">
        <f t="shared" si="47"/>
        <v/>
      </c>
      <c r="AH115" t="str">
        <f t="shared" si="48"/>
        <v/>
      </c>
      <c r="AI115" t="str">
        <f t="shared" si="49"/>
        <v/>
      </c>
      <c r="AK115" t="str">
        <f t="shared" si="50"/>
        <v/>
      </c>
      <c r="AL115" t="str">
        <f t="shared" si="50"/>
        <v/>
      </c>
      <c r="AM115" t="str">
        <f t="shared" si="50"/>
        <v/>
      </c>
      <c r="AN115" t="str">
        <f t="shared" si="50"/>
        <v/>
      </c>
      <c r="AO115" t="str">
        <f t="shared" si="50"/>
        <v/>
      </c>
      <c r="AP115" t="str">
        <f t="shared" si="50"/>
        <v/>
      </c>
      <c r="AQ115" t="str">
        <f t="shared" si="50"/>
        <v/>
      </c>
      <c r="AR115" t="str">
        <f t="shared" si="50"/>
        <v/>
      </c>
      <c r="AS115" t="str">
        <f t="shared" si="50"/>
        <v/>
      </c>
      <c r="AT115" t="str">
        <f t="shared" si="50"/>
        <v/>
      </c>
      <c r="AU115" t="str">
        <f t="shared" si="50"/>
        <v/>
      </c>
      <c r="AV115" t="str">
        <f t="shared" si="50"/>
        <v/>
      </c>
      <c r="BA115" t="str">
        <f t="shared" si="40"/>
        <v/>
      </c>
      <c r="BK115" s="63">
        <v>45699</v>
      </c>
      <c r="BL115" t="s">
        <v>412</v>
      </c>
      <c r="BM115" t="s">
        <v>82</v>
      </c>
      <c r="BN115" t="s">
        <v>462</v>
      </c>
      <c r="BO115" t="s">
        <v>463</v>
      </c>
      <c r="BP115" s="329">
        <v>2</v>
      </c>
      <c r="BQ115" s="329">
        <v>2</v>
      </c>
      <c r="BR115" s="329">
        <v>0</v>
      </c>
      <c r="BS115" s="329">
        <v>0</v>
      </c>
      <c r="BT115" s="329">
        <v>0</v>
      </c>
      <c r="BU115" s="329">
        <v>0</v>
      </c>
      <c r="BV115" s="329">
        <v>0</v>
      </c>
      <c r="BW115" s="329">
        <v>0</v>
      </c>
      <c r="BX115" s="329">
        <v>0</v>
      </c>
      <c r="BY115" s="329">
        <v>0</v>
      </c>
      <c r="BZ115" s="329">
        <v>0</v>
      </c>
      <c r="CA115" s="329">
        <v>0</v>
      </c>
    </row>
    <row r="116" spans="9:79">
      <c r="I116" t="str">
        <f>IF(C116="","",COUNTIFS(Tabla1[[#All],[¿Pasó a miembro?]],"Si",Tabla1[[#All],[Tipo Incrito]],"&lt;&gt;Pre-Inscrito",Tabla1[[#All],[llave2]],Gráficos_!C116))</f>
        <v/>
      </c>
      <c r="J116" t="str">
        <f>IF(C116="","",COUNTIFS(Tabla1[[#All],[sem 01]],"=P",Tabla1[[#All],[llave2]],Gráficos_!C116))</f>
        <v/>
      </c>
      <c r="K116" t="str">
        <f>IF(C116="","",COUNTIFS(Tabla1[[#All],[sem 02]],"=P",Tabla1[[#All],[llave2]],Gráficos_!C116))</f>
        <v/>
      </c>
      <c r="L116" t="str">
        <f>IF(C116="","",COUNTIFS(Tabla1[[#All],[sem 03]],"=P",Tabla1[[#All],[llave2]],Gráficos_!C116))</f>
        <v/>
      </c>
      <c r="M116" t="str">
        <f>IF(C116="","",COUNTIFS(Tabla1[[#All],[sem 04]],"=P",Tabla1[[#All],[llave2]],Gráficos_!C116))</f>
        <v/>
      </c>
      <c r="N116" t="str">
        <f>IF(C116="","",COUNTIFS(Tabla1[[#All],[sem 05]],"=P",Tabla1[[#All],[llave2]],Gráficos_!C116))</f>
        <v/>
      </c>
      <c r="O116" t="str">
        <f>IF(C116="","",COUNTIFS(Tabla1[[#All],[sem 06]],"=P",Tabla1[[#All],[llave2]],Gráficos_!C116))</f>
        <v/>
      </c>
      <c r="P116" t="str">
        <f>IF(C116="","",COUNTIFS(Tabla1[[#All],[sem 07]],"=P",Tabla1[[#All],[llave2]],Gráficos_!C116))</f>
        <v/>
      </c>
      <c r="Q116" t="str">
        <f>IF(C116="","",COUNTIFS(Tabla1[[#All],[sem 08]],"=P",Tabla1[[#All],[llave2]],Gráficos_!C116))</f>
        <v/>
      </c>
      <c r="R116" t="str">
        <f>IF(C116="","",COUNTIFS(Tabla1[[#All],[sem 09]],"=P",Tabla1[[#All],[llave2]],Gráficos_!C116))</f>
        <v/>
      </c>
      <c r="S116" t="str">
        <f>IF(C116="","",COUNTIFS(Tabla1[[#All],[sem 10]],"=P",Tabla1[[#All],[llave2]],Gráficos_!C116))</f>
        <v/>
      </c>
      <c r="T116" t="str">
        <f>IF(C116="","",COUNTIFS(Tabla1[[#All],[sem 11]],"=P",Tabla1[[#All],[llave2]],Gráficos_!C116))</f>
        <v/>
      </c>
      <c r="U116" t="str">
        <f>IF(C116="","",COUNTIFS(Tabla1[[#All],[sem 12]],"=P",Tabla1[[#All],[llave2]],Gráficos_!C116))</f>
        <v/>
      </c>
      <c r="AA116" t="str">
        <f t="shared" si="42"/>
        <v/>
      </c>
      <c r="AB116" t="str">
        <f t="shared" si="43"/>
        <v/>
      </c>
      <c r="AC116" t="str">
        <f t="shared" si="44"/>
        <v/>
      </c>
      <c r="AD116" t="str">
        <f t="shared" si="45"/>
        <v/>
      </c>
      <c r="AF116" t="str">
        <f t="shared" si="46"/>
        <v/>
      </c>
      <c r="AG116" t="str">
        <f t="shared" si="47"/>
        <v/>
      </c>
      <c r="AH116" t="str">
        <f t="shared" si="48"/>
        <v/>
      </c>
      <c r="AI116" t="str">
        <f t="shared" si="49"/>
        <v/>
      </c>
      <c r="AK116" t="str">
        <f t="shared" si="50"/>
        <v/>
      </c>
      <c r="AL116" t="str">
        <f t="shared" si="50"/>
        <v/>
      </c>
      <c r="AM116" t="str">
        <f t="shared" si="50"/>
        <v/>
      </c>
      <c r="AN116" t="str">
        <f t="shared" si="50"/>
        <v/>
      </c>
      <c r="AO116" t="str">
        <f t="shared" si="50"/>
        <v/>
      </c>
      <c r="AP116" t="str">
        <f t="shared" si="50"/>
        <v/>
      </c>
      <c r="AQ116" t="str">
        <f t="shared" si="50"/>
        <v/>
      </c>
      <c r="AR116" t="str">
        <f t="shared" si="50"/>
        <v/>
      </c>
      <c r="AS116" t="str">
        <f t="shared" si="50"/>
        <v/>
      </c>
      <c r="AT116" t="str">
        <f t="shared" si="50"/>
        <v/>
      </c>
      <c r="AU116" t="str">
        <f t="shared" si="50"/>
        <v/>
      </c>
      <c r="AV116" t="str">
        <f t="shared" si="50"/>
        <v/>
      </c>
      <c r="BA116" t="str">
        <f t="shared" si="40"/>
        <v/>
      </c>
      <c r="BK116" t="s">
        <v>727</v>
      </c>
      <c r="BP116" s="329">
        <v>44</v>
      </c>
      <c r="BQ116" s="329">
        <v>63</v>
      </c>
      <c r="BR116" s="329">
        <v>66</v>
      </c>
      <c r="BS116" s="329">
        <v>63</v>
      </c>
      <c r="BT116" s="329">
        <v>48</v>
      </c>
      <c r="BU116" s="329">
        <v>44</v>
      </c>
      <c r="BV116" s="329">
        <v>40</v>
      </c>
      <c r="BW116" s="329">
        <v>32</v>
      </c>
      <c r="BX116" s="329">
        <v>0</v>
      </c>
      <c r="BY116" s="329">
        <v>0</v>
      </c>
      <c r="BZ116" s="329">
        <v>0</v>
      </c>
      <c r="CA116" s="329">
        <v>0</v>
      </c>
    </row>
    <row r="117" spans="9:79">
      <c r="I117" t="str">
        <f>IF(C117="","",COUNTIFS(Tabla1[[#All],[¿Pasó a miembro?]],"Si",Tabla1[[#All],[Tipo Incrito]],"&lt;&gt;Pre-Inscrito",Tabla1[[#All],[llave2]],Gráficos_!C117))</f>
        <v/>
      </c>
      <c r="J117" t="str">
        <f>IF(C117="","",COUNTIFS(Tabla1[[#All],[sem 01]],"=P",Tabla1[[#All],[llave2]],Gráficos_!C117))</f>
        <v/>
      </c>
      <c r="K117" t="str">
        <f>IF(C117="","",COUNTIFS(Tabla1[[#All],[sem 02]],"=P",Tabla1[[#All],[llave2]],Gráficos_!C117))</f>
        <v/>
      </c>
      <c r="L117" t="str">
        <f>IF(C117="","",COUNTIFS(Tabla1[[#All],[sem 03]],"=P",Tabla1[[#All],[llave2]],Gráficos_!C117))</f>
        <v/>
      </c>
      <c r="M117" t="str">
        <f>IF(C117="","",COUNTIFS(Tabla1[[#All],[sem 04]],"=P",Tabla1[[#All],[llave2]],Gráficos_!C117))</f>
        <v/>
      </c>
      <c r="N117" t="str">
        <f>IF(C117="","",COUNTIFS(Tabla1[[#All],[sem 05]],"=P",Tabla1[[#All],[llave2]],Gráficos_!C117))</f>
        <v/>
      </c>
      <c r="O117" t="str">
        <f>IF(C117="","",COUNTIFS(Tabla1[[#All],[sem 06]],"=P",Tabla1[[#All],[llave2]],Gráficos_!C117))</f>
        <v/>
      </c>
      <c r="P117" t="str">
        <f>IF(C117="","",COUNTIFS(Tabla1[[#All],[sem 07]],"=P",Tabla1[[#All],[llave2]],Gráficos_!C117))</f>
        <v/>
      </c>
      <c r="Q117" t="str">
        <f>IF(C117="","",COUNTIFS(Tabla1[[#All],[sem 08]],"=P",Tabla1[[#All],[llave2]],Gráficos_!C117))</f>
        <v/>
      </c>
      <c r="R117" t="str">
        <f>IF(C117="","",COUNTIFS(Tabla1[[#All],[sem 09]],"=P",Tabla1[[#All],[llave2]],Gráficos_!C117))</f>
        <v/>
      </c>
      <c r="S117" t="str">
        <f>IF(C117="","",COUNTIFS(Tabla1[[#All],[sem 10]],"=P",Tabla1[[#All],[llave2]],Gráficos_!C117))</f>
        <v/>
      </c>
      <c r="T117" t="str">
        <f>IF(C117="","",COUNTIFS(Tabla1[[#All],[sem 11]],"=P",Tabla1[[#All],[llave2]],Gráficos_!C117))</f>
        <v/>
      </c>
      <c r="U117" t="str">
        <f>IF(C117="","",COUNTIFS(Tabla1[[#All],[sem 12]],"=P",Tabla1[[#All],[llave2]],Gráficos_!C117))</f>
        <v/>
      </c>
      <c r="AA117" t="str">
        <f t="shared" si="42"/>
        <v/>
      </c>
      <c r="AB117" t="str">
        <f t="shared" si="43"/>
        <v/>
      </c>
      <c r="AC117" t="str">
        <f t="shared" si="44"/>
        <v/>
      </c>
      <c r="AD117" t="str">
        <f t="shared" si="45"/>
        <v/>
      </c>
      <c r="AF117" t="str">
        <f t="shared" si="46"/>
        <v/>
      </c>
      <c r="AG117" t="str">
        <f t="shared" si="47"/>
        <v/>
      </c>
      <c r="AH117" t="str">
        <f t="shared" si="48"/>
        <v/>
      </c>
      <c r="AI117" t="str">
        <f t="shared" si="49"/>
        <v/>
      </c>
      <c r="AK117" t="str">
        <f t="shared" si="50"/>
        <v/>
      </c>
      <c r="AL117" t="str">
        <f t="shared" si="50"/>
        <v/>
      </c>
      <c r="AM117" t="str">
        <f t="shared" si="50"/>
        <v/>
      </c>
      <c r="AN117" t="str">
        <f t="shared" si="50"/>
        <v/>
      </c>
      <c r="AO117" t="str">
        <f t="shared" si="50"/>
        <v/>
      </c>
      <c r="AP117" t="str">
        <f t="shared" si="50"/>
        <v/>
      </c>
      <c r="AQ117" t="str">
        <f t="shared" si="50"/>
        <v/>
      </c>
      <c r="AR117" t="str">
        <f t="shared" si="50"/>
        <v/>
      </c>
      <c r="AS117" t="str">
        <f t="shared" si="50"/>
        <v/>
      </c>
      <c r="AT117" t="str">
        <f t="shared" si="50"/>
        <v/>
      </c>
      <c r="AU117" t="str">
        <f t="shared" si="50"/>
        <v/>
      </c>
      <c r="AV117" t="str">
        <f t="shared" si="50"/>
        <v/>
      </c>
      <c r="BA117" t="str">
        <f t="shared" si="40"/>
        <v/>
      </c>
    </row>
    <row r="118" spans="9:79">
      <c r="I118" t="str">
        <f>IF(C118="","",COUNTIFS(Tabla1[[#All],[¿Pasó a miembro?]],"Si",Tabla1[[#All],[Tipo Incrito]],"&lt;&gt;Pre-Inscrito",Tabla1[[#All],[llave2]],Gráficos_!C118))</f>
        <v/>
      </c>
      <c r="J118" t="str">
        <f>IF(C118="","",COUNTIFS(Tabla1[[#All],[sem 01]],"=P",Tabla1[[#All],[llave2]],Gráficos_!C118))</f>
        <v/>
      </c>
      <c r="K118" t="str">
        <f>IF(C118="","",COUNTIFS(Tabla1[[#All],[sem 02]],"=P",Tabla1[[#All],[llave2]],Gráficos_!C118))</f>
        <v/>
      </c>
      <c r="L118" t="str">
        <f>IF(C118="","",COUNTIFS(Tabla1[[#All],[sem 03]],"=P",Tabla1[[#All],[llave2]],Gráficos_!C118))</f>
        <v/>
      </c>
      <c r="M118" t="str">
        <f>IF(C118="","",COUNTIFS(Tabla1[[#All],[sem 04]],"=P",Tabla1[[#All],[llave2]],Gráficos_!C118))</f>
        <v/>
      </c>
      <c r="N118" t="str">
        <f>IF(C118="","",COUNTIFS(Tabla1[[#All],[sem 05]],"=P",Tabla1[[#All],[llave2]],Gráficos_!C118))</f>
        <v/>
      </c>
      <c r="O118" t="str">
        <f>IF(C118="","",COUNTIFS(Tabla1[[#All],[sem 06]],"=P",Tabla1[[#All],[llave2]],Gráficos_!C118))</f>
        <v/>
      </c>
      <c r="P118" t="str">
        <f>IF(C118="","",COUNTIFS(Tabla1[[#All],[sem 07]],"=P",Tabla1[[#All],[llave2]],Gráficos_!C118))</f>
        <v/>
      </c>
      <c r="Q118" t="str">
        <f>IF(C118="","",COUNTIFS(Tabla1[[#All],[sem 08]],"=P",Tabla1[[#All],[llave2]],Gráficos_!C118))</f>
        <v/>
      </c>
      <c r="R118" t="str">
        <f>IF(C118="","",COUNTIFS(Tabla1[[#All],[sem 09]],"=P",Tabla1[[#All],[llave2]],Gráficos_!C118))</f>
        <v/>
      </c>
      <c r="S118" t="str">
        <f>IF(C118="","",COUNTIFS(Tabla1[[#All],[sem 10]],"=P",Tabla1[[#All],[llave2]],Gráficos_!C118))</f>
        <v/>
      </c>
      <c r="T118" t="str">
        <f>IF(C118="","",COUNTIFS(Tabla1[[#All],[sem 11]],"=P",Tabla1[[#All],[llave2]],Gráficos_!C118))</f>
        <v/>
      </c>
      <c r="U118" t="str">
        <f>IF(C118="","",COUNTIFS(Tabla1[[#All],[sem 12]],"=P",Tabla1[[#All],[llave2]],Gráficos_!C118))</f>
        <v/>
      </c>
      <c r="AA118" t="str">
        <f t="shared" si="42"/>
        <v/>
      </c>
      <c r="AB118" t="str">
        <f t="shared" si="43"/>
        <v/>
      </c>
      <c r="AC118" t="str">
        <f t="shared" si="44"/>
        <v/>
      </c>
      <c r="AD118" t="str">
        <f t="shared" si="45"/>
        <v/>
      </c>
      <c r="AF118" t="str">
        <f t="shared" si="46"/>
        <v/>
      </c>
      <c r="AG118" t="str">
        <f t="shared" si="47"/>
        <v/>
      </c>
      <c r="AH118" t="str">
        <f t="shared" si="48"/>
        <v/>
      </c>
      <c r="AI118" t="str">
        <f t="shared" si="49"/>
        <v/>
      </c>
      <c r="AK118" t="str">
        <f t="shared" si="50"/>
        <v/>
      </c>
      <c r="AL118" t="str">
        <f t="shared" si="50"/>
        <v/>
      </c>
      <c r="AM118" t="str">
        <f t="shared" si="50"/>
        <v/>
      </c>
      <c r="AN118" t="str">
        <f t="shared" si="50"/>
        <v/>
      </c>
      <c r="AO118" t="str">
        <f t="shared" si="50"/>
        <v/>
      </c>
      <c r="AP118" t="str">
        <f t="shared" si="50"/>
        <v/>
      </c>
      <c r="AQ118" t="str">
        <f t="shared" si="50"/>
        <v/>
      </c>
      <c r="AR118" t="str">
        <f t="shared" si="50"/>
        <v/>
      </c>
      <c r="AS118" t="str">
        <f t="shared" si="50"/>
        <v/>
      </c>
      <c r="AT118" t="str">
        <f t="shared" si="50"/>
        <v/>
      </c>
      <c r="AU118" t="str">
        <f t="shared" si="50"/>
        <v/>
      </c>
      <c r="AV118" t="str">
        <f t="shared" si="50"/>
        <v/>
      </c>
      <c r="BA118" t="str">
        <f t="shared" si="40"/>
        <v/>
      </c>
    </row>
    <row r="119" spans="9:79">
      <c r="I119" t="str">
        <f>IF(C119="","",COUNTIFS(Tabla1[[#All],[¿Pasó a miembro?]],"Si",Tabla1[[#All],[Tipo Incrito]],"&lt;&gt;Pre-Inscrito",Tabla1[[#All],[llave2]],Gráficos_!C119))</f>
        <v/>
      </c>
      <c r="J119" t="str">
        <f>IF(C119="","",COUNTIFS(Tabla1[[#All],[sem 01]],"=P",Tabla1[[#All],[llave2]],Gráficos_!C119))</f>
        <v/>
      </c>
      <c r="K119" t="str">
        <f>IF(C119="","",COUNTIFS(Tabla1[[#All],[sem 02]],"=P",Tabla1[[#All],[llave2]],Gráficos_!C119))</f>
        <v/>
      </c>
      <c r="L119" t="str">
        <f>IF(C119="","",COUNTIFS(Tabla1[[#All],[sem 03]],"=P",Tabla1[[#All],[llave2]],Gráficos_!C119))</f>
        <v/>
      </c>
      <c r="M119" t="str">
        <f>IF(C119="","",COUNTIFS(Tabla1[[#All],[sem 04]],"=P",Tabla1[[#All],[llave2]],Gráficos_!C119))</f>
        <v/>
      </c>
      <c r="N119" t="str">
        <f>IF(C119="","",COUNTIFS(Tabla1[[#All],[sem 05]],"=P",Tabla1[[#All],[llave2]],Gráficos_!C119))</f>
        <v/>
      </c>
      <c r="O119" t="str">
        <f>IF(C119="","",COUNTIFS(Tabla1[[#All],[sem 06]],"=P",Tabla1[[#All],[llave2]],Gráficos_!C119))</f>
        <v/>
      </c>
      <c r="P119" t="str">
        <f>IF(C119="","",COUNTIFS(Tabla1[[#All],[sem 07]],"=P",Tabla1[[#All],[llave2]],Gráficos_!C119))</f>
        <v/>
      </c>
      <c r="Q119" t="str">
        <f>IF(C119="","",COUNTIFS(Tabla1[[#All],[sem 08]],"=P",Tabla1[[#All],[llave2]],Gráficos_!C119))</f>
        <v/>
      </c>
      <c r="R119" t="str">
        <f>IF(C119="","",COUNTIFS(Tabla1[[#All],[sem 09]],"=P",Tabla1[[#All],[llave2]],Gráficos_!C119))</f>
        <v/>
      </c>
      <c r="S119" t="str">
        <f>IF(C119="","",COUNTIFS(Tabla1[[#All],[sem 10]],"=P",Tabla1[[#All],[llave2]],Gráficos_!C119))</f>
        <v/>
      </c>
      <c r="T119" t="str">
        <f>IF(C119="","",COUNTIFS(Tabla1[[#All],[sem 11]],"=P",Tabla1[[#All],[llave2]],Gráficos_!C119))</f>
        <v/>
      </c>
      <c r="U119" t="str">
        <f>IF(C119="","",COUNTIFS(Tabla1[[#All],[sem 12]],"=P",Tabla1[[#All],[llave2]],Gráficos_!C119))</f>
        <v/>
      </c>
      <c r="AA119" t="str">
        <f t="shared" si="42"/>
        <v/>
      </c>
      <c r="AB119" t="str">
        <f t="shared" si="43"/>
        <v/>
      </c>
      <c r="AC119" t="str">
        <f t="shared" si="44"/>
        <v/>
      </c>
      <c r="AD119" t="str">
        <f t="shared" si="45"/>
        <v/>
      </c>
      <c r="AF119" t="str">
        <f t="shared" si="46"/>
        <v/>
      </c>
      <c r="AG119" t="str">
        <f t="shared" si="47"/>
        <v/>
      </c>
      <c r="AH119" t="str">
        <f t="shared" si="48"/>
        <v/>
      </c>
      <c r="AI119" t="str">
        <f t="shared" si="49"/>
        <v/>
      </c>
      <c r="AK119" t="str">
        <f t="shared" si="50"/>
        <v/>
      </c>
      <c r="AL119" t="str">
        <f t="shared" si="50"/>
        <v/>
      </c>
      <c r="AM119" t="str">
        <f t="shared" si="50"/>
        <v/>
      </c>
      <c r="AN119" t="str">
        <f t="shared" si="50"/>
        <v/>
      </c>
      <c r="AO119" t="str">
        <f t="shared" si="50"/>
        <v/>
      </c>
      <c r="AP119" t="str">
        <f t="shared" si="50"/>
        <v/>
      </c>
      <c r="AQ119" t="str">
        <f t="shared" si="50"/>
        <v/>
      </c>
      <c r="AR119" t="str">
        <f t="shared" si="50"/>
        <v/>
      </c>
      <c r="AS119" t="str">
        <f t="shared" si="50"/>
        <v/>
      </c>
      <c r="AT119" t="str">
        <f t="shared" si="50"/>
        <v/>
      </c>
      <c r="AU119" t="str">
        <f t="shared" si="50"/>
        <v/>
      </c>
      <c r="AV119" t="str">
        <f t="shared" si="50"/>
        <v/>
      </c>
      <c r="BA119" t="str">
        <f t="shared" si="40"/>
        <v/>
      </c>
    </row>
    <row r="120" spans="9:79">
      <c r="I120" t="str">
        <f>IF(C120="","",COUNTIFS(Tabla1[[#All],[¿Pasó a miembro?]],"Si",Tabla1[[#All],[Tipo Incrito]],"&lt;&gt;Pre-Inscrito",Tabla1[[#All],[llave2]],Gráficos_!C120))</f>
        <v/>
      </c>
      <c r="J120" t="str">
        <f>IF(C120="","",COUNTIFS(Tabla1[[#All],[sem 01]],"=P",Tabla1[[#All],[llave2]],Gráficos_!C120))</f>
        <v/>
      </c>
      <c r="K120" t="str">
        <f>IF(C120="","",COUNTIFS(Tabla1[[#All],[sem 02]],"=P",Tabla1[[#All],[llave2]],Gráficos_!C120))</f>
        <v/>
      </c>
      <c r="L120" t="str">
        <f>IF(C120="","",COUNTIFS(Tabla1[[#All],[sem 03]],"=P",Tabla1[[#All],[llave2]],Gráficos_!C120))</f>
        <v/>
      </c>
      <c r="M120" t="str">
        <f>IF(C120="","",COUNTIFS(Tabla1[[#All],[sem 04]],"=P",Tabla1[[#All],[llave2]],Gráficos_!C120))</f>
        <v/>
      </c>
      <c r="N120" t="str">
        <f>IF(C120="","",COUNTIFS(Tabla1[[#All],[sem 05]],"=P",Tabla1[[#All],[llave2]],Gráficos_!C120))</f>
        <v/>
      </c>
      <c r="O120" t="str">
        <f>IF(C120="","",COUNTIFS(Tabla1[[#All],[sem 06]],"=P",Tabla1[[#All],[llave2]],Gráficos_!C120))</f>
        <v/>
      </c>
      <c r="P120" t="str">
        <f>IF(C120="","",COUNTIFS(Tabla1[[#All],[sem 07]],"=P",Tabla1[[#All],[llave2]],Gráficos_!C120))</f>
        <v/>
      </c>
      <c r="Q120" t="str">
        <f>IF(C120="","",COUNTIFS(Tabla1[[#All],[sem 08]],"=P",Tabla1[[#All],[llave2]],Gráficos_!C120))</f>
        <v/>
      </c>
      <c r="R120" t="str">
        <f>IF(C120="","",COUNTIFS(Tabla1[[#All],[sem 09]],"=P",Tabla1[[#All],[llave2]],Gráficos_!C120))</f>
        <v/>
      </c>
      <c r="S120" t="str">
        <f>IF(C120="","",COUNTIFS(Tabla1[[#All],[sem 10]],"=P",Tabla1[[#All],[llave2]],Gráficos_!C120))</f>
        <v/>
      </c>
      <c r="T120" t="str">
        <f>IF(C120="","",COUNTIFS(Tabla1[[#All],[sem 11]],"=P",Tabla1[[#All],[llave2]],Gráficos_!C120))</f>
        <v/>
      </c>
      <c r="U120" t="str">
        <f>IF(C120="","",COUNTIFS(Tabla1[[#All],[sem 12]],"=P",Tabla1[[#All],[llave2]],Gráficos_!C120))</f>
        <v/>
      </c>
      <c r="AA120" t="str">
        <f t="shared" si="42"/>
        <v/>
      </c>
      <c r="AB120" t="str">
        <f t="shared" si="43"/>
        <v/>
      </c>
      <c r="AC120" t="str">
        <f t="shared" si="44"/>
        <v/>
      </c>
      <c r="AD120" t="str">
        <f t="shared" si="45"/>
        <v/>
      </c>
      <c r="AF120" t="str">
        <f t="shared" si="46"/>
        <v/>
      </c>
      <c r="AG120" t="str">
        <f t="shared" si="47"/>
        <v/>
      </c>
      <c r="AH120" t="str">
        <f t="shared" si="48"/>
        <v/>
      </c>
      <c r="AI120" t="str">
        <f t="shared" si="49"/>
        <v/>
      </c>
      <c r="AK120" t="str">
        <f t="shared" si="50"/>
        <v/>
      </c>
      <c r="AL120" t="str">
        <f t="shared" si="50"/>
        <v/>
      </c>
      <c r="AM120" t="str">
        <f t="shared" si="50"/>
        <v/>
      </c>
      <c r="AN120" t="str">
        <f t="shared" si="50"/>
        <v/>
      </c>
      <c r="AO120" t="str">
        <f t="shared" si="50"/>
        <v/>
      </c>
      <c r="AP120" t="str">
        <f t="shared" si="50"/>
        <v/>
      </c>
      <c r="AQ120" t="str">
        <f t="shared" si="50"/>
        <v/>
      </c>
      <c r="AR120" t="str">
        <f t="shared" si="50"/>
        <v/>
      </c>
      <c r="AS120" t="str">
        <f t="shared" si="50"/>
        <v/>
      </c>
      <c r="AT120" t="str">
        <f t="shared" si="50"/>
        <v/>
      </c>
      <c r="AU120" t="str">
        <f t="shared" si="50"/>
        <v/>
      </c>
      <c r="AV120" t="str">
        <f t="shared" si="50"/>
        <v/>
      </c>
      <c r="BA120" t="str">
        <f t="shared" si="40"/>
        <v/>
      </c>
    </row>
    <row r="121" spans="9:79">
      <c r="I121" t="str">
        <f>IF(C121="","",COUNTIFS(Tabla1[[#All],[¿Pasó a miembro?]],"Si",Tabla1[[#All],[Tipo Incrito]],"&lt;&gt;Pre-Inscrito",Tabla1[[#All],[llave2]],Gráficos_!C121))</f>
        <v/>
      </c>
      <c r="J121" t="str">
        <f>IF(C121="","",COUNTIFS(Tabla1[[#All],[sem 01]],"=P",Tabla1[[#All],[llave2]],Gráficos_!C121))</f>
        <v/>
      </c>
      <c r="K121" t="str">
        <f>IF(C121="","",COUNTIFS(Tabla1[[#All],[sem 02]],"=P",Tabla1[[#All],[llave2]],Gráficos_!C121))</f>
        <v/>
      </c>
      <c r="L121" t="str">
        <f>IF(C121="","",COUNTIFS(Tabla1[[#All],[sem 03]],"=P",Tabla1[[#All],[llave2]],Gráficos_!C121))</f>
        <v/>
      </c>
      <c r="M121" t="str">
        <f>IF(C121="","",COUNTIFS(Tabla1[[#All],[sem 04]],"=P",Tabla1[[#All],[llave2]],Gráficos_!C121))</f>
        <v/>
      </c>
      <c r="N121" t="str">
        <f>IF(C121="","",COUNTIFS(Tabla1[[#All],[sem 05]],"=P",Tabla1[[#All],[llave2]],Gráficos_!C121))</f>
        <v/>
      </c>
      <c r="O121" t="str">
        <f>IF(C121="","",COUNTIFS(Tabla1[[#All],[sem 06]],"=P",Tabla1[[#All],[llave2]],Gráficos_!C121))</f>
        <v/>
      </c>
      <c r="P121" t="str">
        <f>IF(C121="","",COUNTIFS(Tabla1[[#All],[sem 07]],"=P",Tabla1[[#All],[llave2]],Gráficos_!C121))</f>
        <v/>
      </c>
      <c r="Q121" t="str">
        <f>IF(C121="","",COUNTIFS(Tabla1[[#All],[sem 08]],"=P",Tabla1[[#All],[llave2]],Gráficos_!C121))</f>
        <v/>
      </c>
      <c r="R121" t="str">
        <f>IF(C121="","",COUNTIFS(Tabla1[[#All],[sem 09]],"=P",Tabla1[[#All],[llave2]],Gráficos_!C121))</f>
        <v/>
      </c>
      <c r="S121" t="str">
        <f>IF(C121="","",COUNTIFS(Tabla1[[#All],[sem 10]],"=P",Tabla1[[#All],[llave2]],Gráficos_!C121))</f>
        <v/>
      </c>
      <c r="T121" t="str">
        <f>IF(C121="","",COUNTIFS(Tabla1[[#All],[sem 11]],"=P",Tabla1[[#All],[llave2]],Gráficos_!C121))</f>
        <v/>
      </c>
      <c r="U121" t="str">
        <f>IF(C121="","",COUNTIFS(Tabla1[[#All],[sem 12]],"=P",Tabla1[[#All],[llave2]],Gráficos_!C121))</f>
        <v/>
      </c>
      <c r="AA121" t="str">
        <f t="shared" si="42"/>
        <v/>
      </c>
      <c r="AB121" t="str">
        <f t="shared" si="43"/>
        <v/>
      </c>
      <c r="AC121" t="str">
        <f t="shared" si="44"/>
        <v/>
      </c>
      <c r="AD121" t="str">
        <f t="shared" si="45"/>
        <v/>
      </c>
      <c r="AF121" t="str">
        <f t="shared" si="46"/>
        <v/>
      </c>
      <c r="AG121" t="str">
        <f t="shared" si="47"/>
        <v/>
      </c>
      <c r="AH121" t="str">
        <f t="shared" si="48"/>
        <v/>
      </c>
      <c r="AI121" t="str">
        <f t="shared" si="49"/>
        <v/>
      </c>
      <c r="AK121" t="str">
        <f t="shared" si="50"/>
        <v/>
      </c>
      <c r="AL121" t="str">
        <f t="shared" si="50"/>
        <v/>
      </c>
      <c r="AM121" t="str">
        <f t="shared" si="50"/>
        <v/>
      </c>
      <c r="AN121" t="str">
        <f t="shared" si="50"/>
        <v/>
      </c>
      <c r="AO121" t="str">
        <f t="shared" si="50"/>
        <v/>
      </c>
      <c r="AP121" t="str">
        <f t="shared" si="50"/>
        <v/>
      </c>
      <c r="AQ121" t="str">
        <f t="shared" si="50"/>
        <v/>
      </c>
      <c r="AR121" t="str">
        <f t="shared" si="50"/>
        <v/>
      </c>
      <c r="AS121" t="str">
        <f t="shared" si="50"/>
        <v/>
      </c>
      <c r="AT121" t="str">
        <f t="shared" si="50"/>
        <v/>
      </c>
      <c r="AU121" t="str">
        <f t="shared" si="50"/>
        <v/>
      </c>
      <c r="AV121" t="str">
        <f t="shared" si="50"/>
        <v/>
      </c>
      <c r="BA121" t="str">
        <f t="shared" si="40"/>
        <v/>
      </c>
    </row>
    <row r="122" spans="9:79">
      <c r="I122" t="str">
        <f>IF(C122="","",COUNTIFS(Tabla1[[#All],[¿Pasó a miembro?]],"Si",Tabla1[[#All],[Tipo Incrito]],"&lt;&gt;Pre-Inscrito",Tabla1[[#All],[llave2]],Gráficos_!C122))</f>
        <v/>
      </c>
      <c r="J122" t="str">
        <f>IF(C122="","",COUNTIFS(Tabla1[[#All],[sem 01]],"=P",Tabla1[[#All],[llave2]],Gráficos_!C122))</f>
        <v/>
      </c>
      <c r="K122" t="str">
        <f>IF(C122="","",COUNTIFS(Tabla1[[#All],[sem 02]],"=P",Tabla1[[#All],[llave2]],Gráficos_!C122))</f>
        <v/>
      </c>
      <c r="L122" t="str">
        <f>IF(C122="","",COUNTIFS(Tabla1[[#All],[sem 03]],"=P",Tabla1[[#All],[llave2]],Gráficos_!C122))</f>
        <v/>
      </c>
      <c r="M122" t="str">
        <f>IF(C122="","",COUNTIFS(Tabla1[[#All],[sem 04]],"=P",Tabla1[[#All],[llave2]],Gráficos_!C122))</f>
        <v/>
      </c>
      <c r="N122" t="str">
        <f>IF(C122="","",COUNTIFS(Tabla1[[#All],[sem 05]],"=P",Tabla1[[#All],[llave2]],Gráficos_!C122))</f>
        <v/>
      </c>
      <c r="O122" t="str">
        <f>IF(C122="","",COUNTIFS(Tabla1[[#All],[sem 06]],"=P",Tabla1[[#All],[llave2]],Gráficos_!C122))</f>
        <v/>
      </c>
      <c r="P122" t="str">
        <f>IF(C122="","",COUNTIFS(Tabla1[[#All],[sem 07]],"=P",Tabla1[[#All],[llave2]],Gráficos_!C122))</f>
        <v/>
      </c>
      <c r="Q122" t="str">
        <f>IF(C122="","",COUNTIFS(Tabla1[[#All],[sem 08]],"=P",Tabla1[[#All],[llave2]],Gráficos_!C122))</f>
        <v/>
      </c>
      <c r="R122" t="str">
        <f>IF(C122="","",COUNTIFS(Tabla1[[#All],[sem 09]],"=P",Tabla1[[#All],[llave2]],Gráficos_!C122))</f>
        <v/>
      </c>
      <c r="S122" t="str">
        <f>IF(C122="","",COUNTIFS(Tabla1[[#All],[sem 10]],"=P",Tabla1[[#All],[llave2]],Gráficos_!C122))</f>
        <v/>
      </c>
      <c r="T122" t="str">
        <f>IF(C122="","",COUNTIFS(Tabla1[[#All],[sem 11]],"=P",Tabla1[[#All],[llave2]],Gráficos_!C122))</f>
        <v/>
      </c>
      <c r="U122" t="str">
        <f>IF(C122="","",COUNTIFS(Tabla1[[#All],[sem 12]],"=P",Tabla1[[#All],[llave2]],Gráficos_!C122))</f>
        <v/>
      </c>
      <c r="AA122" t="str">
        <f t="shared" si="42"/>
        <v/>
      </c>
      <c r="AB122" t="str">
        <f t="shared" si="43"/>
        <v/>
      </c>
      <c r="AC122" t="str">
        <f t="shared" si="44"/>
        <v/>
      </c>
      <c r="AD122" t="str">
        <f t="shared" si="45"/>
        <v/>
      </c>
      <c r="AF122" t="str">
        <f t="shared" si="46"/>
        <v/>
      </c>
      <c r="AG122" t="str">
        <f t="shared" si="47"/>
        <v/>
      </c>
      <c r="AH122" t="str">
        <f t="shared" si="48"/>
        <v/>
      </c>
      <c r="AI122" t="str">
        <f t="shared" si="49"/>
        <v/>
      </c>
      <c r="AK122" t="str">
        <f t="shared" si="50"/>
        <v/>
      </c>
      <c r="AL122" t="str">
        <f t="shared" si="50"/>
        <v/>
      </c>
      <c r="AM122" t="str">
        <f t="shared" si="50"/>
        <v/>
      </c>
      <c r="AN122" t="str">
        <f t="shared" si="50"/>
        <v/>
      </c>
      <c r="AO122" t="str">
        <f t="shared" si="50"/>
        <v/>
      </c>
      <c r="AP122" t="str">
        <f t="shared" si="50"/>
        <v/>
      </c>
      <c r="AQ122" t="str">
        <f t="shared" si="50"/>
        <v/>
      </c>
      <c r="AR122" t="str">
        <f t="shared" si="50"/>
        <v/>
      </c>
      <c r="AS122" t="str">
        <f t="shared" si="50"/>
        <v/>
      </c>
      <c r="AT122" t="str">
        <f t="shared" si="50"/>
        <v/>
      </c>
      <c r="AU122" t="str">
        <f t="shared" si="50"/>
        <v/>
      </c>
      <c r="AV122" t="str">
        <f t="shared" si="50"/>
        <v/>
      </c>
      <c r="BA122" t="str">
        <f t="shared" si="40"/>
        <v/>
      </c>
    </row>
    <row r="123" spans="9:79">
      <c r="I123" t="str">
        <f>IF(C123="","",COUNTIFS(Tabla1[[#All],[¿Pasó a miembro?]],"Si",Tabla1[[#All],[Tipo Incrito]],"&lt;&gt;Pre-Inscrito",Tabla1[[#All],[llave2]],Gráficos_!C123))</f>
        <v/>
      </c>
      <c r="J123" t="str">
        <f>IF(C123="","",COUNTIFS(Tabla1[[#All],[sem 01]],"=P",Tabla1[[#All],[llave2]],Gráficos_!C123))</f>
        <v/>
      </c>
      <c r="K123" t="str">
        <f>IF(C123="","",COUNTIFS(Tabla1[[#All],[sem 02]],"=P",Tabla1[[#All],[llave2]],Gráficos_!C123))</f>
        <v/>
      </c>
      <c r="L123" t="str">
        <f>IF(C123="","",COUNTIFS(Tabla1[[#All],[sem 03]],"=P",Tabla1[[#All],[llave2]],Gráficos_!C123))</f>
        <v/>
      </c>
      <c r="M123" t="str">
        <f>IF(C123="","",COUNTIFS(Tabla1[[#All],[sem 04]],"=P",Tabla1[[#All],[llave2]],Gráficos_!C123))</f>
        <v/>
      </c>
      <c r="N123" t="str">
        <f>IF(C123="","",COUNTIFS(Tabla1[[#All],[sem 05]],"=P",Tabla1[[#All],[llave2]],Gráficos_!C123))</f>
        <v/>
      </c>
      <c r="O123" t="str">
        <f>IF(C123="","",COUNTIFS(Tabla1[[#All],[sem 06]],"=P",Tabla1[[#All],[llave2]],Gráficos_!C123))</f>
        <v/>
      </c>
      <c r="P123" t="str">
        <f>IF(C123="","",COUNTIFS(Tabla1[[#All],[sem 07]],"=P",Tabla1[[#All],[llave2]],Gráficos_!C123))</f>
        <v/>
      </c>
      <c r="Q123" t="str">
        <f>IF(C123="","",COUNTIFS(Tabla1[[#All],[sem 08]],"=P",Tabla1[[#All],[llave2]],Gráficos_!C123))</f>
        <v/>
      </c>
      <c r="R123" t="str">
        <f>IF(C123="","",COUNTIFS(Tabla1[[#All],[sem 09]],"=P",Tabla1[[#All],[llave2]],Gráficos_!C123))</f>
        <v/>
      </c>
      <c r="S123" t="str">
        <f>IF(C123="","",COUNTIFS(Tabla1[[#All],[sem 10]],"=P",Tabla1[[#All],[llave2]],Gráficos_!C123))</f>
        <v/>
      </c>
      <c r="T123" t="str">
        <f>IF(C123="","",COUNTIFS(Tabla1[[#All],[sem 11]],"=P",Tabla1[[#All],[llave2]],Gráficos_!C123))</f>
        <v/>
      </c>
      <c r="U123" t="str">
        <f>IF(C123="","",COUNTIFS(Tabla1[[#All],[sem 12]],"=P",Tabla1[[#All],[llave2]],Gráficos_!C123))</f>
        <v/>
      </c>
      <c r="AA123" t="str">
        <f t="shared" si="42"/>
        <v/>
      </c>
      <c r="AB123" t="str">
        <f t="shared" si="43"/>
        <v/>
      </c>
      <c r="AC123" t="str">
        <f t="shared" si="44"/>
        <v/>
      </c>
      <c r="AD123" t="str">
        <f t="shared" si="45"/>
        <v/>
      </c>
      <c r="AF123" t="str">
        <f t="shared" si="46"/>
        <v/>
      </c>
      <c r="AG123" t="str">
        <f t="shared" si="47"/>
        <v/>
      </c>
      <c r="AH123" t="str">
        <f t="shared" si="48"/>
        <v/>
      </c>
      <c r="AI123" t="str">
        <f t="shared" si="49"/>
        <v/>
      </c>
      <c r="AK123" t="str">
        <f t="shared" si="50"/>
        <v/>
      </c>
      <c r="AL123" t="str">
        <f t="shared" si="50"/>
        <v/>
      </c>
      <c r="AM123" t="str">
        <f t="shared" si="50"/>
        <v/>
      </c>
      <c r="AN123" t="str">
        <f t="shared" si="50"/>
        <v/>
      </c>
      <c r="AO123" t="str">
        <f t="shared" si="50"/>
        <v/>
      </c>
      <c r="AP123" t="str">
        <f t="shared" si="50"/>
        <v/>
      </c>
      <c r="AQ123" t="str">
        <f t="shared" si="50"/>
        <v/>
      </c>
      <c r="AR123" t="str">
        <f t="shared" si="50"/>
        <v/>
      </c>
      <c r="AS123" t="str">
        <f t="shared" si="50"/>
        <v/>
      </c>
      <c r="AT123" t="str">
        <f t="shared" si="50"/>
        <v/>
      </c>
      <c r="AU123" t="str">
        <f t="shared" si="50"/>
        <v/>
      </c>
      <c r="AV123" t="str">
        <f t="shared" si="50"/>
        <v/>
      </c>
      <c r="BA123" t="str">
        <f t="shared" si="40"/>
        <v/>
      </c>
    </row>
    <row r="124" spans="9:79">
      <c r="I124" t="str">
        <f>IF(C124="","",COUNTIFS(Tabla1[[#All],[¿Pasó a miembro?]],"Si",Tabla1[[#All],[Tipo Incrito]],"&lt;&gt;Pre-Inscrito",Tabla1[[#All],[llave2]],Gráficos_!C124))</f>
        <v/>
      </c>
      <c r="J124" t="str">
        <f>IF(C124="","",COUNTIFS(Tabla1[[#All],[sem 01]],"=P",Tabla1[[#All],[llave2]],Gráficos_!C124))</f>
        <v/>
      </c>
      <c r="K124" t="str">
        <f>IF(C124="","",COUNTIFS(Tabla1[[#All],[sem 02]],"=P",Tabla1[[#All],[llave2]],Gráficos_!C124))</f>
        <v/>
      </c>
      <c r="L124" t="str">
        <f>IF(C124="","",COUNTIFS(Tabla1[[#All],[sem 03]],"=P",Tabla1[[#All],[llave2]],Gráficos_!C124))</f>
        <v/>
      </c>
      <c r="M124" t="str">
        <f>IF(C124="","",COUNTIFS(Tabla1[[#All],[sem 04]],"=P",Tabla1[[#All],[llave2]],Gráficos_!C124))</f>
        <v/>
      </c>
      <c r="N124" t="str">
        <f>IF(C124="","",COUNTIFS(Tabla1[[#All],[sem 05]],"=P",Tabla1[[#All],[llave2]],Gráficos_!C124))</f>
        <v/>
      </c>
      <c r="O124" t="str">
        <f>IF(C124="","",COUNTIFS(Tabla1[[#All],[sem 06]],"=P",Tabla1[[#All],[llave2]],Gráficos_!C124))</f>
        <v/>
      </c>
      <c r="P124" t="str">
        <f>IF(C124="","",COUNTIFS(Tabla1[[#All],[sem 07]],"=P",Tabla1[[#All],[llave2]],Gráficos_!C124))</f>
        <v/>
      </c>
      <c r="Q124" t="str">
        <f>IF(C124="","",COUNTIFS(Tabla1[[#All],[sem 08]],"=P",Tabla1[[#All],[llave2]],Gráficos_!C124))</f>
        <v/>
      </c>
      <c r="R124" t="str">
        <f>IF(C124="","",COUNTIFS(Tabla1[[#All],[sem 09]],"=P",Tabla1[[#All],[llave2]],Gráficos_!C124))</f>
        <v/>
      </c>
      <c r="S124" t="str">
        <f>IF(C124="","",COUNTIFS(Tabla1[[#All],[sem 10]],"=P",Tabla1[[#All],[llave2]],Gráficos_!C124))</f>
        <v/>
      </c>
      <c r="T124" t="str">
        <f>IF(C124="","",COUNTIFS(Tabla1[[#All],[sem 11]],"=P",Tabla1[[#All],[llave2]],Gráficos_!C124))</f>
        <v/>
      </c>
      <c r="U124" t="str">
        <f>IF(C124="","",COUNTIFS(Tabla1[[#All],[sem 12]],"=P",Tabla1[[#All],[llave2]],Gráficos_!C124))</f>
        <v/>
      </c>
      <c r="AA124" t="str">
        <f t="shared" si="42"/>
        <v/>
      </c>
      <c r="AB124" t="str">
        <f t="shared" si="43"/>
        <v/>
      </c>
      <c r="AC124" t="str">
        <f t="shared" si="44"/>
        <v/>
      </c>
      <c r="AD124" t="str">
        <f t="shared" si="45"/>
        <v/>
      </c>
      <c r="AF124" t="str">
        <f t="shared" si="46"/>
        <v/>
      </c>
      <c r="AG124" t="str">
        <f t="shared" si="47"/>
        <v/>
      </c>
      <c r="AH124" t="str">
        <f t="shared" si="48"/>
        <v/>
      </c>
      <c r="AI124" t="str">
        <f t="shared" si="49"/>
        <v/>
      </c>
      <c r="AK124" t="str">
        <f t="shared" si="50"/>
        <v/>
      </c>
      <c r="AL124" t="str">
        <f t="shared" si="50"/>
        <v/>
      </c>
      <c r="AM124" t="str">
        <f t="shared" si="50"/>
        <v/>
      </c>
      <c r="AN124" t="str">
        <f t="shared" si="50"/>
        <v/>
      </c>
      <c r="AO124" t="str">
        <f t="shared" si="50"/>
        <v/>
      </c>
      <c r="AP124" t="str">
        <f t="shared" si="50"/>
        <v/>
      </c>
      <c r="AQ124" t="str">
        <f t="shared" si="50"/>
        <v/>
      </c>
      <c r="AR124" t="str">
        <f t="shared" si="50"/>
        <v/>
      </c>
      <c r="AS124" t="str">
        <f t="shared" si="50"/>
        <v/>
      </c>
      <c r="AT124" t="str">
        <f t="shared" si="50"/>
        <v/>
      </c>
      <c r="AU124" t="str">
        <f t="shared" si="50"/>
        <v/>
      </c>
      <c r="AV124" t="str">
        <f t="shared" si="50"/>
        <v/>
      </c>
      <c r="BA124" t="str">
        <f t="shared" si="40"/>
        <v/>
      </c>
    </row>
    <row r="125" spans="9:79">
      <c r="I125" t="str">
        <f>IF(C125="","",COUNTIFS(Tabla1[[#All],[¿Pasó a miembro?]],"Si",Tabla1[[#All],[Tipo Incrito]],"&lt;&gt;Pre-Inscrito",Tabla1[[#All],[llave2]],Gráficos_!C125))</f>
        <v/>
      </c>
      <c r="J125" t="str">
        <f>IF(C125="","",COUNTIFS(Tabla1[[#All],[sem 01]],"=P",Tabla1[[#All],[llave2]],Gráficos_!C125))</f>
        <v/>
      </c>
      <c r="K125" t="str">
        <f>IF(C125="","",COUNTIFS(Tabla1[[#All],[sem 02]],"=P",Tabla1[[#All],[llave2]],Gráficos_!C125))</f>
        <v/>
      </c>
      <c r="L125" t="str">
        <f>IF(C125="","",COUNTIFS(Tabla1[[#All],[sem 03]],"=P",Tabla1[[#All],[llave2]],Gráficos_!C125))</f>
        <v/>
      </c>
      <c r="M125" t="str">
        <f>IF(C125="","",COUNTIFS(Tabla1[[#All],[sem 04]],"=P",Tabla1[[#All],[llave2]],Gráficos_!C125))</f>
        <v/>
      </c>
      <c r="N125" t="str">
        <f>IF(C125="","",COUNTIFS(Tabla1[[#All],[sem 05]],"=P",Tabla1[[#All],[llave2]],Gráficos_!C125))</f>
        <v/>
      </c>
      <c r="O125" t="str">
        <f>IF(C125="","",COUNTIFS(Tabla1[[#All],[sem 06]],"=P",Tabla1[[#All],[llave2]],Gráficos_!C125))</f>
        <v/>
      </c>
      <c r="P125" t="str">
        <f>IF(C125="","",COUNTIFS(Tabla1[[#All],[sem 07]],"=P",Tabla1[[#All],[llave2]],Gráficos_!C125))</f>
        <v/>
      </c>
      <c r="Q125" t="str">
        <f>IF(C125="","",COUNTIFS(Tabla1[[#All],[sem 08]],"=P",Tabla1[[#All],[llave2]],Gráficos_!C125))</f>
        <v/>
      </c>
      <c r="R125" t="str">
        <f>IF(C125="","",COUNTIFS(Tabla1[[#All],[sem 09]],"=P",Tabla1[[#All],[llave2]],Gráficos_!C125))</f>
        <v/>
      </c>
      <c r="S125" t="str">
        <f>IF(C125="","",COUNTIFS(Tabla1[[#All],[sem 10]],"=P",Tabla1[[#All],[llave2]],Gráficos_!C125))</f>
        <v/>
      </c>
      <c r="T125" t="str">
        <f>IF(C125="","",COUNTIFS(Tabla1[[#All],[sem 11]],"=P",Tabla1[[#All],[llave2]],Gráficos_!C125))</f>
        <v/>
      </c>
      <c r="U125" t="str">
        <f>IF(C125="","",COUNTIFS(Tabla1[[#All],[sem 12]],"=P",Tabla1[[#All],[llave2]],Gráficos_!C125))</f>
        <v/>
      </c>
      <c r="AA125" t="str">
        <f t="shared" si="42"/>
        <v/>
      </c>
      <c r="AB125" t="str">
        <f t="shared" si="43"/>
        <v/>
      </c>
      <c r="AC125" t="str">
        <f t="shared" si="44"/>
        <v/>
      </c>
      <c r="AD125" t="str">
        <f t="shared" si="45"/>
        <v/>
      </c>
      <c r="AF125" t="str">
        <f t="shared" si="46"/>
        <v/>
      </c>
      <c r="AG125" t="str">
        <f t="shared" si="47"/>
        <v/>
      </c>
      <c r="AH125" t="str">
        <f t="shared" si="48"/>
        <v/>
      </c>
      <c r="AI125" t="str">
        <f t="shared" si="49"/>
        <v/>
      </c>
      <c r="AK125" t="str">
        <f t="shared" si="50"/>
        <v/>
      </c>
      <c r="AL125" t="str">
        <f t="shared" si="50"/>
        <v/>
      </c>
      <c r="AM125" t="str">
        <f t="shared" si="50"/>
        <v/>
      </c>
      <c r="AN125" t="str">
        <f t="shared" si="50"/>
        <v/>
      </c>
      <c r="AO125" t="str">
        <f t="shared" si="50"/>
        <v/>
      </c>
      <c r="AP125" t="str">
        <f t="shared" si="50"/>
        <v/>
      </c>
      <c r="AQ125" t="str">
        <f t="shared" si="50"/>
        <v/>
      </c>
      <c r="AR125" t="str">
        <f t="shared" si="50"/>
        <v/>
      </c>
      <c r="AS125" t="str">
        <f t="shared" si="50"/>
        <v/>
      </c>
      <c r="AT125" t="str">
        <f t="shared" si="50"/>
        <v/>
      </c>
      <c r="AU125" t="str">
        <f t="shared" si="50"/>
        <v/>
      </c>
      <c r="AV125" t="str">
        <f t="shared" si="50"/>
        <v/>
      </c>
      <c r="BA125" t="str">
        <f t="shared" si="40"/>
        <v/>
      </c>
    </row>
    <row r="126" spans="9:79">
      <c r="I126" t="str">
        <f>IF(C126="","",COUNTIFS(Tabla1[[#All],[¿Pasó a miembro?]],"Si",Tabla1[[#All],[Tipo Incrito]],"&lt;&gt;Pre-Inscrito",Tabla1[[#All],[llave2]],Gráficos_!C126))</f>
        <v/>
      </c>
      <c r="J126" t="str">
        <f>IF(C126="","",COUNTIFS(Tabla1[[#All],[sem 01]],"=P",Tabla1[[#All],[llave2]],Gráficos_!C126))</f>
        <v/>
      </c>
      <c r="K126" t="str">
        <f>IF(C126="","",COUNTIFS(Tabla1[[#All],[sem 02]],"=P",Tabla1[[#All],[llave2]],Gráficos_!C126))</f>
        <v/>
      </c>
      <c r="L126" t="str">
        <f>IF(C126="","",COUNTIFS(Tabla1[[#All],[sem 03]],"=P",Tabla1[[#All],[llave2]],Gráficos_!C126))</f>
        <v/>
      </c>
      <c r="M126" t="str">
        <f>IF(C126="","",COUNTIFS(Tabla1[[#All],[sem 04]],"=P",Tabla1[[#All],[llave2]],Gráficos_!C126))</f>
        <v/>
      </c>
      <c r="N126" t="str">
        <f>IF(C126="","",COUNTIFS(Tabla1[[#All],[sem 05]],"=P",Tabla1[[#All],[llave2]],Gráficos_!C126))</f>
        <v/>
      </c>
      <c r="O126" t="str">
        <f>IF(C126="","",COUNTIFS(Tabla1[[#All],[sem 06]],"=P",Tabla1[[#All],[llave2]],Gráficos_!C126))</f>
        <v/>
      </c>
      <c r="P126" t="str">
        <f>IF(C126="","",COUNTIFS(Tabla1[[#All],[sem 07]],"=P",Tabla1[[#All],[llave2]],Gráficos_!C126))</f>
        <v/>
      </c>
      <c r="Q126" t="str">
        <f>IF(C126="","",COUNTIFS(Tabla1[[#All],[sem 08]],"=P",Tabla1[[#All],[llave2]],Gráficos_!C126))</f>
        <v/>
      </c>
      <c r="R126" t="str">
        <f>IF(C126="","",COUNTIFS(Tabla1[[#All],[sem 09]],"=P",Tabla1[[#All],[llave2]],Gráficos_!C126))</f>
        <v/>
      </c>
      <c r="S126" t="str">
        <f>IF(C126="","",COUNTIFS(Tabla1[[#All],[sem 10]],"=P",Tabla1[[#All],[llave2]],Gráficos_!C126))</f>
        <v/>
      </c>
      <c r="T126" t="str">
        <f>IF(C126="","",COUNTIFS(Tabla1[[#All],[sem 11]],"=P",Tabla1[[#All],[llave2]],Gráficos_!C126))</f>
        <v/>
      </c>
      <c r="U126" t="str">
        <f>IF(C126="","",COUNTIFS(Tabla1[[#All],[sem 12]],"=P",Tabla1[[#All],[llave2]],Gráficos_!C126))</f>
        <v/>
      </c>
      <c r="AA126" t="str">
        <f t="shared" si="42"/>
        <v/>
      </c>
      <c r="AB126" t="str">
        <f t="shared" si="43"/>
        <v/>
      </c>
      <c r="AC126" t="str">
        <f t="shared" si="44"/>
        <v/>
      </c>
      <c r="AD126" t="str">
        <f t="shared" si="45"/>
        <v/>
      </c>
      <c r="AF126" t="str">
        <f t="shared" si="46"/>
        <v/>
      </c>
      <c r="AG126" t="str">
        <f t="shared" si="47"/>
        <v/>
      </c>
      <c r="AH126" t="str">
        <f t="shared" si="48"/>
        <v/>
      </c>
      <c r="AI126" t="str">
        <f t="shared" si="49"/>
        <v/>
      </c>
      <c r="AK126" t="str">
        <f t="shared" si="50"/>
        <v/>
      </c>
      <c r="AL126" t="str">
        <f t="shared" si="50"/>
        <v/>
      </c>
      <c r="AM126" t="str">
        <f t="shared" si="50"/>
        <v/>
      </c>
      <c r="AN126" t="str">
        <f t="shared" si="50"/>
        <v/>
      </c>
      <c r="AO126" t="str">
        <f t="shared" si="50"/>
        <v/>
      </c>
      <c r="AP126" t="str">
        <f t="shared" si="50"/>
        <v/>
      </c>
      <c r="AQ126" t="str">
        <f t="shared" si="50"/>
        <v/>
      </c>
      <c r="AR126" t="str">
        <f t="shared" si="50"/>
        <v/>
      </c>
      <c r="AS126" t="str">
        <f t="shared" si="50"/>
        <v/>
      </c>
      <c r="AT126" t="str">
        <f t="shared" si="50"/>
        <v/>
      </c>
      <c r="AU126" t="str">
        <f t="shared" si="50"/>
        <v/>
      </c>
      <c r="AV126" t="str">
        <f t="shared" si="50"/>
        <v/>
      </c>
      <c r="BA126" t="str">
        <f t="shared" si="40"/>
        <v/>
      </c>
    </row>
    <row r="127" spans="9:79">
      <c r="I127" t="str">
        <f>IF(C127="","",COUNTIFS(Tabla1[[#All],[¿Pasó a miembro?]],"Si",Tabla1[[#All],[Tipo Incrito]],"&lt;&gt;Pre-Inscrito",Tabla1[[#All],[llave2]],Gráficos_!C127))</f>
        <v/>
      </c>
      <c r="J127" t="str">
        <f>IF(C127="","",COUNTIFS(Tabla1[[#All],[sem 01]],"=P",Tabla1[[#All],[llave2]],Gráficos_!C127))</f>
        <v/>
      </c>
      <c r="K127" t="str">
        <f>IF(C127="","",COUNTIFS(Tabla1[[#All],[sem 02]],"=P",Tabla1[[#All],[llave2]],Gráficos_!C127))</f>
        <v/>
      </c>
      <c r="L127" t="str">
        <f>IF(C127="","",COUNTIFS(Tabla1[[#All],[sem 03]],"=P",Tabla1[[#All],[llave2]],Gráficos_!C127))</f>
        <v/>
      </c>
      <c r="M127" t="str">
        <f>IF(C127="","",COUNTIFS(Tabla1[[#All],[sem 04]],"=P",Tabla1[[#All],[llave2]],Gráficos_!C127))</f>
        <v/>
      </c>
      <c r="N127" t="str">
        <f>IF(C127="","",COUNTIFS(Tabla1[[#All],[sem 05]],"=P",Tabla1[[#All],[llave2]],Gráficos_!C127))</f>
        <v/>
      </c>
      <c r="O127" t="str">
        <f>IF(C127="","",COUNTIFS(Tabla1[[#All],[sem 06]],"=P",Tabla1[[#All],[llave2]],Gráficos_!C127))</f>
        <v/>
      </c>
      <c r="P127" t="str">
        <f>IF(C127="","",COUNTIFS(Tabla1[[#All],[sem 07]],"=P",Tabla1[[#All],[llave2]],Gráficos_!C127))</f>
        <v/>
      </c>
      <c r="Q127" t="str">
        <f>IF(C127="","",COUNTIFS(Tabla1[[#All],[sem 08]],"=P",Tabla1[[#All],[llave2]],Gráficos_!C127))</f>
        <v/>
      </c>
      <c r="R127" t="str">
        <f>IF(C127="","",COUNTIFS(Tabla1[[#All],[sem 09]],"=P",Tabla1[[#All],[llave2]],Gráficos_!C127))</f>
        <v/>
      </c>
      <c r="S127" t="str">
        <f>IF(C127="","",COUNTIFS(Tabla1[[#All],[sem 10]],"=P",Tabla1[[#All],[llave2]],Gráficos_!C127))</f>
        <v/>
      </c>
      <c r="T127" t="str">
        <f>IF(C127="","",COUNTIFS(Tabla1[[#All],[sem 11]],"=P",Tabla1[[#All],[llave2]],Gráficos_!C127))</f>
        <v/>
      </c>
      <c r="U127" t="str">
        <f>IF(C127="","",COUNTIFS(Tabla1[[#All],[sem 12]],"=P",Tabla1[[#All],[llave2]],Gráficos_!C127))</f>
        <v/>
      </c>
      <c r="AA127" t="str">
        <f t="shared" si="42"/>
        <v/>
      </c>
      <c r="AB127" t="str">
        <f t="shared" si="43"/>
        <v/>
      </c>
      <c r="AC127" t="str">
        <f t="shared" si="44"/>
        <v/>
      </c>
      <c r="AD127" t="str">
        <f t="shared" si="45"/>
        <v/>
      </c>
      <c r="AF127" t="str">
        <f t="shared" si="46"/>
        <v/>
      </c>
      <c r="AG127" t="str">
        <f t="shared" si="47"/>
        <v/>
      </c>
      <c r="AH127" t="str">
        <f t="shared" si="48"/>
        <v/>
      </c>
      <c r="AI127" t="str">
        <f t="shared" si="49"/>
        <v/>
      </c>
      <c r="AK127" t="str">
        <f t="shared" si="50"/>
        <v/>
      </c>
      <c r="AL127" t="str">
        <f t="shared" si="50"/>
        <v/>
      </c>
      <c r="AM127" t="str">
        <f t="shared" si="50"/>
        <v/>
      </c>
      <c r="AN127" t="str">
        <f t="shared" si="50"/>
        <v/>
      </c>
      <c r="AO127" t="str">
        <f t="shared" si="50"/>
        <v/>
      </c>
      <c r="AP127" t="str">
        <f t="shared" si="50"/>
        <v/>
      </c>
      <c r="AQ127" t="str">
        <f t="shared" si="50"/>
        <v/>
      </c>
      <c r="AR127" t="str">
        <f t="shared" si="50"/>
        <v/>
      </c>
      <c r="AS127" t="str">
        <f t="shared" si="50"/>
        <v/>
      </c>
      <c r="AT127" t="str">
        <f t="shared" si="50"/>
        <v/>
      </c>
      <c r="AU127" t="str">
        <f t="shared" si="50"/>
        <v/>
      </c>
      <c r="AV127" t="str">
        <f t="shared" si="50"/>
        <v/>
      </c>
      <c r="BA127" t="str">
        <f t="shared" si="40"/>
        <v/>
      </c>
    </row>
    <row r="128" spans="9:79">
      <c r="I128" t="str">
        <f>IF(C128="","",COUNTIFS(Tabla1[[#All],[¿Pasó a miembro?]],"Si",Tabla1[[#All],[Tipo Incrito]],"&lt;&gt;Pre-Inscrito",Tabla1[[#All],[llave2]],Gráficos_!C128))</f>
        <v/>
      </c>
      <c r="J128" t="str">
        <f>IF(C128="","",COUNTIFS(Tabla1[[#All],[sem 01]],"=P",Tabla1[[#All],[llave2]],Gráficos_!C128))</f>
        <v/>
      </c>
      <c r="K128" t="str">
        <f>IF(C128="","",COUNTIFS(Tabla1[[#All],[sem 02]],"=P",Tabla1[[#All],[llave2]],Gráficos_!C128))</f>
        <v/>
      </c>
      <c r="L128" t="str">
        <f>IF(C128="","",COUNTIFS(Tabla1[[#All],[sem 03]],"=P",Tabla1[[#All],[llave2]],Gráficos_!C128))</f>
        <v/>
      </c>
      <c r="M128" t="str">
        <f>IF(C128="","",COUNTIFS(Tabla1[[#All],[sem 04]],"=P",Tabla1[[#All],[llave2]],Gráficos_!C128))</f>
        <v/>
      </c>
      <c r="N128" t="str">
        <f>IF(C128="","",COUNTIFS(Tabla1[[#All],[sem 05]],"=P",Tabla1[[#All],[llave2]],Gráficos_!C128))</f>
        <v/>
      </c>
      <c r="O128" t="str">
        <f>IF(C128="","",COUNTIFS(Tabla1[[#All],[sem 06]],"=P",Tabla1[[#All],[llave2]],Gráficos_!C128))</f>
        <v/>
      </c>
      <c r="P128" t="str">
        <f>IF(C128="","",COUNTIFS(Tabla1[[#All],[sem 07]],"=P",Tabla1[[#All],[llave2]],Gráficos_!C128))</f>
        <v/>
      </c>
      <c r="Q128" t="str">
        <f>IF(C128="","",COUNTIFS(Tabla1[[#All],[sem 08]],"=P",Tabla1[[#All],[llave2]],Gráficos_!C128))</f>
        <v/>
      </c>
      <c r="R128" t="str">
        <f>IF(C128="","",COUNTIFS(Tabla1[[#All],[sem 09]],"=P",Tabla1[[#All],[llave2]],Gráficos_!C128))</f>
        <v/>
      </c>
      <c r="S128" t="str">
        <f>IF(C128="","",COUNTIFS(Tabla1[[#All],[sem 10]],"=P",Tabla1[[#All],[llave2]],Gráficos_!C128))</f>
        <v/>
      </c>
      <c r="T128" t="str">
        <f>IF(C128="","",COUNTIFS(Tabla1[[#All],[sem 11]],"=P",Tabla1[[#All],[llave2]],Gráficos_!C128))</f>
        <v/>
      </c>
      <c r="U128" t="str">
        <f>IF(C128="","",COUNTIFS(Tabla1[[#All],[sem 12]],"=P",Tabla1[[#All],[llave2]],Gráficos_!C128))</f>
        <v/>
      </c>
      <c r="AA128" t="str">
        <f t="shared" si="42"/>
        <v/>
      </c>
      <c r="AB128" t="str">
        <f t="shared" si="43"/>
        <v/>
      </c>
      <c r="AC128" t="str">
        <f t="shared" si="44"/>
        <v/>
      </c>
      <c r="AD128" t="str">
        <f t="shared" si="45"/>
        <v/>
      </c>
      <c r="AF128" t="str">
        <f t="shared" si="46"/>
        <v/>
      </c>
      <c r="AG128" t="str">
        <f t="shared" si="47"/>
        <v/>
      </c>
      <c r="AH128" t="str">
        <f t="shared" si="48"/>
        <v/>
      </c>
      <c r="AI128" t="str">
        <f t="shared" si="49"/>
        <v/>
      </c>
      <c r="AK128" t="str">
        <f t="shared" si="50"/>
        <v/>
      </c>
      <c r="AL128" t="str">
        <f t="shared" si="50"/>
        <v/>
      </c>
      <c r="AM128" t="str">
        <f t="shared" si="50"/>
        <v/>
      </c>
      <c r="AN128" t="str">
        <f t="shared" si="50"/>
        <v/>
      </c>
      <c r="AO128" t="str">
        <f t="shared" si="50"/>
        <v/>
      </c>
      <c r="AP128" t="str">
        <f t="shared" si="50"/>
        <v/>
      </c>
      <c r="AQ128" t="str">
        <f t="shared" si="50"/>
        <v/>
      </c>
      <c r="AR128" t="str">
        <f t="shared" si="50"/>
        <v/>
      </c>
      <c r="AS128" t="str">
        <f t="shared" si="50"/>
        <v/>
      </c>
      <c r="AT128" t="str">
        <f t="shared" si="50"/>
        <v/>
      </c>
      <c r="AU128" t="str">
        <f t="shared" si="50"/>
        <v/>
      </c>
      <c r="AV128" t="str">
        <f t="shared" si="50"/>
        <v/>
      </c>
      <c r="BA128" t="str">
        <f t="shared" si="40"/>
        <v/>
      </c>
    </row>
    <row r="129" spans="9:53">
      <c r="I129" t="str">
        <f>IF(C129="","",COUNTIFS(Tabla1[[#All],[¿Pasó a miembro?]],"Si",Tabla1[[#All],[Tipo Incrito]],"&lt;&gt;Pre-Inscrito",Tabla1[[#All],[llave2]],Gráficos_!C129))</f>
        <v/>
      </c>
      <c r="J129" t="str">
        <f>IF(C129="","",COUNTIFS(Tabla1[[#All],[sem 01]],"=P",Tabla1[[#All],[llave2]],Gráficos_!C129))</f>
        <v/>
      </c>
      <c r="K129" t="str">
        <f>IF(C129="","",COUNTIFS(Tabla1[[#All],[sem 02]],"=P",Tabla1[[#All],[llave2]],Gráficos_!C129))</f>
        <v/>
      </c>
      <c r="L129" t="str">
        <f>IF(C129="","",COUNTIFS(Tabla1[[#All],[sem 03]],"=P",Tabla1[[#All],[llave2]],Gráficos_!C129))</f>
        <v/>
      </c>
      <c r="M129" t="str">
        <f>IF(C129="","",COUNTIFS(Tabla1[[#All],[sem 04]],"=P",Tabla1[[#All],[llave2]],Gráficos_!C129))</f>
        <v/>
      </c>
      <c r="N129" t="str">
        <f>IF(C129="","",COUNTIFS(Tabla1[[#All],[sem 05]],"=P",Tabla1[[#All],[llave2]],Gráficos_!C129))</f>
        <v/>
      </c>
      <c r="O129" t="str">
        <f>IF(C129="","",COUNTIFS(Tabla1[[#All],[sem 06]],"=P",Tabla1[[#All],[llave2]],Gráficos_!C129))</f>
        <v/>
      </c>
      <c r="P129" t="str">
        <f>IF(C129="","",COUNTIFS(Tabla1[[#All],[sem 07]],"=P",Tabla1[[#All],[llave2]],Gráficos_!C129))</f>
        <v/>
      </c>
      <c r="Q129" t="str">
        <f>IF(C129="","",COUNTIFS(Tabla1[[#All],[sem 08]],"=P",Tabla1[[#All],[llave2]],Gráficos_!C129))</f>
        <v/>
      </c>
      <c r="R129" t="str">
        <f>IF(C129="","",COUNTIFS(Tabla1[[#All],[sem 09]],"=P",Tabla1[[#All],[llave2]],Gráficos_!C129))</f>
        <v/>
      </c>
      <c r="S129" t="str">
        <f>IF(C129="","",COUNTIFS(Tabla1[[#All],[sem 10]],"=P",Tabla1[[#All],[llave2]],Gráficos_!C129))</f>
        <v/>
      </c>
      <c r="T129" t="str">
        <f>IF(C129="","",COUNTIFS(Tabla1[[#All],[sem 11]],"=P",Tabla1[[#All],[llave2]],Gráficos_!C129))</f>
        <v/>
      </c>
      <c r="U129" t="str">
        <f>IF(C129="","",COUNTIFS(Tabla1[[#All],[sem 12]],"=P",Tabla1[[#All],[llave2]],Gráficos_!C129))</f>
        <v/>
      </c>
      <c r="AA129" t="str">
        <f t="shared" si="42"/>
        <v/>
      </c>
      <c r="AB129" t="str">
        <f t="shared" si="43"/>
        <v/>
      </c>
      <c r="AC129" t="str">
        <f t="shared" si="44"/>
        <v/>
      </c>
      <c r="AD129" t="str">
        <f t="shared" si="45"/>
        <v/>
      </c>
      <c r="AF129" t="str">
        <f t="shared" si="46"/>
        <v/>
      </c>
      <c r="AG129" t="str">
        <f t="shared" si="47"/>
        <v/>
      </c>
      <c r="AH129" t="str">
        <f t="shared" si="48"/>
        <v/>
      </c>
      <c r="AI129" t="str">
        <f t="shared" si="49"/>
        <v/>
      </c>
      <c r="AK129" t="str">
        <f t="shared" si="50"/>
        <v/>
      </c>
      <c r="AL129" t="str">
        <f t="shared" si="50"/>
        <v/>
      </c>
      <c r="AM129" t="str">
        <f t="shared" si="50"/>
        <v/>
      </c>
      <c r="AN129" t="str">
        <f t="shared" si="50"/>
        <v/>
      </c>
      <c r="AO129" t="str">
        <f t="shared" si="50"/>
        <v/>
      </c>
      <c r="AP129" t="str">
        <f t="shared" si="50"/>
        <v/>
      </c>
      <c r="AQ129" t="str">
        <f t="shared" si="50"/>
        <v/>
      </c>
      <c r="AR129" t="str">
        <f t="shared" si="50"/>
        <v/>
      </c>
      <c r="AS129" t="str">
        <f t="shared" si="50"/>
        <v/>
      </c>
      <c r="AT129" t="str">
        <f t="shared" si="50"/>
        <v/>
      </c>
      <c r="AU129" t="str">
        <f t="shared" si="50"/>
        <v/>
      </c>
      <c r="AV129" t="str">
        <f t="shared" si="50"/>
        <v/>
      </c>
      <c r="BA129" t="str">
        <f t="shared" si="40"/>
        <v/>
      </c>
    </row>
    <row r="130" spans="9:53">
      <c r="I130" t="str">
        <f>IF(C130="","",COUNTIFS(Tabla1[[#All],[¿Pasó a miembro?]],"Si",Tabla1[[#All],[Tipo Incrito]],"&lt;&gt;Pre-Inscrito",Tabla1[[#All],[llave2]],Gráficos_!C130))</f>
        <v/>
      </c>
      <c r="J130" t="str">
        <f>IF(C130="","",COUNTIFS(Tabla1[[#All],[sem 01]],"=P",Tabla1[[#All],[llave2]],Gráficos_!C130))</f>
        <v/>
      </c>
      <c r="K130" t="str">
        <f>IF(C130="","",COUNTIFS(Tabla1[[#All],[sem 02]],"=P",Tabla1[[#All],[llave2]],Gráficos_!C130))</f>
        <v/>
      </c>
      <c r="L130" t="str">
        <f>IF(C130="","",COUNTIFS(Tabla1[[#All],[sem 03]],"=P",Tabla1[[#All],[llave2]],Gráficos_!C130))</f>
        <v/>
      </c>
      <c r="M130" t="str">
        <f>IF(C130="","",COUNTIFS(Tabla1[[#All],[sem 04]],"=P",Tabla1[[#All],[llave2]],Gráficos_!C130))</f>
        <v/>
      </c>
      <c r="N130" t="str">
        <f>IF(C130="","",COUNTIFS(Tabla1[[#All],[sem 05]],"=P",Tabla1[[#All],[llave2]],Gráficos_!C130))</f>
        <v/>
      </c>
      <c r="O130" t="str">
        <f>IF(C130="","",COUNTIFS(Tabla1[[#All],[sem 06]],"=P",Tabla1[[#All],[llave2]],Gráficos_!C130))</f>
        <v/>
      </c>
      <c r="P130" t="str">
        <f>IF(C130="","",COUNTIFS(Tabla1[[#All],[sem 07]],"=P",Tabla1[[#All],[llave2]],Gráficos_!C130))</f>
        <v/>
      </c>
      <c r="Q130" t="str">
        <f>IF(C130="","",COUNTIFS(Tabla1[[#All],[sem 08]],"=P",Tabla1[[#All],[llave2]],Gráficos_!C130))</f>
        <v/>
      </c>
      <c r="R130" t="str">
        <f>IF(C130="","",COUNTIFS(Tabla1[[#All],[sem 09]],"=P",Tabla1[[#All],[llave2]],Gráficos_!C130))</f>
        <v/>
      </c>
      <c r="S130" t="str">
        <f>IF(C130="","",COUNTIFS(Tabla1[[#All],[sem 10]],"=P",Tabla1[[#All],[llave2]],Gráficos_!C130))</f>
        <v/>
      </c>
      <c r="T130" t="str">
        <f>IF(C130="","",COUNTIFS(Tabla1[[#All],[sem 11]],"=P",Tabla1[[#All],[llave2]],Gráficos_!C130))</f>
        <v/>
      </c>
      <c r="U130" t="str">
        <f>IF(C130="","",COUNTIFS(Tabla1[[#All],[sem 12]],"=P",Tabla1[[#All],[llave2]],Gráficos_!C130))</f>
        <v/>
      </c>
      <c r="AA130" t="str">
        <f t="shared" si="42"/>
        <v/>
      </c>
      <c r="AB130" t="str">
        <f t="shared" si="43"/>
        <v/>
      </c>
      <c r="AC130" t="str">
        <f t="shared" si="44"/>
        <v/>
      </c>
      <c r="AD130" t="str">
        <f t="shared" si="45"/>
        <v/>
      </c>
      <c r="AF130" t="str">
        <f t="shared" si="46"/>
        <v/>
      </c>
      <c r="AG130" t="str">
        <f t="shared" si="47"/>
        <v/>
      </c>
      <c r="AH130" t="str">
        <f t="shared" si="48"/>
        <v/>
      </c>
      <c r="AI130" t="str">
        <f t="shared" si="49"/>
        <v/>
      </c>
      <c r="AK130" t="str">
        <f t="shared" si="50"/>
        <v/>
      </c>
      <c r="AL130" t="str">
        <f t="shared" si="50"/>
        <v/>
      </c>
      <c r="AM130" t="str">
        <f t="shared" si="50"/>
        <v/>
      </c>
      <c r="AN130" t="str">
        <f t="shared" si="50"/>
        <v/>
      </c>
      <c r="AO130" t="str">
        <f t="shared" si="50"/>
        <v/>
      </c>
      <c r="AP130" t="str">
        <f t="shared" si="50"/>
        <v/>
      </c>
      <c r="AQ130" t="str">
        <f t="shared" si="50"/>
        <v/>
      </c>
      <c r="AR130" t="str">
        <f t="shared" si="50"/>
        <v/>
      </c>
      <c r="AS130" t="str">
        <f t="shared" si="50"/>
        <v/>
      </c>
      <c r="AT130" t="str">
        <f t="shared" si="50"/>
        <v/>
      </c>
      <c r="AU130" t="str">
        <f t="shared" si="50"/>
        <v/>
      </c>
      <c r="AV130" t="str">
        <f t="shared" si="50"/>
        <v/>
      </c>
      <c r="BA130" t="str">
        <f t="shared" si="40"/>
        <v/>
      </c>
    </row>
    <row r="131" spans="9:53">
      <c r="I131" t="str">
        <f>IF(C131="","",COUNTIFS(Tabla1[[#All],[¿Pasó a miembro?]],"Si",Tabla1[[#All],[Tipo Incrito]],"&lt;&gt;Pre-Inscrito",Tabla1[[#All],[llave2]],Gráficos_!C131))</f>
        <v/>
      </c>
      <c r="J131" t="str">
        <f>IF(C131="","",COUNTIFS(Tabla1[[#All],[sem 01]],"=P",Tabla1[[#All],[llave2]],Gráficos_!C131))</f>
        <v/>
      </c>
      <c r="K131" t="str">
        <f>IF(C131="","",COUNTIFS(Tabla1[[#All],[sem 02]],"=P",Tabla1[[#All],[llave2]],Gráficos_!C131))</f>
        <v/>
      </c>
      <c r="L131" t="str">
        <f>IF(C131="","",COUNTIFS(Tabla1[[#All],[sem 03]],"=P",Tabla1[[#All],[llave2]],Gráficos_!C131))</f>
        <v/>
      </c>
      <c r="M131" t="str">
        <f>IF(C131="","",COUNTIFS(Tabla1[[#All],[sem 04]],"=P",Tabla1[[#All],[llave2]],Gráficos_!C131))</f>
        <v/>
      </c>
      <c r="N131" t="str">
        <f>IF(C131="","",COUNTIFS(Tabla1[[#All],[sem 05]],"=P",Tabla1[[#All],[llave2]],Gráficos_!C131))</f>
        <v/>
      </c>
      <c r="O131" t="str">
        <f>IF(C131="","",COUNTIFS(Tabla1[[#All],[sem 06]],"=P",Tabla1[[#All],[llave2]],Gráficos_!C131))</f>
        <v/>
      </c>
      <c r="P131" t="str">
        <f>IF(C131="","",COUNTIFS(Tabla1[[#All],[sem 07]],"=P",Tabla1[[#All],[llave2]],Gráficos_!C131))</f>
        <v/>
      </c>
      <c r="Q131" t="str">
        <f>IF(C131="","",COUNTIFS(Tabla1[[#All],[sem 08]],"=P",Tabla1[[#All],[llave2]],Gráficos_!C131))</f>
        <v/>
      </c>
      <c r="R131" t="str">
        <f>IF(C131="","",COUNTIFS(Tabla1[[#All],[sem 09]],"=P",Tabla1[[#All],[llave2]],Gráficos_!C131))</f>
        <v/>
      </c>
      <c r="S131" t="str">
        <f>IF(C131="","",COUNTIFS(Tabla1[[#All],[sem 10]],"=P",Tabla1[[#All],[llave2]],Gráficos_!C131))</f>
        <v/>
      </c>
      <c r="T131" t="str">
        <f>IF(C131="","",COUNTIFS(Tabla1[[#All],[sem 11]],"=P",Tabla1[[#All],[llave2]],Gráficos_!C131))</f>
        <v/>
      </c>
      <c r="U131" t="str">
        <f>IF(C131="","",COUNTIFS(Tabla1[[#All],[sem 12]],"=P",Tabla1[[#All],[llave2]],Gráficos_!C131))</f>
        <v/>
      </c>
      <c r="AA131" t="str">
        <f t="shared" si="42"/>
        <v/>
      </c>
      <c r="AB131" t="str">
        <f t="shared" si="43"/>
        <v/>
      </c>
      <c r="AC131" t="str">
        <f t="shared" si="44"/>
        <v/>
      </c>
      <c r="AD131" t="str">
        <f t="shared" si="45"/>
        <v/>
      </c>
      <c r="AF131" t="str">
        <f t="shared" si="46"/>
        <v/>
      </c>
      <c r="AG131" t="str">
        <f t="shared" si="47"/>
        <v/>
      </c>
      <c r="AH131" t="str">
        <f t="shared" si="48"/>
        <v/>
      </c>
      <c r="AI131" t="str">
        <f t="shared" si="49"/>
        <v/>
      </c>
      <c r="AK131" t="str">
        <f t="shared" si="50"/>
        <v/>
      </c>
      <c r="AL131" t="str">
        <f t="shared" si="50"/>
        <v/>
      </c>
      <c r="AM131" t="str">
        <f t="shared" si="50"/>
        <v/>
      </c>
      <c r="AN131" t="str">
        <f t="shared" si="50"/>
        <v/>
      </c>
      <c r="AO131" t="str">
        <f t="shared" si="50"/>
        <v/>
      </c>
      <c r="AP131" t="str">
        <f t="shared" si="50"/>
        <v/>
      </c>
      <c r="AQ131" t="str">
        <f t="shared" si="50"/>
        <v/>
      </c>
      <c r="AR131" t="str">
        <f t="shared" si="50"/>
        <v/>
      </c>
      <c r="AS131" t="str">
        <f t="shared" si="50"/>
        <v/>
      </c>
      <c r="AT131" t="str">
        <f t="shared" si="50"/>
        <v/>
      </c>
      <c r="AU131" t="str">
        <f t="shared" si="50"/>
        <v/>
      </c>
      <c r="AV131" t="str">
        <f t="shared" si="50"/>
        <v/>
      </c>
      <c r="BA131" t="str">
        <f t="shared" si="40"/>
        <v/>
      </c>
    </row>
    <row r="132" spans="9:53">
      <c r="I132" t="str">
        <f>IF(C132="","",COUNTIFS(Tabla1[[#All],[¿Pasó a miembro?]],"Si",Tabla1[[#All],[Tipo Incrito]],"&lt;&gt;Pre-Inscrito",Tabla1[[#All],[llave2]],Gráficos_!C132))</f>
        <v/>
      </c>
      <c r="J132" t="str">
        <f>IF(C132="","",COUNTIFS(Tabla1[[#All],[sem 01]],"=P",Tabla1[[#All],[llave2]],Gráficos_!C132))</f>
        <v/>
      </c>
      <c r="K132" t="str">
        <f>IF(C132="","",COUNTIFS(Tabla1[[#All],[sem 02]],"=P",Tabla1[[#All],[llave2]],Gráficos_!C132))</f>
        <v/>
      </c>
      <c r="L132" t="str">
        <f>IF(C132="","",COUNTIFS(Tabla1[[#All],[sem 03]],"=P",Tabla1[[#All],[llave2]],Gráficos_!C132))</f>
        <v/>
      </c>
      <c r="M132" t="str">
        <f>IF(C132="","",COUNTIFS(Tabla1[[#All],[sem 04]],"=P",Tabla1[[#All],[llave2]],Gráficos_!C132))</f>
        <v/>
      </c>
      <c r="N132" t="str">
        <f>IF(C132="","",COUNTIFS(Tabla1[[#All],[sem 05]],"=P",Tabla1[[#All],[llave2]],Gráficos_!C132))</f>
        <v/>
      </c>
      <c r="O132" t="str">
        <f>IF(C132="","",COUNTIFS(Tabla1[[#All],[sem 06]],"=P",Tabla1[[#All],[llave2]],Gráficos_!C132))</f>
        <v/>
      </c>
      <c r="P132" t="str">
        <f>IF(C132="","",COUNTIFS(Tabla1[[#All],[sem 07]],"=P",Tabla1[[#All],[llave2]],Gráficos_!C132))</f>
        <v/>
      </c>
      <c r="Q132" t="str">
        <f>IF(C132="","",COUNTIFS(Tabla1[[#All],[sem 08]],"=P",Tabla1[[#All],[llave2]],Gráficos_!C132))</f>
        <v/>
      </c>
      <c r="R132" t="str">
        <f>IF(C132="","",COUNTIFS(Tabla1[[#All],[sem 09]],"=P",Tabla1[[#All],[llave2]],Gráficos_!C132))</f>
        <v/>
      </c>
      <c r="S132" t="str">
        <f>IF(C132="","",COUNTIFS(Tabla1[[#All],[sem 10]],"=P",Tabla1[[#All],[llave2]],Gráficos_!C132))</f>
        <v/>
      </c>
      <c r="T132" t="str">
        <f>IF(C132="","",COUNTIFS(Tabla1[[#All],[sem 11]],"=P",Tabla1[[#All],[llave2]],Gráficos_!C132))</f>
        <v/>
      </c>
      <c r="U132" t="str">
        <f>IF(C132="","",COUNTIFS(Tabla1[[#All],[sem 12]],"=P",Tabla1[[#All],[llave2]],Gráficos_!C132))</f>
        <v/>
      </c>
      <c r="AA132" t="str">
        <f t="shared" si="42"/>
        <v/>
      </c>
      <c r="AB132" t="str">
        <f t="shared" si="43"/>
        <v/>
      </c>
      <c r="AC132" t="str">
        <f t="shared" si="44"/>
        <v/>
      </c>
      <c r="AD132" t="str">
        <f t="shared" si="45"/>
        <v/>
      </c>
      <c r="AF132" t="str">
        <f t="shared" si="46"/>
        <v/>
      </c>
      <c r="AG132" t="str">
        <f t="shared" si="47"/>
        <v/>
      </c>
      <c r="AH132" t="str">
        <f t="shared" si="48"/>
        <v/>
      </c>
      <c r="AI132" t="str">
        <f t="shared" si="49"/>
        <v/>
      </c>
      <c r="AK132" t="str">
        <f t="shared" si="50"/>
        <v/>
      </c>
      <c r="AL132" t="str">
        <f t="shared" si="50"/>
        <v/>
      </c>
      <c r="AM132" t="str">
        <f t="shared" si="50"/>
        <v/>
      </c>
      <c r="AN132" t="str">
        <f t="shared" si="50"/>
        <v/>
      </c>
      <c r="AO132" t="str">
        <f t="shared" si="50"/>
        <v/>
      </c>
      <c r="AP132" t="str">
        <f t="shared" si="50"/>
        <v/>
      </c>
      <c r="AQ132" t="str">
        <f t="shared" si="50"/>
        <v/>
      </c>
      <c r="AR132" t="str">
        <f t="shared" si="50"/>
        <v/>
      </c>
      <c r="AS132" t="str">
        <f t="shared" si="50"/>
        <v/>
      </c>
      <c r="AT132" t="str">
        <f t="shared" si="50"/>
        <v/>
      </c>
      <c r="AU132" t="str">
        <f t="shared" si="50"/>
        <v/>
      </c>
      <c r="AV132" t="str">
        <f t="shared" si="50"/>
        <v/>
      </c>
      <c r="BA132" t="str">
        <f t="shared" si="40"/>
        <v/>
      </c>
    </row>
    <row r="133" spans="9:53">
      <c r="I133" t="str">
        <f>IF(C133="","",COUNTIFS(Tabla1[[#All],[¿Pasó a miembro?]],"Si",Tabla1[[#All],[Tipo Incrito]],"&lt;&gt;Pre-Inscrito",Tabla1[[#All],[llave2]],Gráficos_!C133))</f>
        <v/>
      </c>
      <c r="J133" t="str">
        <f>IF(C133="","",COUNTIFS(Tabla1[[#All],[sem 01]],"=P",Tabla1[[#All],[llave2]],Gráficos_!C133))</f>
        <v/>
      </c>
      <c r="K133" t="str">
        <f>IF(C133="","",COUNTIFS(Tabla1[[#All],[sem 02]],"=P",Tabla1[[#All],[llave2]],Gráficos_!C133))</f>
        <v/>
      </c>
      <c r="L133" t="str">
        <f>IF(C133="","",COUNTIFS(Tabla1[[#All],[sem 03]],"=P",Tabla1[[#All],[llave2]],Gráficos_!C133))</f>
        <v/>
      </c>
      <c r="M133" t="str">
        <f>IF(C133="","",COUNTIFS(Tabla1[[#All],[sem 04]],"=P",Tabla1[[#All],[llave2]],Gráficos_!C133))</f>
        <v/>
      </c>
      <c r="N133" t="str">
        <f>IF(C133="","",COUNTIFS(Tabla1[[#All],[sem 05]],"=P",Tabla1[[#All],[llave2]],Gráficos_!C133))</f>
        <v/>
      </c>
      <c r="O133" t="str">
        <f>IF(C133="","",COUNTIFS(Tabla1[[#All],[sem 06]],"=P",Tabla1[[#All],[llave2]],Gráficos_!C133))</f>
        <v/>
      </c>
      <c r="P133" t="str">
        <f>IF(C133="","",COUNTIFS(Tabla1[[#All],[sem 07]],"=P",Tabla1[[#All],[llave2]],Gráficos_!C133))</f>
        <v/>
      </c>
      <c r="Q133" t="str">
        <f>IF(C133="","",COUNTIFS(Tabla1[[#All],[sem 08]],"=P",Tabla1[[#All],[llave2]],Gráficos_!C133))</f>
        <v/>
      </c>
      <c r="R133" t="str">
        <f>IF(C133="","",COUNTIFS(Tabla1[[#All],[sem 09]],"=P",Tabla1[[#All],[llave2]],Gráficos_!C133))</f>
        <v/>
      </c>
      <c r="S133" t="str">
        <f>IF(C133="","",COUNTIFS(Tabla1[[#All],[sem 10]],"=P",Tabla1[[#All],[llave2]],Gráficos_!C133))</f>
        <v/>
      </c>
      <c r="T133" t="str">
        <f>IF(C133="","",COUNTIFS(Tabla1[[#All],[sem 11]],"=P",Tabla1[[#All],[llave2]],Gráficos_!C133))</f>
        <v/>
      </c>
      <c r="U133" t="str">
        <f>IF(C133="","",COUNTIFS(Tabla1[[#All],[sem 12]],"=P",Tabla1[[#All],[llave2]],Gráficos_!C133))</f>
        <v/>
      </c>
      <c r="AA133" t="str">
        <f t="shared" si="42"/>
        <v/>
      </c>
      <c r="AB133" t="str">
        <f t="shared" si="43"/>
        <v/>
      </c>
      <c r="AC133" t="str">
        <f t="shared" si="44"/>
        <v/>
      </c>
      <c r="AD133" t="str">
        <f t="shared" si="45"/>
        <v/>
      </c>
      <c r="AF133" t="str">
        <f t="shared" si="46"/>
        <v/>
      </c>
      <c r="AG133" t="str">
        <f t="shared" si="47"/>
        <v/>
      </c>
      <c r="AH133" t="str">
        <f t="shared" si="48"/>
        <v/>
      </c>
      <c r="AI133" t="str">
        <f t="shared" si="49"/>
        <v/>
      </c>
      <c r="AK133" t="str">
        <f t="shared" si="50"/>
        <v/>
      </c>
      <c r="AL133" t="str">
        <f t="shared" si="50"/>
        <v/>
      </c>
      <c r="AM133" t="str">
        <f t="shared" si="50"/>
        <v/>
      </c>
      <c r="AN133" t="str">
        <f t="shared" si="50"/>
        <v/>
      </c>
      <c r="AO133" t="str">
        <f t="shared" si="50"/>
        <v/>
      </c>
      <c r="AP133" t="str">
        <f t="shared" si="50"/>
        <v/>
      </c>
      <c r="AQ133" t="str">
        <f t="shared" si="50"/>
        <v/>
      </c>
      <c r="AR133" t="str">
        <f t="shared" si="50"/>
        <v/>
      </c>
      <c r="AS133" t="str">
        <f t="shared" si="50"/>
        <v/>
      </c>
      <c r="AT133" t="str">
        <f t="shared" si="50"/>
        <v/>
      </c>
      <c r="AU133" t="str">
        <f t="shared" si="50"/>
        <v/>
      </c>
      <c r="AV133" t="str">
        <f t="shared" si="50"/>
        <v/>
      </c>
      <c r="BA133" t="str">
        <f t="shared" si="40"/>
        <v/>
      </c>
    </row>
    <row r="134" spans="9:53">
      <c r="I134" t="str">
        <f>IF(C134="","",COUNTIFS(Tabla1[[#All],[¿Pasó a miembro?]],"Si",Tabla1[[#All],[Tipo Incrito]],"&lt;&gt;Pre-Inscrito",Tabla1[[#All],[llave2]],Gráficos_!C134))</f>
        <v/>
      </c>
      <c r="J134" t="str">
        <f>IF(C134="","",COUNTIFS(Tabla1[[#All],[sem 01]],"=P",Tabla1[[#All],[llave2]],Gráficos_!C134))</f>
        <v/>
      </c>
      <c r="K134" t="str">
        <f>IF(C134="","",COUNTIFS(Tabla1[[#All],[sem 02]],"=P",Tabla1[[#All],[llave2]],Gráficos_!C134))</f>
        <v/>
      </c>
      <c r="L134" t="str">
        <f>IF(C134="","",COUNTIFS(Tabla1[[#All],[sem 03]],"=P",Tabla1[[#All],[llave2]],Gráficos_!C134))</f>
        <v/>
      </c>
      <c r="M134" t="str">
        <f>IF(C134="","",COUNTIFS(Tabla1[[#All],[sem 04]],"=P",Tabla1[[#All],[llave2]],Gráficos_!C134))</f>
        <v/>
      </c>
      <c r="N134" t="str">
        <f>IF(C134="","",COUNTIFS(Tabla1[[#All],[sem 05]],"=P",Tabla1[[#All],[llave2]],Gráficos_!C134))</f>
        <v/>
      </c>
      <c r="O134" t="str">
        <f>IF(C134="","",COUNTIFS(Tabla1[[#All],[sem 06]],"=P",Tabla1[[#All],[llave2]],Gráficos_!C134))</f>
        <v/>
      </c>
      <c r="P134" t="str">
        <f>IF(C134="","",COUNTIFS(Tabla1[[#All],[sem 07]],"=P",Tabla1[[#All],[llave2]],Gráficos_!C134))</f>
        <v/>
      </c>
      <c r="Q134" t="str">
        <f>IF(C134="","",COUNTIFS(Tabla1[[#All],[sem 08]],"=P",Tabla1[[#All],[llave2]],Gráficos_!C134))</f>
        <v/>
      </c>
      <c r="R134" t="str">
        <f>IF(C134="","",COUNTIFS(Tabla1[[#All],[sem 09]],"=P",Tabla1[[#All],[llave2]],Gráficos_!C134))</f>
        <v/>
      </c>
      <c r="S134" t="str">
        <f>IF(C134="","",COUNTIFS(Tabla1[[#All],[sem 10]],"=P",Tabla1[[#All],[llave2]],Gráficos_!C134))</f>
        <v/>
      </c>
      <c r="T134" t="str">
        <f>IF(C134="","",COUNTIFS(Tabla1[[#All],[sem 11]],"=P",Tabla1[[#All],[llave2]],Gráficos_!C134))</f>
        <v/>
      </c>
      <c r="U134" t="str">
        <f>IF(C134="","",COUNTIFS(Tabla1[[#All],[sem 12]],"=P",Tabla1[[#All],[llave2]],Gráficos_!C134))</f>
        <v/>
      </c>
      <c r="AA134" t="str">
        <f t="shared" si="42"/>
        <v/>
      </c>
      <c r="AB134" t="str">
        <f t="shared" si="43"/>
        <v/>
      </c>
      <c r="AC134" t="str">
        <f t="shared" si="44"/>
        <v/>
      </c>
      <c r="AD134" t="str">
        <f t="shared" si="45"/>
        <v/>
      </c>
      <c r="AF134" t="str">
        <f t="shared" si="46"/>
        <v/>
      </c>
      <c r="AG134" t="str">
        <f t="shared" si="47"/>
        <v/>
      </c>
      <c r="AH134" t="str">
        <f t="shared" si="48"/>
        <v/>
      </c>
      <c r="AI134" t="str">
        <f t="shared" si="49"/>
        <v/>
      </c>
      <c r="AK134" t="str">
        <f t="shared" si="50"/>
        <v/>
      </c>
      <c r="AL134" t="str">
        <f t="shared" si="50"/>
        <v/>
      </c>
      <c r="AM134" t="str">
        <f t="shared" si="50"/>
        <v/>
      </c>
      <c r="AN134" t="str">
        <f t="shared" si="50"/>
        <v/>
      </c>
      <c r="AO134" t="str">
        <f t="shared" si="50"/>
        <v/>
      </c>
      <c r="AP134" t="str">
        <f t="shared" si="50"/>
        <v/>
      </c>
      <c r="AQ134" t="str">
        <f t="shared" si="50"/>
        <v/>
      </c>
      <c r="AR134" t="str">
        <f t="shared" si="50"/>
        <v/>
      </c>
      <c r="AS134" t="str">
        <f t="shared" si="50"/>
        <v/>
      </c>
      <c r="AT134" t="str">
        <f t="shared" si="50"/>
        <v/>
      </c>
      <c r="AU134" t="str">
        <f t="shared" si="50"/>
        <v/>
      </c>
      <c r="AV134" t="str">
        <f t="shared" si="50"/>
        <v/>
      </c>
      <c r="BA134" t="str">
        <f t="shared" si="40"/>
        <v/>
      </c>
    </row>
    <row r="135" spans="9:53">
      <c r="I135" t="str">
        <f>IF(C135="","",COUNTIFS(Tabla1[[#All],[¿Pasó a miembro?]],"Si",Tabla1[[#All],[Tipo Incrito]],"&lt;&gt;Pre-Inscrito",Tabla1[[#All],[llave2]],Gráficos_!C135))</f>
        <v/>
      </c>
      <c r="J135" t="str">
        <f>IF(C135="","",COUNTIFS(Tabla1[[#All],[sem 01]],"=P",Tabla1[[#All],[llave2]],Gráficos_!C135))</f>
        <v/>
      </c>
      <c r="K135" t="str">
        <f>IF(C135="","",COUNTIFS(Tabla1[[#All],[sem 02]],"=P",Tabla1[[#All],[llave2]],Gráficos_!C135))</f>
        <v/>
      </c>
      <c r="L135" t="str">
        <f>IF(C135="","",COUNTIFS(Tabla1[[#All],[sem 03]],"=P",Tabla1[[#All],[llave2]],Gráficos_!C135))</f>
        <v/>
      </c>
      <c r="M135" t="str">
        <f>IF(C135="","",COUNTIFS(Tabla1[[#All],[sem 04]],"=P",Tabla1[[#All],[llave2]],Gráficos_!C135))</f>
        <v/>
      </c>
      <c r="N135" t="str">
        <f>IF(C135="","",COUNTIFS(Tabla1[[#All],[sem 05]],"=P",Tabla1[[#All],[llave2]],Gráficos_!C135))</f>
        <v/>
      </c>
      <c r="O135" t="str">
        <f>IF(C135="","",COUNTIFS(Tabla1[[#All],[sem 06]],"=P",Tabla1[[#All],[llave2]],Gráficos_!C135))</f>
        <v/>
      </c>
      <c r="P135" t="str">
        <f>IF(C135="","",COUNTIFS(Tabla1[[#All],[sem 07]],"=P",Tabla1[[#All],[llave2]],Gráficos_!C135))</f>
        <v/>
      </c>
      <c r="Q135" t="str">
        <f>IF(C135="","",COUNTIFS(Tabla1[[#All],[sem 08]],"=P",Tabla1[[#All],[llave2]],Gráficos_!C135))</f>
        <v/>
      </c>
      <c r="R135" t="str">
        <f>IF(C135="","",COUNTIFS(Tabla1[[#All],[sem 09]],"=P",Tabla1[[#All],[llave2]],Gráficos_!C135))</f>
        <v/>
      </c>
      <c r="S135" t="str">
        <f>IF(C135="","",COUNTIFS(Tabla1[[#All],[sem 10]],"=P",Tabla1[[#All],[llave2]],Gráficos_!C135))</f>
        <v/>
      </c>
      <c r="T135" t="str">
        <f>IF(C135="","",COUNTIFS(Tabla1[[#All],[sem 11]],"=P",Tabla1[[#All],[llave2]],Gráficos_!C135))</f>
        <v/>
      </c>
      <c r="U135" t="str">
        <f>IF(C135="","",COUNTIFS(Tabla1[[#All],[sem 12]],"=P",Tabla1[[#All],[llave2]],Gráficos_!C135))</f>
        <v/>
      </c>
      <c r="AA135" t="str">
        <f t="shared" ref="AA135:AA150" si="51">IF(OR(C135="",C135="(En blanco)"),"",C135)</f>
        <v/>
      </c>
      <c r="AB135" t="str">
        <f t="shared" ref="AB135:AB150" si="52">IF(OR(D135="",D135="(En blanco)"),"",D135)</f>
        <v/>
      </c>
      <c r="AC135" t="str">
        <f t="shared" ref="AC135:AC150" si="53">IF(OR(B135="",B135="(En blanco)"),"",B135)</f>
        <v/>
      </c>
      <c r="AD135" t="str">
        <f t="shared" ref="AD135:AD150" si="54">IF(OR(B135="",B135="(En blanco)"),"",TEXT(B135,"mmmm"))</f>
        <v/>
      </c>
      <c r="AF135" t="str">
        <f t="shared" ref="AF135:AF150" si="55">IF(OR(E135="",E135="(En blanco)"),"",E135)</f>
        <v/>
      </c>
      <c r="AG135" t="str">
        <f t="shared" ref="AG135:AG150" si="56">IF(OR(F135="",F135="(En blanco)"),"",F135)</f>
        <v/>
      </c>
      <c r="AH135" t="str">
        <f t="shared" ref="AH135:AH150" si="57">IF(OR(G135="",G135="(En blanco)"),"",G135)</f>
        <v/>
      </c>
      <c r="AI135" t="str">
        <f t="shared" ref="AI135:AI150" si="58">IF(H135="","",H135)</f>
        <v/>
      </c>
      <c r="AK135" t="str">
        <f t="shared" si="50"/>
        <v/>
      </c>
      <c r="AL135" t="str">
        <f t="shared" si="50"/>
        <v/>
      </c>
      <c r="AM135" t="str">
        <f t="shared" si="50"/>
        <v/>
      </c>
      <c r="AN135" t="str">
        <f t="shared" ref="AK135:AV150" si="59">IF(M135="","",M135)</f>
        <v/>
      </c>
      <c r="AO135" t="str">
        <f t="shared" si="59"/>
        <v/>
      </c>
      <c r="AP135" t="str">
        <f t="shared" si="59"/>
        <v/>
      </c>
      <c r="AQ135" t="str">
        <f t="shared" si="59"/>
        <v/>
      </c>
      <c r="AR135" t="str">
        <f t="shared" si="59"/>
        <v/>
      </c>
      <c r="AS135" t="str">
        <f t="shared" si="59"/>
        <v/>
      </c>
      <c r="AT135" t="str">
        <f t="shared" si="59"/>
        <v/>
      </c>
      <c r="AU135" t="str">
        <f t="shared" si="59"/>
        <v/>
      </c>
      <c r="AV135" t="str">
        <f t="shared" si="59"/>
        <v/>
      </c>
      <c r="BA135" t="str">
        <f t="shared" si="40"/>
        <v/>
      </c>
    </row>
    <row r="136" spans="9:53">
      <c r="I136" t="str">
        <f>IF(C136="","",COUNTIFS(Tabla1[[#All],[¿Pasó a miembro?]],"Si",Tabla1[[#All],[Tipo Incrito]],"&lt;&gt;Pre-Inscrito",Tabla1[[#All],[llave2]],Gráficos_!C136))</f>
        <v/>
      </c>
      <c r="J136" t="str">
        <f>IF(C136="","",COUNTIFS(Tabla1[[#All],[sem 01]],"=P",Tabla1[[#All],[llave2]],Gráficos_!C136))</f>
        <v/>
      </c>
      <c r="K136" t="str">
        <f>IF(C136="","",COUNTIFS(Tabla1[[#All],[sem 02]],"=P",Tabla1[[#All],[llave2]],Gráficos_!C136))</f>
        <v/>
      </c>
      <c r="L136" t="str">
        <f>IF(C136="","",COUNTIFS(Tabla1[[#All],[sem 03]],"=P",Tabla1[[#All],[llave2]],Gráficos_!C136))</f>
        <v/>
      </c>
      <c r="M136" t="str">
        <f>IF(C136="","",COUNTIFS(Tabla1[[#All],[sem 04]],"=P",Tabla1[[#All],[llave2]],Gráficos_!C136))</f>
        <v/>
      </c>
      <c r="N136" t="str">
        <f>IF(C136="","",COUNTIFS(Tabla1[[#All],[sem 05]],"=P",Tabla1[[#All],[llave2]],Gráficos_!C136))</f>
        <v/>
      </c>
      <c r="O136" t="str">
        <f>IF(C136="","",COUNTIFS(Tabla1[[#All],[sem 06]],"=P",Tabla1[[#All],[llave2]],Gráficos_!C136))</f>
        <v/>
      </c>
      <c r="P136" t="str">
        <f>IF(C136="","",COUNTIFS(Tabla1[[#All],[sem 07]],"=P",Tabla1[[#All],[llave2]],Gráficos_!C136))</f>
        <v/>
      </c>
      <c r="Q136" t="str">
        <f>IF(C136="","",COUNTIFS(Tabla1[[#All],[sem 08]],"=P",Tabla1[[#All],[llave2]],Gráficos_!C136))</f>
        <v/>
      </c>
      <c r="R136" t="str">
        <f>IF(C136="","",COUNTIFS(Tabla1[[#All],[sem 09]],"=P",Tabla1[[#All],[llave2]],Gráficos_!C136))</f>
        <v/>
      </c>
      <c r="S136" t="str">
        <f>IF(C136="","",COUNTIFS(Tabla1[[#All],[sem 10]],"=P",Tabla1[[#All],[llave2]],Gráficos_!C136))</f>
        <v/>
      </c>
      <c r="T136" t="str">
        <f>IF(C136="","",COUNTIFS(Tabla1[[#All],[sem 11]],"=P",Tabla1[[#All],[llave2]],Gráficos_!C136))</f>
        <v/>
      </c>
      <c r="U136" t="str">
        <f>IF(C136="","",COUNTIFS(Tabla1[[#All],[sem 12]],"=P",Tabla1[[#All],[llave2]],Gráficos_!C136))</f>
        <v/>
      </c>
      <c r="AA136" t="str">
        <f t="shared" si="51"/>
        <v/>
      </c>
      <c r="AB136" t="str">
        <f t="shared" si="52"/>
        <v/>
      </c>
      <c r="AC136" t="str">
        <f t="shared" si="53"/>
        <v/>
      </c>
      <c r="AD136" t="str">
        <f t="shared" si="54"/>
        <v/>
      </c>
      <c r="AF136" t="str">
        <f t="shared" si="55"/>
        <v/>
      </c>
      <c r="AG136" t="str">
        <f t="shared" si="56"/>
        <v/>
      </c>
      <c r="AH136" t="str">
        <f t="shared" si="57"/>
        <v/>
      </c>
      <c r="AI136" t="str">
        <f t="shared" si="58"/>
        <v/>
      </c>
      <c r="AK136" t="str">
        <f t="shared" si="59"/>
        <v/>
      </c>
      <c r="AL136" t="str">
        <f t="shared" si="59"/>
        <v/>
      </c>
      <c r="AM136" t="str">
        <f t="shared" si="59"/>
        <v/>
      </c>
      <c r="AN136" t="str">
        <f t="shared" si="59"/>
        <v/>
      </c>
      <c r="AO136" t="str">
        <f t="shared" si="59"/>
        <v/>
      </c>
      <c r="AP136" t="str">
        <f t="shared" si="59"/>
        <v/>
      </c>
      <c r="AQ136" t="str">
        <f t="shared" si="59"/>
        <v/>
      </c>
      <c r="AR136" t="str">
        <f t="shared" si="59"/>
        <v/>
      </c>
      <c r="AS136" t="str">
        <f t="shared" si="59"/>
        <v/>
      </c>
      <c r="AT136" t="str">
        <f t="shared" si="59"/>
        <v/>
      </c>
      <c r="AU136" t="str">
        <f t="shared" si="59"/>
        <v/>
      </c>
      <c r="AV136" t="str">
        <f t="shared" si="59"/>
        <v/>
      </c>
      <c r="BA136" t="str">
        <f t="shared" ref="BA136:BA150" si="60">IF(I136="","",I136)</f>
        <v/>
      </c>
    </row>
    <row r="137" spans="9:53">
      <c r="I137" t="str">
        <f>IF(C137="","",COUNTIFS(Tabla1[[#All],[¿Pasó a miembro?]],"Si",Tabla1[[#All],[Tipo Incrito]],"&lt;&gt;Pre-Inscrito",Tabla1[[#All],[llave2]],Gráficos_!C137))</f>
        <v/>
      </c>
      <c r="J137" t="str">
        <f>IF(C137="","",COUNTIFS(Tabla1[[#All],[sem 01]],"=P",Tabla1[[#All],[llave2]],Gráficos_!C137))</f>
        <v/>
      </c>
      <c r="K137" t="str">
        <f>IF(C137="","",COUNTIFS(Tabla1[[#All],[sem 02]],"=P",Tabla1[[#All],[llave2]],Gráficos_!C137))</f>
        <v/>
      </c>
      <c r="L137" t="str">
        <f>IF(C137="","",COUNTIFS(Tabla1[[#All],[sem 03]],"=P",Tabla1[[#All],[llave2]],Gráficos_!C137))</f>
        <v/>
      </c>
      <c r="M137" t="str">
        <f>IF(C137="","",COUNTIFS(Tabla1[[#All],[sem 04]],"=P",Tabla1[[#All],[llave2]],Gráficos_!C137))</f>
        <v/>
      </c>
      <c r="N137" t="str">
        <f>IF(C137="","",COUNTIFS(Tabla1[[#All],[sem 05]],"=P",Tabla1[[#All],[llave2]],Gráficos_!C137))</f>
        <v/>
      </c>
      <c r="O137" t="str">
        <f>IF(C137="","",COUNTIFS(Tabla1[[#All],[sem 06]],"=P",Tabla1[[#All],[llave2]],Gráficos_!C137))</f>
        <v/>
      </c>
      <c r="P137" t="str">
        <f>IF(C137="","",COUNTIFS(Tabla1[[#All],[sem 07]],"=P",Tabla1[[#All],[llave2]],Gráficos_!C137))</f>
        <v/>
      </c>
      <c r="Q137" t="str">
        <f>IF(C137="","",COUNTIFS(Tabla1[[#All],[sem 08]],"=P",Tabla1[[#All],[llave2]],Gráficos_!C137))</f>
        <v/>
      </c>
      <c r="R137" t="str">
        <f>IF(C137="","",COUNTIFS(Tabla1[[#All],[sem 09]],"=P",Tabla1[[#All],[llave2]],Gráficos_!C137))</f>
        <v/>
      </c>
      <c r="S137" t="str">
        <f>IF(C137="","",COUNTIFS(Tabla1[[#All],[sem 10]],"=P",Tabla1[[#All],[llave2]],Gráficos_!C137))</f>
        <v/>
      </c>
      <c r="T137" t="str">
        <f>IF(C137="","",COUNTIFS(Tabla1[[#All],[sem 11]],"=P",Tabla1[[#All],[llave2]],Gráficos_!C137))</f>
        <v/>
      </c>
      <c r="U137" t="str">
        <f>IF(C137="","",COUNTIFS(Tabla1[[#All],[sem 12]],"=P",Tabla1[[#All],[llave2]],Gráficos_!C137))</f>
        <v/>
      </c>
      <c r="AA137" t="str">
        <f t="shared" si="51"/>
        <v/>
      </c>
      <c r="AB137" t="str">
        <f t="shared" si="52"/>
        <v/>
      </c>
      <c r="AC137" t="str">
        <f t="shared" si="53"/>
        <v/>
      </c>
      <c r="AD137" t="str">
        <f t="shared" si="54"/>
        <v/>
      </c>
      <c r="AF137" t="str">
        <f t="shared" si="55"/>
        <v/>
      </c>
      <c r="AG137" t="str">
        <f t="shared" si="56"/>
        <v/>
      </c>
      <c r="AH137" t="str">
        <f t="shared" si="57"/>
        <v/>
      </c>
      <c r="AI137" t="str">
        <f t="shared" si="58"/>
        <v/>
      </c>
      <c r="AK137" t="str">
        <f t="shared" si="59"/>
        <v/>
      </c>
      <c r="AL137" t="str">
        <f t="shared" si="59"/>
        <v/>
      </c>
      <c r="AM137" t="str">
        <f t="shared" si="59"/>
        <v/>
      </c>
      <c r="AN137" t="str">
        <f t="shared" si="59"/>
        <v/>
      </c>
      <c r="AO137" t="str">
        <f t="shared" si="59"/>
        <v/>
      </c>
      <c r="AP137" t="str">
        <f t="shared" si="59"/>
        <v/>
      </c>
      <c r="AQ137" t="str">
        <f t="shared" si="59"/>
        <v/>
      </c>
      <c r="AR137" t="str">
        <f t="shared" si="59"/>
        <v/>
      </c>
      <c r="AS137" t="str">
        <f t="shared" si="59"/>
        <v/>
      </c>
      <c r="AT137" t="str">
        <f t="shared" si="59"/>
        <v/>
      </c>
      <c r="AU137" t="str">
        <f t="shared" si="59"/>
        <v/>
      </c>
      <c r="AV137" t="str">
        <f t="shared" si="59"/>
        <v/>
      </c>
      <c r="BA137" t="str">
        <f t="shared" si="60"/>
        <v/>
      </c>
    </row>
    <row r="138" spans="9:53">
      <c r="I138" t="str">
        <f>IF(C138="","",COUNTIFS(Tabla1[[#All],[¿Pasó a miembro?]],"Si",Tabla1[[#All],[Tipo Incrito]],"&lt;&gt;Pre-Inscrito",Tabla1[[#All],[llave2]],Gráficos_!C138))</f>
        <v/>
      </c>
      <c r="J138" t="str">
        <f>IF(C138="","",COUNTIFS(Tabla1[[#All],[sem 01]],"=P",Tabla1[[#All],[llave2]],Gráficos_!C138))</f>
        <v/>
      </c>
      <c r="K138" t="str">
        <f>IF(C138="","",COUNTIFS(Tabla1[[#All],[sem 02]],"=P",Tabla1[[#All],[llave2]],Gráficos_!C138))</f>
        <v/>
      </c>
      <c r="L138" t="str">
        <f>IF(C138="","",COUNTIFS(Tabla1[[#All],[sem 03]],"=P",Tabla1[[#All],[llave2]],Gráficos_!C138))</f>
        <v/>
      </c>
      <c r="M138" t="str">
        <f>IF(C138="","",COUNTIFS(Tabla1[[#All],[sem 04]],"=P",Tabla1[[#All],[llave2]],Gráficos_!C138))</f>
        <v/>
      </c>
      <c r="N138" t="str">
        <f>IF(C138="","",COUNTIFS(Tabla1[[#All],[sem 05]],"=P",Tabla1[[#All],[llave2]],Gráficos_!C138))</f>
        <v/>
      </c>
      <c r="O138" t="str">
        <f>IF(C138="","",COUNTIFS(Tabla1[[#All],[sem 06]],"=P",Tabla1[[#All],[llave2]],Gráficos_!C138))</f>
        <v/>
      </c>
      <c r="P138" t="str">
        <f>IF(C138="","",COUNTIFS(Tabla1[[#All],[sem 07]],"=P",Tabla1[[#All],[llave2]],Gráficos_!C138))</f>
        <v/>
      </c>
      <c r="Q138" t="str">
        <f>IF(C138="","",COUNTIFS(Tabla1[[#All],[sem 08]],"=P",Tabla1[[#All],[llave2]],Gráficos_!C138))</f>
        <v/>
      </c>
      <c r="R138" t="str">
        <f>IF(C138="","",COUNTIFS(Tabla1[[#All],[sem 09]],"=P",Tabla1[[#All],[llave2]],Gráficos_!C138))</f>
        <v/>
      </c>
      <c r="S138" t="str">
        <f>IF(C138="","",COUNTIFS(Tabla1[[#All],[sem 10]],"=P",Tabla1[[#All],[llave2]],Gráficos_!C138))</f>
        <v/>
      </c>
      <c r="T138" t="str">
        <f>IF(C138="","",COUNTIFS(Tabla1[[#All],[sem 11]],"=P",Tabla1[[#All],[llave2]],Gráficos_!C138))</f>
        <v/>
      </c>
      <c r="U138" t="str">
        <f>IF(C138="","",COUNTIFS(Tabla1[[#All],[sem 12]],"=P",Tabla1[[#All],[llave2]],Gráficos_!C138))</f>
        <v/>
      </c>
      <c r="AA138" t="str">
        <f t="shared" si="51"/>
        <v/>
      </c>
      <c r="AB138" t="str">
        <f t="shared" si="52"/>
        <v/>
      </c>
      <c r="AC138" t="str">
        <f t="shared" si="53"/>
        <v/>
      </c>
      <c r="AD138" t="str">
        <f t="shared" si="54"/>
        <v/>
      </c>
      <c r="AF138" t="str">
        <f t="shared" si="55"/>
        <v/>
      </c>
      <c r="AG138" t="str">
        <f t="shared" si="56"/>
        <v/>
      </c>
      <c r="AH138" t="str">
        <f t="shared" si="57"/>
        <v/>
      </c>
      <c r="AI138" t="str">
        <f t="shared" si="58"/>
        <v/>
      </c>
      <c r="AK138" t="str">
        <f t="shared" si="59"/>
        <v/>
      </c>
      <c r="AL138" t="str">
        <f t="shared" si="59"/>
        <v/>
      </c>
      <c r="AM138" t="str">
        <f t="shared" si="59"/>
        <v/>
      </c>
      <c r="AN138" t="str">
        <f t="shared" si="59"/>
        <v/>
      </c>
      <c r="AO138" t="str">
        <f t="shared" si="59"/>
        <v/>
      </c>
      <c r="AP138" t="str">
        <f t="shared" si="59"/>
        <v/>
      </c>
      <c r="AQ138" t="str">
        <f t="shared" si="59"/>
        <v/>
      </c>
      <c r="AR138" t="str">
        <f t="shared" si="59"/>
        <v/>
      </c>
      <c r="AS138" t="str">
        <f t="shared" si="59"/>
        <v/>
      </c>
      <c r="AT138" t="str">
        <f t="shared" si="59"/>
        <v/>
      </c>
      <c r="AU138" t="str">
        <f t="shared" si="59"/>
        <v/>
      </c>
      <c r="AV138" t="str">
        <f t="shared" si="59"/>
        <v/>
      </c>
      <c r="BA138" t="str">
        <f t="shared" si="60"/>
        <v/>
      </c>
    </row>
    <row r="139" spans="9:53">
      <c r="I139" t="str">
        <f>IF(C139="","",COUNTIFS(Tabla1[[#All],[¿Pasó a miembro?]],"Si",Tabla1[[#All],[Tipo Incrito]],"&lt;&gt;Pre-Inscrito",Tabla1[[#All],[llave2]],Gráficos_!C139))</f>
        <v/>
      </c>
      <c r="J139" t="str">
        <f>IF(C139="","",COUNTIFS(Tabla1[[#All],[sem 01]],"=P",Tabla1[[#All],[llave2]],Gráficos_!C139))</f>
        <v/>
      </c>
      <c r="K139" t="str">
        <f>IF(C139="","",COUNTIFS(Tabla1[[#All],[sem 02]],"=P",Tabla1[[#All],[llave2]],Gráficos_!C139))</f>
        <v/>
      </c>
      <c r="L139" t="str">
        <f>IF(C139="","",COUNTIFS(Tabla1[[#All],[sem 03]],"=P",Tabla1[[#All],[llave2]],Gráficos_!C139))</f>
        <v/>
      </c>
      <c r="M139" t="str">
        <f>IF(C139="","",COUNTIFS(Tabla1[[#All],[sem 04]],"=P",Tabla1[[#All],[llave2]],Gráficos_!C139))</f>
        <v/>
      </c>
      <c r="N139" t="str">
        <f>IF(C139="","",COUNTIFS(Tabla1[[#All],[sem 05]],"=P",Tabla1[[#All],[llave2]],Gráficos_!C139))</f>
        <v/>
      </c>
      <c r="O139" t="str">
        <f>IF(C139="","",COUNTIFS(Tabla1[[#All],[sem 06]],"=P",Tabla1[[#All],[llave2]],Gráficos_!C139))</f>
        <v/>
      </c>
      <c r="P139" t="str">
        <f>IF(C139="","",COUNTIFS(Tabla1[[#All],[sem 07]],"=P",Tabla1[[#All],[llave2]],Gráficos_!C139))</f>
        <v/>
      </c>
      <c r="Q139" t="str">
        <f>IF(C139="","",COUNTIFS(Tabla1[[#All],[sem 08]],"=P",Tabla1[[#All],[llave2]],Gráficos_!C139))</f>
        <v/>
      </c>
      <c r="R139" t="str">
        <f>IF(C139="","",COUNTIFS(Tabla1[[#All],[sem 09]],"=P",Tabla1[[#All],[llave2]],Gráficos_!C139))</f>
        <v/>
      </c>
      <c r="S139" t="str">
        <f>IF(C139="","",COUNTIFS(Tabla1[[#All],[sem 10]],"=P",Tabla1[[#All],[llave2]],Gráficos_!C139))</f>
        <v/>
      </c>
      <c r="T139" t="str">
        <f>IF(C139="","",COUNTIFS(Tabla1[[#All],[sem 11]],"=P",Tabla1[[#All],[llave2]],Gráficos_!C139))</f>
        <v/>
      </c>
      <c r="U139" t="str">
        <f>IF(C139="","",COUNTIFS(Tabla1[[#All],[sem 12]],"=P",Tabla1[[#All],[llave2]],Gráficos_!C139))</f>
        <v/>
      </c>
      <c r="AA139" t="str">
        <f t="shared" si="51"/>
        <v/>
      </c>
      <c r="AB139" t="str">
        <f t="shared" si="52"/>
        <v/>
      </c>
      <c r="AC139" t="str">
        <f t="shared" si="53"/>
        <v/>
      </c>
      <c r="AD139" t="str">
        <f t="shared" si="54"/>
        <v/>
      </c>
      <c r="AF139" t="str">
        <f t="shared" si="55"/>
        <v/>
      </c>
      <c r="AG139" t="str">
        <f t="shared" si="56"/>
        <v/>
      </c>
      <c r="AH139" t="str">
        <f t="shared" si="57"/>
        <v/>
      </c>
      <c r="AI139" t="str">
        <f t="shared" si="58"/>
        <v/>
      </c>
      <c r="AK139" t="str">
        <f t="shared" si="59"/>
        <v/>
      </c>
      <c r="AL139" t="str">
        <f t="shared" si="59"/>
        <v/>
      </c>
      <c r="AM139" t="str">
        <f t="shared" si="59"/>
        <v/>
      </c>
      <c r="AN139" t="str">
        <f t="shared" si="59"/>
        <v/>
      </c>
      <c r="AO139" t="str">
        <f t="shared" si="59"/>
        <v/>
      </c>
      <c r="AP139" t="str">
        <f t="shared" si="59"/>
        <v/>
      </c>
      <c r="AQ139" t="str">
        <f t="shared" si="59"/>
        <v/>
      </c>
      <c r="AR139" t="str">
        <f t="shared" si="59"/>
        <v/>
      </c>
      <c r="AS139" t="str">
        <f t="shared" si="59"/>
        <v/>
      </c>
      <c r="AT139" t="str">
        <f t="shared" si="59"/>
        <v/>
      </c>
      <c r="AU139" t="str">
        <f t="shared" si="59"/>
        <v/>
      </c>
      <c r="AV139" t="str">
        <f t="shared" si="59"/>
        <v/>
      </c>
      <c r="BA139" t="str">
        <f t="shared" si="60"/>
        <v/>
      </c>
    </row>
    <row r="140" spans="9:53">
      <c r="I140" t="str">
        <f>IF(C140="","",COUNTIFS(Tabla1[[#All],[¿Pasó a miembro?]],"Si",Tabla1[[#All],[Tipo Incrito]],"&lt;&gt;Pre-Inscrito",Tabla1[[#All],[llave2]],Gráficos_!C140))</f>
        <v/>
      </c>
      <c r="J140" t="str">
        <f>IF(C140="","",COUNTIFS(Tabla1[[#All],[sem 01]],"=P",Tabla1[[#All],[llave2]],Gráficos_!C140))</f>
        <v/>
      </c>
      <c r="K140" t="str">
        <f>IF(C140="","",COUNTIFS(Tabla1[[#All],[sem 02]],"=P",Tabla1[[#All],[llave2]],Gráficos_!C140))</f>
        <v/>
      </c>
      <c r="L140" t="str">
        <f>IF(C140="","",COUNTIFS(Tabla1[[#All],[sem 03]],"=P",Tabla1[[#All],[llave2]],Gráficos_!C140))</f>
        <v/>
      </c>
      <c r="M140" t="str">
        <f>IF(C140="","",COUNTIFS(Tabla1[[#All],[sem 04]],"=P",Tabla1[[#All],[llave2]],Gráficos_!C140))</f>
        <v/>
      </c>
      <c r="N140" t="str">
        <f>IF(C140="","",COUNTIFS(Tabla1[[#All],[sem 05]],"=P",Tabla1[[#All],[llave2]],Gráficos_!C140))</f>
        <v/>
      </c>
      <c r="O140" t="str">
        <f>IF(C140="","",COUNTIFS(Tabla1[[#All],[sem 06]],"=P",Tabla1[[#All],[llave2]],Gráficos_!C140))</f>
        <v/>
      </c>
      <c r="P140" t="str">
        <f>IF(C140="","",COUNTIFS(Tabla1[[#All],[sem 07]],"=P",Tabla1[[#All],[llave2]],Gráficos_!C140))</f>
        <v/>
      </c>
      <c r="Q140" t="str">
        <f>IF(C140="","",COUNTIFS(Tabla1[[#All],[sem 08]],"=P",Tabla1[[#All],[llave2]],Gráficos_!C140))</f>
        <v/>
      </c>
      <c r="R140" t="str">
        <f>IF(C140="","",COUNTIFS(Tabla1[[#All],[sem 09]],"=P",Tabla1[[#All],[llave2]],Gráficos_!C140))</f>
        <v/>
      </c>
      <c r="S140" t="str">
        <f>IF(C140="","",COUNTIFS(Tabla1[[#All],[sem 10]],"=P",Tabla1[[#All],[llave2]],Gráficos_!C140))</f>
        <v/>
      </c>
      <c r="T140" t="str">
        <f>IF(C140="","",COUNTIFS(Tabla1[[#All],[sem 11]],"=P",Tabla1[[#All],[llave2]],Gráficos_!C140))</f>
        <v/>
      </c>
      <c r="U140" t="str">
        <f>IF(C140="","",COUNTIFS(Tabla1[[#All],[sem 12]],"=P",Tabla1[[#All],[llave2]],Gráficos_!C140))</f>
        <v/>
      </c>
      <c r="AA140" t="str">
        <f t="shared" si="51"/>
        <v/>
      </c>
      <c r="AB140" t="str">
        <f t="shared" si="52"/>
        <v/>
      </c>
      <c r="AC140" t="str">
        <f t="shared" si="53"/>
        <v/>
      </c>
      <c r="AD140" t="str">
        <f t="shared" si="54"/>
        <v/>
      </c>
      <c r="AF140" t="str">
        <f t="shared" si="55"/>
        <v/>
      </c>
      <c r="AG140" t="str">
        <f t="shared" si="56"/>
        <v/>
      </c>
      <c r="AH140" t="str">
        <f t="shared" si="57"/>
        <v/>
      </c>
      <c r="AI140" t="str">
        <f t="shared" si="58"/>
        <v/>
      </c>
      <c r="AK140" t="str">
        <f t="shared" si="59"/>
        <v/>
      </c>
      <c r="AL140" t="str">
        <f t="shared" si="59"/>
        <v/>
      </c>
      <c r="AM140" t="str">
        <f t="shared" si="59"/>
        <v/>
      </c>
      <c r="AN140" t="str">
        <f t="shared" si="59"/>
        <v/>
      </c>
      <c r="AO140" t="str">
        <f t="shared" si="59"/>
        <v/>
      </c>
      <c r="AP140" t="str">
        <f t="shared" si="59"/>
        <v/>
      </c>
      <c r="AQ140" t="str">
        <f t="shared" si="59"/>
        <v/>
      </c>
      <c r="AR140" t="str">
        <f t="shared" si="59"/>
        <v/>
      </c>
      <c r="AS140" t="str">
        <f t="shared" si="59"/>
        <v/>
      </c>
      <c r="AT140" t="str">
        <f t="shared" si="59"/>
        <v/>
      </c>
      <c r="AU140" t="str">
        <f t="shared" si="59"/>
        <v/>
      </c>
      <c r="AV140" t="str">
        <f t="shared" si="59"/>
        <v/>
      </c>
      <c r="BA140" t="str">
        <f t="shared" si="60"/>
        <v/>
      </c>
    </row>
    <row r="141" spans="9:53">
      <c r="I141" t="str">
        <f>IF(C141="","",COUNTIFS(Tabla1[[#All],[¿Pasó a miembro?]],"Si",Tabla1[[#All],[Tipo Incrito]],"&lt;&gt;Pre-Inscrito",Tabla1[[#All],[llave2]],Gráficos_!C141))</f>
        <v/>
      </c>
      <c r="J141" t="str">
        <f>IF(C141="","",COUNTIFS(Tabla1[[#All],[sem 01]],"=P",Tabla1[[#All],[llave2]],Gráficos_!C141))</f>
        <v/>
      </c>
      <c r="K141" t="str">
        <f>IF(C141="","",COUNTIFS(Tabla1[[#All],[sem 02]],"=P",Tabla1[[#All],[llave2]],Gráficos_!C141))</f>
        <v/>
      </c>
      <c r="L141" t="str">
        <f>IF(C141="","",COUNTIFS(Tabla1[[#All],[sem 03]],"=P",Tabla1[[#All],[llave2]],Gráficos_!C141))</f>
        <v/>
      </c>
      <c r="M141" t="str">
        <f>IF(C141="","",COUNTIFS(Tabla1[[#All],[sem 04]],"=P",Tabla1[[#All],[llave2]],Gráficos_!C141))</f>
        <v/>
      </c>
      <c r="N141" t="str">
        <f>IF(C141="","",COUNTIFS(Tabla1[[#All],[sem 05]],"=P",Tabla1[[#All],[llave2]],Gráficos_!C141))</f>
        <v/>
      </c>
      <c r="O141" t="str">
        <f>IF(C141="","",COUNTIFS(Tabla1[[#All],[sem 06]],"=P",Tabla1[[#All],[llave2]],Gráficos_!C141))</f>
        <v/>
      </c>
      <c r="P141" t="str">
        <f>IF(C141="","",COUNTIFS(Tabla1[[#All],[sem 07]],"=P",Tabla1[[#All],[llave2]],Gráficos_!C141))</f>
        <v/>
      </c>
      <c r="Q141" t="str">
        <f>IF(C141="","",COUNTIFS(Tabla1[[#All],[sem 08]],"=P",Tabla1[[#All],[llave2]],Gráficos_!C141))</f>
        <v/>
      </c>
      <c r="R141" t="str">
        <f>IF(C141="","",COUNTIFS(Tabla1[[#All],[sem 09]],"=P",Tabla1[[#All],[llave2]],Gráficos_!C141))</f>
        <v/>
      </c>
      <c r="S141" t="str">
        <f>IF(C141="","",COUNTIFS(Tabla1[[#All],[sem 10]],"=P",Tabla1[[#All],[llave2]],Gráficos_!C141))</f>
        <v/>
      </c>
      <c r="T141" t="str">
        <f>IF(C141="","",COUNTIFS(Tabla1[[#All],[sem 11]],"=P",Tabla1[[#All],[llave2]],Gráficos_!C141))</f>
        <v/>
      </c>
      <c r="U141" t="str">
        <f>IF(C141="","",COUNTIFS(Tabla1[[#All],[sem 12]],"=P",Tabla1[[#All],[llave2]],Gráficos_!C141))</f>
        <v/>
      </c>
      <c r="AA141" t="str">
        <f t="shared" si="51"/>
        <v/>
      </c>
      <c r="AB141" t="str">
        <f t="shared" si="52"/>
        <v/>
      </c>
      <c r="AC141" t="str">
        <f t="shared" si="53"/>
        <v/>
      </c>
      <c r="AD141" t="str">
        <f t="shared" si="54"/>
        <v/>
      </c>
      <c r="AF141" t="str">
        <f t="shared" si="55"/>
        <v/>
      </c>
      <c r="AG141" t="str">
        <f t="shared" si="56"/>
        <v/>
      </c>
      <c r="AH141" t="str">
        <f t="shared" si="57"/>
        <v/>
      </c>
      <c r="AI141" t="str">
        <f t="shared" si="58"/>
        <v/>
      </c>
      <c r="AK141" t="str">
        <f t="shared" si="59"/>
        <v/>
      </c>
      <c r="AL141" t="str">
        <f t="shared" si="59"/>
        <v/>
      </c>
      <c r="AM141" t="str">
        <f t="shared" si="59"/>
        <v/>
      </c>
      <c r="AN141" t="str">
        <f t="shared" si="59"/>
        <v/>
      </c>
      <c r="AO141" t="str">
        <f t="shared" si="59"/>
        <v/>
      </c>
      <c r="AP141" t="str">
        <f t="shared" si="59"/>
        <v/>
      </c>
      <c r="AQ141" t="str">
        <f t="shared" si="59"/>
        <v/>
      </c>
      <c r="AR141" t="str">
        <f t="shared" si="59"/>
        <v/>
      </c>
      <c r="AS141" t="str">
        <f t="shared" si="59"/>
        <v/>
      </c>
      <c r="AT141" t="str">
        <f t="shared" si="59"/>
        <v/>
      </c>
      <c r="AU141" t="str">
        <f t="shared" si="59"/>
        <v/>
      </c>
      <c r="AV141" t="str">
        <f t="shared" si="59"/>
        <v/>
      </c>
      <c r="BA141" t="str">
        <f t="shared" si="60"/>
        <v/>
      </c>
    </row>
    <row r="142" spans="9:53">
      <c r="I142" t="str">
        <f>IF(C142="","",COUNTIFS(Tabla1[[#All],[¿Pasó a miembro?]],"Si",Tabla1[[#All],[Tipo Incrito]],"&lt;&gt;Pre-Inscrito",Tabla1[[#All],[llave2]],Gráficos_!C142))</f>
        <v/>
      </c>
      <c r="J142" t="str">
        <f>IF(C142="","",COUNTIFS(Tabla1[[#All],[sem 01]],"=P",Tabla1[[#All],[llave2]],Gráficos_!C142))</f>
        <v/>
      </c>
      <c r="K142" t="str">
        <f>IF(C142="","",COUNTIFS(Tabla1[[#All],[sem 02]],"=P",Tabla1[[#All],[llave2]],Gráficos_!C142))</f>
        <v/>
      </c>
      <c r="L142" t="str">
        <f>IF(C142="","",COUNTIFS(Tabla1[[#All],[sem 03]],"=P",Tabla1[[#All],[llave2]],Gráficos_!C142))</f>
        <v/>
      </c>
      <c r="M142" t="str">
        <f>IF(C142="","",COUNTIFS(Tabla1[[#All],[sem 04]],"=P",Tabla1[[#All],[llave2]],Gráficos_!C142))</f>
        <v/>
      </c>
      <c r="N142" t="str">
        <f>IF(C142="","",COUNTIFS(Tabla1[[#All],[sem 05]],"=P",Tabla1[[#All],[llave2]],Gráficos_!C142))</f>
        <v/>
      </c>
      <c r="O142" t="str">
        <f>IF(C142="","",COUNTIFS(Tabla1[[#All],[sem 06]],"=P",Tabla1[[#All],[llave2]],Gráficos_!C142))</f>
        <v/>
      </c>
      <c r="P142" t="str">
        <f>IF(C142="","",COUNTIFS(Tabla1[[#All],[sem 07]],"=P",Tabla1[[#All],[llave2]],Gráficos_!C142))</f>
        <v/>
      </c>
      <c r="Q142" t="str">
        <f>IF(C142="","",COUNTIFS(Tabla1[[#All],[sem 08]],"=P",Tabla1[[#All],[llave2]],Gráficos_!C142))</f>
        <v/>
      </c>
      <c r="R142" t="str">
        <f>IF(C142="","",COUNTIFS(Tabla1[[#All],[sem 09]],"=P",Tabla1[[#All],[llave2]],Gráficos_!C142))</f>
        <v/>
      </c>
      <c r="S142" t="str">
        <f>IF(C142="","",COUNTIFS(Tabla1[[#All],[sem 10]],"=P",Tabla1[[#All],[llave2]],Gráficos_!C142))</f>
        <v/>
      </c>
      <c r="T142" t="str">
        <f>IF(C142="","",COUNTIFS(Tabla1[[#All],[sem 11]],"=P",Tabla1[[#All],[llave2]],Gráficos_!C142))</f>
        <v/>
      </c>
      <c r="U142" t="str">
        <f>IF(C142="","",COUNTIFS(Tabla1[[#All],[sem 12]],"=P",Tabla1[[#All],[llave2]],Gráficos_!C142))</f>
        <v/>
      </c>
      <c r="AA142" t="str">
        <f t="shared" si="51"/>
        <v/>
      </c>
      <c r="AB142" t="str">
        <f t="shared" si="52"/>
        <v/>
      </c>
      <c r="AC142" t="str">
        <f t="shared" si="53"/>
        <v/>
      </c>
      <c r="AD142" t="str">
        <f t="shared" si="54"/>
        <v/>
      </c>
      <c r="AF142" t="str">
        <f t="shared" si="55"/>
        <v/>
      </c>
      <c r="AG142" t="str">
        <f t="shared" si="56"/>
        <v/>
      </c>
      <c r="AH142" t="str">
        <f t="shared" si="57"/>
        <v/>
      </c>
      <c r="AI142" t="str">
        <f t="shared" si="58"/>
        <v/>
      </c>
      <c r="AK142" t="str">
        <f t="shared" si="59"/>
        <v/>
      </c>
      <c r="AL142" t="str">
        <f t="shared" si="59"/>
        <v/>
      </c>
      <c r="AM142" t="str">
        <f t="shared" si="59"/>
        <v/>
      </c>
      <c r="AN142" t="str">
        <f t="shared" si="59"/>
        <v/>
      </c>
      <c r="AO142" t="str">
        <f t="shared" si="59"/>
        <v/>
      </c>
      <c r="AP142" t="str">
        <f t="shared" si="59"/>
        <v/>
      </c>
      <c r="AQ142" t="str">
        <f t="shared" si="59"/>
        <v/>
      </c>
      <c r="AR142" t="str">
        <f t="shared" si="59"/>
        <v/>
      </c>
      <c r="AS142" t="str">
        <f t="shared" si="59"/>
        <v/>
      </c>
      <c r="AT142" t="str">
        <f t="shared" si="59"/>
        <v/>
      </c>
      <c r="AU142" t="str">
        <f t="shared" si="59"/>
        <v/>
      </c>
      <c r="AV142" t="str">
        <f t="shared" si="59"/>
        <v/>
      </c>
      <c r="BA142" t="str">
        <f t="shared" si="60"/>
        <v/>
      </c>
    </row>
    <row r="143" spans="9:53">
      <c r="I143" t="str">
        <f>IF(C143="","",COUNTIFS(Tabla1[[#All],[¿Pasó a miembro?]],"Si",Tabla1[[#All],[Tipo Incrito]],"&lt;&gt;Pre-Inscrito",Tabla1[[#All],[llave2]],Gráficos_!C143))</f>
        <v/>
      </c>
      <c r="J143" t="str">
        <f>IF(C143="","",COUNTIFS(Tabla1[[#All],[sem 01]],"=P",Tabla1[[#All],[llave2]],Gráficos_!C143))</f>
        <v/>
      </c>
      <c r="K143" t="str">
        <f>IF(C143="","",COUNTIFS(Tabla1[[#All],[sem 02]],"=P",Tabla1[[#All],[llave2]],Gráficos_!C143))</f>
        <v/>
      </c>
      <c r="L143" t="str">
        <f>IF(C143="","",COUNTIFS(Tabla1[[#All],[sem 03]],"=P",Tabla1[[#All],[llave2]],Gráficos_!C143))</f>
        <v/>
      </c>
      <c r="M143" t="str">
        <f>IF(C143="","",COUNTIFS(Tabla1[[#All],[sem 04]],"=P",Tabla1[[#All],[llave2]],Gráficos_!C143))</f>
        <v/>
      </c>
      <c r="N143" t="str">
        <f>IF(C143="","",COUNTIFS(Tabla1[[#All],[sem 05]],"=P",Tabla1[[#All],[llave2]],Gráficos_!C143))</f>
        <v/>
      </c>
      <c r="O143" t="str">
        <f>IF(C143="","",COUNTIFS(Tabla1[[#All],[sem 06]],"=P",Tabla1[[#All],[llave2]],Gráficos_!C143))</f>
        <v/>
      </c>
      <c r="P143" t="str">
        <f>IF(C143="","",COUNTIFS(Tabla1[[#All],[sem 07]],"=P",Tabla1[[#All],[llave2]],Gráficos_!C143))</f>
        <v/>
      </c>
      <c r="Q143" t="str">
        <f>IF(C143="","",COUNTIFS(Tabla1[[#All],[sem 08]],"=P",Tabla1[[#All],[llave2]],Gráficos_!C143))</f>
        <v/>
      </c>
      <c r="R143" t="str">
        <f>IF(C143="","",COUNTIFS(Tabla1[[#All],[sem 09]],"=P",Tabla1[[#All],[llave2]],Gráficos_!C143))</f>
        <v/>
      </c>
      <c r="S143" t="str">
        <f>IF(C143="","",COUNTIFS(Tabla1[[#All],[sem 10]],"=P",Tabla1[[#All],[llave2]],Gráficos_!C143))</f>
        <v/>
      </c>
      <c r="T143" t="str">
        <f>IF(C143="","",COUNTIFS(Tabla1[[#All],[sem 11]],"=P",Tabla1[[#All],[llave2]],Gráficos_!C143))</f>
        <v/>
      </c>
      <c r="U143" t="str">
        <f>IF(C143="","",COUNTIFS(Tabla1[[#All],[sem 12]],"=P",Tabla1[[#All],[llave2]],Gráficos_!C143))</f>
        <v/>
      </c>
      <c r="AA143" t="str">
        <f t="shared" si="51"/>
        <v/>
      </c>
      <c r="AB143" t="str">
        <f t="shared" si="52"/>
        <v/>
      </c>
      <c r="AC143" t="str">
        <f t="shared" si="53"/>
        <v/>
      </c>
      <c r="AD143" t="str">
        <f t="shared" si="54"/>
        <v/>
      </c>
      <c r="AF143" t="str">
        <f t="shared" si="55"/>
        <v/>
      </c>
      <c r="AG143" t="str">
        <f t="shared" si="56"/>
        <v/>
      </c>
      <c r="AH143" t="str">
        <f t="shared" si="57"/>
        <v/>
      </c>
      <c r="AI143" t="str">
        <f t="shared" si="58"/>
        <v/>
      </c>
      <c r="AK143" t="str">
        <f t="shared" si="59"/>
        <v/>
      </c>
      <c r="AL143" t="str">
        <f t="shared" si="59"/>
        <v/>
      </c>
      <c r="AM143" t="str">
        <f t="shared" si="59"/>
        <v/>
      </c>
      <c r="AN143" t="str">
        <f t="shared" si="59"/>
        <v/>
      </c>
      <c r="AO143" t="str">
        <f t="shared" si="59"/>
        <v/>
      </c>
      <c r="AP143" t="str">
        <f t="shared" si="59"/>
        <v/>
      </c>
      <c r="AQ143" t="str">
        <f t="shared" si="59"/>
        <v/>
      </c>
      <c r="AR143" t="str">
        <f t="shared" si="59"/>
        <v/>
      </c>
      <c r="AS143" t="str">
        <f t="shared" si="59"/>
        <v/>
      </c>
      <c r="AT143" t="str">
        <f t="shared" si="59"/>
        <v/>
      </c>
      <c r="AU143" t="str">
        <f t="shared" si="59"/>
        <v/>
      </c>
      <c r="AV143" t="str">
        <f t="shared" si="59"/>
        <v/>
      </c>
      <c r="BA143" t="str">
        <f t="shared" si="60"/>
        <v/>
      </c>
    </row>
    <row r="144" spans="9:53">
      <c r="I144" t="str">
        <f>IF(C144="","",COUNTIFS(Tabla1[[#All],[¿Pasó a miembro?]],"Si",Tabla1[[#All],[Tipo Incrito]],"&lt;&gt;Pre-Inscrito",Tabla1[[#All],[llave2]],Gráficos_!C144))</f>
        <v/>
      </c>
      <c r="J144" t="str">
        <f>IF(C144="","",COUNTIFS(Tabla1[[#All],[sem 01]],"=P",Tabla1[[#All],[llave2]],Gráficos_!C144))</f>
        <v/>
      </c>
      <c r="K144" t="str">
        <f>IF(C144="","",COUNTIFS(Tabla1[[#All],[sem 02]],"=P",Tabla1[[#All],[llave2]],Gráficos_!C144))</f>
        <v/>
      </c>
      <c r="L144" t="str">
        <f>IF(C144="","",COUNTIFS(Tabla1[[#All],[sem 03]],"=P",Tabla1[[#All],[llave2]],Gráficos_!C144))</f>
        <v/>
      </c>
      <c r="M144" t="str">
        <f>IF(C144="","",COUNTIFS(Tabla1[[#All],[sem 04]],"=P",Tabla1[[#All],[llave2]],Gráficos_!C144))</f>
        <v/>
      </c>
      <c r="N144" t="str">
        <f>IF(C144="","",COUNTIFS(Tabla1[[#All],[sem 05]],"=P",Tabla1[[#All],[llave2]],Gráficos_!C144))</f>
        <v/>
      </c>
      <c r="O144" t="str">
        <f>IF(C144="","",COUNTIFS(Tabla1[[#All],[sem 06]],"=P",Tabla1[[#All],[llave2]],Gráficos_!C144))</f>
        <v/>
      </c>
      <c r="P144" t="str">
        <f>IF(C144="","",COUNTIFS(Tabla1[[#All],[sem 07]],"=P",Tabla1[[#All],[llave2]],Gráficos_!C144))</f>
        <v/>
      </c>
      <c r="Q144" t="str">
        <f>IF(C144="","",COUNTIFS(Tabla1[[#All],[sem 08]],"=P",Tabla1[[#All],[llave2]],Gráficos_!C144))</f>
        <v/>
      </c>
      <c r="R144" t="str">
        <f>IF(C144="","",COUNTIFS(Tabla1[[#All],[sem 09]],"=P",Tabla1[[#All],[llave2]],Gráficos_!C144))</f>
        <v/>
      </c>
      <c r="S144" t="str">
        <f>IF(C144="","",COUNTIFS(Tabla1[[#All],[sem 10]],"=P",Tabla1[[#All],[llave2]],Gráficos_!C144))</f>
        <v/>
      </c>
      <c r="T144" t="str">
        <f>IF(C144="","",COUNTIFS(Tabla1[[#All],[sem 11]],"=P",Tabla1[[#All],[llave2]],Gráficos_!C144))</f>
        <v/>
      </c>
      <c r="U144" t="str">
        <f>IF(C144="","",COUNTIFS(Tabla1[[#All],[sem 12]],"=P",Tabla1[[#All],[llave2]],Gráficos_!C144))</f>
        <v/>
      </c>
      <c r="AA144" t="str">
        <f t="shared" si="51"/>
        <v/>
      </c>
      <c r="AB144" t="str">
        <f t="shared" si="52"/>
        <v/>
      </c>
      <c r="AC144" t="str">
        <f t="shared" si="53"/>
        <v/>
      </c>
      <c r="AD144" t="str">
        <f t="shared" si="54"/>
        <v/>
      </c>
      <c r="AF144" t="str">
        <f t="shared" si="55"/>
        <v/>
      </c>
      <c r="AG144" t="str">
        <f t="shared" si="56"/>
        <v/>
      </c>
      <c r="AH144" t="str">
        <f t="shared" si="57"/>
        <v/>
      </c>
      <c r="AI144" t="str">
        <f t="shared" si="58"/>
        <v/>
      </c>
      <c r="AK144" t="str">
        <f t="shared" si="59"/>
        <v/>
      </c>
      <c r="AL144" t="str">
        <f t="shared" si="59"/>
        <v/>
      </c>
      <c r="AM144" t="str">
        <f t="shared" si="59"/>
        <v/>
      </c>
      <c r="AN144" t="str">
        <f t="shared" si="59"/>
        <v/>
      </c>
      <c r="AO144" t="str">
        <f t="shared" si="59"/>
        <v/>
      </c>
      <c r="AP144" t="str">
        <f t="shared" si="59"/>
        <v/>
      </c>
      <c r="AQ144" t="str">
        <f t="shared" si="59"/>
        <v/>
      </c>
      <c r="AR144" t="str">
        <f t="shared" si="59"/>
        <v/>
      </c>
      <c r="AS144" t="str">
        <f t="shared" si="59"/>
        <v/>
      </c>
      <c r="AT144" t="str">
        <f t="shared" si="59"/>
        <v/>
      </c>
      <c r="AU144" t="str">
        <f t="shared" si="59"/>
        <v/>
      </c>
      <c r="AV144" t="str">
        <f t="shared" si="59"/>
        <v/>
      </c>
      <c r="BA144" t="str">
        <f t="shared" si="60"/>
        <v/>
      </c>
    </row>
    <row r="145" spans="9:53">
      <c r="I145" t="str">
        <f>IF(C145="","",COUNTIFS(Tabla1[[#All],[¿Pasó a miembro?]],"Si",Tabla1[[#All],[Tipo Incrito]],"&lt;&gt;Pre-Inscrito",Tabla1[[#All],[llave2]],Gráficos_!C145))</f>
        <v/>
      </c>
      <c r="J145" t="str">
        <f>IF(C145="","",COUNTIFS(Tabla1[[#All],[sem 01]],"=P",Tabla1[[#All],[llave2]],Gráficos_!C145))</f>
        <v/>
      </c>
      <c r="K145" t="str">
        <f>IF(C145="","",COUNTIFS(Tabla1[[#All],[sem 02]],"=P",Tabla1[[#All],[llave2]],Gráficos_!C145))</f>
        <v/>
      </c>
      <c r="L145" t="str">
        <f>IF(C145="","",COUNTIFS(Tabla1[[#All],[sem 03]],"=P",Tabla1[[#All],[llave2]],Gráficos_!C145))</f>
        <v/>
      </c>
      <c r="M145" t="str">
        <f>IF(C145="","",COUNTIFS(Tabla1[[#All],[sem 04]],"=P",Tabla1[[#All],[llave2]],Gráficos_!C145))</f>
        <v/>
      </c>
      <c r="N145" t="str">
        <f>IF(C145="","",COUNTIFS(Tabla1[[#All],[sem 05]],"=P",Tabla1[[#All],[llave2]],Gráficos_!C145))</f>
        <v/>
      </c>
      <c r="O145" t="str">
        <f>IF(C145="","",COUNTIFS(Tabla1[[#All],[sem 06]],"=P",Tabla1[[#All],[llave2]],Gráficos_!C145))</f>
        <v/>
      </c>
      <c r="P145" t="str">
        <f>IF(C145="","",COUNTIFS(Tabla1[[#All],[sem 07]],"=P",Tabla1[[#All],[llave2]],Gráficos_!C145))</f>
        <v/>
      </c>
      <c r="Q145" t="str">
        <f>IF(C145="","",COUNTIFS(Tabla1[[#All],[sem 08]],"=P",Tabla1[[#All],[llave2]],Gráficos_!C145))</f>
        <v/>
      </c>
      <c r="R145" t="str">
        <f>IF(C145="","",COUNTIFS(Tabla1[[#All],[sem 09]],"=P",Tabla1[[#All],[llave2]],Gráficos_!C145))</f>
        <v/>
      </c>
      <c r="S145" t="str">
        <f>IF(C145="","",COUNTIFS(Tabla1[[#All],[sem 10]],"=P",Tabla1[[#All],[llave2]],Gráficos_!C145))</f>
        <v/>
      </c>
      <c r="T145" t="str">
        <f>IF(C145="","",COUNTIFS(Tabla1[[#All],[sem 11]],"=P",Tabla1[[#All],[llave2]],Gráficos_!C145))</f>
        <v/>
      </c>
      <c r="U145" t="str">
        <f>IF(C145="","",COUNTIFS(Tabla1[[#All],[sem 12]],"=P",Tabla1[[#All],[llave2]],Gráficos_!C145))</f>
        <v/>
      </c>
      <c r="AA145" t="str">
        <f t="shared" si="51"/>
        <v/>
      </c>
      <c r="AB145" t="str">
        <f t="shared" si="52"/>
        <v/>
      </c>
      <c r="AC145" t="str">
        <f t="shared" si="53"/>
        <v/>
      </c>
      <c r="AD145" t="str">
        <f t="shared" si="54"/>
        <v/>
      </c>
      <c r="AF145" t="str">
        <f t="shared" si="55"/>
        <v/>
      </c>
      <c r="AG145" t="str">
        <f t="shared" si="56"/>
        <v/>
      </c>
      <c r="AH145" t="str">
        <f t="shared" si="57"/>
        <v/>
      </c>
      <c r="AI145" t="str">
        <f t="shared" si="58"/>
        <v/>
      </c>
      <c r="AK145" t="str">
        <f t="shared" si="59"/>
        <v/>
      </c>
      <c r="AL145" t="str">
        <f t="shared" si="59"/>
        <v/>
      </c>
      <c r="AM145" t="str">
        <f t="shared" si="59"/>
        <v/>
      </c>
      <c r="AN145" t="str">
        <f t="shared" si="59"/>
        <v/>
      </c>
      <c r="AO145" t="str">
        <f t="shared" si="59"/>
        <v/>
      </c>
      <c r="AP145" t="str">
        <f t="shared" si="59"/>
        <v/>
      </c>
      <c r="AQ145" t="str">
        <f t="shared" si="59"/>
        <v/>
      </c>
      <c r="AR145" t="str">
        <f t="shared" si="59"/>
        <v/>
      </c>
      <c r="AS145" t="str">
        <f t="shared" si="59"/>
        <v/>
      </c>
      <c r="AT145" t="str">
        <f t="shared" si="59"/>
        <v/>
      </c>
      <c r="AU145" t="str">
        <f t="shared" si="59"/>
        <v/>
      </c>
      <c r="AV145" t="str">
        <f t="shared" si="59"/>
        <v/>
      </c>
      <c r="BA145" t="str">
        <f t="shared" si="60"/>
        <v/>
      </c>
    </row>
    <row r="146" spans="9:53">
      <c r="I146" t="str">
        <f>IF(C146="","",COUNTIFS(Tabla1[[#All],[¿Pasó a miembro?]],"Si",Tabla1[[#All],[Tipo Incrito]],"&lt;&gt;Pre-Inscrito",Tabla1[[#All],[llave2]],Gráficos_!C146))</f>
        <v/>
      </c>
      <c r="J146" t="str">
        <f>IF(C146="","",COUNTIFS(Tabla1[[#All],[sem 01]],"=P",Tabla1[[#All],[llave2]],Gráficos_!C146))</f>
        <v/>
      </c>
      <c r="K146" t="str">
        <f>IF(C146="","",COUNTIFS(Tabla1[[#All],[sem 02]],"=P",Tabla1[[#All],[llave2]],Gráficos_!C146))</f>
        <v/>
      </c>
      <c r="L146" t="str">
        <f>IF(C146="","",COUNTIFS(Tabla1[[#All],[sem 03]],"=P",Tabla1[[#All],[llave2]],Gráficos_!C146))</f>
        <v/>
      </c>
      <c r="M146" t="str">
        <f>IF(C146="","",COUNTIFS(Tabla1[[#All],[sem 04]],"=P",Tabla1[[#All],[llave2]],Gráficos_!C146))</f>
        <v/>
      </c>
      <c r="N146" t="str">
        <f>IF(C146="","",COUNTIFS(Tabla1[[#All],[sem 05]],"=P",Tabla1[[#All],[llave2]],Gráficos_!C146))</f>
        <v/>
      </c>
      <c r="O146" t="str">
        <f>IF(C146="","",COUNTIFS(Tabla1[[#All],[sem 06]],"=P",Tabla1[[#All],[llave2]],Gráficos_!C146))</f>
        <v/>
      </c>
      <c r="P146" t="str">
        <f>IF(C146="","",COUNTIFS(Tabla1[[#All],[sem 07]],"=P",Tabla1[[#All],[llave2]],Gráficos_!C146))</f>
        <v/>
      </c>
      <c r="Q146" t="str">
        <f>IF(C146="","",COUNTIFS(Tabla1[[#All],[sem 08]],"=P",Tabla1[[#All],[llave2]],Gráficos_!C146))</f>
        <v/>
      </c>
      <c r="R146" t="str">
        <f>IF(C146="","",COUNTIFS(Tabla1[[#All],[sem 09]],"=P",Tabla1[[#All],[llave2]],Gráficos_!C146))</f>
        <v/>
      </c>
      <c r="S146" t="str">
        <f>IF(C146="","",COUNTIFS(Tabla1[[#All],[sem 10]],"=P",Tabla1[[#All],[llave2]],Gráficos_!C146))</f>
        <v/>
      </c>
      <c r="T146" t="str">
        <f>IF(C146="","",COUNTIFS(Tabla1[[#All],[sem 11]],"=P",Tabla1[[#All],[llave2]],Gráficos_!C146))</f>
        <v/>
      </c>
      <c r="U146" t="str">
        <f>IF(C146="","",COUNTIFS(Tabla1[[#All],[sem 12]],"=P",Tabla1[[#All],[llave2]],Gráficos_!C146))</f>
        <v/>
      </c>
      <c r="AA146" t="str">
        <f t="shared" si="51"/>
        <v/>
      </c>
      <c r="AB146" t="str">
        <f t="shared" si="52"/>
        <v/>
      </c>
      <c r="AC146" t="str">
        <f t="shared" si="53"/>
        <v/>
      </c>
      <c r="AD146" t="str">
        <f t="shared" si="54"/>
        <v/>
      </c>
      <c r="AF146" t="str">
        <f t="shared" si="55"/>
        <v/>
      </c>
      <c r="AG146" t="str">
        <f t="shared" si="56"/>
        <v/>
      </c>
      <c r="AH146" t="str">
        <f t="shared" si="57"/>
        <v/>
      </c>
      <c r="AI146" t="str">
        <f t="shared" si="58"/>
        <v/>
      </c>
      <c r="AK146" t="str">
        <f t="shared" si="59"/>
        <v/>
      </c>
      <c r="AL146" t="str">
        <f t="shared" si="59"/>
        <v/>
      </c>
      <c r="AM146" t="str">
        <f t="shared" si="59"/>
        <v/>
      </c>
      <c r="AN146" t="str">
        <f t="shared" si="59"/>
        <v/>
      </c>
      <c r="AO146" t="str">
        <f t="shared" si="59"/>
        <v/>
      </c>
      <c r="AP146" t="str">
        <f t="shared" si="59"/>
        <v/>
      </c>
      <c r="AQ146" t="str">
        <f t="shared" si="59"/>
        <v/>
      </c>
      <c r="AR146" t="str">
        <f t="shared" si="59"/>
        <v/>
      </c>
      <c r="AS146" t="str">
        <f t="shared" si="59"/>
        <v/>
      </c>
      <c r="AT146" t="str">
        <f t="shared" si="59"/>
        <v/>
      </c>
      <c r="AU146" t="str">
        <f t="shared" si="59"/>
        <v/>
      </c>
      <c r="AV146" t="str">
        <f t="shared" si="59"/>
        <v/>
      </c>
      <c r="BA146" t="str">
        <f t="shared" si="60"/>
        <v/>
      </c>
    </row>
    <row r="147" spans="9:53">
      <c r="I147" t="str">
        <f>IF(C147="","",COUNTIFS(Tabla1[[#All],[¿Pasó a miembro?]],"Si",Tabla1[[#All],[Tipo Incrito]],"&lt;&gt;Pre-Inscrito",Tabla1[[#All],[llave2]],Gráficos_!C147))</f>
        <v/>
      </c>
      <c r="J147" t="str">
        <f>IF(C147="","",COUNTIFS(Tabla1[[#All],[sem 01]],"=P",Tabla1[[#All],[llave2]],Gráficos_!C147))</f>
        <v/>
      </c>
      <c r="K147" t="str">
        <f>IF(C147="","",COUNTIFS(Tabla1[[#All],[sem 02]],"=P",Tabla1[[#All],[llave2]],Gráficos_!C147))</f>
        <v/>
      </c>
      <c r="L147" t="str">
        <f>IF(C147="","",COUNTIFS(Tabla1[[#All],[sem 03]],"=P",Tabla1[[#All],[llave2]],Gráficos_!C147))</f>
        <v/>
      </c>
      <c r="M147" t="str">
        <f>IF(C147="","",COUNTIFS(Tabla1[[#All],[sem 04]],"=P",Tabla1[[#All],[llave2]],Gráficos_!C147))</f>
        <v/>
      </c>
      <c r="N147" t="str">
        <f>IF(C147="","",COUNTIFS(Tabla1[[#All],[sem 05]],"=P",Tabla1[[#All],[llave2]],Gráficos_!C147))</f>
        <v/>
      </c>
      <c r="O147" t="str">
        <f>IF(C147="","",COUNTIFS(Tabla1[[#All],[sem 06]],"=P",Tabla1[[#All],[llave2]],Gráficos_!C147))</f>
        <v/>
      </c>
      <c r="P147" t="str">
        <f>IF(C147="","",COUNTIFS(Tabla1[[#All],[sem 07]],"=P",Tabla1[[#All],[llave2]],Gráficos_!C147))</f>
        <v/>
      </c>
      <c r="Q147" t="str">
        <f>IF(C147="","",COUNTIFS(Tabla1[[#All],[sem 08]],"=P",Tabla1[[#All],[llave2]],Gráficos_!C147))</f>
        <v/>
      </c>
      <c r="R147" t="str">
        <f>IF(C147="","",COUNTIFS(Tabla1[[#All],[sem 09]],"=P",Tabla1[[#All],[llave2]],Gráficos_!C147))</f>
        <v/>
      </c>
      <c r="S147" t="str">
        <f>IF(C147="","",COUNTIFS(Tabla1[[#All],[sem 10]],"=P",Tabla1[[#All],[llave2]],Gráficos_!C147))</f>
        <v/>
      </c>
      <c r="T147" t="str">
        <f>IF(C147="","",COUNTIFS(Tabla1[[#All],[sem 11]],"=P",Tabla1[[#All],[llave2]],Gráficos_!C147))</f>
        <v/>
      </c>
      <c r="U147" t="str">
        <f>IF(C147="","",COUNTIFS(Tabla1[[#All],[sem 12]],"=P",Tabla1[[#All],[llave2]],Gráficos_!C147))</f>
        <v/>
      </c>
      <c r="AA147" t="str">
        <f t="shared" si="51"/>
        <v/>
      </c>
      <c r="AB147" t="str">
        <f t="shared" si="52"/>
        <v/>
      </c>
      <c r="AC147" t="str">
        <f t="shared" si="53"/>
        <v/>
      </c>
      <c r="AD147" t="str">
        <f t="shared" si="54"/>
        <v/>
      </c>
      <c r="AF147" t="str">
        <f t="shared" si="55"/>
        <v/>
      </c>
      <c r="AG147" t="str">
        <f t="shared" si="56"/>
        <v/>
      </c>
      <c r="AH147" t="str">
        <f t="shared" si="57"/>
        <v/>
      </c>
      <c r="AI147" t="str">
        <f t="shared" si="58"/>
        <v/>
      </c>
      <c r="AK147" t="str">
        <f t="shared" si="59"/>
        <v/>
      </c>
      <c r="AL147" t="str">
        <f t="shared" si="59"/>
        <v/>
      </c>
      <c r="AM147" t="str">
        <f t="shared" si="59"/>
        <v/>
      </c>
      <c r="AN147" t="str">
        <f t="shared" si="59"/>
        <v/>
      </c>
      <c r="AO147" t="str">
        <f t="shared" si="59"/>
        <v/>
      </c>
      <c r="AP147" t="str">
        <f t="shared" si="59"/>
        <v/>
      </c>
      <c r="AQ147" t="str">
        <f t="shared" si="59"/>
        <v/>
      </c>
      <c r="AR147" t="str">
        <f t="shared" si="59"/>
        <v/>
      </c>
      <c r="AS147" t="str">
        <f t="shared" si="59"/>
        <v/>
      </c>
      <c r="AT147" t="str">
        <f t="shared" si="59"/>
        <v/>
      </c>
      <c r="AU147" t="str">
        <f t="shared" si="59"/>
        <v/>
      </c>
      <c r="AV147" t="str">
        <f t="shared" si="59"/>
        <v/>
      </c>
      <c r="BA147" t="str">
        <f t="shared" si="60"/>
        <v/>
      </c>
    </row>
    <row r="148" spans="9:53">
      <c r="I148" t="str">
        <f>IF(C148="","",COUNTIFS(Tabla1[[#All],[¿Pasó a miembro?]],"Si",Tabla1[[#All],[Tipo Incrito]],"&lt;&gt;Pre-Inscrito",Tabla1[[#All],[llave2]],Gráficos_!C148))</f>
        <v/>
      </c>
      <c r="J148" t="str">
        <f>IF(C148="","",COUNTIFS(Tabla1[[#All],[sem 01]],"=P",Tabla1[[#All],[llave2]],Gráficos_!C148))</f>
        <v/>
      </c>
      <c r="K148" t="str">
        <f>IF(C148="","",COUNTIFS(Tabla1[[#All],[sem 02]],"=P",Tabla1[[#All],[llave2]],Gráficos_!C148))</f>
        <v/>
      </c>
      <c r="L148" t="str">
        <f>IF(C148="","",COUNTIFS(Tabla1[[#All],[sem 03]],"=P",Tabla1[[#All],[llave2]],Gráficos_!C148))</f>
        <v/>
      </c>
      <c r="M148" t="str">
        <f>IF(C148="","",COUNTIFS(Tabla1[[#All],[sem 04]],"=P",Tabla1[[#All],[llave2]],Gráficos_!C148))</f>
        <v/>
      </c>
      <c r="N148" t="str">
        <f>IF(C148="","",COUNTIFS(Tabla1[[#All],[sem 05]],"=P",Tabla1[[#All],[llave2]],Gráficos_!C148))</f>
        <v/>
      </c>
      <c r="O148" t="str">
        <f>IF(C148="","",COUNTIFS(Tabla1[[#All],[sem 06]],"=P",Tabla1[[#All],[llave2]],Gráficos_!C148))</f>
        <v/>
      </c>
      <c r="P148" t="str">
        <f>IF(C148="","",COUNTIFS(Tabla1[[#All],[sem 07]],"=P",Tabla1[[#All],[llave2]],Gráficos_!C148))</f>
        <v/>
      </c>
      <c r="Q148" t="str">
        <f>IF(C148="","",COUNTIFS(Tabla1[[#All],[sem 08]],"=P",Tabla1[[#All],[llave2]],Gráficos_!C148))</f>
        <v/>
      </c>
      <c r="R148" t="str">
        <f>IF(C148="","",COUNTIFS(Tabla1[[#All],[sem 09]],"=P",Tabla1[[#All],[llave2]],Gráficos_!C148))</f>
        <v/>
      </c>
      <c r="S148" t="str">
        <f>IF(C148="","",COUNTIFS(Tabla1[[#All],[sem 10]],"=P",Tabla1[[#All],[llave2]],Gráficos_!C148))</f>
        <v/>
      </c>
      <c r="T148" t="str">
        <f>IF(C148="","",COUNTIFS(Tabla1[[#All],[sem 11]],"=P",Tabla1[[#All],[llave2]],Gráficos_!C148))</f>
        <v/>
      </c>
      <c r="U148" t="str">
        <f>IF(C148="","",COUNTIFS(Tabla1[[#All],[sem 12]],"=P",Tabla1[[#All],[llave2]],Gráficos_!C148))</f>
        <v/>
      </c>
      <c r="AA148" t="str">
        <f t="shared" si="51"/>
        <v/>
      </c>
      <c r="AB148" t="str">
        <f t="shared" si="52"/>
        <v/>
      </c>
      <c r="AC148" t="str">
        <f t="shared" si="53"/>
        <v/>
      </c>
      <c r="AD148" t="str">
        <f t="shared" si="54"/>
        <v/>
      </c>
      <c r="AF148" t="str">
        <f t="shared" si="55"/>
        <v/>
      </c>
      <c r="AG148" t="str">
        <f t="shared" si="56"/>
        <v/>
      </c>
      <c r="AH148" t="str">
        <f t="shared" si="57"/>
        <v/>
      </c>
      <c r="AI148" t="str">
        <f t="shared" si="58"/>
        <v/>
      </c>
      <c r="AK148" t="str">
        <f t="shared" si="59"/>
        <v/>
      </c>
      <c r="AL148" t="str">
        <f t="shared" si="59"/>
        <v/>
      </c>
      <c r="AM148" t="str">
        <f t="shared" si="59"/>
        <v/>
      </c>
      <c r="AN148" t="str">
        <f t="shared" si="59"/>
        <v/>
      </c>
      <c r="AO148" t="str">
        <f t="shared" si="59"/>
        <v/>
      </c>
      <c r="AP148" t="str">
        <f t="shared" si="59"/>
        <v/>
      </c>
      <c r="AQ148" t="str">
        <f t="shared" si="59"/>
        <v/>
      </c>
      <c r="AR148" t="str">
        <f t="shared" si="59"/>
        <v/>
      </c>
      <c r="AS148" t="str">
        <f t="shared" si="59"/>
        <v/>
      </c>
      <c r="AT148" t="str">
        <f t="shared" si="59"/>
        <v/>
      </c>
      <c r="AU148" t="str">
        <f t="shared" si="59"/>
        <v/>
      </c>
      <c r="AV148" t="str">
        <f t="shared" si="59"/>
        <v/>
      </c>
      <c r="BA148" t="str">
        <f t="shared" si="60"/>
        <v/>
      </c>
    </row>
    <row r="149" spans="9:53">
      <c r="I149" t="str">
        <f>IF(C149="","",COUNTIFS(Tabla1[[#All],[¿Pasó a miembro?]],"Si",Tabla1[[#All],[Tipo Incrito]],"&lt;&gt;Pre-Inscrito",Tabla1[[#All],[llave2]],Gráficos_!C149))</f>
        <v/>
      </c>
      <c r="J149" t="str">
        <f>IF(C149="","",COUNTIFS(Tabla1[[#All],[sem 01]],"=P",Tabla1[[#All],[llave2]],Gráficos_!C149))</f>
        <v/>
      </c>
      <c r="K149" t="str">
        <f>IF(C149="","",COUNTIFS(Tabla1[[#All],[sem 02]],"=P",Tabla1[[#All],[llave2]],Gráficos_!C149))</f>
        <v/>
      </c>
      <c r="L149" t="str">
        <f>IF(C149="","",COUNTIFS(Tabla1[[#All],[sem 03]],"=P",Tabla1[[#All],[llave2]],Gráficos_!C149))</f>
        <v/>
      </c>
      <c r="M149" t="str">
        <f>IF(C149="","",COUNTIFS(Tabla1[[#All],[sem 04]],"=P",Tabla1[[#All],[llave2]],Gráficos_!C149))</f>
        <v/>
      </c>
      <c r="N149" t="str">
        <f>IF(C149="","",COUNTIFS(Tabla1[[#All],[sem 05]],"=P",Tabla1[[#All],[llave2]],Gráficos_!C149))</f>
        <v/>
      </c>
      <c r="O149" t="str">
        <f>IF(C149="","",COUNTIFS(Tabla1[[#All],[sem 06]],"=P",Tabla1[[#All],[llave2]],Gráficos_!C149))</f>
        <v/>
      </c>
      <c r="P149" t="str">
        <f>IF(C149="","",COUNTIFS(Tabla1[[#All],[sem 07]],"=P",Tabla1[[#All],[llave2]],Gráficos_!C149))</f>
        <v/>
      </c>
      <c r="Q149" t="str">
        <f>IF(C149="","",COUNTIFS(Tabla1[[#All],[sem 08]],"=P",Tabla1[[#All],[llave2]],Gráficos_!C149))</f>
        <v/>
      </c>
      <c r="R149" t="str">
        <f>IF(C149="","",COUNTIFS(Tabla1[[#All],[sem 09]],"=P",Tabla1[[#All],[llave2]],Gráficos_!C149))</f>
        <v/>
      </c>
      <c r="S149" t="str">
        <f>IF(C149="","",COUNTIFS(Tabla1[[#All],[sem 10]],"=P",Tabla1[[#All],[llave2]],Gráficos_!C149))</f>
        <v/>
      </c>
      <c r="T149" t="str">
        <f>IF(C149="","",COUNTIFS(Tabla1[[#All],[sem 11]],"=P",Tabla1[[#All],[llave2]],Gráficos_!C149))</f>
        <v/>
      </c>
      <c r="U149" t="str">
        <f>IF(C149="","",COUNTIFS(Tabla1[[#All],[sem 12]],"=P",Tabla1[[#All],[llave2]],Gráficos_!C149))</f>
        <v/>
      </c>
      <c r="AA149" t="str">
        <f t="shared" si="51"/>
        <v/>
      </c>
      <c r="AB149" t="str">
        <f t="shared" si="52"/>
        <v/>
      </c>
      <c r="AC149" t="str">
        <f t="shared" si="53"/>
        <v/>
      </c>
      <c r="AD149" t="str">
        <f t="shared" si="54"/>
        <v/>
      </c>
      <c r="AF149" t="str">
        <f t="shared" si="55"/>
        <v/>
      </c>
      <c r="AG149" t="str">
        <f t="shared" si="56"/>
        <v/>
      </c>
      <c r="AH149" t="str">
        <f t="shared" si="57"/>
        <v/>
      </c>
      <c r="AI149" t="str">
        <f t="shared" si="58"/>
        <v/>
      </c>
      <c r="AK149" t="str">
        <f t="shared" si="59"/>
        <v/>
      </c>
      <c r="AL149" t="str">
        <f t="shared" si="59"/>
        <v/>
      </c>
      <c r="AM149" t="str">
        <f t="shared" si="59"/>
        <v/>
      </c>
      <c r="AN149" t="str">
        <f t="shared" si="59"/>
        <v/>
      </c>
      <c r="AO149" t="str">
        <f t="shared" si="59"/>
        <v/>
      </c>
      <c r="AP149" t="str">
        <f t="shared" si="59"/>
        <v/>
      </c>
      <c r="AQ149" t="str">
        <f t="shared" si="59"/>
        <v/>
      </c>
      <c r="AR149" t="str">
        <f t="shared" si="59"/>
        <v/>
      </c>
      <c r="AS149" t="str">
        <f t="shared" si="59"/>
        <v/>
      </c>
      <c r="AT149" t="str">
        <f t="shared" si="59"/>
        <v/>
      </c>
      <c r="AU149" t="str">
        <f t="shared" si="59"/>
        <v/>
      </c>
      <c r="AV149" t="str">
        <f t="shared" si="59"/>
        <v/>
      </c>
      <c r="BA149" t="str">
        <f t="shared" si="60"/>
        <v/>
      </c>
    </row>
    <row r="150" spans="9:53">
      <c r="I150" t="str">
        <f>IF(C150="","",COUNTIFS(Tabla1[[#All],[¿Pasó a miembro?]],"Si",Tabla1[[#All],[Tipo Incrito]],"&lt;&gt;Pre-Inscrito",Tabla1[[#All],[llave2]],Gráficos_!C150))</f>
        <v/>
      </c>
      <c r="J150" t="str">
        <f>IF(C150="","",COUNTIFS(Tabla1[[#All],[sem 01]],"=P",Tabla1[[#All],[llave2]],Gráficos_!C150))</f>
        <v/>
      </c>
      <c r="K150" t="str">
        <f>IF(C150="","",COUNTIFS(Tabla1[[#All],[sem 02]],"=P",Tabla1[[#All],[llave2]],Gráficos_!C150))</f>
        <v/>
      </c>
      <c r="L150" t="str">
        <f>IF(C150="","",COUNTIFS(Tabla1[[#All],[sem 03]],"=P",Tabla1[[#All],[llave2]],Gráficos_!C150))</f>
        <v/>
      </c>
      <c r="M150" t="str">
        <f>IF(C150="","",COUNTIFS(Tabla1[[#All],[sem 04]],"=P",Tabla1[[#All],[llave2]],Gráficos_!C150))</f>
        <v/>
      </c>
      <c r="N150" t="str">
        <f>IF(C150="","",COUNTIFS(Tabla1[[#All],[sem 05]],"=P",Tabla1[[#All],[llave2]],Gráficos_!C150))</f>
        <v/>
      </c>
      <c r="O150" t="str">
        <f>IF(C150="","",COUNTIFS(Tabla1[[#All],[sem 06]],"=P",Tabla1[[#All],[llave2]],Gráficos_!C150))</f>
        <v/>
      </c>
      <c r="P150" t="str">
        <f>IF(C150="","",COUNTIFS(Tabla1[[#All],[sem 07]],"=P",Tabla1[[#All],[llave2]],Gráficos_!C150))</f>
        <v/>
      </c>
      <c r="Q150" t="str">
        <f>IF(C150="","",COUNTIFS(Tabla1[[#All],[sem 08]],"=P",Tabla1[[#All],[llave2]],Gráficos_!C150))</f>
        <v/>
      </c>
      <c r="R150" t="str">
        <f>IF(C150="","",COUNTIFS(Tabla1[[#All],[sem 09]],"=P",Tabla1[[#All],[llave2]],Gráficos_!C150))</f>
        <v/>
      </c>
      <c r="S150" t="str">
        <f>IF(C150="","",COUNTIFS(Tabla1[[#All],[sem 10]],"=P",Tabla1[[#All],[llave2]],Gráficos_!C150))</f>
        <v/>
      </c>
      <c r="T150" t="str">
        <f>IF(C150="","",COUNTIFS(Tabla1[[#All],[sem 11]],"=P",Tabla1[[#All],[llave2]],Gráficos_!C150))</f>
        <v/>
      </c>
      <c r="U150" t="str">
        <f>IF(C150="","",COUNTIFS(Tabla1[[#All],[sem 12]],"=P",Tabla1[[#All],[llave2]],Gráficos_!C150))</f>
        <v/>
      </c>
      <c r="AA150" t="str">
        <f t="shared" si="51"/>
        <v/>
      </c>
      <c r="AB150" t="str">
        <f t="shared" si="52"/>
        <v/>
      </c>
      <c r="AC150" t="str">
        <f t="shared" si="53"/>
        <v/>
      </c>
      <c r="AD150" t="str">
        <f t="shared" si="54"/>
        <v/>
      </c>
      <c r="AF150" t="str">
        <f t="shared" si="55"/>
        <v/>
      </c>
      <c r="AG150" t="str">
        <f t="shared" si="56"/>
        <v/>
      </c>
      <c r="AH150" t="str">
        <f t="shared" si="57"/>
        <v/>
      </c>
      <c r="AI150" t="str">
        <f t="shared" si="58"/>
        <v/>
      </c>
      <c r="AK150" t="str">
        <f t="shared" si="59"/>
        <v/>
      </c>
      <c r="AL150" t="str">
        <f t="shared" si="59"/>
        <v/>
      </c>
      <c r="AM150" t="str">
        <f t="shared" si="59"/>
        <v/>
      </c>
      <c r="AN150" t="str">
        <f t="shared" si="59"/>
        <v/>
      </c>
      <c r="AO150" t="str">
        <f t="shared" si="59"/>
        <v/>
      </c>
      <c r="AP150" t="str">
        <f t="shared" si="59"/>
        <v/>
      </c>
      <c r="AQ150" t="str">
        <f t="shared" si="59"/>
        <v/>
      </c>
      <c r="AR150" t="str">
        <f t="shared" si="59"/>
        <v/>
      </c>
      <c r="AS150" t="str">
        <f t="shared" si="59"/>
        <v/>
      </c>
      <c r="AT150" t="str">
        <f t="shared" si="59"/>
        <v/>
      </c>
      <c r="AU150" t="str">
        <f t="shared" si="59"/>
        <v/>
      </c>
      <c r="AV150" t="str">
        <f t="shared" si="59"/>
        <v/>
      </c>
      <c r="BA150" t="str">
        <f t="shared" si="60"/>
        <v/>
      </c>
    </row>
  </sheetData>
  <pageMargins left="0.7" right="0.7" top="0.75" bottom="0.75" header="0.3" footer="0.3"/>
  <pageSetup paperSize="9" orientation="portrait" horizontalDpi="0" verticalDpi="0" r:id="rId5"/>
  <drawing r:id="rId6"/>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5"/>
  <dimension ref="B3:R19"/>
  <sheetViews>
    <sheetView zoomScaleNormal="100" workbookViewId="0">
      <selection activeCell="M13" sqref="M13:M15"/>
    </sheetView>
  </sheetViews>
  <sheetFormatPr defaultColWidth="11.42578125" defaultRowHeight="14.45"/>
  <cols>
    <col min="1" max="1" width="4.85546875" customWidth="1"/>
    <col min="4" max="4" width="18" customWidth="1"/>
    <col min="10" max="10" width="3.28515625" bestFit="1" customWidth="1"/>
    <col min="11" max="11" width="3.42578125" customWidth="1"/>
    <col min="12" max="12" width="3.28515625" bestFit="1" customWidth="1"/>
    <col min="13" max="13" width="14" bestFit="1" customWidth="1"/>
  </cols>
  <sheetData>
    <row r="3" spans="2:16">
      <c r="B3" t="s">
        <v>73</v>
      </c>
      <c r="C3" t="s">
        <v>81</v>
      </c>
      <c r="D3" t="s">
        <v>741</v>
      </c>
      <c r="E3" t="s">
        <v>31</v>
      </c>
      <c r="F3" t="s">
        <v>742</v>
      </c>
      <c r="G3" t="s">
        <v>743</v>
      </c>
      <c r="H3" t="s">
        <v>744</v>
      </c>
      <c r="J3" t="s">
        <v>513</v>
      </c>
      <c r="K3" t="s">
        <v>514</v>
      </c>
      <c r="L3" t="s">
        <v>515</v>
      </c>
      <c r="M3" t="s">
        <v>745</v>
      </c>
    </row>
    <row r="4" spans="2:16">
      <c r="D4" t="s">
        <v>746</v>
      </c>
      <c r="J4" s="20" t="s">
        <v>85</v>
      </c>
      <c r="K4" s="20" t="s">
        <v>85</v>
      </c>
      <c r="L4" s="20" t="s">
        <v>85</v>
      </c>
      <c r="M4" s="20" t="str">
        <f>+J4&amp;K4&amp;L4</f>
        <v>PPP</v>
      </c>
      <c r="N4" t="s">
        <v>530</v>
      </c>
      <c r="O4" t="str">
        <f>+SUBSTITUTE(J4&amp;K4&amp;L4,"P","T")</f>
        <v>TTT</v>
      </c>
      <c r="P4" t="str">
        <f>+SUBSTITUTE(J4&amp;K4&amp;L4,"T","P")</f>
        <v>PPP</v>
      </c>
    </row>
    <row r="5" spans="2:16">
      <c r="J5" s="20" t="s">
        <v>85</v>
      </c>
      <c r="K5" s="20" t="s">
        <v>85</v>
      </c>
      <c r="L5" s="20" t="s">
        <v>86</v>
      </c>
      <c r="M5" s="20" t="str">
        <f t="shared" ref="M5:M15" si="0">+J5&amp;K5&amp;L5</f>
        <v>PPF</v>
      </c>
      <c r="N5" t="s">
        <v>530</v>
      </c>
      <c r="O5" t="str">
        <f t="shared" ref="O5:O6" si="1">+SUBSTITUTE(J5&amp;K5&amp;L5,"P","T")</f>
        <v>TTF</v>
      </c>
    </row>
    <row r="6" spans="2:16">
      <c r="J6" s="20" t="s">
        <v>85</v>
      </c>
      <c r="K6" s="20" t="s">
        <v>86</v>
      </c>
      <c r="L6" s="20" t="s">
        <v>85</v>
      </c>
      <c r="M6" s="20" t="str">
        <f t="shared" si="0"/>
        <v>PFP</v>
      </c>
      <c r="N6" t="s">
        <v>530</v>
      </c>
      <c r="O6" t="str">
        <f t="shared" si="1"/>
        <v>TFT</v>
      </c>
    </row>
    <row r="7" spans="2:16">
      <c r="J7" t="s">
        <v>85</v>
      </c>
      <c r="K7" t="s">
        <v>86</v>
      </c>
      <c r="L7" t="s">
        <v>86</v>
      </c>
      <c r="M7" t="str">
        <f t="shared" si="0"/>
        <v>PFF</v>
      </c>
      <c r="N7" s="21" t="s">
        <v>566</v>
      </c>
    </row>
    <row r="8" spans="2:16">
      <c r="J8" s="20" t="s">
        <v>86</v>
      </c>
      <c r="K8" s="20" t="s">
        <v>85</v>
      </c>
      <c r="L8" s="20" t="s">
        <v>85</v>
      </c>
      <c r="M8" s="20" t="str">
        <f t="shared" si="0"/>
        <v>FPP</v>
      </c>
      <c r="N8" t="s">
        <v>530</v>
      </c>
    </row>
    <row r="9" spans="2:16">
      <c r="J9" t="s">
        <v>86</v>
      </c>
      <c r="K9" t="s">
        <v>85</v>
      </c>
      <c r="L9" t="s">
        <v>86</v>
      </c>
      <c r="M9" t="str">
        <f t="shared" si="0"/>
        <v>FPF</v>
      </c>
      <c r="N9" s="21" t="s">
        <v>566</v>
      </c>
    </row>
    <row r="10" spans="2:16">
      <c r="J10" s="20" t="s">
        <v>86</v>
      </c>
      <c r="K10" s="20" t="s">
        <v>86</v>
      </c>
      <c r="L10" s="20" t="s">
        <v>85</v>
      </c>
      <c r="M10" s="20" t="str">
        <f t="shared" si="0"/>
        <v>FFP</v>
      </c>
      <c r="N10" t="s">
        <v>530</v>
      </c>
    </row>
    <row r="11" spans="2:16">
      <c r="J11" t="s">
        <v>86</v>
      </c>
      <c r="K11" t="s">
        <v>86</v>
      </c>
      <c r="L11" t="s">
        <v>86</v>
      </c>
      <c r="M11" t="str">
        <f t="shared" si="0"/>
        <v>FFF</v>
      </c>
      <c r="N11" s="21" t="s">
        <v>566</v>
      </c>
    </row>
    <row r="12" spans="2:16">
      <c r="E12" t="s">
        <v>747</v>
      </c>
    </row>
    <row r="13" spans="2:16">
      <c r="J13" t="s">
        <v>85</v>
      </c>
      <c r="K13" t="s">
        <v>85</v>
      </c>
      <c r="L13" t="s">
        <v>598</v>
      </c>
      <c r="M13" t="str">
        <f t="shared" si="0"/>
        <v>PPCG</v>
      </c>
      <c r="N13" s="24" t="s">
        <v>530</v>
      </c>
    </row>
    <row r="14" spans="2:16">
      <c r="J14" s="24" t="s">
        <v>85</v>
      </c>
      <c r="K14" s="24" t="s">
        <v>598</v>
      </c>
      <c r="L14" s="24" t="s">
        <v>85</v>
      </c>
      <c r="M14" t="str">
        <f t="shared" si="0"/>
        <v>PCGP</v>
      </c>
      <c r="N14" s="24" t="s">
        <v>530</v>
      </c>
    </row>
    <row r="15" spans="2:16">
      <c r="J15" s="24" t="s">
        <v>598</v>
      </c>
      <c r="K15" s="24" t="s">
        <v>85</v>
      </c>
      <c r="L15" s="24" t="s">
        <v>85</v>
      </c>
      <c r="M15" t="str">
        <f t="shared" si="0"/>
        <v>CGPP</v>
      </c>
      <c r="N15" s="24" t="s">
        <v>530</v>
      </c>
    </row>
    <row r="18" spans="17:18" ht="15">
      <c r="Q18" s="22" t="s">
        <v>748</v>
      </c>
      <c r="R18">
        <f>COUNTIFS(Probacionistas!$AW:$AW,"Asistió",Probacionistas!$F:$F,"&gt;"&amp;DATEVALUE("01/"&amp;D3&amp;"/"&amp;$D$2))</f>
        <v>0</v>
      </c>
    </row>
    <row r="19" spans="17:18" ht="15">
      <c r="Q19" s="22">
        <f>FIND("a",Q18)</f>
        <v>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81B02-2109-4D92-89F9-E3115956CF0F}">
  <sheetPr codeName="Hoja6"/>
  <dimension ref="A1:M24"/>
  <sheetViews>
    <sheetView showGridLines="0" workbookViewId="0">
      <selection activeCell="F11" sqref="F11"/>
    </sheetView>
  </sheetViews>
  <sheetFormatPr defaultColWidth="8.85546875" defaultRowHeight="14.45"/>
  <cols>
    <col min="1" max="1" width="3.5703125" customWidth="1"/>
    <col min="2" max="2" width="35.28515625" customWidth="1"/>
    <col min="3" max="3" width="14.5703125" customWidth="1"/>
    <col min="4" max="4" width="14.28515625" customWidth="1"/>
    <col min="5" max="5" width="13.140625" bestFit="1" customWidth="1"/>
    <col min="6" max="6" width="13.7109375" bestFit="1" customWidth="1"/>
    <col min="8" max="8" width="19.5703125" customWidth="1"/>
    <col min="12" max="12" width="13.5703125" bestFit="1" customWidth="1"/>
  </cols>
  <sheetData>
    <row r="1" spans="1:13">
      <c r="A1" s="84"/>
      <c r="B1" s="86"/>
      <c r="C1" s="86"/>
      <c r="D1" s="84"/>
      <c r="E1" s="84"/>
      <c r="F1" s="84"/>
      <c r="G1" s="84"/>
      <c r="H1" s="86"/>
      <c r="I1" s="84"/>
      <c r="J1" s="84"/>
      <c r="K1" s="84"/>
      <c r="L1" s="84"/>
      <c r="M1" s="84"/>
    </row>
    <row r="2" spans="1:13" ht="18">
      <c r="A2" s="84"/>
      <c r="B2" s="85" t="s">
        <v>749</v>
      </c>
      <c r="C2" s="99"/>
      <c r="D2" s="85"/>
      <c r="E2" s="85"/>
      <c r="F2" s="84"/>
      <c r="G2" s="84"/>
      <c r="H2" s="86"/>
      <c r="I2" s="84"/>
      <c r="J2" s="84"/>
      <c r="K2" s="86"/>
      <c r="L2" s="84"/>
      <c r="M2" s="84"/>
    </row>
    <row r="3" spans="1:13">
      <c r="A3" s="84"/>
      <c r="B3" s="86"/>
      <c r="C3" s="104"/>
      <c r="D3" s="105"/>
      <c r="E3" s="105"/>
      <c r="F3" s="84"/>
      <c r="G3" s="84"/>
      <c r="H3" s="86"/>
      <c r="I3" s="84"/>
      <c r="J3" s="84"/>
      <c r="K3" s="86"/>
      <c r="L3" s="84"/>
      <c r="M3" s="84"/>
    </row>
    <row r="4" spans="1:13" ht="28.9">
      <c r="A4" s="84"/>
      <c r="B4" s="86" t="s">
        <v>23</v>
      </c>
      <c r="C4" s="106" t="s">
        <v>750</v>
      </c>
      <c r="D4" s="107" t="s">
        <v>751</v>
      </c>
      <c r="E4" s="107" t="s">
        <v>752</v>
      </c>
      <c r="F4" s="88" t="s">
        <v>753</v>
      </c>
      <c r="G4" s="84"/>
      <c r="H4" s="102" t="s">
        <v>754</v>
      </c>
      <c r="I4" s="89"/>
      <c r="J4" s="89"/>
      <c r="K4" s="86"/>
      <c r="L4" s="84"/>
      <c r="M4" s="84"/>
    </row>
    <row r="5" spans="1:13">
      <c r="A5" s="84"/>
      <c r="B5" s="97" t="s">
        <v>755</v>
      </c>
      <c r="C5" s="108" t="s">
        <v>85</v>
      </c>
      <c r="D5" s="109" t="s">
        <v>85</v>
      </c>
      <c r="E5" s="109" t="s">
        <v>85</v>
      </c>
      <c r="F5" s="90" t="s">
        <v>532</v>
      </c>
      <c r="G5" s="84"/>
      <c r="H5" s="86" t="s">
        <v>756</v>
      </c>
      <c r="I5" s="84"/>
      <c r="J5" s="84"/>
      <c r="K5" s="86"/>
      <c r="L5" s="91"/>
      <c r="M5" s="91"/>
    </row>
    <row r="6" spans="1:13">
      <c r="A6" s="84"/>
      <c r="B6" s="98" t="s">
        <v>755</v>
      </c>
      <c r="C6" s="108" t="s">
        <v>85</v>
      </c>
      <c r="D6" s="109" t="s">
        <v>85</v>
      </c>
      <c r="E6" s="109" t="s">
        <v>86</v>
      </c>
      <c r="F6" s="90" t="s">
        <v>532</v>
      </c>
      <c r="G6" s="84"/>
      <c r="H6" s="86" t="s">
        <v>757</v>
      </c>
      <c r="I6" s="84"/>
      <c r="J6" s="84"/>
      <c r="K6" s="86"/>
      <c r="L6" s="91"/>
      <c r="M6" s="91"/>
    </row>
    <row r="7" spans="1:13" ht="15" customHeight="1">
      <c r="A7" s="84"/>
      <c r="B7" s="98" t="s">
        <v>755</v>
      </c>
      <c r="C7" s="108" t="s">
        <v>85</v>
      </c>
      <c r="D7" s="109" t="s">
        <v>86</v>
      </c>
      <c r="E7" s="109" t="s">
        <v>85</v>
      </c>
      <c r="F7" s="90" t="s">
        <v>532</v>
      </c>
      <c r="G7" s="84"/>
      <c r="H7" s="110"/>
      <c r="I7" s="84"/>
      <c r="J7" s="84"/>
      <c r="K7" s="84"/>
      <c r="L7" s="84"/>
      <c r="M7" s="91"/>
    </row>
    <row r="8" spans="1:13">
      <c r="A8" s="84"/>
      <c r="B8" s="98" t="s">
        <v>755</v>
      </c>
      <c r="C8" s="108" t="s">
        <v>86</v>
      </c>
      <c r="D8" s="109" t="s">
        <v>86</v>
      </c>
      <c r="E8" s="109" t="s">
        <v>85</v>
      </c>
      <c r="F8" s="90" t="s">
        <v>532</v>
      </c>
      <c r="G8" s="84"/>
      <c r="H8" s="110" t="s">
        <v>758</v>
      </c>
      <c r="I8" s="84"/>
      <c r="J8" s="84"/>
      <c r="K8" s="84"/>
      <c r="L8" s="91"/>
      <c r="M8" s="91"/>
    </row>
    <row r="9" spans="1:13">
      <c r="A9" s="84"/>
      <c r="B9" s="98" t="s">
        <v>755</v>
      </c>
      <c r="C9" s="108" t="s">
        <v>85</v>
      </c>
      <c r="D9" s="109" t="s">
        <v>86</v>
      </c>
      <c r="E9" s="109" t="s">
        <v>86</v>
      </c>
      <c r="F9" s="92" t="s">
        <v>544</v>
      </c>
      <c r="G9" s="84"/>
      <c r="H9" s="84" t="s">
        <v>759</v>
      </c>
      <c r="I9" s="84"/>
      <c r="J9" s="84"/>
      <c r="K9" s="84"/>
      <c r="L9" s="91"/>
      <c r="M9" s="91"/>
    </row>
    <row r="10" spans="1:13">
      <c r="A10" s="84"/>
      <c r="B10" s="98" t="s">
        <v>755</v>
      </c>
      <c r="C10" s="108" t="s">
        <v>86</v>
      </c>
      <c r="D10" s="109" t="s">
        <v>86</v>
      </c>
      <c r="E10" s="109" t="s">
        <v>86</v>
      </c>
      <c r="F10" s="92" t="s">
        <v>544</v>
      </c>
      <c r="G10" s="84"/>
      <c r="H10" s="86"/>
      <c r="I10" s="84"/>
      <c r="J10" s="84"/>
      <c r="K10" s="86"/>
      <c r="L10" s="91"/>
      <c r="M10" s="91"/>
    </row>
    <row r="11" spans="1:13">
      <c r="A11" s="84"/>
      <c r="B11" s="98" t="s">
        <v>755</v>
      </c>
      <c r="C11" s="108" t="s">
        <v>86</v>
      </c>
      <c r="D11" s="109" t="s">
        <v>85</v>
      </c>
      <c r="E11" s="109" t="s">
        <v>86</v>
      </c>
      <c r="F11" s="92" t="s">
        <v>544</v>
      </c>
      <c r="G11" s="84"/>
      <c r="H11" s="86"/>
      <c r="I11" s="84"/>
      <c r="J11" s="84"/>
      <c r="K11" s="86"/>
      <c r="L11" s="84"/>
      <c r="M11" s="84"/>
    </row>
    <row r="12" spans="1:13">
      <c r="A12" s="84"/>
      <c r="B12" s="86"/>
      <c r="C12" s="86"/>
      <c r="D12" s="84"/>
      <c r="E12" s="84"/>
      <c r="F12" s="93"/>
      <c r="G12" s="84"/>
      <c r="H12" s="86"/>
      <c r="I12" s="84"/>
      <c r="J12" s="84"/>
      <c r="K12" s="86"/>
      <c r="L12" s="84"/>
      <c r="M12" s="84"/>
    </row>
    <row r="13" spans="1:13">
      <c r="A13" s="84"/>
      <c r="B13" s="86"/>
      <c r="C13" s="94" t="s">
        <v>760</v>
      </c>
      <c r="D13" s="94"/>
      <c r="E13" s="94"/>
      <c r="F13" s="95">
        <v>4</v>
      </c>
      <c r="G13" s="84"/>
      <c r="H13" s="86"/>
      <c r="I13" s="84"/>
      <c r="J13" s="84"/>
      <c r="K13" s="86"/>
      <c r="L13" s="84"/>
      <c r="M13" s="84"/>
    </row>
    <row r="14" spans="1:13">
      <c r="A14" s="84"/>
      <c r="B14" s="86"/>
      <c r="C14" s="86"/>
      <c r="D14" s="84"/>
      <c r="E14" s="84"/>
      <c r="F14" s="84"/>
      <c r="G14" s="84"/>
      <c r="H14" s="86"/>
      <c r="I14" s="84"/>
      <c r="J14" s="84"/>
      <c r="K14" s="86"/>
      <c r="L14" s="84"/>
      <c r="M14" s="84"/>
    </row>
    <row r="15" spans="1:13">
      <c r="A15" s="84"/>
      <c r="B15" s="86"/>
      <c r="C15" s="86"/>
      <c r="D15" s="84"/>
      <c r="E15" s="84"/>
      <c r="F15" s="84"/>
      <c r="G15" s="84"/>
      <c r="H15" s="86"/>
      <c r="I15" s="84"/>
      <c r="J15" s="84"/>
      <c r="K15" s="86"/>
      <c r="L15" s="84"/>
      <c r="M15" s="84"/>
    </row>
    <row r="16" spans="1:13">
      <c r="A16" s="84"/>
      <c r="B16" s="86" t="s">
        <v>23</v>
      </c>
      <c r="C16" s="100" t="s">
        <v>761</v>
      </c>
      <c r="D16" s="87" t="s">
        <v>762</v>
      </c>
      <c r="E16" s="87" t="s">
        <v>763</v>
      </c>
      <c r="F16" s="88" t="s">
        <v>73</v>
      </c>
      <c r="G16" s="88" t="s">
        <v>412</v>
      </c>
      <c r="H16" s="103" t="s">
        <v>478</v>
      </c>
      <c r="I16" s="88" t="s">
        <v>479</v>
      </c>
      <c r="J16" s="88" t="s">
        <v>480</v>
      </c>
      <c r="K16" s="86"/>
      <c r="L16" s="84"/>
      <c r="M16" s="84"/>
    </row>
    <row r="17" spans="1:13">
      <c r="A17" s="84"/>
      <c r="B17" s="97" t="s">
        <v>755</v>
      </c>
      <c r="C17" s="101" t="s">
        <v>73</v>
      </c>
      <c r="D17" s="90">
        <v>5</v>
      </c>
      <c r="E17" s="96">
        <v>4</v>
      </c>
      <c r="F17" s="90">
        <v>4</v>
      </c>
      <c r="G17" s="90">
        <v>4</v>
      </c>
      <c r="H17" s="101">
        <v>4</v>
      </c>
      <c r="I17" s="90" t="s">
        <v>570</v>
      </c>
      <c r="J17" s="90" t="s">
        <v>570</v>
      </c>
      <c r="K17" s="86"/>
      <c r="L17" s="84"/>
      <c r="M17" s="84"/>
    </row>
    <row r="18" spans="1:13">
      <c r="A18" s="84"/>
      <c r="B18" s="98" t="s">
        <v>131</v>
      </c>
      <c r="C18" s="101" t="s">
        <v>412</v>
      </c>
      <c r="D18" s="90">
        <v>10</v>
      </c>
      <c r="E18" s="92">
        <v>8</v>
      </c>
      <c r="F18" s="90" t="s">
        <v>570</v>
      </c>
      <c r="G18" s="90">
        <v>8</v>
      </c>
      <c r="H18" s="101">
        <v>8</v>
      </c>
      <c r="I18" s="90">
        <v>8</v>
      </c>
      <c r="J18" s="90" t="s">
        <v>570</v>
      </c>
      <c r="K18" s="86"/>
      <c r="L18" s="84"/>
      <c r="M18" s="84"/>
    </row>
    <row r="19" spans="1:13">
      <c r="A19" s="84"/>
      <c r="B19" s="98" t="s">
        <v>219</v>
      </c>
      <c r="C19" s="101" t="s">
        <v>412</v>
      </c>
      <c r="D19" s="90">
        <v>7</v>
      </c>
      <c r="E19" s="92">
        <v>5</v>
      </c>
      <c r="F19" s="90" t="s">
        <v>570</v>
      </c>
      <c r="G19" s="90">
        <v>5</v>
      </c>
      <c r="H19" s="101">
        <v>5</v>
      </c>
      <c r="I19" s="90">
        <v>5</v>
      </c>
      <c r="J19" s="90" t="s">
        <v>570</v>
      </c>
      <c r="K19" s="86"/>
      <c r="L19" s="84"/>
      <c r="M19" s="84"/>
    </row>
    <row r="20" spans="1:13">
      <c r="A20" s="84"/>
      <c r="B20" s="98" t="s">
        <v>764</v>
      </c>
      <c r="C20" s="101" t="s">
        <v>478</v>
      </c>
      <c r="D20" s="90">
        <v>8</v>
      </c>
      <c r="E20" s="92">
        <v>6</v>
      </c>
      <c r="F20" s="90" t="s">
        <v>570</v>
      </c>
      <c r="G20" s="90" t="s">
        <v>570</v>
      </c>
      <c r="H20" s="101">
        <v>6</v>
      </c>
      <c r="I20" s="90">
        <v>6</v>
      </c>
      <c r="J20" s="90">
        <v>6</v>
      </c>
      <c r="K20" s="86"/>
      <c r="L20" s="84"/>
      <c r="M20" s="84"/>
    </row>
    <row r="21" spans="1:13">
      <c r="A21" s="84"/>
      <c r="B21" s="86"/>
      <c r="C21" s="86"/>
      <c r="D21" s="84"/>
      <c r="E21" s="84"/>
      <c r="F21" s="84"/>
      <c r="G21" s="84"/>
      <c r="H21" s="86"/>
      <c r="I21" s="84"/>
      <c r="J21" s="84"/>
      <c r="K21" s="86"/>
      <c r="L21" s="84"/>
      <c r="M21" s="84"/>
    </row>
    <row r="22" spans="1:13">
      <c r="A22" s="84"/>
      <c r="B22" s="86"/>
      <c r="C22" s="94" t="s">
        <v>765</v>
      </c>
      <c r="D22" s="94"/>
      <c r="E22" s="94"/>
      <c r="F22" s="62">
        <v>4</v>
      </c>
      <c r="G22" s="88">
        <v>17</v>
      </c>
      <c r="H22" s="103">
        <v>23</v>
      </c>
      <c r="I22" s="88">
        <v>19</v>
      </c>
      <c r="J22" s="88">
        <v>6</v>
      </c>
      <c r="K22" s="86"/>
      <c r="L22" s="84"/>
      <c r="M22" s="84"/>
    </row>
    <row r="23" spans="1:13">
      <c r="A23" s="84"/>
      <c r="B23" s="86"/>
      <c r="C23" s="86"/>
      <c r="D23" s="84"/>
      <c r="E23" s="84"/>
      <c r="F23" s="84"/>
      <c r="G23" s="84"/>
      <c r="H23" s="86"/>
      <c r="I23" s="84"/>
      <c r="J23" s="84"/>
      <c r="K23" s="86"/>
      <c r="L23" s="84"/>
      <c r="M23" s="84"/>
    </row>
    <row r="24" spans="1:13">
      <c r="A24" s="84"/>
      <c r="B24" s="86"/>
      <c r="C24" s="86"/>
      <c r="D24" s="84"/>
      <c r="E24" s="84"/>
      <c r="F24" s="84"/>
      <c r="G24" s="84"/>
      <c r="H24" s="86"/>
      <c r="I24" s="84"/>
      <c r="J24" s="84"/>
      <c r="K24" s="86"/>
      <c r="L24" s="84"/>
      <c r="M24" s="84"/>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836A2A-3D22-408F-BFB4-F8D1E81BDD88}"/>
</file>

<file path=docProps/app.xml><?xml version="1.0" encoding="utf-8"?>
<Properties xmlns="http://schemas.openxmlformats.org/officeDocument/2006/extended-properties" xmlns:vt="http://schemas.openxmlformats.org/officeDocument/2006/docPropsVTypes">
  <Application>Microsoft Excel Online</Application>
  <Manager/>
  <Company>HP</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Junior Zurita</dc:creator>
  <cp:keywords/>
  <dc:description/>
  <cp:lastModifiedBy>Usuario invitado</cp:lastModifiedBy>
  <cp:revision/>
  <dcterms:created xsi:type="dcterms:W3CDTF">2023-11-08T03:19:19Z</dcterms:created>
  <dcterms:modified xsi:type="dcterms:W3CDTF">2025-03-10T22:17:53Z</dcterms:modified>
  <cp:category/>
  <cp:contentStatus/>
</cp:coreProperties>
</file>