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238" documentId="13_ncr:1_{F90BE26C-8C3B-4A7D-9A58-5EC612C21AD2}" xr6:coauthVersionLast="47" xr6:coauthVersionMax="47" xr10:uidLastSave="{E46260D3-DC64-46C0-8CCD-549E57BA5640}"/>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7327" r:id="rId8"/>
    <pivotCache cacheId="7336" r:id="rId9"/>
    <pivotCache cacheId="7349" r:id="rId10"/>
    <pivotCache cacheId="7354"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AZ73" i="1" s="1"/>
  <c r="U74" i="1"/>
  <c r="V74" i="1"/>
  <c r="U75" i="1"/>
  <c r="V75" i="1"/>
  <c r="AZ75" i="1" s="1"/>
  <c r="U76" i="1"/>
  <c r="V76" i="1"/>
  <c r="AX76" i="1" s="1"/>
  <c r="U77" i="1"/>
  <c r="V77" i="1"/>
  <c r="U78" i="1"/>
  <c r="V78" i="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X78"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19" i="1" l="1"/>
  <c r="BI20" i="1"/>
  <c r="BI21" i="1"/>
  <c r="AZ4" i="1"/>
  <c r="BI4" i="1"/>
  <c r="BI11" i="1"/>
  <c r="BI18" i="1"/>
  <c r="BI10" i="1"/>
  <c r="BI17" i="1"/>
  <c r="BI9" i="1"/>
  <c r="BI16" i="1"/>
  <c r="BI8" i="1"/>
  <c r="BI15" i="1"/>
  <c r="BI7" i="1"/>
  <c r="BI14" i="1"/>
  <c r="BI6" i="1"/>
  <c r="BI13" i="1"/>
  <c r="BI5" i="1"/>
  <c r="BI12"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M10" i="9" l="1"/>
  <c r="N10" i="9"/>
  <c r="J10" i="9"/>
  <c r="Q10" i="9"/>
  <c r="O10" i="9"/>
  <c r="K10" i="9"/>
  <c r="P10" i="9"/>
  <c r="L10" i="9"/>
  <c r="H7" i="9"/>
  <c r="I10" i="9"/>
  <c r="F10" i="9"/>
  <c r="N7" i="9"/>
  <c r="K7" i="9"/>
  <c r="H10" i="9"/>
  <c r="P7" i="9"/>
  <c r="O7" i="9"/>
  <c r="I7" i="9"/>
  <c r="Q7" i="9"/>
  <c r="G7" i="9"/>
  <c r="J7" i="9"/>
  <c r="M7" i="9"/>
  <c r="L7" i="9"/>
  <c r="F8" i="9"/>
  <c r="G10" i="9"/>
  <c r="N8" i="9"/>
  <c r="J8" i="9"/>
  <c r="O8" i="9"/>
  <c r="H8" i="9"/>
  <c r="G8" i="9"/>
  <c r="K8" i="9"/>
  <c r="I8" i="9"/>
  <c r="F7" i="9"/>
  <c r="D16" i="9"/>
  <c r="C16" i="9"/>
  <c r="L8" i="9"/>
  <c r="P8" i="9"/>
  <c r="D17" i="9"/>
  <c r="C17" i="9"/>
  <c r="Q8" i="9"/>
  <c r="M8" i="9"/>
  <c r="F15" i="9" l="1"/>
  <c r="F14" i="9"/>
  <c r="F12" i="9"/>
  <c r="G5" i="9" s="1"/>
  <c r="G12" i="9" s="1"/>
  <c r="H5" i="9" s="1"/>
  <c r="C10" i="9"/>
  <c r="D10" i="9"/>
  <c r="D8" i="9"/>
  <c r="C8" i="9"/>
  <c r="D7" i="9"/>
  <c r="C7" i="9"/>
  <c r="H14" i="9" l="1"/>
  <c r="H12" i="9"/>
  <c r="I5" i="9" s="1"/>
  <c r="I12" i="9" s="1"/>
  <c r="J5" i="9" s="1"/>
  <c r="H15" i="9"/>
  <c r="G15" i="9"/>
  <c r="G14" i="9"/>
  <c r="D12" i="9"/>
  <c r="D14" i="9"/>
  <c r="D15" i="9"/>
  <c r="C15" i="9"/>
  <c r="C12" i="9"/>
  <c r="C14" i="9"/>
  <c r="I14" i="9" l="1"/>
  <c r="I15" i="9"/>
  <c r="J12" i="9"/>
  <c r="K5" i="9" s="1"/>
  <c r="J14" i="9"/>
  <c r="J15" i="9"/>
  <c r="K12" i="9" l="1"/>
  <c r="L5" i="9" s="1"/>
  <c r="K15" i="9"/>
  <c r="K14" i="9"/>
  <c r="L12" i="9" l="1"/>
  <c r="M5" i="9" s="1"/>
  <c r="L14" i="9"/>
  <c r="L15" i="9"/>
  <c r="M12" i="9" l="1"/>
  <c r="N5" i="9" s="1"/>
  <c r="M14" i="9"/>
  <c r="M15" i="9"/>
  <c r="N12" i="9" l="1"/>
  <c r="O5" i="9" s="1"/>
  <c r="N15" i="9"/>
  <c r="N14" i="9"/>
  <c r="O12" i="9" l="1"/>
  <c r="P5" i="9" s="1"/>
  <c r="O15" i="9"/>
  <c r="O14" i="9"/>
  <c r="P12" i="9" l="1"/>
  <c r="Q5" i="9" s="1"/>
  <c r="P15" i="9"/>
  <c r="P14" i="9"/>
  <c r="Q14" i="9" l="1"/>
  <c r="Q15" i="9"/>
  <c r="Q1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<sst xmlns="http://schemas.openxmlformats.org/spreadsheetml/2006/main" count="1133" uniqueCount="459">
  <si>
    <t>Filial:</t>
  </si>
  <si>
    <t>Ayacucho Norte</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</si>
  <si>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</si>
  <si>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</si>
  <si>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</si>
  <si>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</si>
  <si>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</si>
  <si>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</si>
  <si>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</si>
  <si>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</si>
  <si>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</si>
  <si>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</si>
  <si>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</si>
  <si>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</si>
  <si>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</si>
  <si>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</si>
  <si>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</si>
  <si>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</si>
  <si>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</si>
  <si>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</si>
  <si>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</si>
  <si>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</si>
  <si>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</si>
  <si>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</si>
  <si>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</si>
  <si>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</si>
  <si>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</si>
  <si>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</si>
  <si>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</si>
  <si>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</si>
  <si>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</si>
  <si>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</si>
  <si>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</si>
  <si>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</si>
  <si>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</si>
  <si>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</si>
  <si>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</si>
  <si>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</si>
  <si>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</si>
  <si>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</si>
  <si>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</si>
  <si>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</si>
  <si>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</si>
  <si>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</si>
  <si>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</si>
  <si>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</si>
  <si>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</si>
  <si>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</si>
  <si>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</si>
  <si>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</si>
  <si>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</si>
  <si>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</si>
  <si>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</si>
  <si>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</si>
  <si>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</si>
  <si>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</si>
  <si>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</si>
  <si>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</si>
  <si>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</si>
  <si>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</si>
  <si>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</si>
  <si>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</si>
  <si>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</si>
  <si>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</si>
  <si>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</si>
  <si>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</si>
  <si>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</si>
  <si>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</si>
  <si>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</si>
  <si>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</si>
  <si>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</si>
  <si>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</si>
  <si>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 y Oratoria</t>
  </si>
  <si>
    <t>Enero</t>
  </si>
  <si>
    <t>Lunes - Miércoles</t>
  </si>
  <si>
    <t>6:30 - 8:30 pm</t>
  </si>
  <si>
    <t>76743077</t>
  </si>
  <si>
    <t>Estefani Ronny</t>
  </si>
  <si>
    <t>Tinco Allccaco</t>
  </si>
  <si>
    <t>933 843 886</t>
  </si>
  <si>
    <t>Xexostris III</t>
  </si>
  <si>
    <t>Inscrito Nuevo</t>
  </si>
  <si>
    <t>Daniel Chico</t>
  </si>
  <si>
    <t>Yeni Arce</t>
  </si>
  <si>
    <t>P</t>
  </si>
  <si>
    <t>75467033</t>
  </si>
  <si>
    <t>Carmen Milagros</t>
  </si>
  <si>
    <t>Conga Huamanga</t>
  </si>
  <si>
    <t>961 149 867</t>
  </si>
  <si>
    <t>F</t>
  </si>
  <si>
    <t>70392029</t>
  </si>
  <si>
    <t>Alex Daniel</t>
  </si>
  <si>
    <t>Peralta Vasquez</t>
  </si>
  <si>
    <t>992 751 776</t>
  </si>
  <si>
    <t>47022287</t>
  </si>
  <si>
    <t>Juri</t>
  </si>
  <si>
    <t>Alvarado Chacceri</t>
  </si>
  <si>
    <t>992 242 683</t>
  </si>
  <si>
    <t>61941651</t>
  </si>
  <si>
    <t>Maite Adriana</t>
  </si>
  <si>
    <t>Ramos Vargas</t>
  </si>
  <si>
    <t>916 652 049</t>
  </si>
  <si>
    <t>N</t>
  </si>
  <si>
    <t>Martes - Jueves</t>
  </si>
  <si>
    <t>4:30 - 6:30 pm</t>
  </si>
  <si>
    <t>70425894</t>
  </si>
  <si>
    <t xml:space="preserve">Heidy Mayli </t>
  </si>
  <si>
    <t>Nieto Vila</t>
  </si>
  <si>
    <t>982 141 337</t>
  </si>
  <si>
    <t>Amon I</t>
  </si>
  <si>
    <t>61911484</t>
  </si>
  <si>
    <t>Nikole Katherine</t>
  </si>
  <si>
    <t>Gamboa Quispe</t>
  </si>
  <si>
    <t>988 439 164</t>
  </si>
  <si>
    <t>Erick Meza</t>
  </si>
  <si>
    <t>61384331</t>
  </si>
  <si>
    <t>Adrian Hangce</t>
  </si>
  <si>
    <t>Espinoza Huayhua</t>
  </si>
  <si>
    <t>969 889 150</t>
  </si>
  <si>
    <t>60414344</t>
  </si>
  <si>
    <t>Kenny Alberto</t>
  </si>
  <si>
    <t xml:space="preserve">Anyaco Vargas </t>
  </si>
  <si>
    <t>986 103 247</t>
  </si>
  <si>
    <t>BAJA</t>
  </si>
  <si>
    <t>60243117</t>
  </si>
  <si>
    <t>Neyda</t>
  </si>
  <si>
    <t>Aguilar Flores</t>
  </si>
  <si>
    <t>956 234 116</t>
  </si>
  <si>
    <t>71176265</t>
  </si>
  <si>
    <t xml:space="preserve">Shelsy Nathaly </t>
  </si>
  <si>
    <t>Vasquez Ramos</t>
  </si>
  <si>
    <t>990 303 214</t>
  </si>
  <si>
    <t>78012041</t>
  </si>
  <si>
    <t>Kimberly Aracelly</t>
  </si>
  <si>
    <t>Ñaupa Quispe</t>
  </si>
  <si>
    <t>928 830 338</t>
  </si>
  <si>
    <t>70302156</t>
  </si>
  <si>
    <t xml:space="preserve">Khaty </t>
  </si>
  <si>
    <t>Barraza Clemente</t>
  </si>
  <si>
    <t>900 229 974</t>
  </si>
  <si>
    <t>72005964</t>
  </si>
  <si>
    <t>Carolina Julieta</t>
  </si>
  <si>
    <t>Durand Milla</t>
  </si>
  <si>
    <t>984 697 038</t>
  </si>
  <si>
    <t>70805440</t>
  </si>
  <si>
    <t>Jhon Ever</t>
  </si>
  <si>
    <t>León Taipe</t>
  </si>
  <si>
    <t>992 197 406</t>
  </si>
  <si>
    <t>Conócete a ti mismo</t>
  </si>
  <si>
    <t>Febrero</t>
  </si>
  <si>
    <t>Jueves</t>
  </si>
  <si>
    <t>7:00 - 8:30 pm</t>
  </si>
  <si>
    <t>71290166</t>
  </si>
  <si>
    <t>Yely Yesenia</t>
  </si>
  <si>
    <t>Cuya Salvatierra</t>
  </si>
  <si>
    <t>918 587 614</t>
  </si>
  <si>
    <t>Nuth I</t>
  </si>
  <si>
    <t>Rosmery Ruiz</t>
  </si>
  <si>
    <t>71772963</t>
  </si>
  <si>
    <t>Juan Carlos</t>
  </si>
  <si>
    <t>Landeo Torres</t>
  </si>
  <si>
    <t>927 988 223</t>
  </si>
  <si>
    <t>45960352</t>
  </si>
  <si>
    <t>Edgar</t>
  </si>
  <si>
    <t>Chombi De la Vega</t>
  </si>
  <si>
    <t>980 769 961</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</si>
  <si>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</si>
  <si>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</si>
  <si>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</si>
  <si>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</si>
  <si>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</si>
  <si>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</si>
  <si>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</si>
  <si>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</si>
  <si>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</si>
  <si>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</si>
  <si>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</si>
  <si>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</si>
  <si>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</si>
  <si>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</si>
  <si>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</si>
  <si>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</si>
  <si>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</si>
  <si>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</si>
  <si>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</si>
  <si>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</si>
  <si>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</si>
  <si>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</si>
  <si>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</si>
  <si>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</si>
  <si>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</si>
  <si>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</si>
  <si>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</si>
  <si>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</si>
  <si>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</si>
  <si>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</si>
  <si>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</si>
  <si>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</si>
  <si>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</si>
  <si>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</si>
  <si>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</si>
  <si>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</si>
  <si>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</si>
  <si>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</si>
  <si>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</si>
  <si>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</si>
  <si>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</si>
  <si>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</si>
  <si>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</si>
  <si>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</si>
  <si>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</si>
  <si>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</si>
  <si>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</si>
  <si>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</si>
  <si>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</si>
  <si>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</si>
  <si>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</si>
  <si>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</si>
  <si>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</si>
  <si>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</si>
  <si>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</si>
  <si>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</si>
  <si>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</si>
  <si>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</si>
  <si>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</si>
  <si>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</si>
  <si>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</si>
  <si>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</si>
  <si>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</si>
  <si>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</si>
  <si>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</si>
  <si>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9:30 a.m.- 12:30 p.m.</t>
  </si>
  <si>
    <t>Ene_2025</t>
  </si>
  <si>
    <t>Oratoria y Filosofía</t>
  </si>
  <si>
    <t>CH</t>
  </si>
  <si>
    <t>Contacto Personal</t>
  </si>
  <si>
    <t>Arequipa - Cerro Colorado</t>
  </si>
  <si>
    <t>1A</t>
  </si>
  <si>
    <t>NO</t>
  </si>
  <si>
    <t>Horarios</t>
  </si>
  <si>
    <t xml:space="preserve">Ya sea por trabajos, estudios o motivos personales, la persona no cuenta con el tiempo o disponibilidad para asistir a clases. </t>
  </si>
  <si>
    <t>Lunes y miércoles</t>
  </si>
  <si>
    <t>3:30 - 6:30 p.m.</t>
  </si>
  <si>
    <t>Feb_2025</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</si>
  <si>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</si>
  <si>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</si>
  <si>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</si>
  <si>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</si>
  <si>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</si>
  <si>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</si>
  <si>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</si>
  <si>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</si>
  <si>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</si>
  <si>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</si>
  <si>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Sábado</t>
  </si>
  <si>
    <t>7:15 - 9:10 p.m.</t>
  </si>
  <si>
    <t>Mar_2025</t>
  </si>
  <si>
    <t>Xexostris I</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</si>
  <si>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</si>
  <si>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</si>
  <si>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</si>
  <si>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</si>
  <si>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</si>
  <si>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</si>
  <si>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</si>
  <si>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</si>
  <si>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</si>
  <si>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Martes</t>
  </si>
  <si>
    <t>Abr_2025</t>
  </si>
  <si>
    <t>Amon II</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</si>
  <si>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</si>
  <si>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</si>
  <si>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</si>
  <si>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</si>
  <si>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</si>
  <si>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</si>
  <si>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</si>
  <si>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</si>
  <si>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</si>
  <si>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</si>
  <si>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</si>
  <si>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</si>
  <si>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</si>
  <si>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</si>
  <si>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</si>
  <si>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</si>
  <si>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</si>
  <si>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</si>
  <si>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</si>
  <si>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</si>
  <si>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</si>
  <si>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</si>
  <si>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</si>
  <si>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</si>
  <si>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</si>
  <si>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</si>
  <si>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</si>
  <si>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</si>
  <si>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</si>
  <si>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</si>
  <si>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</si>
  <si>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</si>
  <si>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</si>
  <si>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</si>
  <si>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</si>
  <si>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</si>
  <si>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</si>
  <si>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</si>
  <si>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</si>
  <si>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</si>
  <si>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</si>
  <si>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</si>
  <si>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</si>
  <si>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</si>
  <si>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</si>
  <si>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</si>
  <si>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</si>
  <si>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</si>
  <si>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</si>
  <si>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</si>
  <si>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</si>
  <si>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</si>
  <si>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</si>
  <si>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</si>
  <si>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</si>
  <si>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</si>
  <si>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</si>
  <si>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</si>
  <si>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</si>
  <si>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</si>
  <si>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</si>
  <si>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</si>
  <si>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</si>
  <si>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</si>
  <si>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</si>
  <si>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</si>
  <si>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</si>
  <si>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</si>
  <si>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</si>
  <si>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</si>
  <si>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</si>
  <si>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</si>
  <si>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</si>
  <si>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</si>
  <si>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</si>
  <si>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</si>
  <si>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</si>
  <si>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</si>
  <si>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</si>
  <si>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</si>
  <si>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</si>
  <si>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</si>
  <si>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</si>
  <si>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</si>
  <si>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</si>
  <si>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</si>
  <si>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</si>
  <si>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</si>
  <si>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</si>
  <si>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</si>
  <si>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</si>
  <si>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</si>
  <si>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</si>
  <si>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</si>
  <si>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</si>
  <si>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</si>
  <si>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</si>
  <si>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</si>
  <si>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</si>
  <si>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</si>
  <si>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</si>
  <si>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</si>
  <si>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</si>
  <si>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</si>
  <si>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</si>
  <si>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</si>
  <si>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(blank)</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</si>
  <si>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</si>
  <si>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</si>
  <si>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</si>
  <si>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</si>
  <si>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</si>
  <si>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</si>
  <si>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</si>
  <si>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</si>
  <si>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</si>
  <si>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</si>
  <si>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</si>
  <si>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</si>
  <si>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(All)</t>
  </si>
  <si>
    <t>FALSE</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</si>
  <si>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</si>
  <si>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</si>
  <si>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</si>
  <si>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</si>
  <si>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</si>
  <si>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</si>
  <si>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</si>
  <si>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</si>
  <si>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</si>
  <si>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</si>
  <si>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</si>
  <si>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</si>
  <si>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</si>
  <si>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</si>
  <si>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</si>
  <si>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</si>
  <si>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</si>
  <si>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</si>
  <si>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</si>
  <si>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</si>
  <si>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</si>
  <si>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</si>
  <si>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Ayacucho Norte-Enero-Lunes - Miércoles-6:30 - 8:30 pm-45670-Inscrito Nuevo</t>
  </si>
  <si>
    <t>Ayacucho Norte-Enero-Martes - Jueves-4:30 - 6:30 pm-45671-Inscrito Nuevo</t>
  </si>
  <si>
    <t>Ayacucho Norte-Febrero-Jueves-7:00 - 8:30 pm-45701-Inscrito Nuevo</t>
  </si>
  <si>
    <t xml:space="preserve"> Cant. Inscritos</t>
  </si>
  <si>
    <t xml:space="preserve"> Pasaron a miembro</t>
  </si>
  <si>
    <t xml:space="preserve"> % pasaron a miembros</t>
  </si>
  <si>
    <t/>
  </si>
  <si>
    <t>Grand Total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</si>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</sst>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165" fontId="14" fillId="11" borderId="0" xfId="0" applyNumberFormat="1" applyFont="1" applyFill="1" applyAlignment="1">
      <alignment horizontal="center"/>
    </xf>
    <xf numFmtId="14" fontId="22" fillId="0" borderId="10" xfId="0" applyNumberFormat="1" applyFont="1" applyBorder="1" applyAlignment="1">
      <alignment horizontal="center" vertic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Comma" xfId="1" builtinId="3"/>
    <cellStyle name="Normal" xfId="0" builtinId="0"/>
    <cellStyle name="Normal_Bilmens98 2 2" xfId="3" xr:uid="{877FAC12-170E-438B-9BEE-A5CDD00D46A5}"/>
    <cellStyle name="Percent" xfId="2" builtinId="5"/>
  </cellStyles>
  <dxfs count="103">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ill>
        <patternFill>
          <bgColor rgb="FF00B0F0"/>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Ayacucho Norte.xlsx]Gráficos_!TablaDinámica3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Gráficos_!$BP$104:$BP$109</c:f>
              <c:numCache>
                <c:formatCode>General</c:formatCode>
                <c:ptCount val="5"/>
                <c:pt idx="0">
                  <c:v>0</c:v>
                </c:pt>
                <c:pt idx="1">
                  <c:v>3</c:v>
                </c:pt>
                <c:pt idx="2">
                  <c:v>8</c:v>
                </c:pt>
                <c:pt idx="3">
                  <c:v>8</c:v>
                </c:pt>
                <c:pt idx="4">
                  <c:v>2</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Gráficos_!$BQ$104:$BQ$109</c:f>
              <c:numCache>
                <c:formatCode>General</c:formatCode>
                <c:ptCount val="5"/>
                <c:pt idx="0">
                  <c:v>0</c:v>
                </c:pt>
                <c:pt idx="1">
                  <c:v>5</c:v>
                </c:pt>
                <c:pt idx="2">
                  <c:v>10</c:v>
                </c:pt>
                <c:pt idx="3">
                  <c:v>10</c:v>
                </c:pt>
                <c:pt idx="4">
                  <c:v>3</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Gráficos_!$BR$104:$BR$109</c:f>
              <c:numCache>
                <c:formatCode>General</c:formatCode>
                <c:ptCount val="5"/>
                <c:pt idx="0">
                  <c:v>0</c:v>
                </c:pt>
                <c:pt idx="1">
                  <c:v>5</c:v>
                </c:pt>
                <c:pt idx="2">
                  <c:v>10</c:v>
                </c:pt>
                <c:pt idx="3">
                  <c:v>10</c:v>
                </c:pt>
                <c:pt idx="4">
                  <c:v>1</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Gráficos_!$BS$104:$BS$109</c:f>
              <c:numCache>
                <c:formatCode>General</c:formatCode>
                <c:ptCount val="5"/>
                <c:pt idx="0">
                  <c:v>0</c:v>
                </c:pt>
                <c:pt idx="1">
                  <c:v>4</c:v>
                </c:pt>
                <c:pt idx="2">
                  <c:v>8</c:v>
                </c:pt>
                <c:pt idx="3">
                  <c:v>8</c:v>
                </c:pt>
                <c:pt idx="4">
                  <c:v>2</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Gráficos_!$BT$104:$BT$109</c:f>
              <c:numCache>
                <c:formatCode>General</c:formatCode>
                <c:ptCount val="5"/>
                <c:pt idx="0">
                  <c:v>0</c:v>
                </c:pt>
                <c:pt idx="1">
                  <c:v>4</c:v>
                </c:pt>
                <c:pt idx="2">
                  <c:v>8</c:v>
                </c:pt>
                <c:pt idx="3">
                  <c:v>8</c:v>
                </c:pt>
                <c:pt idx="4">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Gráficos_!$BU$104:$BU$109</c:f>
              <c:numCache>
                <c:formatCode>General</c:formatCode>
                <c:ptCount val="5"/>
                <c:pt idx="0">
                  <c:v>0</c:v>
                </c:pt>
                <c:pt idx="1">
                  <c:v>5</c:v>
                </c:pt>
                <c:pt idx="2">
                  <c:v>9</c:v>
                </c:pt>
                <c:pt idx="3">
                  <c:v>9</c:v>
                </c:pt>
                <c:pt idx="4">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Gráficos_!$BV$104:$BV$109</c:f>
              <c:numCache>
                <c:formatCode>General</c:formatCode>
                <c:ptCount val="5"/>
                <c:pt idx="0">
                  <c:v>0</c:v>
                </c:pt>
                <c:pt idx="1">
                  <c:v>5</c:v>
                </c:pt>
                <c:pt idx="2">
                  <c:v>6</c:v>
                </c:pt>
                <c:pt idx="3">
                  <c:v>6</c:v>
                </c:pt>
                <c:pt idx="4">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Gráficos_!$BW$104:$BW$109</c:f>
              <c:numCache>
                <c:formatCode>General</c:formatCode>
                <c:ptCount val="5"/>
                <c:pt idx="0">
                  <c:v>0</c:v>
                </c:pt>
                <c:pt idx="1">
                  <c:v>4</c:v>
                </c:pt>
                <c:pt idx="2">
                  <c:v>2</c:v>
                </c:pt>
                <c:pt idx="3">
                  <c:v>2</c:v>
                </c:pt>
                <c:pt idx="4">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Gráficos_!$BX$104:$BX$109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Gráficos_!$BY$104:$BY$109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Gráficos_!$BZ$104:$BZ$109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Yeni Arce</c:v>
                  </c:pt>
                  <c:pt idx="2">
                    <c:v>Yeni Arce</c:v>
                  </c:pt>
                  <c:pt idx="3">
                    <c:v>Erick Meza</c:v>
                  </c:pt>
                  <c:pt idx="4">
                    <c:v>Rosmery Ruiz</c:v>
                  </c:pt>
                </c:lvl>
                <c:lvl>
                  <c:pt idx="1">
                    <c:v>Daniel Chico</c:v>
                  </c:pt>
                  <c:pt idx="2">
                    <c:v>Daniel Chico</c:v>
                  </c:pt>
                  <c:pt idx="3">
                    <c:v>Erick Meza</c:v>
                  </c:pt>
                  <c:pt idx="4">
                    <c:v>Daniel Chico</c:v>
                  </c:pt>
                </c:lvl>
                <c:lvl>
                  <c:pt idx="1">
                    <c:v>Inscrito Nuevo</c:v>
                  </c:pt>
                  <c:pt idx="2">
                    <c:v>Inscrito Nuevo</c:v>
                  </c:pt>
                  <c:pt idx="4">
                    <c:v>Inscrito Nuevo</c:v>
                  </c:pt>
                </c:lvl>
                <c:lvl>
                  <c:pt idx="1">
                    <c:v>Enero</c:v>
                  </c:pt>
                  <c:pt idx="2">
                    <c:v>Enero</c:v>
                  </c:pt>
                  <c:pt idx="4">
                    <c:v>Febrero</c:v>
                  </c:pt>
                </c:lvl>
                <c:lvl>
                  <c:pt idx="1">
                    <c:v>1/13/2025</c:v>
                  </c:pt>
                  <c:pt idx="2">
                    <c:v>1/14/2025</c:v>
                  </c:pt>
                  <c:pt idx="4">
                    <c:v>2/13/2025</c:v>
                  </c:pt>
                </c:lvl>
              </c:multiLvlStrCache>
            </c:multiLvlStrRef>
          </c:cat>
          <c:val>
            <c:numRef>
              <c:f>Gráficos_!$CA$104:$CA$109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Ayacucho Norte.xlsx]Gráficos_!TablaDinámica4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Gráficos_!$BB$8:$BF$12</c:f>
              <c:multiLvlStrCache>
                <c:ptCount val="5"/>
                <c:lvl>
                  <c:pt idx="0">
                    <c:v>Yeni Arce</c:v>
                  </c:pt>
                  <c:pt idx="1">
                    <c:v>Yeni Arce</c:v>
                  </c:pt>
                  <c:pt idx="2">
                    <c:v>Erick Meza</c:v>
                  </c:pt>
                  <c:pt idx="3">
                    <c:v>Rosmery Ruiz</c:v>
                  </c:pt>
                  <c:pt idx="4">
                    <c:v>(blank)</c:v>
                  </c:pt>
                </c:lvl>
                <c:lvl>
                  <c:pt idx="0">
                    <c:v>Daniel Chico</c:v>
                  </c:pt>
                  <c:pt idx="1">
                    <c:v>Daniel Chico</c:v>
                  </c:pt>
                  <c:pt idx="2">
                    <c:v>Erick Meza</c:v>
                  </c:pt>
                  <c:pt idx="3">
                    <c:v>Daniel Chico</c:v>
                  </c:pt>
                  <c:pt idx="4">
                    <c:v>(blank)</c:v>
                  </c:pt>
                </c:lvl>
                <c:lvl>
                  <c:pt idx="0">
                    <c:v>Inscrito Nuevo</c:v>
                  </c:pt>
                  <c:pt idx="1">
                    <c:v>Inscrito Nuevo</c:v>
                  </c:pt>
                  <c:pt idx="3">
                    <c:v>Inscrito Nuevo</c:v>
                  </c:pt>
                  <c:pt idx="4">
                    <c:v>(blank)</c:v>
                  </c:pt>
                </c:lvl>
                <c:lvl>
                  <c:pt idx="0">
                    <c:v>Conócete a Ti Mismo y Oratoria</c:v>
                  </c:pt>
                  <c:pt idx="1">
                    <c:v>Conócete a Ti Mismo y Oratoria</c:v>
                  </c:pt>
                  <c:pt idx="3">
                    <c:v>Conócete a ti mismo</c:v>
                  </c:pt>
                  <c:pt idx="4">
                    <c:v>(blank)</c:v>
                  </c:pt>
                </c:lvl>
                <c:lvl>
                  <c:pt idx="0">
                    <c:v>1/13/2025</c:v>
                  </c:pt>
                  <c:pt idx="1">
                    <c:v>1/14/2025</c:v>
                  </c:pt>
                  <c:pt idx="3">
                    <c:v>2/13/2025</c:v>
                  </c:pt>
                  <c:pt idx="4">
                    <c:v>(blank)</c:v>
                  </c:pt>
                </c:lvl>
              </c:multiLvlStrCache>
            </c:multiLvlStrRef>
          </c:cat>
          <c:val>
            <c:numRef>
              <c:f>Gráficos_!$BG$8:$BG$12</c:f>
              <c:numCache>
                <c:formatCode>General</c:formatCode>
                <c:ptCount val="5"/>
                <c:pt idx="0">
                  <c:v>5</c:v>
                </c:pt>
                <c:pt idx="1">
                  <c:v>1</c:v>
                </c:pt>
                <c:pt idx="2">
                  <c:v>9</c:v>
                </c:pt>
                <c:pt idx="3">
                  <c:v>3</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Ayacucho Norte.xlsx]Gráficos_!TablaDinámica34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Inscrito Nuevo</c:v>
                  </c:pt>
                  <c:pt idx="4">
                    <c:v>(blank)</c:v>
                  </c:pt>
                </c:lvl>
                <c:lvl>
                  <c:pt idx="1">
                    <c:v>Ayacucho Norte-Enero-Lunes - Miércoles-6:30 - 8:30 pm-45670-Inscrito Nuevo</c:v>
                  </c:pt>
                  <c:pt idx="2">
                    <c:v>Ayacucho Norte-Enero-Martes - Jueves-4:30 - 6:30 pm-45671-Inscrito Nuevo</c:v>
                  </c:pt>
                  <c:pt idx="3">
                    <c:v>Ayacucho Norte-Febrero-Jueves-7:00 - 8:30 pm-45701-Inscrito Nuevo</c:v>
                  </c:pt>
                  <c:pt idx="4">
                    <c:v>(blank)</c:v>
                  </c:pt>
                </c:lvl>
                <c:lvl>
                  <c:pt idx="1">
                    <c:v>1/13/2025</c:v>
                  </c:pt>
                  <c:pt idx="2">
                    <c:v>1/14/2025</c:v>
                  </c:pt>
                  <c:pt idx="3">
                    <c:v>2/13/2025</c:v>
                  </c:pt>
                  <c:pt idx="4">
                    <c:v>(blank)</c:v>
                  </c:pt>
                </c:lvl>
              </c:multiLvlStrCache>
            </c:multiLvlStrRef>
          </c:cat>
          <c:val>
            <c:numRef>
              <c:f>Gráficos_!$CP$45:$CP$50</c:f>
              <c:numCache>
                <c:formatCode>General</c:formatCode>
                <c:ptCount val="5"/>
                <c:pt idx="0">
                  <c:v>0</c:v>
                </c:pt>
                <c:pt idx="1">
                  <c:v>5</c:v>
                </c:pt>
                <c:pt idx="2">
                  <c:v>9</c:v>
                </c:pt>
                <c:pt idx="3">
                  <c:v>3</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Inscrito Nuevo</c:v>
                  </c:pt>
                  <c:pt idx="4">
                    <c:v>(blank)</c:v>
                  </c:pt>
                </c:lvl>
                <c:lvl>
                  <c:pt idx="1">
                    <c:v>Ayacucho Norte-Enero-Lunes - Miércoles-6:30 - 8:30 pm-45670-Inscrito Nuevo</c:v>
                  </c:pt>
                  <c:pt idx="2">
                    <c:v>Ayacucho Norte-Enero-Martes - Jueves-4:30 - 6:30 pm-45671-Inscrito Nuevo</c:v>
                  </c:pt>
                  <c:pt idx="3">
                    <c:v>Ayacucho Norte-Febrero-Jueves-7:00 - 8:30 pm-45701-Inscrito Nuevo</c:v>
                  </c:pt>
                  <c:pt idx="4">
                    <c:v>(blank)</c:v>
                  </c:pt>
                </c:lvl>
                <c:lvl>
                  <c:pt idx="1">
                    <c:v>1/13/2025</c:v>
                  </c:pt>
                  <c:pt idx="2">
                    <c:v>1/14/2025</c:v>
                  </c:pt>
                  <c:pt idx="3">
                    <c:v>2/13/2025</c:v>
                  </c:pt>
                  <c:pt idx="4">
                    <c:v>(blank)</c:v>
                  </c:pt>
                </c:lvl>
              </c:multiLvlStrCache>
            </c:multiLvlStrRef>
          </c:cat>
          <c:val>
            <c:numRef>
              <c:f>Gráficos_!$CQ$45:$CQ$50</c:f>
              <c:numCache>
                <c:formatCode>General</c:formatCode>
                <c:ptCount val="5"/>
                <c:pt idx="0">
                  <c:v>0</c:v>
                </c:pt>
                <c:pt idx="1">
                  <c:v>0</c:v>
                </c:pt>
                <c:pt idx="2">
                  <c:v>0</c:v>
                </c:pt>
                <c:pt idx="3">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Inscrito Nuevo</c:v>
                  </c:pt>
                  <c:pt idx="4">
                    <c:v>(blank)</c:v>
                  </c:pt>
                </c:lvl>
                <c:lvl>
                  <c:pt idx="1">
                    <c:v>Ayacucho Norte-Enero-Lunes - Miércoles-6:30 - 8:30 pm-45670-Inscrito Nuevo</c:v>
                  </c:pt>
                  <c:pt idx="2">
                    <c:v>Ayacucho Norte-Enero-Martes - Jueves-4:30 - 6:30 pm-45671-Inscrito Nuevo</c:v>
                  </c:pt>
                  <c:pt idx="3">
                    <c:v>Ayacucho Norte-Febrero-Jueves-7:00 - 8:30 pm-45701-Inscrito Nuevo</c:v>
                  </c:pt>
                  <c:pt idx="4">
                    <c:v>(blank)</c:v>
                  </c:pt>
                </c:lvl>
                <c:lvl>
                  <c:pt idx="1">
                    <c:v>1/13/2025</c:v>
                  </c:pt>
                  <c:pt idx="2">
                    <c:v>1/14/2025</c:v>
                  </c:pt>
                  <c:pt idx="3">
                    <c:v>2/13/2025</c:v>
                  </c:pt>
                  <c:pt idx="4">
                    <c:v>(blank)</c:v>
                  </c:pt>
                </c:lvl>
              </c:multiLvlStrCache>
            </c:multiLvlStrRef>
          </c:cat>
          <c:val>
            <c:numRef>
              <c:f>Gráficos_!$CR$45:$CR$50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51164583334"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6">
        <s v="Ayacucho Norte-Enero-Lunes - Miércoles-6:30 - 8:30 pm-45670-Inscrito Nuevo"/>
        <s v="Ayacucho Norte-Enero-Martes - Jueves-4:30 - 6:30 pm-45671-Inscrito Nuevo"/>
        <s v="Ayacucho Norte-Febrero-Jueves-7:00 - 8:30 pm-45701-Inscrito Nuevo"/>
        <s v=""/>
        <m/>
        <s v="Ayacucho Norte-Enero-Martes - Jueves-6:30 - 8:30 pm-45671-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y Oratoria"/>
        <s v="Conócete a ti mismo"/>
        <s v=""/>
        <m/>
        <s v="Oratoria y Filosofía" u="1"/>
        <s v="(blank)" u="1"/>
      </sharedItems>
    </cacheField>
    <cacheField name="Fecha Inicio grupo" numFmtId="0">
      <sharedItems containsDate="1" containsBlank="1" containsMixedTypes="1" minDate="2024-01-15T00:00:00" maxDate="2025-02-14T00:00:00" count="20">
        <d v="2025-01-13T00:00:00"/>
        <d v="2025-01-14T00:00:00"/>
        <d v="2025-02-13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Febrero"/>
        <s v=""/>
        <m/>
        <s v="January" u="1"/>
        <s v="February"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8"/>
    </cacheField>
    <cacheField name="I" numFmtId="0">
      <sharedItems containsNonDate="0" containsString="0" containsBlank="1"/>
    </cacheField>
    <cacheField name="Sem. 01" numFmtId="0">
      <sharedItems containsBlank="1" containsMixedTypes="1" containsNumber="1" containsInteger="1" minValue="2" maxValue="8"/>
    </cacheField>
    <cacheField name="Sem. 02" numFmtId="0">
      <sharedItems containsBlank="1" containsMixedTypes="1" containsNumber="1" containsInteger="1" minValue="3" maxValue="10"/>
    </cacheField>
    <cacheField name="Sem. 03" numFmtId="0">
      <sharedItems containsBlank="1" containsMixedTypes="1" containsNumber="1" containsInteger="1" minValue="1" maxValue="10"/>
    </cacheField>
    <cacheField name="Sem. 04" numFmtId="0">
      <sharedItems containsBlank="1" containsMixedTypes="1" containsNumber="1" containsInteger="1" minValue="2" maxValue="8"/>
    </cacheField>
    <cacheField name="Sem. 05" numFmtId="0">
      <sharedItems containsBlank="1" containsMixedTypes="1" containsNumber="1" containsInteger="1" minValue="0" maxValue="8"/>
    </cacheField>
    <cacheField name="Sem. 06" numFmtId="0">
      <sharedItems containsBlank="1" containsMixedTypes="1" containsNumber="1" containsInteger="1" minValue="0" maxValue="9"/>
    </cacheField>
    <cacheField name="Sem. 07" numFmtId="0">
      <sharedItems containsBlank="1" containsMixedTypes="1" containsNumber="1" containsInteger="1" minValue="0" maxValue="6"/>
    </cacheField>
    <cacheField name="Sem. 08" numFmtId="0">
      <sharedItems containsBlank="1" containsMixedTypes="1" containsNumber="1" containsInteger="1" minValue="0" maxValue="4"/>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51164814818"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y Oratoria"/>
        <s v="Conócete a ti mismo"/>
        <s v=""/>
        <s v="Oratoria y Filosofía" u="1"/>
      </sharedItems>
    </cacheField>
    <cacheField name="Fecha Inicio grupo" numFmtId="0">
      <sharedItems containsDate="1" containsMixedTypes="1" minDate="2024-01-15T00:00:00" maxDate="2025-02-14T00:00:00" count="17">
        <d v="2025-01-13T00:00:00"/>
        <d v="2025-01-14T00:00:00"/>
        <d v="2025-02-13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Enero"/>
        <s v="Febrero"/>
        <s v=""/>
        <s v="January" u="1"/>
        <s v="February" u="1"/>
        <s v="Abril" u="1"/>
        <s v="Mayo" u="1"/>
        <s v="Junio" u="1"/>
        <s v="Julio" u="1"/>
        <s v="Setiembre" u="1"/>
        <s v="Octubre" u="1"/>
        <s v="Noviembre" u="1"/>
      </sharedItems>
    </cacheField>
    <cacheField name="Año Inscrito" numFmtId="0">
      <sharedItems containsBlank="1"/>
    </cacheField>
    <cacheField name="Tipo Incrito" numFmtId="0">
      <sharedItems count="4">
        <s v="Inscrito Nuevo"/>
        <s v=""/>
        <s v="Recuperado 2024" u="1"/>
        <s v="Recuperado otro año" u="1"/>
      </sharedItems>
    </cacheField>
    <cacheField name="Ética" numFmtId="0">
      <sharedItems count="9">
        <s v="Daniel Chico"/>
        <s v="Erick Meza"/>
        <s v=""/>
        <s v="Erick" u="1"/>
        <s v="Rosmery Ruiz Cuarez " u="1"/>
        <s v="Yeni R. Arce Prado" u="1"/>
        <s v="Erick F. Meza Macedo" u="1"/>
        <s v="Daniel J. CHico Vallejo" u="1"/>
        <s v="Angélica del C." u="1"/>
      </sharedItems>
    </cacheField>
    <cacheField name="Soc - FH" numFmtId="0">
      <sharedItems count="10">
        <s v="Yeni Arce"/>
        <s v="Erick Meza"/>
        <s v="Rosmery Ruiz"/>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8"/>
    </cacheField>
    <cacheField name="I" numFmtId="0">
      <sharedItems containsNonDate="0" containsString="0" containsBlank="1"/>
    </cacheField>
    <cacheField name="Sem. 01" numFmtId="0">
      <sharedItems containsMixedTypes="1" containsNumber="1" containsInteger="1" minValue="2" maxValue="8"/>
    </cacheField>
    <cacheField name="Sem. 02" numFmtId="0">
      <sharedItems containsMixedTypes="1" containsNumber="1" containsInteger="1" minValue="3" maxValue="10"/>
    </cacheField>
    <cacheField name="Sem. 03" numFmtId="0">
      <sharedItems containsMixedTypes="1" containsNumber="1" containsInteger="1" minValue="1" maxValue="10"/>
    </cacheField>
    <cacheField name="Sem. 04" numFmtId="0">
      <sharedItems containsMixedTypes="1" containsNumber="1" containsInteger="1" minValue="2" maxValue="8"/>
    </cacheField>
    <cacheField name="Sem. 05" numFmtId="0">
      <sharedItems containsMixedTypes="1" containsNumber="1" containsInteger="1" minValue="0" maxValue="8"/>
    </cacheField>
    <cacheField name="Sem. 06" numFmtId="0">
      <sharedItems containsMixedTypes="1" containsNumber="1" containsInteger="1" minValue="0" maxValue="9"/>
    </cacheField>
    <cacheField name="Sem. 07" numFmtId="0">
      <sharedItems containsMixedTypes="1" containsNumber="1" containsInteger="1" minValue="0" maxValue="6"/>
    </cacheField>
    <cacheField name="Sem. 08" numFmtId="0">
      <sharedItems containsMixedTypes="1" containsNumber="1" containsInteger="1" minValue="0" maxValue="4"/>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51164814818"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y Oratoria"/>
        <s v="Conócete a ti mismo"/>
        <m/>
        <s v="Oratoria y Filosofí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Lunes - Miércoles"/>
        <s v="Martes - Jueves"/>
        <s v="Jueves"/>
        <m/>
        <s v="lunes" u="1"/>
        <s v="Martes" u="1"/>
        <s v="miércoles" u="1"/>
        <s v="sábado" u="1"/>
      </sharedItems>
    </cacheField>
    <cacheField name="Horario Inscrito" numFmtId="49">
      <sharedItems containsBlank="1" count="8">
        <s v="6:30 - 8:30 pm"/>
        <s v="4:30 - 6:30 pm"/>
        <s v="7:00 - 8:30 pm"/>
        <m/>
        <s v="7-9pm" u="1"/>
        <s v="6:30 - 8:30" u="1"/>
        <s v="4:00 - 5:50" u="1"/>
        <s v="7:30 a 9:30 p.m." u="1"/>
      </sharedItems>
    </cacheField>
    <cacheField name="Fecha Inicio grupo" numFmtId="14">
      <sharedItems containsNonDate="0" containsDate="1" containsString="0" containsBlank="1" minDate="2024-01-15T00:00:00" maxDate="2025-02-14T00:00:00" count="18">
        <d v="2025-01-13T00:00:00"/>
        <d v="2025-01-14T00:00:00"/>
        <d v="2025-02-13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Blank="1"/>
    </cacheField>
    <cacheField name="Correo" numFmtId="0">
      <sharedItems containsNonDate="0" containsString="0" containsBlank="1"/>
    </cacheField>
    <cacheField name="Fecha de nac" numFmtId="14">
      <sharedItems containsNonDate="0" containsDate="1" containsString="0" containsBlank="1" minDate="1989-02-22T00:00:00" maxDate="2008-11-24T00:00:00"/>
    </cacheField>
    <cacheField name="Edad" numFmtId="0">
      <sharedItems containsMixedTypes="1" containsNumber="1" containsInteger="1" minValue="16" maxValue="36"/>
    </cacheField>
    <cacheField name="Grupo" numFmtId="0">
      <sharedItems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2-28T00:00:00"/>
    </cacheField>
    <cacheField name="Fecha Finalización" numFmtId="14">
      <sharedItems containsDate="1" containsMixedTypes="1" minDate="2025-04-13T00:00:00" maxDate="2025-05-14T00:00:00"/>
    </cacheField>
    <cacheField name="Ética" numFmtId="0">
      <sharedItems containsBlank="1" count="9">
        <s v="Daniel Chico"/>
        <s v="Erick Meza"/>
        <m/>
        <s v="Erick" u="1"/>
        <s v="Rosmery Ruiz Cuarez " u="1"/>
        <s v="Yeni R. Arce Prado" u="1"/>
        <s v="Erick F. Meza Macedo" u="1"/>
        <s v="Daniel J. CHico Vallejo" u="1"/>
        <s v="Angélica del C." u="1"/>
      </sharedItems>
    </cacheField>
    <cacheField name="Soc - FH" numFmtId="0">
      <sharedItems containsBlank="1" count="10">
        <s v="Yeni Arce"/>
        <s v="Erick Meza"/>
        <s v="Rosmery Ruiz"/>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1">
        <s v="Ayacucho Norte-Enero-Lunes - Miércoles-6:30 - 8:30 pm-45670-Inscrito Nuevo"/>
        <s v="Ayacucho Norte-Enero-Martes - Jueves-4:30 - 6:30 pm-45671-Inscrito Nuevo"/>
        <s v="Ayacucho Norte-Febrero-Jueves-7:00 - 8:30 pm-45701-Inscrito Nuevo"/>
        <s v=""/>
        <s v="Ayacucho Norte-Enero-Martes - Jueves-6:30 - 8:30 pm-45671-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b v="1"/>
        <s v=""/>
      </sharedItems>
    </cacheField>
    <cacheField name="Días (Fecha Inicio grupo)" numFmtId="0" databaseField="0">
      <fieldGroup base="4">
        <rangePr groupBy="days" startDate="2025-01-13T00:00:00" endDate="2025-02-14T00:00:00"/>
        <groupItems count="368">
          <s v="&lt;1/13/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4/2025"/>
        </groupItems>
      </fieldGroup>
    </cacheField>
    <cacheField name="Meses (Fecha Inicio grupo)" numFmtId="0" databaseField="0">
      <fieldGroup base="4">
        <rangePr groupBy="months" startDate="2025-01-13T00:00:00" endDate="2025-02-14T00:00:00"/>
        <groupItems count="14">
          <s v="&lt;1/13/2025"/>
          <s v="Jan"/>
          <s v="Feb"/>
          <s v="Mar"/>
          <s v="Apr"/>
          <s v="May"/>
          <s v="Jun"/>
          <s v="Jul"/>
          <s v="Aug"/>
          <s v="Sep"/>
          <s v="Oct"/>
          <s v="Nov"/>
          <s v="Dec"/>
          <s v="&gt;2/14/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51165162034" createdVersion="8" refreshedVersion="8" minRefreshableVersion="3" recordCount="1096" xr:uid="{8BC6ED89-7754-4247-815C-72F62FF574F7}">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4">
        <s v="6:30 - 8:30 pm"/>
        <s v="4:30 - 6:30 pm"/>
        <s v="7:00 - 8:30 pm"/>
        <m/>
      </sharedItems>
    </cacheField>
    <cacheField name="Fecha Inicio grupo" numFmtId="14">
      <sharedItems containsNonDate="0" containsDate="1" containsString="0" containsBlank="1" minDate="2025-01-13T00:00:00" maxDate="2025-02-14T00:00:00" count="4">
        <d v="2025-01-13T00:00:00"/>
        <d v="2025-01-14T00:00:00"/>
        <d v="2025-02-13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Blank="1"/>
    </cacheField>
    <cacheField name="Correo" numFmtId="0">
      <sharedItems containsNonDate="0" containsString="0" containsBlank="1"/>
    </cacheField>
    <cacheField name="Fecha de nac" numFmtId="14">
      <sharedItems containsNonDate="0" containsDate="1" containsString="0" containsBlank="1" minDate="1989-02-22T00:00:00" maxDate="2008-11-24T00:00:00"/>
    </cacheField>
    <cacheField name="Edad" numFmtId="0">
      <sharedItems containsMixedTypes="1" containsNumber="1" containsInteger="1" minValue="16" maxValue="36"/>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7T00:00:00" maxDate="2025-02-28T00:00:00"/>
    </cacheField>
    <cacheField name="Fecha Finalización" numFmtId="14">
      <sharedItems containsDate="1" containsMixedTypes="1" minDate="2025-04-13T00:00:00" maxDate="2025-05-14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03T00:00:00" maxDate="2025-03-07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13T00:00:00" endDate="2025-02-14T00:00:00"/>
        <groupItems count="368">
          <s v="&lt;1/13/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4/2025"/>
        </groupItems>
      </fieldGroup>
    </cacheField>
    <cacheField name="Meses (Fecha Inicio grupo)" numFmtId="0" databaseField="0">
      <fieldGroup base="4">
        <rangePr groupBy="months" startDate="2025-01-13T00:00:00" endDate="2025-02-14T00:00:00"/>
        <groupItems count="14">
          <s v="&lt;1/13/2025"/>
          <s v="Jan"/>
          <s v="Feb"/>
          <s v="Mar"/>
          <s v="Apr"/>
          <s v="May"/>
          <s v="Jun"/>
          <s v="Jul"/>
          <s v="Aug"/>
          <s v="Sep"/>
          <s v="Oct"/>
          <s v="Nov"/>
          <s v="Dec"/>
          <s v="&gt;2/14/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Daniel Chico"/>
    <s v="Yeni Arce"/>
    <n v="5"/>
    <m/>
    <n v="3"/>
    <n v="5"/>
    <n v="5"/>
    <n v="4"/>
    <n v="4"/>
    <n v="5"/>
    <n v="5"/>
    <n v="4"/>
    <n v="0"/>
    <n v="0"/>
    <n v="0"/>
    <n v="0"/>
    <n v="0"/>
    <n v="0"/>
    <n v="0"/>
    <n v="0"/>
    <n v="0"/>
  </r>
  <r>
    <x v="1"/>
    <x v="0"/>
    <x v="1"/>
    <x v="0"/>
    <x v="0"/>
    <x v="0"/>
    <s v="Daniel Chico"/>
    <s v="Yeni Arce"/>
    <n v="1"/>
    <m/>
    <n v="8"/>
    <n v="10"/>
    <n v="10"/>
    <n v="8"/>
    <n v="8"/>
    <n v="9"/>
    <n v="6"/>
    <n v="2"/>
    <n v="0"/>
    <n v="0"/>
    <n v="0"/>
    <n v="0"/>
    <n v="0"/>
    <n v="0"/>
    <n v="0"/>
    <n v="0"/>
    <n v="0"/>
  </r>
  <r>
    <x v="1"/>
    <x v="0"/>
    <x v="1"/>
    <x v="0"/>
    <x v="0"/>
    <x v="0"/>
    <s v="Erick Meza"/>
    <s v="Erick Meza"/>
    <n v="8"/>
    <m/>
    <n v="8"/>
    <n v="10"/>
    <n v="10"/>
    <n v="8"/>
    <n v="8"/>
    <n v="9"/>
    <n v="6"/>
    <n v="2"/>
    <n v="0"/>
    <n v="0"/>
    <n v="0"/>
    <n v="0"/>
    <n v="0"/>
    <n v="0"/>
    <n v="0"/>
    <n v="0"/>
    <n v="0"/>
  </r>
  <r>
    <x v="2"/>
    <x v="1"/>
    <x v="2"/>
    <x v="1"/>
    <x v="0"/>
    <x v="0"/>
    <s v="Daniel Chico"/>
    <s v="Rosmery Ruiz"/>
    <n v="3"/>
    <m/>
    <n v="2"/>
    <n v="3"/>
    <n v="1"/>
    <n v="2"/>
    <n v="0"/>
    <n v="0"/>
    <n v="0"/>
    <n v="0"/>
    <n v="0"/>
    <n v="0"/>
    <n v="0"/>
    <n v="0"/>
    <n v="0"/>
    <n v="0"/>
    <n v="0"/>
    <n v="0"/>
    <n v="0"/>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1"/>
    <x v="1"/>
    <s v=""/>
    <s v=""/>
    <s v=""/>
    <m/>
    <s v=""/>
    <s v=""/>
    <s v=""/>
    <s v=""/>
    <s v=""/>
    <s v=""/>
    <s v=""/>
    <s v=""/>
    <s v=""/>
    <s v=""/>
    <s v=""/>
    <s v=""/>
    <s v=""/>
    <s v=""/>
    <s v=""/>
    <s v=""/>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3"/>
    <x v="2"/>
    <x v="3"/>
    <x v="2"/>
    <x v="2"/>
    <x v="1"/>
    <s v=""/>
    <s v=""/>
    <s v=""/>
    <m/>
    <s v=""/>
    <s v=""/>
    <s v=""/>
    <s v=""/>
    <s v=""/>
    <s v=""/>
    <s v=""/>
    <s v=""/>
    <s v=""/>
    <s v=""/>
    <s v=""/>
    <s v=""/>
    <m/>
    <m/>
    <m/>
    <m/>
    <s v=""/>
  </r>
  <r>
    <x v="4"/>
    <x v="3"/>
    <x v="4"/>
    <x v="3"/>
    <x v="2"/>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yacucho Norte-Enero-Lunes - Miércoles-6:30 - 8:30 pm-45670-Inscrito Nuevo"/>
    <x v="0"/>
    <x v="0"/>
    <x v="0"/>
    <s v="2025"/>
    <x v="0"/>
    <x v="0"/>
    <x v="0"/>
    <n v="5"/>
    <m/>
    <n v="3"/>
    <n v="5"/>
    <n v="5"/>
    <n v="4"/>
    <n v="4"/>
    <n v="5"/>
    <n v="5"/>
    <n v="4"/>
    <n v="0"/>
    <n v="0"/>
    <n v="0"/>
    <n v="0"/>
    <n v="0"/>
    <n v="0"/>
    <n v="0"/>
    <n v="0"/>
    <n v="0"/>
  </r>
  <r>
    <s v="Ayacucho Norte-Enero-Martes - Jueves-4:30 - 6:30 pm-45671-Inscrito Nuevo"/>
    <x v="0"/>
    <x v="1"/>
    <x v="0"/>
    <s v="2025"/>
    <x v="0"/>
    <x v="0"/>
    <x v="0"/>
    <n v="1"/>
    <m/>
    <n v="8"/>
    <n v="10"/>
    <n v="10"/>
    <n v="8"/>
    <n v="8"/>
    <n v="9"/>
    <n v="6"/>
    <n v="2"/>
    <n v="0"/>
    <n v="0"/>
    <n v="0"/>
    <n v="0"/>
    <n v="0"/>
    <n v="0"/>
    <n v="0"/>
    <n v="0"/>
    <n v="0"/>
  </r>
  <r>
    <s v="Ayacucho Norte-Enero-Martes - Jueves-4:30 - 6:30 pm-45671-Inscrito Nuevo"/>
    <x v="0"/>
    <x v="1"/>
    <x v="0"/>
    <s v="2025"/>
    <x v="0"/>
    <x v="1"/>
    <x v="1"/>
    <n v="8"/>
    <m/>
    <n v="8"/>
    <n v="10"/>
    <n v="10"/>
    <n v="8"/>
    <n v="8"/>
    <n v="9"/>
    <n v="6"/>
    <n v="2"/>
    <n v="0"/>
    <n v="0"/>
    <n v="0"/>
    <n v="0"/>
    <n v="0"/>
    <n v="0"/>
    <n v="0"/>
    <n v="0"/>
    <n v="0"/>
  </r>
  <r>
    <s v="Ayacucho Norte-Febrero-Jueves-7:00 - 8:30 pm-45701-Inscrito Nuevo"/>
    <x v="1"/>
    <x v="2"/>
    <x v="1"/>
    <s v="2025"/>
    <x v="0"/>
    <x v="0"/>
    <x v="2"/>
    <n v="3"/>
    <m/>
    <n v="2"/>
    <n v="3"/>
    <n v="1"/>
    <n v="2"/>
    <n v="0"/>
    <n v="0"/>
    <n v="0"/>
    <n v="0"/>
    <n v="0"/>
    <n v="0"/>
    <n v="0"/>
    <n v="0"/>
    <n v="0"/>
    <n v="0"/>
    <n v="0"/>
    <n v="0"/>
    <n v="0"/>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s v=""/>
    <x v="1"/>
    <x v="2"/>
    <x v="3"/>
    <s v=""/>
    <m/>
    <s v=""/>
    <s v=""/>
    <s v=""/>
    <s v=""/>
    <s v=""/>
    <s v=""/>
    <s v=""/>
    <s v=""/>
    <s v=""/>
    <s v=""/>
    <s v=""/>
    <s v=""/>
    <s v=""/>
    <s v=""/>
    <s v=""/>
    <s v=""/>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r>
    <s v=""/>
    <x v="2"/>
    <x v="3"/>
    <x v="2"/>
    <m/>
    <x v="1"/>
    <x v="2"/>
    <x v="3"/>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76743077"/>
    <s v="Estefani Ronny"/>
    <s v="Tinco Allccaco"/>
    <s v="933 843 886"/>
    <m/>
    <d v="1995-09-02T00:00:00"/>
    <n v="29"/>
    <s v="Xexostris III"/>
    <x v="0"/>
    <m/>
    <m/>
    <m/>
    <m/>
    <d v="2025-01-27T00:00:00"/>
    <d v="2025-04-13T00:00:00"/>
    <x v="0"/>
    <x v="0"/>
    <s v="P"/>
    <s v="P"/>
    <s v="P"/>
    <s v="P"/>
    <s v="P"/>
    <s v="P"/>
    <s v="P"/>
    <s v="P"/>
    <m/>
    <m/>
    <m/>
    <m/>
    <m/>
    <m/>
    <m/>
    <m/>
    <m/>
    <s v="Asistió"/>
    <m/>
    <m/>
    <m/>
    <m/>
    <m/>
    <m/>
    <m/>
    <d v="2025-06-30T00:00:00"/>
    <m/>
    <d v="2025-07-31T00:00:00"/>
    <m/>
    <m/>
    <m/>
    <s v="PPP"/>
    <s v="Ayacucho Norte-Enero-Lunes-Miércoles-6:30-8:30pm-45670"/>
    <s v="Conócete a Ti Mismo y Oratoria"/>
    <x v="0"/>
    <x v="0"/>
  </r>
  <r>
    <x v="0"/>
    <x v="0"/>
    <x v="0"/>
    <x v="0"/>
    <x v="0"/>
    <m/>
    <s v="75467033"/>
    <s v="Carmen Milagros"/>
    <s v="Conga Huamanga"/>
    <s v="961 149 867"/>
    <m/>
    <d v="2000-06-10T00:00:00"/>
    <n v="24"/>
    <s v="Xexostris III"/>
    <x v="0"/>
    <m/>
    <m/>
    <m/>
    <m/>
    <d v="2025-01-27T00:00:00"/>
    <d v="2025-04-13T00:00:00"/>
    <x v="0"/>
    <x v="0"/>
    <s v="F"/>
    <s v="P"/>
    <s v="P"/>
    <s v="P"/>
    <s v="F"/>
    <s v="P"/>
    <s v="P"/>
    <s v="P"/>
    <m/>
    <m/>
    <m/>
    <m/>
    <m/>
    <m/>
    <m/>
    <m/>
    <m/>
    <s v="Asistió"/>
    <m/>
    <m/>
    <m/>
    <m/>
    <m/>
    <m/>
    <m/>
    <d v="2025-06-30T00:00:00"/>
    <m/>
    <d v="2025-07-31T00:00:00"/>
    <m/>
    <m/>
    <m/>
    <s v="FPP"/>
    <s v="Ayacucho Norte-Enero-Lunes-Miércoles-6:30-8:30pm-45670"/>
    <s v="Conócete a Ti Mismo y Oratoria"/>
    <x v="0"/>
    <x v="0"/>
  </r>
  <r>
    <x v="0"/>
    <x v="0"/>
    <x v="0"/>
    <x v="0"/>
    <x v="0"/>
    <m/>
    <s v="70392029"/>
    <s v="Alex Daniel"/>
    <s v="Peralta Vasquez"/>
    <s v="992 751 776"/>
    <m/>
    <d v="2005-06-02T00:00:00"/>
    <n v="19"/>
    <s v="Xexostris III"/>
    <x v="0"/>
    <m/>
    <m/>
    <m/>
    <m/>
    <d v="2025-01-27T00:00:00"/>
    <d v="2025-04-13T00:00:00"/>
    <x v="0"/>
    <x v="0"/>
    <s v="P"/>
    <s v="P"/>
    <s v="P"/>
    <s v="P"/>
    <s v="P"/>
    <s v="P"/>
    <s v="P"/>
    <s v="P"/>
    <m/>
    <m/>
    <m/>
    <m/>
    <m/>
    <m/>
    <m/>
    <m/>
    <m/>
    <s v="Asistió"/>
    <m/>
    <m/>
    <m/>
    <m/>
    <m/>
    <m/>
    <m/>
    <d v="2025-06-30T00:00:00"/>
    <m/>
    <d v="2025-07-31T00:00:00"/>
    <m/>
    <m/>
    <m/>
    <s v="PPP"/>
    <s v="Ayacucho Norte-Enero-Lunes-Miércoles-6:30-8:30pm-45670"/>
    <s v="Conócete a Ti Mismo y Oratoria"/>
    <x v="0"/>
    <x v="0"/>
  </r>
  <r>
    <x v="0"/>
    <x v="0"/>
    <x v="0"/>
    <x v="0"/>
    <x v="0"/>
    <m/>
    <s v="47022287"/>
    <s v="Juri"/>
    <s v="Alvarado Chacceri"/>
    <s v="992 242 683"/>
    <m/>
    <d v="1990-04-05T00:00:00"/>
    <n v="34"/>
    <s v="Xexostris III"/>
    <x v="0"/>
    <m/>
    <m/>
    <m/>
    <m/>
    <d v="2025-01-27T00:00:00"/>
    <d v="2025-04-13T00:00:00"/>
    <x v="0"/>
    <x v="0"/>
    <s v="P"/>
    <s v="P"/>
    <s v="P"/>
    <s v="P"/>
    <s v="P"/>
    <s v="P"/>
    <s v="P"/>
    <s v="P"/>
    <m/>
    <m/>
    <m/>
    <m/>
    <m/>
    <m/>
    <m/>
    <m/>
    <m/>
    <s v="Asistió"/>
    <m/>
    <m/>
    <m/>
    <m/>
    <m/>
    <m/>
    <m/>
    <d v="2025-06-30T00:00:00"/>
    <m/>
    <d v="2025-07-31T00:00:00"/>
    <m/>
    <m/>
    <m/>
    <s v="PPP"/>
    <s v="Ayacucho Norte-Enero-Lunes-Miércoles-6:30-8:30pm-45670"/>
    <s v="Conócete a Ti Mismo y Oratoria"/>
    <x v="0"/>
    <x v="0"/>
  </r>
  <r>
    <x v="0"/>
    <x v="0"/>
    <x v="0"/>
    <x v="0"/>
    <x v="0"/>
    <m/>
    <s v="61941651"/>
    <s v="Maite Adriana"/>
    <s v="Ramos Vargas"/>
    <s v="916 652 049"/>
    <m/>
    <d v="2003-12-12T00:00:00"/>
    <n v="21"/>
    <s v="Xexostris III"/>
    <x v="0"/>
    <m/>
    <m/>
    <m/>
    <m/>
    <d v="2025-01-27T00:00:00"/>
    <d v="2025-04-13T00:00:00"/>
    <x v="0"/>
    <x v="0"/>
    <s v="N"/>
    <s v="P"/>
    <s v="P"/>
    <s v="F"/>
    <s v="P"/>
    <s v="P"/>
    <s v="P"/>
    <s v="F"/>
    <m/>
    <m/>
    <m/>
    <m/>
    <m/>
    <m/>
    <m/>
    <m/>
    <m/>
    <s v="Asistió"/>
    <m/>
    <m/>
    <m/>
    <m/>
    <m/>
    <m/>
    <m/>
    <d v="2025-06-30T00:00:00"/>
    <m/>
    <d v="2025-07-31T00:00:00"/>
    <m/>
    <m/>
    <m/>
    <s v="NPP"/>
    <s v="Ayacucho Norte-Enero-Lunes-Miércoles-6:30-8:30pm-45670"/>
    <s v="Conócete a Ti Mismo y Oratoria"/>
    <x v="0"/>
    <x v="0"/>
  </r>
  <r>
    <x v="0"/>
    <x v="0"/>
    <x v="1"/>
    <x v="1"/>
    <x v="1"/>
    <m/>
    <s v="70425894"/>
    <s v="Heidy Mayli "/>
    <s v="Nieto Vila"/>
    <s v="982 141 337"/>
    <m/>
    <d v="2003-05-01T00:00:00"/>
    <n v="21"/>
    <s v="Amon I"/>
    <x v="0"/>
    <m/>
    <m/>
    <m/>
    <m/>
    <d v="2025-01-28T00:00:00"/>
    <d v="2025-04-14T00:00:00"/>
    <x v="0"/>
    <x v="0"/>
    <s v="P"/>
    <s v="P"/>
    <s v="P"/>
    <s v="P"/>
    <s v="P"/>
    <s v="P"/>
    <s v="P"/>
    <s v="P"/>
    <m/>
    <m/>
    <m/>
    <m/>
    <m/>
    <m/>
    <m/>
    <m/>
    <m/>
    <s v="Asistió"/>
    <m/>
    <m/>
    <m/>
    <m/>
    <m/>
    <m/>
    <m/>
    <d v="2025-06-30T00:00:00"/>
    <m/>
    <d v="2025-07-31T00:00:00"/>
    <m/>
    <m/>
    <m/>
    <s v="PPP"/>
    <s v="Ayacucho Norte-Enero-Martes-Jueves-4:30-6:30pm-45671"/>
    <s v="Conócete a Ti Mismo y Oratoria"/>
    <x v="1"/>
    <x v="0"/>
  </r>
  <r>
    <x v="0"/>
    <x v="0"/>
    <x v="1"/>
    <x v="1"/>
    <x v="1"/>
    <m/>
    <s v="61911484"/>
    <s v="Nikole Katherine"/>
    <s v="Gamboa Quispe"/>
    <s v="988 439 164"/>
    <m/>
    <d v="2004-02-04T00:00:00"/>
    <n v="21"/>
    <s v="Amon I"/>
    <x v="0"/>
    <m/>
    <m/>
    <m/>
    <m/>
    <d v="2025-01-28T00:00:00"/>
    <d v="2025-04-14T00:00:00"/>
    <x v="1"/>
    <x v="1"/>
    <s v="P"/>
    <s v="P"/>
    <s v="P"/>
    <s v="F"/>
    <s v="F"/>
    <s v="F"/>
    <s v="F"/>
    <s v="F"/>
    <m/>
    <m/>
    <m/>
    <m/>
    <m/>
    <m/>
    <m/>
    <m/>
    <m/>
    <s v="Asistió"/>
    <m/>
    <m/>
    <m/>
    <m/>
    <m/>
    <m/>
    <m/>
    <d v="2025-06-30T00:00:00"/>
    <m/>
    <d v="2025-07-31T00:00:00"/>
    <m/>
    <m/>
    <m/>
    <s v="PPP"/>
    <s v="Ayacucho Norte-Enero-Martes-Jueves-4:30-6:30pm-45671"/>
    <s v="Conócete a Ti Mismo y Oratoria"/>
    <x v="1"/>
    <x v="0"/>
  </r>
  <r>
    <x v="0"/>
    <x v="0"/>
    <x v="1"/>
    <x v="1"/>
    <x v="1"/>
    <m/>
    <s v="61384331"/>
    <s v="Adrian Hangce"/>
    <s v="Espinoza Huayhua"/>
    <s v="969 889 150"/>
    <m/>
    <d v="2008-11-23T00:00:00"/>
    <n v="16"/>
    <s v="Amon I"/>
    <x v="0"/>
    <m/>
    <m/>
    <m/>
    <m/>
    <d v="2025-01-28T00:00:00"/>
    <d v="2025-04-14T00:00:00"/>
    <x v="1"/>
    <x v="1"/>
    <s v="F"/>
    <s v="P"/>
    <s v="P"/>
    <s v="P"/>
    <s v="P"/>
    <s v="P"/>
    <s v="P"/>
    <s v="F"/>
    <m/>
    <m/>
    <m/>
    <m/>
    <m/>
    <m/>
    <m/>
    <m/>
    <m/>
    <s v="Asistió"/>
    <m/>
    <m/>
    <m/>
    <m/>
    <m/>
    <m/>
    <m/>
    <d v="2025-06-30T00:00:00"/>
    <m/>
    <d v="2025-07-31T00:00:00"/>
    <m/>
    <m/>
    <m/>
    <s v="FPP"/>
    <s v="Ayacucho Norte-Enero-Martes-Jueves-4:30-6:30pm-45671"/>
    <s v="Conócete a Ti Mismo y Oratoria"/>
    <x v="1"/>
    <x v="0"/>
  </r>
  <r>
    <x v="0"/>
    <x v="0"/>
    <x v="1"/>
    <x v="1"/>
    <x v="1"/>
    <m/>
    <s v="60414344"/>
    <s v="Kenny Alberto"/>
    <s v="Anyaco Vargas "/>
    <s v="986 103 247"/>
    <m/>
    <d v="2006-08-20T00:00:00"/>
    <n v="18"/>
    <s v="Amon I"/>
    <x v="0"/>
    <m/>
    <m/>
    <m/>
    <m/>
    <d v="2025-01-28T00:00:00"/>
    <d v="2025-04-14T00:00:00"/>
    <x v="1"/>
    <x v="1"/>
    <s v="P"/>
    <s v="P"/>
    <s v="P"/>
    <s v="P"/>
    <s v="F"/>
    <s v="P"/>
    <s v="P"/>
    <s v="BAJA"/>
    <m/>
    <m/>
    <m/>
    <m/>
    <m/>
    <m/>
    <m/>
    <m/>
    <m/>
    <s v="Asistió"/>
    <m/>
    <m/>
    <m/>
    <m/>
    <m/>
    <m/>
    <m/>
    <d v="2025-06-30T00:00:00"/>
    <m/>
    <d v="2025-07-31T00:00:00"/>
    <m/>
    <m/>
    <m/>
    <s v="PPP"/>
    <s v="Ayacucho Norte-Enero-Martes-Jueves-4:30-6:30pm-45671"/>
    <s v="Conócete a Ti Mismo y Oratoria"/>
    <x v="1"/>
    <x v="1"/>
  </r>
  <r>
    <x v="0"/>
    <x v="0"/>
    <x v="1"/>
    <x v="1"/>
    <x v="1"/>
    <m/>
    <s v="60243117"/>
    <s v="Neyda"/>
    <s v="Aguilar Flores"/>
    <s v="956 234 116"/>
    <m/>
    <d v="2006-07-05T00:00:00"/>
    <n v="18"/>
    <s v="Amon I"/>
    <x v="0"/>
    <m/>
    <m/>
    <m/>
    <m/>
    <d v="2025-01-28T00:00:00"/>
    <d v="2025-04-14T00:00:00"/>
    <x v="1"/>
    <x v="1"/>
    <s v="P"/>
    <s v="P"/>
    <s v="P"/>
    <s v="F"/>
    <s v="P"/>
    <s v="P"/>
    <s v="F"/>
    <s v="F"/>
    <m/>
    <m/>
    <m/>
    <m/>
    <m/>
    <m/>
    <m/>
    <m/>
    <m/>
    <s v="Asistió"/>
    <m/>
    <m/>
    <m/>
    <m/>
    <m/>
    <m/>
    <m/>
    <d v="2025-06-30T00:00:00"/>
    <m/>
    <d v="2025-07-31T00:00:00"/>
    <m/>
    <m/>
    <m/>
    <s v="PPP"/>
    <s v="Ayacucho Norte-Enero-Martes-Jueves-4:30-6:30pm-45671"/>
    <s v="Conócete a Ti Mismo y Oratoria"/>
    <x v="1"/>
    <x v="0"/>
  </r>
  <r>
    <x v="0"/>
    <x v="0"/>
    <x v="1"/>
    <x v="1"/>
    <x v="1"/>
    <m/>
    <s v="71176265"/>
    <s v="Shelsy Nathaly "/>
    <s v="Vasquez Ramos"/>
    <s v="990 303 214"/>
    <m/>
    <d v="2008-03-10T00:00:00"/>
    <n v="17"/>
    <s v="Amon I"/>
    <x v="0"/>
    <m/>
    <m/>
    <m/>
    <m/>
    <d v="2025-01-28T00:00:00"/>
    <d v="2025-04-14T00:00:00"/>
    <x v="1"/>
    <x v="1"/>
    <s v="P"/>
    <s v="P"/>
    <s v="P"/>
    <s v="P"/>
    <s v="P"/>
    <s v="P"/>
    <s v="F"/>
    <s v="F"/>
    <m/>
    <m/>
    <m/>
    <m/>
    <m/>
    <m/>
    <m/>
    <m/>
    <m/>
    <s v="Asistió"/>
    <m/>
    <m/>
    <m/>
    <m/>
    <m/>
    <m/>
    <m/>
    <d v="2025-06-30T00:00:00"/>
    <m/>
    <d v="2025-07-31T00:00:00"/>
    <m/>
    <m/>
    <m/>
    <s v="PPP"/>
    <s v="Ayacucho Norte-Enero-Martes-Jueves-4:30-6:30pm-45671"/>
    <s v="Conócete a Ti Mismo y Oratoria"/>
    <x v="1"/>
    <x v="0"/>
  </r>
  <r>
    <x v="0"/>
    <x v="0"/>
    <x v="1"/>
    <x v="1"/>
    <x v="1"/>
    <m/>
    <s v="78012041"/>
    <s v="Kimberly Aracelly"/>
    <s v="Ñaupa Quispe"/>
    <s v="928 830 338"/>
    <m/>
    <d v="2005-05-06T00:00:00"/>
    <n v="19"/>
    <s v="Amon I"/>
    <x v="0"/>
    <m/>
    <m/>
    <m/>
    <m/>
    <d v="2025-01-28T00:00:00"/>
    <d v="2025-04-14T00:00:00"/>
    <x v="1"/>
    <x v="1"/>
    <s v="P"/>
    <s v="P"/>
    <s v="P"/>
    <s v="P"/>
    <s v="P"/>
    <s v="P"/>
    <s v="F"/>
    <s v="F"/>
    <m/>
    <m/>
    <m/>
    <m/>
    <m/>
    <m/>
    <m/>
    <m/>
    <m/>
    <s v="Asistió"/>
    <m/>
    <m/>
    <m/>
    <m/>
    <m/>
    <m/>
    <m/>
    <d v="2025-06-30T00:00:00"/>
    <m/>
    <d v="2025-07-31T00:00:00"/>
    <m/>
    <m/>
    <m/>
    <s v="PPP"/>
    <s v="Ayacucho Norte-Enero-Martes-Jueves-4:30-6:30pm-45671"/>
    <s v="Conócete a Ti Mismo y Oratoria"/>
    <x v="1"/>
    <x v="0"/>
  </r>
  <r>
    <x v="0"/>
    <x v="0"/>
    <x v="1"/>
    <x v="1"/>
    <x v="1"/>
    <m/>
    <s v="70302156"/>
    <s v="Khaty "/>
    <s v="Barraza Clemente"/>
    <s v="900 229 974"/>
    <m/>
    <d v="1994-10-30T00:00:00"/>
    <n v="30"/>
    <s v="Amon I"/>
    <x v="0"/>
    <m/>
    <m/>
    <m/>
    <m/>
    <d v="2025-01-28T00:00:00"/>
    <d v="2025-04-14T00:00:00"/>
    <x v="1"/>
    <x v="1"/>
    <s v="P"/>
    <s v="P"/>
    <s v="P"/>
    <s v="P"/>
    <s v="P"/>
    <s v="P"/>
    <s v="P"/>
    <s v="P"/>
    <m/>
    <m/>
    <m/>
    <m/>
    <m/>
    <m/>
    <m/>
    <m/>
    <m/>
    <s v="Asistió"/>
    <m/>
    <m/>
    <m/>
    <m/>
    <m/>
    <m/>
    <m/>
    <d v="2025-06-30T00:00:00"/>
    <m/>
    <d v="2025-07-31T00:00:00"/>
    <m/>
    <m/>
    <m/>
    <s v="PPP"/>
    <s v="Ayacucho Norte-Enero-Martes-Jueves-4:30-6:30pm-45671"/>
    <s v="Conócete a Ti Mismo y Oratoria"/>
    <x v="1"/>
    <x v="0"/>
  </r>
  <r>
    <x v="0"/>
    <x v="0"/>
    <x v="1"/>
    <x v="1"/>
    <x v="1"/>
    <m/>
    <s v="72005964"/>
    <s v="Carolina Julieta"/>
    <s v="Durand Milla"/>
    <s v="984 697 038"/>
    <m/>
    <d v="2005-11-02T00:00:00"/>
    <n v="19"/>
    <s v="Amon I"/>
    <x v="0"/>
    <m/>
    <m/>
    <m/>
    <m/>
    <d v="2025-01-28T00:00:00"/>
    <d v="2025-04-14T00:00:00"/>
    <x v="1"/>
    <x v="1"/>
    <s v="N"/>
    <s v="P"/>
    <s v="P"/>
    <s v="P"/>
    <s v="P"/>
    <s v="P"/>
    <s v="P"/>
    <s v="F"/>
    <m/>
    <m/>
    <m/>
    <m/>
    <m/>
    <m/>
    <m/>
    <m/>
    <m/>
    <s v="Asistió"/>
    <m/>
    <m/>
    <m/>
    <m/>
    <m/>
    <m/>
    <m/>
    <d v="2025-06-30T00:00:00"/>
    <m/>
    <d v="2025-07-31T00:00:00"/>
    <m/>
    <m/>
    <m/>
    <s v="NPP"/>
    <s v="Ayacucho Norte-Enero-Martes-Jueves-4:30-6:30pm-45671"/>
    <s v="Conócete a Ti Mismo y Oratoria"/>
    <x v="1"/>
    <x v="0"/>
  </r>
  <r>
    <x v="0"/>
    <x v="0"/>
    <x v="1"/>
    <x v="1"/>
    <x v="1"/>
    <m/>
    <s v="70805440"/>
    <s v="Jhon Ever"/>
    <s v="León Taipe"/>
    <s v="992 197 406"/>
    <m/>
    <d v="2006-04-06T00:00:00"/>
    <n v="18"/>
    <s v="Amon I"/>
    <x v="0"/>
    <m/>
    <m/>
    <m/>
    <m/>
    <d v="2025-01-28T00:00:00"/>
    <d v="2025-04-14T00:00:00"/>
    <x v="1"/>
    <x v="1"/>
    <s v="P"/>
    <s v="P"/>
    <s v="P"/>
    <s v="P"/>
    <s v="P"/>
    <s v="P"/>
    <s v="P"/>
    <s v="F"/>
    <m/>
    <m/>
    <m/>
    <m/>
    <m/>
    <m/>
    <m/>
    <m/>
    <m/>
    <s v="Asistió"/>
    <m/>
    <m/>
    <m/>
    <m/>
    <m/>
    <m/>
    <m/>
    <d v="2025-06-30T00:00:00"/>
    <m/>
    <d v="2025-07-31T00:00:00"/>
    <m/>
    <m/>
    <m/>
    <s v="PPP"/>
    <s v="Ayacucho Norte-Enero-Martes-Jueves-4:30-6:30pm-45671"/>
    <s v="Conócete a Ti Mismo y Oratoria"/>
    <x v="1"/>
    <x v="0"/>
  </r>
  <r>
    <x v="1"/>
    <x v="1"/>
    <x v="2"/>
    <x v="2"/>
    <x v="2"/>
    <m/>
    <s v="71290166"/>
    <s v="Yely Yesenia"/>
    <s v="Cuya Salvatierra"/>
    <s v="918 587 614"/>
    <m/>
    <d v="2005-03-24T00:00:00"/>
    <n v="19"/>
    <s v="Nuth I"/>
    <x v="0"/>
    <m/>
    <m/>
    <m/>
    <m/>
    <d v="2025-02-27T00:00:00"/>
    <d v="2025-05-13T00:00:00"/>
    <x v="0"/>
    <x v="2"/>
    <s v="P"/>
    <s v="P"/>
    <s v="F"/>
    <s v="F"/>
    <m/>
    <m/>
    <m/>
    <m/>
    <m/>
    <m/>
    <m/>
    <m/>
    <m/>
    <m/>
    <m/>
    <m/>
    <m/>
    <s v="Asistió"/>
    <m/>
    <m/>
    <m/>
    <m/>
    <m/>
    <m/>
    <m/>
    <d v="2025-07-31T00:00:00"/>
    <m/>
    <d v="2025-08-31T00:00:00"/>
    <m/>
    <m/>
    <m/>
    <s v="PPF"/>
    <s v="Ayacucho Norte-Febrero-Jueves-7:00-8:30pm-45701"/>
    <s v="Conócete a ti mismo"/>
    <x v="2"/>
    <x v="0"/>
  </r>
  <r>
    <x v="1"/>
    <x v="1"/>
    <x v="2"/>
    <x v="2"/>
    <x v="2"/>
    <m/>
    <s v="71772963"/>
    <s v="Juan Carlos"/>
    <s v="Landeo Torres"/>
    <s v="927 988 223"/>
    <m/>
    <d v="2000-09-20T00:00:00"/>
    <n v="24"/>
    <s v="Nuth I"/>
    <x v="0"/>
    <m/>
    <m/>
    <m/>
    <m/>
    <d v="2025-02-27T00:00:00"/>
    <d v="2025-05-13T00:00:00"/>
    <x v="0"/>
    <x v="2"/>
    <s v="P"/>
    <s v="P"/>
    <s v="P"/>
    <s v="P"/>
    <m/>
    <m/>
    <m/>
    <m/>
    <m/>
    <m/>
    <m/>
    <m/>
    <m/>
    <m/>
    <m/>
    <m/>
    <m/>
    <s v="Asistió"/>
    <m/>
    <m/>
    <m/>
    <m/>
    <m/>
    <m/>
    <m/>
    <d v="2025-07-31T00:00:00"/>
    <m/>
    <d v="2025-08-31T00:00:00"/>
    <m/>
    <m/>
    <m/>
    <s v="PPP"/>
    <s v="Ayacucho Norte-Febrero-Jueves-7:00-8:30pm-45701"/>
    <s v="Conócete a ti mismo"/>
    <x v="2"/>
    <x v="0"/>
  </r>
  <r>
    <x v="1"/>
    <x v="1"/>
    <x v="2"/>
    <x v="2"/>
    <x v="2"/>
    <m/>
    <s v="45960352"/>
    <s v="Edgar"/>
    <s v="Chombi De la Vega"/>
    <s v="980 769 961"/>
    <m/>
    <d v="1989-02-22T00:00:00"/>
    <n v="36"/>
    <s v="Nuth I"/>
    <x v="0"/>
    <m/>
    <m/>
    <m/>
    <m/>
    <d v="2025-02-27T00:00:00"/>
    <d v="2025-05-13T00:00:00"/>
    <x v="0"/>
    <x v="2"/>
    <s v="N"/>
    <s v="P"/>
    <s v="F"/>
    <s v="P"/>
    <m/>
    <m/>
    <m/>
    <m/>
    <m/>
    <m/>
    <m/>
    <m/>
    <m/>
    <m/>
    <m/>
    <m/>
    <m/>
    <s v="No Asistió"/>
    <m/>
    <m/>
    <m/>
    <m/>
    <m/>
    <m/>
    <m/>
    <d v="2025-07-31T00:00:00"/>
    <m/>
    <d v="2025-08-31T00:00:00"/>
    <m/>
    <m/>
    <m/>
    <s v="NPF"/>
    <s v="Ayacucho Norte-Febrero-Jueves-7:00-8:30pm-45701"/>
    <s v="Conócete a ti mismo"/>
    <x v="2"/>
    <x v="0"/>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m/>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r>
    <x v="2"/>
    <x v="2"/>
    <x v="3"/>
    <x v="3"/>
    <x v="3"/>
    <m/>
    <m/>
    <m/>
    <m/>
    <m/>
    <m/>
    <m/>
    <s v=""/>
    <m/>
    <x v="1"/>
    <m/>
    <m/>
    <m/>
    <m/>
    <s v=""/>
    <s v=""/>
    <x v="2"/>
    <x v="3"/>
    <m/>
    <m/>
    <m/>
    <m/>
    <m/>
    <m/>
    <m/>
    <m/>
    <m/>
    <m/>
    <m/>
    <m/>
    <m/>
    <m/>
    <m/>
    <m/>
    <m/>
    <s v=""/>
    <m/>
    <m/>
    <m/>
    <m/>
    <s v=""/>
    <m/>
    <m/>
    <s v=""/>
    <m/>
    <s v=""/>
    <m/>
    <m/>
    <m/>
    <s v=""/>
    <s v=""/>
    <s v=""/>
    <x v="3"/>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y Oratoria"/>
    <s v="Enero"/>
    <s v="Lunes - Miércoles"/>
    <x v="0"/>
    <x v="0"/>
    <m/>
    <s v="76743077"/>
    <s v="Estefani Ronny"/>
    <s v="Tinco Allccaco"/>
    <s v="933 843 886"/>
    <m/>
    <d v="1995-09-02T00:00:00"/>
    <n v="29"/>
    <s v="Xexostris III"/>
    <s v="Inscrito Nuevo"/>
    <m/>
    <m/>
    <m/>
    <m/>
    <d v="2025-01-27T00:00:00"/>
    <d v="2025-04-13T00:00:00"/>
    <s v="Daniel Chico"/>
    <s v="Yeni Arce"/>
    <s v="P"/>
    <s v="P"/>
    <s v="P"/>
    <s v="P"/>
    <s v="P"/>
    <s v="P"/>
    <s v="P"/>
    <s v="P"/>
    <m/>
    <m/>
    <m/>
    <m/>
    <m/>
    <m/>
    <m/>
    <m/>
    <m/>
    <s v="Asistió"/>
    <m/>
    <m/>
    <m/>
    <m/>
    <m/>
    <m/>
    <m/>
    <d v="2025-06-30T00:00:00"/>
    <m/>
    <d v="2025-07-31T00:00:00"/>
    <m/>
    <m/>
    <m/>
    <s v="PPP"/>
    <s v="Ayacucho Norte-Enero-Lunes-Miércoles-6:30-8:30pm-45670"/>
    <s v="Conócete a Ti Mismo y Oratoria"/>
    <s v="Ayacucho Norte-Enero-Lunes - Miércoles-6:30 - 8:30 pm-45670-Inscrito Nuevo"/>
    <b v="0"/>
    <d v="2025-02-03T00:00:00"/>
    <s v="ALTA"/>
    <s v="01/01/1900"/>
  </r>
  <r>
    <s v="Conócete a Ti Mismo y Oratoria"/>
    <s v="Enero"/>
    <s v="Lunes - Miércoles"/>
    <x v="0"/>
    <x v="0"/>
    <m/>
    <s v="75467033"/>
    <s v="Carmen Milagros"/>
    <s v="Conga Huamanga"/>
    <s v="961 149 867"/>
    <m/>
    <d v="2000-06-10T00:00:00"/>
    <n v="24"/>
    <s v="Xexostris III"/>
    <s v="Inscrito Nuevo"/>
    <m/>
    <m/>
    <m/>
    <m/>
    <d v="2025-01-27T00:00:00"/>
    <d v="2025-04-13T00:00:00"/>
    <s v="Daniel Chico"/>
    <s v="Yeni Arce"/>
    <s v="F"/>
    <s v="P"/>
    <s v="P"/>
    <s v="P"/>
    <s v="F"/>
    <s v="P"/>
    <s v="P"/>
    <s v="P"/>
    <m/>
    <m/>
    <m/>
    <m/>
    <m/>
    <m/>
    <m/>
    <m/>
    <m/>
    <s v="Asistió"/>
    <m/>
    <m/>
    <m/>
    <m/>
    <m/>
    <m/>
    <m/>
    <d v="2025-06-30T00:00:00"/>
    <m/>
    <d v="2025-07-31T00:00:00"/>
    <m/>
    <m/>
    <m/>
    <s v="FPP"/>
    <s v="Ayacucho Norte-Enero-Lunes-Miércoles-6:30-8:30pm-45670"/>
    <s v="Conócete a Ti Mismo y Oratoria"/>
    <s v="Ayacucho Norte-Enero-Lunes - Miércoles-6:30 - 8:30 pm-45670-Inscrito Nuevo"/>
    <b v="0"/>
    <d v="2025-02-03T00:00:00"/>
    <s v="ALTA"/>
    <s v="01/01/1900"/>
  </r>
  <r>
    <s v="Conócete a Ti Mismo y Oratoria"/>
    <s v="Enero"/>
    <s v="Lunes - Miércoles"/>
    <x v="0"/>
    <x v="0"/>
    <m/>
    <s v="70392029"/>
    <s v="Alex Daniel"/>
    <s v="Peralta Vasquez"/>
    <s v="992 751 776"/>
    <m/>
    <d v="2005-06-02T00:00:00"/>
    <n v="19"/>
    <s v="Xexostris III"/>
    <s v="Inscrito Nuevo"/>
    <m/>
    <m/>
    <m/>
    <m/>
    <d v="2025-01-27T00:00:00"/>
    <d v="2025-04-13T00:00:00"/>
    <s v="Daniel Chico"/>
    <s v="Yeni Arce"/>
    <s v="P"/>
    <s v="P"/>
    <s v="P"/>
    <s v="P"/>
    <s v="P"/>
    <s v="P"/>
    <s v="P"/>
    <s v="P"/>
    <m/>
    <m/>
    <m/>
    <m/>
    <m/>
    <m/>
    <m/>
    <m/>
    <m/>
    <s v="Asistió"/>
    <m/>
    <m/>
    <m/>
    <m/>
    <m/>
    <m/>
    <m/>
    <d v="2025-06-30T00:00:00"/>
    <m/>
    <d v="2025-07-31T00:00:00"/>
    <m/>
    <m/>
    <m/>
    <s v="PPP"/>
    <s v="Ayacucho Norte-Enero-Lunes-Miércoles-6:30-8:30pm-45670"/>
    <s v="Conócete a Ti Mismo y Oratoria"/>
    <s v="Ayacucho Norte-Enero-Lunes - Miércoles-6:30 - 8:30 pm-45670-Inscrito Nuevo"/>
    <b v="0"/>
    <d v="2025-02-03T00:00:00"/>
    <s v="ALTA"/>
    <s v="01/01/1900"/>
  </r>
  <r>
    <s v="Conócete a Ti Mismo y Oratoria"/>
    <s v="Enero"/>
    <s v="Lunes - Miércoles"/>
    <x v="0"/>
    <x v="0"/>
    <m/>
    <s v="47022287"/>
    <s v="Juri"/>
    <s v="Alvarado Chacceri"/>
    <s v="992 242 683"/>
    <m/>
    <d v="1990-04-05T00:00:00"/>
    <n v="34"/>
    <s v="Xexostris III"/>
    <s v="Inscrito Nuevo"/>
    <m/>
    <m/>
    <m/>
    <m/>
    <d v="2025-01-27T00:00:00"/>
    <d v="2025-04-13T00:00:00"/>
    <s v="Daniel Chico"/>
    <s v="Yeni Arce"/>
    <s v="P"/>
    <s v="P"/>
    <s v="P"/>
    <s v="P"/>
    <s v="P"/>
    <s v="P"/>
    <s v="P"/>
    <s v="P"/>
    <m/>
    <m/>
    <m/>
    <m/>
    <m/>
    <m/>
    <m/>
    <m/>
    <m/>
    <s v="Asistió"/>
    <m/>
    <m/>
    <m/>
    <m/>
    <m/>
    <m/>
    <m/>
    <d v="2025-06-30T00:00:00"/>
    <m/>
    <d v="2025-07-31T00:00:00"/>
    <m/>
    <m/>
    <m/>
    <s v="PPP"/>
    <s v="Ayacucho Norte-Enero-Lunes-Miércoles-6:30-8:30pm-45670"/>
    <s v="Conócete a Ti Mismo y Oratoria"/>
    <s v="Ayacucho Norte-Enero-Lunes - Miércoles-6:30 - 8:30 pm-45670-Inscrito Nuevo"/>
    <b v="0"/>
    <d v="2025-02-03T00:00:00"/>
    <s v="ALTA"/>
    <s v="01/01/1900"/>
  </r>
  <r>
    <s v="Conócete a Ti Mismo y Oratoria"/>
    <s v="Enero"/>
    <s v="Lunes - Miércoles"/>
    <x v="0"/>
    <x v="0"/>
    <m/>
    <s v="61941651"/>
    <s v="Maite Adriana"/>
    <s v="Ramos Vargas"/>
    <s v="916 652 049"/>
    <m/>
    <d v="2003-12-12T00:00:00"/>
    <n v="21"/>
    <s v="Xexostris III"/>
    <s v="Inscrito Nuevo"/>
    <m/>
    <m/>
    <m/>
    <m/>
    <d v="2025-01-27T00:00:00"/>
    <d v="2025-04-13T00:00:00"/>
    <s v="Daniel Chico"/>
    <s v="Yeni Arce"/>
    <s v="N"/>
    <s v="P"/>
    <s v="P"/>
    <s v="F"/>
    <s v="P"/>
    <s v="P"/>
    <s v="P"/>
    <s v="F"/>
    <m/>
    <m/>
    <m/>
    <m/>
    <m/>
    <m/>
    <m/>
    <m/>
    <m/>
    <s v="Asistió"/>
    <m/>
    <m/>
    <m/>
    <m/>
    <m/>
    <m/>
    <m/>
    <d v="2025-06-30T00:00:00"/>
    <m/>
    <d v="2025-07-31T00:00:00"/>
    <m/>
    <m/>
    <m/>
    <s v="NPP"/>
    <s v="Ayacucho Norte-Enero-Lunes-Miércoles-6:30-8:30pm-45670"/>
    <s v="Conócete a Ti Mismo y Oratoria"/>
    <s v="Ayacucho Norte-Enero-Lunes - Miércoles-6:30 - 8:30 pm-45670-Inscrito Nuevo"/>
    <b v="0"/>
    <d v="2025-02-03T00:00:00"/>
    <s v="ALTA"/>
    <s v="01/01/1900"/>
  </r>
  <r>
    <s v="Conócete a Ti Mismo y Oratoria"/>
    <s v="Enero"/>
    <s v="Martes - Jueves"/>
    <x v="1"/>
    <x v="1"/>
    <m/>
    <s v="70425894"/>
    <s v="Heidy Mayli "/>
    <s v="Nieto Vila"/>
    <s v="982 141 337"/>
    <m/>
    <d v="2003-05-01T00:00:00"/>
    <n v="21"/>
    <s v="Amon I"/>
    <s v="Inscrito Nuevo"/>
    <m/>
    <m/>
    <m/>
    <m/>
    <d v="2025-01-28T00:00:00"/>
    <d v="2025-04-14T00:00:00"/>
    <s v="Daniel Chico"/>
    <s v="Yeni Arce"/>
    <s v="P"/>
    <s v="P"/>
    <s v="P"/>
    <s v="P"/>
    <s v="P"/>
    <s v="P"/>
    <s v="P"/>
    <s v="P"/>
    <m/>
    <m/>
    <m/>
    <m/>
    <m/>
    <m/>
    <m/>
    <m/>
    <m/>
    <s v="Asistió"/>
    <m/>
    <m/>
    <m/>
    <m/>
    <m/>
    <m/>
    <m/>
    <d v="2025-06-30T00:00:00"/>
    <m/>
    <d v="2025-07-31T00:00:00"/>
    <m/>
    <m/>
    <m/>
    <s v="PPP"/>
    <s v="Ayacucho Norte-Enero-Martes-Jueves-4:30-6:30pm-45671"/>
    <s v="Conócete a Ti Mismo y Oratoria"/>
    <s v="Ayacucho Norte-Enero-Martes - Jueves-4:30 - 6:30 pm-45671-Inscrito Nuevo"/>
    <b v="0"/>
    <d v="2025-02-04T00:00:00"/>
    <s v="ALTA"/>
    <s v="01/01/1900"/>
  </r>
  <r>
    <s v="Conócete a Ti Mismo y Oratoria"/>
    <s v="Enero"/>
    <s v="Martes - Jueves"/>
    <x v="1"/>
    <x v="1"/>
    <m/>
    <s v="61911484"/>
    <s v="Nikole Katherine"/>
    <s v="Gamboa Quispe"/>
    <s v="988 439 164"/>
    <m/>
    <d v="2004-02-04T00:00:00"/>
    <n v="21"/>
    <s v="Amon I"/>
    <s v="Inscrito Nuevo"/>
    <m/>
    <m/>
    <m/>
    <m/>
    <d v="2025-01-28T00:00:00"/>
    <d v="2025-04-14T00:00:00"/>
    <s v="Erick Meza"/>
    <s v="Erick Meza"/>
    <s v="P"/>
    <s v="P"/>
    <s v="P"/>
    <s v="F"/>
    <s v="F"/>
    <s v="F"/>
    <s v="F"/>
    <s v="F"/>
    <m/>
    <m/>
    <m/>
    <m/>
    <m/>
    <m/>
    <m/>
    <m/>
    <m/>
    <s v="Asistió"/>
    <m/>
    <m/>
    <m/>
    <m/>
    <m/>
    <m/>
    <m/>
    <d v="2025-06-30T00:00:00"/>
    <m/>
    <d v="2025-07-31T00:00:00"/>
    <m/>
    <m/>
    <m/>
    <s v="PPP"/>
    <s v="Ayacucho Norte-Enero-Martes-Jueves-4:30-6:30pm-45671"/>
    <s v="Conócete a Ti Mismo y Oratoria"/>
    <s v="Ayacucho Norte-Enero-Martes - Jueves-4:30 - 6:30 pm-45671-Inscrito Nuevo"/>
    <b v="0"/>
    <d v="2025-02-04T00:00:00"/>
    <s v="ALTA"/>
    <s v="01/01/1900"/>
  </r>
  <r>
    <s v="Conócete a Ti Mismo y Oratoria"/>
    <s v="Enero"/>
    <s v="Martes - Jueves"/>
    <x v="1"/>
    <x v="1"/>
    <m/>
    <s v="61384331"/>
    <s v="Adrian Hangce"/>
    <s v="Espinoza Huayhua"/>
    <s v="969 889 150"/>
    <m/>
    <d v="2008-11-23T00:00:00"/>
    <n v="16"/>
    <s v="Amon I"/>
    <s v="Inscrito Nuevo"/>
    <m/>
    <m/>
    <m/>
    <m/>
    <d v="2025-01-28T00:00:00"/>
    <d v="2025-04-14T00:00:00"/>
    <s v="Erick Meza"/>
    <s v="Erick Meza"/>
    <s v="F"/>
    <s v="P"/>
    <s v="P"/>
    <s v="P"/>
    <s v="P"/>
    <s v="P"/>
    <s v="P"/>
    <s v="F"/>
    <m/>
    <m/>
    <m/>
    <m/>
    <m/>
    <m/>
    <m/>
    <m/>
    <m/>
    <s v="Asistió"/>
    <m/>
    <m/>
    <m/>
    <m/>
    <m/>
    <m/>
    <m/>
    <d v="2025-06-30T00:00:00"/>
    <m/>
    <d v="2025-07-31T00:00:00"/>
    <m/>
    <m/>
    <m/>
    <s v="FPP"/>
    <s v="Ayacucho Norte-Enero-Martes-Jueves-4:30-6:30pm-45671"/>
    <s v="Conócete a Ti Mismo y Oratoria"/>
    <s v="Ayacucho Norte-Enero-Martes - Jueves-4:30 - 6:30 pm-45671-Inscrito Nuevo"/>
    <b v="0"/>
    <d v="2025-02-04T00:00:00"/>
    <s v="ALTA"/>
    <s v="01/01/1900"/>
  </r>
  <r>
    <s v="Conócete a Ti Mismo y Oratoria"/>
    <s v="Enero"/>
    <s v="Martes - Jueves"/>
    <x v="1"/>
    <x v="1"/>
    <m/>
    <s v="60414344"/>
    <s v="Kenny Alberto"/>
    <s v="Anyaco Vargas "/>
    <s v="986 103 247"/>
    <m/>
    <d v="2006-08-20T00:00:00"/>
    <n v="18"/>
    <s v="Amon I"/>
    <s v="Inscrito Nuevo"/>
    <m/>
    <m/>
    <m/>
    <m/>
    <d v="2025-01-28T00:00:00"/>
    <d v="2025-04-14T00:00:00"/>
    <s v="Erick Meza"/>
    <s v="Erick Meza"/>
    <s v="P"/>
    <s v="P"/>
    <s v="P"/>
    <s v="P"/>
    <s v="F"/>
    <s v="P"/>
    <s v="P"/>
    <s v="BAJA"/>
    <m/>
    <m/>
    <m/>
    <m/>
    <m/>
    <m/>
    <m/>
    <m/>
    <m/>
    <s v="Asistió"/>
    <m/>
    <m/>
    <m/>
    <m/>
    <m/>
    <m/>
    <m/>
    <d v="2025-06-30T00:00:00"/>
    <m/>
    <d v="2025-07-31T00:00:00"/>
    <m/>
    <m/>
    <m/>
    <s v="PPP"/>
    <s v="Ayacucho Norte-Enero-Martes-Jueves-4:30-6:30pm-45671"/>
    <s v="Conócete a Ti Mismo y Oratoria"/>
    <s v="Ayacucho Norte-Enero-Martes - Jueves-4:30 - 6:30 pm-45671-Inscrito Nuevo"/>
    <b v="1"/>
    <s v="01/01/1900"/>
    <s v="BAJA"/>
    <s v="01/01/1900"/>
  </r>
  <r>
    <s v="Conócete a Ti Mismo y Oratoria"/>
    <s v="Enero"/>
    <s v="Martes - Jueves"/>
    <x v="1"/>
    <x v="1"/>
    <m/>
    <s v="60243117"/>
    <s v="Neyda"/>
    <s v="Aguilar Flores"/>
    <s v="956 234 116"/>
    <m/>
    <d v="2006-07-05T00:00:00"/>
    <n v="18"/>
    <s v="Amon I"/>
    <s v="Inscrito Nuevo"/>
    <m/>
    <m/>
    <m/>
    <m/>
    <d v="2025-01-28T00:00:00"/>
    <d v="2025-04-14T00:00:00"/>
    <s v="Erick Meza"/>
    <s v="Erick Meza"/>
    <s v="P"/>
    <s v="P"/>
    <s v="P"/>
    <s v="F"/>
    <s v="P"/>
    <s v="P"/>
    <s v="F"/>
    <s v="F"/>
    <m/>
    <m/>
    <m/>
    <m/>
    <m/>
    <m/>
    <m/>
    <m/>
    <m/>
    <s v="Asistió"/>
    <m/>
    <m/>
    <m/>
    <m/>
    <m/>
    <m/>
    <m/>
    <d v="2025-06-30T00:00:00"/>
    <m/>
    <d v="2025-07-31T00:00:00"/>
    <m/>
    <m/>
    <m/>
    <s v="PPP"/>
    <s v="Ayacucho Norte-Enero-Martes-Jueves-4:30-6:30pm-45671"/>
    <s v="Conócete a Ti Mismo y Oratoria"/>
    <s v="Ayacucho Norte-Enero-Martes - Jueves-4:30 - 6:30 pm-45671-Inscrito Nuevo"/>
    <b v="0"/>
    <d v="2025-02-04T00:00:00"/>
    <s v="ALTA"/>
    <s v="01/01/1900"/>
  </r>
  <r>
    <s v="Conócete a Ti Mismo y Oratoria"/>
    <s v="Enero"/>
    <s v="Martes - Jueves"/>
    <x v="1"/>
    <x v="1"/>
    <m/>
    <s v="71176265"/>
    <s v="Shelsy Nathaly "/>
    <s v="Vasquez Ramos"/>
    <s v="990 303 214"/>
    <m/>
    <d v="2008-03-10T00:00:00"/>
    <n v="17"/>
    <s v="Amon I"/>
    <s v="Inscrito Nuevo"/>
    <m/>
    <m/>
    <m/>
    <m/>
    <d v="2025-01-28T00:00:00"/>
    <d v="2025-04-14T00:00:00"/>
    <s v="Erick Meza"/>
    <s v="Erick Meza"/>
    <s v="P"/>
    <s v="P"/>
    <s v="P"/>
    <s v="P"/>
    <s v="P"/>
    <s v="P"/>
    <s v="F"/>
    <s v="F"/>
    <m/>
    <m/>
    <m/>
    <m/>
    <m/>
    <m/>
    <m/>
    <m/>
    <m/>
    <s v="Asistió"/>
    <m/>
    <m/>
    <m/>
    <m/>
    <m/>
    <m/>
    <m/>
    <d v="2025-06-30T00:00:00"/>
    <m/>
    <d v="2025-07-31T00:00:00"/>
    <m/>
    <m/>
    <m/>
    <s v="PPP"/>
    <s v="Ayacucho Norte-Enero-Martes-Jueves-4:30-6:30pm-45671"/>
    <s v="Conócete a Ti Mismo y Oratoria"/>
    <s v="Ayacucho Norte-Enero-Martes - Jueves-4:30 - 6:30 pm-45671-Inscrito Nuevo"/>
    <b v="0"/>
    <d v="2025-02-04T00:00:00"/>
    <s v="ALTA"/>
    <s v="01/01/1900"/>
  </r>
  <r>
    <s v="Conócete a Ti Mismo y Oratoria"/>
    <s v="Enero"/>
    <s v="Martes - Jueves"/>
    <x v="1"/>
    <x v="1"/>
    <m/>
    <s v="78012041"/>
    <s v="Kimberly Aracelly"/>
    <s v="Ñaupa Quispe"/>
    <s v="928 830 338"/>
    <m/>
    <d v="2005-05-06T00:00:00"/>
    <n v="19"/>
    <s v="Amon I"/>
    <s v="Inscrito Nuevo"/>
    <m/>
    <m/>
    <m/>
    <m/>
    <d v="2025-01-28T00:00:00"/>
    <d v="2025-04-14T00:00:00"/>
    <s v="Erick Meza"/>
    <s v="Erick Meza"/>
    <s v="P"/>
    <s v="P"/>
    <s v="P"/>
    <s v="P"/>
    <s v="P"/>
    <s v="P"/>
    <s v="F"/>
    <s v="F"/>
    <m/>
    <m/>
    <m/>
    <m/>
    <m/>
    <m/>
    <m/>
    <m/>
    <m/>
    <s v="Asistió"/>
    <m/>
    <m/>
    <m/>
    <m/>
    <m/>
    <m/>
    <m/>
    <d v="2025-06-30T00:00:00"/>
    <m/>
    <d v="2025-07-31T00:00:00"/>
    <m/>
    <m/>
    <m/>
    <s v="PPP"/>
    <s v="Ayacucho Norte-Enero-Martes-Jueves-4:30-6:30pm-45671"/>
    <s v="Conócete a Ti Mismo y Oratoria"/>
    <s v="Ayacucho Norte-Enero-Martes - Jueves-4:30 - 6:30 pm-45671-Inscrito Nuevo"/>
    <b v="0"/>
    <d v="2025-02-04T00:00:00"/>
    <s v="ALTA"/>
    <s v="01/01/1900"/>
  </r>
  <r>
    <s v="Conócete a Ti Mismo y Oratoria"/>
    <s v="Enero"/>
    <s v="Martes - Jueves"/>
    <x v="1"/>
    <x v="1"/>
    <m/>
    <s v="70302156"/>
    <s v="Khaty "/>
    <s v="Barraza Clemente"/>
    <s v="900 229 974"/>
    <m/>
    <d v="1994-10-30T00:00:00"/>
    <n v="30"/>
    <s v="Amon I"/>
    <s v="Inscrito Nuevo"/>
    <m/>
    <m/>
    <m/>
    <m/>
    <d v="2025-01-28T00:00:00"/>
    <d v="2025-04-14T00:00:00"/>
    <s v="Erick Meza"/>
    <s v="Erick Meza"/>
    <s v="P"/>
    <s v="P"/>
    <s v="P"/>
    <s v="P"/>
    <s v="P"/>
    <s v="P"/>
    <s v="P"/>
    <s v="P"/>
    <m/>
    <m/>
    <m/>
    <m/>
    <m/>
    <m/>
    <m/>
    <m/>
    <m/>
    <s v="Asistió"/>
    <m/>
    <m/>
    <m/>
    <m/>
    <m/>
    <m/>
    <m/>
    <d v="2025-06-30T00:00:00"/>
    <m/>
    <d v="2025-07-31T00:00:00"/>
    <m/>
    <m/>
    <m/>
    <s v="PPP"/>
    <s v="Ayacucho Norte-Enero-Martes-Jueves-4:30-6:30pm-45671"/>
    <s v="Conócete a Ti Mismo y Oratoria"/>
    <s v="Ayacucho Norte-Enero-Martes - Jueves-4:30 - 6:30 pm-45671-Inscrito Nuevo"/>
    <b v="0"/>
    <d v="2025-02-04T00:00:00"/>
    <s v="ALTA"/>
    <s v="01/01/1900"/>
  </r>
  <r>
    <s v="Conócete a Ti Mismo y Oratoria"/>
    <s v="Enero"/>
    <s v="Martes - Jueves"/>
    <x v="1"/>
    <x v="1"/>
    <m/>
    <s v="72005964"/>
    <s v="Carolina Julieta"/>
    <s v="Durand Milla"/>
    <s v="984 697 038"/>
    <m/>
    <d v="2005-11-02T00:00:00"/>
    <n v="19"/>
    <s v="Amon I"/>
    <s v="Inscrito Nuevo"/>
    <m/>
    <m/>
    <m/>
    <m/>
    <d v="2025-01-28T00:00:00"/>
    <d v="2025-04-14T00:00:00"/>
    <s v="Erick Meza"/>
    <s v="Erick Meza"/>
    <s v="N"/>
    <s v="P"/>
    <s v="P"/>
    <s v="P"/>
    <s v="P"/>
    <s v="P"/>
    <s v="P"/>
    <s v="F"/>
    <m/>
    <m/>
    <m/>
    <m/>
    <m/>
    <m/>
    <m/>
    <m/>
    <m/>
    <s v="Asistió"/>
    <m/>
    <m/>
    <m/>
    <m/>
    <m/>
    <m/>
    <m/>
    <d v="2025-06-30T00:00:00"/>
    <m/>
    <d v="2025-07-31T00:00:00"/>
    <m/>
    <m/>
    <m/>
    <s v="NPP"/>
    <s v="Ayacucho Norte-Enero-Martes-Jueves-4:30-6:30pm-45671"/>
    <s v="Conócete a Ti Mismo y Oratoria"/>
    <s v="Ayacucho Norte-Enero-Martes - Jueves-4:30 - 6:30 pm-45671-Inscrito Nuevo"/>
    <b v="0"/>
    <d v="2025-02-04T00:00:00"/>
    <s v="ALTA"/>
    <s v="01/01/1900"/>
  </r>
  <r>
    <s v="Conócete a Ti Mismo y Oratoria"/>
    <s v="Enero"/>
    <s v="Martes - Jueves"/>
    <x v="1"/>
    <x v="1"/>
    <m/>
    <s v="70805440"/>
    <s v="Jhon Ever"/>
    <s v="León Taipe"/>
    <s v="992 197 406"/>
    <m/>
    <d v="2006-04-06T00:00:00"/>
    <n v="18"/>
    <s v="Amon I"/>
    <s v="Inscrito Nuevo"/>
    <m/>
    <m/>
    <m/>
    <m/>
    <d v="2025-01-28T00:00:00"/>
    <d v="2025-04-14T00:00:00"/>
    <s v="Erick Meza"/>
    <s v="Erick Meza"/>
    <s v="P"/>
    <s v="P"/>
    <s v="P"/>
    <s v="P"/>
    <s v="P"/>
    <s v="P"/>
    <s v="P"/>
    <s v="F"/>
    <m/>
    <m/>
    <m/>
    <m/>
    <m/>
    <m/>
    <m/>
    <m/>
    <m/>
    <s v="Asistió"/>
    <m/>
    <m/>
    <m/>
    <m/>
    <m/>
    <m/>
    <m/>
    <d v="2025-06-30T00:00:00"/>
    <m/>
    <d v="2025-07-31T00:00:00"/>
    <m/>
    <m/>
    <m/>
    <s v="PPP"/>
    <s v="Ayacucho Norte-Enero-Martes-Jueves-4:30-6:30pm-45671"/>
    <s v="Conócete a Ti Mismo y Oratoria"/>
    <s v="Ayacucho Norte-Enero-Martes - Jueves-4:30 - 6:30 pm-45671-Inscrito Nuevo"/>
    <b v="0"/>
    <d v="2025-02-04T00:00:00"/>
    <s v="ALTA"/>
    <s v="01/01/1900"/>
  </r>
  <r>
    <s v="Conócete a ti mismo"/>
    <s v="Febrero"/>
    <s v="Jueves"/>
    <x v="2"/>
    <x v="2"/>
    <m/>
    <s v="71290166"/>
    <s v="Yely Yesenia"/>
    <s v="Cuya Salvatierra"/>
    <s v="918 587 614"/>
    <m/>
    <d v="2005-03-24T00:00:00"/>
    <n v="19"/>
    <s v="Nuth I"/>
    <s v="Inscrito Nuevo"/>
    <m/>
    <m/>
    <m/>
    <m/>
    <d v="2025-02-27T00:00:00"/>
    <d v="2025-05-13T00:00:00"/>
    <s v="Daniel Chico"/>
    <s v="Rosmery Ruiz"/>
    <s v="P"/>
    <s v="P"/>
    <s v="F"/>
    <s v="F"/>
    <m/>
    <m/>
    <m/>
    <m/>
    <m/>
    <m/>
    <m/>
    <m/>
    <m/>
    <m/>
    <m/>
    <m/>
    <m/>
    <s v="Asistió"/>
    <m/>
    <m/>
    <m/>
    <m/>
    <m/>
    <m/>
    <m/>
    <d v="2025-07-31T00:00:00"/>
    <m/>
    <d v="2025-08-31T00:00:00"/>
    <m/>
    <m/>
    <m/>
    <s v="PPF"/>
    <s v="Ayacucho Norte-Febrero-Jueves-7:00-8:30pm-45701"/>
    <s v="Conócete a ti mismo"/>
    <s v="Ayacucho Norte-Febrero-Jueves-7:00 - 8:30 pm-45701-Inscrito Nuevo"/>
    <b v="0"/>
    <d v="2025-03-06T00:00:00"/>
    <s v="ALTA"/>
    <s v="01/01/1900"/>
  </r>
  <r>
    <s v="Conócete a ti mismo"/>
    <s v="Febrero"/>
    <s v="Jueves"/>
    <x v="2"/>
    <x v="2"/>
    <m/>
    <s v="71772963"/>
    <s v="Juan Carlos"/>
    <s v="Landeo Torres"/>
    <s v="927 988 223"/>
    <m/>
    <d v="2000-09-20T00:00:00"/>
    <n v="24"/>
    <s v="Nuth I"/>
    <s v="Inscrito Nuevo"/>
    <m/>
    <m/>
    <m/>
    <m/>
    <d v="2025-02-27T00:00:00"/>
    <d v="2025-05-13T00:00:00"/>
    <s v="Daniel Chico"/>
    <s v="Rosmery Ruiz"/>
    <s v="P"/>
    <s v="P"/>
    <s v="P"/>
    <s v="P"/>
    <m/>
    <m/>
    <m/>
    <m/>
    <m/>
    <m/>
    <m/>
    <m/>
    <m/>
    <m/>
    <m/>
    <m/>
    <m/>
    <s v="Asistió"/>
    <m/>
    <m/>
    <m/>
    <m/>
    <m/>
    <m/>
    <m/>
    <d v="2025-07-31T00:00:00"/>
    <m/>
    <d v="2025-08-31T00:00:00"/>
    <m/>
    <m/>
    <m/>
    <s v="PPP"/>
    <s v="Ayacucho Norte-Febrero-Jueves-7:00-8:30pm-45701"/>
    <s v="Conócete a ti mismo"/>
    <s v="Ayacucho Norte-Febrero-Jueves-7:00 - 8:30 pm-45701-Inscrito Nuevo"/>
    <b v="0"/>
    <d v="2025-03-06T00:00:00"/>
    <s v="ALTA"/>
    <s v="01/01/1900"/>
  </r>
  <r>
    <s v="Conócete a ti mismo"/>
    <s v="Febrero"/>
    <s v="Jueves"/>
    <x v="2"/>
    <x v="2"/>
    <m/>
    <s v="45960352"/>
    <s v="Edgar"/>
    <s v="Chombi De la Vega"/>
    <s v="980 769 961"/>
    <m/>
    <d v="1989-02-22T00:00:00"/>
    <n v="36"/>
    <s v="Nuth I"/>
    <s v="Inscrito Nuevo"/>
    <m/>
    <m/>
    <m/>
    <m/>
    <d v="2025-02-27T00:00:00"/>
    <d v="2025-05-13T00:00:00"/>
    <s v="Daniel Chico"/>
    <s v="Rosmery Ruiz"/>
    <s v="N"/>
    <s v="P"/>
    <s v="F"/>
    <s v="P"/>
    <m/>
    <m/>
    <m/>
    <m/>
    <m/>
    <m/>
    <m/>
    <m/>
    <m/>
    <m/>
    <m/>
    <m/>
    <m/>
    <s v="No Asistió"/>
    <m/>
    <m/>
    <m/>
    <m/>
    <m/>
    <m/>
    <m/>
    <d v="2025-07-31T00:00:00"/>
    <m/>
    <d v="2025-08-31T00:00:00"/>
    <m/>
    <m/>
    <m/>
    <s v="NPF"/>
    <s v="Ayacucho Norte-Febrero-Jueves-7:00-8:30pm-45701"/>
    <s v="Conócete a ti mismo"/>
    <s v="Ayacucho Norte-Febrero-Jueves-7:00 - 8:30 pm-45701-Inscrito Nuevo"/>
    <b v="0"/>
    <d v="2025-03-06T00:00:00"/>
    <s v="ALTA"/>
    <s v="01/01/1900"/>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31DB1A-4A7E-4029-85F0-CDD5F51D3A9C}" name="TablaDinámica3" cacheId="7354"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5">
        <item x="3"/>
        <item x="0"/>
        <item x="1"/>
        <item x="2"/>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4">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4">
    <i>
      <x/>
      <x v="1"/>
    </i>
    <i>
      <x v="1"/>
      <x v="2"/>
    </i>
    <i>
      <x v="2"/>
      <x v="3"/>
    </i>
    <i>
      <x v="3"/>
      <x/>
    </i>
  </rowItems>
  <colItems count="1">
    <i/>
  </colItems>
  <formats count="9">
    <format dxfId="94">
      <pivotArea field="4" type="button" dataOnly="0" labelOnly="1" outline="0" axis="axisRow" fieldPosition="0"/>
    </format>
    <format dxfId="95">
      <pivotArea field="4" type="button" dataOnly="0" labelOnly="1" outline="0" axis="axisRow" fieldPosition="0"/>
    </format>
    <format dxfId="96">
      <pivotArea type="all" dataOnly="0" outline="0" fieldPosition="0"/>
    </format>
    <format dxfId="97">
      <pivotArea field="4" type="button" dataOnly="0" labelOnly="1" outline="0" axis="axisRow" fieldPosition="0"/>
    </format>
    <format dxfId="98">
      <pivotArea field="3" type="button" dataOnly="0" labelOnly="1" outline="0" axis="axisRow" fieldPosition="1"/>
    </format>
    <format dxfId="99">
      <pivotArea dataOnly="0" labelOnly="1" outline="0" fieldPosition="0">
        <references count="1">
          <reference field="4" count="0"/>
        </references>
      </pivotArea>
    </format>
    <format dxfId="100">
      <pivotArea dataOnly="0" labelOnly="1" outline="0" fieldPosition="0">
        <references count="2">
          <reference field="3" count="1">
            <x v="1"/>
          </reference>
          <reference field="4" count="1" selected="0">
            <x v="0"/>
          </reference>
        </references>
      </pivotArea>
    </format>
    <format dxfId="101">
      <pivotArea dataOnly="0" labelOnly="1" outline="0" fieldPosition="0">
        <references count="2">
          <reference field="3" count="1">
            <x v="1"/>
          </reference>
          <reference field="4" count="1" selected="0">
            <x v="1"/>
          </reference>
        </references>
      </pivotArea>
    </format>
    <format dxfId="102">
      <pivotArea dataOnly="0" labelOnly="1" outline="0" fieldPosition="0">
        <references count="2">
          <reference field="3" count="1">
            <x v="0"/>
          </reference>
          <reference field="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7336"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9"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2"/>
        <item m="1" x="3"/>
        <item x="1"/>
        <item x="0"/>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x="3"/>
        <item m="1" x="5"/>
        <item m="1" x="6"/>
        <item m="1" x="7"/>
        <item m="1" x="8"/>
        <item m="1" x="9"/>
        <item m="1" x="10"/>
        <item m="1" x="11"/>
        <item m="1" x="12"/>
        <item m="1" x="13"/>
        <item m="1" x="14"/>
        <item m="1" x="15"/>
        <item m="1" x="4"/>
        <item x="0"/>
        <item x="1"/>
        <item m="1" x="16"/>
        <item x="2"/>
      </items>
      <extLst>
        <ext xmlns:x14="http://schemas.microsoft.com/office/spreadsheetml/2009/9/main" uri="{2946ED86-A175-432a-8AC1-64E0C546D7DE}">
          <x14:pivotField fillDownLabels="1"/>
        </ext>
      </extLst>
    </pivotField>
    <pivotField axis="axisRow" compact="0" outline="0" showAll="0" defaultSubtotal="0">
      <items count="12">
        <item x="2"/>
        <item x="1"/>
        <item x="0"/>
        <item m="1" x="5"/>
        <item m="1" x="6"/>
        <item m="1" x="7"/>
        <item m="1" x="8"/>
        <item m="1" x="9"/>
        <item m="1" x="10"/>
        <item m="1" x="11"/>
        <item m="1" x="3"/>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items count="11">
        <item x="3"/>
        <item m="1" x="5"/>
        <item m="1" x="6"/>
        <item m="1" x="7"/>
        <item m="1" x="8"/>
        <item m="1" x="9"/>
        <item m="1" x="4"/>
        <item x="0"/>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6">
    <i>
      <x/>
      <x/>
      <x/>
      <x/>
      <x/>
    </i>
    <i>
      <x v="13"/>
      <x v="2"/>
      <x v="1"/>
      <x v="7"/>
      <x v="7"/>
    </i>
    <i>
      <x v="14"/>
      <x v="2"/>
      <x v="1"/>
      <x v="7"/>
      <x v="7"/>
    </i>
    <i r="3">
      <x v="8"/>
      <x v="8"/>
    </i>
    <i>
      <x v="16"/>
      <x v="1"/>
      <x v="1"/>
      <x v="7"/>
      <x v="9"/>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7349"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0" firstHeaderRow="1" firstDataRow="1" firstDataCol="6" rowPageCount="2" colPageCount="1"/>
  <pivotFields count="61">
    <pivotField axis="axisRow" compact="0" outline="0" showAll="0" defaultSubtotal="0">
      <items count="4">
        <item x="2"/>
        <item m="1" x="3"/>
        <item x="1"/>
        <item x="0"/>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m="1" x="4"/>
        <item x="0"/>
        <item x="1"/>
        <item m="1" x="16"/>
        <item m="1" x="17"/>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1">
        <item x="3"/>
        <item m="1" x="6"/>
        <item m="1" x="7"/>
        <item m="1" x="8"/>
        <item m="1" x="9"/>
        <item m="1" x="10"/>
        <item m="1" x="11"/>
        <item m="1" x="12"/>
        <item m="1" x="13"/>
        <item m="1" x="14"/>
        <item m="1" x="15"/>
        <item m="1" x="16"/>
        <item m="1" x="17"/>
        <item m="1" x="18"/>
        <item m="1" x="20"/>
        <item m="1" x="19"/>
        <item m="1" x="5"/>
        <item x="0"/>
        <item m="1" x="4"/>
        <item x="1"/>
        <item x="2"/>
      </items>
      <extLst>
        <ext xmlns:x14="http://schemas.microsoft.com/office/spreadsheetml/2009/9/main" uri="{2946ED86-A175-432a-8AC1-64E0C546D7DE}">
          <x14:pivotField fillDownLabels="1"/>
        </ext>
      </extLst>
    </pivotField>
    <pivotField axis="axisPage" compact="0" outline="0" multipleItemSelectionAllowed="1" showAll="0">
      <items count="4">
        <item h="1" x="2"/>
        <item x="0"/>
        <item h="1" x="1"/>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4">
    <i>
      <x v="12"/>
      <x v="17"/>
      <x v="3"/>
      <x/>
      <x v="7"/>
      <x v="7"/>
    </i>
    <i>
      <x v="13"/>
      <x v="19"/>
      <x v="3"/>
      <x/>
      <x v="7"/>
      <x v="7"/>
    </i>
    <i r="4">
      <x v="8"/>
      <x v="8"/>
    </i>
    <i>
      <x v="16"/>
      <x v="20"/>
      <x v="2"/>
      <x/>
      <x v="7"/>
      <x v="9"/>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7327"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0" firstHeaderRow="0" firstDataRow="1" firstDataCol="3"/>
  <pivotFields count="28">
    <pivotField name="Grupo" axis="axisRow" compact="0" outline="0" showAll="0" defaultSubtotal="0">
      <items count="36">
        <item x="3"/>
        <item m="1" x="21"/>
        <item m="1" x="22"/>
        <item m="1" x="23"/>
        <item m="1" x="24"/>
        <item m="1" x="25"/>
        <item m="1" x="31"/>
        <item m="1" x="26"/>
        <item m="1" x="27"/>
        <item m="1" x="32"/>
        <item m="1" x="33"/>
        <item m="1" x="34"/>
        <item m="1" x="35"/>
        <item x="4"/>
        <item m="1" x="28"/>
        <item m="1" x="29"/>
        <item m="1" x="30"/>
        <item m="1" x="7"/>
        <item m="1" x="8"/>
        <item m="1" x="9"/>
        <item m="1" x="10"/>
        <item m="1" x="11"/>
        <item m="1" x="12"/>
        <item m="1" x="13"/>
        <item m="1" x="14"/>
        <item m="1" x="15"/>
        <item m="1" x="18"/>
        <item m="1" x="16"/>
        <item m="1" x="17"/>
        <item m="1" x="19"/>
        <item m="1" x="20"/>
        <item m="1" x="6"/>
        <item x="0"/>
        <item m="1" x="5"/>
        <item x="1"/>
        <item x="2"/>
      </items>
      <extLst>
        <ext xmlns:x14="http://schemas.microsoft.com/office/spreadsheetml/2009/9/main" uri="{2946ED86-A175-432a-8AC1-64E0C546D7DE}">
          <x14:pivotField fillDownLabels="1"/>
        </ext>
      </extLst>
    </pivotField>
    <pivotField compact="0" outline="0" showAll="0">
      <items count="7">
        <item x="2"/>
        <item m="1" x="5"/>
        <item x="1"/>
        <item x="0"/>
        <item m="1" x="4"/>
        <item x="3"/>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x="3"/>
        <item m="1" x="18"/>
        <item m="1" x="6"/>
        <item m="1" x="7"/>
        <item m="1" x="8"/>
        <item m="1" x="9"/>
        <item m="1" x="10"/>
        <item m="1" x="19"/>
        <item m="1" x="11"/>
        <item m="1" x="12"/>
        <item m="1" x="13"/>
        <item m="1" x="14"/>
        <item m="1" x="15"/>
        <item m="1" x="16"/>
        <item m="1" x="5"/>
        <item x="0"/>
        <item x="1"/>
        <item m="1" x="17"/>
        <item x="2"/>
        <item x="4"/>
      </items>
      <extLst>
        <ext xmlns:x14="http://schemas.microsoft.com/office/spreadsheetml/2009/9/main" uri="{2946ED86-A175-432a-8AC1-64E0C546D7DE}">
          <x14:pivotField fillDownLabels="1"/>
        </ext>
      </extLst>
    </pivotField>
    <pivotField compact="0" outline="0" showAll="0">
      <items count="23">
        <item m="1" x="4"/>
        <item m="1" x="5"/>
        <item m="1" x="15"/>
        <item m="1" x="16"/>
        <item m="1" x="17"/>
        <item m="1" x="18"/>
        <item m="1" x="19"/>
        <item m="1" x="20"/>
        <item m="1" x="21"/>
        <item x="2"/>
        <item m="1" x="13"/>
        <item m="1" x="6"/>
        <item x="0"/>
        <item x="1"/>
        <item m="1" x="9"/>
        <item m="1" x="8"/>
        <item m="1" x="7"/>
        <item m="1" x="12"/>
        <item m="1" x="11"/>
        <item m="1" x="14"/>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6">
    <i>
      <x/>
      <x/>
      <x/>
    </i>
    <i>
      <x v="15"/>
      <x v="32"/>
      <x v="1"/>
    </i>
    <i>
      <x v="16"/>
      <x v="34"/>
      <x v="1"/>
    </i>
    <i>
      <x v="18"/>
      <x v="35"/>
      <x v="1"/>
    </i>
    <i>
      <x v="19"/>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3">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7349"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2" firstHeaderRow="1" firstDataRow="1" firstDataCol="5" rowPageCount="2" colPageCount="1"/>
  <pivotFields count="61">
    <pivotField axis="axisRow" compact="0" outline="0" showAll="0" defaultSubtotal="0">
      <items count="4">
        <item m="1" x="3"/>
        <item x="1"/>
        <item x="0"/>
        <item x="2"/>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x="2"/>
        <item m="1" x="4"/>
        <item x="0"/>
        <item m="1" x="5"/>
        <item x="1"/>
        <item m="1" x="6"/>
        <item m="1" x="7"/>
        <item x="3"/>
        <item t="default"/>
      </items>
      <extLst>
        <ext xmlns:x14="http://schemas.microsoft.com/office/spreadsheetml/2009/9/main" uri="{2946ED86-A175-432a-8AC1-64E0C546D7DE}">
          <x14:pivotField fillDownLabels="1"/>
        </ext>
      </extLst>
    </pivotField>
    <pivotField compact="0" outline="0" showAll="0">
      <items count="9">
        <item m="1" x="6"/>
        <item x="1"/>
        <item m="1" x="5"/>
        <item x="0"/>
        <item x="2"/>
        <item m="1" x="7"/>
        <item m="1" x="4"/>
        <item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m="1" x="4"/>
        <item x="0"/>
        <item x="1"/>
        <item m="1" x="16"/>
        <item m="1" x="17"/>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m="1" x="4"/>
        <item m="1" x="5"/>
        <item m="1" x="6"/>
        <item m="1" x="7"/>
        <item x="2"/>
        <item m="1" x="8"/>
        <item m="1" x="3"/>
        <item x="0"/>
        <item x="1"/>
      </items>
      <extLst>
        <ext xmlns:x14="http://schemas.microsoft.com/office/spreadsheetml/2009/9/main" uri="{2946ED86-A175-432a-8AC1-64E0C546D7DE}">
          <x14:pivotField fillDownLabels="1"/>
        </ext>
      </extLst>
    </pivotField>
    <pivotField axis="axisRow" compact="0" outline="0" showAll="0">
      <items count="11">
        <item m="1" x="5"/>
        <item m="1" x="6"/>
        <item m="1" x="7"/>
        <item m="1" x="8"/>
        <item x="3"/>
        <item m="1" x="9"/>
        <item m="1" x="4"/>
        <item x="0"/>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2"/>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5">
    <i>
      <x v="12"/>
      <x v="2"/>
      <x/>
      <x v="7"/>
      <x v="7"/>
    </i>
    <i>
      <x v="13"/>
      <x v="2"/>
      <x/>
      <x v="7"/>
      <x v="7"/>
    </i>
    <i r="3">
      <x v="8"/>
      <x v="8"/>
    </i>
    <i>
      <x v="16"/>
      <x v="1"/>
      <x/>
      <x v="7"/>
      <x v="9"/>
    </i>
    <i>
      <x v="17"/>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7">
        <i x="3" s="1"/>
        <i x="0" s="1"/>
        <i x="1" s="1"/>
        <i x="2" s="1"/>
        <i x="5" s="1" nd="1"/>
        <i x="6" s="1" nd="1"/>
        <i x="7" s="1" nd="1"/>
        <i x="8" s="1" nd="1"/>
        <i x="9"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2" s="1"/>
        <i x="0" s="1"/>
        <i x="1" s="1"/>
        <i x="3" s="1" nd="1"/>
        <i x="4" s="1" nd="1"/>
        <i x="5" s="1" nd="1"/>
        <i x="8" s="1" nd="1"/>
        <i x="7" s="1" nd="1"/>
        <i x="6" s="1" nd="1"/>
        <i x="11" s="1" nd="1"/>
        <i x="10"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2" s="1"/>
        <i x="1" s="1"/>
        <i x="0" s="1"/>
        <i x="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2" s="1"/>
        <i x="0" s="1"/>
        <i x="1" s="1"/>
        <i x="4" s="1" nd="1"/>
        <i x="5" s="1" nd="1"/>
        <i x="6" s="1" nd="1"/>
        <i x="7" s="1" nd="1"/>
        <i x="3"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8">
        <i x="1" s="1"/>
        <i x="0" s="1"/>
        <i x="2" s="1"/>
        <i x="6" s="1" nd="1"/>
        <i x="5" s="1" nd="1"/>
        <i x="7" s="1" nd="1"/>
        <i x="4" s="1" nd="1"/>
        <i x="3"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8">
        <i x="0" s="1"/>
        <i x="1" s="1"/>
        <i x="2" s="1"/>
        <i x="5" s="1" nd="1"/>
        <i x="6" s="1" nd="1"/>
        <i x="7" s="1" nd="1"/>
        <i x="8" s="1" nd="1"/>
        <i x="9" s="1" nd="1"/>
        <i x="10" s="1" nd="1"/>
        <i x="11" s="1" nd="1"/>
        <i x="12" s="1" nd="1"/>
        <i x="13" s="1" nd="1"/>
        <i x="15" s="1" nd="1"/>
        <i x="14" s="1" nd="1"/>
        <i x="4" s="1" nd="1"/>
        <i x="16" s="1" nd="1"/>
        <i x="17" s="1" nd="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1" s="1"/>
        <i x="0" s="1"/>
        <i x="3" s="1" nd="1"/>
        <i x="2"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0">
        <i x="3" s="1"/>
        <i x="0" s="1"/>
        <i x="1" s="1"/>
        <i x="2" s="1"/>
        <i x="4" s="1"/>
        <i x="18" s="1" nd="1"/>
        <i x="6" s="1" nd="1"/>
        <i x="7" s="1" nd="1"/>
        <i x="8" s="1" nd="1"/>
        <i x="9" s="1" nd="1"/>
        <i x="10" s="1" nd="1"/>
        <i x="19" s="1" nd="1"/>
        <i x="11" s="1" nd="1"/>
        <i x="12" s="1" nd="1"/>
        <i x="13" s="1" nd="1"/>
        <i x="14" s="1" nd="1"/>
        <i x="15" s="1" nd="1"/>
        <i x="16" s="1" nd="1"/>
        <i x="5" s="1" nd="1"/>
        <i x="17"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2" s="1"/>
        <i x="0" s="1"/>
        <i x="1" s="1"/>
        <i x="3" s="1"/>
        <i x="4" s="1" nd="1"/>
        <i x="5" s="1" nd="1"/>
        <i x="15" s="1" nd="1"/>
        <i x="16" s="1" nd="1"/>
        <i x="17" s="1" nd="1"/>
        <i x="18" s="1" nd="1"/>
        <i x="19" s="1" nd="1"/>
        <i x="20" s="1" nd="1"/>
        <i x="21" s="1" nd="1"/>
        <i x="13" s="1" nd="1"/>
        <i x="6" s="1" nd="1"/>
        <i x="9" s="1" nd="1"/>
        <i x="8" s="1" nd="1"/>
        <i x="7" s="1" nd="1"/>
        <i x="12" s="1" nd="1"/>
        <i x="11" s="1" nd="1"/>
        <i x="14"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2" s="1"/>
        <i x="1" s="1"/>
        <i x="0" s="1"/>
        <i x="3" s="1"/>
        <i x="5" s="1" nd="1"/>
        <i x="4"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AFB45099-9F37-4F64-9A4F-86BA012C1C6D}"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3CF8DE7E-81D2-4160-9F7B-0775BD9FC569}"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E339BC5E-E53E-4B16-B7E0-6251B79A15A5}"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A666AF-9A3C-4144-B2E6-661D00B00B4B}" name="Tabla2" displayName="Tabla2" ref="B5:C102" totalsRowShown="0" headerRowDxfId="2">
  <autoFilter ref="B5:C102" xr:uid="{C4FD57D3-6F2A-447A-8FCE-3E92FAF779C7}"/>
  <tableColumns count="2">
    <tableColumn id="1" xr3:uid="{35D8D058-6300-43FC-89B8-662676FD13AB}" name="FERIADOS" dataDxfId="1"/>
    <tableColumn id="2" xr3:uid="{28AF2191-F1DC-42AF-9E66-9D9D354090EE}"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AD4" activePane="bottomRight" state="frozen"/>
      <selection pane="bottomRight" activeCell="AF20" sqref="AF20"/>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6"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5" t="s">
        <v>33</v>
      </c>
      <c r="Z3" s="265" t="s">
        <v>34</v>
      </c>
      <c r="AA3" s="265" t="s">
        <v>35</v>
      </c>
      <c r="AB3" s="265" t="s">
        <v>36</v>
      </c>
      <c r="AC3" s="265" t="s">
        <v>37</v>
      </c>
      <c r="AD3" s="157" t="s">
        <v>38</v>
      </c>
      <c r="AE3" s="265" t="s">
        <v>39</v>
      </c>
      <c r="AF3" s="265" t="s">
        <v>40</v>
      </c>
      <c r="AG3" s="265" t="s">
        <v>41</v>
      </c>
      <c r="AH3" s="265" t="s">
        <v>42</v>
      </c>
      <c r="AI3" s="265" t="s">
        <v>43</v>
      </c>
      <c r="AJ3" s="265" t="s">
        <v>44</v>
      </c>
      <c r="AK3" s="265" t="s">
        <v>45</v>
      </c>
      <c r="AL3" s="265" t="s">
        <v>46</v>
      </c>
      <c r="AM3" s="265" t="s">
        <v>47</v>
      </c>
      <c r="AN3" s="265"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45670</v>
      </c>
      <c r="G4" s="45"/>
      <c r="H4" s="163" t="s">
        <v>76</v>
      </c>
      <c r="I4" s="42" t="s">
        <v>77</v>
      </c>
      <c r="J4" s="28" t="s">
        <v>78</v>
      </c>
      <c r="K4" s="258" t="s">
        <v>79</v>
      </c>
      <c r="L4" s="68"/>
      <c r="M4" s="259">
        <v>34944</v>
      </c>
      <c r="N4" s="238">
        <f ca="1">IF(Tabla1[[#This Row],[Fecha de nac]]="","",IF(Tabla1[[#This Row],[Fecha Finalización]] &gt;=TODAY(), DATEDIF(Tabla1[[#This Row],[Fecha de nac]],TODAY(),"y"), ROUNDDOWN((Tabla1[[#This Row],[Fecha Finalización]] -Tabla1[[#This Row],[Fecha de nac]])/365,0)))</f>
        <v>29</v>
      </c>
      <c r="O4" s="168" t="s">
        <v>80</v>
      </c>
      <c r="P4" s="72" t="s">
        <v>81</v>
      </c>
      <c r="Q4" s="73"/>
      <c r="R4" s="78"/>
      <c r="S4" s="78"/>
      <c r="T4" s="78"/>
      <c r="U4" s="240">
        <f>IF(F4="","",Tabla1[[#This Row],[Fecha Inicio grupo]]+3*7-7)</f>
        <v>45684</v>
      </c>
      <c r="V4" s="241">
        <f>IF(F4="","",EDATE(Tabla1[[#This Row],[Fecha Inicio grupo]],3))</f>
        <v>45760</v>
      </c>
      <c r="W4" s="34" t="s">
        <v>82</v>
      </c>
      <c r="X4" s="34" t="s">
        <v>83</v>
      </c>
      <c r="Y4" s="76" t="s">
        <v>84</v>
      </c>
      <c r="Z4" s="76" t="s">
        <v>84</v>
      </c>
      <c r="AA4" s="76" t="s">
        <v>84</v>
      </c>
      <c r="AB4" s="76" t="s">
        <v>84</v>
      </c>
      <c r="AC4" s="76" t="s">
        <v>84</v>
      </c>
      <c r="AD4" s="76" t="s">
        <v>84</v>
      </c>
      <c r="AE4" s="76" t="s">
        <v>84</v>
      </c>
      <c r="AF4" s="76" t="s">
        <v>84</v>
      </c>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c r="BD4" s="233" t="str">
        <f>IF(F4="","",Tabla1[[#This Row],[sem 01]]&amp;Tabla1[[#This Row],[sem 02]]&amp;Tabla1[[#This Row],[sem 03]])</f>
        <v>PPP</v>
      </c>
      <c r="BE4" s="234" t="str">
        <f>IF(TRIM(F4)="","",$B$1&amp;"-"&amp;SUBSTITUTE(Tabla1[[#This Row],[Mes Inscrito]]," ","")&amp;"-"&amp;SUBSTITUTE(Tabla1[[#This Row],[Dia de clases Inscrito]]," ","")&amp;"-"&amp;SUBSTITUTE(Tabla1[[#This Row],[Horario Inscrito]]," ","")&amp;"-"&amp;Tabla1[[#This Row],[Fecha Inicio grupo]])</f>
        <v>Ayacucho Norte-Enero-Lunes-Miércoles-6:30-8:30pm-45670</v>
      </c>
      <c r="BF4" s="251" t="str">
        <f>IF(F4="","",Tabla1[[#This Row],[Curso]])</f>
        <v>Conócete a Ti Mismo y Oratoria</v>
      </c>
      <c r="BG4" s="252" t="str">
        <f>+IF(TRIM(F4)="","",$B$1&amp;"-"&amp;TRIM(Tabla1[[#This Row],[Mes Inscrito]])&amp;"-"&amp;TRIM(Tabla1[[#This Row],[Dia de clases Inscrito]])&amp;"-"&amp;TRIM(Tabla1[[#This Row],[Horario Inscrito]])&amp;"-"&amp;TRIM(Tabla1[[#This Row],[Fecha Inicio grupo]])&amp;"-"&amp;TRIM(Tabla1[[#This Row],[Tipo Incrito]]))</f>
        <v>Ayacucho Norte-Enero-Lunes - Miércoles-6:30 - 8:30 pm-45670-Inscrito Nuevo</v>
      </c>
      <c r="BH4" s="307"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8">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4" s="308"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8"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45670</v>
      </c>
      <c r="G5" s="45"/>
      <c r="H5" s="163" t="s">
        <v>85</v>
      </c>
      <c r="I5" s="28" t="s">
        <v>86</v>
      </c>
      <c r="J5" s="28" t="s">
        <v>87</v>
      </c>
      <c r="K5" s="69" t="s">
        <v>88</v>
      </c>
      <c r="L5" s="68"/>
      <c r="M5" s="46">
        <v>36687</v>
      </c>
      <c r="N5" s="238">
        <f ca="1">IF(Tabla1[[#This Row],[Fecha de nac]]="","",IF(Tabla1[[#This Row],[Fecha Finalización]] &gt;=TODAY(), DATEDIF(Tabla1[[#This Row],[Fecha de nac]],TODAY(),"y"), ROUNDDOWN((Tabla1[[#This Row],[Fecha Finalización]] -Tabla1[[#This Row],[Fecha de nac]])/365,0)))</f>
        <v>24</v>
      </c>
      <c r="O5" s="168" t="s">
        <v>80</v>
      </c>
      <c r="P5" s="72" t="s">
        <v>81</v>
      </c>
      <c r="Q5" s="73"/>
      <c r="R5" s="78"/>
      <c r="S5" s="78"/>
      <c r="T5" s="78"/>
      <c r="U5" s="240">
        <f>IF(F5="","",Tabla1[[#This Row],[Fecha Inicio grupo]]+3*7-7)</f>
        <v>45684</v>
      </c>
      <c r="V5" s="241">
        <f>IF(F5="","",EDATE(Tabla1[[#This Row],[Fecha Inicio grupo]],3))</f>
        <v>45760</v>
      </c>
      <c r="W5" s="34" t="s">
        <v>82</v>
      </c>
      <c r="X5" s="34" t="s">
        <v>83</v>
      </c>
      <c r="Y5" s="76" t="s">
        <v>89</v>
      </c>
      <c r="Z5" s="76" t="s">
        <v>84</v>
      </c>
      <c r="AA5" s="76" t="s">
        <v>84</v>
      </c>
      <c r="AB5" s="76" t="s">
        <v>84</v>
      </c>
      <c r="AC5" s="76" t="s">
        <v>89</v>
      </c>
      <c r="AD5" s="76" t="s">
        <v>84</v>
      </c>
      <c r="AE5" s="76" t="s">
        <v>84</v>
      </c>
      <c r="AF5" s="76" t="s">
        <v>84</v>
      </c>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c r="BD5" s="233" t="str">
        <f>IF(F5="","",Tabla1[[#This Row],[sem 01]]&amp;Tabla1[[#This Row],[sem 02]]&amp;Tabla1[[#This Row],[sem 03]])</f>
        <v>FPP</v>
      </c>
      <c r="BE5" s="234" t="str">
        <f>IF(TRIM(F5)="","",$B$1&amp;"-"&amp;SUBSTITUTE(Tabla1[[#This Row],[Mes Inscrito]]," ","")&amp;"-"&amp;SUBSTITUTE(Tabla1[[#This Row],[Dia de clases Inscrito]]," ","")&amp;"-"&amp;SUBSTITUTE(Tabla1[[#This Row],[Horario Inscrito]]," ","")&amp;"-"&amp;Tabla1[[#This Row],[Fecha Inicio grupo]])</f>
        <v>Ayacucho Norte-Enero-Lunes-Miércoles-6:30-8:30pm-45670</v>
      </c>
      <c r="BF5" s="251" t="str">
        <f>IF(F5="","",Tabla1[[#This Row],[Curso]])</f>
        <v>Conócete a Ti Mismo y Oratoria</v>
      </c>
      <c r="BG5" s="252" t="str">
        <f>+IF(TRIM(F5)="","",$B$1&amp;"-"&amp;TRIM(Tabla1[[#This Row],[Mes Inscrito]])&amp;"-"&amp;TRIM(Tabla1[[#This Row],[Dia de clases Inscrito]])&amp;"-"&amp;TRIM(Tabla1[[#This Row],[Horario Inscrito]])&amp;"-"&amp;TRIM(Tabla1[[#This Row],[Fecha Inicio grupo]])&amp;"-"&amp;TRIM(Tabla1[[#This Row],[Tipo Incrito]]))</f>
        <v>Ayacucho Norte-Enero-Lunes - Miércoles-6:30 - 8:30 pm-45670-Inscrito Nuevo</v>
      </c>
      <c r="BH5" s="307"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8">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5" s="308"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8"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45670</v>
      </c>
      <c r="G6" s="45"/>
      <c r="H6" s="163" t="s">
        <v>90</v>
      </c>
      <c r="I6" s="28" t="s">
        <v>91</v>
      </c>
      <c r="J6" s="28" t="s">
        <v>92</v>
      </c>
      <c r="K6" s="69" t="s">
        <v>93</v>
      </c>
      <c r="L6" s="68"/>
      <c r="M6" s="46">
        <v>38505</v>
      </c>
      <c r="N6" s="238">
        <f ca="1">IF(Tabla1[[#This Row],[Fecha de nac]]="","",IF(Tabla1[[#This Row],[Fecha Finalización]] &gt;=TODAY(), DATEDIF(Tabla1[[#This Row],[Fecha de nac]],TODAY(),"y"), ROUNDDOWN((Tabla1[[#This Row],[Fecha Finalización]] -Tabla1[[#This Row],[Fecha de nac]])/365,0)))</f>
        <v>19</v>
      </c>
      <c r="O6" s="168" t="s">
        <v>80</v>
      </c>
      <c r="P6" s="72" t="s">
        <v>81</v>
      </c>
      <c r="Q6" s="73"/>
      <c r="R6" s="72"/>
      <c r="S6" s="79"/>
      <c r="T6" s="79"/>
      <c r="U6" s="240">
        <f>IF(F6="","",Tabla1[[#This Row],[Fecha Inicio grupo]]+3*7-7)</f>
        <v>45684</v>
      </c>
      <c r="V6" s="241">
        <f>IF(F6="","",EDATE(Tabla1[[#This Row],[Fecha Inicio grupo]],3))</f>
        <v>45760</v>
      </c>
      <c r="W6" s="34" t="s">
        <v>82</v>
      </c>
      <c r="X6" s="34" t="s">
        <v>83</v>
      </c>
      <c r="Y6" s="76" t="s">
        <v>84</v>
      </c>
      <c r="Z6" s="76" t="s">
        <v>84</v>
      </c>
      <c r="AA6" s="76" t="s">
        <v>84</v>
      </c>
      <c r="AB6" s="76" t="s">
        <v>84</v>
      </c>
      <c r="AC6" s="76" t="s">
        <v>84</v>
      </c>
      <c r="AD6" s="76" t="s">
        <v>84</v>
      </c>
      <c r="AE6" s="76" t="s">
        <v>84</v>
      </c>
      <c r="AF6" s="76" t="s">
        <v>84</v>
      </c>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c r="BD6" s="233" t="str">
        <f>IF(F6="","",Tabla1[[#This Row],[sem 01]]&amp;Tabla1[[#This Row],[sem 02]]&amp;Tabla1[[#This Row],[sem 03]])</f>
        <v>PPP</v>
      </c>
      <c r="BE6" s="234" t="str">
        <f>IF(TRIM(F6)="","",$B$1&amp;"-"&amp;SUBSTITUTE(Tabla1[[#This Row],[Mes Inscrito]]," ","")&amp;"-"&amp;SUBSTITUTE(Tabla1[[#This Row],[Dia de clases Inscrito]]," ","")&amp;"-"&amp;SUBSTITUTE(Tabla1[[#This Row],[Horario Inscrito]]," ","")&amp;"-"&amp;Tabla1[[#This Row],[Fecha Inicio grupo]])</f>
        <v>Ayacucho Norte-Enero-Lunes-Miércoles-6:30-8:30pm-45670</v>
      </c>
      <c r="BF6" s="251" t="str">
        <f>IF(F6="","",Tabla1[[#This Row],[Curso]])</f>
        <v>Conócete a Ti Mismo y Oratoria</v>
      </c>
      <c r="BG6" s="252" t="str">
        <f>+IF(TRIM(F6)="","",$B$1&amp;"-"&amp;TRIM(Tabla1[[#This Row],[Mes Inscrito]])&amp;"-"&amp;TRIM(Tabla1[[#This Row],[Dia de clases Inscrito]])&amp;"-"&amp;TRIM(Tabla1[[#This Row],[Horario Inscrito]])&amp;"-"&amp;TRIM(Tabla1[[#This Row],[Fecha Inicio grupo]])&amp;"-"&amp;TRIM(Tabla1[[#This Row],[Tipo Incrito]]))</f>
        <v>Ayacucho Norte-Enero-Lunes - Miércoles-6:30 - 8:30 pm-45670-Inscrito Nuevo</v>
      </c>
      <c r="BH6" s="307"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8">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6" s="308"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8"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45670</v>
      </c>
      <c r="G7" s="45"/>
      <c r="H7" s="163" t="s">
        <v>94</v>
      </c>
      <c r="I7" s="28" t="s">
        <v>95</v>
      </c>
      <c r="J7" s="28" t="s">
        <v>96</v>
      </c>
      <c r="K7" s="69" t="s">
        <v>97</v>
      </c>
      <c r="L7" s="68"/>
      <c r="M7" s="46">
        <v>32968</v>
      </c>
      <c r="N7" s="238">
        <f ca="1">IF(Tabla1[[#This Row],[Fecha de nac]]="","",IF(Tabla1[[#This Row],[Fecha Finalización]] &gt;=TODAY(), DATEDIF(Tabla1[[#This Row],[Fecha de nac]],TODAY(),"y"), ROUNDDOWN((Tabla1[[#This Row],[Fecha Finalización]] -Tabla1[[#This Row],[Fecha de nac]])/365,0)))</f>
        <v>34</v>
      </c>
      <c r="O7" s="168" t="s">
        <v>80</v>
      </c>
      <c r="P7" s="72" t="s">
        <v>81</v>
      </c>
      <c r="Q7" s="73"/>
      <c r="R7" s="78"/>
      <c r="S7" s="78"/>
      <c r="T7" s="78"/>
      <c r="U7" s="240">
        <f>IF(F7="","",Tabla1[[#This Row],[Fecha Inicio grupo]]+3*7-7)</f>
        <v>45684</v>
      </c>
      <c r="V7" s="241">
        <f>IF(F7="","",EDATE(Tabla1[[#This Row],[Fecha Inicio grupo]],3))</f>
        <v>45760</v>
      </c>
      <c r="W7" s="34" t="s">
        <v>82</v>
      </c>
      <c r="X7" s="34" t="s">
        <v>83</v>
      </c>
      <c r="Y7" s="76" t="s">
        <v>84</v>
      </c>
      <c r="Z7" s="76" t="s">
        <v>84</v>
      </c>
      <c r="AA7" s="76" t="s">
        <v>84</v>
      </c>
      <c r="AB7" s="76" t="s">
        <v>84</v>
      </c>
      <c r="AC7" s="76" t="s">
        <v>84</v>
      </c>
      <c r="AD7" s="76" t="s">
        <v>84</v>
      </c>
      <c r="AE7" s="76" t="s">
        <v>84</v>
      </c>
      <c r="AF7" s="76" t="s">
        <v>84</v>
      </c>
      <c r="AG7" s="76"/>
      <c r="AH7" s="76"/>
      <c r="AI7" s="76"/>
      <c r="AJ7" s="76"/>
      <c r="AK7" s="76"/>
      <c r="AL7" s="76"/>
      <c r="AM7" s="76"/>
      <c r="AN7" s="76"/>
      <c r="AO7" s="144"/>
      <c r="AP7" s="246" t="str">
        <f>IF(F7="","",IFERROR(VLOOKUP(SUBSTITUTE(SUBSTITUTE(Tabla1[[#This Row],[Uso Sistemas]],"T","P"),"N","F"),Parámetros!$M$2:$N$17,2,0),"Completar hasta 3ra sem. para evaluar a Probacionista"))</f>
        <v>Asistió</v>
      </c>
      <c r="AQ7" s="39"/>
      <c r="AR7" s="200"/>
      <c r="AS7" s="39"/>
      <c r="AT7" s="28"/>
      <c r="AU7" s="28"/>
      <c r="AV7" s="28"/>
      <c r="AW7" s="28"/>
      <c r="AX7" s="244">
        <f>IF(V7="","",EOMONTH(EDATE(Tabla1[[#This Row],[Fecha Finalización]],2),0))</f>
        <v>45838</v>
      </c>
      <c r="AY7" s="39"/>
      <c r="AZ7" s="249">
        <f>IF(V7="","",EOMONTH(EDATE(Tabla1[[#This Row],[Fecha Finalización]],3),0))</f>
        <v>45869</v>
      </c>
      <c r="BA7" s="39"/>
      <c r="BB7" s="39"/>
      <c r="BC7" s="235"/>
      <c r="BD7" s="233" t="str">
        <f>IF(F7="","",Tabla1[[#This Row],[sem 01]]&amp;Tabla1[[#This Row],[sem 02]]&amp;Tabla1[[#This Row],[sem 03]])</f>
        <v>PPP</v>
      </c>
      <c r="BE7" s="234" t="str">
        <f>IF(TRIM(F7)="","",$B$1&amp;"-"&amp;SUBSTITUTE(Tabla1[[#This Row],[Mes Inscrito]]," ","")&amp;"-"&amp;SUBSTITUTE(Tabla1[[#This Row],[Dia de clases Inscrito]]," ","")&amp;"-"&amp;SUBSTITUTE(Tabla1[[#This Row],[Horario Inscrito]]," ","")&amp;"-"&amp;Tabla1[[#This Row],[Fecha Inicio grupo]])</f>
        <v>Ayacucho Norte-Enero-Lunes-Miércoles-6:30-8:30pm-45670</v>
      </c>
      <c r="BF7" s="251" t="str">
        <f>IF(F7="","",Tabla1[[#This Row],[Curso]])</f>
        <v>Conócete a Ti Mismo y Oratoria</v>
      </c>
      <c r="BG7" s="252" t="str">
        <f>+IF(TRIM(F7)="","",$B$1&amp;"-"&amp;TRIM(Tabla1[[#This Row],[Mes Inscrito]])&amp;"-"&amp;TRIM(Tabla1[[#This Row],[Dia de clases Inscrito]])&amp;"-"&amp;TRIM(Tabla1[[#This Row],[Horario Inscrito]])&amp;"-"&amp;TRIM(Tabla1[[#This Row],[Fecha Inicio grupo]])&amp;"-"&amp;TRIM(Tabla1[[#This Row],[Tipo Incrito]]))</f>
        <v>Ayacucho Norte-Enero-Lunes - Miércoles-6:30 - 8:30 pm-45670-Inscrito Nuevo</v>
      </c>
      <c r="BH7" s="307"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8">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7" s="308"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8"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45670</v>
      </c>
      <c r="G8" s="45"/>
      <c r="H8" s="163" t="s">
        <v>98</v>
      </c>
      <c r="I8" s="28" t="s">
        <v>99</v>
      </c>
      <c r="J8" s="28" t="s">
        <v>100</v>
      </c>
      <c r="K8" s="69" t="s">
        <v>101</v>
      </c>
      <c r="L8" s="68"/>
      <c r="M8" s="46">
        <v>37967</v>
      </c>
      <c r="N8" s="238">
        <f ca="1">IF(Tabla1[[#This Row],[Fecha de nac]]="","",IF(Tabla1[[#This Row],[Fecha Finalización]] &gt;=TODAY(), DATEDIF(Tabla1[[#This Row],[Fecha de nac]],TODAY(),"y"), ROUNDDOWN((Tabla1[[#This Row],[Fecha Finalización]] -Tabla1[[#This Row],[Fecha de nac]])/365,0)))</f>
        <v>21</v>
      </c>
      <c r="O8" s="168" t="s">
        <v>80</v>
      </c>
      <c r="P8" s="72" t="s">
        <v>81</v>
      </c>
      <c r="Q8" s="73"/>
      <c r="R8" s="78"/>
      <c r="S8" s="78"/>
      <c r="T8" s="78"/>
      <c r="U8" s="240">
        <f>IF(F8="","",Tabla1[[#This Row],[Fecha Inicio grupo]]+3*7-7)</f>
        <v>45684</v>
      </c>
      <c r="V8" s="241">
        <f>IF(F8="","",EDATE(Tabla1[[#This Row],[Fecha Inicio grupo]],3))</f>
        <v>45760</v>
      </c>
      <c r="W8" s="34" t="s">
        <v>82</v>
      </c>
      <c r="X8" s="34" t="s">
        <v>83</v>
      </c>
      <c r="Y8" s="76" t="s">
        <v>102</v>
      </c>
      <c r="Z8" s="76" t="s">
        <v>84</v>
      </c>
      <c r="AA8" s="76" t="s">
        <v>84</v>
      </c>
      <c r="AB8" s="76" t="s">
        <v>89</v>
      </c>
      <c r="AC8" s="76" t="s">
        <v>84</v>
      </c>
      <c r="AD8" s="76" t="s">
        <v>84</v>
      </c>
      <c r="AE8" s="76" t="s">
        <v>84</v>
      </c>
      <c r="AF8" s="76" t="s">
        <v>89</v>
      </c>
      <c r="AG8" s="76"/>
      <c r="AH8" s="76"/>
      <c r="AI8" s="76"/>
      <c r="AJ8" s="76"/>
      <c r="AK8" s="76"/>
      <c r="AL8" s="76"/>
      <c r="AM8" s="76"/>
      <c r="AN8" s="76"/>
      <c r="AO8" s="144"/>
      <c r="AP8" s="246" t="str">
        <f>IF(F8="","",IFERROR(VLOOKUP(SUBSTITUTE(SUBSTITUTE(Tabla1[[#This Row],[Uso Sistemas]],"T","P"),"N","F"),Parámetros!$M$2:$N$17,2,0),"Completar hasta 3ra sem. para evaluar a Probacionista"))</f>
        <v>Asistió</v>
      </c>
      <c r="AQ8" s="39"/>
      <c r="AR8" s="200"/>
      <c r="AS8" s="39"/>
      <c r="AT8" s="28"/>
      <c r="AU8" s="28"/>
      <c r="AV8" s="28"/>
      <c r="AW8" s="28"/>
      <c r="AX8" s="244">
        <f>IF(V8="","",EOMONTH(EDATE(Tabla1[[#This Row],[Fecha Finalización]],2),0))</f>
        <v>45838</v>
      </c>
      <c r="AY8" s="39"/>
      <c r="AZ8" s="249">
        <f>IF(V8="","",EOMONTH(EDATE(Tabla1[[#This Row],[Fecha Finalización]],3),0))</f>
        <v>45869</v>
      </c>
      <c r="BA8" s="39"/>
      <c r="BB8" s="39"/>
      <c r="BC8" s="235"/>
      <c r="BD8" s="233" t="str">
        <f>IF(F8="","",Tabla1[[#This Row],[sem 01]]&amp;Tabla1[[#This Row],[sem 02]]&amp;Tabla1[[#This Row],[sem 03]])</f>
        <v>NPP</v>
      </c>
      <c r="BE8" s="234" t="str">
        <f>IF(TRIM(F8)="","",$B$1&amp;"-"&amp;SUBSTITUTE(Tabla1[[#This Row],[Mes Inscrito]]," ","")&amp;"-"&amp;SUBSTITUTE(Tabla1[[#This Row],[Dia de clases Inscrito]]," ","")&amp;"-"&amp;SUBSTITUTE(Tabla1[[#This Row],[Horario Inscrito]]," ","")&amp;"-"&amp;Tabla1[[#This Row],[Fecha Inicio grupo]])</f>
        <v>Ayacucho Norte-Enero-Lunes-Miércoles-6:30-8:30pm-45670</v>
      </c>
      <c r="BF8" s="251" t="str">
        <f>IF(F8="","",Tabla1[[#This Row],[Curso]])</f>
        <v>Conócete a Ti Mismo y Oratoria</v>
      </c>
      <c r="BG8" s="252" t="str">
        <f>+IF(TRIM(F8)="","",$B$1&amp;"-"&amp;TRIM(Tabla1[[#This Row],[Mes Inscrito]])&amp;"-"&amp;TRIM(Tabla1[[#This Row],[Dia de clases Inscrito]])&amp;"-"&amp;TRIM(Tabla1[[#This Row],[Horario Inscrito]])&amp;"-"&amp;TRIM(Tabla1[[#This Row],[Fecha Inicio grupo]])&amp;"-"&amp;TRIM(Tabla1[[#This Row],[Tipo Incrito]]))</f>
        <v>Ayacucho Norte-Enero-Lunes - Miércoles-6:30 - 8:30 pm-45670-Inscrito Nuevo</v>
      </c>
      <c r="BH8" s="307"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8">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45691</v>
      </c>
      <c r="BJ8" s="308"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8" t="str">
        <f>IF(Tabla1[[#This Row],[Fecha Inicio grupo]]="","",IFERROR(VLOOKUP(Tabla1[[#This Row],[Mes de Alta como miembro]],Parámetros!$AM$2:$AN$16,2,0),"01/01/1900"))</f>
        <v>01/01/1900</v>
      </c>
    </row>
    <row r="9" spans="1:79" s="24" customFormat="1" ht="12">
      <c r="A9" s="68">
        <v>6</v>
      </c>
      <c r="B9" s="34" t="s">
        <v>72</v>
      </c>
      <c r="C9" s="34" t="s">
        <v>73</v>
      </c>
      <c r="D9" s="42" t="s">
        <v>103</v>
      </c>
      <c r="E9" s="42" t="s">
        <v>104</v>
      </c>
      <c r="F9" s="45">
        <v>45671</v>
      </c>
      <c r="G9" s="45"/>
      <c r="H9" s="163" t="s">
        <v>105</v>
      </c>
      <c r="I9" s="28" t="s">
        <v>106</v>
      </c>
      <c r="J9" s="28" t="s">
        <v>107</v>
      </c>
      <c r="K9" s="69" t="s">
        <v>108</v>
      </c>
      <c r="L9" s="68"/>
      <c r="M9" s="46">
        <v>37742</v>
      </c>
      <c r="N9" s="238">
        <f ca="1">IF(Tabla1[[#This Row],[Fecha de nac]]="","",IF(Tabla1[[#This Row],[Fecha Finalización]] &gt;=TODAY(), DATEDIF(Tabla1[[#This Row],[Fecha de nac]],TODAY(),"y"), ROUNDDOWN((Tabla1[[#This Row],[Fecha Finalización]] -Tabla1[[#This Row],[Fecha de nac]])/365,0)))</f>
        <v>21</v>
      </c>
      <c r="O9" s="168" t="s">
        <v>109</v>
      </c>
      <c r="P9" s="72" t="s">
        <v>81</v>
      </c>
      <c r="Q9" s="73"/>
      <c r="R9" s="78"/>
      <c r="S9" s="78"/>
      <c r="T9" s="78"/>
      <c r="U9" s="240">
        <f>IF(F9="","",Tabla1[[#This Row],[Fecha Inicio grupo]]+3*7-7)</f>
        <v>45685</v>
      </c>
      <c r="V9" s="241">
        <f>IF(F9="","",EDATE(Tabla1[[#This Row],[Fecha Inicio grupo]],3))</f>
        <v>45761</v>
      </c>
      <c r="W9" s="34" t="s">
        <v>82</v>
      </c>
      <c r="X9" s="34" t="s">
        <v>83</v>
      </c>
      <c r="Y9" s="76" t="s">
        <v>84</v>
      </c>
      <c r="Z9" s="76" t="s">
        <v>84</v>
      </c>
      <c r="AA9" s="76" t="s">
        <v>84</v>
      </c>
      <c r="AB9" s="76" t="s">
        <v>84</v>
      </c>
      <c r="AC9" s="76" t="s">
        <v>84</v>
      </c>
      <c r="AD9" s="76" t="s">
        <v>84</v>
      </c>
      <c r="AE9" s="76" t="s">
        <v>84</v>
      </c>
      <c r="AF9" s="76" t="s">
        <v>84</v>
      </c>
      <c r="AG9" s="76"/>
      <c r="AH9" s="76"/>
      <c r="AI9" s="76"/>
      <c r="AJ9" s="76"/>
      <c r="AK9" s="76"/>
      <c r="AL9" s="76"/>
      <c r="AM9" s="76"/>
      <c r="AN9" s="76"/>
      <c r="AO9" s="144"/>
      <c r="AP9" s="246" t="str">
        <f>IF(F9="","",IFERROR(VLOOKUP(SUBSTITUTE(SUBSTITUTE(Tabla1[[#This Row],[Uso Sistemas]],"T","P"),"N","F"),Parámetros!$M$2:$N$17,2,0),"Completar hasta 3ra sem. para evaluar a Probacionista"))</f>
        <v>Asistió</v>
      </c>
      <c r="AQ9" s="39"/>
      <c r="AR9" s="200"/>
      <c r="AS9" s="39"/>
      <c r="AT9" s="28"/>
      <c r="AU9" s="28"/>
      <c r="AV9" s="28"/>
      <c r="AW9" s="28"/>
      <c r="AX9" s="244">
        <f>IF(V9="","",EOMONTH(EDATE(Tabla1[[#This Row],[Fecha Finalización]],2),0))</f>
        <v>45838</v>
      </c>
      <c r="AY9" s="39"/>
      <c r="AZ9" s="249">
        <f>IF(V9="","",EOMONTH(EDATE(Tabla1[[#This Row],[Fecha Finalización]],3),0))</f>
        <v>45869</v>
      </c>
      <c r="BA9" s="39"/>
      <c r="BB9" s="39"/>
      <c r="BC9" s="235"/>
      <c r="BD9" s="233" t="str">
        <f>IF(F9="","",Tabla1[[#This Row],[sem 01]]&amp;Tabla1[[#This Row],[sem 02]]&amp;Tabla1[[#This Row],[sem 03]])</f>
        <v>PPP</v>
      </c>
      <c r="BE9" s="234" t="str">
        <f>IF(TRIM(F9)="","",$B$1&amp;"-"&amp;SUBSTITUTE(Tabla1[[#This Row],[Mes Inscrito]]," ","")&amp;"-"&amp;SUBSTITUTE(Tabla1[[#This Row],[Dia de clases Inscrito]]," ","")&amp;"-"&amp;SUBSTITUTE(Tabla1[[#This Row],[Horario Inscrito]]," ","")&amp;"-"&amp;Tabla1[[#This Row],[Fecha Inicio grupo]])</f>
        <v>Ayacucho Norte-Enero-Martes-Jueves-4:30-6:30pm-45671</v>
      </c>
      <c r="BF9" s="251" t="str">
        <f>IF(F9="","",Tabla1[[#This Row],[Curso]])</f>
        <v>Conócete a Ti Mismo y Oratoria</v>
      </c>
      <c r="BG9" s="252" t="str">
        <f>+IF(TRIM(F9)="","",$B$1&amp;"-"&amp;TRIM(Tabla1[[#This Row],[Mes Inscrito]])&amp;"-"&amp;TRIM(Tabla1[[#This Row],[Dia de clases Inscrito]])&amp;"-"&amp;TRIM(Tabla1[[#This Row],[Horario Inscrito]])&amp;"-"&amp;TRIM(Tabla1[[#This Row],[Fecha Inicio grupo]])&amp;"-"&amp;TRIM(Tabla1[[#This Row],[Tipo Incrito]]))</f>
        <v>Ayacucho Norte-Enero-Martes - Jueves-4:30 - 6:30 pm-45671-Inscrito Nuevo</v>
      </c>
      <c r="BH9" s="307"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8">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9" s="308"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8" t="str">
        <f>IF(Tabla1[[#This Row],[Fecha Inicio grupo]]="","",IFERROR(VLOOKUP(Tabla1[[#This Row],[Mes de Alta como miembro]],Parámetros!$AM$2:$AN$16,2,0),"01/01/1900"))</f>
        <v>01/01/1900</v>
      </c>
    </row>
    <row r="10" spans="1:79" s="24" customFormat="1" ht="12">
      <c r="A10" s="68">
        <v>7</v>
      </c>
      <c r="B10" s="34" t="s">
        <v>72</v>
      </c>
      <c r="C10" s="34" t="s">
        <v>73</v>
      </c>
      <c r="D10" s="42" t="s">
        <v>103</v>
      </c>
      <c r="E10" s="42" t="s">
        <v>104</v>
      </c>
      <c r="F10" s="45">
        <v>45671</v>
      </c>
      <c r="G10" s="45"/>
      <c r="H10" s="163" t="s">
        <v>110</v>
      </c>
      <c r="I10" s="28" t="s">
        <v>111</v>
      </c>
      <c r="J10" s="28" t="s">
        <v>112</v>
      </c>
      <c r="K10" s="69" t="s">
        <v>113</v>
      </c>
      <c r="L10" s="68"/>
      <c r="M10" s="46">
        <v>38021</v>
      </c>
      <c r="N10" s="238">
        <f ca="1">IF(Tabla1[[#This Row],[Fecha de nac]]="","",IF(Tabla1[[#This Row],[Fecha Finalización]] &gt;=TODAY(), DATEDIF(Tabla1[[#This Row],[Fecha de nac]],TODAY(),"y"), ROUNDDOWN((Tabla1[[#This Row],[Fecha Finalización]] -Tabla1[[#This Row],[Fecha de nac]])/365,0)))</f>
        <v>21</v>
      </c>
      <c r="O10" s="168" t="s">
        <v>109</v>
      </c>
      <c r="P10" s="72" t="s">
        <v>81</v>
      </c>
      <c r="Q10" s="73"/>
      <c r="R10" s="78"/>
      <c r="S10" s="78"/>
      <c r="T10" s="78"/>
      <c r="U10" s="240">
        <f>IF(F10="","",Tabla1[[#This Row],[Fecha Inicio grupo]]+3*7-7)</f>
        <v>45685</v>
      </c>
      <c r="V10" s="241">
        <f>IF(F10="","",EDATE(Tabla1[[#This Row],[Fecha Inicio grupo]],3))</f>
        <v>45761</v>
      </c>
      <c r="W10" s="34" t="s">
        <v>114</v>
      </c>
      <c r="X10" s="34" t="s">
        <v>114</v>
      </c>
      <c r="Y10" s="76" t="s">
        <v>84</v>
      </c>
      <c r="Z10" s="76" t="s">
        <v>84</v>
      </c>
      <c r="AA10" s="76" t="s">
        <v>84</v>
      </c>
      <c r="AB10" s="76" t="s">
        <v>89</v>
      </c>
      <c r="AC10" s="76" t="s">
        <v>89</v>
      </c>
      <c r="AD10" s="76" t="s">
        <v>89</v>
      </c>
      <c r="AE10" s="76" t="s">
        <v>89</v>
      </c>
      <c r="AF10" s="76" t="s">
        <v>89</v>
      </c>
      <c r="AG10" s="76"/>
      <c r="AH10" s="76"/>
      <c r="AI10" s="76"/>
      <c r="AJ10" s="76"/>
      <c r="AK10" s="76"/>
      <c r="AL10" s="76"/>
      <c r="AM10" s="76"/>
      <c r="AN10" s="76"/>
      <c r="AO10" s="144"/>
      <c r="AP10" s="246" t="str">
        <f>IF(F10="","",IFERROR(VLOOKUP(SUBSTITUTE(SUBSTITUTE(Tabla1[[#This Row],[Uso Sistemas]],"T","P"),"N","F"),Parámetros!$M$2:$N$17,2,0),"Completar hasta 3ra sem. para evaluar a Probacionista"))</f>
        <v>Asistió</v>
      </c>
      <c r="AQ10" s="39"/>
      <c r="AR10" s="200"/>
      <c r="AS10" s="39"/>
      <c r="AT10" s="28"/>
      <c r="AU10" s="28"/>
      <c r="AV10" s="28"/>
      <c r="AW10" s="28"/>
      <c r="AX10" s="244">
        <f>IF(V10="","",EOMONTH(EDATE(Tabla1[[#This Row],[Fecha Finalización]],2),0))</f>
        <v>45838</v>
      </c>
      <c r="AY10" s="39"/>
      <c r="AZ10" s="249">
        <f>IF(V10="","",EOMONTH(EDATE(Tabla1[[#This Row],[Fecha Finalización]],3),0))</f>
        <v>45869</v>
      </c>
      <c r="BA10" s="39"/>
      <c r="BB10" s="39"/>
      <c r="BC10" s="235"/>
      <c r="BD10" s="233" t="str">
        <f>IF(F10="","",Tabla1[[#This Row],[sem 01]]&amp;Tabla1[[#This Row],[sem 02]]&amp;Tabla1[[#This Row],[sem 03]])</f>
        <v>PPP</v>
      </c>
      <c r="BE10" s="234" t="str">
        <f>IF(TRIM(F10)="","",$B$1&amp;"-"&amp;SUBSTITUTE(Tabla1[[#This Row],[Mes Inscrito]]," ","")&amp;"-"&amp;SUBSTITUTE(Tabla1[[#This Row],[Dia de clases Inscrito]]," ","")&amp;"-"&amp;SUBSTITUTE(Tabla1[[#This Row],[Horario Inscrito]]," ","")&amp;"-"&amp;Tabla1[[#This Row],[Fecha Inicio grupo]])</f>
        <v>Ayacucho Norte-Enero-Martes-Jueves-4:30-6:30pm-45671</v>
      </c>
      <c r="BF10" s="251" t="str">
        <f>IF(F10="","",Tabla1[[#This Row],[Curso]])</f>
        <v>Conócete a Ti Mismo y Oratoria</v>
      </c>
      <c r="BG10" s="252" t="str">
        <f>+IF(TRIM(F10)="","",$B$1&amp;"-"&amp;TRIM(Tabla1[[#This Row],[Mes Inscrito]])&amp;"-"&amp;TRIM(Tabla1[[#This Row],[Dia de clases Inscrito]])&amp;"-"&amp;TRIM(Tabla1[[#This Row],[Horario Inscrito]])&amp;"-"&amp;TRIM(Tabla1[[#This Row],[Fecha Inicio grupo]])&amp;"-"&amp;TRIM(Tabla1[[#This Row],[Tipo Incrito]]))</f>
        <v>Ayacucho Norte-Enero-Martes - Jueves-4:30 - 6:30 pm-45671-Inscrito Nuevo</v>
      </c>
      <c r="BH10" s="307"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8">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0" s="308"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8" t="str">
        <f>IF(Tabla1[[#This Row],[Fecha Inicio grupo]]="","",IFERROR(VLOOKUP(Tabla1[[#This Row],[Mes de Alta como miembro]],Parámetros!$AM$2:$AN$16,2,0),"01/01/1900"))</f>
        <v>01/01/1900</v>
      </c>
    </row>
    <row r="11" spans="1:79" s="24" customFormat="1" ht="12">
      <c r="A11" s="68">
        <v>8</v>
      </c>
      <c r="B11" s="34" t="s">
        <v>72</v>
      </c>
      <c r="C11" s="34" t="s">
        <v>73</v>
      </c>
      <c r="D11" s="42" t="s">
        <v>103</v>
      </c>
      <c r="E11" s="42" t="s">
        <v>104</v>
      </c>
      <c r="F11" s="45">
        <v>45671</v>
      </c>
      <c r="G11" s="45"/>
      <c r="H11" s="163" t="s">
        <v>115</v>
      </c>
      <c r="I11" s="28" t="s">
        <v>116</v>
      </c>
      <c r="J11" s="28" t="s">
        <v>117</v>
      </c>
      <c r="K11" s="69" t="s">
        <v>118</v>
      </c>
      <c r="L11" s="68"/>
      <c r="M11" s="46">
        <v>39775</v>
      </c>
      <c r="N11" s="238">
        <f ca="1">IF(Tabla1[[#This Row],[Fecha de nac]]="","",IF(Tabla1[[#This Row],[Fecha Finalización]] &gt;=TODAY(), DATEDIF(Tabla1[[#This Row],[Fecha de nac]],TODAY(),"y"), ROUNDDOWN((Tabla1[[#This Row],[Fecha Finalización]] -Tabla1[[#This Row],[Fecha de nac]])/365,0)))</f>
        <v>16</v>
      </c>
      <c r="O11" s="168" t="s">
        <v>109</v>
      </c>
      <c r="P11" s="72" t="s">
        <v>81</v>
      </c>
      <c r="Q11" s="73"/>
      <c r="R11" s="78"/>
      <c r="S11" s="78"/>
      <c r="T11" s="78"/>
      <c r="U11" s="240">
        <f>IF(F11="","",Tabla1[[#This Row],[Fecha Inicio grupo]]+3*7-7)</f>
        <v>45685</v>
      </c>
      <c r="V11" s="241">
        <f>IF(F11="","",EDATE(Tabla1[[#This Row],[Fecha Inicio grupo]],3))</f>
        <v>45761</v>
      </c>
      <c r="W11" s="34" t="s">
        <v>114</v>
      </c>
      <c r="X11" s="34" t="s">
        <v>114</v>
      </c>
      <c r="Y11" s="76" t="s">
        <v>89</v>
      </c>
      <c r="Z11" s="76" t="s">
        <v>84</v>
      </c>
      <c r="AA11" s="76" t="s">
        <v>84</v>
      </c>
      <c r="AB11" s="76" t="s">
        <v>84</v>
      </c>
      <c r="AC11" s="76" t="s">
        <v>84</v>
      </c>
      <c r="AD11" s="76" t="s">
        <v>84</v>
      </c>
      <c r="AE11" s="76" t="s">
        <v>84</v>
      </c>
      <c r="AF11" s="76" t="s">
        <v>89</v>
      </c>
      <c r="AG11" s="76"/>
      <c r="AH11" s="76"/>
      <c r="AI11" s="76"/>
      <c r="AJ11" s="76"/>
      <c r="AK11" s="76"/>
      <c r="AL11" s="76"/>
      <c r="AM11" s="76"/>
      <c r="AN11" s="76"/>
      <c r="AO11" s="144"/>
      <c r="AP11" s="246" t="str">
        <f>IF(F11="","",IFERROR(VLOOKUP(SUBSTITUTE(SUBSTITUTE(Tabla1[[#This Row],[Uso Sistemas]],"T","P"),"N","F"),Parámetros!$M$2:$N$17,2,0),"Completar hasta 3ra sem. para evaluar a Probacionista"))</f>
        <v>Asistió</v>
      </c>
      <c r="AQ11" s="39"/>
      <c r="AR11" s="200"/>
      <c r="AS11" s="39"/>
      <c r="AT11" s="28"/>
      <c r="AU11" s="28"/>
      <c r="AV11" s="28"/>
      <c r="AW11" s="28"/>
      <c r="AX11" s="244">
        <f>IF(V11="","",EOMONTH(EDATE(Tabla1[[#This Row],[Fecha Finalización]],2),0))</f>
        <v>45838</v>
      </c>
      <c r="AY11" s="39"/>
      <c r="AZ11" s="249">
        <f>IF(V11="","",EOMONTH(EDATE(Tabla1[[#This Row],[Fecha Finalización]],3),0))</f>
        <v>45869</v>
      </c>
      <c r="BA11" s="39"/>
      <c r="BB11" s="39"/>
      <c r="BC11" s="235"/>
      <c r="BD11" s="233" t="str">
        <f>IF(F11="","",Tabla1[[#This Row],[sem 01]]&amp;Tabla1[[#This Row],[sem 02]]&amp;Tabla1[[#This Row],[sem 03]])</f>
        <v>FPP</v>
      </c>
      <c r="BE11" s="234" t="str">
        <f>IF(TRIM(F11)="","",$B$1&amp;"-"&amp;SUBSTITUTE(Tabla1[[#This Row],[Mes Inscrito]]," ","")&amp;"-"&amp;SUBSTITUTE(Tabla1[[#This Row],[Dia de clases Inscrito]]," ","")&amp;"-"&amp;SUBSTITUTE(Tabla1[[#This Row],[Horario Inscrito]]," ","")&amp;"-"&amp;Tabla1[[#This Row],[Fecha Inicio grupo]])</f>
        <v>Ayacucho Norte-Enero-Martes-Jueves-4:30-6:30pm-45671</v>
      </c>
      <c r="BF11" s="251" t="str">
        <f>IF(F11="","",Tabla1[[#This Row],[Curso]])</f>
        <v>Conócete a Ti Mismo y Oratoria</v>
      </c>
      <c r="BG11" s="252" t="str">
        <f>+IF(TRIM(F11)="","",$B$1&amp;"-"&amp;TRIM(Tabla1[[#This Row],[Mes Inscrito]])&amp;"-"&amp;TRIM(Tabla1[[#This Row],[Dia de clases Inscrito]])&amp;"-"&amp;TRIM(Tabla1[[#This Row],[Horario Inscrito]])&amp;"-"&amp;TRIM(Tabla1[[#This Row],[Fecha Inicio grupo]])&amp;"-"&amp;TRIM(Tabla1[[#This Row],[Tipo Incrito]]))</f>
        <v>Ayacucho Norte-Enero-Martes - Jueves-4:30 - 6:30 pm-45671-Inscrito Nuevo</v>
      </c>
      <c r="BH11" s="307"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8">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1" s="308"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8" t="str">
        <f>IF(Tabla1[[#This Row],[Fecha Inicio grupo]]="","",IFERROR(VLOOKUP(Tabla1[[#This Row],[Mes de Alta como miembro]],Parámetros!$AM$2:$AN$16,2,0),"01/01/1900"))</f>
        <v>01/01/1900</v>
      </c>
    </row>
    <row r="12" spans="1:79" s="24" customFormat="1" ht="12">
      <c r="A12" s="68">
        <v>9</v>
      </c>
      <c r="B12" s="34" t="s">
        <v>72</v>
      </c>
      <c r="C12" s="34" t="s">
        <v>73</v>
      </c>
      <c r="D12" s="42" t="s">
        <v>103</v>
      </c>
      <c r="E12" s="42" t="s">
        <v>104</v>
      </c>
      <c r="F12" s="45">
        <v>45671</v>
      </c>
      <c r="G12" s="45"/>
      <c r="H12" s="163" t="s">
        <v>119</v>
      </c>
      <c r="I12" s="28" t="s">
        <v>120</v>
      </c>
      <c r="J12" s="28" t="s">
        <v>121</v>
      </c>
      <c r="K12" s="69" t="s">
        <v>122</v>
      </c>
      <c r="L12" s="68"/>
      <c r="M12" s="46">
        <v>38949</v>
      </c>
      <c r="N12" s="238">
        <f ca="1">IF(Tabla1[[#This Row],[Fecha de nac]]="","",IF(Tabla1[[#This Row],[Fecha Finalización]] &gt;=TODAY(), DATEDIF(Tabla1[[#This Row],[Fecha de nac]],TODAY(),"y"), ROUNDDOWN((Tabla1[[#This Row],[Fecha Finalización]] -Tabla1[[#This Row],[Fecha de nac]])/365,0)))</f>
        <v>18</v>
      </c>
      <c r="O12" s="168" t="s">
        <v>109</v>
      </c>
      <c r="P12" s="72" t="s">
        <v>81</v>
      </c>
      <c r="Q12" s="73"/>
      <c r="R12" s="78"/>
      <c r="S12" s="78"/>
      <c r="T12" s="78"/>
      <c r="U12" s="240">
        <f>IF(F12="","",Tabla1[[#This Row],[Fecha Inicio grupo]]+3*7-7)</f>
        <v>45685</v>
      </c>
      <c r="V12" s="241">
        <f>IF(F12="","",EDATE(Tabla1[[#This Row],[Fecha Inicio grupo]],3))</f>
        <v>45761</v>
      </c>
      <c r="W12" s="34" t="s">
        <v>114</v>
      </c>
      <c r="X12" s="34" t="s">
        <v>114</v>
      </c>
      <c r="Y12" s="76" t="s">
        <v>84</v>
      </c>
      <c r="Z12" s="76" t="s">
        <v>84</v>
      </c>
      <c r="AA12" s="76" t="s">
        <v>84</v>
      </c>
      <c r="AB12" s="76" t="s">
        <v>84</v>
      </c>
      <c r="AC12" s="76" t="s">
        <v>89</v>
      </c>
      <c r="AD12" s="76" t="s">
        <v>84</v>
      </c>
      <c r="AE12" s="76" t="s">
        <v>84</v>
      </c>
      <c r="AF12" s="76" t="s">
        <v>123</v>
      </c>
      <c r="AG12" s="76"/>
      <c r="AH12" s="76"/>
      <c r="AI12" s="76"/>
      <c r="AJ12" s="76"/>
      <c r="AK12" s="76"/>
      <c r="AL12" s="76"/>
      <c r="AM12" s="76"/>
      <c r="AN12" s="76"/>
      <c r="AO12" s="144"/>
      <c r="AP12" s="246" t="str">
        <f>IF(F12="","",IFERROR(VLOOKUP(SUBSTITUTE(SUBSTITUTE(Tabla1[[#This Row],[Uso Sistemas]],"T","P"),"N","F"),Parámetros!$M$2:$N$17,2,0),"Completar hasta 3ra sem. para evaluar a Probacionista"))</f>
        <v>Asistió</v>
      </c>
      <c r="AQ12" s="39"/>
      <c r="AR12" s="200"/>
      <c r="AS12" s="39"/>
      <c r="AT12" s="28"/>
      <c r="AU12" s="28"/>
      <c r="AV12" s="28"/>
      <c r="AW12" s="28"/>
      <c r="AX12" s="244">
        <f>IF(V12="","",EOMONTH(EDATE(Tabla1[[#This Row],[Fecha Finalización]],2),0))</f>
        <v>45838</v>
      </c>
      <c r="AY12" s="39"/>
      <c r="AZ12" s="250">
        <f>IF(V12="","",EOMONTH(EDATE(Tabla1[[#This Row],[Fecha Finalización]],3),0))</f>
        <v>45869</v>
      </c>
      <c r="BA12" s="39"/>
      <c r="BB12" s="59"/>
      <c r="BC12" s="236"/>
      <c r="BD12" s="233" t="str">
        <f>IF(F12="","",Tabla1[[#This Row],[sem 01]]&amp;Tabla1[[#This Row],[sem 02]]&amp;Tabla1[[#This Row],[sem 03]])</f>
        <v>PPP</v>
      </c>
      <c r="BE12" s="234" t="str">
        <f>IF(TRIM(F12)="","",$B$1&amp;"-"&amp;SUBSTITUTE(Tabla1[[#This Row],[Mes Inscrito]]," ","")&amp;"-"&amp;SUBSTITUTE(Tabla1[[#This Row],[Dia de clases Inscrito]]," ","")&amp;"-"&amp;SUBSTITUTE(Tabla1[[#This Row],[Horario Inscrito]]," ","")&amp;"-"&amp;Tabla1[[#This Row],[Fecha Inicio grupo]])</f>
        <v>Ayacucho Norte-Enero-Martes-Jueves-4:30-6:30pm-45671</v>
      </c>
      <c r="BF12" s="251" t="str">
        <f>IF(F12="","",Tabla1[[#This Row],[Curso]])</f>
        <v>Conócete a Ti Mismo y Oratoria</v>
      </c>
      <c r="BG12" s="252" t="str">
        <f>+IF(TRIM(F12)="","",$B$1&amp;"-"&amp;TRIM(Tabla1[[#This Row],[Mes Inscrito]])&amp;"-"&amp;TRIM(Tabla1[[#This Row],[Dia de clases Inscrito]])&amp;"-"&amp;TRIM(Tabla1[[#This Row],[Horario Inscrito]])&amp;"-"&amp;TRIM(Tabla1[[#This Row],[Fecha Inicio grupo]])&amp;"-"&amp;TRIM(Tabla1[[#This Row],[Tipo Incrito]]))</f>
        <v>Ayacucho Norte-Enero-Martes - Jueves-4:30 - 6:30 pm-45671-Inscrito Nuevo</v>
      </c>
      <c r="BH12" s="307"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12" s="308" t="str">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2" s="308"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12" s="308" t="str">
        <f>IF(Tabla1[[#This Row],[Fecha Inicio grupo]]="","",IFERROR(VLOOKUP(Tabla1[[#This Row],[Mes de Alta como miembro]],Parámetros!$AM$2:$AN$16,2,0),"01/01/1900"))</f>
        <v>01/01/1900</v>
      </c>
    </row>
    <row r="13" spans="1:79" s="24" customFormat="1" ht="12">
      <c r="A13" s="68">
        <v>10</v>
      </c>
      <c r="B13" s="34" t="s">
        <v>72</v>
      </c>
      <c r="C13" s="34" t="s">
        <v>73</v>
      </c>
      <c r="D13" s="42" t="s">
        <v>103</v>
      </c>
      <c r="E13" s="42" t="s">
        <v>104</v>
      </c>
      <c r="F13" s="45">
        <v>45671</v>
      </c>
      <c r="G13" s="45"/>
      <c r="H13" s="163" t="s">
        <v>124</v>
      </c>
      <c r="I13" s="28" t="s">
        <v>125</v>
      </c>
      <c r="J13" s="28" t="s">
        <v>126</v>
      </c>
      <c r="K13" s="69" t="s">
        <v>127</v>
      </c>
      <c r="L13" s="68"/>
      <c r="M13" s="311">
        <v>38903</v>
      </c>
      <c r="N13" s="238">
        <f ca="1">IF(Tabla1[[#This Row],[Fecha de nac]]="","",IF(Tabla1[[#This Row],[Fecha Finalización]] &gt;=TODAY(), DATEDIF(Tabla1[[#This Row],[Fecha de nac]],TODAY(),"y"), ROUNDDOWN((Tabla1[[#This Row],[Fecha Finalización]] -Tabla1[[#This Row],[Fecha de nac]])/365,0)))</f>
        <v>18</v>
      </c>
      <c r="O13" s="168" t="s">
        <v>109</v>
      </c>
      <c r="P13" s="72" t="s">
        <v>81</v>
      </c>
      <c r="Q13" s="73"/>
      <c r="R13" s="78"/>
      <c r="S13" s="78"/>
      <c r="T13" s="78"/>
      <c r="U13" s="240">
        <f>IF(F13="","",Tabla1[[#This Row],[Fecha Inicio grupo]]+3*7-7)</f>
        <v>45685</v>
      </c>
      <c r="V13" s="241">
        <f>IF(F13="","",EDATE(Tabla1[[#This Row],[Fecha Inicio grupo]],3))</f>
        <v>45761</v>
      </c>
      <c r="W13" s="34" t="s">
        <v>114</v>
      </c>
      <c r="X13" s="34" t="s">
        <v>114</v>
      </c>
      <c r="Y13" s="76" t="s">
        <v>84</v>
      </c>
      <c r="Z13" s="76" t="s">
        <v>84</v>
      </c>
      <c r="AA13" s="76" t="s">
        <v>84</v>
      </c>
      <c r="AB13" s="76" t="s">
        <v>89</v>
      </c>
      <c r="AC13" s="76" t="s">
        <v>84</v>
      </c>
      <c r="AD13" s="76" t="s">
        <v>84</v>
      </c>
      <c r="AE13" s="76" t="s">
        <v>89</v>
      </c>
      <c r="AF13" s="76" t="s">
        <v>89</v>
      </c>
      <c r="AG13" s="76"/>
      <c r="AH13" s="76"/>
      <c r="AI13" s="76"/>
      <c r="AJ13" s="76"/>
      <c r="AK13" s="76"/>
      <c r="AL13" s="76"/>
      <c r="AM13" s="76"/>
      <c r="AN13" s="76"/>
      <c r="AO13" s="144"/>
      <c r="AP13" s="246" t="str">
        <f>IF(F13="","",IFERROR(VLOOKUP(SUBSTITUTE(SUBSTITUTE(Tabla1[[#This Row],[Uso Sistemas]],"T","P"),"N","F"),Parámetros!$M$2:$N$17,2,0),"Completar hasta 3ra sem. para evaluar a Probacionista"))</f>
        <v>Asistió</v>
      </c>
      <c r="AQ13" s="39"/>
      <c r="AR13" s="200"/>
      <c r="AS13" s="39"/>
      <c r="AT13" s="28"/>
      <c r="AU13" s="54"/>
      <c r="AV13" s="54"/>
      <c r="AW13" s="54"/>
      <c r="AX13" s="247">
        <f>IF(V13="","",EOMONTH(EDATE(Tabla1[[#This Row],[Fecha Finalización]],2),0))</f>
        <v>45838</v>
      </c>
      <c r="AY13" s="39"/>
      <c r="AZ13" s="249">
        <f>IF(V13="","",EOMONTH(EDATE(Tabla1[[#This Row],[Fecha Finalización]],3),0))</f>
        <v>45869</v>
      </c>
      <c r="BA13" s="39"/>
      <c r="BB13" s="39"/>
      <c r="BC13" s="235"/>
      <c r="BD13" s="233" t="str">
        <f>IF(F13="","",Tabla1[[#This Row],[sem 01]]&amp;Tabla1[[#This Row],[sem 02]]&amp;Tabla1[[#This Row],[sem 03]])</f>
        <v>PPP</v>
      </c>
      <c r="BE13" s="234" t="str">
        <f>IF(TRIM(F13)="","",$B$1&amp;"-"&amp;SUBSTITUTE(Tabla1[[#This Row],[Mes Inscrito]]," ","")&amp;"-"&amp;SUBSTITUTE(Tabla1[[#This Row],[Dia de clases Inscrito]]," ","")&amp;"-"&amp;SUBSTITUTE(Tabla1[[#This Row],[Horario Inscrito]]," ","")&amp;"-"&amp;Tabla1[[#This Row],[Fecha Inicio grupo]])</f>
        <v>Ayacucho Norte-Enero-Martes-Jueves-4:30-6:30pm-45671</v>
      </c>
      <c r="BF13" s="251" t="str">
        <f>IF(F13="","",Tabla1[[#This Row],[Curso]])</f>
        <v>Conócete a Ti Mismo y Oratoria</v>
      </c>
      <c r="BG13" s="252" t="str">
        <f>+IF(TRIM(F13)="","",$B$1&amp;"-"&amp;TRIM(Tabla1[[#This Row],[Mes Inscrito]])&amp;"-"&amp;TRIM(Tabla1[[#This Row],[Dia de clases Inscrito]])&amp;"-"&amp;TRIM(Tabla1[[#This Row],[Horario Inscrito]])&amp;"-"&amp;TRIM(Tabla1[[#This Row],[Fecha Inicio grupo]])&amp;"-"&amp;TRIM(Tabla1[[#This Row],[Tipo Incrito]]))</f>
        <v>Ayacucho Norte-Enero-Martes - Jueves-4:30 - 6:30 pm-45671-Inscrito Nuevo</v>
      </c>
      <c r="BH13" s="307"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8">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3" s="308"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8" t="str">
        <f>IF(Tabla1[[#This Row],[Fecha Inicio grupo]]="","",IFERROR(VLOOKUP(Tabla1[[#This Row],[Mes de Alta como miembro]],Parámetros!$AM$2:$AN$16,2,0),"01/01/1900"))</f>
        <v>01/01/1900</v>
      </c>
    </row>
    <row r="14" spans="1:79" s="24" customFormat="1" ht="12">
      <c r="A14" s="68">
        <v>11</v>
      </c>
      <c r="B14" s="34" t="s">
        <v>72</v>
      </c>
      <c r="C14" s="34" t="s">
        <v>73</v>
      </c>
      <c r="D14" s="42" t="s">
        <v>103</v>
      </c>
      <c r="E14" s="42" t="s">
        <v>104</v>
      </c>
      <c r="F14" s="45">
        <v>45671</v>
      </c>
      <c r="G14" s="45"/>
      <c r="H14" s="163" t="s">
        <v>128</v>
      </c>
      <c r="I14" s="28" t="s">
        <v>129</v>
      </c>
      <c r="J14" s="28" t="s">
        <v>130</v>
      </c>
      <c r="K14" s="69" t="s">
        <v>131</v>
      </c>
      <c r="L14" s="68"/>
      <c r="M14" s="46">
        <v>39517</v>
      </c>
      <c r="N14" s="238">
        <f ca="1">IF(Tabla1[[#This Row],[Fecha de nac]]="","",IF(Tabla1[[#This Row],[Fecha Finalización]] &gt;=TODAY(), DATEDIF(Tabla1[[#This Row],[Fecha de nac]],TODAY(),"y"), ROUNDDOWN((Tabla1[[#This Row],[Fecha Finalización]] -Tabla1[[#This Row],[Fecha de nac]])/365,0)))</f>
        <v>17</v>
      </c>
      <c r="O14" s="168" t="s">
        <v>109</v>
      </c>
      <c r="P14" s="72" t="s">
        <v>81</v>
      </c>
      <c r="Q14" s="73"/>
      <c r="R14" s="72"/>
      <c r="S14" s="79"/>
      <c r="T14" s="79"/>
      <c r="U14" s="240">
        <f>IF(F14="","",Tabla1[[#This Row],[Fecha Inicio grupo]]+3*7-7)</f>
        <v>45685</v>
      </c>
      <c r="V14" s="241">
        <f>IF(F14="","",EDATE(Tabla1[[#This Row],[Fecha Inicio grupo]],3))</f>
        <v>45761</v>
      </c>
      <c r="W14" s="34" t="s">
        <v>114</v>
      </c>
      <c r="X14" s="34" t="s">
        <v>114</v>
      </c>
      <c r="Y14" s="76" t="s">
        <v>84</v>
      </c>
      <c r="Z14" s="76" t="s">
        <v>84</v>
      </c>
      <c r="AA14" s="76" t="s">
        <v>84</v>
      </c>
      <c r="AB14" s="76" t="s">
        <v>84</v>
      </c>
      <c r="AC14" s="76" t="s">
        <v>84</v>
      </c>
      <c r="AD14" s="76" t="s">
        <v>84</v>
      </c>
      <c r="AE14" s="76" t="s">
        <v>89</v>
      </c>
      <c r="AF14" s="76" t="s">
        <v>89</v>
      </c>
      <c r="AG14" s="76"/>
      <c r="AH14" s="76"/>
      <c r="AI14" s="76"/>
      <c r="AJ14" s="76"/>
      <c r="AK14" s="76"/>
      <c r="AL14" s="76"/>
      <c r="AM14" s="76"/>
      <c r="AN14" s="76"/>
      <c r="AO14" s="144"/>
      <c r="AP14" s="246" t="str">
        <f>IF(F14="","",IFERROR(VLOOKUP(SUBSTITUTE(SUBSTITUTE(Tabla1[[#This Row],[Uso Sistemas]],"T","P"),"N","F"),Parámetros!$M$2:$N$17,2,0),"Completar hasta 3ra sem. para evaluar a Probacionista"))</f>
        <v>Asistió</v>
      </c>
      <c r="AQ14" s="39"/>
      <c r="AR14" s="200"/>
      <c r="AS14" s="39"/>
      <c r="AT14" s="28"/>
      <c r="AU14" s="54"/>
      <c r="AV14" s="54"/>
      <c r="AW14" s="54"/>
      <c r="AX14" s="247">
        <f>IF(V14="","",EOMONTH(EDATE(Tabla1[[#This Row],[Fecha Finalización]],2),0))</f>
        <v>45838</v>
      </c>
      <c r="AY14" s="39"/>
      <c r="AZ14" s="249">
        <f>IF(V14="","",EOMONTH(EDATE(Tabla1[[#This Row],[Fecha Finalización]],3),0))</f>
        <v>45869</v>
      </c>
      <c r="BA14" s="39"/>
      <c r="BB14" s="39"/>
      <c r="BC14" s="235"/>
      <c r="BD14" s="233" t="str">
        <f>IF(F14="","",Tabla1[[#This Row],[sem 01]]&amp;Tabla1[[#This Row],[sem 02]]&amp;Tabla1[[#This Row],[sem 03]])</f>
        <v>PPP</v>
      </c>
      <c r="BE14" s="234" t="str">
        <f>IF(TRIM(F14)="","",$B$1&amp;"-"&amp;SUBSTITUTE(Tabla1[[#This Row],[Mes Inscrito]]," ","")&amp;"-"&amp;SUBSTITUTE(Tabla1[[#This Row],[Dia de clases Inscrito]]," ","")&amp;"-"&amp;SUBSTITUTE(Tabla1[[#This Row],[Horario Inscrito]]," ","")&amp;"-"&amp;Tabla1[[#This Row],[Fecha Inicio grupo]])</f>
        <v>Ayacucho Norte-Enero-Martes-Jueves-4:30-6:30pm-45671</v>
      </c>
      <c r="BF14" s="251" t="str">
        <f>IF(F14="","",Tabla1[[#This Row],[Curso]])</f>
        <v>Conócete a Ti Mismo y Oratoria</v>
      </c>
      <c r="BG14" s="252" t="str">
        <f>+IF(TRIM(F14)="","",$B$1&amp;"-"&amp;TRIM(Tabla1[[#This Row],[Mes Inscrito]])&amp;"-"&amp;TRIM(Tabla1[[#This Row],[Dia de clases Inscrito]])&amp;"-"&amp;TRIM(Tabla1[[#This Row],[Horario Inscrito]])&amp;"-"&amp;TRIM(Tabla1[[#This Row],[Fecha Inicio grupo]])&amp;"-"&amp;TRIM(Tabla1[[#This Row],[Tipo Incrito]]))</f>
        <v>Ayacucho Norte-Enero-Martes - Jueves-4:30 - 6:30 pm-45671-Inscrito Nuevo</v>
      </c>
      <c r="BH14" s="307"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8">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4" s="308"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8" t="str">
        <f>IF(Tabla1[[#This Row],[Fecha Inicio grupo]]="","",IFERROR(VLOOKUP(Tabla1[[#This Row],[Mes de Alta como miembro]],Parámetros!$AM$2:$AN$16,2,0),"01/01/1900"))</f>
        <v>01/01/1900</v>
      </c>
    </row>
    <row r="15" spans="1:79" s="24" customFormat="1" ht="12">
      <c r="A15" s="68">
        <v>12</v>
      </c>
      <c r="B15" s="34" t="s">
        <v>72</v>
      </c>
      <c r="C15" s="34" t="s">
        <v>73</v>
      </c>
      <c r="D15" s="42" t="s">
        <v>103</v>
      </c>
      <c r="E15" s="42" t="s">
        <v>104</v>
      </c>
      <c r="F15" s="45">
        <v>45671</v>
      </c>
      <c r="G15" s="45"/>
      <c r="H15" s="163" t="s">
        <v>132</v>
      </c>
      <c r="I15" s="28" t="s">
        <v>133</v>
      </c>
      <c r="J15" s="28" t="s">
        <v>134</v>
      </c>
      <c r="K15" s="69" t="s">
        <v>135</v>
      </c>
      <c r="L15" s="68"/>
      <c r="M15" s="46">
        <v>38478</v>
      </c>
      <c r="N15" s="238">
        <f ca="1">IF(Tabla1[[#This Row],[Fecha de nac]]="","",IF(Tabla1[[#This Row],[Fecha Finalización]] &gt;=TODAY(), DATEDIF(Tabla1[[#This Row],[Fecha de nac]],TODAY(),"y"), ROUNDDOWN((Tabla1[[#This Row],[Fecha Finalización]] -Tabla1[[#This Row],[Fecha de nac]])/365,0)))</f>
        <v>19</v>
      </c>
      <c r="O15" s="168" t="s">
        <v>109</v>
      </c>
      <c r="P15" s="72" t="s">
        <v>81</v>
      </c>
      <c r="Q15" s="73"/>
      <c r="R15" s="72"/>
      <c r="S15" s="79"/>
      <c r="T15" s="79"/>
      <c r="U15" s="240">
        <f>IF(F15="","",Tabla1[[#This Row],[Fecha Inicio grupo]]+3*7-7)</f>
        <v>45685</v>
      </c>
      <c r="V15" s="241">
        <f>IF(F15="","",EDATE(Tabla1[[#This Row],[Fecha Inicio grupo]],3))</f>
        <v>45761</v>
      </c>
      <c r="W15" s="34" t="s">
        <v>114</v>
      </c>
      <c r="X15" s="34" t="s">
        <v>114</v>
      </c>
      <c r="Y15" s="76" t="s">
        <v>84</v>
      </c>
      <c r="Z15" s="76" t="s">
        <v>84</v>
      </c>
      <c r="AA15" s="76" t="s">
        <v>84</v>
      </c>
      <c r="AB15" s="76" t="s">
        <v>84</v>
      </c>
      <c r="AC15" s="76" t="s">
        <v>84</v>
      </c>
      <c r="AD15" s="76" t="s">
        <v>84</v>
      </c>
      <c r="AE15" s="76" t="s">
        <v>89</v>
      </c>
      <c r="AF15" s="76" t="s">
        <v>89</v>
      </c>
      <c r="AG15" s="76"/>
      <c r="AH15" s="76"/>
      <c r="AI15" s="76"/>
      <c r="AJ15" s="76"/>
      <c r="AK15" s="76"/>
      <c r="AL15" s="76"/>
      <c r="AM15" s="76"/>
      <c r="AN15" s="76"/>
      <c r="AO15" s="144"/>
      <c r="AP15" s="246" t="str">
        <f>IF(F15="","",IFERROR(VLOOKUP(SUBSTITUTE(SUBSTITUTE(Tabla1[[#This Row],[Uso Sistemas]],"T","P"),"N","F"),Parámetros!$M$2:$N$17,2,0),"Completar hasta 3ra sem. para evaluar a Probacionista"))</f>
        <v>Asistió</v>
      </c>
      <c r="AQ15" s="39"/>
      <c r="AR15" s="200"/>
      <c r="AS15" s="39"/>
      <c r="AT15" s="28"/>
      <c r="AU15" s="54"/>
      <c r="AV15" s="54"/>
      <c r="AW15" s="54"/>
      <c r="AX15" s="247">
        <f>IF(V15="","",EOMONTH(EDATE(Tabla1[[#This Row],[Fecha Finalización]],2),0))</f>
        <v>45838</v>
      </c>
      <c r="AY15" s="39"/>
      <c r="AZ15" s="249">
        <f>IF(V15="","",EOMONTH(EDATE(Tabla1[[#This Row],[Fecha Finalización]],3),0))</f>
        <v>45869</v>
      </c>
      <c r="BA15" s="39"/>
      <c r="BB15" s="39"/>
      <c r="BC15" s="235"/>
      <c r="BD15" s="233" t="str">
        <f>IF(F15="","",Tabla1[[#This Row],[sem 01]]&amp;Tabla1[[#This Row],[sem 02]]&amp;Tabla1[[#This Row],[sem 03]])</f>
        <v>PPP</v>
      </c>
      <c r="BE15" s="234" t="str">
        <f>IF(TRIM(F15)="","",$B$1&amp;"-"&amp;SUBSTITUTE(Tabla1[[#This Row],[Mes Inscrito]]," ","")&amp;"-"&amp;SUBSTITUTE(Tabla1[[#This Row],[Dia de clases Inscrito]]," ","")&amp;"-"&amp;SUBSTITUTE(Tabla1[[#This Row],[Horario Inscrito]]," ","")&amp;"-"&amp;Tabla1[[#This Row],[Fecha Inicio grupo]])</f>
        <v>Ayacucho Norte-Enero-Martes-Jueves-4:30-6:30pm-45671</v>
      </c>
      <c r="BF15" s="251" t="str">
        <f>IF(F15="","",Tabla1[[#This Row],[Curso]])</f>
        <v>Conócete a Ti Mismo y Oratoria</v>
      </c>
      <c r="BG15" s="252" t="str">
        <f>+IF(TRIM(F15)="","",$B$1&amp;"-"&amp;TRIM(Tabla1[[#This Row],[Mes Inscrito]])&amp;"-"&amp;TRIM(Tabla1[[#This Row],[Dia de clases Inscrito]])&amp;"-"&amp;TRIM(Tabla1[[#This Row],[Horario Inscrito]])&amp;"-"&amp;TRIM(Tabla1[[#This Row],[Fecha Inicio grupo]])&amp;"-"&amp;TRIM(Tabla1[[#This Row],[Tipo Incrito]]))</f>
        <v>Ayacucho Norte-Enero-Martes - Jueves-4:30 - 6:30 pm-45671-Inscrito Nuevo</v>
      </c>
      <c r="BH15" s="307"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8">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5" s="308"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8" t="str">
        <f>IF(Tabla1[[#This Row],[Fecha Inicio grupo]]="","",IFERROR(VLOOKUP(Tabla1[[#This Row],[Mes de Alta como miembro]],Parámetros!$AM$2:$AN$16,2,0),"01/01/1900"))</f>
        <v>01/01/1900</v>
      </c>
    </row>
    <row r="16" spans="1:79" s="24" customFormat="1" ht="12">
      <c r="A16" s="68">
        <v>13</v>
      </c>
      <c r="B16" s="34" t="s">
        <v>72</v>
      </c>
      <c r="C16" s="34" t="s">
        <v>73</v>
      </c>
      <c r="D16" s="42" t="s">
        <v>103</v>
      </c>
      <c r="E16" s="42" t="s">
        <v>104</v>
      </c>
      <c r="F16" s="45">
        <v>45671</v>
      </c>
      <c r="G16" s="45"/>
      <c r="H16" s="163" t="s">
        <v>136</v>
      </c>
      <c r="I16" s="28" t="s">
        <v>137</v>
      </c>
      <c r="J16" s="28" t="s">
        <v>138</v>
      </c>
      <c r="K16" s="69" t="s">
        <v>139</v>
      </c>
      <c r="L16" s="68"/>
      <c r="M16" s="46">
        <v>34637</v>
      </c>
      <c r="N16" s="238">
        <f ca="1">IF(Tabla1[[#This Row],[Fecha de nac]]="","",IF(Tabla1[[#This Row],[Fecha Finalización]] &gt;=TODAY(), DATEDIF(Tabla1[[#This Row],[Fecha de nac]],TODAY(),"y"), ROUNDDOWN((Tabla1[[#This Row],[Fecha Finalización]] -Tabla1[[#This Row],[Fecha de nac]])/365,0)))</f>
        <v>30</v>
      </c>
      <c r="O16" s="168" t="s">
        <v>109</v>
      </c>
      <c r="P16" s="72" t="s">
        <v>81</v>
      </c>
      <c r="Q16" s="73"/>
      <c r="R16" s="72"/>
      <c r="S16" s="79"/>
      <c r="T16" s="79"/>
      <c r="U16" s="240">
        <f>IF(F16="","",Tabla1[[#This Row],[Fecha Inicio grupo]]+3*7-7)</f>
        <v>45685</v>
      </c>
      <c r="V16" s="241">
        <f>IF(F16="","",EDATE(Tabla1[[#This Row],[Fecha Inicio grupo]],3))</f>
        <v>45761</v>
      </c>
      <c r="W16" s="34" t="s">
        <v>114</v>
      </c>
      <c r="X16" s="34" t="s">
        <v>114</v>
      </c>
      <c r="Y16" s="76" t="s">
        <v>84</v>
      </c>
      <c r="Z16" s="76" t="s">
        <v>84</v>
      </c>
      <c r="AA16" s="76" t="s">
        <v>84</v>
      </c>
      <c r="AB16" s="76" t="s">
        <v>84</v>
      </c>
      <c r="AC16" s="76" t="s">
        <v>84</v>
      </c>
      <c r="AD16" s="76" t="s">
        <v>84</v>
      </c>
      <c r="AE16" s="76" t="s">
        <v>84</v>
      </c>
      <c r="AF16" s="76" t="s">
        <v>84</v>
      </c>
      <c r="AG16" s="76"/>
      <c r="AH16" s="76"/>
      <c r="AI16" s="76"/>
      <c r="AJ16" s="76"/>
      <c r="AK16" s="76"/>
      <c r="AL16" s="76"/>
      <c r="AM16" s="76"/>
      <c r="AN16" s="76"/>
      <c r="AO16" s="144"/>
      <c r="AP16" s="246" t="str">
        <f>IF(F16="","",IFERROR(VLOOKUP(SUBSTITUTE(SUBSTITUTE(Tabla1[[#This Row],[Uso Sistemas]],"T","P"),"N","F"),Parámetros!$M$2:$N$17,2,0),"Completar hasta 3ra sem. para evaluar a Probacionista"))</f>
        <v>Asistió</v>
      </c>
      <c r="AQ16" s="39"/>
      <c r="AR16" s="200"/>
      <c r="AS16" s="39"/>
      <c r="AT16" s="28"/>
      <c r="AU16" s="54"/>
      <c r="AV16" s="54"/>
      <c r="AW16" s="54"/>
      <c r="AX16" s="247">
        <f>IF(V16="","",EOMONTH(EDATE(Tabla1[[#This Row],[Fecha Finalización]],2),0))</f>
        <v>45838</v>
      </c>
      <c r="AY16" s="39"/>
      <c r="AZ16" s="249">
        <f>IF(V16="","",EOMONTH(EDATE(Tabla1[[#This Row],[Fecha Finalización]],3),0))</f>
        <v>45869</v>
      </c>
      <c r="BA16" s="39"/>
      <c r="BB16" s="39"/>
      <c r="BC16" s="235"/>
      <c r="BD16" s="233" t="str">
        <f>IF(F16="","",Tabla1[[#This Row],[sem 01]]&amp;Tabla1[[#This Row],[sem 02]]&amp;Tabla1[[#This Row],[sem 03]])</f>
        <v>PPP</v>
      </c>
      <c r="BE16" s="234" t="str">
        <f>IF(TRIM(F16)="","",$B$1&amp;"-"&amp;SUBSTITUTE(Tabla1[[#This Row],[Mes Inscrito]]," ","")&amp;"-"&amp;SUBSTITUTE(Tabla1[[#This Row],[Dia de clases Inscrito]]," ","")&amp;"-"&amp;SUBSTITUTE(Tabla1[[#This Row],[Horario Inscrito]]," ","")&amp;"-"&amp;Tabla1[[#This Row],[Fecha Inicio grupo]])</f>
        <v>Ayacucho Norte-Enero-Martes-Jueves-4:30-6:30pm-45671</v>
      </c>
      <c r="BF16" s="251" t="str">
        <f>IF(F16="","",Tabla1[[#This Row],[Curso]])</f>
        <v>Conócete a Ti Mismo y Oratoria</v>
      </c>
      <c r="BG16" s="252" t="str">
        <f>+IF(TRIM(F16)="","",$B$1&amp;"-"&amp;TRIM(Tabla1[[#This Row],[Mes Inscrito]])&amp;"-"&amp;TRIM(Tabla1[[#This Row],[Dia de clases Inscrito]])&amp;"-"&amp;TRIM(Tabla1[[#This Row],[Horario Inscrito]])&amp;"-"&amp;TRIM(Tabla1[[#This Row],[Fecha Inicio grupo]])&amp;"-"&amp;TRIM(Tabla1[[#This Row],[Tipo Incrito]]))</f>
        <v>Ayacucho Norte-Enero-Martes - Jueves-4:30 - 6:30 pm-45671-Inscrito Nuevo</v>
      </c>
      <c r="BH16" s="307"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8">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6" s="308"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8" t="str">
        <f>IF(Tabla1[[#This Row],[Fecha Inicio grupo]]="","",IFERROR(VLOOKUP(Tabla1[[#This Row],[Mes de Alta como miembro]],Parámetros!$AM$2:$AN$16,2,0),"01/01/1900"))</f>
        <v>01/01/1900</v>
      </c>
    </row>
    <row r="17" spans="1:63" s="24" customFormat="1" ht="12">
      <c r="A17" s="68">
        <v>14</v>
      </c>
      <c r="B17" s="34" t="s">
        <v>72</v>
      </c>
      <c r="C17" s="34" t="s">
        <v>73</v>
      </c>
      <c r="D17" s="42" t="s">
        <v>103</v>
      </c>
      <c r="E17" s="42" t="s">
        <v>104</v>
      </c>
      <c r="F17" s="45">
        <v>45671</v>
      </c>
      <c r="G17" s="45"/>
      <c r="H17" s="163" t="s">
        <v>140</v>
      </c>
      <c r="I17" s="28" t="s">
        <v>141</v>
      </c>
      <c r="J17" s="28" t="s">
        <v>142</v>
      </c>
      <c r="K17" s="69" t="s">
        <v>143</v>
      </c>
      <c r="L17" s="68"/>
      <c r="M17" s="46">
        <v>38658</v>
      </c>
      <c r="N17" s="238">
        <f ca="1">IF(Tabla1[[#This Row],[Fecha de nac]]="","",IF(Tabla1[[#This Row],[Fecha Finalización]] &gt;=TODAY(), DATEDIF(Tabla1[[#This Row],[Fecha de nac]],TODAY(),"y"), ROUNDDOWN((Tabla1[[#This Row],[Fecha Finalización]] -Tabla1[[#This Row],[Fecha de nac]])/365,0)))</f>
        <v>19</v>
      </c>
      <c r="O17" s="168" t="s">
        <v>109</v>
      </c>
      <c r="P17" s="72" t="s">
        <v>81</v>
      </c>
      <c r="Q17" s="73"/>
      <c r="R17" s="78"/>
      <c r="S17" s="78"/>
      <c r="T17" s="78"/>
      <c r="U17" s="240">
        <f>IF(F17="","",Tabla1[[#This Row],[Fecha Inicio grupo]]+3*7-7)</f>
        <v>45685</v>
      </c>
      <c r="V17" s="241">
        <f>IF(F17="","",EDATE(Tabla1[[#This Row],[Fecha Inicio grupo]],3))</f>
        <v>45761</v>
      </c>
      <c r="W17" s="34" t="s">
        <v>114</v>
      </c>
      <c r="X17" s="34" t="s">
        <v>114</v>
      </c>
      <c r="Y17" s="76" t="s">
        <v>102</v>
      </c>
      <c r="Z17" s="76" t="s">
        <v>84</v>
      </c>
      <c r="AA17" s="76" t="s">
        <v>84</v>
      </c>
      <c r="AB17" s="76" t="s">
        <v>84</v>
      </c>
      <c r="AC17" s="76" t="s">
        <v>84</v>
      </c>
      <c r="AD17" s="76" t="s">
        <v>84</v>
      </c>
      <c r="AE17" s="76" t="s">
        <v>84</v>
      </c>
      <c r="AF17" s="76" t="s">
        <v>89</v>
      </c>
      <c r="AG17" s="76"/>
      <c r="AH17" s="76"/>
      <c r="AI17" s="76"/>
      <c r="AJ17" s="76"/>
      <c r="AK17" s="76"/>
      <c r="AL17" s="76"/>
      <c r="AM17" s="76"/>
      <c r="AN17" s="76"/>
      <c r="AO17" s="144"/>
      <c r="AP17" s="246" t="str">
        <f>IF(F17="","",IFERROR(VLOOKUP(SUBSTITUTE(SUBSTITUTE(Tabla1[[#This Row],[Uso Sistemas]],"T","P"),"N","F"),Parámetros!$M$2:$N$17,2,0),"Completar hasta 3ra sem. para evaluar a Probacionista"))</f>
        <v>Asistió</v>
      </c>
      <c r="AQ17" s="39"/>
      <c r="AR17" s="200"/>
      <c r="AS17" s="39"/>
      <c r="AT17" s="28"/>
      <c r="AU17" s="54"/>
      <c r="AV17" s="54"/>
      <c r="AW17" s="54"/>
      <c r="AX17" s="247">
        <f>IF(V17="","",EOMONTH(EDATE(Tabla1[[#This Row],[Fecha Finalización]],2),0))</f>
        <v>45838</v>
      </c>
      <c r="AY17" s="39"/>
      <c r="AZ17" s="249">
        <f>IF(V17="","",EOMONTH(EDATE(Tabla1[[#This Row],[Fecha Finalización]],3),0))</f>
        <v>45869</v>
      </c>
      <c r="BA17" s="39"/>
      <c r="BB17" s="39"/>
      <c r="BC17" s="235"/>
      <c r="BD17" s="233" t="str">
        <f>IF(F17="","",Tabla1[[#This Row],[sem 01]]&amp;Tabla1[[#This Row],[sem 02]]&amp;Tabla1[[#This Row],[sem 03]])</f>
        <v>NPP</v>
      </c>
      <c r="BE17" s="234" t="str">
        <f>IF(TRIM(F17)="","",$B$1&amp;"-"&amp;SUBSTITUTE(Tabla1[[#This Row],[Mes Inscrito]]," ","")&amp;"-"&amp;SUBSTITUTE(Tabla1[[#This Row],[Dia de clases Inscrito]]," ","")&amp;"-"&amp;SUBSTITUTE(Tabla1[[#This Row],[Horario Inscrito]]," ","")&amp;"-"&amp;Tabla1[[#This Row],[Fecha Inicio grupo]])</f>
        <v>Ayacucho Norte-Enero-Martes-Jueves-4:30-6:30pm-45671</v>
      </c>
      <c r="BF17" s="251" t="str">
        <f>IF(F17="","",Tabla1[[#This Row],[Curso]])</f>
        <v>Conócete a Ti Mismo y Oratoria</v>
      </c>
      <c r="BG17" s="252" t="str">
        <f>+IF(TRIM(F17)="","",$B$1&amp;"-"&amp;TRIM(Tabla1[[#This Row],[Mes Inscrito]])&amp;"-"&amp;TRIM(Tabla1[[#This Row],[Dia de clases Inscrito]])&amp;"-"&amp;TRIM(Tabla1[[#This Row],[Horario Inscrito]])&amp;"-"&amp;TRIM(Tabla1[[#This Row],[Fecha Inicio grupo]])&amp;"-"&amp;TRIM(Tabla1[[#This Row],[Tipo Incrito]]))</f>
        <v>Ayacucho Norte-Enero-Martes - Jueves-4:30 - 6:30 pm-45671-Inscrito Nuevo</v>
      </c>
      <c r="BH17" s="307"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8">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7" s="308"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8" t="str">
        <f>IF(Tabla1[[#This Row],[Fecha Inicio grupo]]="","",IFERROR(VLOOKUP(Tabla1[[#This Row],[Mes de Alta como miembro]],Parámetros!$AM$2:$AN$16,2,0),"01/01/1900"))</f>
        <v>01/01/1900</v>
      </c>
    </row>
    <row r="18" spans="1:63" s="24" customFormat="1" ht="12">
      <c r="A18" s="68">
        <v>15</v>
      </c>
      <c r="B18" s="28" t="s">
        <v>72</v>
      </c>
      <c r="C18" s="34" t="s">
        <v>73</v>
      </c>
      <c r="D18" s="42" t="s">
        <v>103</v>
      </c>
      <c r="E18" s="42" t="s">
        <v>104</v>
      </c>
      <c r="F18" s="45">
        <v>45671</v>
      </c>
      <c r="G18" s="45"/>
      <c r="H18" s="163" t="s">
        <v>144</v>
      </c>
      <c r="I18" s="28" t="s">
        <v>145</v>
      </c>
      <c r="J18" s="28" t="s">
        <v>146</v>
      </c>
      <c r="K18" s="69" t="s">
        <v>147</v>
      </c>
      <c r="L18" s="68"/>
      <c r="M18" s="46">
        <v>38813</v>
      </c>
      <c r="N18" s="238">
        <f ca="1">IF(Tabla1[[#This Row],[Fecha de nac]]="","",IF(Tabla1[[#This Row],[Fecha Finalización]] &gt;=TODAY(), DATEDIF(Tabla1[[#This Row],[Fecha de nac]],TODAY(),"y"), ROUNDDOWN((Tabla1[[#This Row],[Fecha Finalización]] -Tabla1[[#This Row],[Fecha de nac]])/365,0)))</f>
        <v>18</v>
      </c>
      <c r="O18" s="168" t="s">
        <v>109</v>
      </c>
      <c r="P18" s="72" t="s">
        <v>81</v>
      </c>
      <c r="Q18" s="73"/>
      <c r="R18" s="72"/>
      <c r="S18" s="79"/>
      <c r="T18" s="79"/>
      <c r="U18" s="240">
        <f>IF(F18="","",Tabla1[[#This Row],[Fecha Inicio grupo]]+3*7-7)</f>
        <v>45685</v>
      </c>
      <c r="V18" s="241">
        <f>IF(F18="","",EDATE(Tabla1[[#This Row],[Fecha Inicio grupo]],3))</f>
        <v>45761</v>
      </c>
      <c r="W18" s="28" t="s">
        <v>114</v>
      </c>
      <c r="X18" s="34" t="s">
        <v>114</v>
      </c>
      <c r="Y18" s="76" t="s">
        <v>84</v>
      </c>
      <c r="Z18" s="76" t="s">
        <v>84</v>
      </c>
      <c r="AA18" s="76" t="s">
        <v>84</v>
      </c>
      <c r="AB18" s="76" t="s">
        <v>84</v>
      </c>
      <c r="AC18" s="76" t="s">
        <v>84</v>
      </c>
      <c r="AD18" s="76" t="s">
        <v>84</v>
      </c>
      <c r="AE18" s="76" t="s">
        <v>84</v>
      </c>
      <c r="AF18" s="76" t="s">
        <v>89</v>
      </c>
      <c r="AG18" s="76"/>
      <c r="AH18" s="76"/>
      <c r="AI18" s="76"/>
      <c r="AJ18" s="76"/>
      <c r="AK18" s="76"/>
      <c r="AL18" s="76"/>
      <c r="AM18" s="76"/>
      <c r="AN18" s="76"/>
      <c r="AO18" s="144"/>
      <c r="AP18" s="246" t="str">
        <f>IF(F18="","",IFERROR(VLOOKUP(SUBSTITUTE(SUBSTITUTE(Tabla1[[#This Row],[Uso Sistemas]],"T","P"),"N","F"),Parámetros!$M$2:$N$17,2,0),"Completar hasta 3ra sem. para evaluar a Probacionista"))</f>
        <v>Asistió</v>
      </c>
      <c r="AQ18" s="39"/>
      <c r="AR18" s="200"/>
      <c r="AS18" s="39"/>
      <c r="AT18" s="28"/>
      <c r="AU18" s="54"/>
      <c r="AV18" s="54"/>
      <c r="AW18" s="54"/>
      <c r="AX18" s="247">
        <f>IF(V18="","",EOMONTH(EDATE(Tabla1[[#This Row],[Fecha Finalización]],2),0))</f>
        <v>45838</v>
      </c>
      <c r="AY18" s="39"/>
      <c r="AZ18" s="249">
        <f>IF(V18="","",EOMONTH(EDATE(Tabla1[[#This Row],[Fecha Finalización]],3),0))</f>
        <v>45869</v>
      </c>
      <c r="BA18" s="39"/>
      <c r="BB18" s="39"/>
      <c r="BC18" s="235"/>
      <c r="BD18" s="233" t="str">
        <f>IF(F18="","",Tabla1[[#This Row],[sem 01]]&amp;Tabla1[[#This Row],[sem 02]]&amp;Tabla1[[#This Row],[sem 03]])</f>
        <v>PPP</v>
      </c>
      <c r="BE18" s="234" t="str">
        <f>IF(TRIM(F18)="","",$B$1&amp;"-"&amp;SUBSTITUTE(Tabla1[[#This Row],[Mes Inscrito]]," ","")&amp;"-"&amp;SUBSTITUTE(Tabla1[[#This Row],[Dia de clases Inscrito]]," ","")&amp;"-"&amp;SUBSTITUTE(Tabla1[[#This Row],[Horario Inscrito]]," ","")&amp;"-"&amp;Tabla1[[#This Row],[Fecha Inicio grupo]])</f>
        <v>Ayacucho Norte-Enero-Martes-Jueves-4:30-6:30pm-45671</v>
      </c>
      <c r="BF18" s="251" t="str">
        <f>IF(F18="","",Tabla1[[#This Row],[Curso]])</f>
        <v>Conócete a Ti Mismo y Oratoria</v>
      </c>
      <c r="BG18" s="252" t="str">
        <f>+IF(TRIM(F18)="","",$B$1&amp;"-"&amp;TRIM(Tabla1[[#This Row],[Mes Inscrito]])&amp;"-"&amp;TRIM(Tabla1[[#This Row],[Dia de clases Inscrito]])&amp;"-"&amp;TRIM(Tabla1[[#This Row],[Horario Inscrito]])&amp;"-"&amp;TRIM(Tabla1[[#This Row],[Fecha Inicio grupo]])&amp;"-"&amp;TRIM(Tabla1[[#This Row],[Tipo Incrito]]))</f>
        <v>Ayacucho Norte-Enero-Martes - Jueves-4:30 - 6:30 pm-45671-Inscrito Nuevo</v>
      </c>
      <c r="BH18" s="307"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08">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45692</v>
      </c>
      <c r="BJ18" s="308"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08" t="str">
        <f>IF(Tabla1[[#This Row],[Fecha Inicio grupo]]="","",IFERROR(VLOOKUP(Tabla1[[#This Row],[Mes de Alta como miembro]],Parámetros!$AM$2:$AN$16,2,0),"01/01/1900"))</f>
        <v>01/01/1900</v>
      </c>
    </row>
    <row r="19" spans="1:63" s="24" customFormat="1" ht="13.9">
      <c r="A19" s="68">
        <v>16</v>
      </c>
      <c r="B19" s="28" t="s">
        <v>148</v>
      </c>
      <c r="C19" s="34" t="s">
        <v>149</v>
      </c>
      <c r="D19" s="42" t="s">
        <v>150</v>
      </c>
      <c r="E19" s="42" t="s">
        <v>151</v>
      </c>
      <c r="F19" s="45">
        <v>45701</v>
      </c>
      <c r="G19" s="45"/>
      <c r="H19" s="163" t="s">
        <v>152</v>
      </c>
      <c r="I19" s="28" t="s">
        <v>153</v>
      </c>
      <c r="J19" s="28" t="s">
        <v>154</v>
      </c>
      <c r="K19" s="69" t="s">
        <v>155</v>
      </c>
      <c r="L19" s="68"/>
      <c r="M19" s="46">
        <v>38435</v>
      </c>
      <c r="N19" s="238">
        <f ca="1">IF(Tabla1[[#This Row],[Fecha de nac]]="","",IF(Tabla1[[#This Row],[Fecha Finalización]] &gt;=TODAY(), DATEDIF(Tabla1[[#This Row],[Fecha de nac]],TODAY(),"y"), ROUNDDOWN((Tabla1[[#This Row],[Fecha Finalización]] -Tabla1[[#This Row],[Fecha de nac]])/365,0)))</f>
        <v>19</v>
      </c>
      <c r="O19" s="168" t="s">
        <v>156</v>
      </c>
      <c r="P19" s="72" t="s">
        <v>81</v>
      </c>
      <c r="Q19" s="73"/>
      <c r="R19" s="72"/>
      <c r="S19" s="79"/>
      <c r="T19" s="79"/>
      <c r="U19" s="242">
        <f>IF(F19="","",Tabla1[[#This Row],[Fecha Inicio grupo]]+3*7-7)</f>
        <v>45715</v>
      </c>
      <c r="V19" s="241">
        <f>IF(F19="","",EDATE(Tabla1[[#This Row],[Fecha Inicio grupo]],3))</f>
        <v>45790</v>
      </c>
      <c r="W19" s="28" t="s">
        <v>82</v>
      </c>
      <c r="X19" s="28" t="s">
        <v>157</v>
      </c>
      <c r="Y19" s="76" t="s">
        <v>84</v>
      </c>
      <c r="Z19" s="76" t="s">
        <v>84</v>
      </c>
      <c r="AA19" s="76" t="s">
        <v>89</v>
      </c>
      <c r="AB19" s="76" t="s">
        <v>89</v>
      </c>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Asistió</v>
      </c>
      <c r="AQ19" s="39"/>
      <c r="AR19" s="200"/>
      <c r="AS19" s="39"/>
      <c r="AT19" s="28"/>
      <c r="AU19" s="55"/>
      <c r="AV19" s="55"/>
      <c r="AW19" s="55"/>
      <c r="AX19" s="248">
        <f>IF(V19="","",EOMONTH(EDATE(Tabla1[[#This Row],[Fecha Finalización]],2),0))</f>
        <v>45869</v>
      </c>
      <c r="AY19" s="39"/>
      <c r="AZ19" s="249">
        <f>IF(V19="","",EOMONTH(EDATE(Tabla1[[#This Row],[Fecha Finalización]],3),0))</f>
        <v>45900</v>
      </c>
      <c r="BA19" s="39"/>
      <c r="BB19" s="39"/>
      <c r="BC19" s="235"/>
      <c r="BD19" s="233" t="str">
        <f>IF(F19="","",Tabla1[[#This Row],[sem 01]]&amp;Tabla1[[#This Row],[sem 02]]&amp;Tabla1[[#This Row],[sem 03]])</f>
        <v>PPF</v>
      </c>
      <c r="BE19" s="234" t="str">
        <f>IF(TRIM(F19)="","",$B$1&amp;"-"&amp;SUBSTITUTE(Tabla1[[#This Row],[Mes Inscrito]]," ","")&amp;"-"&amp;SUBSTITUTE(Tabla1[[#This Row],[Dia de clases Inscrito]]," ","")&amp;"-"&amp;SUBSTITUTE(Tabla1[[#This Row],[Horario Inscrito]]," ","")&amp;"-"&amp;Tabla1[[#This Row],[Fecha Inicio grupo]])</f>
        <v>Ayacucho Norte-Febrero-Jueves-7:00-8:30pm-45701</v>
      </c>
      <c r="BF19" s="251" t="str">
        <f>IF(F19="","",Tabla1[[#This Row],[Curso]])</f>
        <v>Conócete a ti mismo</v>
      </c>
      <c r="BG19" s="252" t="str">
        <f>+IF(TRIM(F19)="","",$B$1&amp;"-"&amp;TRIM(Tabla1[[#This Row],[Mes Inscrito]])&amp;"-"&amp;TRIM(Tabla1[[#This Row],[Dia de clases Inscrito]])&amp;"-"&amp;TRIM(Tabla1[[#This Row],[Horario Inscrito]])&amp;"-"&amp;TRIM(Tabla1[[#This Row],[Fecha Inicio grupo]])&amp;"-"&amp;TRIM(Tabla1[[#This Row],[Tipo Incrito]]))</f>
        <v>Ayacucho Norte-Febrero-Jueves-7:00 - 8:30 pm-45701-Inscrito Nuevo</v>
      </c>
      <c r="BH19" s="307"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08">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45722</v>
      </c>
      <c r="BJ19" s="308"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08" t="str">
        <f>IF(Tabla1[[#This Row],[Fecha Inicio grupo]]="","",IFERROR(VLOOKUP(Tabla1[[#This Row],[Mes de Alta como miembro]],Parámetros!$AM$2:$AN$16,2,0),"01/01/1900"))</f>
        <v>01/01/1900</v>
      </c>
    </row>
    <row r="20" spans="1:63" s="24" customFormat="1" ht="12.75">
      <c r="A20" s="68">
        <v>17</v>
      </c>
      <c r="B20" s="28" t="s">
        <v>148</v>
      </c>
      <c r="C20" s="34" t="s">
        <v>149</v>
      </c>
      <c r="D20" s="42" t="s">
        <v>150</v>
      </c>
      <c r="E20" s="42" t="s">
        <v>151</v>
      </c>
      <c r="F20" s="45">
        <v>45701</v>
      </c>
      <c r="G20" s="45"/>
      <c r="H20" s="163" t="s">
        <v>158</v>
      </c>
      <c r="I20" s="28" t="s">
        <v>159</v>
      </c>
      <c r="J20" s="28" t="s">
        <v>160</v>
      </c>
      <c r="K20" s="69" t="s">
        <v>161</v>
      </c>
      <c r="L20" s="68"/>
      <c r="M20" s="46">
        <v>36789</v>
      </c>
      <c r="N20" s="238">
        <f ca="1">IF(Tabla1[[#This Row],[Fecha de nac]]="","",IF(Tabla1[[#This Row],[Fecha Finalización]] &gt;=TODAY(), DATEDIF(Tabla1[[#This Row],[Fecha de nac]],TODAY(),"y"), ROUNDDOWN((Tabla1[[#This Row],[Fecha Finalización]] -Tabla1[[#This Row],[Fecha de nac]])/365,0)))</f>
        <v>24</v>
      </c>
      <c r="O20" s="168" t="s">
        <v>156</v>
      </c>
      <c r="P20" s="72" t="s">
        <v>81</v>
      </c>
      <c r="Q20" s="73"/>
      <c r="R20" s="78"/>
      <c r="S20" s="78"/>
      <c r="T20" s="78"/>
      <c r="U20" s="242">
        <f>IF(F20="","",Tabla1[[#This Row],[Fecha Inicio grupo]]+3*7-7)</f>
        <v>45715</v>
      </c>
      <c r="V20" s="241">
        <f>IF(F20="","",EDATE(Tabla1[[#This Row],[Fecha Inicio grupo]],3))</f>
        <v>45790</v>
      </c>
      <c r="W20" s="28" t="s">
        <v>82</v>
      </c>
      <c r="X20" s="28" t="s">
        <v>157</v>
      </c>
      <c r="Y20" s="76" t="s">
        <v>84</v>
      </c>
      <c r="Z20" s="76" t="s">
        <v>84</v>
      </c>
      <c r="AA20" s="76" t="s">
        <v>84</v>
      </c>
      <c r="AB20" s="76" t="s">
        <v>84</v>
      </c>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Asistió</v>
      </c>
      <c r="AQ20" s="39"/>
      <c r="AR20" s="200"/>
      <c r="AS20" s="39"/>
      <c r="AT20" s="28"/>
      <c r="AU20" s="55"/>
      <c r="AV20" s="55"/>
      <c r="AW20" s="55"/>
      <c r="AX20" s="248">
        <f>IF(V20="","",EOMONTH(EDATE(Tabla1[[#This Row],[Fecha Finalización]],2),0))</f>
        <v>45869</v>
      </c>
      <c r="AY20" s="39"/>
      <c r="AZ20" s="249">
        <f>IF(V20="","",EOMONTH(EDATE(Tabla1[[#This Row],[Fecha Finalización]],3),0))</f>
        <v>45900</v>
      </c>
      <c r="BA20" s="39"/>
      <c r="BB20" s="39"/>
      <c r="BC20" s="235"/>
      <c r="BD20" s="233" t="str">
        <f>IF(F20="","",Tabla1[[#This Row],[sem 01]]&amp;Tabla1[[#This Row],[sem 02]]&amp;Tabla1[[#This Row],[sem 03]])</f>
        <v>PPP</v>
      </c>
      <c r="BE20" s="234" t="str">
        <f>IF(TRIM(F20)="","",$B$1&amp;"-"&amp;SUBSTITUTE(Tabla1[[#This Row],[Mes Inscrito]]," ","")&amp;"-"&amp;SUBSTITUTE(Tabla1[[#This Row],[Dia de clases Inscrito]]," ","")&amp;"-"&amp;SUBSTITUTE(Tabla1[[#This Row],[Horario Inscrito]]," ","")&amp;"-"&amp;Tabla1[[#This Row],[Fecha Inicio grupo]])</f>
        <v>Ayacucho Norte-Febrero-Jueves-7:00-8:30pm-45701</v>
      </c>
      <c r="BF20" s="251" t="str">
        <f>IF(F20="","",Tabla1[[#This Row],[Curso]])</f>
        <v>Conócete a ti mismo</v>
      </c>
      <c r="BG20" s="252" t="str">
        <f>+IF(TRIM(F20)="","",$B$1&amp;"-"&amp;TRIM(Tabla1[[#This Row],[Mes Inscrito]])&amp;"-"&amp;TRIM(Tabla1[[#This Row],[Dia de clases Inscrito]])&amp;"-"&amp;TRIM(Tabla1[[#This Row],[Horario Inscrito]])&amp;"-"&amp;TRIM(Tabla1[[#This Row],[Fecha Inicio grupo]])&amp;"-"&amp;TRIM(Tabla1[[#This Row],[Tipo Incrito]]))</f>
        <v>Ayacucho Norte-Febrero-Jueves-7:00 - 8:30 pm-45701-Inscrito Nuevo</v>
      </c>
      <c r="BH20" s="307"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08">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45722</v>
      </c>
      <c r="BJ20" s="308"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08" t="str">
        <f>IF(Tabla1[[#This Row],[Fecha Inicio grupo]]="","",IFERROR(VLOOKUP(Tabla1[[#This Row],[Mes de Alta como miembro]],Parámetros!$AM$2:$AN$16,2,0),"01/01/1900"))</f>
        <v>01/01/1900</v>
      </c>
    </row>
    <row r="21" spans="1:63" s="24" customFormat="1" ht="12.75">
      <c r="A21" s="68">
        <v>18</v>
      </c>
      <c r="B21" s="28" t="s">
        <v>148</v>
      </c>
      <c r="C21" s="34" t="s">
        <v>149</v>
      </c>
      <c r="D21" s="42" t="s">
        <v>150</v>
      </c>
      <c r="E21" s="42" t="s">
        <v>151</v>
      </c>
      <c r="F21" s="45">
        <v>45701</v>
      </c>
      <c r="G21" s="45"/>
      <c r="H21" s="163" t="s">
        <v>162</v>
      </c>
      <c r="I21" s="42" t="s">
        <v>163</v>
      </c>
      <c r="J21" s="28" t="s">
        <v>164</v>
      </c>
      <c r="K21" s="69" t="s">
        <v>165</v>
      </c>
      <c r="L21" s="68"/>
      <c r="M21" s="46">
        <v>32561</v>
      </c>
      <c r="N21" s="238">
        <f ca="1">IF(Tabla1[[#This Row],[Fecha de nac]]="","",IF(Tabla1[[#This Row],[Fecha Finalización]] &gt;=TODAY(), DATEDIF(Tabla1[[#This Row],[Fecha de nac]],TODAY(),"y"), ROUNDDOWN((Tabla1[[#This Row],[Fecha Finalización]] -Tabla1[[#This Row],[Fecha de nac]])/365,0)))</f>
        <v>36</v>
      </c>
      <c r="O21" s="168" t="s">
        <v>156</v>
      </c>
      <c r="P21" s="72" t="s">
        <v>81</v>
      </c>
      <c r="Q21" s="67"/>
      <c r="R21" s="67"/>
      <c r="S21" s="67"/>
      <c r="T21" s="67"/>
      <c r="U21" s="243">
        <f>IF(F21="","",Tabla1[[#This Row],[Fecha Inicio grupo]]+3*7-7)</f>
        <v>45715</v>
      </c>
      <c r="V21" s="244">
        <f>IF(F21="","",EDATE(Tabla1[[#This Row],[Fecha Inicio grupo]],3))</f>
        <v>45790</v>
      </c>
      <c r="W21" s="28" t="s">
        <v>82</v>
      </c>
      <c r="X21" s="28" t="s">
        <v>157</v>
      </c>
      <c r="Y21" s="76" t="s">
        <v>102</v>
      </c>
      <c r="Z21" s="76" t="s">
        <v>84</v>
      </c>
      <c r="AA21" s="76" t="s">
        <v>89</v>
      </c>
      <c r="AB21" s="76" t="s">
        <v>84</v>
      </c>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No Asistió</v>
      </c>
      <c r="AQ21" s="39"/>
      <c r="AR21" s="200"/>
      <c r="AS21" s="39"/>
      <c r="AT21" s="28"/>
      <c r="AU21" s="55"/>
      <c r="AV21" s="55"/>
      <c r="AW21" s="55"/>
      <c r="AX21" s="248">
        <f>IF(V21="","",EOMONTH(EDATE(Tabla1[[#This Row],[Fecha Finalización]],2),0))</f>
        <v>45869</v>
      </c>
      <c r="AY21" s="39"/>
      <c r="AZ21" s="249">
        <f>IF(V21="","",EOMONTH(EDATE(Tabla1[[#This Row],[Fecha Finalización]],3),0))</f>
        <v>45900</v>
      </c>
      <c r="BA21" s="39"/>
      <c r="BB21" s="39"/>
      <c r="BC21" s="235"/>
      <c r="BD21" s="233" t="str">
        <f>IF(F21="","",Tabla1[[#This Row],[sem 01]]&amp;Tabla1[[#This Row],[sem 02]]&amp;Tabla1[[#This Row],[sem 03]])</f>
        <v>NPF</v>
      </c>
      <c r="BE21" s="234" t="str">
        <f>IF(TRIM(F21)="","",$B$1&amp;"-"&amp;SUBSTITUTE(Tabla1[[#This Row],[Mes Inscrito]]," ","")&amp;"-"&amp;SUBSTITUTE(Tabla1[[#This Row],[Dia de clases Inscrito]]," ","")&amp;"-"&amp;SUBSTITUTE(Tabla1[[#This Row],[Horario Inscrito]]," ","")&amp;"-"&amp;Tabla1[[#This Row],[Fecha Inicio grupo]])</f>
        <v>Ayacucho Norte-Febrero-Jueves-7:00-8:30pm-45701</v>
      </c>
      <c r="BF21" s="251" t="str">
        <f>IF(F21="","",Tabla1[[#This Row],[Curso]])</f>
        <v>Conócete a ti mismo</v>
      </c>
      <c r="BG21" s="252" t="str">
        <f>+IF(TRIM(F21)="","",$B$1&amp;"-"&amp;TRIM(Tabla1[[#This Row],[Mes Inscrito]])&amp;"-"&amp;TRIM(Tabla1[[#This Row],[Dia de clases Inscrito]])&amp;"-"&amp;TRIM(Tabla1[[#This Row],[Horario Inscrito]])&amp;"-"&amp;TRIM(Tabla1[[#This Row],[Fecha Inicio grupo]])&amp;"-"&amp;TRIM(Tabla1[[#This Row],[Tipo Incrito]]))</f>
        <v>Ayacucho Norte-Febrero-Jueves-7:00 - 8:30 pm-45701-Inscrito Nuevo</v>
      </c>
      <c r="BH21" s="307"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08">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45722</v>
      </c>
      <c r="BJ21" s="308"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08" t="str">
        <f>IF(Tabla1[[#This Row],[Fecha Inicio grupo]]="","",IFERROR(VLOOKUP(Tabla1[[#This Row],[Mes de Alta como miembro]],Parámetros!$AM$2:$AN$16,2,0),"01/01/1900"))</f>
        <v>01/01/1900</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7"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8"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8"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8"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7"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8"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8"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8"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7"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8"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8"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8"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7"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8"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8"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8"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7"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8"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8"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8"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7"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8"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8"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8"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7"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8"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8"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8"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7"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8"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8"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8"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7"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8"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8"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8"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7"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8"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8"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8" t="str">
        <f>IF(Tabla1[[#This Row],[Fecha Inicio grupo]]="","",IFERROR(VLOOKUP(Tabla1[[#This Row],[Mes de Alta como miembro]],Parámetros!$AM$2:$AN$16,2,0),"01/01/1900"))</f>
        <v/>
      </c>
    </row>
    <row r="32" spans="1:63" s="24" customFormat="1" ht="13.9">
      <c r="A32" s="68">
        <v>29</v>
      </c>
      <c r="B32" s="29"/>
      <c r="C32" s="34"/>
      <c r="D32" s="42"/>
      <c r="E32" s="42"/>
      <c r="F32" s="45"/>
      <c r="G32" s="45"/>
      <c r="H32" s="163"/>
      <c r="I32" s="260"/>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7"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8"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8"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8" t="str">
        <f>IF(Tabla1[[#This Row],[Fecha Inicio grupo]]="","",IFERROR(VLOOKUP(Tabla1[[#This Row],[Mes de Alta como miembro]],Parámetros!$AM$2:$AN$16,2,0),"01/01/1900"))</f>
        <v/>
      </c>
    </row>
    <row r="33" spans="1:63" s="24" customFormat="1" ht="13.9">
      <c r="A33" s="68">
        <v>30</v>
      </c>
      <c r="B33" s="29"/>
      <c r="C33" s="34"/>
      <c r="D33" s="42"/>
      <c r="E33" s="42"/>
      <c r="F33" s="45"/>
      <c r="G33" s="45"/>
      <c r="H33" s="163"/>
      <c r="I33" s="260"/>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7"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8"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8"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8"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7"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8"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8"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8"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7"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8"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8"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8"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7"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8"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8"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8"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7"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8"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8"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8"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7"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8"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8"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8"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7"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8"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8"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8"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7"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8"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8"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8"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7"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8"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8"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8"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7"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8"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8"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8"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7"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8"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8"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8"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7"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8"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8"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8"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7"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8"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8"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8"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7"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8"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8"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8"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7"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8"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8"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8"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7"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8"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8"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8"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7"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8"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8"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8"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7"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8"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8"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8"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7"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8"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8"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8"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7"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8"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8"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8"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1"/>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7"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8"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8"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8" t="str">
        <f>IF(Tabla1[[#This Row],[Fecha Inicio grupo]]="","",IFERROR(VLOOKUP(Tabla1[[#This Row],[Mes de Alta como miembro]],Parámetros!$AM$2:$AN$16,2,0),"01/01/1900"))</f>
        <v/>
      </c>
    </row>
    <row r="54" spans="1:63" s="24" customFormat="1" ht="13.9">
      <c r="A54" s="68">
        <v>51</v>
      </c>
      <c r="B54" s="28"/>
      <c r="C54" s="34"/>
      <c r="D54" s="42"/>
      <c r="E54" s="42"/>
      <c r="F54" s="45"/>
      <c r="G54" s="45"/>
      <c r="H54" s="163"/>
      <c r="I54" s="262"/>
      <c r="J54" s="28"/>
      <c r="K54" s="69"/>
      <c r="L54" s="68"/>
      <c r="M54" s="263"/>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7"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8"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8"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8" t="str">
        <f>IF(Tabla1[[#This Row],[Fecha Inicio grupo]]="","",IFERROR(VLOOKUP(Tabla1[[#This Row],[Mes de Alta como miembro]],Parámetros!$AM$2:$AN$16,2,0),"01/01/1900"))</f>
        <v/>
      </c>
    </row>
    <row r="55" spans="1:63" s="24" customFormat="1" ht="13.9">
      <c r="A55" s="68">
        <v>52</v>
      </c>
      <c r="B55" s="28"/>
      <c r="C55" s="34"/>
      <c r="D55" s="42"/>
      <c r="E55" s="42"/>
      <c r="F55" s="45"/>
      <c r="G55" s="45"/>
      <c r="H55" s="163"/>
      <c r="I55" s="262"/>
      <c r="J55" s="28"/>
      <c r="K55" s="69"/>
      <c r="L55" s="68"/>
      <c r="M55" s="263"/>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7"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8"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8"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8" t="str">
        <f>IF(Tabla1[[#This Row],[Fecha Inicio grupo]]="","",IFERROR(VLOOKUP(Tabla1[[#This Row],[Mes de Alta como miembro]],Parámetros!$AM$2:$AN$16,2,0),"01/01/1900"))</f>
        <v/>
      </c>
    </row>
    <row r="56" spans="1:63" s="24" customFormat="1" ht="13.9">
      <c r="A56" s="68">
        <v>53</v>
      </c>
      <c r="B56" s="28"/>
      <c r="C56" s="34"/>
      <c r="D56" s="42"/>
      <c r="E56" s="42"/>
      <c r="F56" s="45"/>
      <c r="G56" s="45"/>
      <c r="H56" s="163"/>
      <c r="I56" s="262"/>
      <c r="J56" s="28"/>
      <c r="K56" s="69"/>
      <c r="L56" s="68"/>
      <c r="M56" s="263"/>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7"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8"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8"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8" t="str">
        <f>IF(Tabla1[[#This Row],[Fecha Inicio grupo]]="","",IFERROR(VLOOKUP(Tabla1[[#This Row],[Mes de Alta como miembro]],Parámetros!$AM$2:$AN$16,2,0),"01/01/1900"))</f>
        <v/>
      </c>
    </row>
    <row r="57" spans="1:63" s="24" customFormat="1" ht="13.9">
      <c r="A57" s="68">
        <v>54</v>
      </c>
      <c r="B57" s="28"/>
      <c r="C57" s="34"/>
      <c r="D57" s="42"/>
      <c r="E57" s="42"/>
      <c r="F57" s="45"/>
      <c r="G57" s="45"/>
      <c r="H57" s="163"/>
      <c r="I57" s="262"/>
      <c r="J57" s="28"/>
      <c r="K57" s="69"/>
      <c r="L57" s="68"/>
      <c r="M57" s="263"/>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7"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8"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8"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8" t="str">
        <f>IF(Tabla1[[#This Row],[Fecha Inicio grupo]]="","",IFERROR(VLOOKUP(Tabla1[[#This Row],[Mes de Alta como miembro]],Parámetros!$AM$2:$AN$16,2,0),"01/01/1900"))</f>
        <v/>
      </c>
    </row>
    <row r="58" spans="1:63" s="24" customFormat="1" ht="13.9">
      <c r="A58" s="68">
        <v>55</v>
      </c>
      <c r="B58" s="28"/>
      <c r="C58" s="34"/>
      <c r="D58" s="42"/>
      <c r="E58" s="42"/>
      <c r="F58" s="45"/>
      <c r="G58" s="45"/>
      <c r="H58" s="163"/>
      <c r="I58" s="262"/>
      <c r="J58" s="28"/>
      <c r="K58" s="69"/>
      <c r="L58" s="68"/>
      <c r="M58" s="263"/>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7"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8"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8"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8" t="str">
        <f>IF(Tabla1[[#This Row],[Fecha Inicio grupo]]="","",IFERROR(VLOOKUP(Tabla1[[#This Row],[Mes de Alta como miembro]],Parámetros!$AM$2:$AN$16,2,0),"01/01/1900"))</f>
        <v/>
      </c>
    </row>
    <row r="59" spans="1:63" s="24" customFormat="1" ht="13.9">
      <c r="A59" s="68">
        <v>56</v>
      </c>
      <c r="B59" s="28"/>
      <c r="C59" s="34"/>
      <c r="D59" s="42"/>
      <c r="E59" s="42"/>
      <c r="F59" s="45"/>
      <c r="G59" s="45"/>
      <c r="H59" s="163"/>
      <c r="I59" s="262"/>
      <c r="J59" s="28"/>
      <c r="K59" s="69"/>
      <c r="L59" s="68"/>
      <c r="M59" s="263"/>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7"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8"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8"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8" t="str">
        <f>IF(Tabla1[[#This Row],[Fecha Inicio grupo]]="","",IFERROR(VLOOKUP(Tabla1[[#This Row],[Mes de Alta como miembro]],Parámetros!$AM$2:$AN$16,2,0),"01/01/1900"))</f>
        <v/>
      </c>
    </row>
    <row r="60" spans="1:63" s="24" customFormat="1" ht="13.9">
      <c r="A60" s="68">
        <v>57</v>
      </c>
      <c r="B60" s="28"/>
      <c r="C60" s="34"/>
      <c r="D60" s="42"/>
      <c r="E60" s="42"/>
      <c r="F60" s="45"/>
      <c r="G60" s="45"/>
      <c r="H60" s="163"/>
      <c r="I60" s="262"/>
      <c r="J60" s="28"/>
      <c r="K60" s="69"/>
      <c r="L60" s="68"/>
      <c r="M60" s="263"/>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7"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8"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8"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8" t="str">
        <f>IF(Tabla1[[#This Row],[Fecha Inicio grupo]]="","",IFERROR(VLOOKUP(Tabla1[[#This Row],[Mes de Alta como miembro]],Parámetros!$AM$2:$AN$16,2,0),"01/01/1900"))</f>
        <v/>
      </c>
    </row>
    <row r="61" spans="1:63" s="24" customFormat="1" ht="13.9">
      <c r="A61" s="68">
        <v>58</v>
      </c>
      <c r="B61" s="28"/>
      <c r="C61" s="34"/>
      <c r="D61" s="42"/>
      <c r="E61" s="42"/>
      <c r="F61" s="45"/>
      <c r="G61" s="45"/>
      <c r="H61" s="163"/>
      <c r="I61" s="262"/>
      <c r="J61" s="28"/>
      <c r="K61" s="69"/>
      <c r="L61" s="68"/>
      <c r="M61" s="263"/>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7"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8"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8"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8"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7"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8"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8"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8"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7"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8"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8"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8"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7"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8"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8"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8"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7"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8"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8"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8"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7"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8"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8"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8"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7"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8"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8"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8"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7"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8"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8"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8"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7"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8"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8"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8"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7"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8"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8"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8"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7"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8"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8"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8"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7"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8"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8"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8"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7"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8"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8"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8"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4"/>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7"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8"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8"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8"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7"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8"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8"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8"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7"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8"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8"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8"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7"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8"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8"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8"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7"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8"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8"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8"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7"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8"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8"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8"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7"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8"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8"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8"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4"/>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7"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8"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8"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8"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7"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8"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8"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8"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7"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8"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8"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8"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7"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8"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8"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8"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7"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8"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8"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8"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7"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8"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8"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8"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7"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8"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8"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8"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7"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8"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8"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8"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7"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8"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8"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8"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7"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8"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8"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8"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7"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8"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8"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8"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7"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8"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8"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8"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7"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8"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8"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8"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7"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8"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8"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8"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7"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8"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8"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8"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7"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8"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8"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8"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7"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8"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8"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8"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7"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8"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8"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8"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7"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8"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8"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8"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7"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8"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8"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8"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7"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8"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8"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8"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7"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8"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8"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8"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7"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8"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8"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8"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7"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8"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8"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8"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7"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8"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8"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8"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7"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8"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8"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8"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7"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8"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8"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8"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7"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8"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8"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8"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7"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8"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8"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8"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7"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8"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8"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8"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7"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8"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8"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8"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7"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8"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8"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8"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7"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8"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8"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8"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7"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8"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8"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8"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7"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8"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8"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8"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7"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8"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8"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8"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7"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8"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8"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8"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7"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8"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8"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8"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7"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8"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8"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8"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7"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8"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8"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8"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7"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8"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8"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8"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7"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8"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8"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8"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7"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8"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8"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8"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7"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8"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8"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8"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7"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8"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8"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8"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7"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8"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8"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8"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7"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8"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8"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8"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7"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8"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8"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8"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7"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8"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8"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8"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7"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8"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8"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8"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7"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8"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8"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8"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7"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8"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8"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8"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7"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8"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8"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8"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7"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8"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8"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8"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7"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8"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8"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8"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7"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8"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8"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8"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7"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8"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8"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8"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7"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8"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8"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8"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7"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8"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8"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8"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7"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8"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8"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8"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7"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8"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8"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8"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7"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8"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8"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8"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7"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8"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8"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8"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7"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8"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8"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8"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7"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8"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8"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8"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7"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8"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8"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8"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7"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8"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8"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8"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7"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8"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8"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8"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7"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8"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8"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8"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7"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8"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8"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8"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7"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8"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8"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8"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7"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8"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8"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8"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7"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8"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8"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8"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7"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8"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8"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8"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7"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8"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8"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8"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7"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8"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8"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8"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7"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8"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8"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8"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7"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8"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8"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8"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7"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8"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8"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8"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7"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8"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8"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8"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7"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8"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8"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8"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7"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8"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8"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8"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7"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8"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8"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8"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7"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8"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8"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8"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7"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8"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8"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8"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7"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8"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8"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8"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7"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8"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8"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8"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7"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8"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8"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8"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7"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8"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8"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8"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7"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8"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8"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8"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7"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8"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8"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8"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7"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8"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8"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8"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7"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8"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8"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8"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7"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8"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8"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8"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7"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8"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8"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8"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7"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8"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8"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8"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7"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8"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8"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8"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7"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8"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8"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8"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7"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8"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8"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8"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7"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8"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8"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8"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7"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8"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8"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8"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7"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8"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8"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8"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7"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8"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8"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8"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7"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8"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8"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8"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7"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8"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8"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8"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7"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8"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8"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8"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7"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8"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8"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8"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7"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8"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8"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8"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7"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8"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8"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8"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7"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8"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8"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8"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7"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8"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8"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8"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7"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8"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8"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8"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7"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8"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8"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8"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7"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8"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8"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8"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7"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8"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8"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8"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7"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8"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8"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8"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7"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8"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8"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8"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7"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8"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8"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8"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7"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8"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8"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8"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7"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8"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8"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8"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7"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8"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8"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8"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7"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8"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8"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8"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7"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8"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8"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8"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7"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8"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8"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8"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7"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8"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8"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8"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7"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8"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8"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8"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7"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8"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8"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8"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7"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8"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8"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8"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7"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8"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8"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8"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7"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8"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8"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8"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7"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8"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8"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8"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7"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8"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8"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8"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7"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8"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8"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8"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7"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8"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8"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8"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7"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8"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8"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8"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7"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8"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8"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8"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7"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8"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8"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8"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7"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8"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8"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8"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7"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8"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8"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8"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7"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8"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8"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8"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7"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8"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8"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8"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7"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8"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8"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8"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7"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8"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8"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8"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7"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8"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8"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8"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7"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8"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8"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8"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7"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8"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8"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8"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7"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8"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8"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8"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7"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8"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8"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8"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7"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8"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8"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8"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7"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8"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8"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8"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7"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8"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8"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8"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7"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8"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8"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8"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7"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8"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8"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8"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7"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8"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8"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8"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7"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8"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8"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8"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7"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8"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8"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8"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7"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8"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8"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8"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7"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8"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8"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8"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7"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8"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8"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8"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7"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8"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8"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8"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7"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8"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8"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8"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7"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8"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8"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8"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7"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8"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8"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8"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7"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8"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8"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8"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7"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8"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8"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8"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7"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8"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8"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8"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7"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8"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8"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8"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7"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8"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8"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8"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7"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8"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8"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8"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7"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8"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8"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8"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7"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8"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8"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8"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7"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8"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8"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8"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7"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8"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8"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8"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7"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8"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8"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8"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7"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8"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8"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8"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7"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8"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8"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8"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7"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8"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8"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8"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7"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8"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8"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8"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7"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8"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8"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8"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7"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8"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8"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8"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7"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8"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8"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8"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7"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8"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8"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8"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7"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8"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8"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8"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7"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8"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8"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8"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7"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8"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8"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8"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7"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8"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8"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8"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7"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8"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8"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8"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7"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8"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8"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8"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7"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8"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8"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8"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7"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8"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8"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8"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7"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8"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8"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8"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7"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8"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8"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8"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7"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8"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8"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8"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7"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8"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8"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8"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7"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8"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8"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8"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7"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8"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8"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8"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7"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8"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8"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8"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7"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8"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8"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8"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7"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8"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8"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8"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7"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8"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8"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8"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7"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8"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8"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8"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7"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8"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8"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8"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7"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8"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8"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8"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7"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8"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8"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8"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7"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8"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8"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8"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7"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8"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8"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8"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7"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8"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8"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8"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7"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8"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8"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8"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7"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8"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8"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8"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7"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8"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8"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8"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7"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8"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8"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8"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7"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8"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8"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8"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7"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8"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8"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8"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7"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8"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8"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8"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7"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8"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8"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8"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7"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8"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8"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8"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7"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8"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8"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8"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7"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8"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8"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8"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7"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8"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8"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8"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7"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8"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8"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8"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7"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8"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8"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8"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7"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8"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8"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8"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7"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8"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8"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8"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7"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8"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8"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8"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7"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8"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8"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8"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7"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8"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8"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8"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7"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8"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8"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8"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7"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8"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8"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8"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7"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8"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8"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8"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7"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8"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8"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8"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7"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8"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8"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8"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7"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8"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8"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8"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7"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8"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8"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8"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7"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8"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8"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8"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7"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8"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8"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8"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7"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8"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8"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8"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7"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8"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8"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8"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7"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8"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8"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8"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7"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8"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8"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8"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7"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8"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8"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8"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7"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8"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8"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8"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7"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8"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8"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8"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7"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8"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8"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8"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7"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8"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8"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8"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7"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8"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8"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8"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7"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8"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8"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8"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7"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8"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8"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8"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7"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8"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8"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8"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7"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8"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8"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8"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7"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8"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8"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8"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7"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8"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8"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8"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7"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8"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8"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8"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7"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8"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8"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8"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7"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8"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8"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8"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7"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8"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8"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8"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7"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8"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8"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8"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7"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8"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8"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8"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7"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8"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8"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8"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7"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8"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8"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8"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7"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8"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8"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8"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7"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8"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8"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8"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7"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8"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8"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8"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7"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8"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8"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8"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7"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8"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8"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8"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7"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8"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8"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8"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7"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8"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8"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8"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7"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8"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8"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8"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7"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8"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8"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8"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7"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8"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8"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8"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7"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8"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8"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8"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7"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8"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8"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8"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7"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8"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8"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8"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7"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8"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8"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8"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7"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8"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8"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8"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7"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8"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8"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8"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7"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8"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8"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8"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7"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8"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8"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8"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7"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8"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8"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8"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7"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8"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8"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8"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7"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8"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8"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8"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7"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8"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8"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8"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7"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8"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8"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8"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7"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8"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8"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8"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7"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8"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8"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8"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7"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8"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8"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8"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7"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8"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8"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8"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7"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8"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8"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8"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7"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8"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8"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8"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7"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8"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8"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8"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7"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8"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8"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8"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7"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8"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8"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8"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7"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8"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8"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8"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7"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8"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8"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8"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7"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8"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8"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8"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7"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8"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8"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8"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7"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8"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8"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8"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7"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8"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8"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8"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7"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8"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8"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8"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7"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8"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8"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8"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7"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8"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8"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8"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7"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8"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8"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8"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7"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8"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8"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8"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7"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8"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8"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8"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7"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8"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8"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8"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7"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8"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8"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8"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7"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8"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8"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8"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7"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8"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8"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8"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7"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8"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8"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8"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7"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8"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8"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8"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7"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8"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8"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8"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7"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8"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8"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8"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7"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8"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8"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8"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7"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8"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8"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8"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7"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8"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8"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8"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7"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8"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8"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8"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7"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8"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8"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8"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7"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8"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8"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8"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7"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8"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8"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8"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7"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8"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8"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8"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7"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8"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8"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8"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7"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8"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8"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8"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7"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8"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8"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8"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7"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8"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8"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8"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7"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8"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8"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8"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7"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8"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8"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8"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7"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8"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8"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8"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7"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8"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8"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8"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7"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8"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8"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8"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7"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8"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8"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8"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7"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8"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8"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8"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7"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8"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8"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8"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7"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8"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8"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8"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7"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8"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8"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8"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7"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8"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8"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8"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7"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8"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8"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8"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7"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8"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8"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8"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7"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8"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8"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8"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7"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8"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8"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8"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7"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8"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8"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8"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7"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8"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8"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8"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7"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8"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8"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8"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7"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8"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8"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8"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7"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8"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8"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8"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7"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8"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8"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8"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7"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8"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8"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8"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7"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8"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8"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8"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7"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8"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8"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8"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7"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8"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8"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8"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7"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8"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8"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8"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7"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8"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8"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8"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7"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8"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8"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8"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7"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8"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8"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8"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7"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8"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8"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8"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7"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8"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8"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8"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7"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8"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8"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8"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7"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8"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8"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8"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7"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8"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8"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8"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7"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8"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8"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8"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7"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8"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8"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8"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7"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8"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8"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8"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7"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8"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8"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8"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7"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8"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8"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8"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7"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8"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8"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8"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7"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8"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8"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8"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7"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8"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8"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8"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7"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8"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8"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8"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7"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8"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8"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8"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7"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8"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8"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8"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7"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8"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8"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8"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7"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8"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8"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8"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7"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8"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8"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8"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7"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8"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8"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8"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7"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8"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8"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8"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7"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8"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8"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8"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7"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8"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8"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8"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7"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8"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8"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8"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7"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8"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8"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8"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7"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8"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8"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8"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7"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8"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8"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8"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7"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8"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8"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8"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7"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8"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8"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8"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7"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8"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8"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8"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7"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8"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8"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8"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7"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8"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8"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8"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7"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8"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8"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8"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7"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8"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8"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8"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7"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8"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8"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8"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7"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8"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8"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8"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7"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8"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8"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8"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7"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8"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8"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8"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7"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8"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8"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8"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7"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8"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8"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8"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7"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8"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8"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8"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7"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8"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8"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8"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7"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8"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8"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8"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7"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8"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8"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8"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7"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8"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8"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8"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7"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8"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8"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8"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7"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8"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8"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8"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7"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8"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8"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8"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7"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8"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8"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8"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7"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8"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8"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8"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7"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8"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8"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8"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7"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8"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8"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8"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7"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8"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8"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8"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7"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8"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8"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8"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7"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8"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8"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8"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7"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8"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8"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8"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7"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8"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8"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8"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7"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8"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8"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8"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7"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8"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8"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8"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7"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8"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8"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8"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7"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8"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8"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8"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7"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8"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8"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8"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7"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8"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8"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8"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7"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8"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8"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8"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7"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8"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8"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8"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7"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8"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8"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8"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7"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8"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8"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8"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7"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8"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8"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8"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7"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8"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8"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8"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7"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8"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8"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8"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7"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8"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8"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8"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7"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8"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8"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8"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7"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8"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8"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8"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7"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8"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8"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8"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7"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8"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8"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8"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7"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8"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8"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8"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7"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8"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8"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8"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7"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8"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8"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8"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7"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8"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8"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8"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7"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8"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8"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8"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7"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8"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8"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8"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7"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8"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8"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8"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7"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8"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8"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8"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7"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8"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8"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8"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7"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8"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8"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8"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7"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8"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8"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8"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7"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8"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8"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8"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7"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8"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8"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8"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7"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8"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8"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8"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7"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8"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8"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8"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7"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8"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8"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8"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7"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8"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8"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8"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7"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8"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8"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8"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7"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8"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8"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8"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7"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8"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8"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8"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7"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8"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8"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8"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7"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8"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8"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8"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7"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8"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8"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8"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7"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8"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8"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8"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7"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8"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8"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8"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7"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8"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8"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8"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7"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8"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8"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8"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7"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8"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8"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8"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7"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8"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8"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8"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7"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8"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8"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8"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7"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8"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8"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8"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7"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8"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8"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8"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7"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8"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8"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8"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7"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8"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8"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8"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7"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8"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8"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8"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7"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8"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8"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8"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7"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8"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8"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8"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7"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8"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8"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8"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7"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8"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8"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8"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7"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8"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8"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8"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7"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8"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8"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8"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7"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8"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8"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8"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7"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8"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8"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8"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7"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8"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8"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8"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7"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8"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8"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8"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7"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8"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8"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8"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7"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8"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8"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8"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7"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8"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8"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8"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7"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8"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8"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8"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7"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8"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8"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8"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7"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8"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8"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8"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7"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8"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8"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8"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7"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8"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8"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8"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7"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8"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8"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8"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7"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8"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8"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8"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7"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8"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8"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8"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7"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8"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8"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8"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7"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8"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8"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8"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7"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8"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8"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8"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7"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8"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8"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8"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7"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8"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8"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8"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7"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8"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8"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8"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7"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8"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8"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8"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7"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8"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8"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8"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7"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8"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8"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8"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7"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8"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8"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8"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7"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8"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8"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8"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7"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8"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8"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8"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7"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8"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8"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8"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7"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8"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8"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8"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7"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8"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8"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8"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7"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8"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8"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8"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7"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8"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8"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8"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7"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8"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8"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8"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7"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8"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8"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8"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7"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8"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8"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8"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7"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8"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8"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8"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7"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8"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8"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8"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7"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8"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8"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8"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7"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8"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8"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8"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7"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8"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8"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8"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7"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8"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8"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8"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7"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8"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8"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8"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7"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8"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8"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8"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7"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8"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8"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8"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7"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8"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8"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8"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7"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8"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8"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8"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7"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8"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8"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8"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7"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8"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8"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8"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7"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8"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8"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8"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7"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8"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8"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8"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7"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8"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8"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8"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7"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8"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8"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8"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7"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8"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8"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8"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7"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8"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8"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8"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7"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8"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8"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8"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7"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8"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8"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8"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7"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8"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8"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8"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7"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8"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8"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8"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7"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8"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8"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8"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7"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8"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8"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8"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7"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8"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8"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8"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7"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8"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8"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8"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7"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8"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8"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8"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7"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8"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8"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8"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7"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8"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8"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8"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7"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8"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8"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8"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7"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8"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8"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8"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7"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8"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8"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8"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7"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8"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8"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8"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7"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8"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8"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8"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7"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8"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8"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8"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7"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8"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8"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8"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7"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8"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8"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8"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7"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8"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8"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8"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7"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8"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8"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8"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7"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8"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8"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8"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7"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8"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8"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8"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7"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8"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8"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8"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7"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8"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8"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8"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7"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8"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8"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8"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7"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8"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8"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8"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7"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8"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8"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8"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7"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8"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8"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8"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7"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8"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8"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8"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7"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8"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8"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8"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7"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8"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8"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8"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7"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8"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8"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8"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7"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8"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8"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8"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7"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8"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8"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8"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7"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8"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8"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8"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7"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8"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8"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8"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7"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8"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8"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8"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7"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8"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8"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8"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7"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8"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8"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8"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7"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8"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8"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8"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7"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8"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8"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8"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7"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8"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8"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8"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7"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8"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8"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8"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7"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8"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8"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8"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7"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8"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8"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8"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7"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8"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8"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8"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7"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8"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8"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8"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7"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8"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8"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8"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7"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8"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8"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8"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7"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8"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8"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8"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7"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8"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8"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8"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7"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8"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8"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8"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7"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8"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8"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8"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7"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8"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8"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8"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7"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8"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8"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8"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7"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8"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8"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8"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7"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8"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8"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8"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7"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8"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8"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8"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7"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8"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8"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8"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7"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8"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8"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8"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7"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8"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8"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8"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7"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8"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8"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8"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7"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8"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8"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8"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7"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8"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8"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8"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7"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8"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8"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8"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7"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8"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8"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8"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7"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8"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8"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8"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7"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8"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8"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8"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7"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8"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8"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8"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7"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8"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8"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8"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7"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8"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8"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8"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7"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8"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8"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8"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7"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8"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8"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8"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7"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8"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8"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8"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7"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8"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8"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8"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7"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8"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8"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8"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7"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8"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8"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8"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7"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8"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8"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8"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7"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8"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8"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8"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7"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8"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8"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8"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7"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8"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8"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8"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7"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8"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8"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8"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7"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8"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8"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8"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7"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8"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8"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8"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7"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8"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8"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8"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7"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8"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8"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8"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7"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8"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8"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8"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7"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8"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8"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8"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7"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8"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8"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8"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7"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8"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8"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8"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7"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8"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8"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8"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7"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8"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8"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8"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7"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8"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8"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8"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7"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8"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8"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8"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7"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8"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8"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8"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7"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8"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8"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8"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7"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8"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8"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8"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7"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8"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8"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8"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7"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8"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8"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8"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7"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8"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8"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8"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7"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8"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8"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8"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7"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8"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8"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8"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7"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8"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8"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8"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7"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8"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8"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8"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7"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8"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8"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8"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7"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8"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8"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8"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7"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8"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8"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8"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7"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8"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8"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8"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7"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8"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8"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8"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7"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8"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8"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8"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7"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8"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8"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8"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7"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8"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8"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8"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7"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8"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8"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8"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7"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8"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8"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8"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7"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8"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8"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8"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7"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8"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8"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8"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7"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8"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8"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8"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7"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8"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8"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8"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7"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8"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8"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8"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7"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8"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8"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8"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7"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8"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8"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8"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7"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8"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8"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8"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7"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8"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8"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8"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7"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8"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8"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8"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7"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8"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8"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8"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7"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8"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8"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8"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7"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8"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8"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8"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7"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8"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8"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8"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7"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8"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8"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8"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7"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8"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8"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8"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7"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8"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8"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8"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7"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8"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8"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8"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7"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8"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8"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8"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7"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8"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8"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8"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7"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8"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8"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8"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7"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8"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8"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8"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7"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8"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8"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8"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7"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8"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8"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8"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7"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8"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8"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8"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7"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8"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8"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8"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7"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8"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8"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8"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7"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8"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8"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8"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7"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8"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8"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8"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7"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8"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8"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8"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7"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8"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8"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8"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7"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8"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8"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8"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7"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8"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8"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8"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7"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8"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8"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8"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7"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8"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8"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8"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7"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8"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8"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8"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7"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8"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8"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8"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7"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8"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8"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8"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7"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8"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8"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8"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7"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8"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8"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8"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7"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8"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8"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8"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7"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8"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8"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8"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7"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8"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8"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8"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7"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8"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8"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8"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7"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8"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8"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8"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7"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8"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8"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8"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7"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8"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8"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8"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7"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8"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8"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8"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7"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8"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8"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8"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7"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8"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8"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8"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7"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8"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8"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8"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7"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8"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8"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8"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7"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8"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8"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8"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7"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8"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8"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8"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7"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8"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8"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8"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7"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8"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8"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8"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7"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8"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8"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8"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7"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8"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8"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8"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7"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8"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8"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8"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7"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8"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8"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8"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7"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8"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8"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8"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7"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8"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8"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8"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7"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8"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8"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8"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7"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8"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8"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8"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7"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8"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8"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8"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7"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8"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8"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8"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7"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8"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8"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8"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7"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8"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8"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8"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7"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8"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8"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8"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7"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8"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8"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8"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7"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8"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8"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8"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7"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8"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8"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8"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7"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8"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8"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8"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7"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8"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8"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8"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7"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8"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8"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8"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7"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8"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8"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8"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7"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8"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8"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8"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7"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8"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8"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8"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7"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8"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8"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8"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7"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8"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8"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8"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7"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8"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8"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8"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7"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8"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8"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8"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7"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8"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8"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8"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7"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8"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8"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8"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7"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8"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8"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8"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7"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8"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8"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8"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7"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8"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8"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8"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7"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8"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8"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8"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7"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8"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8"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8"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7"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8"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8"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8"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7"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8"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8"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8"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7"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8"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8"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8"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7"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8"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8"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8"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7"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8"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8"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8"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7"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8"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8"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8"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7"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8"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8"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8"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7"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8"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8"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8"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7"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8"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8"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8"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7"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8"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8"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8"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7"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8"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8"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8"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7"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8"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8"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8"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7"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8"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8"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8"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7"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8"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8"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8"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7"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8"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8"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8"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7"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8"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8"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8"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7"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8"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8"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8"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7"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8"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8"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8"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7"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8"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8"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8"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7"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8"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8"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8"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7"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8"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8"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8"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7"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8"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8"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8"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7"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8"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8"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8"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7"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8"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8"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8"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7"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8"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8"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8"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7"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8"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8"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8"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7"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8"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8"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8"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7"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8"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8"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8"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7"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8"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8"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8"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7"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8"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8"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8"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7"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8"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8"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8"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7"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8"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8"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8"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7"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8"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8"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8"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7"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8"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8"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8"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7"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8"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8"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8"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7"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8"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8"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8"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7"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8"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8"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8"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7"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8"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8"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8"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7"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8"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8"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8"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7"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8"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8"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8"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7"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8"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8"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8"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7"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8"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8"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8"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7"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8"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8"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8"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7"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8"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8"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8"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7"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8"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8"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8"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7"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8"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8"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8"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7"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8"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8"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8"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7"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8"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8"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8"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7"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8"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8"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8"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7"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8"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8"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8"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7"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8"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8"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8"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7"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8"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8"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8"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7"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8"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8"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8"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7"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8"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8"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8"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7"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8"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8"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8"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7"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8"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8"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8"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7"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8"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8"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8"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7"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8"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8"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8"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7"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8"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8"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8"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7"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8"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8"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8"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7"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8"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8"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8"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7"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8"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8"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8"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7"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8"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8"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8"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7"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8"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8"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8"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7"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8"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8"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8"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7"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8"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8"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8"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7"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8"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8"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8"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7"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8"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8"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8"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7"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8"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8"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8"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7"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8"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8"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8"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7"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8"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8"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8"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7"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8"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8"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8"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7"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8"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8"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8"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7"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8"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8"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8"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7"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8"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8"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8"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7"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8"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8"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8"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7"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8"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8"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8"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7"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8"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8"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8"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7"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8"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8"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8"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7"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8"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8"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8"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7"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8"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8"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8"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7"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8"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8"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8"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7"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8"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8"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8"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7"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8"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8"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8"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7"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8"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8"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8"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7"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8"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8"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8"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7"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8"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8"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8"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7"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8"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8"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8"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7"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8"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8"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8"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7"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8"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8"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8"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7"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8"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8"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8"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7"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8"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8"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8"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7"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8"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8"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8"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7"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8"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8"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8"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7"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8"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8"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8"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7"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8"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8"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8"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7"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8"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8"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8"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7"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8"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8"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8"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7"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8"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8"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8"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7"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8"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8"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8"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7"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8"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8"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8"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7"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8"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8"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8"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7"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8"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8"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8"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7"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8"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8"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8"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7"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8"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8"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8"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7"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8"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8"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8"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7"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8"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8"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8"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7"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8"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8"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8"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7"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8"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8"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8"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7"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8"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8"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8"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7"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8"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8"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8"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7"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8"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8"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8"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7"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8"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8"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8"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7"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8"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8"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8"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7"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8"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8"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8"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7"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8"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8"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8"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7"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8"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8"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8"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7"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8"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8"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8"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7"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8"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8"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8"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7"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8"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8"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8"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7"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8"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8"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8"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7"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8"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8"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8"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7"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8"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8"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8"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7"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8"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8"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8"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7"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8"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8"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8"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7"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8"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8"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8"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7"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8"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8"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8"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7"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8"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8"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8"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7"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8"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8"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8"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7"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8"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8"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8"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7"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8"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8"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8"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7"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8"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8"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8"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7"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8"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8"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8"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7"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8"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8"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8"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7"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8"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8"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8"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7"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8"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8"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8"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7"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8"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8"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8"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7"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8"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8"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8"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7"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8"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8"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8"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7"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8"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8"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8"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7"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8"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8"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8"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7"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8"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8"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8"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7"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8"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8"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8"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7"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8"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8"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8"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7"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8"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8"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8"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7"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8"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8"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8"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7"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8"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8"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8"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7"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8"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8"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8"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7"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8"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8"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8"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7"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8"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8"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8"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7"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8"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8"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8"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7"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8"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8"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8"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7"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8"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8"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8"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7"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8"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8"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8"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7"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8"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8"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8"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7"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8"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8"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8"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7"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8"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8"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8"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7"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8"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8"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8"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7"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8"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8"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8"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7"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8"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8"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8"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7"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8"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8"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8"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7"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8"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8"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8"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7"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8"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8"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8"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7"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8"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8"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8"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7"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8"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8"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8"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7"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8"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8"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8"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7"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8"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8"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8"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7"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8"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8"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8"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7"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8"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8"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8"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7"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8"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8"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8"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7"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8"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8"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8"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7"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8"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8"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8"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7"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8"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8"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8"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7"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8"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8"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8"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7"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8"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8"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8"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7"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8"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8"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8"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7"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8"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8"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8"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7"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8"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8"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8"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7"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8"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8"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8"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7"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8"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8"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8"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7"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8"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8"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8"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7"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8"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8"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8"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7"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8"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8"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8"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7"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8"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8"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8"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7"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8"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8"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8"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7"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8"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8"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8"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7"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8"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8"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8"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7"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8"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8"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8"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7"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8"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8"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8"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7"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8"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8"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8"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7"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8"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8"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8"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7"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8"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8"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8"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7"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8"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8"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8"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7"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8"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8"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8"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0"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0"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0"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0"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0"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0"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0"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0"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0"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0"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0"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0"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0"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0"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0"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0"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0"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0"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0"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0"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0"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0"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0"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0"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0"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0"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0"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0"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0"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0"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0"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0"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0"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0"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0"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0"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0"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0"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0"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0"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0"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0"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0"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0"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0"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0"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0"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0"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0"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0"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0"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0"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0"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0"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0"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0"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0"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0"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0"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0"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0"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0"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0"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0"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0"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0"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0"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0"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0"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0"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0"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0"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0"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0"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0"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0"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0"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0"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0"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0"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0"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0"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0"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0"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0"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0"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0"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0"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0"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0"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0"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0"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0"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0"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0"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0"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0"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0"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0"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0"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0"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0"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0"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0"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0"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0"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0"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0"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0"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0"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0"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0"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0"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0"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0"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0"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0"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0"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0"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0"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0"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0"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0"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0"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0"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0"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0"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0"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0"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0"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0"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0"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0"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0"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0"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0"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0"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0"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0"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0"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0"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0"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0"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0"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0"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0"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0"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0"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0"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0"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0"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0"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0"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0"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0"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0"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0"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0"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0"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0"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0"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0"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0"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0"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0"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0"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0"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0"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0"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0"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0"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0"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0"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0"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0"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0"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0"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0"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0"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0"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0"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0"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0"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0"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0"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0"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0"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0"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0"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0"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0"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0"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0"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0"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0"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0"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0"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0"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0"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0"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0"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0"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0"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0"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0"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0"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0"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0"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0"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0"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0"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0"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0"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0"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0"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0"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0"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0"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0"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0"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0"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0"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0"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0"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0"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0"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0"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0"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0"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0"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0"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0"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0"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0"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0"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0"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0"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0"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0"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0"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0"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0"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0"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0"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0"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0"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0"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0"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0"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0"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0"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0"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0"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0"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0"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0"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0"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0"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0"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0"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0"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0"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0"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0"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0"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0"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0"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0"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0"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0"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0"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0"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0"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0"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0"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0"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0"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0"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0"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0"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0"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0"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0"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0"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0"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0"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0"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0"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0"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0"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0"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0"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0"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0"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0"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0"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0"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VnbvYzUqnwAt9MmuVhj1as1tMGZWh5L/E3dWQGNyyp5NiY9Dy/6F6fympprISSjzF9fLOn5Xx3VIsKp6Tev1mw==" saltValue="E/vB4vKT9lE7+HKwEpmCkw=="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2" priority="103"/>
  </conditionalFormatting>
  <conditionalFormatting sqref="K4:K1099">
    <cfRule type="duplicateValues" dxfId="91" priority="108"/>
  </conditionalFormatting>
  <conditionalFormatting sqref="L4:L1099">
    <cfRule type="duplicateValues" dxfId="90" priority="109"/>
  </conditionalFormatting>
  <conditionalFormatting sqref="M1 M5:M7">
    <cfRule type="expression" dxfId="89" priority="144">
      <formula>(MONTH(TODAY())=MONTH(M4))*(DAY(TODAY())=DAY(M4))</formula>
    </cfRule>
  </conditionalFormatting>
  <conditionalFormatting sqref="M4 M14:M15">
    <cfRule type="expression" dxfId="88" priority="172">
      <formula>(MONTH(TODAY())=MONTH(M5))*(DAY(TODAY())=DAY(M5))</formula>
    </cfRule>
  </conditionalFormatting>
  <conditionalFormatting sqref="M7:M8 M12:M14">
    <cfRule type="expression" dxfId="87" priority="268">
      <formula>(MONTH(TODAY())=MONTH(#REF!))*(DAY(TODAY())=DAY(#REF!))</formula>
    </cfRule>
  </conditionalFormatting>
  <conditionalFormatting sqref="M22 M16:M17 M8:M10">
    <cfRule type="expression" dxfId="86" priority="133">
      <formula>(MONTH(TODAY())=MONTH(M10))*(DAY(TODAY())=DAY(M10))</formula>
    </cfRule>
  </conditionalFormatting>
  <conditionalFormatting sqref="M10:M12">
    <cfRule type="expression" dxfId="85" priority="283">
      <formula>(MONTH(TODAY())=MONTH(M13))*(DAY(TODAY())=DAY(M13))</formula>
    </cfRule>
  </conditionalFormatting>
  <conditionalFormatting sqref="M15:M16">
    <cfRule type="expression" dxfId="84" priority="276">
      <formula>(MONTH(TODAY())=MONTH(#REF!))*(DAY(TODAY())=DAY(#REF!))</formula>
    </cfRule>
  </conditionalFormatting>
  <conditionalFormatting sqref="M17:M18">
    <cfRule type="expression" dxfId="83" priority="280">
      <formula>(MONTH(TODAY())=MONTH(M369))*(DAY(TODAY())=DAY(M369))</formula>
    </cfRule>
  </conditionalFormatting>
  <conditionalFormatting sqref="M23:M641">
    <cfRule type="expression" dxfId="82" priority="152">
      <formula>(MONTH(TODAY())=MONTH(M376))*(DAY(TODAY())=DAY(M376))</formula>
    </cfRule>
  </conditionalFormatting>
  <conditionalFormatting sqref="M20">
    <cfRule type="expression" dxfId="81" priority="134">
      <formula>(MONTH(TODAY())=MONTH(#REF!))*(DAY(TODAY())=DAY(#REF!))</formula>
    </cfRule>
  </conditionalFormatting>
  <conditionalFormatting sqref="M21">
    <cfRule type="expression" dxfId="80" priority="113">
      <formula>(MONTH(TODAY())=MONTH(N374))*(DAY(TODAY())=DAY(N374))</formula>
    </cfRule>
  </conditionalFormatting>
  <conditionalFormatting sqref="M74:M75 M77">
    <cfRule type="expression" dxfId="79" priority="105">
      <formula>(MONTH(TODAY())=MONTH(K84))*(DAY(TODAY())=DAY(K84))</formula>
    </cfRule>
  </conditionalFormatting>
  <conditionalFormatting sqref="M76">
    <cfRule type="expression" dxfId="78" priority="106">
      <formula>(MONTH(TODAY())=MONTH(K85))*(DAY(TODAY())=DAY(K85))</formula>
    </cfRule>
  </conditionalFormatting>
  <conditionalFormatting sqref="M78:M80">
    <cfRule type="expression" dxfId="77" priority="104">
      <formula>(MONTH(TODAY())=MONTH(K89))*(DAY(TODAY())=DAY(K89))</formula>
    </cfRule>
  </conditionalFormatting>
  <conditionalFormatting sqref="M81">
    <cfRule type="expression" dxfId="76" priority="102">
      <formula>(MONTH(TODAY())=MONTH(K91))*(DAY(TODAY())=DAY(K91))</formula>
    </cfRule>
  </conditionalFormatting>
  <conditionalFormatting sqref="M82">
    <cfRule type="expression" dxfId="75" priority="101">
      <formula>(MONTH(TODAY())=MONTH(#REF!))*(DAY(TODAY())=DAY(#REF!))</formula>
    </cfRule>
  </conditionalFormatting>
  <conditionalFormatting sqref="M642:M1099">
    <cfRule type="expression" dxfId="74" priority="275">
      <formula>(MONTH(TODAY())=MONTH(P1100))*(DAY(TODAY())=DAY(P1100))</formula>
    </cfRule>
  </conditionalFormatting>
  <conditionalFormatting sqref="Y1:AO2 Y3:AN3 X1100:X1048576 AA1100:AS1048576 Y4:AO1099">
    <cfRule type="beginsWith" dxfId="73" priority="137" operator="beginsWith" text="CG">
      <formula>LEFT(X1,LEN("CG"))="CG"</formula>
    </cfRule>
    <cfRule type="beginsWith" dxfId="72" priority="140" operator="beginsWith" text="T">
      <formula>LEFT(X1,LEN("T"))="T"</formula>
    </cfRule>
    <cfRule type="beginsWith" dxfId="71" priority="141" operator="beginsWith" text="P">
      <formula>LEFT(X1,LEN("P"))="P"</formula>
    </cfRule>
  </conditionalFormatting>
  <conditionalFormatting sqref="AP1:AP2 AP4:AP1099 AW1100:AY1048576">
    <cfRule type="beginsWith" dxfId="70" priority="143" operator="beginsWith" text="Asistió">
      <formula>LEFT(AP1,LEN("Asistió"))="Asistió"</formula>
    </cfRule>
  </conditionalFormatting>
  <conditionalFormatting sqref="M18:M19">
    <cfRule type="expression" dxfId="69" priority="1">
      <formula>(MONTH(TODAY())=MONTH(M21))*(DAY(TODAY())=DAY(M21))</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8F916E23-DEC3-4D7D-A3B5-C14A27453B07}">
          <x14:formula1>
            <xm:f>Parámetros!$AA$2:$AA$10</xm:f>
          </x14:formula1>
          <xm:sqref>P4:P1099</xm:sqref>
        </x14:dataValidation>
        <x14:dataValidation type="list" allowBlank="1" showInputMessage="1" showErrorMessage="1" xr:uid="{CFCB1246-8AA3-4DF6-856D-B47A32F09D7B}">
          <x14:formula1>
            <xm:f>Parámetros!$G$2:$G$10</xm:f>
          </x14:formula1>
          <xm:sqref>Y4:AN1099</xm:sqref>
        </x14:dataValidation>
        <x14:dataValidation type="list" allowBlank="1" showInputMessage="1" showErrorMessage="1" xr:uid="{220089CA-FFBA-4C6B-974A-EF110FC40D34}">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1CE15-BB35-4942-AF21-9B9B7395BEDE}">
  <sheetPr codeName="Hoja2">
    <tabColor theme="9" tint="-0.499984740745262"/>
  </sheetPr>
  <dimension ref="A1:WVX27"/>
  <sheetViews>
    <sheetView topLeftCell="A3" zoomScale="85" zoomScaleNormal="85" workbookViewId="0">
      <selection activeCell="G7" sqref="G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Ayacucho Norte</v>
      </c>
      <c r="C1" s="11"/>
      <c r="D1" s="12"/>
      <c r="E1" s="58"/>
      <c r="F1" s="58"/>
      <c r="G1" s="58"/>
      <c r="H1" s="58"/>
      <c r="I1" s="58"/>
      <c r="J1" s="58"/>
      <c r="K1" s="58"/>
      <c r="L1" s="58"/>
      <c r="M1" s="58"/>
      <c r="N1" s="58"/>
      <c r="O1" s="58"/>
      <c r="P1" s="58"/>
      <c r="Q1" s="58"/>
      <c r="R1" s="278"/>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8"/>
      <c r="FX1" s="278"/>
      <c r="FY1" s="278"/>
      <c r="FZ1" s="278"/>
      <c r="GA1" s="278"/>
      <c r="GB1" s="278"/>
      <c r="GC1" s="278"/>
      <c r="GD1" s="278"/>
      <c r="GE1" s="278"/>
      <c r="GF1" s="278"/>
      <c r="GG1" s="278"/>
      <c r="GH1" s="278"/>
      <c r="GI1" s="278"/>
      <c r="GJ1" s="278"/>
      <c r="GK1" s="278"/>
      <c r="GL1" s="278"/>
      <c r="GM1" s="278"/>
      <c r="GN1" s="278"/>
      <c r="GO1" s="278"/>
      <c r="GP1" s="278"/>
      <c r="GQ1" s="278"/>
      <c r="GR1" s="278"/>
      <c r="GS1" s="278"/>
      <c r="GT1" s="278"/>
      <c r="GU1" s="278"/>
      <c r="GV1" s="278"/>
      <c r="GW1" s="278"/>
      <c r="GX1" s="278"/>
      <c r="GY1" s="278"/>
      <c r="GZ1" s="278"/>
      <c r="HA1" s="278"/>
      <c r="HB1" s="278"/>
      <c r="HC1" s="278"/>
      <c r="HD1" s="278"/>
      <c r="HE1" s="278"/>
      <c r="HF1" s="278"/>
      <c r="HG1" s="278"/>
      <c r="HH1" s="278"/>
      <c r="HI1" s="278"/>
      <c r="HJ1" s="278"/>
      <c r="HK1" s="278"/>
      <c r="HL1" s="278"/>
      <c r="HM1" s="278"/>
      <c r="HN1" s="278"/>
      <c r="HO1" s="278"/>
      <c r="HP1" s="278"/>
      <c r="HQ1" s="278"/>
      <c r="HR1" s="278"/>
      <c r="HS1" s="278"/>
      <c r="HT1" s="278"/>
      <c r="HU1" s="278"/>
      <c r="HV1" s="278"/>
      <c r="HW1" s="278"/>
      <c r="HX1" s="278"/>
      <c r="HY1" s="278"/>
      <c r="HZ1" s="278"/>
      <c r="IA1" s="278"/>
      <c r="IB1" s="278"/>
      <c r="IC1" s="278"/>
      <c r="ID1" s="278"/>
      <c r="IE1" s="278"/>
      <c r="IF1" s="278"/>
      <c r="IG1" s="278"/>
      <c r="IH1" s="278"/>
      <c r="II1" s="278"/>
      <c r="IJ1" s="278"/>
      <c r="IK1" s="278"/>
      <c r="IL1" s="278"/>
      <c r="IM1" s="278"/>
      <c r="IN1" s="278"/>
      <c r="IO1" s="278"/>
      <c r="IP1" s="278"/>
      <c r="IQ1" s="278"/>
      <c r="IR1" s="278"/>
      <c r="IS1" s="278"/>
      <c r="IT1" s="278"/>
      <c r="IU1" s="278"/>
      <c r="IV1" s="278"/>
      <c r="IW1" s="278"/>
      <c r="IX1" s="278"/>
      <c r="IY1" s="278"/>
      <c r="IZ1" s="278"/>
      <c r="JA1" s="278"/>
      <c r="JB1" s="278"/>
      <c r="JC1" s="278"/>
      <c r="JD1" s="278"/>
      <c r="JE1" s="278"/>
      <c r="JF1" s="278"/>
      <c r="JG1" s="278"/>
      <c r="JH1" s="278"/>
      <c r="JI1" s="278"/>
      <c r="JJ1" s="278"/>
      <c r="JK1" s="278"/>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8"/>
      <c r="PU1" s="278"/>
      <c r="PV1" s="278"/>
      <c r="PW1" s="278"/>
      <c r="PX1" s="278"/>
      <c r="PY1" s="278"/>
      <c r="PZ1" s="278"/>
      <c r="QA1" s="278"/>
      <c r="QB1" s="278"/>
      <c r="QC1" s="278"/>
      <c r="QD1" s="278"/>
      <c r="QE1" s="278"/>
      <c r="QF1" s="278"/>
      <c r="QG1" s="278"/>
      <c r="QH1" s="278"/>
      <c r="QI1" s="278"/>
      <c r="QJ1" s="278"/>
      <c r="QK1" s="278"/>
      <c r="QL1" s="278"/>
      <c r="QM1" s="278"/>
      <c r="QN1" s="278"/>
      <c r="QO1" s="278"/>
      <c r="QP1" s="278"/>
      <c r="QQ1" s="278"/>
      <c r="QR1" s="278"/>
      <c r="QS1" s="278"/>
      <c r="QT1" s="278"/>
      <c r="QU1" s="278"/>
      <c r="QV1" s="278"/>
      <c r="QW1" s="278"/>
      <c r="QX1" s="278"/>
      <c r="QY1" s="278"/>
      <c r="QZ1" s="278"/>
      <c r="RA1" s="278"/>
      <c r="RB1" s="278"/>
      <c r="RC1" s="278"/>
      <c r="RD1" s="278"/>
      <c r="RE1" s="278"/>
      <c r="RF1" s="278"/>
      <c r="RG1" s="278"/>
      <c r="RH1" s="278"/>
      <c r="RI1" s="278"/>
      <c r="RJ1" s="278"/>
      <c r="RK1" s="278"/>
      <c r="RL1" s="278"/>
      <c r="RM1" s="278"/>
      <c r="RN1" s="278"/>
      <c r="RO1" s="278"/>
      <c r="RP1" s="278"/>
      <c r="RQ1" s="278"/>
      <c r="RR1" s="278"/>
      <c r="RS1" s="278"/>
      <c r="RT1" s="278"/>
      <c r="RU1" s="278"/>
      <c r="RV1" s="278"/>
      <c r="RW1" s="278"/>
      <c r="RX1" s="278"/>
      <c r="RY1" s="278"/>
      <c r="RZ1" s="278"/>
      <c r="SA1" s="278"/>
      <c r="SB1" s="278"/>
      <c r="SC1" s="278"/>
      <c r="SD1" s="278"/>
      <c r="SE1" s="278"/>
      <c r="SF1" s="278"/>
      <c r="SG1" s="278"/>
      <c r="SH1" s="278"/>
      <c r="SI1" s="278"/>
      <c r="SJ1" s="278"/>
      <c r="SK1" s="278"/>
      <c r="SL1" s="278"/>
      <c r="SM1" s="278"/>
      <c r="SN1" s="278"/>
      <c r="SO1" s="278"/>
      <c r="SP1" s="278"/>
      <c r="SQ1" s="278"/>
      <c r="SR1" s="278"/>
      <c r="SS1" s="278"/>
      <c r="ST1" s="278"/>
      <c r="SU1" s="278"/>
      <c r="SV1" s="278"/>
      <c r="SW1" s="278"/>
      <c r="SX1" s="278"/>
      <c r="SY1" s="278"/>
      <c r="SZ1" s="278"/>
      <c r="TA1" s="278"/>
      <c r="TB1" s="278"/>
      <c r="TC1" s="278"/>
      <c r="TD1" s="278"/>
      <c r="TE1" s="278"/>
      <c r="TF1" s="278"/>
      <c r="TG1" s="278"/>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8"/>
      <c r="ZQ1" s="278"/>
      <c r="ZR1" s="278"/>
      <c r="ZS1" s="278"/>
      <c r="ZT1" s="278"/>
      <c r="ZU1" s="278"/>
      <c r="ZV1" s="278"/>
      <c r="ZW1" s="278"/>
      <c r="ZX1" s="278"/>
      <c r="ZY1" s="278"/>
      <c r="ZZ1" s="278"/>
      <c r="AAA1" s="278"/>
      <c r="AAB1" s="278"/>
      <c r="AAC1" s="278"/>
      <c r="AAD1" s="278"/>
      <c r="AAE1" s="278"/>
      <c r="AAF1" s="278"/>
      <c r="AAG1" s="278"/>
      <c r="AAH1" s="278"/>
      <c r="AAI1" s="278"/>
      <c r="AAJ1" s="278"/>
      <c r="AAK1" s="278"/>
      <c r="AAL1" s="278"/>
      <c r="AAM1" s="278"/>
      <c r="AAN1" s="278"/>
      <c r="AAO1" s="278"/>
      <c r="AAP1" s="278"/>
      <c r="AAQ1" s="278"/>
      <c r="AAR1" s="278"/>
      <c r="AAS1" s="278"/>
      <c r="AAT1" s="278"/>
      <c r="AAU1" s="278"/>
      <c r="AAV1" s="278"/>
      <c r="AAW1" s="278"/>
      <c r="AAX1" s="278"/>
      <c r="AAY1" s="278"/>
      <c r="AAZ1" s="278"/>
      <c r="ABA1" s="278"/>
      <c r="ABB1" s="278"/>
      <c r="ABC1" s="278"/>
      <c r="ABD1" s="278"/>
      <c r="ABE1" s="278"/>
      <c r="ABF1" s="278"/>
      <c r="ABG1" s="278"/>
      <c r="ABH1" s="278"/>
      <c r="ABI1" s="278"/>
      <c r="ABJ1" s="278"/>
      <c r="ABK1" s="278"/>
      <c r="ABL1" s="278"/>
      <c r="ABM1" s="278"/>
      <c r="ABN1" s="278"/>
      <c r="ABO1" s="278"/>
      <c r="ABP1" s="278"/>
      <c r="ABQ1" s="278"/>
      <c r="ABR1" s="278"/>
      <c r="ABS1" s="278"/>
      <c r="ABT1" s="278"/>
      <c r="ABU1" s="278"/>
      <c r="ABV1" s="278"/>
      <c r="ABW1" s="278"/>
      <c r="ABX1" s="278"/>
      <c r="ABY1" s="278"/>
      <c r="ABZ1" s="278"/>
      <c r="ACA1" s="278"/>
      <c r="ACB1" s="278"/>
      <c r="ACC1" s="278"/>
      <c r="ACD1" s="278"/>
      <c r="ACE1" s="278"/>
      <c r="ACF1" s="278"/>
      <c r="ACG1" s="278"/>
      <c r="ACH1" s="278"/>
      <c r="ACI1" s="278"/>
      <c r="ACJ1" s="278"/>
      <c r="ACK1" s="278"/>
      <c r="ACL1" s="278"/>
      <c r="ACM1" s="278"/>
      <c r="ACN1" s="278"/>
      <c r="ACO1" s="278"/>
      <c r="ACP1" s="278"/>
      <c r="ACQ1" s="278"/>
      <c r="ACR1" s="278"/>
      <c r="ACS1" s="278"/>
      <c r="ACT1" s="278"/>
      <c r="ACU1" s="278"/>
      <c r="ACV1" s="278"/>
      <c r="ACW1" s="278"/>
      <c r="ACX1" s="278"/>
      <c r="ACY1" s="278"/>
      <c r="ACZ1" s="278"/>
      <c r="ADA1" s="278"/>
      <c r="ADB1" s="278"/>
      <c r="ADC1" s="278"/>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8"/>
      <c r="AJM1" s="278"/>
      <c r="AJN1" s="278"/>
      <c r="AJO1" s="278"/>
      <c r="AJP1" s="278"/>
      <c r="AJQ1" s="278"/>
      <c r="AJR1" s="278"/>
      <c r="AJS1" s="278"/>
      <c r="AJT1" s="278"/>
      <c r="AJU1" s="278"/>
      <c r="AJV1" s="278"/>
      <c r="AJW1" s="278"/>
      <c r="AJX1" s="278"/>
      <c r="AJY1" s="278"/>
      <c r="AJZ1" s="278"/>
      <c r="AKA1" s="278"/>
      <c r="AKB1" s="278"/>
      <c r="AKC1" s="278"/>
      <c r="AKD1" s="278"/>
      <c r="AKE1" s="278"/>
      <c r="AKF1" s="278"/>
      <c r="AKG1" s="278"/>
      <c r="AKH1" s="278"/>
      <c r="AKI1" s="278"/>
      <c r="AKJ1" s="278"/>
      <c r="AKK1" s="278"/>
      <c r="AKL1" s="278"/>
      <c r="AKM1" s="278"/>
      <c r="AKN1" s="278"/>
      <c r="AKO1" s="278"/>
      <c r="AKP1" s="278"/>
      <c r="AKQ1" s="278"/>
      <c r="AKR1" s="278"/>
      <c r="AKS1" s="278"/>
      <c r="AKT1" s="278"/>
      <c r="AKU1" s="278"/>
      <c r="AKV1" s="278"/>
      <c r="AKW1" s="278"/>
      <c r="AKX1" s="278"/>
      <c r="AKY1" s="278"/>
      <c r="AKZ1" s="278"/>
      <c r="ALA1" s="278"/>
      <c r="ALB1" s="278"/>
      <c r="ALC1" s="278"/>
      <c r="ALD1" s="278"/>
      <c r="ALE1" s="278"/>
      <c r="ALF1" s="278"/>
      <c r="ALG1" s="278"/>
      <c r="ALH1" s="278"/>
      <c r="ALI1" s="278"/>
      <c r="ALJ1" s="278"/>
      <c r="ALK1" s="278"/>
      <c r="ALL1" s="278"/>
      <c r="ALM1" s="278"/>
      <c r="ALN1" s="278"/>
      <c r="ALO1" s="278"/>
      <c r="ALP1" s="278"/>
      <c r="ALQ1" s="278"/>
      <c r="ALR1" s="278"/>
      <c r="ALS1" s="278"/>
      <c r="ALT1" s="278"/>
      <c r="ALU1" s="278"/>
      <c r="ALV1" s="278"/>
      <c r="ALW1" s="278"/>
      <c r="ALX1" s="278"/>
      <c r="ALY1" s="278"/>
      <c r="ALZ1" s="278"/>
      <c r="AMA1" s="278"/>
      <c r="AMB1" s="278"/>
      <c r="AMC1" s="278"/>
      <c r="AMD1" s="278"/>
      <c r="AME1" s="278"/>
      <c r="AMF1" s="278"/>
      <c r="AMG1" s="278"/>
      <c r="AMH1" s="278"/>
      <c r="AMI1" s="278"/>
      <c r="AMJ1" s="278"/>
      <c r="AMK1" s="278"/>
      <c r="AML1" s="278"/>
      <c r="AMM1" s="278"/>
      <c r="AMN1" s="278"/>
      <c r="AMO1" s="278"/>
      <c r="AMP1" s="278"/>
      <c r="AMQ1" s="278"/>
      <c r="AMR1" s="278"/>
      <c r="AMS1" s="278"/>
      <c r="AMT1" s="278"/>
      <c r="AMU1" s="278"/>
      <c r="AMV1" s="278"/>
      <c r="AMW1" s="278"/>
      <c r="AMX1" s="278"/>
      <c r="AMY1" s="278"/>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8"/>
      <c r="ATI1" s="278"/>
      <c r="ATJ1" s="278"/>
      <c r="ATK1" s="278"/>
      <c r="ATL1" s="278"/>
      <c r="ATM1" s="278"/>
      <c r="ATN1" s="278"/>
      <c r="ATO1" s="278"/>
      <c r="ATP1" s="278"/>
      <c r="ATQ1" s="278"/>
      <c r="ATR1" s="278"/>
      <c r="ATS1" s="278"/>
      <c r="ATT1" s="278"/>
      <c r="ATU1" s="278"/>
      <c r="ATV1" s="278"/>
      <c r="ATW1" s="278"/>
      <c r="ATX1" s="278"/>
      <c r="ATY1" s="278"/>
      <c r="ATZ1" s="278"/>
      <c r="AUA1" s="278"/>
      <c r="AUB1" s="278"/>
      <c r="AUC1" s="278"/>
      <c r="AUD1" s="278"/>
      <c r="AUE1" s="278"/>
      <c r="AUF1" s="278"/>
      <c r="AUG1" s="278"/>
      <c r="AUH1" s="278"/>
      <c r="AUI1" s="278"/>
      <c r="AUJ1" s="278"/>
      <c r="AUK1" s="278"/>
      <c r="AUL1" s="278"/>
      <c r="AUM1" s="278"/>
      <c r="AUN1" s="278"/>
      <c r="AUO1" s="278"/>
      <c r="AUP1" s="278"/>
      <c r="AUQ1" s="278"/>
      <c r="AUR1" s="278"/>
      <c r="AUS1" s="278"/>
      <c r="AUT1" s="278"/>
      <c r="AUU1" s="278"/>
      <c r="AUV1" s="278"/>
      <c r="AUW1" s="278"/>
      <c r="AUX1" s="278"/>
      <c r="AUY1" s="278"/>
      <c r="AUZ1" s="278"/>
      <c r="AVA1" s="278"/>
      <c r="AVB1" s="278"/>
      <c r="AVC1" s="278"/>
      <c r="AVD1" s="278"/>
      <c r="AVE1" s="278"/>
      <c r="AVF1" s="278"/>
      <c r="AVG1" s="278"/>
      <c r="AVH1" s="278"/>
      <c r="AVI1" s="278"/>
      <c r="AVJ1" s="278"/>
      <c r="AVK1" s="278"/>
      <c r="AVL1" s="278"/>
      <c r="AVM1" s="278"/>
      <c r="AVN1" s="278"/>
      <c r="AVO1" s="278"/>
      <c r="AVP1" s="278"/>
      <c r="AVQ1" s="278"/>
      <c r="AVR1" s="278"/>
      <c r="AVS1" s="278"/>
      <c r="AVT1" s="278"/>
      <c r="AVU1" s="278"/>
      <c r="AVV1" s="278"/>
      <c r="AVW1" s="278"/>
      <c r="AVX1" s="278"/>
      <c r="AVY1" s="278"/>
      <c r="AVZ1" s="278"/>
      <c r="AWA1" s="278"/>
      <c r="AWB1" s="278"/>
      <c r="AWC1" s="278"/>
      <c r="AWD1" s="278"/>
      <c r="AWE1" s="278"/>
      <c r="AWF1" s="278"/>
      <c r="AWG1" s="278"/>
      <c r="AWH1" s="278"/>
      <c r="AWI1" s="278"/>
      <c r="AWJ1" s="278"/>
      <c r="AWK1" s="278"/>
      <c r="AWL1" s="278"/>
      <c r="AWM1" s="278"/>
      <c r="AWN1" s="278"/>
      <c r="AWO1" s="278"/>
      <c r="AWP1" s="278"/>
      <c r="AWQ1" s="278"/>
      <c r="AWR1" s="278"/>
      <c r="AWS1" s="278"/>
      <c r="AWT1" s="278"/>
      <c r="AWU1" s="278"/>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8"/>
      <c r="BDE1" s="278"/>
      <c r="BDF1" s="278"/>
      <c r="BDG1" s="278"/>
      <c r="BDH1" s="278"/>
      <c r="BDI1" s="278"/>
      <c r="BDJ1" s="278"/>
      <c r="BDK1" s="278"/>
      <c r="BDL1" s="278"/>
      <c r="BDM1" s="278"/>
      <c r="BDN1" s="278"/>
      <c r="BDO1" s="278"/>
      <c r="BDP1" s="278"/>
      <c r="BDQ1" s="278"/>
      <c r="BDR1" s="278"/>
      <c r="BDS1" s="278"/>
      <c r="BDT1" s="278"/>
      <c r="BDU1" s="278"/>
      <c r="BDV1" s="278"/>
      <c r="BDW1" s="278"/>
      <c r="BDX1" s="278"/>
      <c r="BDY1" s="278"/>
      <c r="BDZ1" s="278"/>
      <c r="BEA1" s="278"/>
      <c r="BEB1" s="278"/>
      <c r="BEC1" s="278"/>
      <c r="BED1" s="278"/>
      <c r="BEE1" s="278"/>
      <c r="BEF1" s="278"/>
      <c r="BEG1" s="278"/>
      <c r="BEH1" s="278"/>
      <c r="BEI1" s="278"/>
      <c r="BEJ1" s="278"/>
      <c r="BEK1" s="278"/>
      <c r="BEL1" s="278"/>
      <c r="BEM1" s="278"/>
      <c r="BEN1" s="278"/>
      <c r="BEO1" s="278"/>
      <c r="BEP1" s="278"/>
      <c r="BEQ1" s="278"/>
      <c r="BER1" s="278"/>
      <c r="BES1" s="278"/>
      <c r="BET1" s="278"/>
      <c r="BEU1" s="278"/>
      <c r="BEV1" s="278"/>
      <c r="BEW1" s="278"/>
      <c r="BEX1" s="278"/>
      <c r="BEY1" s="278"/>
      <c r="BEZ1" s="278"/>
      <c r="BFA1" s="278"/>
      <c r="BFB1" s="278"/>
      <c r="BFC1" s="278"/>
      <c r="BFD1" s="278"/>
      <c r="BFE1" s="278"/>
      <c r="BFF1" s="278"/>
      <c r="BFG1" s="278"/>
      <c r="BFH1" s="278"/>
      <c r="BFI1" s="278"/>
      <c r="BFJ1" s="278"/>
      <c r="BFK1" s="278"/>
      <c r="BFL1" s="278"/>
      <c r="BFM1" s="278"/>
      <c r="BFN1" s="278"/>
      <c r="BFO1" s="278"/>
      <c r="BFP1" s="278"/>
      <c r="BFQ1" s="278"/>
      <c r="BFR1" s="278"/>
      <c r="BFS1" s="278"/>
      <c r="BFT1" s="278"/>
      <c r="BFU1" s="278"/>
      <c r="BFV1" s="278"/>
      <c r="BFW1" s="278"/>
      <c r="BFX1" s="278"/>
      <c r="BFY1" s="278"/>
      <c r="BFZ1" s="278"/>
      <c r="BGA1" s="278"/>
      <c r="BGB1" s="278"/>
      <c r="BGC1" s="278"/>
      <c r="BGD1" s="278"/>
      <c r="BGE1" s="278"/>
      <c r="BGF1" s="278"/>
      <c r="BGG1" s="278"/>
      <c r="BGH1" s="278"/>
      <c r="BGI1" s="278"/>
      <c r="BGJ1" s="278"/>
      <c r="BGK1" s="278"/>
      <c r="BGL1" s="278"/>
      <c r="BGM1" s="278"/>
      <c r="BGN1" s="278"/>
      <c r="BGO1" s="278"/>
      <c r="BGP1" s="278"/>
      <c r="BGQ1" s="278"/>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8"/>
      <c r="BNA1" s="278"/>
      <c r="BNB1" s="278"/>
      <c r="BNC1" s="278"/>
      <c r="BND1" s="278"/>
      <c r="BNE1" s="278"/>
      <c r="BNF1" s="278"/>
      <c r="BNG1" s="278"/>
      <c r="BNH1" s="278"/>
      <c r="BNI1" s="278"/>
      <c r="BNJ1" s="278"/>
      <c r="BNK1" s="278"/>
      <c r="BNL1" s="278"/>
      <c r="BNM1" s="278"/>
      <c r="BNN1" s="278"/>
      <c r="BNO1" s="278"/>
      <c r="BNP1" s="278"/>
      <c r="BNQ1" s="278"/>
      <c r="BNR1" s="278"/>
      <c r="BNS1" s="278"/>
      <c r="BNT1" s="278"/>
      <c r="BNU1" s="278"/>
      <c r="BNV1" s="278"/>
      <c r="BNW1" s="278"/>
      <c r="BNX1" s="278"/>
      <c r="BNY1" s="278"/>
      <c r="BNZ1" s="278"/>
      <c r="BOA1" s="278"/>
      <c r="BOB1" s="278"/>
      <c r="BOC1" s="278"/>
      <c r="BOD1" s="278"/>
      <c r="BOE1" s="278"/>
      <c r="BOF1" s="278"/>
      <c r="BOG1" s="278"/>
      <c r="BOH1" s="278"/>
      <c r="BOI1" s="278"/>
      <c r="BOJ1" s="278"/>
      <c r="BOK1" s="278"/>
      <c r="BOL1" s="278"/>
      <c r="BOM1" s="278"/>
      <c r="BON1" s="278"/>
      <c r="BOO1" s="278"/>
      <c r="BOP1" s="278"/>
      <c r="BOQ1" s="278"/>
      <c r="BOR1" s="278"/>
      <c r="BOS1" s="278"/>
      <c r="BOT1" s="278"/>
      <c r="BOU1" s="278"/>
      <c r="BOV1" s="278"/>
      <c r="BOW1" s="278"/>
      <c r="BOX1" s="278"/>
      <c r="BOY1" s="278"/>
      <c r="BOZ1" s="278"/>
      <c r="BPA1" s="278"/>
      <c r="BPB1" s="278"/>
      <c r="BPC1" s="278"/>
      <c r="BPD1" s="278"/>
      <c r="BPE1" s="278"/>
      <c r="BPF1" s="278"/>
      <c r="BPG1" s="278"/>
      <c r="BPH1" s="278"/>
      <c r="BPI1" s="278"/>
      <c r="BPJ1" s="278"/>
      <c r="BPK1" s="278"/>
      <c r="BPL1" s="278"/>
      <c r="BPM1" s="278"/>
      <c r="BPN1" s="278"/>
      <c r="BPO1" s="278"/>
      <c r="BPP1" s="278"/>
      <c r="BPQ1" s="278"/>
      <c r="BPR1" s="278"/>
      <c r="BPS1" s="278"/>
      <c r="BPT1" s="278"/>
      <c r="BPU1" s="278"/>
      <c r="BPV1" s="278"/>
      <c r="BPW1" s="278"/>
      <c r="BPX1" s="278"/>
      <c r="BPY1" s="278"/>
      <c r="BPZ1" s="278"/>
      <c r="BQA1" s="278"/>
      <c r="BQB1" s="278"/>
      <c r="BQC1" s="278"/>
      <c r="BQD1" s="278"/>
      <c r="BQE1" s="278"/>
      <c r="BQF1" s="278"/>
      <c r="BQG1" s="278"/>
      <c r="BQH1" s="278"/>
      <c r="BQI1" s="278"/>
      <c r="BQJ1" s="278"/>
      <c r="BQK1" s="278"/>
      <c r="BQL1" s="278"/>
      <c r="BQM1" s="278"/>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8"/>
      <c r="BWW1" s="278"/>
      <c r="BWX1" s="278"/>
      <c r="BWY1" s="278"/>
      <c r="BWZ1" s="278"/>
      <c r="BXA1" s="278"/>
      <c r="BXB1" s="278"/>
      <c r="BXC1" s="278"/>
      <c r="BXD1" s="278"/>
      <c r="BXE1" s="278"/>
      <c r="BXF1" s="278"/>
      <c r="BXG1" s="278"/>
      <c r="BXH1" s="278"/>
      <c r="BXI1" s="278"/>
      <c r="BXJ1" s="278"/>
      <c r="BXK1" s="278"/>
      <c r="BXL1" s="278"/>
      <c r="BXM1" s="278"/>
      <c r="BXN1" s="278"/>
      <c r="BXO1" s="278"/>
      <c r="BXP1" s="278"/>
      <c r="BXQ1" s="278"/>
      <c r="BXR1" s="278"/>
      <c r="BXS1" s="278"/>
      <c r="BXT1" s="278"/>
      <c r="BXU1" s="278"/>
      <c r="BXV1" s="278"/>
      <c r="BXW1" s="278"/>
      <c r="BXX1" s="278"/>
      <c r="BXY1" s="278"/>
      <c r="BXZ1" s="278"/>
      <c r="BYA1" s="278"/>
      <c r="BYB1" s="278"/>
      <c r="BYC1" s="278"/>
      <c r="BYD1" s="278"/>
      <c r="BYE1" s="278"/>
      <c r="BYF1" s="278"/>
      <c r="BYG1" s="278"/>
      <c r="BYH1" s="278"/>
      <c r="BYI1" s="278"/>
      <c r="BYJ1" s="278"/>
      <c r="BYK1" s="278"/>
      <c r="BYL1" s="278"/>
      <c r="BYM1" s="278"/>
      <c r="BYN1" s="278"/>
      <c r="BYO1" s="278"/>
      <c r="BYP1" s="278"/>
      <c r="BYQ1" s="278"/>
      <c r="BYR1" s="278"/>
      <c r="BYS1" s="278"/>
      <c r="BYT1" s="278"/>
      <c r="BYU1" s="278"/>
      <c r="BYV1" s="278"/>
      <c r="BYW1" s="278"/>
      <c r="BYX1" s="278"/>
      <c r="BYY1" s="278"/>
      <c r="BYZ1" s="278"/>
      <c r="BZA1" s="278"/>
      <c r="BZB1" s="278"/>
      <c r="BZC1" s="278"/>
      <c r="BZD1" s="278"/>
      <c r="BZE1" s="278"/>
      <c r="BZF1" s="278"/>
      <c r="BZG1" s="278"/>
      <c r="BZH1" s="278"/>
      <c r="BZI1" s="278"/>
      <c r="BZJ1" s="278"/>
      <c r="BZK1" s="278"/>
      <c r="BZL1" s="278"/>
      <c r="BZM1" s="278"/>
      <c r="BZN1" s="278"/>
      <c r="BZO1" s="278"/>
      <c r="BZP1" s="278"/>
      <c r="BZQ1" s="278"/>
      <c r="BZR1" s="278"/>
      <c r="BZS1" s="278"/>
      <c r="BZT1" s="278"/>
      <c r="BZU1" s="278"/>
      <c r="BZV1" s="278"/>
      <c r="BZW1" s="278"/>
      <c r="BZX1" s="278"/>
      <c r="BZY1" s="278"/>
      <c r="BZZ1" s="278"/>
      <c r="CAA1" s="278"/>
      <c r="CAB1" s="278"/>
      <c r="CAC1" s="278"/>
      <c r="CAD1" s="278"/>
      <c r="CAE1" s="278"/>
      <c r="CAF1" s="278"/>
      <c r="CAG1" s="278"/>
      <c r="CAH1" s="278"/>
      <c r="CAI1" s="278"/>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8"/>
      <c r="CGS1" s="278"/>
      <c r="CGT1" s="278"/>
      <c r="CGU1" s="278"/>
      <c r="CGV1" s="278"/>
      <c r="CGW1" s="278"/>
      <c r="CGX1" s="278"/>
      <c r="CGY1" s="278"/>
      <c r="CGZ1" s="278"/>
      <c r="CHA1" s="278"/>
      <c r="CHB1" s="278"/>
      <c r="CHC1" s="278"/>
      <c r="CHD1" s="278"/>
      <c r="CHE1" s="278"/>
      <c r="CHF1" s="278"/>
      <c r="CHG1" s="278"/>
      <c r="CHH1" s="278"/>
      <c r="CHI1" s="278"/>
      <c r="CHJ1" s="278"/>
      <c r="CHK1" s="278"/>
      <c r="CHL1" s="278"/>
      <c r="CHM1" s="278"/>
      <c r="CHN1" s="278"/>
      <c r="CHO1" s="278"/>
      <c r="CHP1" s="278"/>
      <c r="CHQ1" s="278"/>
      <c r="CHR1" s="278"/>
      <c r="CHS1" s="278"/>
      <c r="CHT1" s="278"/>
      <c r="CHU1" s="278"/>
      <c r="CHV1" s="278"/>
      <c r="CHW1" s="278"/>
      <c r="CHX1" s="278"/>
      <c r="CHY1" s="278"/>
      <c r="CHZ1" s="278"/>
      <c r="CIA1" s="278"/>
      <c r="CIB1" s="278"/>
      <c r="CIC1" s="278"/>
      <c r="CID1" s="278"/>
      <c r="CIE1" s="278"/>
      <c r="CIF1" s="278"/>
      <c r="CIG1" s="278"/>
      <c r="CIH1" s="278"/>
      <c r="CII1" s="278"/>
      <c r="CIJ1" s="278"/>
      <c r="CIK1" s="278"/>
      <c r="CIL1" s="278"/>
      <c r="CIM1" s="278"/>
      <c r="CIN1" s="278"/>
      <c r="CIO1" s="278"/>
      <c r="CIP1" s="278"/>
      <c r="CIQ1" s="278"/>
      <c r="CIR1" s="278"/>
      <c r="CIS1" s="278"/>
      <c r="CIT1" s="278"/>
      <c r="CIU1" s="278"/>
      <c r="CIV1" s="278"/>
      <c r="CIW1" s="278"/>
      <c r="CIX1" s="278"/>
      <c r="CIY1" s="278"/>
      <c r="CIZ1" s="278"/>
      <c r="CJA1" s="278"/>
      <c r="CJB1" s="278"/>
      <c r="CJC1" s="278"/>
      <c r="CJD1" s="278"/>
      <c r="CJE1" s="278"/>
      <c r="CJF1" s="278"/>
      <c r="CJG1" s="278"/>
      <c r="CJH1" s="278"/>
      <c r="CJI1" s="278"/>
      <c r="CJJ1" s="278"/>
      <c r="CJK1" s="278"/>
      <c r="CJL1" s="278"/>
      <c r="CJM1" s="278"/>
      <c r="CJN1" s="278"/>
      <c r="CJO1" s="278"/>
      <c r="CJP1" s="278"/>
      <c r="CJQ1" s="278"/>
      <c r="CJR1" s="278"/>
      <c r="CJS1" s="278"/>
      <c r="CJT1" s="278"/>
      <c r="CJU1" s="278"/>
      <c r="CJV1" s="278"/>
      <c r="CJW1" s="278"/>
      <c r="CJX1" s="278"/>
      <c r="CJY1" s="278"/>
      <c r="CJZ1" s="278"/>
      <c r="CKA1" s="278"/>
      <c r="CKB1" s="278"/>
      <c r="CKC1" s="278"/>
      <c r="CKD1" s="278"/>
      <c r="CKE1" s="278"/>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8"/>
      <c r="CQO1" s="278"/>
      <c r="CQP1" s="278"/>
      <c r="CQQ1" s="278"/>
      <c r="CQR1" s="278"/>
      <c r="CQS1" s="278"/>
      <c r="CQT1" s="278"/>
      <c r="CQU1" s="278"/>
      <c r="CQV1" s="278"/>
      <c r="CQW1" s="278"/>
      <c r="CQX1" s="278"/>
      <c r="CQY1" s="278"/>
      <c r="CQZ1" s="278"/>
      <c r="CRA1" s="278"/>
      <c r="CRB1" s="278"/>
      <c r="CRC1" s="278"/>
      <c r="CRD1" s="278"/>
      <c r="CRE1" s="278"/>
      <c r="CRF1" s="278"/>
      <c r="CRG1" s="278"/>
      <c r="CRH1" s="278"/>
      <c r="CRI1" s="278"/>
      <c r="CRJ1" s="278"/>
      <c r="CRK1" s="278"/>
      <c r="CRL1" s="278"/>
      <c r="CRM1" s="278"/>
      <c r="CRN1" s="278"/>
      <c r="CRO1" s="278"/>
      <c r="CRP1" s="278"/>
      <c r="CRQ1" s="278"/>
      <c r="CRR1" s="278"/>
      <c r="CRS1" s="278"/>
      <c r="CRT1" s="278"/>
      <c r="CRU1" s="278"/>
      <c r="CRV1" s="278"/>
      <c r="CRW1" s="278"/>
      <c r="CRX1" s="278"/>
      <c r="CRY1" s="278"/>
      <c r="CRZ1" s="278"/>
      <c r="CSA1" s="278"/>
      <c r="CSB1" s="278"/>
      <c r="CSC1" s="278"/>
      <c r="CSD1" s="278"/>
      <c r="CSE1" s="278"/>
      <c r="CSF1" s="278"/>
      <c r="CSG1" s="278"/>
      <c r="CSH1" s="278"/>
      <c r="CSI1" s="278"/>
      <c r="CSJ1" s="278"/>
      <c r="CSK1" s="278"/>
      <c r="CSL1" s="278"/>
      <c r="CSM1" s="278"/>
      <c r="CSN1" s="278"/>
      <c r="CSO1" s="278"/>
      <c r="CSP1" s="278"/>
      <c r="CSQ1" s="278"/>
      <c r="CSR1" s="278"/>
      <c r="CSS1" s="278"/>
      <c r="CST1" s="278"/>
      <c r="CSU1" s="278"/>
      <c r="CSV1" s="278"/>
      <c r="CSW1" s="278"/>
      <c r="CSX1" s="278"/>
      <c r="CSY1" s="278"/>
      <c r="CSZ1" s="278"/>
      <c r="CTA1" s="278"/>
      <c r="CTB1" s="278"/>
      <c r="CTC1" s="278"/>
      <c r="CTD1" s="278"/>
      <c r="CTE1" s="278"/>
      <c r="CTF1" s="278"/>
      <c r="CTG1" s="278"/>
      <c r="CTH1" s="278"/>
      <c r="CTI1" s="278"/>
      <c r="CTJ1" s="278"/>
      <c r="CTK1" s="278"/>
      <c r="CTL1" s="278"/>
      <c r="CTM1" s="278"/>
      <c r="CTN1" s="278"/>
      <c r="CTO1" s="278"/>
      <c r="CTP1" s="278"/>
      <c r="CTQ1" s="278"/>
      <c r="CTR1" s="278"/>
      <c r="CTS1" s="278"/>
      <c r="CTT1" s="278"/>
      <c r="CTU1" s="278"/>
      <c r="CTV1" s="278"/>
      <c r="CTW1" s="278"/>
      <c r="CTX1" s="278"/>
      <c r="CTY1" s="278"/>
      <c r="CTZ1" s="278"/>
      <c r="CUA1" s="278"/>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8"/>
      <c r="DAK1" s="278"/>
      <c r="DAL1" s="278"/>
      <c r="DAM1" s="278"/>
      <c r="DAN1" s="278"/>
      <c r="DAO1" s="278"/>
      <c r="DAP1" s="278"/>
      <c r="DAQ1" s="278"/>
      <c r="DAR1" s="278"/>
      <c r="DAS1" s="278"/>
      <c r="DAT1" s="278"/>
      <c r="DAU1" s="278"/>
      <c r="DAV1" s="278"/>
      <c r="DAW1" s="278"/>
      <c r="DAX1" s="278"/>
      <c r="DAY1" s="278"/>
      <c r="DAZ1" s="278"/>
      <c r="DBA1" s="278"/>
      <c r="DBB1" s="278"/>
      <c r="DBC1" s="278"/>
      <c r="DBD1" s="278"/>
      <c r="DBE1" s="278"/>
      <c r="DBF1" s="278"/>
      <c r="DBG1" s="278"/>
      <c r="DBH1" s="278"/>
      <c r="DBI1" s="278"/>
      <c r="DBJ1" s="278"/>
      <c r="DBK1" s="278"/>
      <c r="DBL1" s="278"/>
      <c r="DBM1" s="278"/>
      <c r="DBN1" s="278"/>
      <c r="DBO1" s="278"/>
      <c r="DBP1" s="278"/>
      <c r="DBQ1" s="278"/>
      <c r="DBR1" s="278"/>
      <c r="DBS1" s="278"/>
      <c r="DBT1" s="278"/>
      <c r="DBU1" s="278"/>
      <c r="DBV1" s="278"/>
      <c r="DBW1" s="278"/>
      <c r="DBX1" s="278"/>
      <c r="DBY1" s="278"/>
      <c r="DBZ1" s="278"/>
      <c r="DCA1" s="278"/>
      <c r="DCB1" s="278"/>
      <c r="DCC1" s="278"/>
      <c r="DCD1" s="278"/>
      <c r="DCE1" s="278"/>
      <c r="DCF1" s="278"/>
      <c r="DCG1" s="278"/>
      <c r="DCH1" s="278"/>
      <c r="DCI1" s="278"/>
      <c r="DCJ1" s="278"/>
      <c r="DCK1" s="278"/>
      <c r="DCL1" s="278"/>
      <c r="DCM1" s="278"/>
      <c r="DCN1" s="278"/>
      <c r="DCO1" s="278"/>
      <c r="DCP1" s="278"/>
      <c r="DCQ1" s="278"/>
      <c r="DCR1" s="278"/>
      <c r="DCS1" s="278"/>
      <c r="DCT1" s="278"/>
      <c r="DCU1" s="278"/>
      <c r="DCV1" s="278"/>
      <c r="DCW1" s="278"/>
      <c r="DCX1" s="278"/>
      <c r="DCY1" s="278"/>
      <c r="DCZ1" s="278"/>
      <c r="DDA1" s="278"/>
      <c r="DDB1" s="278"/>
      <c r="DDC1" s="278"/>
      <c r="DDD1" s="278"/>
      <c r="DDE1" s="278"/>
      <c r="DDF1" s="278"/>
      <c r="DDG1" s="278"/>
      <c r="DDH1" s="278"/>
      <c r="DDI1" s="278"/>
      <c r="DDJ1" s="278"/>
      <c r="DDK1" s="278"/>
      <c r="DDL1" s="278"/>
      <c r="DDM1" s="278"/>
      <c r="DDN1" s="278"/>
      <c r="DDO1" s="278"/>
      <c r="DDP1" s="278"/>
      <c r="DDQ1" s="278"/>
      <c r="DDR1" s="278"/>
      <c r="DDS1" s="278"/>
      <c r="DDT1" s="278"/>
      <c r="DDU1" s="278"/>
      <c r="DDV1" s="278"/>
      <c r="DDW1" s="278"/>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8"/>
      <c r="DKG1" s="278"/>
      <c r="DKH1" s="278"/>
      <c r="DKI1" s="278"/>
      <c r="DKJ1" s="278"/>
      <c r="DKK1" s="278"/>
      <c r="DKL1" s="278"/>
      <c r="DKM1" s="278"/>
      <c r="DKN1" s="278"/>
      <c r="DKO1" s="278"/>
      <c r="DKP1" s="278"/>
      <c r="DKQ1" s="278"/>
      <c r="DKR1" s="278"/>
      <c r="DKS1" s="278"/>
      <c r="DKT1" s="278"/>
      <c r="DKU1" s="278"/>
      <c r="DKV1" s="278"/>
      <c r="DKW1" s="278"/>
      <c r="DKX1" s="278"/>
      <c r="DKY1" s="278"/>
      <c r="DKZ1" s="278"/>
      <c r="DLA1" s="278"/>
      <c r="DLB1" s="278"/>
      <c r="DLC1" s="278"/>
      <c r="DLD1" s="278"/>
      <c r="DLE1" s="278"/>
      <c r="DLF1" s="278"/>
      <c r="DLG1" s="278"/>
      <c r="DLH1" s="278"/>
      <c r="DLI1" s="278"/>
      <c r="DLJ1" s="278"/>
      <c r="DLK1" s="278"/>
      <c r="DLL1" s="278"/>
      <c r="DLM1" s="278"/>
      <c r="DLN1" s="278"/>
      <c r="DLO1" s="278"/>
      <c r="DLP1" s="278"/>
      <c r="DLQ1" s="278"/>
      <c r="DLR1" s="278"/>
      <c r="DLS1" s="278"/>
      <c r="DLT1" s="278"/>
      <c r="DLU1" s="278"/>
      <c r="DLV1" s="278"/>
      <c r="DLW1" s="278"/>
      <c r="DLX1" s="278"/>
      <c r="DLY1" s="278"/>
      <c r="DLZ1" s="278"/>
      <c r="DMA1" s="278"/>
      <c r="DMB1" s="278"/>
      <c r="DMC1" s="278"/>
      <c r="DMD1" s="278"/>
      <c r="DME1" s="278"/>
      <c r="DMF1" s="278"/>
      <c r="DMG1" s="278"/>
      <c r="DMH1" s="278"/>
      <c r="DMI1" s="278"/>
      <c r="DMJ1" s="278"/>
      <c r="DMK1" s="278"/>
      <c r="DML1" s="278"/>
      <c r="DMM1" s="278"/>
      <c r="DMN1" s="278"/>
      <c r="DMO1" s="278"/>
      <c r="DMP1" s="278"/>
      <c r="DMQ1" s="278"/>
      <c r="DMR1" s="278"/>
      <c r="DMS1" s="278"/>
      <c r="DMT1" s="278"/>
      <c r="DMU1" s="278"/>
      <c r="DMV1" s="278"/>
      <c r="DMW1" s="278"/>
      <c r="DMX1" s="278"/>
      <c r="DMY1" s="278"/>
      <c r="DMZ1" s="278"/>
      <c r="DNA1" s="278"/>
      <c r="DNB1" s="278"/>
      <c r="DNC1" s="278"/>
      <c r="DND1" s="278"/>
      <c r="DNE1" s="278"/>
      <c r="DNF1" s="278"/>
      <c r="DNG1" s="278"/>
      <c r="DNH1" s="278"/>
      <c r="DNI1" s="278"/>
      <c r="DNJ1" s="278"/>
      <c r="DNK1" s="278"/>
      <c r="DNL1" s="278"/>
      <c r="DNM1" s="278"/>
      <c r="DNN1" s="278"/>
      <c r="DNO1" s="278"/>
      <c r="DNP1" s="278"/>
      <c r="DNQ1" s="278"/>
      <c r="DNR1" s="278"/>
      <c r="DNS1" s="278"/>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8"/>
      <c r="DUC1" s="278"/>
      <c r="DUD1" s="278"/>
      <c r="DUE1" s="278"/>
      <c r="DUF1" s="278"/>
      <c r="DUG1" s="278"/>
      <c r="DUH1" s="278"/>
      <c r="DUI1" s="278"/>
      <c r="DUJ1" s="278"/>
      <c r="DUK1" s="278"/>
      <c r="DUL1" s="278"/>
      <c r="DUM1" s="278"/>
      <c r="DUN1" s="278"/>
      <c r="DUO1" s="278"/>
      <c r="DUP1" s="278"/>
      <c r="DUQ1" s="278"/>
      <c r="DUR1" s="278"/>
      <c r="DUS1" s="278"/>
      <c r="DUT1" s="278"/>
      <c r="DUU1" s="278"/>
      <c r="DUV1" s="278"/>
      <c r="DUW1" s="278"/>
      <c r="DUX1" s="278"/>
      <c r="DUY1" s="278"/>
      <c r="DUZ1" s="278"/>
      <c r="DVA1" s="278"/>
      <c r="DVB1" s="278"/>
      <c r="DVC1" s="278"/>
      <c r="DVD1" s="278"/>
      <c r="DVE1" s="278"/>
      <c r="DVF1" s="278"/>
      <c r="DVG1" s="278"/>
      <c r="DVH1" s="278"/>
      <c r="DVI1" s="278"/>
      <c r="DVJ1" s="278"/>
      <c r="DVK1" s="278"/>
      <c r="DVL1" s="278"/>
      <c r="DVM1" s="278"/>
      <c r="DVN1" s="278"/>
      <c r="DVO1" s="278"/>
      <c r="DVP1" s="278"/>
      <c r="DVQ1" s="278"/>
      <c r="DVR1" s="278"/>
      <c r="DVS1" s="278"/>
      <c r="DVT1" s="278"/>
      <c r="DVU1" s="278"/>
      <c r="DVV1" s="278"/>
      <c r="DVW1" s="278"/>
      <c r="DVX1" s="278"/>
      <c r="DVY1" s="278"/>
      <c r="DVZ1" s="278"/>
      <c r="DWA1" s="278"/>
      <c r="DWB1" s="278"/>
      <c r="DWC1" s="278"/>
      <c r="DWD1" s="278"/>
      <c r="DWE1" s="278"/>
      <c r="DWF1" s="278"/>
      <c r="DWG1" s="278"/>
      <c r="DWH1" s="278"/>
      <c r="DWI1" s="278"/>
      <c r="DWJ1" s="278"/>
      <c r="DWK1" s="278"/>
      <c r="DWL1" s="278"/>
      <c r="DWM1" s="278"/>
      <c r="DWN1" s="278"/>
      <c r="DWO1" s="278"/>
      <c r="DWP1" s="278"/>
      <c r="DWQ1" s="278"/>
      <c r="DWR1" s="278"/>
      <c r="DWS1" s="278"/>
      <c r="DWT1" s="278"/>
      <c r="DWU1" s="278"/>
      <c r="DWV1" s="278"/>
      <c r="DWW1" s="278"/>
      <c r="DWX1" s="278"/>
      <c r="DWY1" s="278"/>
      <c r="DWZ1" s="278"/>
      <c r="DXA1" s="278"/>
      <c r="DXB1" s="278"/>
      <c r="DXC1" s="278"/>
      <c r="DXD1" s="278"/>
      <c r="DXE1" s="278"/>
      <c r="DXF1" s="278"/>
      <c r="DXG1" s="278"/>
      <c r="DXH1" s="278"/>
      <c r="DXI1" s="278"/>
      <c r="DXJ1" s="278"/>
      <c r="DXK1" s="278"/>
      <c r="DXL1" s="278"/>
      <c r="DXM1" s="278"/>
      <c r="DXN1" s="278"/>
      <c r="DXO1" s="278"/>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8"/>
      <c r="EDY1" s="278"/>
      <c r="EDZ1" s="278"/>
      <c r="EEA1" s="278"/>
      <c r="EEB1" s="278"/>
      <c r="EEC1" s="278"/>
      <c r="EED1" s="278"/>
      <c r="EEE1" s="278"/>
      <c r="EEF1" s="278"/>
      <c r="EEG1" s="278"/>
      <c r="EEH1" s="278"/>
      <c r="EEI1" s="278"/>
      <c r="EEJ1" s="278"/>
      <c r="EEK1" s="278"/>
      <c r="EEL1" s="278"/>
      <c r="EEM1" s="278"/>
      <c r="EEN1" s="278"/>
      <c r="EEO1" s="278"/>
      <c r="EEP1" s="278"/>
      <c r="EEQ1" s="278"/>
      <c r="EER1" s="278"/>
      <c r="EES1" s="278"/>
      <c r="EET1" s="278"/>
      <c r="EEU1" s="278"/>
      <c r="EEV1" s="278"/>
      <c r="EEW1" s="278"/>
      <c r="EEX1" s="278"/>
      <c r="EEY1" s="278"/>
      <c r="EEZ1" s="278"/>
      <c r="EFA1" s="278"/>
      <c r="EFB1" s="278"/>
      <c r="EFC1" s="278"/>
      <c r="EFD1" s="278"/>
      <c r="EFE1" s="278"/>
      <c r="EFF1" s="278"/>
      <c r="EFG1" s="278"/>
      <c r="EFH1" s="278"/>
      <c r="EFI1" s="278"/>
      <c r="EFJ1" s="278"/>
      <c r="EFK1" s="278"/>
      <c r="EFL1" s="278"/>
      <c r="EFM1" s="278"/>
      <c r="EFN1" s="278"/>
      <c r="EFO1" s="278"/>
      <c r="EFP1" s="278"/>
      <c r="EFQ1" s="278"/>
      <c r="EFR1" s="278"/>
      <c r="EFS1" s="278"/>
      <c r="EFT1" s="278"/>
      <c r="EFU1" s="278"/>
      <c r="EFV1" s="278"/>
      <c r="EFW1" s="278"/>
      <c r="EFX1" s="278"/>
      <c r="EFY1" s="278"/>
      <c r="EFZ1" s="278"/>
      <c r="EGA1" s="278"/>
      <c r="EGB1" s="278"/>
      <c r="EGC1" s="278"/>
      <c r="EGD1" s="278"/>
      <c r="EGE1" s="278"/>
      <c r="EGF1" s="278"/>
      <c r="EGG1" s="278"/>
      <c r="EGH1" s="278"/>
      <c r="EGI1" s="278"/>
      <c r="EGJ1" s="278"/>
      <c r="EGK1" s="278"/>
      <c r="EGL1" s="278"/>
      <c r="EGM1" s="278"/>
      <c r="EGN1" s="278"/>
      <c r="EGO1" s="278"/>
      <c r="EGP1" s="278"/>
      <c r="EGQ1" s="278"/>
      <c r="EGR1" s="278"/>
      <c r="EGS1" s="278"/>
      <c r="EGT1" s="278"/>
      <c r="EGU1" s="278"/>
      <c r="EGV1" s="278"/>
      <c r="EGW1" s="278"/>
      <c r="EGX1" s="278"/>
      <c r="EGY1" s="278"/>
      <c r="EGZ1" s="278"/>
      <c r="EHA1" s="278"/>
      <c r="EHB1" s="278"/>
      <c r="EHC1" s="278"/>
      <c r="EHD1" s="278"/>
      <c r="EHE1" s="278"/>
      <c r="EHF1" s="278"/>
      <c r="EHG1" s="278"/>
      <c r="EHH1" s="278"/>
      <c r="EHI1" s="278"/>
      <c r="EHJ1" s="278"/>
      <c r="EHK1" s="278"/>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8"/>
      <c r="ENU1" s="278"/>
      <c r="ENV1" s="278"/>
      <c r="ENW1" s="278"/>
      <c r="ENX1" s="278"/>
      <c r="ENY1" s="278"/>
      <c r="ENZ1" s="278"/>
      <c r="EOA1" s="278"/>
      <c r="EOB1" s="278"/>
      <c r="EOC1" s="278"/>
      <c r="EOD1" s="278"/>
      <c r="EOE1" s="278"/>
      <c r="EOF1" s="278"/>
      <c r="EOG1" s="278"/>
      <c r="EOH1" s="278"/>
      <c r="EOI1" s="278"/>
      <c r="EOJ1" s="278"/>
      <c r="EOK1" s="278"/>
      <c r="EOL1" s="278"/>
      <c r="EOM1" s="278"/>
      <c r="EON1" s="278"/>
      <c r="EOO1" s="278"/>
      <c r="EOP1" s="278"/>
      <c r="EOQ1" s="278"/>
      <c r="EOR1" s="278"/>
      <c r="EOS1" s="278"/>
      <c r="EOT1" s="278"/>
      <c r="EOU1" s="278"/>
      <c r="EOV1" s="278"/>
      <c r="EOW1" s="278"/>
      <c r="EOX1" s="278"/>
      <c r="EOY1" s="278"/>
      <c r="EOZ1" s="278"/>
      <c r="EPA1" s="278"/>
      <c r="EPB1" s="278"/>
      <c r="EPC1" s="278"/>
      <c r="EPD1" s="278"/>
      <c r="EPE1" s="278"/>
      <c r="EPF1" s="278"/>
      <c r="EPG1" s="278"/>
      <c r="EPH1" s="278"/>
      <c r="EPI1" s="278"/>
      <c r="EPJ1" s="278"/>
      <c r="EPK1" s="278"/>
      <c r="EPL1" s="278"/>
      <c r="EPM1" s="278"/>
      <c r="EPN1" s="278"/>
      <c r="EPO1" s="278"/>
      <c r="EPP1" s="278"/>
      <c r="EPQ1" s="278"/>
      <c r="EPR1" s="278"/>
      <c r="EPS1" s="278"/>
      <c r="EPT1" s="278"/>
      <c r="EPU1" s="278"/>
      <c r="EPV1" s="278"/>
      <c r="EPW1" s="278"/>
      <c r="EPX1" s="278"/>
      <c r="EPY1" s="278"/>
      <c r="EPZ1" s="278"/>
      <c r="EQA1" s="278"/>
      <c r="EQB1" s="278"/>
      <c r="EQC1" s="278"/>
      <c r="EQD1" s="278"/>
      <c r="EQE1" s="278"/>
      <c r="EQF1" s="278"/>
      <c r="EQG1" s="278"/>
      <c r="EQH1" s="278"/>
      <c r="EQI1" s="278"/>
      <c r="EQJ1" s="278"/>
      <c r="EQK1" s="278"/>
      <c r="EQL1" s="278"/>
      <c r="EQM1" s="278"/>
      <c r="EQN1" s="278"/>
      <c r="EQO1" s="278"/>
      <c r="EQP1" s="278"/>
      <c r="EQQ1" s="278"/>
      <c r="EQR1" s="278"/>
      <c r="EQS1" s="278"/>
      <c r="EQT1" s="278"/>
      <c r="EQU1" s="278"/>
      <c r="EQV1" s="278"/>
      <c r="EQW1" s="278"/>
      <c r="EQX1" s="278"/>
      <c r="EQY1" s="278"/>
      <c r="EQZ1" s="278"/>
      <c r="ERA1" s="278"/>
      <c r="ERB1" s="278"/>
      <c r="ERC1" s="278"/>
      <c r="ERD1" s="278"/>
      <c r="ERE1" s="278"/>
      <c r="ERF1" s="278"/>
      <c r="ERG1" s="278"/>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8"/>
      <c r="EXQ1" s="278"/>
      <c r="EXR1" s="278"/>
      <c r="EXS1" s="278"/>
      <c r="EXT1" s="278"/>
      <c r="EXU1" s="278"/>
      <c r="EXV1" s="278"/>
      <c r="EXW1" s="278"/>
      <c r="EXX1" s="278"/>
      <c r="EXY1" s="278"/>
      <c r="EXZ1" s="278"/>
      <c r="EYA1" s="278"/>
      <c r="EYB1" s="278"/>
      <c r="EYC1" s="278"/>
      <c r="EYD1" s="278"/>
      <c r="EYE1" s="278"/>
      <c r="EYF1" s="278"/>
      <c r="EYG1" s="278"/>
      <c r="EYH1" s="278"/>
      <c r="EYI1" s="278"/>
      <c r="EYJ1" s="278"/>
      <c r="EYK1" s="278"/>
      <c r="EYL1" s="278"/>
      <c r="EYM1" s="278"/>
      <c r="EYN1" s="278"/>
      <c r="EYO1" s="278"/>
      <c r="EYP1" s="278"/>
      <c r="EYQ1" s="278"/>
      <c r="EYR1" s="278"/>
      <c r="EYS1" s="278"/>
      <c r="EYT1" s="278"/>
      <c r="EYU1" s="278"/>
      <c r="EYV1" s="278"/>
      <c r="EYW1" s="278"/>
      <c r="EYX1" s="278"/>
      <c r="EYY1" s="278"/>
      <c r="EYZ1" s="278"/>
      <c r="EZA1" s="278"/>
      <c r="EZB1" s="278"/>
      <c r="EZC1" s="278"/>
      <c r="EZD1" s="278"/>
      <c r="EZE1" s="278"/>
      <c r="EZF1" s="278"/>
      <c r="EZG1" s="278"/>
      <c r="EZH1" s="278"/>
      <c r="EZI1" s="278"/>
      <c r="EZJ1" s="278"/>
      <c r="EZK1" s="278"/>
      <c r="EZL1" s="278"/>
      <c r="EZM1" s="278"/>
      <c r="EZN1" s="278"/>
      <c r="EZO1" s="278"/>
      <c r="EZP1" s="278"/>
      <c r="EZQ1" s="278"/>
      <c r="EZR1" s="278"/>
      <c r="EZS1" s="278"/>
      <c r="EZT1" s="278"/>
      <c r="EZU1" s="278"/>
      <c r="EZV1" s="278"/>
      <c r="EZW1" s="278"/>
      <c r="EZX1" s="278"/>
      <c r="EZY1" s="278"/>
      <c r="EZZ1" s="278"/>
      <c r="FAA1" s="278"/>
      <c r="FAB1" s="278"/>
      <c r="FAC1" s="278"/>
      <c r="FAD1" s="278"/>
      <c r="FAE1" s="278"/>
      <c r="FAF1" s="278"/>
      <c r="FAG1" s="278"/>
      <c r="FAH1" s="278"/>
      <c r="FAI1" s="278"/>
      <c r="FAJ1" s="278"/>
      <c r="FAK1" s="278"/>
      <c r="FAL1" s="278"/>
      <c r="FAM1" s="278"/>
      <c r="FAN1" s="278"/>
      <c r="FAO1" s="278"/>
      <c r="FAP1" s="278"/>
      <c r="FAQ1" s="278"/>
      <c r="FAR1" s="278"/>
      <c r="FAS1" s="278"/>
      <c r="FAT1" s="278"/>
      <c r="FAU1" s="278"/>
      <c r="FAV1" s="278"/>
      <c r="FAW1" s="278"/>
      <c r="FAX1" s="278"/>
      <c r="FAY1" s="278"/>
      <c r="FAZ1" s="278"/>
      <c r="FBA1" s="278"/>
      <c r="FBB1" s="278"/>
      <c r="FBC1" s="278"/>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8"/>
      <c r="FHM1" s="278"/>
      <c r="FHN1" s="278"/>
      <c r="FHO1" s="278"/>
      <c r="FHP1" s="278"/>
      <c r="FHQ1" s="278"/>
      <c r="FHR1" s="278"/>
      <c r="FHS1" s="278"/>
      <c r="FHT1" s="278"/>
      <c r="FHU1" s="278"/>
      <c r="FHV1" s="278"/>
      <c r="FHW1" s="278"/>
      <c r="FHX1" s="278"/>
      <c r="FHY1" s="278"/>
      <c r="FHZ1" s="278"/>
      <c r="FIA1" s="278"/>
      <c r="FIB1" s="278"/>
      <c r="FIC1" s="278"/>
      <c r="FID1" s="278"/>
      <c r="FIE1" s="278"/>
      <c r="FIF1" s="278"/>
      <c r="FIG1" s="278"/>
      <c r="FIH1" s="278"/>
      <c r="FII1" s="278"/>
      <c r="FIJ1" s="278"/>
      <c r="FIK1" s="278"/>
      <c r="FIL1" s="278"/>
      <c r="FIM1" s="278"/>
      <c r="FIN1" s="278"/>
      <c r="FIO1" s="278"/>
      <c r="FIP1" s="278"/>
      <c r="FIQ1" s="278"/>
      <c r="FIR1" s="278"/>
      <c r="FIS1" s="278"/>
      <c r="FIT1" s="278"/>
      <c r="FIU1" s="278"/>
      <c r="FIV1" s="278"/>
      <c r="FIW1" s="278"/>
      <c r="FIX1" s="278"/>
      <c r="FIY1" s="278"/>
      <c r="FIZ1" s="278"/>
      <c r="FJA1" s="278"/>
      <c r="FJB1" s="278"/>
      <c r="FJC1" s="278"/>
      <c r="FJD1" s="278"/>
      <c r="FJE1" s="278"/>
      <c r="FJF1" s="278"/>
      <c r="FJG1" s="278"/>
      <c r="FJH1" s="278"/>
      <c r="FJI1" s="278"/>
      <c r="FJJ1" s="278"/>
      <c r="FJK1" s="278"/>
      <c r="FJL1" s="278"/>
      <c r="FJM1" s="278"/>
      <c r="FJN1" s="278"/>
      <c r="FJO1" s="278"/>
      <c r="FJP1" s="278"/>
      <c r="FJQ1" s="278"/>
      <c r="FJR1" s="278"/>
      <c r="FJS1" s="278"/>
      <c r="FJT1" s="278"/>
      <c r="FJU1" s="278"/>
      <c r="FJV1" s="278"/>
      <c r="FJW1" s="278"/>
      <c r="FJX1" s="278"/>
      <c r="FJY1" s="278"/>
      <c r="FJZ1" s="278"/>
      <c r="FKA1" s="278"/>
      <c r="FKB1" s="278"/>
      <c r="FKC1" s="278"/>
      <c r="FKD1" s="278"/>
      <c r="FKE1" s="278"/>
      <c r="FKF1" s="278"/>
      <c r="FKG1" s="278"/>
      <c r="FKH1" s="278"/>
      <c r="FKI1" s="278"/>
      <c r="FKJ1" s="278"/>
      <c r="FKK1" s="278"/>
      <c r="FKL1" s="278"/>
      <c r="FKM1" s="278"/>
      <c r="FKN1" s="278"/>
      <c r="FKO1" s="278"/>
      <c r="FKP1" s="278"/>
      <c r="FKQ1" s="278"/>
      <c r="FKR1" s="278"/>
      <c r="FKS1" s="278"/>
      <c r="FKT1" s="278"/>
      <c r="FKU1" s="278"/>
      <c r="FKV1" s="278"/>
      <c r="FKW1" s="278"/>
      <c r="FKX1" s="278"/>
      <c r="FKY1" s="278"/>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8"/>
      <c r="FRI1" s="278"/>
      <c r="FRJ1" s="278"/>
      <c r="FRK1" s="278"/>
      <c r="FRL1" s="278"/>
      <c r="FRM1" s="278"/>
      <c r="FRN1" s="278"/>
      <c r="FRO1" s="278"/>
      <c r="FRP1" s="278"/>
      <c r="FRQ1" s="278"/>
      <c r="FRR1" s="278"/>
      <c r="FRS1" s="278"/>
      <c r="FRT1" s="278"/>
      <c r="FRU1" s="278"/>
      <c r="FRV1" s="278"/>
      <c r="FRW1" s="278"/>
      <c r="FRX1" s="278"/>
      <c r="FRY1" s="278"/>
      <c r="FRZ1" s="278"/>
      <c r="FSA1" s="278"/>
      <c r="FSB1" s="278"/>
      <c r="FSC1" s="278"/>
      <c r="FSD1" s="278"/>
      <c r="FSE1" s="278"/>
      <c r="FSF1" s="278"/>
      <c r="FSG1" s="278"/>
      <c r="FSH1" s="278"/>
      <c r="FSI1" s="278"/>
      <c r="FSJ1" s="278"/>
      <c r="FSK1" s="278"/>
      <c r="FSL1" s="278"/>
      <c r="FSM1" s="278"/>
      <c r="FSN1" s="278"/>
      <c r="FSO1" s="278"/>
      <c r="FSP1" s="278"/>
      <c r="FSQ1" s="278"/>
      <c r="FSR1" s="278"/>
      <c r="FSS1" s="278"/>
      <c r="FST1" s="278"/>
      <c r="FSU1" s="278"/>
      <c r="FSV1" s="278"/>
      <c r="FSW1" s="278"/>
      <c r="FSX1" s="278"/>
      <c r="FSY1" s="278"/>
      <c r="FSZ1" s="278"/>
      <c r="FTA1" s="278"/>
      <c r="FTB1" s="278"/>
      <c r="FTC1" s="278"/>
      <c r="FTD1" s="278"/>
      <c r="FTE1" s="278"/>
      <c r="FTF1" s="278"/>
      <c r="FTG1" s="278"/>
      <c r="FTH1" s="278"/>
      <c r="FTI1" s="278"/>
      <c r="FTJ1" s="278"/>
      <c r="FTK1" s="278"/>
      <c r="FTL1" s="278"/>
      <c r="FTM1" s="278"/>
      <c r="FTN1" s="278"/>
      <c r="FTO1" s="278"/>
      <c r="FTP1" s="278"/>
      <c r="FTQ1" s="278"/>
      <c r="FTR1" s="278"/>
      <c r="FTS1" s="278"/>
      <c r="FTT1" s="278"/>
      <c r="FTU1" s="278"/>
      <c r="FTV1" s="278"/>
      <c r="FTW1" s="278"/>
      <c r="FTX1" s="278"/>
      <c r="FTY1" s="278"/>
      <c r="FTZ1" s="278"/>
      <c r="FUA1" s="278"/>
      <c r="FUB1" s="278"/>
      <c r="FUC1" s="278"/>
      <c r="FUD1" s="278"/>
      <c r="FUE1" s="278"/>
      <c r="FUF1" s="278"/>
      <c r="FUG1" s="278"/>
      <c r="FUH1" s="278"/>
      <c r="FUI1" s="278"/>
      <c r="FUJ1" s="278"/>
      <c r="FUK1" s="278"/>
      <c r="FUL1" s="278"/>
      <c r="FUM1" s="278"/>
      <c r="FUN1" s="278"/>
      <c r="FUO1" s="278"/>
      <c r="FUP1" s="278"/>
      <c r="FUQ1" s="278"/>
      <c r="FUR1" s="278"/>
      <c r="FUS1" s="278"/>
      <c r="FUT1" s="278"/>
      <c r="FUU1" s="278"/>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8"/>
      <c r="GBE1" s="278"/>
      <c r="GBF1" s="278"/>
      <c r="GBG1" s="278"/>
      <c r="GBH1" s="278"/>
      <c r="GBI1" s="278"/>
      <c r="GBJ1" s="278"/>
      <c r="GBK1" s="278"/>
      <c r="GBL1" s="278"/>
      <c r="GBM1" s="278"/>
      <c r="GBN1" s="278"/>
      <c r="GBO1" s="278"/>
      <c r="GBP1" s="278"/>
      <c r="GBQ1" s="278"/>
      <c r="GBR1" s="278"/>
      <c r="GBS1" s="278"/>
      <c r="GBT1" s="278"/>
      <c r="GBU1" s="278"/>
      <c r="GBV1" s="278"/>
      <c r="GBW1" s="278"/>
      <c r="GBX1" s="278"/>
      <c r="GBY1" s="278"/>
      <c r="GBZ1" s="278"/>
      <c r="GCA1" s="278"/>
      <c r="GCB1" s="278"/>
      <c r="GCC1" s="278"/>
      <c r="GCD1" s="278"/>
      <c r="GCE1" s="278"/>
      <c r="GCF1" s="278"/>
      <c r="GCG1" s="278"/>
      <c r="GCH1" s="278"/>
      <c r="GCI1" s="278"/>
      <c r="GCJ1" s="278"/>
      <c r="GCK1" s="278"/>
      <c r="GCL1" s="278"/>
      <c r="GCM1" s="278"/>
      <c r="GCN1" s="278"/>
      <c r="GCO1" s="278"/>
      <c r="GCP1" s="278"/>
      <c r="GCQ1" s="278"/>
      <c r="GCR1" s="278"/>
      <c r="GCS1" s="278"/>
      <c r="GCT1" s="278"/>
      <c r="GCU1" s="278"/>
      <c r="GCV1" s="278"/>
      <c r="GCW1" s="278"/>
      <c r="GCX1" s="278"/>
      <c r="GCY1" s="278"/>
      <c r="GCZ1" s="278"/>
      <c r="GDA1" s="278"/>
      <c r="GDB1" s="278"/>
      <c r="GDC1" s="278"/>
      <c r="GDD1" s="278"/>
      <c r="GDE1" s="278"/>
      <c r="GDF1" s="278"/>
      <c r="GDG1" s="278"/>
      <c r="GDH1" s="278"/>
      <c r="GDI1" s="278"/>
      <c r="GDJ1" s="278"/>
      <c r="GDK1" s="278"/>
      <c r="GDL1" s="278"/>
      <c r="GDM1" s="278"/>
      <c r="GDN1" s="278"/>
      <c r="GDO1" s="278"/>
      <c r="GDP1" s="278"/>
      <c r="GDQ1" s="278"/>
      <c r="GDR1" s="278"/>
      <c r="GDS1" s="278"/>
      <c r="GDT1" s="278"/>
      <c r="GDU1" s="278"/>
      <c r="GDV1" s="278"/>
      <c r="GDW1" s="278"/>
      <c r="GDX1" s="278"/>
      <c r="GDY1" s="278"/>
      <c r="GDZ1" s="278"/>
      <c r="GEA1" s="278"/>
      <c r="GEB1" s="278"/>
      <c r="GEC1" s="278"/>
      <c r="GED1" s="278"/>
      <c r="GEE1" s="278"/>
      <c r="GEF1" s="278"/>
      <c r="GEG1" s="278"/>
      <c r="GEH1" s="278"/>
      <c r="GEI1" s="278"/>
      <c r="GEJ1" s="278"/>
      <c r="GEK1" s="278"/>
      <c r="GEL1" s="278"/>
      <c r="GEM1" s="278"/>
      <c r="GEN1" s="278"/>
      <c r="GEO1" s="278"/>
      <c r="GEP1" s="278"/>
      <c r="GEQ1" s="278"/>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8"/>
      <c r="GLA1" s="278"/>
      <c r="GLB1" s="278"/>
      <c r="GLC1" s="278"/>
      <c r="GLD1" s="278"/>
      <c r="GLE1" s="278"/>
      <c r="GLF1" s="278"/>
      <c r="GLG1" s="278"/>
      <c r="GLH1" s="278"/>
      <c r="GLI1" s="278"/>
      <c r="GLJ1" s="278"/>
      <c r="GLK1" s="278"/>
      <c r="GLL1" s="278"/>
      <c r="GLM1" s="278"/>
      <c r="GLN1" s="278"/>
      <c r="GLO1" s="278"/>
      <c r="GLP1" s="278"/>
      <c r="GLQ1" s="278"/>
      <c r="GLR1" s="278"/>
      <c r="GLS1" s="278"/>
      <c r="GLT1" s="278"/>
      <c r="GLU1" s="278"/>
      <c r="GLV1" s="278"/>
      <c r="GLW1" s="278"/>
      <c r="GLX1" s="278"/>
      <c r="GLY1" s="278"/>
      <c r="GLZ1" s="278"/>
      <c r="GMA1" s="278"/>
      <c r="GMB1" s="278"/>
      <c r="GMC1" s="278"/>
      <c r="GMD1" s="278"/>
      <c r="GME1" s="278"/>
      <c r="GMF1" s="278"/>
      <c r="GMG1" s="278"/>
      <c r="GMH1" s="278"/>
      <c r="GMI1" s="278"/>
      <c r="GMJ1" s="278"/>
      <c r="GMK1" s="278"/>
      <c r="GML1" s="278"/>
      <c r="GMM1" s="278"/>
      <c r="GMN1" s="278"/>
      <c r="GMO1" s="278"/>
      <c r="GMP1" s="278"/>
      <c r="GMQ1" s="278"/>
      <c r="GMR1" s="278"/>
      <c r="GMS1" s="278"/>
      <c r="GMT1" s="278"/>
      <c r="GMU1" s="278"/>
      <c r="GMV1" s="278"/>
      <c r="GMW1" s="278"/>
      <c r="GMX1" s="278"/>
      <c r="GMY1" s="278"/>
      <c r="GMZ1" s="278"/>
      <c r="GNA1" s="278"/>
      <c r="GNB1" s="278"/>
      <c r="GNC1" s="278"/>
      <c r="GND1" s="278"/>
      <c r="GNE1" s="278"/>
      <c r="GNF1" s="278"/>
      <c r="GNG1" s="278"/>
      <c r="GNH1" s="278"/>
      <c r="GNI1" s="278"/>
      <c r="GNJ1" s="278"/>
      <c r="GNK1" s="278"/>
      <c r="GNL1" s="278"/>
      <c r="GNM1" s="278"/>
      <c r="GNN1" s="278"/>
      <c r="GNO1" s="278"/>
      <c r="GNP1" s="278"/>
      <c r="GNQ1" s="278"/>
      <c r="GNR1" s="278"/>
      <c r="GNS1" s="278"/>
      <c r="GNT1" s="278"/>
      <c r="GNU1" s="278"/>
      <c r="GNV1" s="278"/>
      <c r="GNW1" s="278"/>
      <c r="GNX1" s="278"/>
      <c r="GNY1" s="278"/>
      <c r="GNZ1" s="278"/>
      <c r="GOA1" s="278"/>
      <c r="GOB1" s="278"/>
      <c r="GOC1" s="278"/>
      <c r="GOD1" s="278"/>
      <c r="GOE1" s="278"/>
      <c r="GOF1" s="278"/>
      <c r="GOG1" s="278"/>
      <c r="GOH1" s="278"/>
      <c r="GOI1" s="278"/>
      <c r="GOJ1" s="278"/>
      <c r="GOK1" s="278"/>
      <c r="GOL1" s="278"/>
      <c r="GOM1" s="278"/>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8"/>
      <c r="GUW1" s="278"/>
      <c r="GUX1" s="278"/>
      <c r="GUY1" s="278"/>
      <c r="GUZ1" s="278"/>
      <c r="GVA1" s="278"/>
      <c r="GVB1" s="278"/>
      <c r="GVC1" s="278"/>
      <c r="GVD1" s="278"/>
      <c r="GVE1" s="278"/>
      <c r="GVF1" s="278"/>
      <c r="GVG1" s="278"/>
      <c r="GVH1" s="278"/>
      <c r="GVI1" s="278"/>
      <c r="GVJ1" s="278"/>
      <c r="GVK1" s="278"/>
      <c r="GVL1" s="278"/>
      <c r="GVM1" s="278"/>
      <c r="GVN1" s="278"/>
      <c r="GVO1" s="278"/>
      <c r="GVP1" s="278"/>
      <c r="GVQ1" s="278"/>
      <c r="GVR1" s="278"/>
      <c r="GVS1" s="278"/>
      <c r="GVT1" s="278"/>
      <c r="GVU1" s="278"/>
      <c r="GVV1" s="278"/>
      <c r="GVW1" s="278"/>
      <c r="GVX1" s="278"/>
      <c r="GVY1" s="278"/>
      <c r="GVZ1" s="278"/>
      <c r="GWA1" s="278"/>
      <c r="GWB1" s="278"/>
      <c r="GWC1" s="278"/>
      <c r="GWD1" s="278"/>
      <c r="GWE1" s="278"/>
      <c r="GWF1" s="278"/>
      <c r="GWG1" s="278"/>
      <c r="GWH1" s="278"/>
      <c r="GWI1" s="278"/>
      <c r="GWJ1" s="278"/>
      <c r="GWK1" s="278"/>
      <c r="GWL1" s="278"/>
      <c r="GWM1" s="278"/>
      <c r="GWN1" s="278"/>
      <c r="GWO1" s="278"/>
      <c r="GWP1" s="278"/>
      <c r="GWQ1" s="278"/>
      <c r="GWR1" s="278"/>
      <c r="GWS1" s="278"/>
      <c r="GWT1" s="278"/>
      <c r="GWU1" s="278"/>
      <c r="GWV1" s="278"/>
      <c r="GWW1" s="278"/>
      <c r="GWX1" s="278"/>
      <c r="GWY1" s="278"/>
      <c r="GWZ1" s="278"/>
      <c r="GXA1" s="278"/>
      <c r="GXB1" s="278"/>
      <c r="GXC1" s="278"/>
      <c r="GXD1" s="278"/>
      <c r="GXE1" s="278"/>
      <c r="GXF1" s="278"/>
      <c r="GXG1" s="278"/>
      <c r="GXH1" s="278"/>
      <c r="GXI1" s="278"/>
      <c r="GXJ1" s="278"/>
      <c r="GXK1" s="278"/>
      <c r="GXL1" s="278"/>
      <c r="GXM1" s="278"/>
      <c r="GXN1" s="278"/>
      <c r="GXO1" s="278"/>
      <c r="GXP1" s="278"/>
      <c r="GXQ1" s="278"/>
      <c r="GXR1" s="278"/>
      <c r="GXS1" s="278"/>
      <c r="GXT1" s="278"/>
      <c r="GXU1" s="278"/>
      <c r="GXV1" s="278"/>
      <c r="GXW1" s="278"/>
      <c r="GXX1" s="278"/>
      <c r="GXY1" s="278"/>
      <c r="GXZ1" s="278"/>
      <c r="GYA1" s="278"/>
      <c r="GYB1" s="278"/>
      <c r="GYC1" s="278"/>
      <c r="GYD1" s="278"/>
      <c r="GYE1" s="278"/>
      <c r="GYF1" s="278"/>
      <c r="GYG1" s="278"/>
      <c r="GYH1" s="278"/>
      <c r="GYI1" s="278"/>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8"/>
      <c r="HES1" s="278"/>
      <c r="HET1" s="278"/>
      <c r="HEU1" s="278"/>
      <c r="HEV1" s="278"/>
      <c r="HEW1" s="278"/>
      <c r="HEX1" s="278"/>
      <c r="HEY1" s="278"/>
      <c r="HEZ1" s="278"/>
      <c r="HFA1" s="278"/>
      <c r="HFB1" s="278"/>
      <c r="HFC1" s="278"/>
      <c r="HFD1" s="278"/>
      <c r="HFE1" s="278"/>
      <c r="HFF1" s="278"/>
      <c r="HFG1" s="278"/>
      <c r="HFH1" s="278"/>
      <c r="HFI1" s="278"/>
      <c r="HFJ1" s="278"/>
      <c r="HFK1" s="278"/>
      <c r="HFL1" s="278"/>
      <c r="HFM1" s="278"/>
      <c r="HFN1" s="278"/>
      <c r="HFO1" s="278"/>
      <c r="HFP1" s="278"/>
      <c r="HFQ1" s="278"/>
      <c r="HFR1" s="278"/>
      <c r="HFS1" s="278"/>
      <c r="HFT1" s="278"/>
      <c r="HFU1" s="278"/>
      <c r="HFV1" s="278"/>
      <c r="HFW1" s="278"/>
      <c r="HFX1" s="278"/>
      <c r="HFY1" s="278"/>
      <c r="HFZ1" s="278"/>
      <c r="HGA1" s="278"/>
      <c r="HGB1" s="278"/>
      <c r="HGC1" s="278"/>
      <c r="HGD1" s="278"/>
      <c r="HGE1" s="278"/>
      <c r="HGF1" s="278"/>
      <c r="HGG1" s="278"/>
      <c r="HGH1" s="278"/>
      <c r="HGI1" s="278"/>
      <c r="HGJ1" s="278"/>
      <c r="HGK1" s="278"/>
      <c r="HGL1" s="278"/>
      <c r="HGM1" s="278"/>
      <c r="HGN1" s="278"/>
      <c r="HGO1" s="278"/>
      <c r="HGP1" s="278"/>
      <c r="HGQ1" s="278"/>
      <c r="HGR1" s="278"/>
      <c r="HGS1" s="278"/>
      <c r="HGT1" s="278"/>
      <c r="HGU1" s="278"/>
      <c r="HGV1" s="278"/>
      <c r="HGW1" s="278"/>
      <c r="HGX1" s="278"/>
      <c r="HGY1" s="278"/>
      <c r="HGZ1" s="278"/>
      <c r="HHA1" s="278"/>
      <c r="HHB1" s="278"/>
      <c r="HHC1" s="278"/>
      <c r="HHD1" s="278"/>
      <c r="HHE1" s="278"/>
      <c r="HHF1" s="278"/>
      <c r="HHG1" s="278"/>
      <c r="HHH1" s="278"/>
      <c r="HHI1" s="278"/>
      <c r="HHJ1" s="278"/>
      <c r="HHK1" s="278"/>
      <c r="HHL1" s="278"/>
      <c r="HHM1" s="278"/>
      <c r="HHN1" s="278"/>
      <c r="HHO1" s="278"/>
      <c r="HHP1" s="278"/>
      <c r="HHQ1" s="278"/>
      <c r="HHR1" s="278"/>
      <c r="HHS1" s="278"/>
      <c r="HHT1" s="278"/>
      <c r="HHU1" s="278"/>
      <c r="HHV1" s="278"/>
      <c r="HHW1" s="278"/>
      <c r="HHX1" s="278"/>
      <c r="HHY1" s="278"/>
      <c r="HHZ1" s="278"/>
      <c r="HIA1" s="278"/>
      <c r="HIB1" s="278"/>
      <c r="HIC1" s="278"/>
      <c r="HID1" s="278"/>
      <c r="HIE1" s="278"/>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8"/>
      <c r="HOO1" s="278"/>
      <c r="HOP1" s="278"/>
      <c r="HOQ1" s="278"/>
      <c r="HOR1" s="278"/>
      <c r="HOS1" s="278"/>
      <c r="HOT1" s="278"/>
      <c r="HOU1" s="278"/>
      <c r="HOV1" s="278"/>
      <c r="HOW1" s="278"/>
      <c r="HOX1" s="278"/>
      <c r="HOY1" s="278"/>
      <c r="HOZ1" s="278"/>
      <c r="HPA1" s="278"/>
      <c r="HPB1" s="278"/>
      <c r="HPC1" s="278"/>
      <c r="HPD1" s="278"/>
      <c r="HPE1" s="278"/>
      <c r="HPF1" s="278"/>
      <c r="HPG1" s="278"/>
      <c r="HPH1" s="278"/>
      <c r="HPI1" s="278"/>
      <c r="HPJ1" s="278"/>
      <c r="HPK1" s="278"/>
      <c r="HPL1" s="278"/>
      <c r="HPM1" s="278"/>
      <c r="HPN1" s="278"/>
      <c r="HPO1" s="278"/>
      <c r="HPP1" s="278"/>
      <c r="HPQ1" s="278"/>
      <c r="HPR1" s="278"/>
      <c r="HPS1" s="278"/>
      <c r="HPT1" s="278"/>
      <c r="HPU1" s="278"/>
      <c r="HPV1" s="278"/>
      <c r="HPW1" s="278"/>
      <c r="HPX1" s="278"/>
      <c r="HPY1" s="278"/>
      <c r="HPZ1" s="278"/>
      <c r="HQA1" s="278"/>
      <c r="HQB1" s="278"/>
      <c r="HQC1" s="278"/>
      <c r="HQD1" s="278"/>
      <c r="HQE1" s="278"/>
      <c r="HQF1" s="278"/>
      <c r="HQG1" s="278"/>
      <c r="HQH1" s="278"/>
      <c r="HQI1" s="278"/>
      <c r="HQJ1" s="278"/>
      <c r="HQK1" s="278"/>
      <c r="HQL1" s="278"/>
      <c r="HQM1" s="278"/>
      <c r="HQN1" s="278"/>
      <c r="HQO1" s="278"/>
      <c r="HQP1" s="278"/>
      <c r="HQQ1" s="278"/>
      <c r="HQR1" s="278"/>
      <c r="HQS1" s="278"/>
      <c r="HQT1" s="278"/>
      <c r="HQU1" s="278"/>
      <c r="HQV1" s="278"/>
      <c r="HQW1" s="278"/>
      <c r="HQX1" s="278"/>
      <c r="HQY1" s="278"/>
      <c r="HQZ1" s="278"/>
      <c r="HRA1" s="278"/>
      <c r="HRB1" s="278"/>
      <c r="HRC1" s="278"/>
      <c r="HRD1" s="278"/>
      <c r="HRE1" s="278"/>
      <c r="HRF1" s="278"/>
      <c r="HRG1" s="278"/>
      <c r="HRH1" s="278"/>
      <c r="HRI1" s="278"/>
      <c r="HRJ1" s="278"/>
      <c r="HRK1" s="278"/>
      <c r="HRL1" s="278"/>
      <c r="HRM1" s="278"/>
      <c r="HRN1" s="278"/>
      <c r="HRO1" s="278"/>
      <c r="HRP1" s="278"/>
      <c r="HRQ1" s="278"/>
      <c r="HRR1" s="278"/>
      <c r="HRS1" s="278"/>
      <c r="HRT1" s="278"/>
      <c r="HRU1" s="278"/>
      <c r="HRV1" s="278"/>
      <c r="HRW1" s="278"/>
      <c r="HRX1" s="278"/>
      <c r="HRY1" s="278"/>
      <c r="HRZ1" s="278"/>
      <c r="HSA1" s="278"/>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8"/>
      <c r="HYK1" s="278"/>
      <c r="HYL1" s="278"/>
      <c r="HYM1" s="278"/>
      <c r="HYN1" s="278"/>
      <c r="HYO1" s="278"/>
      <c r="HYP1" s="278"/>
      <c r="HYQ1" s="278"/>
      <c r="HYR1" s="278"/>
      <c r="HYS1" s="278"/>
      <c r="HYT1" s="278"/>
      <c r="HYU1" s="278"/>
      <c r="HYV1" s="278"/>
      <c r="HYW1" s="278"/>
      <c r="HYX1" s="278"/>
      <c r="HYY1" s="278"/>
      <c r="HYZ1" s="278"/>
      <c r="HZA1" s="278"/>
      <c r="HZB1" s="278"/>
      <c r="HZC1" s="278"/>
      <c r="HZD1" s="278"/>
      <c r="HZE1" s="278"/>
      <c r="HZF1" s="278"/>
      <c r="HZG1" s="278"/>
      <c r="HZH1" s="278"/>
      <c r="HZI1" s="278"/>
      <c r="HZJ1" s="278"/>
      <c r="HZK1" s="278"/>
      <c r="HZL1" s="278"/>
      <c r="HZM1" s="278"/>
      <c r="HZN1" s="278"/>
      <c r="HZO1" s="278"/>
      <c r="HZP1" s="278"/>
      <c r="HZQ1" s="278"/>
      <c r="HZR1" s="278"/>
      <c r="HZS1" s="278"/>
      <c r="HZT1" s="278"/>
      <c r="HZU1" s="278"/>
      <c r="HZV1" s="278"/>
      <c r="HZW1" s="278"/>
      <c r="HZX1" s="278"/>
      <c r="HZY1" s="278"/>
      <c r="HZZ1" s="278"/>
      <c r="IAA1" s="278"/>
      <c r="IAB1" s="278"/>
      <c r="IAC1" s="278"/>
      <c r="IAD1" s="278"/>
      <c r="IAE1" s="278"/>
      <c r="IAF1" s="278"/>
      <c r="IAG1" s="278"/>
      <c r="IAH1" s="278"/>
      <c r="IAI1" s="278"/>
      <c r="IAJ1" s="278"/>
      <c r="IAK1" s="278"/>
      <c r="IAL1" s="278"/>
      <c r="IAM1" s="278"/>
      <c r="IAN1" s="278"/>
      <c r="IAO1" s="278"/>
      <c r="IAP1" s="278"/>
      <c r="IAQ1" s="278"/>
      <c r="IAR1" s="278"/>
      <c r="IAS1" s="278"/>
      <c r="IAT1" s="278"/>
      <c r="IAU1" s="278"/>
      <c r="IAV1" s="278"/>
      <c r="IAW1" s="278"/>
      <c r="IAX1" s="278"/>
      <c r="IAY1" s="278"/>
      <c r="IAZ1" s="278"/>
      <c r="IBA1" s="278"/>
      <c r="IBB1" s="278"/>
      <c r="IBC1" s="278"/>
      <c r="IBD1" s="278"/>
      <c r="IBE1" s="278"/>
      <c r="IBF1" s="278"/>
      <c r="IBG1" s="278"/>
      <c r="IBH1" s="278"/>
      <c r="IBI1" s="278"/>
      <c r="IBJ1" s="278"/>
      <c r="IBK1" s="278"/>
      <c r="IBL1" s="278"/>
      <c r="IBM1" s="278"/>
      <c r="IBN1" s="278"/>
      <c r="IBO1" s="278"/>
      <c r="IBP1" s="278"/>
      <c r="IBQ1" s="278"/>
      <c r="IBR1" s="278"/>
      <c r="IBS1" s="278"/>
      <c r="IBT1" s="278"/>
      <c r="IBU1" s="278"/>
      <c r="IBV1" s="278"/>
      <c r="IBW1" s="278"/>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8"/>
      <c r="IIG1" s="278"/>
      <c r="IIH1" s="278"/>
      <c r="III1" s="278"/>
      <c r="IIJ1" s="278"/>
      <c r="IIK1" s="278"/>
      <c r="IIL1" s="278"/>
      <c r="IIM1" s="278"/>
      <c r="IIN1" s="278"/>
      <c r="IIO1" s="278"/>
      <c r="IIP1" s="278"/>
      <c r="IIQ1" s="278"/>
      <c r="IIR1" s="278"/>
      <c r="IIS1" s="278"/>
      <c r="IIT1" s="278"/>
      <c r="IIU1" s="278"/>
      <c r="IIV1" s="278"/>
      <c r="IIW1" s="278"/>
      <c r="IIX1" s="278"/>
      <c r="IIY1" s="278"/>
      <c r="IIZ1" s="278"/>
      <c r="IJA1" s="278"/>
      <c r="IJB1" s="278"/>
      <c r="IJC1" s="278"/>
      <c r="IJD1" s="278"/>
      <c r="IJE1" s="278"/>
      <c r="IJF1" s="278"/>
      <c r="IJG1" s="278"/>
      <c r="IJH1" s="278"/>
      <c r="IJI1" s="278"/>
      <c r="IJJ1" s="278"/>
      <c r="IJK1" s="278"/>
      <c r="IJL1" s="278"/>
      <c r="IJM1" s="278"/>
      <c r="IJN1" s="278"/>
      <c r="IJO1" s="278"/>
      <c r="IJP1" s="278"/>
      <c r="IJQ1" s="278"/>
      <c r="IJR1" s="278"/>
      <c r="IJS1" s="278"/>
      <c r="IJT1" s="278"/>
      <c r="IJU1" s="278"/>
      <c r="IJV1" s="278"/>
      <c r="IJW1" s="278"/>
      <c r="IJX1" s="278"/>
      <c r="IJY1" s="278"/>
      <c r="IJZ1" s="278"/>
      <c r="IKA1" s="278"/>
      <c r="IKB1" s="278"/>
      <c r="IKC1" s="278"/>
      <c r="IKD1" s="278"/>
      <c r="IKE1" s="278"/>
      <c r="IKF1" s="278"/>
      <c r="IKG1" s="278"/>
      <c r="IKH1" s="278"/>
      <c r="IKI1" s="278"/>
      <c r="IKJ1" s="278"/>
      <c r="IKK1" s="278"/>
      <c r="IKL1" s="278"/>
      <c r="IKM1" s="278"/>
      <c r="IKN1" s="278"/>
      <c r="IKO1" s="278"/>
      <c r="IKP1" s="278"/>
      <c r="IKQ1" s="278"/>
      <c r="IKR1" s="278"/>
      <c r="IKS1" s="278"/>
      <c r="IKT1" s="278"/>
      <c r="IKU1" s="278"/>
      <c r="IKV1" s="278"/>
      <c r="IKW1" s="278"/>
      <c r="IKX1" s="278"/>
      <c r="IKY1" s="278"/>
      <c r="IKZ1" s="278"/>
      <c r="ILA1" s="278"/>
      <c r="ILB1" s="278"/>
      <c r="ILC1" s="278"/>
      <c r="ILD1" s="278"/>
      <c r="ILE1" s="278"/>
      <c r="ILF1" s="278"/>
      <c r="ILG1" s="278"/>
      <c r="ILH1" s="278"/>
      <c r="ILI1" s="278"/>
      <c r="ILJ1" s="278"/>
      <c r="ILK1" s="278"/>
      <c r="ILL1" s="278"/>
      <c r="ILM1" s="278"/>
      <c r="ILN1" s="278"/>
      <c r="ILO1" s="278"/>
      <c r="ILP1" s="278"/>
      <c r="ILQ1" s="278"/>
      <c r="ILR1" s="278"/>
      <c r="ILS1" s="278"/>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8"/>
      <c r="ISC1" s="278"/>
      <c r="ISD1" s="278"/>
      <c r="ISE1" s="278"/>
      <c r="ISF1" s="278"/>
      <c r="ISG1" s="278"/>
      <c r="ISH1" s="278"/>
      <c r="ISI1" s="278"/>
      <c r="ISJ1" s="278"/>
      <c r="ISK1" s="278"/>
      <c r="ISL1" s="278"/>
      <c r="ISM1" s="278"/>
      <c r="ISN1" s="278"/>
      <c r="ISO1" s="278"/>
      <c r="ISP1" s="278"/>
      <c r="ISQ1" s="278"/>
      <c r="ISR1" s="278"/>
      <c r="ISS1" s="278"/>
      <c r="IST1" s="278"/>
      <c r="ISU1" s="278"/>
      <c r="ISV1" s="278"/>
      <c r="ISW1" s="278"/>
      <c r="ISX1" s="278"/>
      <c r="ISY1" s="278"/>
      <c r="ISZ1" s="278"/>
      <c r="ITA1" s="278"/>
      <c r="ITB1" s="278"/>
      <c r="ITC1" s="278"/>
      <c r="ITD1" s="278"/>
      <c r="ITE1" s="278"/>
      <c r="ITF1" s="278"/>
      <c r="ITG1" s="278"/>
      <c r="ITH1" s="278"/>
      <c r="ITI1" s="278"/>
      <c r="ITJ1" s="278"/>
      <c r="ITK1" s="278"/>
      <c r="ITL1" s="278"/>
      <c r="ITM1" s="278"/>
      <c r="ITN1" s="278"/>
      <c r="ITO1" s="278"/>
      <c r="ITP1" s="278"/>
      <c r="ITQ1" s="278"/>
      <c r="ITR1" s="278"/>
      <c r="ITS1" s="278"/>
      <c r="ITT1" s="278"/>
      <c r="ITU1" s="278"/>
      <c r="ITV1" s="278"/>
      <c r="ITW1" s="278"/>
      <c r="ITX1" s="278"/>
      <c r="ITY1" s="278"/>
      <c r="ITZ1" s="278"/>
      <c r="IUA1" s="278"/>
      <c r="IUB1" s="278"/>
      <c r="IUC1" s="278"/>
      <c r="IUD1" s="278"/>
      <c r="IUE1" s="278"/>
      <c r="IUF1" s="278"/>
      <c r="IUG1" s="278"/>
      <c r="IUH1" s="278"/>
      <c r="IUI1" s="278"/>
      <c r="IUJ1" s="278"/>
      <c r="IUK1" s="278"/>
      <c r="IUL1" s="278"/>
      <c r="IUM1" s="278"/>
      <c r="IUN1" s="278"/>
      <c r="IUO1" s="278"/>
      <c r="IUP1" s="278"/>
      <c r="IUQ1" s="278"/>
      <c r="IUR1" s="278"/>
      <c r="IUS1" s="278"/>
      <c r="IUT1" s="278"/>
      <c r="IUU1" s="278"/>
      <c r="IUV1" s="278"/>
      <c r="IUW1" s="278"/>
      <c r="IUX1" s="278"/>
      <c r="IUY1" s="278"/>
      <c r="IUZ1" s="278"/>
      <c r="IVA1" s="278"/>
      <c r="IVB1" s="278"/>
      <c r="IVC1" s="278"/>
      <c r="IVD1" s="278"/>
      <c r="IVE1" s="278"/>
      <c r="IVF1" s="278"/>
      <c r="IVG1" s="278"/>
      <c r="IVH1" s="278"/>
      <c r="IVI1" s="278"/>
      <c r="IVJ1" s="278"/>
      <c r="IVK1" s="278"/>
      <c r="IVL1" s="278"/>
      <c r="IVM1" s="278"/>
      <c r="IVN1" s="278"/>
      <c r="IVO1" s="278"/>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8"/>
      <c r="JBY1" s="278"/>
      <c r="JBZ1" s="278"/>
      <c r="JCA1" s="278"/>
      <c r="JCB1" s="278"/>
      <c r="JCC1" s="278"/>
      <c r="JCD1" s="278"/>
      <c r="JCE1" s="278"/>
      <c r="JCF1" s="278"/>
      <c r="JCG1" s="278"/>
      <c r="JCH1" s="278"/>
      <c r="JCI1" s="278"/>
      <c r="JCJ1" s="278"/>
      <c r="JCK1" s="278"/>
      <c r="JCL1" s="278"/>
      <c r="JCM1" s="278"/>
      <c r="JCN1" s="278"/>
      <c r="JCO1" s="278"/>
      <c r="JCP1" s="278"/>
      <c r="JCQ1" s="278"/>
      <c r="JCR1" s="278"/>
      <c r="JCS1" s="278"/>
      <c r="JCT1" s="278"/>
      <c r="JCU1" s="278"/>
      <c r="JCV1" s="278"/>
      <c r="JCW1" s="278"/>
      <c r="JCX1" s="278"/>
      <c r="JCY1" s="278"/>
      <c r="JCZ1" s="278"/>
      <c r="JDA1" s="278"/>
      <c r="JDB1" s="278"/>
      <c r="JDC1" s="278"/>
      <c r="JDD1" s="278"/>
      <c r="JDE1" s="278"/>
      <c r="JDF1" s="278"/>
      <c r="JDG1" s="278"/>
      <c r="JDH1" s="278"/>
      <c r="JDI1" s="278"/>
      <c r="JDJ1" s="278"/>
      <c r="JDK1" s="278"/>
      <c r="JDL1" s="278"/>
      <c r="JDM1" s="278"/>
      <c r="JDN1" s="278"/>
      <c r="JDO1" s="278"/>
      <c r="JDP1" s="278"/>
      <c r="JDQ1" s="278"/>
      <c r="JDR1" s="278"/>
      <c r="JDS1" s="278"/>
      <c r="JDT1" s="278"/>
      <c r="JDU1" s="278"/>
      <c r="JDV1" s="278"/>
      <c r="JDW1" s="278"/>
      <c r="JDX1" s="278"/>
      <c r="JDY1" s="278"/>
      <c r="JDZ1" s="278"/>
      <c r="JEA1" s="278"/>
      <c r="JEB1" s="278"/>
      <c r="JEC1" s="278"/>
      <c r="JED1" s="278"/>
      <c r="JEE1" s="278"/>
      <c r="JEF1" s="278"/>
      <c r="JEG1" s="278"/>
      <c r="JEH1" s="278"/>
      <c r="JEI1" s="278"/>
      <c r="JEJ1" s="278"/>
      <c r="JEK1" s="278"/>
      <c r="JEL1" s="278"/>
      <c r="JEM1" s="278"/>
      <c r="JEN1" s="278"/>
      <c r="JEO1" s="278"/>
      <c r="JEP1" s="278"/>
      <c r="JEQ1" s="278"/>
      <c r="JER1" s="278"/>
      <c r="JES1" s="278"/>
      <c r="JET1" s="278"/>
      <c r="JEU1" s="278"/>
      <c r="JEV1" s="278"/>
      <c r="JEW1" s="278"/>
      <c r="JEX1" s="278"/>
      <c r="JEY1" s="278"/>
      <c r="JEZ1" s="278"/>
      <c r="JFA1" s="278"/>
      <c r="JFB1" s="278"/>
      <c r="JFC1" s="278"/>
      <c r="JFD1" s="278"/>
      <c r="JFE1" s="278"/>
      <c r="JFF1" s="278"/>
      <c r="JFG1" s="278"/>
      <c r="JFH1" s="278"/>
      <c r="JFI1" s="278"/>
      <c r="JFJ1" s="278"/>
      <c r="JFK1" s="278"/>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8"/>
      <c r="JLU1" s="278"/>
      <c r="JLV1" s="278"/>
      <c r="JLW1" s="278"/>
      <c r="JLX1" s="278"/>
      <c r="JLY1" s="278"/>
      <c r="JLZ1" s="278"/>
      <c r="JMA1" s="278"/>
      <c r="JMB1" s="278"/>
      <c r="JMC1" s="278"/>
      <c r="JMD1" s="278"/>
      <c r="JME1" s="278"/>
      <c r="JMF1" s="278"/>
      <c r="JMG1" s="278"/>
      <c r="JMH1" s="278"/>
      <c r="JMI1" s="278"/>
      <c r="JMJ1" s="278"/>
      <c r="JMK1" s="278"/>
      <c r="JML1" s="278"/>
      <c r="JMM1" s="278"/>
      <c r="JMN1" s="278"/>
      <c r="JMO1" s="278"/>
      <c r="JMP1" s="278"/>
      <c r="JMQ1" s="278"/>
      <c r="JMR1" s="278"/>
      <c r="JMS1" s="278"/>
      <c r="JMT1" s="278"/>
      <c r="JMU1" s="278"/>
      <c r="JMV1" s="278"/>
      <c r="JMW1" s="278"/>
      <c r="JMX1" s="278"/>
      <c r="JMY1" s="278"/>
      <c r="JMZ1" s="278"/>
      <c r="JNA1" s="278"/>
      <c r="JNB1" s="278"/>
      <c r="JNC1" s="278"/>
      <c r="JND1" s="278"/>
      <c r="JNE1" s="278"/>
      <c r="JNF1" s="278"/>
      <c r="JNG1" s="278"/>
      <c r="JNH1" s="278"/>
      <c r="JNI1" s="278"/>
      <c r="JNJ1" s="278"/>
      <c r="JNK1" s="278"/>
      <c r="JNL1" s="278"/>
      <c r="JNM1" s="278"/>
      <c r="JNN1" s="278"/>
      <c r="JNO1" s="278"/>
      <c r="JNP1" s="278"/>
      <c r="JNQ1" s="278"/>
      <c r="JNR1" s="278"/>
      <c r="JNS1" s="278"/>
      <c r="JNT1" s="278"/>
      <c r="JNU1" s="278"/>
      <c r="JNV1" s="278"/>
      <c r="JNW1" s="278"/>
      <c r="JNX1" s="278"/>
      <c r="JNY1" s="278"/>
      <c r="JNZ1" s="278"/>
      <c r="JOA1" s="278"/>
      <c r="JOB1" s="278"/>
      <c r="JOC1" s="278"/>
      <c r="JOD1" s="278"/>
      <c r="JOE1" s="278"/>
      <c r="JOF1" s="278"/>
      <c r="JOG1" s="278"/>
      <c r="JOH1" s="278"/>
      <c r="JOI1" s="278"/>
      <c r="JOJ1" s="278"/>
      <c r="JOK1" s="278"/>
      <c r="JOL1" s="278"/>
      <c r="JOM1" s="278"/>
      <c r="JON1" s="278"/>
      <c r="JOO1" s="278"/>
      <c r="JOP1" s="278"/>
      <c r="JOQ1" s="278"/>
      <c r="JOR1" s="278"/>
      <c r="JOS1" s="278"/>
      <c r="JOT1" s="278"/>
      <c r="JOU1" s="278"/>
      <c r="JOV1" s="278"/>
      <c r="JOW1" s="278"/>
      <c r="JOX1" s="278"/>
      <c r="JOY1" s="278"/>
      <c r="JOZ1" s="278"/>
      <c r="JPA1" s="278"/>
      <c r="JPB1" s="278"/>
      <c r="JPC1" s="278"/>
      <c r="JPD1" s="278"/>
      <c r="JPE1" s="278"/>
      <c r="JPF1" s="278"/>
      <c r="JPG1" s="278"/>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8"/>
      <c r="JVQ1" s="278"/>
      <c r="JVR1" s="278"/>
      <c r="JVS1" s="278"/>
      <c r="JVT1" s="278"/>
      <c r="JVU1" s="278"/>
      <c r="JVV1" s="278"/>
      <c r="JVW1" s="278"/>
      <c r="JVX1" s="278"/>
      <c r="JVY1" s="278"/>
      <c r="JVZ1" s="278"/>
      <c r="JWA1" s="278"/>
      <c r="JWB1" s="278"/>
      <c r="JWC1" s="278"/>
      <c r="JWD1" s="278"/>
      <c r="JWE1" s="278"/>
      <c r="JWF1" s="278"/>
      <c r="JWG1" s="278"/>
      <c r="JWH1" s="278"/>
      <c r="JWI1" s="278"/>
      <c r="JWJ1" s="278"/>
      <c r="JWK1" s="278"/>
      <c r="JWL1" s="278"/>
      <c r="JWM1" s="278"/>
      <c r="JWN1" s="278"/>
      <c r="JWO1" s="278"/>
      <c r="JWP1" s="278"/>
      <c r="JWQ1" s="278"/>
      <c r="JWR1" s="278"/>
      <c r="JWS1" s="278"/>
      <c r="JWT1" s="278"/>
      <c r="JWU1" s="278"/>
      <c r="JWV1" s="278"/>
      <c r="JWW1" s="278"/>
      <c r="JWX1" s="278"/>
      <c r="JWY1" s="278"/>
      <c r="JWZ1" s="278"/>
      <c r="JXA1" s="278"/>
      <c r="JXB1" s="278"/>
      <c r="JXC1" s="278"/>
      <c r="JXD1" s="278"/>
      <c r="JXE1" s="278"/>
      <c r="JXF1" s="278"/>
      <c r="JXG1" s="278"/>
      <c r="JXH1" s="278"/>
      <c r="JXI1" s="278"/>
      <c r="JXJ1" s="278"/>
      <c r="JXK1" s="278"/>
      <c r="JXL1" s="278"/>
      <c r="JXM1" s="278"/>
      <c r="JXN1" s="278"/>
      <c r="JXO1" s="278"/>
      <c r="JXP1" s="278"/>
      <c r="JXQ1" s="278"/>
      <c r="JXR1" s="278"/>
      <c r="JXS1" s="278"/>
      <c r="JXT1" s="278"/>
      <c r="JXU1" s="278"/>
      <c r="JXV1" s="278"/>
      <c r="JXW1" s="278"/>
      <c r="JXX1" s="278"/>
      <c r="JXY1" s="278"/>
      <c r="JXZ1" s="278"/>
      <c r="JYA1" s="278"/>
      <c r="JYB1" s="278"/>
      <c r="JYC1" s="278"/>
      <c r="JYD1" s="278"/>
      <c r="JYE1" s="278"/>
      <c r="JYF1" s="278"/>
      <c r="JYG1" s="278"/>
      <c r="JYH1" s="278"/>
      <c r="JYI1" s="278"/>
      <c r="JYJ1" s="278"/>
      <c r="JYK1" s="278"/>
      <c r="JYL1" s="278"/>
      <c r="JYM1" s="278"/>
      <c r="JYN1" s="278"/>
      <c r="JYO1" s="278"/>
      <c r="JYP1" s="278"/>
      <c r="JYQ1" s="278"/>
      <c r="JYR1" s="278"/>
      <c r="JYS1" s="278"/>
      <c r="JYT1" s="278"/>
      <c r="JYU1" s="278"/>
      <c r="JYV1" s="278"/>
      <c r="JYW1" s="278"/>
      <c r="JYX1" s="278"/>
      <c r="JYY1" s="278"/>
      <c r="JYZ1" s="278"/>
      <c r="JZA1" s="278"/>
      <c r="JZB1" s="278"/>
      <c r="JZC1" s="278"/>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8"/>
      <c r="KFM1" s="278"/>
      <c r="KFN1" s="278"/>
      <c r="KFO1" s="278"/>
      <c r="KFP1" s="278"/>
      <c r="KFQ1" s="278"/>
      <c r="KFR1" s="278"/>
      <c r="KFS1" s="278"/>
      <c r="KFT1" s="278"/>
      <c r="KFU1" s="278"/>
      <c r="KFV1" s="278"/>
      <c r="KFW1" s="278"/>
      <c r="KFX1" s="278"/>
      <c r="KFY1" s="278"/>
      <c r="KFZ1" s="278"/>
      <c r="KGA1" s="278"/>
      <c r="KGB1" s="278"/>
      <c r="KGC1" s="278"/>
      <c r="KGD1" s="278"/>
      <c r="KGE1" s="278"/>
      <c r="KGF1" s="278"/>
      <c r="KGG1" s="278"/>
      <c r="KGH1" s="278"/>
      <c r="KGI1" s="278"/>
      <c r="KGJ1" s="278"/>
      <c r="KGK1" s="278"/>
      <c r="KGL1" s="278"/>
      <c r="KGM1" s="278"/>
      <c r="KGN1" s="278"/>
      <c r="KGO1" s="278"/>
      <c r="KGP1" s="278"/>
      <c r="KGQ1" s="278"/>
      <c r="KGR1" s="278"/>
      <c r="KGS1" s="278"/>
      <c r="KGT1" s="278"/>
      <c r="KGU1" s="278"/>
      <c r="KGV1" s="278"/>
      <c r="KGW1" s="278"/>
      <c r="KGX1" s="278"/>
      <c r="KGY1" s="278"/>
      <c r="KGZ1" s="278"/>
      <c r="KHA1" s="278"/>
      <c r="KHB1" s="278"/>
      <c r="KHC1" s="278"/>
      <c r="KHD1" s="278"/>
      <c r="KHE1" s="278"/>
      <c r="KHF1" s="278"/>
      <c r="KHG1" s="278"/>
      <c r="KHH1" s="278"/>
      <c r="KHI1" s="278"/>
      <c r="KHJ1" s="278"/>
      <c r="KHK1" s="278"/>
      <c r="KHL1" s="278"/>
      <c r="KHM1" s="278"/>
      <c r="KHN1" s="278"/>
      <c r="KHO1" s="278"/>
      <c r="KHP1" s="278"/>
      <c r="KHQ1" s="278"/>
      <c r="KHR1" s="278"/>
      <c r="KHS1" s="278"/>
      <c r="KHT1" s="278"/>
      <c r="KHU1" s="278"/>
      <c r="KHV1" s="278"/>
      <c r="KHW1" s="278"/>
      <c r="KHX1" s="278"/>
      <c r="KHY1" s="278"/>
      <c r="KHZ1" s="278"/>
      <c r="KIA1" s="278"/>
      <c r="KIB1" s="278"/>
      <c r="KIC1" s="278"/>
      <c r="KID1" s="278"/>
      <c r="KIE1" s="278"/>
      <c r="KIF1" s="278"/>
      <c r="KIG1" s="278"/>
      <c r="KIH1" s="278"/>
      <c r="KII1" s="278"/>
      <c r="KIJ1" s="278"/>
      <c r="KIK1" s="278"/>
      <c r="KIL1" s="278"/>
      <c r="KIM1" s="278"/>
      <c r="KIN1" s="278"/>
      <c r="KIO1" s="278"/>
      <c r="KIP1" s="278"/>
      <c r="KIQ1" s="278"/>
      <c r="KIR1" s="278"/>
      <c r="KIS1" s="278"/>
      <c r="KIT1" s="278"/>
      <c r="KIU1" s="278"/>
      <c r="KIV1" s="278"/>
      <c r="KIW1" s="278"/>
      <c r="KIX1" s="278"/>
      <c r="KIY1" s="278"/>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8"/>
      <c r="KPI1" s="278"/>
      <c r="KPJ1" s="278"/>
      <c r="KPK1" s="278"/>
      <c r="KPL1" s="278"/>
      <c r="KPM1" s="278"/>
      <c r="KPN1" s="278"/>
      <c r="KPO1" s="278"/>
      <c r="KPP1" s="278"/>
      <c r="KPQ1" s="278"/>
      <c r="KPR1" s="278"/>
      <c r="KPS1" s="278"/>
      <c r="KPT1" s="278"/>
      <c r="KPU1" s="278"/>
      <c r="KPV1" s="278"/>
      <c r="KPW1" s="278"/>
      <c r="KPX1" s="278"/>
      <c r="KPY1" s="278"/>
      <c r="KPZ1" s="278"/>
      <c r="KQA1" s="278"/>
      <c r="KQB1" s="278"/>
      <c r="KQC1" s="278"/>
      <c r="KQD1" s="278"/>
      <c r="KQE1" s="278"/>
      <c r="KQF1" s="278"/>
      <c r="KQG1" s="278"/>
      <c r="KQH1" s="278"/>
      <c r="KQI1" s="278"/>
      <c r="KQJ1" s="278"/>
      <c r="KQK1" s="278"/>
      <c r="KQL1" s="278"/>
      <c r="KQM1" s="278"/>
      <c r="KQN1" s="278"/>
      <c r="KQO1" s="278"/>
      <c r="KQP1" s="278"/>
      <c r="KQQ1" s="278"/>
      <c r="KQR1" s="278"/>
      <c r="KQS1" s="278"/>
      <c r="KQT1" s="278"/>
      <c r="KQU1" s="278"/>
      <c r="KQV1" s="278"/>
      <c r="KQW1" s="278"/>
      <c r="KQX1" s="278"/>
      <c r="KQY1" s="278"/>
      <c r="KQZ1" s="278"/>
      <c r="KRA1" s="278"/>
      <c r="KRB1" s="278"/>
      <c r="KRC1" s="278"/>
      <c r="KRD1" s="278"/>
      <c r="KRE1" s="278"/>
      <c r="KRF1" s="278"/>
      <c r="KRG1" s="278"/>
      <c r="KRH1" s="278"/>
      <c r="KRI1" s="278"/>
      <c r="KRJ1" s="278"/>
      <c r="KRK1" s="278"/>
      <c r="KRL1" s="278"/>
      <c r="KRM1" s="278"/>
      <c r="KRN1" s="278"/>
      <c r="KRO1" s="278"/>
      <c r="KRP1" s="278"/>
      <c r="KRQ1" s="278"/>
      <c r="KRR1" s="278"/>
      <c r="KRS1" s="278"/>
      <c r="KRT1" s="278"/>
      <c r="KRU1" s="278"/>
      <c r="KRV1" s="278"/>
      <c r="KRW1" s="278"/>
      <c r="KRX1" s="278"/>
      <c r="KRY1" s="278"/>
      <c r="KRZ1" s="278"/>
      <c r="KSA1" s="278"/>
      <c r="KSB1" s="278"/>
      <c r="KSC1" s="278"/>
      <c r="KSD1" s="278"/>
      <c r="KSE1" s="278"/>
      <c r="KSF1" s="278"/>
      <c r="KSG1" s="278"/>
      <c r="KSH1" s="278"/>
      <c r="KSI1" s="278"/>
      <c r="KSJ1" s="278"/>
      <c r="KSK1" s="278"/>
      <c r="KSL1" s="278"/>
      <c r="KSM1" s="278"/>
      <c r="KSN1" s="278"/>
      <c r="KSO1" s="278"/>
      <c r="KSP1" s="278"/>
      <c r="KSQ1" s="278"/>
      <c r="KSR1" s="278"/>
      <c r="KSS1" s="278"/>
      <c r="KST1" s="278"/>
      <c r="KSU1" s="278"/>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8"/>
      <c r="KZE1" s="278"/>
      <c r="KZF1" s="278"/>
      <c r="KZG1" s="278"/>
      <c r="KZH1" s="278"/>
      <c r="KZI1" s="278"/>
      <c r="KZJ1" s="278"/>
      <c r="KZK1" s="278"/>
      <c r="KZL1" s="278"/>
      <c r="KZM1" s="278"/>
      <c r="KZN1" s="278"/>
      <c r="KZO1" s="278"/>
      <c r="KZP1" s="278"/>
      <c r="KZQ1" s="278"/>
      <c r="KZR1" s="278"/>
      <c r="KZS1" s="278"/>
      <c r="KZT1" s="278"/>
      <c r="KZU1" s="278"/>
      <c r="KZV1" s="278"/>
      <c r="KZW1" s="278"/>
      <c r="KZX1" s="278"/>
      <c r="KZY1" s="278"/>
      <c r="KZZ1" s="278"/>
      <c r="LAA1" s="278"/>
      <c r="LAB1" s="278"/>
      <c r="LAC1" s="278"/>
      <c r="LAD1" s="278"/>
      <c r="LAE1" s="278"/>
      <c r="LAF1" s="278"/>
      <c r="LAG1" s="278"/>
      <c r="LAH1" s="278"/>
      <c r="LAI1" s="278"/>
      <c r="LAJ1" s="278"/>
      <c r="LAK1" s="278"/>
      <c r="LAL1" s="278"/>
      <c r="LAM1" s="278"/>
      <c r="LAN1" s="278"/>
      <c r="LAO1" s="278"/>
      <c r="LAP1" s="278"/>
      <c r="LAQ1" s="278"/>
      <c r="LAR1" s="278"/>
      <c r="LAS1" s="278"/>
      <c r="LAT1" s="278"/>
      <c r="LAU1" s="278"/>
      <c r="LAV1" s="278"/>
      <c r="LAW1" s="278"/>
      <c r="LAX1" s="278"/>
      <c r="LAY1" s="278"/>
      <c r="LAZ1" s="278"/>
      <c r="LBA1" s="278"/>
      <c r="LBB1" s="278"/>
      <c r="LBC1" s="278"/>
      <c r="LBD1" s="278"/>
      <c r="LBE1" s="278"/>
      <c r="LBF1" s="278"/>
      <c r="LBG1" s="278"/>
      <c r="LBH1" s="278"/>
      <c r="LBI1" s="278"/>
      <c r="LBJ1" s="278"/>
      <c r="LBK1" s="278"/>
      <c r="LBL1" s="278"/>
      <c r="LBM1" s="278"/>
      <c r="LBN1" s="278"/>
      <c r="LBO1" s="278"/>
      <c r="LBP1" s="278"/>
      <c r="LBQ1" s="278"/>
      <c r="LBR1" s="278"/>
      <c r="LBS1" s="278"/>
      <c r="LBT1" s="278"/>
      <c r="LBU1" s="278"/>
      <c r="LBV1" s="278"/>
      <c r="LBW1" s="278"/>
      <c r="LBX1" s="278"/>
      <c r="LBY1" s="278"/>
      <c r="LBZ1" s="278"/>
      <c r="LCA1" s="278"/>
      <c r="LCB1" s="278"/>
      <c r="LCC1" s="278"/>
      <c r="LCD1" s="278"/>
      <c r="LCE1" s="278"/>
      <c r="LCF1" s="278"/>
      <c r="LCG1" s="278"/>
      <c r="LCH1" s="278"/>
      <c r="LCI1" s="278"/>
      <c r="LCJ1" s="278"/>
      <c r="LCK1" s="278"/>
      <c r="LCL1" s="278"/>
      <c r="LCM1" s="278"/>
      <c r="LCN1" s="278"/>
      <c r="LCO1" s="278"/>
      <c r="LCP1" s="278"/>
      <c r="LCQ1" s="278"/>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8"/>
      <c r="LJA1" s="278"/>
      <c r="LJB1" s="278"/>
      <c r="LJC1" s="278"/>
      <c r="LJD1" s="278"/>
      <c r="LJE1" s="278"/>
      <c r="LJF1" s="278"/>
      <c r="LJG1" s="278"/>
      <c r="LJH1" s="278"/>
      <c r="LJI1" s="278"/>
      <c r="LJJ1" s="278"/>
      <c r="LJK1" s="278"/>
      <c r="LJL1" s="278"/>
      <c r="LJM1" s="278"/>
      <c r="LJN1" s="278"/>
      <c r="LJO1" s="278"/>
      <c r="LJP1" s="278"/>
      <c r="LJQ1" s="278"/>
      <c r="LJR1" s="278"/>
      <c r="LJS1" s="278"/>
      <c r="LJT1" s="278"/>
      <c r="LJU1" s="278"/>
      <c r="LJV1" s="278"/>
      <c r="LJW1" s="278"/>
      <c r="LJX1" s="278"/>
      <c r="LJY1" s="278"/>
      <c r="LJZ1" s="278"/>
      <c r="LKA1" s="278"/>
      <c r="LKB1" s="278"/>
      <c r="LKC1" s="278"/>
      <c r="LKD1" s="278"/>
      <c r="LKE1" s="278"/>
      <c r="LKF1" s="278"/>
      <c r="LKG1" s="278"/>
      <c r="LKH1" s="278"/>
      <c r="LKI1" s="278"/>
      <c r="LKJ1" s="278"/>
      <c r="LKK1" s="278"/>
      <c r="LKL1" s="278"/>
      <c r="LKM1" s="278"/>
      <c r="LKN1" s="278"/>
      <c r="LKO1" s="278"/>
      <c r="LKP1" s="278"/>
      <c r="LKQ1" s="278"/>
      <c r="LKR1" s="278"/>
      <c r="LKS1" s="278"/>
      <c r="LKT1" s="278"/>
      <c r="LKU1" s="278"/>
      <c r="LKV1" s="278"/>
      <c r="LKW1" s="278"/>
      <c r="LKX1" s="278"/>
      <c r="LKY1" s="278"/>
      <c r="LKZ1" s="278"/>
      <c r="LLA1" s="278"/>
      <c r="LLB1" s="278"/>
      <c r="LLC1" s="278"/>
      <c r="LLD1" s="278"/>
      <c r="LLE1" s="278"/>
      <c r="LLF1" s="278"/>
      <c r="LLG1" s="278"/>
      <c r="LLH1" s="278"/>
      <c r="LLI1" s="278"/>
      <c r="LLJ1" s="278"/>
      <c r="LLK1" s="278"/>
      <c r="LLL1" s="278"/>
      <c r="LLM1" s="278"/>
      <c r="LLN1" s="278"/>
      <c r="LLO1" s="278"/>
      <c r="LLP1" s="278"/>
      <c r="LLQ1" s="278"/>
      <c r="LLR1" s="278"/>
      <c r="LLS1" s="278"/>
      <c r="LLT1" s="278"/>
      <c r="LLU1" s="278"/>
      <c r="LLV1" s="278"/>
      <c r="LLW1" s="278"/>
      <c r="LLX1" s="278"/>
      <c r="LLY1" s="278"/>
      <c r="LLZ1" s="278"/>
      <c r="LMA1" s="278"/>
      <c r="LMB1" s="278"/>
      <c r="LMC1" s="278"/>
      <c r="LMD1" s="278"/>
      <c r="LME1" s="278"/>
      <c r="LMF1" s="278"/>
      <c r="LMG1" s="278"/>
      <c r="LMH1" s="278"/>
      <c r="LMI1" s="278"/>
      <c r="LMJ1" s="278"/>
      <c r="LMK1" s="278"/>
      <c r="LML1" s="278"/>
      <c r="LMM1" s="278"/>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8"/>
      <c r="LSW1" s="278"/>
      <c r="LSX1" s="278"/>
      <c r="LSY1" s="278"/>
      <c r="LSZ1" s="278"/>
      <c r="LTA1" s="278"/>
      <c r="LTB1" s="278"/>
      <c r="LTC1" s="278"/>
      <c r="LTD1" s="278"/>
      <c r="LTE1" s="278"/>
      <c r="LTF1" s="278"/>
      <c r="LTG1" s="278"/>
      <c r="LTH1" s="278"/>
      <c r="LTI1" s="278"/>
      <c r="LTJ1" s="278"/>
      <c r="LTK1" s="278"/>
      <c r="LTL1" s="278"/>
      <c r="LTM1" s="278"/>
      <c r="LTN1" s="278"/>
      <c r="LTO1" s="278"/>
      <c r="LTP1" s="278"/>
      <c r="LTQ1" s="278"/>
      <c r="LTR1" s="278"/>
      <c r="LTS1" s="278"/>
      <c r="LTT1" s="278"/>
      <c r="LTU1" s="278"/>
      <c r="LTV1" s="278"/>
      <c r="LTW1" s="278"/>
      <c r="LTX1" s="278"/>
      <c r="LTY1" s="278"/>
      <c r="LTZ1" s="278"/>
      <c r="LUA1" s="278"/>
      <c r="LUB1" s="278"/>
      <c r="LUC1" s="278"/>
      <c r="LUD1" s="278"/>
      <c r="LUE1" s="278"/>
      <c r="LUF1" s="278"/>
      <c r="LUG1" s="278"/>
      <c r="LUH1" s="278"/>
      <c r="LUI1" s="278"/>
      <c r="LUJ1" s="278"/>
      <c r="LUK1" s="278"/>
      <c r="LUL1" s="278"/>
      <c r="LUM1" s="278"/>
      <c r="LUN1" s="278"/>
      <c r="LUO1" s="278"/>
      <c r="LUP1" s="278"/>
      <c r="LUQ1" s="278"/>
      <c r="LUR1" s="278"/>
      <c r="LUS1" s="278"/>
      <c r="LUT1" s="278"/>
      <c r="LUU1" s="278"/>
      <c r="LUV1" s="278"/>
      <c r="LUW1" s="278"/>
      <c r="LUX1" s="278"/>
      <c r="LUY1" s="278"/>
      <c r="LUZ1" s="278"/>
      <c r="LVA1" s="278"/>
      <c r="LVB1" s="278"/>
      <c r="LVC1" s="278"/>
      <c r="LVD1" s="278"/>
      <c r="LVE1" s="278"/>
      <c r="LVF1" s="278"/>
      <c r="LVG1" s="278"/>
      <c r="LVH1" s="278"/>
      <c r="LVI1" s="278"/>
      <c r="LVJ1" s="278"/>
      <c r="LVK1" s="278"/>
      <c r="LVL1" s="278"/>
      <c r="LVM1" s="278"/>
      <c r="LVN1" s="278"/>
      <c r="LVO1" s="278"/>
      <c r="LVP1" s="278"/>
      <c r="LVQ1" s="278"/>
      <c r="LVR1" s="278"/>
      <c r="LVS1" s="278"/>
      <c r="LVT1" s="278"/>
      <c r="LVU1" s="278"/>
      <c r="LVV1" s="278"/>
      <c r="LVW1" s="278"/>
      <c r="LVX1" s="278"/>
      <c r="LVY1" s="278"/>
      <c r="LVZ1" s="278"/>
      <c r="LWA1" s="278"/>
      <c r="LWB1" s="278"/>
      <c r="LWC1" s="278"/>
      <c r="LWD1" s="278"/>
      <c r="LWE1" s="278"/>
      <c r="LWF1" s="278"/>
      <c r="LWG1" s="278"/>
      <c r="LWH1" s="278"/>
      <c r="LWI1" s="278"/>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8"/>
      <c r="MCS1" s="278"/>
      <c r="MCT1" s="278"/>
      <c r="MCU1" s="278"/>
      <c r="MCV1" s="278"/>
      <c r="MCW1" s="278"/>
      <c r="MCX1" s="278"/>
      <c r="MCY1" s="278"/>
      <c r="MCZ1" s="278"/>
      <c r="MDA1" s="278"/>
      <c r="MDB1" s="278"/>
      <c r="MDC1" s="278"/>
      <c r="MDD1" s="278"/>
      <c r="MDE1" s="278"/>
      <c r="MDF1" s="278"/>
      <c r="MDG1" s="278"/>
      <c r="MDH1" s="278"/>
      <c r="MDI1" s="278"/>
      <c r="MDJ1" s="278"/>
      <c r="MDK1" s="278"/>
      <c r="MDL1" s="278"/>
      <c r="MDM1" s="278"/>
      <c r="MDN1" s="278"/>
      <c r="MDO1" s="278"/>
      <c r="MDP1" s="278"/>
      <c r="MDQ1" s="278"/>
      <c r="MDR1" s="278"/>
      <c r="MDS1" s="278"/>
      <c r="MDT1" s="278"/>
      <c r="MDU1" s="278"/>
      <c r="MDV1" s="278"/>
      <c r="MDW1" s="278"/>
      <c r="MDX1" s="278"/>
      <c r="MDY1" s="278"/>
      <c r="MDZ1" s="278"/>
      <c r="MEA1" s="278"/>
      <c r="MEB1" s="278"/>
      <c r="MEC1" s="278"/>
      <c r="MED1" s="278"/>
      <c r="MEE1" s="278"/>
      <c r="MEF1" s="278"/>
      <c r="MEG1" s="278"/>
      <c r="MEH1" s="278"/>
      <c r="MEI1" s="278"/>
      <c r="MEJ1" s="278"/>
      <c r="MEK1" s="278"/>
      <c r="MEL1" s="278"/>
      <c r="MEM1" s="278"/>
      <c r="MEN1" s="278"/>
      <c r="MEO1" s="278"/>
      <c r="MEP1" s="278"/>
      <c r="MEQ1" s="278"/>
      <c r="MER1" s="278"/>
      <c r="MES1" s="278"/>
      <c r="MET1" s="278"/>
      <c r="MEU1" s="278"/>
      <c r="MEV1" s="278"/>
      <c r="MEW1" s="278"/>
      <c r="MEX1" s="278"/>
      <c r="MEY1" s="278"/>
      <c r="MEZ1" s="278"/>
      <c r="MFA1" s="278"/>
      <c r="MFB1" s="278"/>
      <c r="MFC1" s="278"/>
      <c r="MFD1" s="278"/>
      <c r="MFE1" s="278"/>
      <c r="MFF1" s="278"/>
      <c r="MFG1" s="278"/>
      <c r="MFH1" s="278"/>
      <c r="MFI1" s="278"/>
      <c r="MFJ1" s="278"/>
      <c r="MFK1" s="278"/>
      <c r="MFL1" s="278"/>
      <c r="MFM1" s="278"/>
      <c r="MFN1" s="278"/>
      <c r="MFO1" s="278"/>
      <c r="MFP1" s="278"/>
      <c r="MFQ1" s="278"/>
      <c r="MFR1" s="278"/>
      <c r="MFS1" s="278"/>
      <c r="MFT1" s="278"/>
      <c r="MFU1" s="278"/>
      <c r="MFV1" s="278"/>
      <c r="MFW1" s="278"/>
      <c r="MFX1" s="278"/>
      <c r="MFY1" s="278"/>
      <c r="MFZ1" s="278"/>
      <c r="MGA1" s="278"/>
      <c r="MGB1" s="278"/>
      <c r="MGC1" s="278"/>
      <c r="MGD1" s="278"/>
      <c r="MGE1" s="278"/>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8"/>
      <c r="MMO1" s="278"/>
      <c r="MMP1" s="278"/>
      <c r="MMQ1" s="278"/>
      <c r="MMR1" s="278"/>
      <c r="MMS1" s="278"/>
      <c r="MMT1" s="278"/>
      <c r="MMU1" s="278"/>
      <c r="MMV1" s="278"/>
      <c r="MMW1" s="278"/>
      <c r="MMX1" s="278"/>
      <c r="MMY1" s="278"/>
      <c r="MMZ1" s="278"/>
      <c r="MNA1" s="278"/>
      <c r="MNB1" s="278"/>
      <c r="MNC1" s="278"/>
      <c r="MND1" s="278"/>
      <c r="MNE1" s="278"/>
      <c r="MNF1" s="278"/>
      <c r="MNG1" s="278"/>
      <c r="MNH1" s="278"/>
      <c r="MNI1" s="278"/>
      <c r="MNJ1" s="278"/>
      <c r="MNK1" s="278"/>
      <c r="MNL1" s="278"/>
      <c r="MNM1" s="278"/>
      <c r="MNN1" s="278"/>
      <c r="MNO1" s="278"/>
      <c r="MNP1" s="278"/>
      <c r="MNQ1" s="278"/>
      <c r="MNR1" s="278"/>
      <c r="MNS1" s="278"/>
      <c r="MNT1" s="278"/>
      <c r="MNU1" s="278"/>
      <c r="MNV1" s="278"/>
      <c r="MNW1" s="278"/>
      <c r="MNX1" s="278"/>
      <c r="MNY1" s="278"/>
      <c r="MNZ1" s="278"/>
      <c r="MOA1" s="278"/>
      <c r="MOB1" s="278"/>
      <c r="MOC1" s="278"/>
      <c r="MOD1" s="278"/>
      <c r="MOE1" s="278"/>
      <c r="MOF1" s="278"/>
      <c r="MOG1" s="278"/>
      <c r="MOH1" s="278"/>
      <c r="MOI1" s="278"/>
      <c r="MOJ1" s="278"/>
      <c r="MOK1" s="278"/>
      <c r="MOL1" s="278"/>
      <c r="MOM1" s="278"/>
      <c r="MON1" s="278"/>
      <c r="MOO1" s="278"/>
      <c r="MOP1" s="278"/>
      <c r="MOQ1" s="278"/>
      <c r="MOR1" s="278"/>
      <c r="MOS1" s="278"/>
      <c r="MOT1" s="278"/>
      <c r="MOU1" s="278"/>
      <c r="MOV1" s="278"/>
      <c r="MOW1" s="278"/>
      <c r="MOX1" s="278"/>
      <c r="MOY1" s="278"/>
      <c r="MOZ1" s="278"/>
      <c r="MPA1" s="278"/>
      <c r="MPB1" s="278"/>
      <c r="MPC1" s="278"/>
      <c r="MPD1" s="278"/>
      <c r="MPE1" s="278"/>
      <c r="MPF1" s="278"/>
      <c r="MPG1" s="278"/>
      <c r="MPH1" s="278"/>
      <c r="MPI1" s="278"/>
      <c r="MPJ1" s="278"/>
      <c r="MPK1" s="278"/>
      <c r="MPL1" s="278"/>
      <c r="MPM1" s="278"/>
      <c r="MPN1" s="278"/>
      <c r="MPO1" s="278"/>
      <c r="MPP1" s="278"/>
      <c r="MPQ1" s="278"/>
      <c r="MPR1" s="278"/>
      <c r="MPS1" s="278"/>
      <c r="MPT1" s="278"/>
      <c r="MPU1" s="278"/>
      <c r="MPV1" s="278"/>
      <c r="MPW1" s="278"/>
      <c r="MPX1" s="278"/>
      <c r="MPY1" s="278"/>
      <c r="MPZ1" s="278"/>
      <c r="MQA1" s="278"/>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8"/>
      <c r="MWK1" s="278"/>
      <c r="MWL1" s="278"/>
      <c r="MWM1" s="278"/>
      <c r="MWN1" s="278"/>
      <c r="MWO1" s="278"/>
      <c r="MWP1" s="278"/>
      <c r="MWQ1" s="278"/>
      <c r="MWR1" s="278"/>
      <c r="MWS1" s="278"/>
      <c r="MWT1" s="278"/>
      <c r="MWU1" s="278"/>
      <c r="MWV1" s="278"/>
      <c r="MWW1" s="278"/>
      <c r="MWX1" s="278"/>
      <c r="MWY1" s="278"/>
      <c r="MWZ1" s="278"/>
      <c r="MXA1" s="278"/>
      <c r="MXB1" s="278"/>
      <c r="MXC1" s="278"/>
      <c r="MXD1" s="278"/>
      <c r="MXE1" s="278"/>
      <c r="MXF1" s="278"/>
      <c r="MXG1" s="278"/>
      <c r="MXH1" s="278"/>
      <c r="MXI1" s="278"/>
      <c r="MXJ1" s="278"/>
      <c r="MXK1" s="278"/>
      <c r="MXL1" s="278"/>
      <c r="MXM1" s="278"/>
      <c r="MXN1" s="278"/>
      <c r="MXO1" s="278"/>
      <c r="MXP1" s="278"/>
      <c r="MXQ1" s="278"/>
      <c r="MXR1" s="278"/>
      <c r="MXS1" s="278"/>
      <c r="MXT1" s="278"/>
      <c r="MXU1" s="278"/>
      <c r="MXV1" s="278"/>
      <c r="MXW1" s="278"/>
      <c r="MXX1" s="278"/>
      <c r="MXY1" s="278"/>
      <c r="MXZ1" s="278"/>
      <c r="MYA1" s="278"/>
      <c r="MYB1" s="278"/>
      <c r="MYC1" s="278"/>
      <c r="MYD1" s="278"/>
      <c r="MYE1" s="278"/>
      <c r="MYF1" s="278"/>
      <c r="MYG1" s="278"/>
      <c r="MYH1" s="278"/>
      <c r="MYI1" s="278"/>
      <c r="MYJ1" s="278"/>
      <c r="MYK1" s="278"/>
      <c r="MYL1" s="278"/>
      <c r="MYM1" s="278"/>
      <c r="MYN1" s="278"/>
      <c r="MYO1" s="278"/>
      <c r="MYP1" s="278"/>
      <c r="MYQ1" s="278"/>
      <c r="MYR1" s="278"/>
      <c r="MYS1" s="278"/>
      <c r="MYT1" s="278"/>
      <c r="MYU1" s="278"/>
      <c r="MYV1" s="278"/>
      <c r="MYW1" s="278"/>
      <c r="MYX1" s="278"/>
      <c r="MYY1" s="278"/>
      <c r="MYZ1" s="278"/>
      <c r="MZA1" s="278"/>
      <c r="MZB1" s="278"/>
      <c r="MZC1" s="278"/>
      <c r="MZD1" s="278"/>
      <c r="MZE1" s="278"/>
      <c r="MZF1" s="278"/>
      <c r="MZG1" s="278"/>
      <c r="MZH1" s="278"/>
      <c r="MZI1" s="278"/>
      <c r="MZJ1" s="278"/>
      <c r="MZK1" s="278"/>
      <c r="MZL1" s="278"/>
      <c r="MZM1" s="278"/>
      <c r="MZN1" s="278"/>
      <c r="MZO1" s="278"/>
      <c r="MZP1" s="278"/>
      <c r="MZQ1" s="278"/>
      <c r="MZR1" s="278"/>
      <c r="MZS1" s="278"/>
      <c r="MZT1" s="278"/>
      <c r="MZU1" s="278"/>
      <c r="MZV1" s="278"/>
      <c r="MZW1" s="278"/>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8"/>
      <c r="NGG1" s="278"/>
      <c r="NGH1" s="278"/>
      <c r="NGI1" s="278"/>
      <c r="NGJ1" s="278"/>
      <c r="NGK1" s="278"/>
      <c r="NGL1" s="278"/>
      <c r="NGM1" s="278"/>
      <c r="NGN1" s="278"/>
      <c r="NGO1" s="278"/>
      <c r="NGP1" s="278"/>
      <c r="NGQ1" s="278"/>
      <c r="NGR1" s="278"/>
      <c r="NGS1" s="278"/>
      <c r="NGT1" s="278"/>
      <c r="NGU1" s="278"/>
      <c r="NGV1" s="278"/>
      <c r="NGW1" s="278"/>
      <c r="NGX1" s="278"/>
      <c r="NGY1" s="278"/>
      <c r="NGZ1" s="278"/>
      <c r="NHA1" s="278"/>
      <c r="NHB1" s="278"/>
      <c r="NHC1" s="278"/>
      <c r="NHD1" s="278"/>
      <c r="NHE1" s="278"/>
      <c r="NHF1" s="278"/>
      <c r="NHG1" s="278"/>
      <c r="NHH1" s="278"/>
      <c r="NHI1" s="278"/>
      <c r="NHJ1" s="278"/>
      <c r="NHK1" s="278"/>
      <c r="NHL1" s="278"/>
      <c r="NHM1" s="278"/>
      <c r="NHN1" s="278"/>
      <c r="NHO1" s="278"/>
      <c r="NHP1" s="278"/>
      <c r="NHQ1" s="278"/>
      <c r="NHR1" s="278"/>
      <c r="NHS1" s="278"/>
      <c r="NHT1" s="278"/>
      <c r="NHU1" s="278"/>
      <c r="NHV1" s="278"/>
      <c r="NHW1" s="278"/>
      <c r="NHX1" s="278"/>
      <c r="NHY1" s="278"/>
      <c r="NHZ1" s="278"/>
      <c r="NIA1" s="278"/>
      <c r="NIB1" s="278"/>
      <c r="NIC1" s="278"/>
      <c r="NID1" s="278"/>
      <c r="NIE1" s="278"/>
      <c r="NIF1" s="278"/>
      <c r="NIG1" s="278"/>
      <c r="NIH1" s="278"/>
      <c r="NII1" s="278"/>
      <c r="NIJ1" s="278"/>
      <c r="NIK1" s="278"/>
      <c r="NIL1" s="278"/>
      <c r="NIM1" s="278"/>
      <c r="NIN1" s="278"/>
      <c r="NIO1" s="278"/>
      <c r="NIP1" s="278"/>
      <c r="NIQ1" s="278"/>
      <c r="NIR1" s="278"/>
      <c r="NIS1" s="278"/>
      <c r="NIT1" s="278"/>
      <c r="NIU1" s="278"/>
      <c r="NIV1" s="278"/>
      <c r="NIW1" s="278"/>
      <c r="NIX1" s="278"/>
      <c r="NIY1" s="278"/>
      <c r="NIZ1" s="278"/>
      <c r="NJA1" s="278"/>
      <c r="NJB1" s="278"/>
      <c r="NJC1" s="278"/>
      <c r="NJD1" s="278"/>
      <c r="NJE1" s="278"/>
      <c r="NJF1" s="278"/>
      <c r="NJG1" s="278"/>
      <c r="NJH1" s="278"/>
      <c r="NJI1" s="278"/>
      <c r="NJJ1" s="278"/>
      <c r="NJK1" s="278"/>
      <c r="NJL1" s="278"/>
      <c r="NJM1" s="278"/>
      <c r="NJN1" s="278"/>
      <c r="NJO1" s="278"/>
      <c r="NJP1" s="278"/>
      <c r="NJQ1" s="278"/>
      <c r="NJR1" s="278"/>
      <c r="NJS1" s="278"/>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8"/>
      <c r="NQC1" s="278"/>
      <c r="NQD1" s="278"/>
      <c r="NQE1" s="278"/>
      <c r="NQF1" s="278"/>
      <c r="NQG1" s="278"/>
      <c r="NQH1" s="278"/>
      <c r="NQI1" s="278"/>
      <c r="NQJ1" s="278"/>
      <c r="NQK1" s="278"/>
      <c r="NQL1" s="278"/>
      <c r="NQM1" s="278"/>
      <c r="NQN1" s="278"/>
      <c r="NQO1" s="278"/>
      <c r="NQP1" s="278"/>
      <c r="NQQ1" s="278"/>
      <c r="NQR1" s="278"/>
      <c r="NQS1" s="278"/>
      <c r="NQT1" s="278"/>
      <c r="NQU1" s="278"/>
      <c r="NQV1" s="278"/>
      <c r="NQW1" s="278"/>
      <c r="NQX1" s="278"/>
      <c r="NQY1" s="278"/>
      <c r="NQZ1" s="278"/>
      <c r="NRA1" s="278"/>
      <c r="NRB1" s="278"/>
      <c r="NRC1" s="278"/>
      <c r="NRD1" s="278"/>
      <c r="NRE1" s="278"/>
      <c r="NRF1" s="278"/>
      <c r="NRG1" s="278"/>
      <c r="NRH1" s="278"/>
      <c r="NRI1" s="278"/>
      <c r="NRJ1" s="278"/>
      <c r="NRK1" s="278"/>
      <c r="NRL1" s="278"/>
      <c r="NRM1" s="278"/>
      <c r="NRN1" s="278"/>
      <c r="NRO1" s="278"/>
      <c r="NRP1" s="278"/>
      <c r="NRQ1" s="278"/>
      <c r="NRR1" s="278"/>
      <c r="NRS1" s="278"/>
      <c r="NRT1" s="278"/>
      <c r="NRU1" s="278"/>
      <c r="NRV1" s="278"/>
      <c r="NRW1" s="278"/>
      <c r="NRX1" s="278"/>
      <c r="NRY1" s="278"/>
      <c r="NRZ1" s="278"/>
      <c r="NSA1" s="278"/>
      <c r="NSB1" s="278"/>
      <c r="NSC1" s="278"/>
      <c r="NSD1" s="278"/>
      <c r="NSE1" s="278"/>
      <c r="NSF1" s="278"/>
      <c r="NSG1" s="278"/>
      <c r="NSH1" s="278"/>
      <c r="NSI1" s="278"/>
      <c r="NSJ1" s="278"/>
      <c r="NSK1" s="278"/>
      <c r="NSL1" s="278"/>
      <c r="NSM1" s="278"/>
      <c r="NSN1" s="278"/>
      <c r="NSO1" s="278"/>
      <c r="NSP1" s="278"/>
      <c r="NSQ1" s="278"/>
      <c r="NSR1" s="278"/>
      <c r="NSS1" s="278"/>
      <c r="NST1" s="278"/>
      <c r="NSU1" s="278"/>
      <c r="NSV1" s="278"/>
      <c r="NSW1" s="278"/>
      <c r="NSX1" s="278"/>
      <c r="NSY1" s="278"/>
      <c r="NSZ1" s="278"/>
      <c r="NTA1" s="278"/>
      <c r="NTB1" s="278"/>
      <c r="NTC1" s="278"/>
      <c r="NTD1" s="278"/>
      <c r="NTE1" s="278"/>
      <c r="NTF1" s="278"/>
      <c r="NTG1" s="278"/>
      <c r="NTH1" s="278"/>
      <c r="NTI1" s="278"/>
      <c r="NTJ1" s="278"/>
      <c r="NTK1" s="278"/>
      <c r="NTL1" s="278"/>
      <c r="NTM1" s="278"/>
      <c r="NTN1" s="278"/>
      <c r="NTO1" s="278"/>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8"/>
      <c r="NZY1" s="278"/>
      <c r="NZZ1" s="278"/>
      <c r="OAA1" s="278"/>
      <c r="OAB1" s="278"/>
      <c r="OAC1" s="278"/>
      <c r="OAD1" s="278"/>
      <c r="OAE1" s="278"/>
      <c r="OAF1" s="278"/>
      <c r="OAG1" s="278"/>
      <c r="OAH1" s="278"/>
      <c r="OAI1" s="278"/>
      <c r="OAJ1" s="278"/>
      <c r="OAK1" s="278"/>
      <c r="OAL1" s="278"/>
      <c r="OAM1" s="278"/>
      <c r="OAN1" s="278"/>
      <c r="OAO1" s="278"/>
      <c r="OAP1" s="278"/>
      <c r="OAQ1" s="278"/>
      <c r="OAR1" s="278"/>
      <c r="OAS1" s="278"/>
      <c r="OAT1" s="278"/>
      <c r="OAU1" s="278"/>
      <c r="OAV1" s="278"/>
      <c r="OAW1" s="278"/>
      <c r="OAX1" s="278"/>
      <c r="OAY1" s="278"/>
      <c r="OAZ1" s="278"/>
      <c r="OBA1" s="278"/>
      <c r="OBB1" s="278"/>
      <c r="OBC1" s="278"/>
      <c r="OBD1" s="278"/>
      <c r="OBE1" s="278"/>
      <c r="OBF1" s="278"/>
      <c r="OBG1" s="278"/>
      <c r="OBH1" s="278"/>
      <c r="OBI1" s="278"/>
      <c r="OBJ1" s="278"/>
      <c r="OBK1" s="278"/>
      <c r="OBL1" s="278"/>
      <c r="OBM1" s="278"/>
      <c r="OBN1" s="278"/>
      <c r="OBO1" s="278"/>
      <c r="OBP1" s="278"/>
      <c r="OBQ1" s="278"/>
      <c r="OBR1" s="278"/>
      <c r="OBS1" s="278"/>
      <c r="OBT1" s="278"/>
      <c r="OBU1" s="278"/>
      <c r="OBV1" s="278"/>
      <c r="OBW1" s="278"/>
      <c r="OBX1" s="278"/>
      <c r="OBY1" s="278"/>
      <c r="OBZ1" s="278"/>
      <c r="OCA1" s="278"/>
      <c r="OCB1" s="278"/>
      <c r="OCC1" s="278"/>
      <c r="OCD1" s="278"/>
      <c r="OCE1" s="278"/>
      <c r="OCF1" s="278"/>
      <c r="OCG1" s="278"/>
      <c r="OCH1" s="278"/>
      <c r="OCI1" s="278"/>
      <c r="OCJ1" s="278"/>
      <c r="OCK1" s="278"/>
      <c r="OCL1" s="278"/>
      <c r="OCM1" s="278"/>
      <c r="OCN1" s="278"/>
      <c r="OCO1" s="278"/>
      <c r="OCP1" s="278"/>
      <c r="OCQ1" s="278"/>
      <c r="OCR1" s="278"/>
      <c r="OCS1" s="278"/>
      <c r="OCT1" s="278"/>
      <c r="OCU1" s="278"/>
      <c r="OCV1" s="278"/>
      <c r="OCW1" s="278"/>
      <c r="OCX1" s="278"/>
      <c r="OCY1" s="278"/>
      <c r="OCZ1" s="278"/>
      <c r="ODA1" s="278"/>
      <c r="ODB1" s="278"/>
      <c r="ODC1" s="278"/>
      <c r="ODD1" s="278"/>
      <c r="ODE1" s="278"/>
      <c r="ODF1" s="278"/>
      <c r="ODG1" s="278"/>
      <c r="ODH1" s="278"/>
      <c r="ODI1" s="278"/>
      <c r="ODJ1" s="278"/>
      <c r="ODK1" s="278"/>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8"/>
      <c r="OJU1" s="278"/>
      <c r="OJV1" s="278"/>
      <c r="OJW1" s="278"/>
      <c r="OJX1" s="278"/>
      <c r="OJY1" s="278"/>
      <c r="OJZ1" s="278"/>
      <c r="OKA1" s="278"/>
      <c r="OKB1" s="278"/>
      <c r="OKC1" s="278"/>
      <c r="OKD1" s="278"/>
      <c r="OKE1" s="278"/>
      <c r="OKF1" s="278"/>
      <c r="OKG1" s="278"/>
      <c r="OKH1" s="278"/>
      <c r="OKI1" s="278"/>
      <c r="OKJ1" s="278"/>
      <c r="OKK1" s="278"/>
      <c r="OKL1" s="278"/>
      <c r="OKM1" s="278"/>
      <c r="OKN1" s="278"/>
      <c r="OKO1" s="278"/>
      <c r="OKP1" s="278"/>
      <c r="OKQ1" s="278"/>
      <c r="OKR1" s="278"/>
      <c r="OKS1" s="278"/>
      <c r="OKT1" s="278"/>
      <c r="OKU1" s="278"/>
      <c r="OKV1" s="278"/>
      <c r="OKW1" s="278"/>
      <c r="OKX1" s="278"/>
      <c r="OKY1" s="278"/>
      <c r="OKZ1" s="278"/>
      <c r="OLA1" s="278"/>
      <c r="OLB1" s="278"/>
      <c r="OLC1" s="278"/>
      <c r="OLD1" s="278"/>
      <c r="OLE1" s="278"/>
      <c r="OLF1" s="278"/>
      <c r="OLG1" s="278"/>
      <c r="OLH1" s="278"/>
      <c r="OLI1" s="278"/>
      <c r="OLJ1" s="278"/>
      <c r="OLK1" s="278"/>
      <c r="OLL1" s="278"/>
      <c r="OLM1" s="278"/>
      <c r="OLN1" s="278"/>
      <c r="OLO1" s="278"/>
      <c r="OLP1" s="278"/>
      <c r="OLQ1" s="278"/>
      <c r="OLR1" s="278"/>
      <c r="OLS1" s="278"/>
      <c r="OLT1" s="278"/>
      <c r="OLU1" s="278"/>
      <c r="OLV1" s="278"/>
      <c r="OLW1" s="278"/>
      <c r="OLX1" s="278"/>
      <c r="OLY1" s="278"/>
      <c r="OLZ1" s="278"/>
      <c r="OMA1" s="278"/>
      <c r="OMB1" s="278"/>
      <c r="OMC1" s="278"/>
      <c r="OMD1" s="278"/>
      <c r="OME1" s="278"/>
      <c r="OMF1" s="278"/>
      <c r="OMG1" s="278"/>
      <c r="OMH1" s="278"/>
      <c r="OMI1" s="278"/>
      <c r="OMJ1" s="278"/>
      <c r="OMK1" s="278"/>
      <c r="OML1" s="278"/>
      <c r="OMM1" s="278"/>
      <c r="OMN1" s="278"/>
      <c r="OMO1" s="278"/>
      <c r="OMP1" s="278"/>
      <c r="OMQ1" s="278"/>
      <c r="OMR1" s="278"/>
      <c r="OMS1" s="278"/>
      <c r="OMT1" s="278"/>
      <c r="OMU1" s="278"/>
      <c r="OMV1" s="278"/>
      <c r="OMW1" s="278"/>
      <c r="OMX1" s="278"/>
      <c r="OMY1" s="278"/>
      <c r="OMZ1" s="278"/>
      <c r="ONA1" s="278"/>
      <c r="ONB1" s="278"/>
      <c r="ONC1" s="278"/>
      <c r="OND1" s="278"/>
      <c r="ONE1" s="278"/>
      <c r="ONF1" s="278"/>
      <c r="ONG1" s="278"/>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8"/>
      <c r="OTQ1" s="278"/>
      <c r="OTR1" s="278"/>
      <c r="OTS1" s="278"/>
      <c r="OTT1" s="278"/>
      <c r="OTU1" s="278"/>
      <c r="OTV1" s="278"/>
      <c r="OTW1" s="278"/>
      <c r="OTX1" s="278"/>
      <c r="OTY1" s="278"/>
      <c r="OTZ1" s="278"/>
      <c r="OUA1" s="278"/>
      <c r="OUB1" s="278"/>
      <c r="OUC1" s="278"/>
      <c r="OUD1" s="278"/>
      <c r="OUE1" s="278"/>
      <c r="OUF1" s="278"/>
      <c r="OUG1" s="278"/>
      <c r="OUH1" s="278"/>
      <c r="OUI1" s="278"/>
      <c r="OUJ1" s="278"/>
      <c r="OUK1" s="278"/>
      <c r="OUL1" s="278"/>
      <c r="OUM1" s="278"/>
      <c r="OUN1" s="278"/>
      <c r="OUO1" s="278"/>
      <c r="OUP1" s="278"/>
      <c r="OUQ1" s="278"/>
      <c r="OUR1" s="278"/>
      <c r="OUS1" s="278"/>
      <c r="OUT1" s="278"/>
      <c r="OUU1" s="278"/>
      <c r="OUV1" s="278"/>
      <c r="OUW1" s="278"/>
      <c r="OUX1" s="278"/>
      <c r="OUY1" s="278"/>
      <c r="OUZ1" s="278"/>
      <c r="OVA1" s="278"/>
      <c r="OVB1" s="278"/>
      <c r="OVC1" s="278"/>
      <c r="OVD1" s="278"/>
      <c r="OVE1" s="278"/>
      <c r="OVF1" s="278"/>
      <c r="OVG1" s="278"/>
      <c r="OVH1" s="278"/>
      <c r="OVI1" s="278"/>
      <c r="OVJ1" s="278"/>
      <c r="OVK1" s="278"/>
      <c r="OVL1" s="278"/>
      <c r="OVM1" s="278"/>
      <c r="OVN1" s="278"/>
      <c r="OVO1" s="278"/>
      <c r="OVP1" s="278"/>
      <c r="OVQ1" s="278"/>
      <c r="OVR1" s="278"/>
      <c r="OVS1" s="278"/>
      <c r="OVT1" s="278"/>
      <c r="OVU1" s="278"/>
      <c r="OVV1" s="278"/>
      <c r="OVW1" s="278"/>
      <c r="OVX1" s="278"/>
      <c r="OVY1" s="278"/>
      <c r="OVZ1" s="278"/>
      <c r="OWA1" s="278"/>
      <c r="OWB1" s="278"/>
      <c r="OWC1" s="278"/>
      <c r="OWD1" s="278"/>
      <c r="OWE1" s="278"/>
      <c r="OWF1" s="278"/>
      <c r="OWG1" s="278"/>
      <c r="OWH1" s="278"/>
      <c r="OWI1" s="278"/>
      <c r="OWJ1" s="278"/>
      <c r="OWK1" s="278"/>
      <c r="OWL1" s="278"/>
      <c r="OWM1" s="278"/>
      <c r="OWN1" s="278"/>
      <c r="OWO1" s="278"/>
      <c r="OWP1" s="278"/>
      <c r="OWQ1" s="278"/>
      <c r="OWR1" s="278"/>
      <c r="OWS1" s="278"/>
      <c r="OWT1" s="278"/>
      <c r="OWU1" s="278"/>
      <c r="OWV1" s="278"/>
      <c r="OWW1" s="278"/>
      <c r="OWX1" s="278"/>
      <c r="OWY1" s="278"/>
      <c r="OWZ1" s="278"/>
      <c r="OXA1" s="278"/>
      <c r="OXB1" s="278"/>
      <c r="OXC1" s="278"/>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8"/>
      <c r="PDM1" s="278"/>
      <c r="PDN1" s="278"/>
      <c r="PDO1" s="278"/>
      <c r="PDP1" s="278"/>
      <c r="PDQ1" s="278"/>
      <c r="PDR1" s="278"/>
      <c r="PDS1" s="278"/>
      <c r="PDT1" s="278"/>
      <c r="PDU1" s="278"/>
      <c r="PDV1" s="278"/>
      <c r="PDW1" s="278"/>
      <c r="PDX1" s="278"/>
      <c r="PDY1" s="278"/>
      <c r="PDZ1" s="278"/>
      <c r="PEA1" s="278"/>
      <c r="PEB1" s="278"/>
      <c r="PEC1" s="278"/>
      <c r="PED1" s="278"/>
      <c r="PEE1" s="278"/>
      <c r="PEF1" s="278"/>
      <c r="PEG1" s="278"/>
      <c r="PEH1" s="278"/>
      <c r="PEI1" s="278"/>
      <c r="PEJ1" s="278"/>
      <c r="PEK1" s="278"/>
      <c r="PEL1" s="278"/>
      <c r="PEM1" s="278"/>
      <c r="PEN1" s="278"/>
      <c r="PEO1" s="278"/>
      <c r="PEP1" s="278"/>
      <c r="PEQ1" s="278"/>
      <c r="PER1" s="278"/>
      <c r="PES1" s="278"/>
      <c r="PET1" s="278"/>
      <c r="PEU1" s="278"/>
      <c r="PEV1" s="278"/>
      <c r="PEW1" s="278"/>
      <c r="PEX1" s="278"/>
      <c r="PEY1" s="278"/>
      <c r="PEZ1" s="278"/>
      <c r="PFA1" s="278"/>
      <c r="PFB1" s="278"/>
      <c r="PFC1" s="278"/>
      <c r="PFD1" s="278"/>
      <c r="PFE1" s="278"/>
      <c r="PFF1" s="278"/>
      <c r="PFG1" s="278"/>
      <c r="PFH1" s="278"/>
      <c r="PFI1" s="278"/>
      <c r="PFJ1" s="278"/>
      <c r="PFK1" s="278"/>
      <c r="PFL1" s="278"/>
      <c r="PFM1" s="278"/>
      <c r="PFN1" s="278"/>
      <c r="PFO1" s="278"/>
      <c r="PFP1" s="278"/>
      <c r="PFQ1" s="278"/>
      <c r="PFR1" s="278"/>
      <c r="PFS1" s="278"/>
      <c r="PFT1" s="278"/>
      <c r="PFU1" s="278"/>
      <c r="PFV1" s="278"/>
      <c r="PFW1" s="278"/>
      <c r="PFX1" s="278"/>
      <c r="PFY1" s="278"/>
      <c r="PFZ1" s="278"/>
      <c r="PGA1" s="278"/>
      <c r="PGB1" s="278"/>
      <c r="PGC1" s="278"/>
      <c r="PGD1" s="278"/>
      <c r="PGE1" s="278"/>
      <c r="PGF1" s="278"/>
      <c r="PGG1" s="278"/>
      <c r="PGH1" s="278"/>
      <c r="PGI1" s="278"/>
      <c r="PGJ1" s="278"/>
      <c r="PGK1" s="278"/>
      <c r="PGL1" s="278"/>
      <c r="PGM1" s="278"/>
      <c r="PGN1" s="278"/>
      <c r="PGO1" s="278"/>
      <c r="PGP1" s="278"/>
      <c r="PGQ1" s="278"/>
      <c r="PGR1" s="278"/>
      <c r="PGS1" s="278"/>
      <c r="PGT1" s="278"/>
      <c r="PGU1" s="278"/>
      <c r="PGV1" s="278"/>
      <c r="PGW1" s="278"/>
      <c r="PGX1" s="278"/>
      <c r="PGY1" s="278"/>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8"/>
      <c r="PNI1" s="278"/>
      <c r="PNJ1" s="278"/>
      <c r="PNK1" s="278"/>
      <c r="PNL1" s="278"/>
      <c r="PNM1" s="278"/>
      <c r="PNN1" s="278"/>
      <c r="PNO1" s="278"/>
      <c r="PNP1" s="278"/>
      <c r="PNQ1" s="278"/>
      <c r="PNR1" s="278"/>
      <c r="PNS1" s="278"/>
      <c r="PNT1" s="278"/>
      <c r="PNU1" s="278"/>
      <c r="PNV1" s="278"/>
      <c r="PNW1" s="278"/>
      <c r="PNX1" s="278"/>
      <c r="PNY1" s="278"/>
      <c r="PNZ1" s="278"/>
      <c r="POA1" s="278"/>
      <c r="POB1" s="278"/>
      <c r="POC1" s="278"/>
      <c r="POD1" s="278"/>
      <c r="POE1" s="278"/>
      <c r="POF1" s="278"/>
      <c r="POG1" s="278"/>
      <c r="POH1" s="278"/>
      <c r="POI1" s="278"/>
      <c r="POJ1" s="278"/>
      <c r="POK1" s="278"/>
      <c r="POL1" s="278"/>
      <c r="POM1" s="278"/>
      <c r="PON1" s="278"/>
      <c r="POO1" s="278"/>
      <c r="POP1" s="278"/>
      <c r="POQ1" s="278"/>
      <c r="POR1" s="278"/>
      <c r="POS1" s="278"/>
      <c r="POT1" s="278"/>
      <c r="POU1" s="278"/>
      <c r="POV1" s="278"/>
      <c r="POW1" s="278"/>
      <c r="POX1" s="278"/>
      <c r="POY1" s="278"/>
      <c r="POZ1" s="278"/>
      <c r="PPA1" s="278"/>
      <c r="PPB1" s="278"/>
      <c r="PPC1" s="278"/>
      <c r="PPD1" s="278"/>
      <c r="PPE1" s="278"/>
      <c r="PPF1" s="278"/>
      <c r="PPG1" s="278"/>
      <c r="PPH1" s="278"/>
      <c r="PPI1" s="278"/>
      <c r="PPJ1" s="278"/>
      <c r="PPK1" s="278"/>
      <c r="PPL1" s="278"/>
      <c r="PPM1" s="278"/>
      <c r="PPN1" s="278"/>
      <c r="PPO1" s="278"/>
      <c r="PPP1" s="278"/>
      <c r="PPQ1" s="278"/>
      <c r="PPR1" s="278"/>
      <c r="PPS1" s="278"/>
      <c r="PPT1" s="278"/>
      <c r="PPU1" s="278"/>
      <c r="PPV1" s="278"/>
      <c r="PPW1" s="278"/>
      <c r="PPX1" s="278"/>
      <c r="PPY1" s="278"/>
      <c r="PPZ1" s="278"/>
      <c r="PQA1" s="278"/>
      <c r="PQB1" s="278"/>
      <c r="PQC1" s="278"/>
      <c r="PQD1" s="278"/>
      <c r="PQE1" s="278"/>
      <c r="PQF1" s="278"/>
      <c r="PQG1" s="278"/>
      <c r="PQH1" s="278"/>
      <c r="PQI1" s="278"/>
      <c r="PQJ1" s="278"/>
      <c r="PQK1" s="278"/>
      <c r="PQL1" s="278"/>
      <c r="PQM1" s="278"/>
      <c r="PQN1" s="278"/>
      <c r="PQO1" s="278"/>
      <c r="PQP1" s="278"/>
      <c r="PQQ1" s="278"/>
      <c r="PQR1" s="278"/>
      <c r="PQS1" s="278"/>
      <c r="PQT1" s="278"/>
      <c r="PQU1" s="278"/>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8"/>
      <c r="PXE1" s="278"/>
      <c r="PXF1" s="278"/>
      <c r="PXG1" s="278"/>
      <c r="PXH1" s="278"/>
      <c r="PXI1" s="278"/>
      <c r="PXJ1" s="278"/>
      <c r="PXK1" s="278"/>
      <c r="PXL1" s="278"/>
      <c r="PXM1" s="278"/>
      <c r="PXN1" s="278"/>
      <c r="PXO1" s="278"/>
      <c r="PXP1" s="278"/>
      <c r="PXQ1" s="278"/>
      <c r="PXR1" s="278"/>
      <c r="PXS1" s="278"/>
      <c r="PXT1" s="278"/>
      <c r="PXU1" s="278"/>
      <c r="PXV1" s="278"/>
      <c r="PXW1" s="278"/>
      <c r="PXX1" s="278"/>
      <c r="PXY1" s="278"/>
      <c r="PXZ1" s="278"/>
      <c r="PYA1" s="278"/>
      <c r="PYB1" s="278"/>
      <c r="PYC1" s="278"/>
      <c r="PYD1" s="278"/>
      <c r="PYE1" s="278"/>
      <c r="PYF1" s="278"/>
      <c r="PYG1" s="278"/>
      <c r="PYH1" s="278"/>
      <c r="PYI1" s="278"/>
      <c r="PYJ1" s="278"/>
      <c r="PYK1" s="278"/>
      <c r="PYL1" s="278"/>
      <c r="PYM1" s="278"/>
      <c r="PYN1" s="278"/>
      <c r="PYO1" s="278"/>
      <c r="PYP1" s="278"/>
      <c r="PYQ1" s="278"/>
      <c r="PYR1" s="278"/>
      <c r="PYS1" s="278"/>
      <c r="PYT1" s="278"/>
      <c r="PYU1" s="278"/>
      <c r="PYV1" s="278"/>
      <c r="PYW1" s="278"/>
      <c r="PYX1" s="278"/>
      <c r="PYY1" s="278"/>
      <c r="PYZ1" s="278"/>
      <c r="PZA1" s="278"/>
      <c r="PZB1" s="278"/>
      <c r="PZC1" s="278"/>
      <c r="PZD1" s="278"/>
      <c r="PZE1" s="278"/>
      <c r="PZF1" s="278"/>
      <c r="PZG1" s="278"/>
      <c r="PZH1" s="278"/>
      <c r="PZI1" s="278"/>
      <c r="PZJ1" s="278"/>
      <c r="PZK1" s="278"/>
      <c r="PZL1" s="278"/>
      <c r="PZM1" s="278"/>
      <c r="PZN1" s="278"/>
      <c r="PZO1" s="278"/>
      <c r="PZP1" s="278"/>
      <c r="PZQ1" s="278"/>
      <c r="PZR1" s="278"/>
      <c r="PZS1" s="278"/>
      <c r="PZT1" s="278"/>
      <c r="PZU1" s="278"/>
      <c r="PZV1" s="278"/>
      <c r="PZW1" s="278"/>
      <c r="PZX1" s="278"/>
      <c r="PZY1" s="278"/>
      <c r="PZZ1" s="278"/>
      <c r="QAA1" s="278"/>
      <c r="QAB1" s="278"/>
      <c r="QAC1" s="278"/>
      <c r="QAD1" s="278"/>
      <c r="QAE1" s="278"/>
      <c r="QAF1" s="278"/>
      <c r="QAG1" s="278"/>
      <c r="QAH1" s="278"/>
      <c r="QAI1" s="278"/>
      <c r="QAJ1" s="278"/>
      <c r="QAK1" s="278"/>
      <c r="QAL1" s="278"/>
      <c r="QAM1" s="278"/>
      <c r="QAN1" s="278"/>
      <c r="QAO1" s="278"/>
      <c r="QAP1" s="278"/>
      <c r="QAQ1" s="278"/>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8"/>
      <c r="QHA1" s="278"/>
      <c r="QHB1" s="278"/>
      <c r="QHC1" s="278"/>
      <c r="QHD1" s="278"/>
      <c r="QHE1" s="278"/>
      <c r="QHF1" s="278"/>
      <c r="QHG1" s="278"/>
      <c r="QHH1" s="278"/>
      <c r="QHI1" s="278"/>
      <c r="QHJ1" s="278"/>
      <c r="QHK1" s="278"/>
      <c r="QHL1" s="278"/>
      <c r="QHM1" s="278"/>
      <c r="QHN1" s="278"/>
      <c r="QHO1" s="278"/>
      <c r="QHP1" s="278"/>
      <c r="QHQ1" s="278"/>
      <c r="QHR1" s="278"/>
      <c r="QHS1" s="278"/>
      <c r="QHT1" s="278"/>
      <c r="QHU1" s="278"/>
      <c r="QHV1" s="278"/>
      <c r="QHW1" s="278"/>
      <c r="QHX1" s="278"/>
      <c r="QHY1" s="278"/>
      <c r="QHZ1" s="278"/>
      <c r="QIA1" s="278"/>
      <c r="QIB1" s="278"/>
      <c r="QIC1" s="278"/>
      <c r="QID1" s="278"/>
      <c r="QIE1" s="278"/>
      <c r="QIF1" s="278"/>
      <c r="QIG1" s="278"/>
      <c r="QIH1" s="278"/>
      <c r="QII1" s="278"/>
      <c r="QIJ1" s="278"/>
      <c r="QIK1" s="278"/>
      <c r="QIL1" s="278"/>
      <c r="QIM1" s="278"/>
      <c r="QIN1" s="278"/>
      <c r="QIO1" s="278"/>
      <c r="QIP1" s="278"/>
      <c r="QIQ1" s="278"/>
      <c r="QIR1" s="278"/>
      <c r="QIS1" s="278"/>
      <c r="QIT1" s="278"/>
      <c r="QIU1" s="278"/>
      <c r="QIV1" s="278"/>
      <c r="QIW1" s="278"/>
      <c r="QIX1" s="278"/>
      <c r="QIY1" s="278"/>
      <c r="QIZ1" s="278"/>
      <c r="QJA1" s="278"/>
      <c r="QJB1" s="278"/>
      <c r="QJC1" s="278"/>
      <c r="QJD1" s="278"/>
      <c r="QJE1" s="278"/>
      <c r="QJF1" s="278"/>
      <c r="QJG1" s="278"/>
      <c r="QJH1" s="278"/>
      <c r="QJI1" s="278"/>
      <c r="QJJ1" s="278"/>
      <c r="QJK1" s="278"/>
      <c r="QJL1" s="278"/>
      <c r="QJM1" s="278"/>
      <c r="QJN1" s="278"/>
      <c r="QJO1" s="278"/>
      <c r="QJP1" s="278"/>
      <c r="QJQ1" s="278"/>
      <c r="QJR1" s="278"/>
      <c r="QJS1" s="278"/>
      <c r="QJT1" s="278"/>
      <c r="QJU1" s="278"/>
      <c r="QJV1" s="278"/>
      <c r="QJW1" s="278"/>
      <c r="QJX1" s="278"/>
      <c r="QJY1" s="278"/>
      <c r="QJZ1" s="278"/>
      <c r="QKA1" s="278"/>
      <c r="QKB1" s="278"/>
      <c r="QKC1" s="278"/>
      <c r="QKD1" s="278"/>
      <c r="QKE1" s="278"/>
      <c r="QKF1" s="278"/>
      <c r="QKG1" s="278"/>
      <c r="QKH1" s="278"/>
      <c r="QKI1" s="278"/>
      <c r="QKJ1" s="278"/>
      <c r="QKK1" s="278"/>
      <c r="QKL1" s="278"/>
      <c r="QKM1" s="278"/>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8"/>
      <c r="QQW1" s="278"/>
      <c r="QQX1" s="278"/>
      <c r="QQY1" s="278"/>
      <c r="QQZ1" s="278"/>
      <c r="QRA1" s="278"/>
      <c r="QRB1" s="278"/>
      <c r="QRC1" s="278"/>
      <c r="QRD1" s="278"/>
      <c r="QRE1" s="278"/>
      <c r="QRF1" s="278"/>
      <c r="QRG1" s="278"/>
      <c r="QRH1" s="278"/>
      <c r="QRI1" s="278"/>
      <c r="QRJ1" s="278"/>
      <c r="QRK1" s="278"/>
      <c r="QRL1" s="278"/>
      <c r="QRM1" s="278"/>
      <c r="QRN1" s="278"/>
      <c r="QRO1" s="278"/>
      <c r="QRP1" s="278"/>
      <c r="QRQ1" s="278"/>
      <c r="QRR1" s="278"/>
      <c r="QRS1" s="278"/>
      <c r="QRT1" s="278"/>
      <c r="QRU1" s="278"/>
      <c r="QRV1" s="278"/>
      <c r="QRW1" s="278"/>
      <c r="QRX1" s="278"/>
      <c r="QRY1" s="278"/>
      <c r="QRZ1" s="278"/>
      <c r="QSA1" s="278"/>
      <c r="QSB1" s="278"/>
      <c r="QSC1" s="278"/>
      <c r="QSD1" s="278"/>
      <c r="QSE1" s="278"/>
      <c r="QSF1" s="278"/>
      <c r="QSG1" s="278"/>
      <c r="QSH1" s="278"/>
      <c r="QSI1" s="278"/>
      <c r="QSJ1" s="278"/>
      <c r="QSK1" s="278"/>
      <c r="QSL1" s="278"/>
      <c r="QSM1" s="278"/>
      <c r="QSN1" s="278"/>
      <c r="QSO1" s="278"/>
      <c r="QSP1" s="278"/>
      <c r="QSQ1" s="278"/>
      <c r="QSR1" s="278"/>
      <c r="QSS1" s="278"/>
      <c r="QST1" s="278"/>
      <c r="QSU1" s="278"/>
      <c r="QSV1" s="278"/>
      <c r="QSW1" s="278"/>
      <c r="QSX1" s="278"/>
      <c r="QSY1" s="278"/>
      <c r="QSZ1" s="278"/>
      <c r="QTA1" s="278"/>
      <c r="QTB1" s="278"/>
      <c r="QTC1" s="278"/>
      <c r="QTD1" s="278"/>
      <c r="QTE1" s="278"/>
      <c r="QTF1" s="278"/>
      <c r="QTG1" s="278"/>
      <c r="QTH1" s="278"/>
      <c r="QTI1" s="278"/>
      <c r="QTJ1" s="278"/>
      <c r="QTK1" s="278"/>
      <c r="QTL1" s="278"/>
      <c r="QTM1" s="278"/>
      <c r="QTN1" s="278"/>
      <c r="QTO1" s="278"/>
      <c r="QTP1" s="278"/>
      <c r="QTQ1" s="278"/>
      <c r="QTR1" s="278"/>
      <c r="QTS1" s="278"/>
      <c r="QTT1" s="278"/>
      <c r="QTU1" s="278"/>
      <c r="QTV1" s="278"/>
      <c r="QTW1" s="278"/>
      <c r="QTX1" s="278"/>
      <c r="QTY1" s="278"/>
      <c r="QTZ1" s="278"/>
      <c r="QUA1" s="278"/>
      <c r="QUB1" s="278"/>
      <c r="QUC1" s="278"/>
      <c r="QUD1" s="278"/>
      <c r="QUE1" s="278"/>
      <c r="QUF1" s="278"/>
      <c r="QUG1" s="278"/>
      <c r="QUH1" s="278"/>
      <c r="QUI1" s="278"/>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8"/>
      <c r="RAS1" s="278"/>
      <c r="RAT1" s="278"/>
      <c r="RAU1" s="278"/>
      <c r="RAV1" s="278"/>
      <c r="RAW1" s="278"/>
      <c r="RAX1" s="278"/>
      <c r="RAY1" s="278"/>
      <c r="RAZ1" s="278"/>
      <c r="RBA1" s="278"/>
      <c r="RBB1" s="278"/>
      <c r="RBC1" s="278"/>
      <c r="RBD1" s="278"/>
      <c r="RBE1" s="278"/>
      <c r="RBF1" s="278"/>
      <c r="RBG1" s="278"/>
      <c r="RBH1" s="278"/>
      <c r="RBI1" s="278"/>
      <c r="RBJ1" s="278"/>
      <c r="RBK1" s="278"/>
      <c r="RBL1" s="278"/>
      <c r="RBM1" s="278"/>
      <c r="RBN1" s="278"/>
      <c r="RBO1" s="278"/>
      <c r="RBP1" s="278"/>
      <c r="RBQ1" s="278"/>
      <c r="RBR1" s="278"/>
      <c r="RBS1" s="278"/>
      <c r="RBT1" s="278"/>
      <c r="RBU1" s="278"/>
      <c r="RBV1" s="278"/>
      <c r="RBW1" s="278"/>
      <c r="RBX1" s="278"/>
      <c r="RBY1" s="278"/>
      <c r="RBZ1" s="278"/>
      <c r="RCA1" s="278"/>
      <c r="RCB1" s="278"/>
      <c r="RCC1" s="278"/>
      <c r="RCD1" s="278"/>
      <c r="RCE1" s="278"/>
      <c r="RCF1" s="278"/>
      <c r="RCG1" s="278"/>
      <c r="RCH1" s="278"/>
      <c r="RCI1" s="278"/>
      <c r="RCJ1" s="278"/>
      <c r="RCK1" s="278"/>
      <c r="RCL1" s="278"/>
      <c r="RCM1" s="278"/>
      <c r="RCN1" s="278"/>
      <c r="RCO1" s="278"/>
      <c r="RCP1" s="278"/>
      <c r="RCQ1" s="278"/>
      <c r="RCR1" s="278"/>
      <c r="RCS1" s="278"/>
      <c r="RCT1" s="278"/>
      <c r="RCU1" s="278"/>
      <c r="RCV1" s="278"/>
      <c r="RCW1" s="278"/>
      <c r="RCX1" s="278"/>
      <c r="RCY1" s="278"/>
      <c r="RCZ1" s="278"/>
      <c r="RDA1" s="278"/>
      <c r="RDB1" s="278"/>
      <c r="RDC1" s="278"/>
      <c r="RDD1" s="278"/>
      <c r="RDE1" s="278"/>
      <c r="RDF1" s="278"/>
      <c r="RDG1" s="278"/>
      <c r="RDH1" s="278"/>
      <c r="RDI1" s="278"/>
      <c r="RDJ1" s="278"/>
      <c r="RDK1" s="278"/>
      <c r="RDL1" s="278"/>
      <c r="RDM1" s="278"/>
      <c r="RDN1" s="278"/>
      <c r="RDO1" s="278"/>
      <c r="RDP1" s="278"/>
      <c r="RDQ1" s="278"/>
      <c r="RDR1" s="278"/>
      <c r="RDS1" s="278"/>
      <c r="RDT1" s="278"/>
      <c r="RDU1" s="278"/>
      <c r="RDV1" s="278"/>
      <c r="RDW1" s="278"/>
      <c r="RDX1" s="278"/>
      <c r="RDY1" s="278"/>
      <c r="RDZ1" s="278"/>
      <c r="REA1" s="278"/>
      <c r="REB1" s="278"/>
      <c r="REC1" s="278"/>
      <c r="RED1" s="278"/>
      <c r="REE1" s="278"/>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8"/>
      <c r="RKO1" s="278"/>
      <c r="RKP1" s="278"/>
      <c r="RKQ1" s="278"/>
      <c r="RKR1" s="278"/>
      <c r="RKS1" s="278"/>
      <c r="RKT1" s="278"/>
      <c r="RKU1" s="278"/>
      <c r="RKV1" s="278"/>
      <c r="RKW1" s="278"/>
      <c r="RKX1" s="278"/>
      <c r="RKY1" s="278"/>
      <c r="RKZ1" s="278"/>
      <c r="RLA1" s="278"/>
      <c r="RLB1" s="278"/>
      <c r="RLC1" s="278"/>
      <c r="RLD1" s="278"/>
      <c r="RLE1" s="278"/>
      <c r="RLF1" s="278"/>
      <c r="RLG1" s="278"/>
      <c r="RLH1" s="278"/>
      <c r="RLI1" s="278"/>
      <c r="RLJ1" s="278"/>
      <c r="RLK1" s="278"/>
      <c r="RLL1" s="278"/>
      <c r="RLM1" s="278"/>
      <c r="RLN1" s="278"/>
      <c r="RLO1" s="278"/>
      <c r="RLP1" s="278"/>
      <c r="RLQ1" s="278"/>
      <c r="RLR1" s="278"/>
      <c r="RLS1" s="278"/>
      <c r="RLT1" s="278"/>
      <c r="RLU1" s="278"/>
      <c r="RLV1" s="278"/>
      <c r="RLW1" s="278"/>
      <c r="RLX1" s="278"/>
      <c r="RLY1" s="278"/>
      <c r="RLZ1" s="278"/>
      <c r="RMA1" s="278"/>
      <c r="RMB1" s="278"/>
      <c r="RMC1" s="278"/>
      <c r="RMD1" s="278"/>
      <c r="RME1" s="278"/>
      <c r="RMF1" s="278"/>
      <c r="RMG1" s="278"/>
      <c r="RMH1" s="278"/>
      <c r="RMI1" s="278"/>
      <c r="RMJ1" s="278"/>
      <c r="RMK1" s="278"/>
      <c r="RML1" s="278"/>
      <c r="RMM1" s="278"/>
      <c r="RMN1" s="278"/>
      <c r="RMO1" s="278"/>
      <c r="RMP1" s="278"/>
      <c r="RMQ1" s="278"/>
      <c r="RMR1" s="278"/>
      <c r="RMS1" s="278"/>
      <c r="RMT1" s="278"/>
      <c r="RMU1" s="278"/>
      <c r="RMV1" s="278"/>
      <c r="RMW1" s="278"/>
      <c r="RMX1" s="278"/>
      <c r="RMY1" s="278"/>
      <c r="RMZ1" s="278"/>
      <c r="RNA1" s="278"/>
      <c r="RNB1" s="278"/>
      <c r="RNC1" s="278"/>
      <c r="RND1" s="278"/>
      <c r="RNE1" s="278"/>
      <c r="RNF1" s="278"/>
      <c r="RNG1" s="278"/>
      <c r="RNH1" s="278"/>
      <c r="RNI1" s="278"/>
      <c r="RNJ1" s="278"/>
      <c r="RNK1" s="278"/>
      <c r="RNL1" s="278"/>
      <c r="RNM1" s="278"/>
      <c r="RNN1" s="278"/>
      <c r="RNO1" s="278"/>
      <c r="RNP1" s="278"/>
      <c r="RNQ1" s="278"/>
      <c r="RNR1" s="278"/>
      <c r="RNS1" s="278"/>
      <c r="RNT1" s="278"/>
      <c r="RNU1" s="278"/>
      <c r="RNV1" s="278"/>
      <c r="RNW1" s="278"/>
      <c r="RNX1" s="278"/>
      <c r="RNY1" s="278"/>
      <c r="RNZ1" s="278"/>
      <c r="ROA1" s="278"/>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8"/>
      <c r="RUK1" s="278"/>
      <c r="RUL1" s="278"/>
      <c r="RUM1" s="278"/>
      <c r="RUN1" s="278"/>
      <c r="RUO1" s="278"/>
      <c r="RUP1" s="278"/>
      <c r="RUQ1" s="278"/>
      <c r="RUR1" s="278"/>
      <c r="RUS1" s="278"/>
      <c r="RUT1" s="278"/>
      <c r="RUU1" s="278"/>
      <c r="RUV1" s="278"/>
      <c r="RUW1" s="278"/>
      <c r="RUX1" s="278"/>
      <c r="RUY1" s="278"/>
      <c r="RUZ1" s="278"/>
      <c r="RVA1" s="278"/>
      <c r="RVB1" s="278"/>
      <c r="RVC1" s="278"/>
      <c r="RVD1" s="278"/>
      <c r="RVE1" s="278"/>
      <c r="RVF1" s="278"/>
      <c r="RVG1" s="278"/>
      <c r="RVH1" s="278"/>
      <c r="RVI1" s="278"/>
      <c r="RVJ1" s="278"/>
      <c r="RVK1" s="278"/>
      <c r="RVL1" s="278"/>
      <c r="RVM1" s="278"/>
      <c r="RVN1" s="278"/>
      <c r="RVO1" s="278"/>
      <c r="RVP1" s="278"/>
      <c r="RVQ1" s="278"/>
      <c r="RVR1" s="278"/>
      <c r="RVS1" s="278"/>
      <c r="RVT1" s="278"/>
      <c r="RVU1" s="278"/>
      <c r="RVV1" s="278"/>
      <c r="RVW1" s="278"/>
      <c r="RVX1" s="278"/>
      <c r="RVY1" s="278"/>
      <c r="RVZ1" s="278"/>
      <c r="RWA1" s="278"/>
      <c r="RWB1" s="278"/>
      <c r="RWC1" s="278"/>
      <c r="RWD1" s="278"/>
      <c r="RWE1" s="278"/>
      <c r="RWF1" s="278"/>
      <c r="RWG1" s="278"/>
      <c r="RWH1" s="278"/>
      <c r="RWI1" s="278"/>
      <c r="RWJ1" s="278"/>
      <c r="RWK1" s="278"/>
      <c r="RWL1" s="278"/>
      <c r="RWM1" s="278"/>
      <c r="RWN1" s="278"/>
      <c r="RWO1" s="278"/>
      <c r="RWP1" s="278"/>
      <c r="RWQ1" s="278"/>
      <c r="RWR1" s="278"/>
      <c r="RWS1" s="278"/>
      <c r="RWT1" s="278"/>
      <c r="RWU1" s="278"/>
      <c r="RWV1" s="278"/>
      <c r="RWW1" s="278"/>
      <c r="RWX1" s="278"/>
      <c r="RWY1" s="278"/>
      <c r="RWZ1" s="278"/>
      <c r="RXA1" s="278"/>
      <c r="RXB1" s="278"/>
      <c r="RXC1" s="278"/>
      <c r="RXD1" s="278"/>
      <c r="RXE1" s="278"/>
      <c r="RXF1" s="278"/>
      <c r="RXG1" s="278"/>
      <c r="RXH1" s="278"/>
      <c r="RXI1" s="278"/>
      <c r="RXJ1" s="278"/>
      <c r="RXK1" s="278"/>
      <c r="RXL1" s="278"/>
      <c r="RXM1" s="278"/>
      <c r="RXN1" s="278"/>
      <c r="RXO1" s="278"/>
      <c r="RXP1" s="278"/>
      <c r="RXQ1" s="278"/>
      <c r="RXR1" s="278"/>
      <c r="RXS1" s="278"/>
      <c r="RXT1" s="278"/>
      <c r="RXU1" s="278"/>
      <c r="RXV1" s="278"/>
      <c r="RXW1" s="278"/>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8"/>
      <c r="SEG1" s="278"/>
      <c r="SEH1" s="278"/>
      <c r="SEI1" s="278"/>
      <c r="SEJ1" s="278"/>
      <c r="SEK1" s="278"/>
      <c r="SEL1" s="278"/>
      <c r="SEM1" s="278"/>
      <c r="SEN1" s="278"/>
      <c r="SEO1" s="278"/>
      <c r="SEP1" s="278"/>
      <c r="SEQ1" s="278"/>
      <c r="SER1" s="278"/>
      <c r="SES1" s="278"/>
      <c r="SET1" s="278"/>
      <c r="SEU1" s="278"/>
      <c r="SEV1" s="278"/>
      <c r="SEW1" s="278"/>
      <c r="SEX1" s="278"/>
      <c r="SEY1" s="278"/>
      <c r="SEZ1" s="278"/>
      <c r="SFA1" s="278"/>
      <c r="SFB1" s="278"/>
      <c r="SFC1" s="278"/>
      <c r="SFD1" s="278"/>
      <c r="SFE1" s="278"/>
      <c r="SFF1" s="278"/>
      <c r="SFG1" s="278"/>
      <c r="SFH1" s="278"/>
      <c r="SFI1" s="278"/>
      <c r="SFJ1" s="278"/>
      <c r="SFK1" s="278"/>
      <c r="SFL1" s="278"/>
      <c r="SFM1" s="278"/>
      <c r="SFN1" s="278"/>
      <c r="SFO1" s="278"/>
      <c r="SFP1" s="278"/>
      <c r="SFQ1" s="278"/>
      <c r="SFR1" s="278"/>
      <c r="SFS1" s="278"/>
      <c r="SFT1" s="278"/>
      <c r="SFU1" s="278"/>
      <c r="SFV1" s="278"/>
      <c r="SFW1" s="278"/>
      <c r="SFX1" s="278"/>
      <c r="SFY1" s="278"/>
      <c r="SFZ1" s="278"/>
      <c r="SGA1" s="278"/>
      <c r="SGB1" s="278"/>
      <c r="SGC1" s="278"/>
      <c r="SGD1" s="278"/>
      <c r="SGE1" s="278"/>
      <c r="SGF1" s="278"/>
      <c r="SGG1" s="278"/>
      <c r="SGH1" s="278"/>
      <c r="SGI1" s="278"/>
      <c r="SGJ1" s="278"/>
      <c r="SGK1" s="278"/>
      <c r="SGL1" s="278"/>
      <c r="SGM1" s="278"/>
      <c r="SGN1" s="278"/>
      <c r="SGO1" s="278"/>
      <c r="SGP1" s="278"/>
      <c r="SGQ1" s="278"/>
      <c r="SGR1" s="278"/>
      <c r="SGS1" s="278"/>
      <c r="SGT1" s="278"/>
      <c r="SGU1" s="278"/>
      <c r="SGV1" s="278"/>
      <c r="SGW1" s="278"/>
      <c r="SGX1" s="278"/>
      <c r="SGY1" s="278"/>
      <c r="SGZ1" s="278"/>
      <c r="SHA1" s="278"/>
      <c r="SHB1" s="278"/>
      <c r="SHC1" s="278"/>
      <c r="SHD1" s="278"/>
      <c r="SHE1" s="278"/>
      <c r="SHF1" s="278"/>
      <c r="SHG1" s="278"/>
      <c r="SHH1" s="278"/>
      <c r="SHI1" s="278"/>
      <c r="SHJ1" s="278"/>
      <c r="SHK1" s="278"/>
      <c r="SHL1" s="278"/>
      <c r="SHM1" s="278"/>
      <c r="SHN1" s="278"/>
      <c r="SHO1" s="278"/>
      <c r="SHP1" s="278"/>
      <c r="SHQ1" s="278"/>
      <c r="SHR1" s="278"/>
      <c r="SHS1" s="278"/>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8"/>
      <c r="SOC1" s="278"/>
      <c r="SOD1" s="278"/>
      <c r="SOE1" s="278"/>
      <c r="SOF1" s="278"/>
      <c r="SOG1" s="278"/>
      <c r="SOH1" s="278"/>
      <c r="SOI1" s="278"/>
      <c r="SOJ1" s="278"/>
      <c r="SOK1" s="278"/>
      <c r="SOL1" s="278"/>
      <c r="SOM1" s="278"/>
      <c r="SON1" s="278"/>
      <c r="SOO1" s="278"/>
      <c r="SOP1" s="278"/>
      <c r="SOQ1" s="278"/>
      <c r="SOR1" s="278"/>
      <c r="SOS1" s="278"/>
      <c r="SOT1" s="278"/>
      <c r="SOU1" s="278"/>
      <c r="SOV1" s="278"/>
      <c r="SOW1" s="278"/>
      <c r="SOX1" s="278"/>
      <c r="SOY1" s="278"/>
      <c r="SOZ1" s="278"/>
      <c r="SPA1" s="278"/>
      <c r="SPB1" s="278"/>
      <c r="SPC1" s="278"/>
      <c r="SPD1" s="278"/>
      <c r="SPE1" s="278"/>
      <c r="SPF1" s="278"/>
      <c r="SPG1" s="278"/>
      <c r="SPH1" s="278"/>
      <c r="SPI1" s="278"/>
      <c r="SPJ1" s="278"/>
      <c r="SPK1" s="278"/>
      <c r="SPL1" s="278"/>
      <c r="SPM1" s="278"/>
      <c r="SPN1" s="278"/>
      <c r="SPO1" s="278"/>
      <c r="SPP1" s="278"/>
      <c r="SPQ1" s="278"/>
      <c r="SPR1" s="278"/>
      <c r="SPS1" s="278"/>
      <c r="SPT1" s="278"/>
      <c r="SPU1" s="278"/>
      <c r="SPV1" s="278"/>
      <c r="SPW1" s="278"/>
      <c r="SPX1" s="278"/>
      <c r="SPY1" s="278"/>
      <c r="SPZ1" s="278"/>
      <c r="SQA1" s="278"/>
      <c r="SQB1" s="278"/>
      <c r="SQC1" s="278"/>
      <c r="SQD1" s="278"/>
      <c r="SQE1" s="278"/>
      <c r="SQF1" s="278"/>
      <c r="SQG1" s="278"/>
      <c r="SQH1" s="278"/>
      <c r="SQI1" s="278"/>
      <c r="SQJ1" s="278"/>
      <c r="SQK1" s="278"/>
      <c r="SQL1" s="278"/>
      <c r="SQM1" s="278"/>
      <c r="SQN1" s="278"/>
      <c r="SQO1" s="278"/>
      <c r="SQP1" s="278"/>
      <c r="SQQ1" s="278"/>
      <c r="SQR1" s="278"/>
      <c r="SQS1" s="278"/>
      <c r="SQT1" s="278"/>
      <c r="SQU1" s="278"/>
      <c r="SQV1" s="278"/>
      <c r="SQW1" s="278"/>
      <c r="SQX1" s="278"/>
      <c r="SQY1" s="278"/>
      <c r="SQZ1" s="278"/>
      <c r="SRA1" s="278"/>
      <c r="SRB1" s="278"/>
      <c r="SRC1" s="278"/>
      <c r="SRD1" s="278"/>
      <c r="SRE1" s="278"/>
      <c r="SRF1" s="278"/>
      <c r="SRG1" s="278"/>
      <c r="SRH1" s="278"/>
      <c r="SRI1" s="278"/>
      <c r="SRJ1" s="278"/>
      <c r="SRK1" s="278"/>
      <c r="SRL1" s="278"/>
      <c r="SRM1" s="278"/>
      <c r="SRN1" s="278"/>
      <c r="SRO1" s="278"/>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8"/>
      <c r="SXY1" s="278"/>
      <c r="SXZ1" s="278"/>
      <c r="SYA1" s="278"/>
      <c r="SYB1" s="278"/>
      <c r="SYC1" s="278"/>
      <c r="SYD1" s="278"/>
      <c r="SYE1" s="278"/>
      <c r="SYF1" s="278"/>
      <c r="SYG1" s="278"/>
      <c r="SYH1" s="278"/>
      <c r="SYI1" s="278"/>
      <c r="SYJ1" s="278"/>
      <c r="SYK1" s="278"/>
      <c r="SYL1" s="278"/>
      <c r="SYM1" s="278"/>
      <c r="SYN1" s="278"/>
      <c r="SYO1" s="278"/>
      <c r="SYP1" s="278"/>
      <c r="SYQ1" s="278"/>
      <c r="SYR1" s="278"/>
      <c r="SYS1" s="278"/>
      <c r="SYT1" s="278"/>
      <c r="SYU1" s="278"/>
      <c r="SYV1" s="278"/>
      <c r="SYW1" s="278"/>
      <c r="SYX1" s="278"/>
      <c r="SYY1" s="278"/>
      <c r="SYZ1" s="278"/>
      <c r="SZA1" s="278"/>
      <c r="SZB1" s="278"/>
      <c r="SZC1" s="278"/>
      <c r="SZD1" s="278"/>
      <c r="SZE1" s="278"/>
      <c r="SZF1" s="278"/>
      <c r="SZG1" s="278"/>
      <c r="SZH1" s="278"/>
      <c r="SZI1" s="278"/>
      <c r="SZJ1" s="278"/>
      <c r="SZK1" s="278"/>
      <c r="SZL1" s="278"/>
      <c r="SZM1" s="278"/>
      <c r="SZN1" s="278"/>
      <c r="SZO1" s="278"/>
      <c r="SZP1" s="278"/>
      <c r="SZQ1" s="278"/>
      <c r="SZR1" s="278"/>
      <c r="SZS1" s="278"/>
      <c r="SZT1" s="278"/>
      <c r="SZU1" s="278"/>
      <c r="SZV1" s="278"/>
      <c r="SZW1" s="278"/>
      <c r="SZX1" s="278"/>
      <c r="SZY1" s="278"/>
      <c r="SZZ1" s="278"/>
      <c r="TAA1" s="278"/>
      <c r="TAB1" s="278"/>
      <c r="TAC1" s="278"/>
      <c r="TAD1" s="278"/>
      <c r="TAE1" s="278"/>
      <c r="TAF1" s="278"/>
      <c r="TAG1" s="278"/>
      <c r="TAH1" s="278"/>
      <c r="TAI1" s="278"/>
      <c r="TAJ1" s="278"/>
      <c r="TAK1" s="278"/>
      <c r="TAL1" s="278"/>
      <c r="TAM1" s="278"/>
      <c r="TAN1" s="278"/>
      <c r="TAO1" s="278"/>
      <c r="TAP1" s="278"/>
      <c r="TAQ1" s="278"/>
      <c r="TAR1" s="278"/>
      <c r="TAS1" s="278"/>
      <c r="TAT1" s="278"/>
      <c r="TAU1" s="278"/>
      <c r="TAV1" s="278"/>
      <c r="TAW1" s="278"/>
      <c r="TAX1" s="278"/>
      <c r="TAY1" s="278"/>
      <c r="TAZ1" s="278"/>
      <c r="TBA1" s="278"/>
      <c r="TBB1" s="278"/>
      <c r="TBC1" s="278"/>
      <c r="TBD1" s="278"/>
      <c r="TBE1" s="278"/>
      <c r="TBF1" s="278"/>
      <c r="TBG1" s="278"/>
      <c r="TBH1" s="278"/>
      <c r="TBI1" s="278"/>
      <c r="TBJ1" s="278"/>
      <c r="TBK1" s="278"/>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8"/>
      <c r="THU1" s="278"/>
      <c r="THV1" s="278"/>
      <c r="THW1" s="278"/>
      <c r="THX1" s="278"/>
      <c r="THY1" s="278"/>
      <c r="THZ1" s="278"/>
      <c r="TIA1" s="278"/>
      <c r="TIB1" s="278"/>
      <c r="TIC1" s="278"/>
      <c r="TID1" s="278"/>
      <c r="TIE1" s="278"/>
      <c r="TIF1" s="278"/>
      <c r="TIG1" s="278"/>
      <c r="TIH1" s="278"/>
      <c r="TII1" s="278"/>
      <c r="TIJ1" s="278"/>
      <c r="TIK1" s="278"/>
      <c r="TIL1" s="278"/>
      <c r="TIM1" s="278"/>
      <c r="TIN1" s="278"/>
      <c r="TIO1" s="278"/>
      <c r="TIP1" s="278"/>
      <c r="TIQ1" s="278"/>
      <c r="TIR1" s="278"/>
      <c r="TIS1" s="278"/>
      <c r="TIT1" s="278"/>
      <c r="TIU1" s="278"/>
      <c r="TIV1" s="278"/>
      <c r="TIW1" s="278"/>
      <c r="TIX1" s="278"/>
      <c r="TIY1" s="278"/>
      <c r="TIZ1" s="278"/>
      <c r="TJA1" s="278"/>
      <c r="TJB1" s="278"/>
      <c r="TJC1" s="278"/>
      <c r="TJD1" s="278"/>
      <c r="TJE1" s="278"/>
      <c r="TJF1" s="278"/>
      <c r="TJG1" s="278"/>
      <c r="TJH1" s="278"/>
      <c r="TJI1" s="278"/>
      <c r="TJJ1" s="278"/>
      <c r="TJK1" s="278"/>
      <c r="TJL1" s="278"/>
      <c r="TJM1" s="278"/>
      <c r="TJN1" s="278"/>
      <c r="TJO1" s="278"/>
      <c r="TJP1" s="278"/>
      <c r="TJQ1" s="278"/>
      <c r="TJR1" s="278"/>
      <c r="TJS1" s="278"/>
      <c r="TJT1" s="278"/>
      <c r="TJU1" s="278"/>
      <c r="TJV1" s="278"/>
      <c r="TJW1" s="278"/>
      <c r="TJX1" s="278"/>
      <c r="TJY1" s="278"/>
      <c r="TJZ1" s="278"/>
      <c r="TKA1" s="278"/>
      <c r="TKB1" s="278"/>
      <c r="TKC1" s="278"/>
      <c r="TKD1" s="278"/>
      <c r="TKE1" s="278"/>
      <c r="TKF1" s="278"/>
      <c r="TKG1" s="278"/>
      <c r="TKH1" s="278"/>
      <c r="TKI1" s="278"/>
      <c r="TKJ1" s="278"/>
      <c r="TKK1" s="278"/>
      <c r="TKL1" s="278"/>
      <c r="TKM1" s="278"/>
      <c r="TKN1" s="278"/>
      <c r="TKO1" s="278"/>
      <c r="TKP1" s="278"/>
      <c r="TKQ1" s="278"/>
      <c r="TKR1" s="278"/>
      <c r="TKS1" s="278"/>
      <c r="TKT1" s="278"/>
      <c r="TKU1" s="278"/>
      <c r="TKV1" s="278"/>
      <c r="TKW1" s="278"/>
      <c r="TKX1" s="278"/>
      <c r="TKY1" s="278"/>
      <c r="TKZ1" s="278"/>
      <c r="TLA1" s="278"/>
      <c r="TLB1" s="278"/>
      <c r="TLC1" s="278"/>
      <c r="TLD1" s="278"/>
      <c r="TLE1" s="278"/>
      <c r="TLF1" s="278"/>
      <c r="TLG1" s="278"/>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8"/>
      <c r="TRQ1" s="278"/>
      <c r="TRR1" s="278"/>
      <c r="TRS1" s="278"/>
      <c r="TRT1" s="278"/>
      <c r="TRU1" s="278"/>
      <c r="TRV1" s="278"/>
      <c r="TRW1" s="278"/>
      <c r="TRX1" s="278"/>
      <c r="TRY1" s="278"/>
      <c r="TRZ1" s="278"/>
      <c r="TSA1" s="278"/>
      <c r="TSB1" s="278"/>
      <c r="TSC1" s="278"/>
      <c r="TSD1" s="278"/>
      <c r="TSE1" s="278"/>
      <c r="TSF1" s="278"/>
      <c r="TSG1" s="278"/>
      <c r="TSH1" s="278"/>
      <c r="TSI1" s="278"/>
      <c r="TSJ1" s="278"/>
      <c r="TSK1" s="278"/>
      <c r="TSL1" s="278"/>
      <c r="TSM1" s="278"/>
      <c r="TSN1" s="278"/>
      <c r="TSO1" s="278"/>
      <c r="TSP1" s="278"/>
      <c r="TSQ1" s="278"/>
      <c r="TSR1" s="278"/>
      <c r="TSS1" s="278"/>
      <c r="TST1" s="278"/>
      <c r="TSU1" s="278"/>
      <c r="TSV1" s="278"/>
      <c r="TSW1" s="278"/>
      <c r="TSX1" s="278"/>
      <c r="TSY1" s="278"/>
      <c r="TSZ1" s="278"/>
      <c r="TTA1" s="278"/>
      <c r="TTB1" s="278"/>
      <c r="TTC1" s="278"/>
      <c r="TTD1" s="278"/>
      <c r="TTE1" s="278"/>
      <c r="TTF1" s="278"/>
      <c r="TTG1" s="278"/>
      <c r="TTH1" s="278"/>
      <c r="TTI1" s="278"/>
      <c r="TTJ1" s="278"/>
      <c r="TTK1" s="278"/>
      <c r="TTL1" s="278"/>
      <c r="TTM1" s="278"/>
      <c r="TTN1" s="278"/>
      <c r="TTO1" s="278"/>
      <c r="TTP1" s="278"/>
      <c r="TTQ1" s="278"/>
      <c r="TTR1" s="278"/>
      <c r="TTS1" s="278"/>
      <c r="TTT1" s="278"/>
      <c r="TTU1" s="278"/>
      <c r="TTV1" s="278"/>
      <c r="TTW1" s="278"/>
      <c r="TTX1" s="278"/>
      <c r="TTY1" s="278"/>
      <c r="TTZ1" s="278"/>
      <c r="TUA1" s="278"/>
      <c r="TUB1" s="278"/>
      <c r="TUC1" s="278"/>
      <c r="TUD1" s="278"/>
      <c r="TUE1" s="278"/>
      <c r="TUF1" s="278"/>
      <c r="TUG1" s="278"/>
      <c r="TUH1" s="278"/>
      <c r="TUI1" s="278"/>
      <c r="TUJ1" s="278"/>
      <c r="TUK1" s="278"/>
      <c r="TUL1" s="278"/>
      <c r="TUM1" s="278"/>
      <c r="TUN1" s="278"/>
      <c r="TUO1" s="278"/>
      <c r="TUP1" s="278"/>
      <c r="TUQ1" s="278"/>
      <c r="TUR1" s="278"/>
      <c r="TUS1" s="278"/>
      <c r="TUT1" s="278"/>
      <c r="TUU1" s="278"/>
      <c r="TUV1" s="278"/>
      <c r="TUW1" s="278"/>
      <c r="TUX1" s="278"/>
      <c r="TUY1" s="278"/>
      <c r="TUZ1" s="278"/>
      <c r="TVA1" s="278"/>
      <c r="TVB1" s="278"/>
      <c r="TVC1" s="278"/>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8"/>
      <c r="UBM1" s="278"/>
      <c r="UBN1" s="278"/>
      <c r="UBO1" s="278"/>
      <c r="UBP1" s="278"/>
      <c r="UBQ1" s="278"/>
      <c r="UBR1" s="278"/>
      <c r="UBS1" s="278"/>
      <c r="UBT1" s="278"/>
      <c r="UBU1" s="278"/>
      <c r="UBV1" s="278"/>
      <c r="UBW1" s="278"/>
      <c r="UBX1" s="278"/>
      <c r="UBY1" s="278"/>
      <c r="UBZ1" s="278"/>
      <c r="UCA1" s="278"/>
      <c r="UCB1" s="278"/>
      <c r="UCC1" s="278"/>
      <c r="UCD1" s="278"/>
      <c r="UCE1" s="278"/>
      <c r="UCF1" s="278"/>
      <c r="UCG1" s="278"/>
      <c r="UCH1" s="278"/>
      <c r="UCI1" s="278"/>
      <c r="UCJ1" s="278"/>
      <c r="UCK1" s="278"/>
      <c r="UCL1" s="278"/>
      <c r="UCM1" s="278"/>
      <c r="UCN1" s="278"/>
      <c r="UCO1" s="278"/>
      <c r="UCP1" s="278"/>
      <c r="UCQ1" s="278"/>
      <c r="UCR1" s="278"/>
      <c r="UCS1" s="278"/>
      <c r="UCT1" s="278"/>
      <c r="UCU1" s="278"/>
      <c r="UCV1" s="278"/>
      <c r="UCW1" s="278"/>
      <c r="UCX1" s="278"/>
      <c r="UCY1" s="278"/>
      <c r="UCZ1" s="278"/>
      <c r="UDA1" s="278"/>
      <c r="UDB1" s="278"/>
      <c r="UDC1" s="278"/>
      <c r="UDD1" s="278"/>
      <c r="UDE1" s="278"/>
      <c r="UDF1" s="278"/>
      <c r="UDG1" s="278"/>
      <c r="UDH1" s="278"/>
      <c r="UDI1" s="278"/>
      <c r="UDJ1" s="278"/>
      <c r="UDK1" s="278"/>
      <c r="UDL1" s="278"/>
      <c r="UDM1" s="278"/>
      <c r="UDN1" s="278"/>
      <c r="UDO1" s="278"/>
      <c r="UDP1" s="278"/>
      <c r="UDQ1" s="278"/>
      <c r="UDR1" s="278"/>
      <c r="UDS1" s="278"/>
      <c r="UDT1" s="278"/>
      <c r="UDU1" s="278"/>
      <c r="UDV1" s="278"/>
      <c r="UDW1" s="278"/>
      <c r="UDX1" s="278"/>
      <c r="UDY1" s="278"/>
      <c r="UDZ1" s="278"/>
      <c r="UEA1" s="278"/>
      <c r="UEB1" s="278"/>
      <c r="UEC1" s="278"/>
      <c r="UED1" s="278"/>
      <c r="UEE1" s="278"/>
      <c r="UEF1" s="278"/>
      <c r="UEG1" s="278"/>
      <c r="UEH1" s="278"/>
      <c r="UEI1" s="278"/>
      <c r="UEJ1" s="278"/>
      <c r="UEK1" s="278"/>
      <c r="UEL1" s="278"/>
      <c r="UEM1" s="278"/>
      <c r="UEN1" s="278"/>
      <c r="UEO1" s="278"/>
      <c r="UEP1" s="278"/>
      <c r="UEQ1" s="278"/>
      <c r="UER1" s="278"/>
      <c r="UES1" s="278"/>
      <c r="UET1" s="278"/>
      <c r="UEU1" s="278"/>
      <c r="UEV1" s="278"/>
      <c r="UEW1" s="278"/>
      <c r="UEX1" s="278"/>
      <c r="UEY1" s="278"/>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8"/>
      <c r="ULI1" s="278"/>
      <c r="ULJ1" s="278"/>
      <c r="ULK1" s="278"/>
      <c r="ULL1" s="278"/>
      <c r="ULM1" s="278"/>
      <c r="ULN1" s="278"/>
      <c r="ULO1" s="278"/>
      <c r="ULP1" s="278"/>
      <c r="ULQ1" s="278"/>
      <c r="ULR1" s="278"/>
      <c r="ULS1" s="278"/>
      <c r="ULT1" s="278"/>
      <c r="ULU1" s="278"/>
      <c r="ULV1" s="278"/>
      <c r="ULW1" s="278"/>
      <c r="ULX1" s="278"/>
      <c r="ULY1" s="278"/>
      <c r="ULZ1" s="278"/>
      <c r="UMA1" s="278"/>
      <c r="UMB1" s="278"/>
      <c r="UMC1" s="278"/>
      <c r="UMD1" s="278"/>
      <c r="UME1" s="278"/>
      <c r="UMF1" s="278"/>
      <c r="UMG1" s="278"/>
      <c r="UMH1" s="278"/>
      <c r="UMI1" s="278"/>
      <c r="UMJ1" s="278"/>
      <c r="UMK1" s="278"/>
      <c r="UML1" s="278"/>
      <c r="UMM1" s="278"/>
      <c r="UMN1" s="278"/>
      <c r="UMO1" s="278"/>
      <c r="UMP1" s="278"/>
      <c r="UMQ1" s="278"/>
      <c r="UMR1" s="278"/>
      <c r="UMS1" s="278"/>
      <c r="UMT1" s="278"/>
      <c r="UMU1" s="278"/>
      <c r="UMV1" s="278"/>
      <c r="UMW1" s="278"/>
      <c r="UMX1" s="278"/>
      <c r="UMY1" s="278"/>
      <c r="UMZ1" s="278"/>
      <c r="UNA1" s="278"/>
      <c r="UNB1" s="278"/>
      <c r="UNC1" s="278"/>
      <c r="UND1" s="278"/>
      <c r="UNE1" s="278"/>
      <c r="UNF1" s="278"/>
      <c r="UNG1" s="278"/>
      <c r="UNH1" s="278"/>
      <c r="UNI1" s="278"/>
      <c r="UNJ1" s="278"/>
      <c r="UNK1" s="278"/>
      <c r="UNL1" s="278"/>
      <c r="UNM1" s="278"/>
      <c r="UNN1" s="278"/>
      <c r="UNO1" s="278"/>
      <c r="UNP1" s="278"/>
      <c r="UNQ1" s="278"/>
      <c r="UNR1" s="278"/>
      <c r="UNS1" s="278"/>
      <c r="UNT1" s="278"/>
      <c r="UNU1" s="278"/>
      <c r="UNV1" s="278"/>
      <c r="UNW1" s="278"/>
      <c r="UNX1" s="278"/>
      <c r="UNY1" s="278"/>
      <c r="UNZ1" s="278"/>
      <c r="UOA1" s="278"/>
      <c r="UOB1" s="278"/>
      <c r="UOC1" s="278"/>
      <c r="UOD1" s="278"/>
      <c r="UOE1" s="278"/>
      <c r="UOF1" s="278"/>
      <c r="UOG1" s="278"/>
      <c r="UOH1" s="278"/>
      <c r="UOI1" s="278"/>
      <c r="UOJ1" s="278"/>
      <c r="UOK1" s="278"/>
      <c r="UOL1" s="278"/>
      <c r="UOM1" s="278"/>
      <c r="UON1" s="278"/>
      <c r="UOO1" s="278"/>
      <c r="UOP1" s="278"/>
      <c r="UOQ1" s="278"/>
      <c r="UOR1" s="278"/>
      <c r="UOS1" s="278"/>
      <c r="UOT1" s="278"/>
      <c r="UOU1" s="278"/>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8"/>
      <c r="UVE1" s="278"/>
      <c r="UVF1" s="278"/>
      <c r="UVG1" s="278"/>
      <c r="UVH1" s="278"/>
      <c r="UVI1" s="278"/>
      <c r="UVJ1" s="278"/>
      <c r="UVK1" s="278"/>
      <c r="UVL1" s="278"/>
      <c r="UVM1" s="278"/>
      <c r="UVN1" s="278"/>
      <c r="UVO1" s="278"/>
      <c r="UVP1" s="278"/>
      <c r="UVQ1" s="278"/>
      <c r="UVR1" s="278"/>
      <c r="UVS1" s="278"/>
      <c r="UVT1" s="278"/>
      <c r="UVU1" s="278"/>
      <c r="UVV1" s="278"/>
      <c r="UVW1" s="278"/>
      <c r="UVX1" s="278"/>
      <c r="UVY1" s="278"/>
      <c r="UVZ1" s="278"/>
      <c r="UWA1" s="278"/>
      <c r="UWB1" s="278"/>
      <c r="UWC1" s="278"/>
      <c r="UWD1" s="278"/>
      <c r="UWE1" s="278"/>
      <c r="UWF1" s="278"/>
      <c r="UWG1" s="278"/>
      <c r="UWH1" s="278"/>
      <c r="UWI1" s="278"/>
      <c r="UWJ1" s="278"/>
      <c r="UWK1" s="278"/>
      <c r="UWL1" s="278"/>
      <c r="UWM1" s="278"/>
      <c r="UWN1" s="278"/>
      <c r="UWO1" s="278"/>
      <c r="UWP1" s="278"/>
      <c r="UWQ1" s="278"/>
      <c r="UWR1" s="278"/>
      <c r="UWS1" s="278"/>
      <c r="UWT1" s="278"/>
      <c r="UWU1" s="278"/>
      <c r="UWV1" s="278"/>
      <c r="UWW1" s="278"/>
      <c r="UWX1" s="278"/>
      <c r="UWY1" s="278"/>
      <c r="UWZ1" s="278"/>
      <c r="UXA1" s="278"/>
      <c r="UXB1" s="278"/>
      <c r="UXC1" s="278"/>
      <c r="UXD1" s="278"/>
      <c r="UXE1" s="278"/>
      <c r="UXF1" s="278"/>
      <c r="UXG1" s="278"/>
      <c r="UXH1" s="278"/>
      <c r="UXI1" s="278"/>
      <c r="UXJ1" s="278"/>
      <c r="UXK1" s="278"/>
      <c r="UXL1" s="278"/>
      <c r="UXM1" s="278"/>
      <c r="UXN1" s="278"/>
      <c r="UXO1" s="278"/>
      <c r="UXP1" s="278"/>
      <c r="UXQ1" s="278"/>
      <c r="UXR1" s="278"/>
      <c r="UXS1" s="278"/>
      <c r="UXT1" s="278"/>
      <c r="UXU1" s="278"/>
      <c r="UXV1" s="278"/>
      <c r="UXW1" s="278"/>
      <c r="UXX1" s="278"/>
      <c r="UXY1" s="278"/>
      <c r="UXZ1" s="278"/>
      <c r="UYA1" s="278"/>
      <c r="UYB1" s="278"/>
      <c r="UYC1" s="278"/>
      <c r="UYD1" s="278"/>
      <c r="UYE1" s="278"/>
      <c r="UYF1" s="278"/>
      <c r="UYG1" s="278"/>
      <c r="UYH1" s="278"/>
      <c r="UYI1" s="278"/>
      <c r="UYJ1" s="278"/>
      <c r="UYK1" s="278"/>
      <c r="UYL1" s="278"/>
      <c r="UYM1" s="278"/>
      <c r="UYN1" s="278"/>
      <c r="UYO1" s="278"/>
      <c r="UYP1" s="278"/>
      <c r="UYQ1" s="278"/>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8"/>
      <c r="VFA1" s="278"/>
      <c r="VFB1" s="278"/>
      <c r="VFC1" s="278"/>
      <c r="VFD1" s="278"/>
      <c r="VFE1" s="278"/>
      <c r="VFF1" s="278"/>
      <c r="VFG1" s="278"/>
      <c r="VFH1" s="278"/>
      <c r="VFI1" s="278"/>
      <c r="VFJ1" s="278"/>
      <c r="VFK1" s="278"/>
      <c r="VFL1" s="278"/>
      <c r="VFM1" s="278"/>
      <c r="VFN1" s="278"/>
      <c r="VFO1" s="278"/>
      <c r="VFP1" s="278"/>
      <c r="VFQ1" s="278"/>
      <c r="VFR1" s="278"/>
      <c r="VFS1" s="278"/>
      <c r="VFT1" s="278"/>
      <c r="VFU1" s="278"/>
      <c r="VFV1" s="278"/>
      <c r="VFW1" s="278"/>
      <c r="VFX1" s="278"/>
      <c r="VFY1" s="278"/>
      <c r="VFZ1" s="278"/>
      <c r="VGA1" s="278"/>
      <c r="VGB1" s="278"/>
      <c r="VGC1" s="278"/>
      <c r="VGD1" s="278"/>
      <c r="VGE1" s="278"/>
      <c r="VGF1" s="278"/>
      <c r="VGG1" s="278"/>
      <c r="VGH1" s="278"/>
      <c r="VGI1" s="278"/>
      <c r="VGJ1" s="278"/>
      <c r="VGK1" s="278"/>
      <c r="VGL1" s="278"/>
      <c r="VGM1" s="278"/>
      <c r="VGN1" s="278"/>
      <c r="VGO1" s="278"/>
      <c r="VGP1" s="278"/>
      <c r="VGQ1" s="278"/>
      <c r="VGR1" s="278"/>
      <c r="VGS1" s="278"/>
      <c r="VGT1" s="278"/>
      <c r="VGU1" s="278"/>
      <c r="VGV1" s="278"/>
      <c r="VGW1" s="278"/>
      <c r="VGX1" s="278"/>
      <c r="VGY1" s="278"/>
      <c r="VGZ1" s="278"/>
      <c r="VHA1" s="278"/>
      <c r="VHB1" s="278"/>
      <c r="VHC1" s="278"/>
      <c r="VHD1" s="278"/>
      <c r="VHE1" s="278"/>
      <c r="VHF1" s="278"/>
      <c r="VHG1" s="278"/>
      <c r="VHH1" s="278"/>
      <c r="VHI1" s="278"/>
      <c r="VHJ1" s="278"/>
      <c r="VHK1" s="278"/>
      <c r="VHL1" s="278"/>
      <c r="VHM1" s="278"/>
      <c r="VHN1" s="278"/>
      <c r="VHO1" s="278"/>
      <c r="VHP1" s="278"/>
      <c r="VHQ1" s="278"/>
      <c r="VHR1" s="278"/>
      <c r="VHS1" s="278"/>
      <c r="VHT1" s="278"/>
      <c r="VHU1" s="278"/>
      <c r="VHV1" s="278"/>
      <c r="VHW1" s="278"/>
      <c r="VHX1" s="278"/>
      <c r="VHY1" s="278"/>
      <c r="VHZ1" s="278"/>
      <c r="VIA1" s="278"/>
      <c r="VIB1" s="278"/>
      <c r="VIC1" s="278"/>
      <c r="VID1" s="278"/>
      <c r="VIE1" s="278"/>
      <c r="VIF1" s="278"/>
      <c r="VIG1" s="278"/>
      <c r="VIH1" s="278"/>
      <c r="VII1" s="278"/>
      <c r="VIJ1" s="278"/>
      <c r="VIK1" s="278"/>
      <c r="VIL1" s="278"/>
      <c r="VIM1" s="278"/>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8"/>
      <c r="VOW1" s="278"/>
      <c r="VOX1" s="278"/>
      <c r="VOY1" s="278"/>
      <c r="VOZ1" s="278"/>
      <c r="VPA1" s="278"/>
      <c r="VPB1" s="278"/>
      <c r="VPC1" s="278"/>
      <c r="VPD1" s="278"/>
      <c r="VPE1" s="278"/>
      <c r="VPF1" s="278"/>
      <c r="VPG1" s="278"/>
      <c r="VPH1" s="278"/>
      <c r="VPI1" s="278"/>
      <c r="VPJ1" s="278"/>
      <c r="VPK1" s="278"/>
      <c r="VPL1" s="278"/>
      <c r="VPM1" s="278"/>
      <c r="VPN1" s="278"/>
      <c r="VPO1" s="278"/>
      <c r="VPP1" s="278"/>
      <c r="VPQ1" s="278"/>
      <c r="VPR1" s="278"/>
      <c r="VPS1" s="278"/>
      <c r="VPT1" s="278"/>
      <c r="VPU1" s="278"/>
      <c r="VPV1" s="278"/>
      <c r="VPW1" s="278"/>
      <c r="VPX1" s="278"/>
      <c r="VPY1" s="278"/>
      <c r="VPZ1" s="278"/>
      <c r="VQA1" s="278"/>
      <c r="VQB1" s="278"/>
      <c r="VQC1" s="278"/>
      <c r="VQD1" s="278"/>
      <c r="VQE1" s="278"/>
      <c r="VQF1" s="278"/>
      <c r="VQG1" s="278"/>
      <c r="VQH1" s="278"/>
      <c r="VQI1" s="278"/>
      <c r="VQJ1" s="278"/>
      <c r="VQK1" s="278"/>
      <c r="VQL1" s="278"/>
      <c r="VQM1" s="278"/>
      <c r="VQN1" s="278"/>
      <c r="VQO1" s="278"/>
      <c r="VQP1" s="278"/>
      <c r="VQQ1" s="278"/>
      <c r="VQR1" s="278"/>
      <c r="VQS1" s="278"/>
      <c r="VQT1" s="278"/>
      <c r="VQU1" s="278"/>
      <c r="VQV1" s="278"/>
      <c r="VQW1" s="278"/>
      <c r="VQX1" s="278"/>
      <c r="VQY1" s="278"/>
      <c r="VQZ1" s="278"/>
      <c r="VRA1" s="278"/>
      <c r="VRB1" s="278"/>
      <c r="VRC1" s="278"/>
      <c r="VRD1" s="278"/>
      <c r="VRE1" s="278"/>
      <c r="VRF1" s="278"/>
      <c r="VRG1" s="278"/>
      <c r="VRH1" s="278"/>
      <c r="VRI1" s="278"/>
      <c r="VRJ1" s="278"/>
      <c r="VRK1" s="278"/>
      <c r="VRL1" s="278"/>
      <c r="VRM1" s="278"/>
      <c r="VRN1" s="278"/>
      <c r="VRO1" s="278"/>
      <c r="VRP1" s="278"/>
      <c r="VRQ1" s="278"/>
      <c r="VRR1" s="278"/>
      <c r="VRS1" s="278"/>
      <c r="VRT1" s="278"/>
      <c r="VRU1" s="278"/>
      <c r="VRV1" s="278"/>
      <c r="VRW1" s="278"/>
      <c r="VRX1" s="278"/>
      <c r="VRY1" s="278"/>
      <c r="VRZ1" s="278"/>
      <c r="VSA1" s="278"/>
      <c r="VSB1" s="278"/>
      <c r="VSC1" s="278"/>
      <c r="VSD1" s="278"/>
      <c r="VSE1" s="278"/>
      <c r="VSF1" s="278"/>
      <c r="VSG1" s="278"/>
      <c r="VSH1" s="278"/>
      <c r="VSI1" s="278"/>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8"/>
      <c r="VYS1" s="278"/>
      <c r="VYT1" s="278"/>
      <c r="VYU1" s="278"/>
      <c r="VYV1" s="278"/>
      <c r="VYW1" s="278"/>
      <c r="VYX1" s="278"/>
      <c r="VYY1" s="278"/>
      <c r="VYZ1" s="278"/>
      <c r="VZA1" s="278"/>
      <c r="VZB1" s="278"/>
      <c r="VZC1" s="278"/>
      <c r="VZD1" s="278"/>
      <c r="VZE1" s="278"/>
      <c r="VZF1" s="278"/>
      <c r="VZG1" s="278"/>
      <c r="VZH1" s="278"/>
      <c r="VZI1" s="278"/>
      <c r="VZJ1" s="278"/>
      <c r="VZK1" s="278"/>
      <c r="VZL1" s="278"/>
      <c r="VZM1" s="278"/>
      <c r="VZN1" s="278"/>
      <c r="VZO1" s="278"/>
      <c r="VZP1" s="278"/>
      <c r="VZQ1" s="278"/>
      <c r="VZR1" s="278"/>
      <c r="VZS1" s="278"/>
      <c r="VZT1" s="278"/>
      <c r="VZU1" s="278"/>
      <c r="VZV1" s="278"/>
      <c r="VZW1" s="278"/>
      <c r="VZX1" s="278"/>
      <c r="VZY1" s="278"/>
      <c r="VZZ1" s="278"/>
      <c r="WAA1" s="278"/>
      <c r="WAB1" s="278"/>
      <c r="WAC1" s="278"/>
      <c r="WAD1" s="278"/>
      <c r="WAE1" s="278"/>
      <c r="WAF1" s="278"/>
      <c r="WAG1" s="278"/>
      <c r="WAH1" s="278"/>
      <c r="WAI1" s="278"/>
      <c r="WAJ1" s="278"/>
      <c r="WAK1" s="278"/>
      <c r="WAL1" s="278"/>
      <c r="WAM1" s="278"/>
      <c r="WAN1" s="278"/>
      <c r="WAO1" s="278"/>
      <c r="WAP1" s="278"/>
      <c r="WAQ1" s="278"/>
      <c r="WAR1" s="278"/>
      <c r="WAS1" s="278"/>
      <c r="WAT1" s="278"/>
      <c r="WAU1" s="278"/>
      <c r="WAV1" s="278"/>
      <c r="WAW1" s="278"/>
      <c r="WAX1" s="278"/>
      <c r="WAY1" s="278"/>
      <c r="WAZ1" s="278"/>
      <c r="WBA1" s="278"/>
      <c r="WBB1" s="278"/>
      <c r="WBC1" s="278"/>
      <c r="WBD1" s="278"/>
      <c r="WBE1" s="278"/>
      <c r="WBF1" s="278"/>
      <c r="WBG1" s="278"/>
      <c r="WBH1" s="278"/>
      <c r="WBI1" s="278"/>
      <c r="WBJ1" s="278"/>
      <c r="WBK1" s="278"/>
      <c r="WBL1" s="278"/>
      <c r="WBM1" s="278"/>
      <c r="WBN1" s="278"/>
      <c r="WBO1" s="278"/>
      <c r="WBP1" s="278"/>
      <c r="WBQ1" s="278"/>
      <c r="WBR1" s="278"/>
      <c r="WBS1" s="278"/>
      <c r="WBT1" s="278"/>
      <c r="WBU1" s="278"/>
      <c r="WBV1" s="278"/>
      <c r="WBW1" s="278"/>
      <c r="WBX1" s="278"/>
      <c r="WBY1" s="278"/>
      <c r="WBZ1" s="278"/>
      <c r="WCA1" s="278"/>
      <c r="WCB1" s="278"/>
      <c r="WCC1" s="278"/>
      <c r="WCD1" s="278"/>
      <c r="WCE1" s="278"/>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8"/>
      <c r="WIO1" s="278"/>
      <c r="WIP1" s="278"/>
      <c r="WIQ1" s="278"/>
      <c r="WIR1" s="278"/>
      <c r="WIS1" s="278"/>
      <c r="WIT1" s="278"/>
      <c r="WIU1" s="278"/>
      <c r="WIV1" s="278"/>
      <c r="WIW1" s="278"/>
      <c r="WIX1" s="278"/>
      <c r="WIY1" s="278"/>
      <c r="WIZ1" s="278"/>
      <c r="WJA1" s="278"/>
      <c r="WJB1" s="278"/>
      <c r="WJC1" s="278"/>
      <c r="WJD1" s="278"/>
      <c r="WJE1" s="278"/>
      <c r="WJF1" s="278"/>
      <c r="WJG1" s="278"/>
      <c r="WJH1" s="278"/>
      <c r="WJI1" s="278"/>
      <c r="WJJ1" s="278"/>
      <c r="WJK1" s="278"/>
      <c r="WJL1" s="278"/>
      <c r="WJM1" s="278"/>
      <c r="WJN1" s="278"/>
      <c r="WJO1" s="278"/>
      <c r="WJP1" s="278"/>
      <c r="WJQ1" s="278"/>
      <c r="WJR1" s="278"/>
      <c r="WJS1" s="278"/>
      <c r="WJT1" s="278"/>
      <c r="WJU1" s="278"/>
      <c r="WJV1" s="278"/>
      <c r="WJW1" s="278"/>
      <c r="WJX1" s="278"/>
      <c r="WJY1" s="278"/>
      <c r="WJZ1" s="278"/>
      <c r="WKA1" s="278"/>
      <c r="WKB1" s="278"/>
      <c r="WKC1" s="278"/>
      <c r="WKD1" s="278"/>
      <c r="WKE1" s="278"/>
      <c r="WKF1" s="278"/>
      <c r="WKG1" s="278"/>
      <c r="WKH1" s="278"/>
      <c r="WKI1" s="278"/>
      <c r="WKJ1" s="278"/>
      <c r="WKK1" s="278"/>
      <c r="WKL1" s="278"/>
      <c r="WKM1" s="278"/>
      <c r="WKN1" s="278"/>
      <c r="WKO1" s="278"/>
      <c r="WKP1" s="278"/>
      <c r="WKQ1" s="278"/>
      <c r="WKR1" s="278"/>
      <c r="WKS1" s="278"/>
      <c r="WKT1" s="278"/>
      <c r="WKU1" s="278"/>
      <c r="WKV1" s="278"/>
      <c r="WKW1" s="278"/>
      <c r="WKX1" s="278"/>
      <c r="WKY1" s="278"/>
      <c r="WKZ1" s="278"/>
      <c r="WLA1" s="278"/>
      <c r="WLB1" s="278"/>
      <c r="WLC1" s="278"/>
      <c r="WLD1" s="278"/>
      <c r="WLE1" s="278"/>
      <c r="WLF1" s="278"/>
      <c r="WLG1" s="278"/>
      <c r="WLH1" s="278"/>
      <c r="WLI1" s="278"/>
      <c r="WLJ1" s="278"/>
      <c r="WLK1" s="278"/>
      <c r="WLL1" s="278"/>
      <c r="WLM1" s="278"/>
      <c r="WLN1" s="278"/>
      <c r="WLO1" s="278"/>
      <c r="WLP1" s="278"/>
      <c r="WLQ1" s="278"/>
      <c r="WLR1" s="278"/>
      <c r="WLS1" s="278"/>
      <c r="WLT1" s="278"/>
      <c r="WLU1" s="278"/>
      <c r="WLV1" s="278"/>
      <c r="WLW1" s="278"/>
      <c r="WLX1" s="278"/>
      <c r="WLY1" s="278"/>
      <c r="WLZ1" s="278"/>
      <c r="WMA1" s="278"/>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8"/>
      <c r="WSK1" s="278"/>
      <c r="WSL1" s="278"/>
      <c r="WSM1" s="278"/>
      <c r="WSN1" s="278"/>
      <c r="WSO1" s="278"/>
      <c r="WSP1" s="278"/>
      <c r="WSQ1" s="278"/>
      <c r="WSR1" s="278"/>
      <c r="WSS1" s="278"/>
      <c r="WST1" s="278"/>
      <c r="WSU1" s="278"/>
      <c r="WSV1" s="278"/>
      <c r="WSW1" s="278"/>
      <c r="WSX1" s="278"/>
      <c r="WSY1" s="278"/>
      <c r="WSZ1" s="278"/>
      <c r="WTA1" s="278"/>
      <c r="WTB1" s="278"/>
      <c r="WTC1" s="278"/>
      <c r="WTD1" s="278"/>
      <c r="WTE1" s="278"/>
      <c r="WTF1" s="278"/>
      <c r="WTG1" s="278"/>
      <c r="WTH1" s="278"/>
      <c r="WTI1" s="278"/>
      <c r="WTJ1" s="278"/>
      <c r="WTK1" s="278"/>
      <c r="WTL1" s="278"/>
      <c r="WTM1" s="278"/>
      <c r="WTN1" s="278"/>
      <c r="WTO1" s="278"/>
      <c r="WTP1" s="278"/>
      <c r="WTQ1" s="278"/>
      <c r="WTR1" s="278"/>
      <c r="WTS1" s="278"/>
      <c r="WTT1" s="278"/>
      <c r="WTU1" s="278"/>
      <c r="WTV1" s="278"/>
      <c r="WTW1" s="278"/>
      <c r="WTX1" s="278"/>
      <c r="WTY1" s="278"/>
      <c r="WTZ1" s="278"/>
      <c r="WUA1" s="278"/>
      <c r="WUB1" s="278"/>
      <c r="WUC1" s="278"/>
      <c r="WUD1" s="278"/>
      <c r="WUE1" s="278"/>
      <c r="WUF1" s="278"/>
      <c r="WUG1" s="278"/>
      <c r="WUH1" s="278"/>
      <c r="WUI1" s="278"/>
      <c r="WUJ1" s="278"/>
      <c r="WUK1" s="278"/>
      <c r="WUL1" s="278"/>
      <c r="WUM1" s="278"/>
      <c r="WUN1" s="278"/>
      <c r="WUO1" s="278"/>
      <c r="WUP1" s="278"/>
      <c r="WUQ1" s="278"/>
      <c r="WUR1" s="278"/>
      <c r="WUS1" s="278"/>
      <c r="WUT1" s="278"/>
      <c r="WUU1" s="278"/>
      <c r="WUV1" s="278"/>
      <c r="WUW1" s="278"/>
      <c r="WUX1" s="278"/>
      <c r="WUY1" s="278"/>
      <c r="WUZ1" s="278"/>
      <c r="WVA1" s="278"/>
      <c r="WVB1" s="278"/>
      <c r="WVC1" s="278"/>
      <c r="WVD1" s="278"/>
      <c r="WVE1" s="278"/>
      <c r="WVF1" s="278"/>
      <c r="WVG1" s="278"/>
      <c r="WVH1" s="278"/>
      <c r="WVI1" s="278"/>
      <c r="WVJ1" s="278"/>
      <c r="WVK1" s="278"/>
      <c r="WVL1" s="278"/>
      <c r="WVM1" s="278"/>
      <c r="WVN1" s="278"/>
      <c r="WVO1" s="278"/>
      <c r="WVP1" s="278"/>
      <c r="WVQ1" s="278"/>
      <c r="WVR1" s="278"/>
      <c r="WVS1" s="278"/>
      <c r="WVT1" s="278"/>
      <c r="WVU1" s="278"/>
      <c r="WVV1" s="278"/>
      <c r="WVW1" s="278"/>
      <c r="WVX1" s="278"/>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166</v>
      </c>
      <c r="C4" s="36" t="s">
        <v>167</v>
      </c>
      <c r="D4" s="36" t="s">
        <v>168</v>
      </c>
      <c r="E4" s="35" t="s">
        <v>169</v>
      </c>
      <c r="F4" s="35" t="s">
        <v>73</v>
      </c>
      <c r="G4" s="35" t="s">
        <v>149</v>
      </c>
      <c r="H4" s="35" t="s">
        <v>170</v>
      </c>
      <c r="I4" s="35" t="s">
        <v>171</v>
      </c>
      <c r="J4" s="35" t="s">
        <v>172</v>
      </c>
      <c r="K4" s="35" t="s">
        <v>173</v>
      </c>
      <c r="L4" s="35" t="s">
        <v>174</v>
      </c>
      <c r="M4" s="35" t="s">
        <v>175</v>
      </c>
      <c r="N4" s="35" t="s">
        <v>176</v>
      </c>
      <c r="O4" s="35" t="s">
        <v>177</v>
      </c>
      <c r="P4" s="35" t="s">
        <v>178</v>
      </c>
      <c r="Q4" s="35" t="s">
        <v>169</v>
      </c>
      <c r="R4" s="57" t="s">
        <v>179</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180</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0</v>
      </c>
      <c r="I5" s="294">
        <f t="shared" si="0"/>
        <v>0</v>
      </c>
      <c r="J5" s="294">
        <f t="shared" si="0"/>
        <v>0</v>
      </c>
      <c r="K5" s="294">
        <f t="shared" si="0"/>
        <v>0</v>
      </c>
      <c r="L5" s="294">
        <f t="shared" si="0"/>
        <v>0</v>
      </c>
      <c r="M5" s="294">
        <f t="shared" si="0"/>
        <v>0</v>
      </c>
      <c r="N5" s="294">
        <f t="shared" si="0"/>
        <v>0</v>
      </c>
      <c r="O5" s="294">
        <f t="shared" si="0"/>
        <v>0</v>
      </c>
      <c r="P5" s="294">
        <f t="shared" si="0"/>
        <v>0</v>
      </c>
      <c r="Q5" s="294">
        <f t="shared" si="0"/>
        <v>0</v>
      </c>
      <c r="R5" s="56" t="str">
        <f>+Probacionistas!$B$1</f>
        <v>Ayacucho Norte</v>
      </c>
    </row>
    <row r="6" spans="1:16144">
      <c r="A6" s="3"/>
      <c r="B6" s="9"/>
      <c r="C6" s="4"/>
      <c r="D6" s="4"/>
      <c r="E6" s="6"/>
      <c r="F6" s="6"/>
      <c r="G6" s="6"/>
      <c r="H6" s="6"/>
      <c r="I6" s="6"/>
      <c r="J6" s="6"/>
      <c r="K6" s="6"/>
      <c r="L6" s="6"/>
      <c r="M6" s="6"/>
      <c r="N6" s="6"/>
      <c r="O6" s="6"/>
      <c r="P6" s="6"/>
      <c r="Q6" s="6"/>
      <c r="R6" s="56" t="str">
        <f>+Probacionistas!$B$1</f>
        <v>Ayacucho Norte</v>
      </c>
    </row>
    <row r="7" spans="1:16144">
      <c r="A7" s="3">
        <v>2.8</v>
      </c>
      <c r="B7" s="295" t="s">
        <v>181</v>
      </c>
      <c r="C7" s="4">
        <f>+SUM(F7:K7)</f>
        <v>90</v>
      </c>
      <c r="D7" s="4">
        <f>+SUM(F7:Q7)</f>
        <v>180</v>
      </c>
      <c r="E7" s="8">
        <v>0</v>
      </c>
      <c r="F7" s="294">
        <f>COUNTIFS(Probacionistas!$AP:$AP,"&lt;&gt;"" ",Probacionistas!$P:$P,"Inscrito nuevo",Probacionistas!$F:$F,"&gt;="&amp;DATEVALUE("01/"&amp;F3&amp;"/"&amp;$F$2),Probacionistas!$F:$F,"&lt;="&amp;EOMONTH(DATEVALUE("01/"&amp;F3&amp;"/"&amp;$F$2),0))</f>
        <v>15</v>
      </c>
      <c r="G7" s="294">
        <f>COUNTIFS(Probacionistas!$AP:$AP,"&lt;&gt;"" ",Probacionistas!$P:$P,"Inscrito nuevo",Probacionistas!$F:$F,"&gt;="&amp;DATEVALUE("01/"&amp;G3&amp;"/"&amp;$F$2),Probacionistas!$F:$F,"&lt;="&amp;EOMONTH(DATEVALUE("01/"&amp;G3&amp;"/"&amp;$F$2),0))</f>
        <v>15</v>
      </c>
      <c r="H7" s="294">
        <f>COUNTIFS(Probacionistas!$AP:$AP,"&lt;&gt;"" ",Probacionistas!$P:$P,"Inscrito nuevo",Probacionistas!$F:$F,"&gt;="&amp;DATEVALUE("01/"&amp;H3&amp;"/"&amp;$F$2),Probacionistas!$F:$F,"&lt;="&amp;EOMONTH(DATEVALUE("01/"&amp;H3&amp;"/"&amp;$F$2),0))</f>
        <v>15</v>
      </c>
      <c r="I7" s="294">
        <f>COUNTIFS(Probacionistas!$AP:$AP,"&lt;&gt;"" ",Probacionistas!$P:$P,"Inscrito nuevo",Probacionistas!$F:$F,"&gt;="&amp;DATEVALUE("01/"&amp;I3&amp;"/"&amp;$F$2),Probacionistas!$F:$F,"&lt;="&amp;EOMONTH(DATEVALUE("01/"&amp;I3&amp;"/"&amp;$F$2),0))</f>
        <v>15</v>
      </c>
      <c r="J7" s="294">
        <f>COUNTIFS(Probacionistas!$AP:$AP,"&lt;&gt;"" ",Probacionistas!$P:$P,"Inscrito nuevo",Probacionistas!$F:$F,"&gt;="&amp;DATEVALUE("01/"&amp;J3&amp;"/"&amp;$F$2),Probacionistas!$F:$F,"&lt;="&amp;EOMONTH(DATEVALUE("01/"&amp;J3&amp;"/"&amp;$F$2),0))</f>
        <v>15</v>
      </c>
      <c r="K7" s="294">
        <f>COUNTIFS(Probacionistas!$AP:$AP,"&lt;&gt;"" ",Probacionistas!$P:$P,"Inscrito nuevo",Probacionistas!$F:$F,"&gt;="&amp;DATEVALUE("01/"&amp;K3&amp;"/"&amp;$F$2),Probacionistas!$F:$F,"&lt;="&amp;EOMONTH(DATEVALUE("01/"&amp;K3&amp;"/"&amp;$F$2),0))</f>
        <v>15</v>
      </c>
      <c r="L7" s="294">
        <f>COUNTIFS(Probacionistas!$AP:$AP,"&lt;&gt;"" ",Probacionistas!$P:$P,"Inscrito nuevo",Probacionistas!$F:$F,"&gt;="&amp;DATEVALUE("01/"&amp;L3&amp;"/"&amp;$F$2),Probacionistas!$F:$F,"&lt;="&amp;EOMONTH(DATEVALUE("01/"&amp;L3&amp;"/"&amp;$F$2),0))</f>
        <v>15</v>
      </c>
      <c r="M7" s="294">
        <f>COUNTIFS(Probacionistas!$AP:$AP,"&lt;&gt;"" ",Probacionistas!$P:$P,"Inscrito nuevo",Probacionistas!$F:$F,"&gt;="&amp;DATEVALUE("01/"&amp;M3&amp;"/"&amp;$F$2),Probacionistas!$F:$F,"&lt;="&amp;EOMONTH(DATEVALUE("01/"&amp;M3&amp;"/"&amp;$F$2),0))</f>
        <v>15</v>
      </c>
      <c r="N7" s="294">
        <f>COUNTIFS(Probacionistas!$AP:$AP,"&lt;&gt;"" ",Probacionistas!$P:$P,"Inscrito nuevo",Probacionistas!$F:$F,"&gt;="&amp;DATEVALUE("01/"&amp;N3&amp;"/"&amp;$F$2),Probacionistas!$F:$F,"&lt;="&amp;EOMONTH(DATEVALUE("01/"&amp;N3&amp;"/"&amp;$F$2),0))</f>
        <v>15</v>
      </c>
      <c r="O7" s="294">
        <f>COUNTIFS(Probacionistas!$AP:$AP,"&lt;&gt;"" ",Probacionistas!$P:$P,"Inscrito nuevo",Probacionistas!$F:$F,"&gt;="&amp;DATEVALUE("01/"&amp;O3&amp;"/"&amp;$F$2),Probacionistas!$F:$F,"&lt;="&amp;EOMONTH(DATEVALUE("01/"&amp;O3&amp;"/"&amp;$F$2),0))</f>
        <v>15</v>
      </c>
      <c r="P7" s="294">
        <f>COUNTIFS(Probacionistas!$AP:$AP,"&lt;&gt;"" ",Probacionistas!$P:$P,"Inscrito nuevo",Probacionistas!$F:$F,"&gt;="&amp;DATEVALUE("01/"&amp;P3&amp;"/"&amp;$F$2),Probacionistas!$F:$F,"&lt;="&amp;EOMONTH(DATEVALUE("01/"&amp;P3&amp;"/"&amp;$F$2),0))</f>
        <v>15</v>
      </c>
      <c r="Q7" s="294">
        <f>COUNTIFS(Probacionistas!$AP:$AP,"&lt;&gt;"" ",Probacionistas!$P:$P,"Inscrito nuevo",Probacionistas!$F:$F,"&gt;="&amp;DATEVALUE("01/"&amp;Q3&amp;"/"&amp;$F$2),Probacionistas!$F:$F,"&lt;="&amp;EOMONTH(DATEVALUE("01/"&amp;Q3&amp;"/"&amp;$F$2),0))</f>
        <v>15</v>
      </c>
      <c r="R7" s="56" t="str">
        <f>+Probacionistas!$B$1</f>
        <v>Ayacucho Norte</v>
      </c>
      <c r="S7" s="62"/>
    </row>
    <row r="8" spans="1:16144">
      <c r="A8" s="3">
        <v>2.82</v>
      </c>
      <c r="B8" s="295" t="s">
        <v>182</v>
      </c>
      <c r="C8" s="4">
        <f ca="1">+SUM(F8:K8)</f>
        <v>72</v>
      </c>
      <c r="D8" s="4">
        <f ca="1">+SUM(F8:Q8)</f>
        <v>144</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12</v>
      </c>
      <c r="G8" s="294">
        <f ca="1">COUNTIFS(Probacionistas!$P:$P,"Inscrito nuevo",Probacionistas!$AP:$AP,"Asistió",Probacionistas!$F:$F,"&lt;="&amp;EOMONTH(DATEVALUE("01/"&amp;G3&amp;"/"&amp;$F$2),0),Probacionistas!$V:$V,"&gt;="&amp;DATEVALUE("01/"&amp;G3&amp;"/"&amp;$F$2),Probacionistas!$N:$N, "&lt;="&amp;"28")</f>
        <v>12</v>
      </c>
      <c r="H8" s="294">
        <f ca="1">COUNTIFS(Probacionistas!$P:$P,"Inscrito nuevo",Probacionistas!$AP:$AP,"Asistió",Probacionistas!$F:$F,"&lt;="&amp;EOMONTH(DATEVALUE("01/"&amp;H3&amp;"/"&amp;$F$2),0),Probacionistas!$V:$V,"&gt;="&amp;DATEVALUE("01/"&amp;H3&amp;"/"&amp;$F$2),Probacionistas!$N:$N, "&lt;="&amp;"28")</f>
        <v>12</v>
      </c>
      <c r="I8" s="294">
        <f ca="1">COUNTIFS(Probacionistas!$P:$P,"Inscrito nuevo",Probacionistas!$AP:$AP,"Asistió",Probacionistas!$F:$F,"&lt;="&amp;EOMONTH(DATEVALUE("01/"&amp;I3&amp;"/"&amp;$F$2),0),Probacionistas!$V:$V,"&gt;="&amp;DATEVALUE("01/"&amp;I3&amp;"/"&amp;$F$2),Probacionistas!$N:$N, "&lt;="&amp;"28")</f>
        <v>12</v>
      </c>
      <c r="J8" s="294">
        <f ca="1">COUNTIFS(Probacionistas!$P:$P,"Inscrito nuevo",Probacionistas!$AP:$AP,"Asistió",Probacionistas!$F:$F,"&lt;="&amp;EOMONTH(DATEVALUE("01/"&amp;J3&amp;"/"&amp;$F$2),0),Probacionistas!$V:$V,"&gt;="&amp;DATEVALUE("01/"&amp;J3&amp;"/"&amp;$F$2),Probacionistas!$N:$N, "&lt;="&amp;"28")</f>
        <v>12</v>
      </c>
      <c r="K8" s="294">
        <f ca="1">COUNTIFS(Probacionistas!$P:$P,"Inscrito nuevo",Probacionistas!$AP:$AP,"Asistió",Probacionistas!$F:$F,"&lt;="&amp;EOMONTH(DATEVALUE("01/"&amp;K3&amp;"/"&amp;$F$2),0),Probacionistas!$V:$V,"&gt;="&amp;DATEVALUE("01/"&amp;K3&amp;"/"&amp;$F$2),Probacionistas!$N:$N, "&lt;="&amp;"28")</f>
        <v>12</v>
      </c>
      <c r="L8" s="294">
        <f ca="1">COUNTIFS(Probacionistas!$P:$P,"Inscrito nuevo",Probacionistas!$AP:$AP,"Asistió",Probacionistas!$F:$F,"&lt;="&amp;EOMONTH(DATEVALUE("01/"&amp;L3&amp;"/"&amp;$F$2),0),Probacionistas!$V:$V,"&gt;="&amp;DATEVALUE("01/"&amp;L3&amp;"/"&amp;$F$2),Probacionistas!$N:$N, "&lt;="&amp;"28")</f>
        <v>12</v>
      </c>
      <c r="M8" s="294">
        <f ca="1">COUNTIFS(Probacionistas!$P:$P,"Inscrito nuevo",Probacionistas!$AP:$AP,"Asistió",Probacionistas!$F:$F,"&lt;="&amp;EOMONTH(DATEVALUE("01/"&amp;M3&amp;"/"&amp;$F$2),0),Probacionistas!$V:$V,"&gt;="&amp;DATEVALUE("01/"&amp;M3&amp;"/"&amp;$F$2),Probacionistas!$N:$N, "&lt;="&amp;"28")</f>
        <v>12</v>
      </c>
      <c r="N8" s="294">
        <f ca="1">COUNTIFS(Probacionistas!$P:$P,"Inscrito nuevo",Probacionistas!$AP:$AP,"Asistió",Probacionistas!$F:$F,"&lt;="&amp;EOMONTH(DATEVALUE("01/"&amp;N3&amp;"/"&amp;$F$2),0),Probacionistas!$V:$V,"&gt;="&amp;DATEVALUE("01/"&amp;N3&amp;"/"&amp;$F$2),Probacionistas!$N:$N, "&lt;="&amp;"28")</f>
        <v>12</v>
      </c>
      <c r="O8" s="294">
        <f ca="1">COUNTIFS(Probacionistas!$P:$P,"Inscrito nuevo",Probacionistas!$AP:$AP,"Asistió",Probacionistas!$F:$F,"&lt;="&amp;EOMONTH(DATEVALUE("01/"&amp;O3&amp;"/"&amp;$F$2),0),Probacionistas!$V:$V,"&gt;="&amp;DATEVALUE("01/"&amp;O3&amp;"/"&amp;$F$2),Probacionistas!$N:$N, "&lt;="&amp;"28")</f>
        <v>12</v>
      </c>
      <c r="P8" s="294">
        <f ca="1">COUNTIFS(Probacionistas!$P:$P,"Inscrito nuevo",Probacionistas!$AP:$AP,"Asistió",Probacionistas!$F:$F,"&lt;="&amp;EOMONTH(DATEVALUE("01/"&amp;P3&amp;"/"&amp;$F$2),0),Probacionistas!$V:$V,"&gt;="&amp;DATEVALUE("01/"&amp;P3&amp;"/"&amp;$F$2),Probacionistas!$N:$N, "&lt;="&amp;"28")</f>
        <v>12</v>
      </c>
      <c r="Q8" s="294">
        <f ca="1">COUNTIFS(Probacionistas!$P:$P,"Inscrito nuevo",Probacionistas!$AP:$AP,"Asistió",Probacionistas!$F:$F,"&lt;="&amp;EOMONTH(DATEVALUE("01/"&amp;Q3&amp;"/"&amp;$F$2),0),Probacionistas!$V:$V,"&gt;="&amp;DATEVALUE("01/"&amp;Q3&amp;"/"&amp;$F$2),Probacionistas!$N:$N, "&lt;="&amp;"28")</f>
        <v>12</v>
      </c>
      <c r="R8" s="56" t="str">
        <f>+Probacionistas!$B$1</f>
        <v>Ayacucho Norte</v>
      </c>
    </row>
    <row r="9" spans="1:16144">
      <c r="A9" s="305"/>
      <c r="B9" s="295"/>
      <c r="C9" s="306"/>
      <c r="D9" s="306"/>
      <c r="E9" s="294"/>
      <c r="F9" s="294"/>
      <c r="G9" s="294"/>
      <c r="H9" s="294"/>
      <c r="I9" s="294"/>
      <c r="J9" s="294"/>
      <c r="K9" s="294"/>
      <c r="L9" s="294"/>
      <c r="M9" s="294"/>
      <c r="N9" s="294"/>
      <c r="O9" s="294"/>
      <c r="P9" s="294"/>
      <c r="Q9" s="294"/>
      <c r="R9" s="56" t="str">
        <f>+Probacionistas!$B$1</f>
        <v>Ayacucho Norte</v>
      </c>
    </row>
    <row r="10" spans="1:16144">
      <c r="A10" s="296">
        <v>2.101</v>
      </c>
      <c r="B10" s="297" t="s">
        <v>183</v>
      </c>
      <c r="C10" s="4">
        <f>+SUM(F10:K10)</f>
        <v>0</v>
      </c>
      <c r="D10" s="4">
        <f>+SUM(F10:Q10)</f>
        <v>0</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0</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Ayacucho Norte</v>
      </c>
    </row>
    <row r="11" spans="1:16144">
      <c r="A11" s="296">
        <v>2.11</v>
      </c>
      <c r="B11" s="298" t="s">
        <v>184</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Ayacucho Norte</v>
      </c>
    </row>
    <row r="12" spans="1:16144">
      <c r="A12" s="296">
        <v>2.12</v>
      </c>
      <c r="B12" s="299" t="s">
        <v>185</v>
      </c>
      <c r="C12" s="4">
        <f>+C5+C10-C11-C13</f>
        <v>0</v>
      </c>
      <c r="D12" s="4">
        <f>+D5+D10-D11-D13</f>
        <v>0</v>
      </c>
      <c r="E12" s="22"/>
      <c r="F12" s="294">
        <f t="shared" ref="F12:Q12" si="1">+F5+F10-F11-F13</f>
        <v>0</v>
      </c>
      <c r="G12" s="294">
        <f t="shared" si="1"/>
        <v>0</v>
      </c>
      <c r="H12" s="294">
        <f t="shared" si="1"/>
        <v>0</v>
      </c>
      <c r="I12" s="294">
        <f t="shared" si="1"/>
        <v>0</v>
      </c>
      <c r="J12" s="294">
        <f t="shared" si="1"/>
        <v>0</v>
      </c>
      <c r="K12" s="294">
        <f t="shared" si="1"/>
        <v>0</v>
      </c>
      <c r="L12" s="294">
        <f t="shared" si="1"/>
        <v>0</v>
      </c>
      <c r="M12" s="294">
        <f t="shared" si="1"/>
        <v>0</v>
      </c>
      <c r="N12" s="294">
        <f t="shared" si="1"/>
        <v>0</v>
      </c>
      <c r="O12" s="294">
        <f t="shared" si="1"/>
        <v>0</v>
      </c>
      <c r="P12" s="294">
        <f t="shared" si="1"/>
        <v>0</v>
      </c>
      <c r="Q12" s="294">
        <f t="shared" si="1"/>
        <v>0</v>
      </c>
      <c r="R12" s="56" t="str">
        <f>+Probacionistas!$B$1</f>
        <v>Ayacucho Norte</v>
      </c>
    </row>
    <row r="13" spans="1:16144">
      <c r="A13" s="296">
        <v>2.13</v>
      </c>
      <c r="B13" s="299" t="s">
        <v>186</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Ayacucho Norte</v>
      </c>
    </row>
    <row r="14" spans="1:16144">
      <c r="A14" s="296">
        <v>2.14</v>
      </c>
      <c r="B14" s="299" t="s">
        <v>187</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Ayacucho Norte</v>
      </c>
    </row>
    <row r="15" spans="1:16144">
      <c r="A15" s="296">
        <v>2.15</v>
      </c>
      <c r="B15" s="299" t="s">
        <v>188</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Ayacucho Norte</v>
      </c>
    </row>
    <row r="16" spans="1:16144">
      <c r="A16" s="296">
        <v>2.16</v>
      </c>
      <c r="B16" s="295" t="s">
        <v>189</v>
      </c>
      <c r="C16" s="4">
        <f>+SUM(E16:L16)</f>
        <v>14</v>
      </c>
      <c r="D16" s="4">
        <f>+SUM(E16:Q16)</f>
        <v>24</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2</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2</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2</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2</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2</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2</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2</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2</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2</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2</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2</v>
      </c>
      <c r="R16" s="56" t="str">
        <f>+Probacionistas!$B$1</f>
        <v>Ayacucho Norte</v>
      </c>
    </row>
    <row r="17" spans="1:18">
      <c r="A17" s="302">
        <v>1</v>
      </c>
      <c r="B17" s="295" t="s">
        <v>190</v>
      </c>
      <c r="C17" s="4">
        <f>+SUM(F17:K17)</f>
        <v>12</v>
      </c>
      <c r="D17" s="4">
        <f>+SUM(F17:Q17)</f>
        <v>24</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2</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2</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2</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2</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2</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2</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2</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2</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2</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2</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2</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2</v>
      </c>
      <c r="R17" s="56" t="str">
        <f>+Probacionistas!$B$1</f>
        <v>Ayacucho Norte</v>
      </c>
    </row>
    <row r="18" spans="1:18">
      <c r="A18" s="296">
        <v>2.17</v>
      </c>
      <c r="B18" s="303" t="s">
        <v>191</v>
      </c>
      <c r="C18" s="4">
        <f>+SUM(F18:K18)</f>
        <v>18</v>
      </c>
      <c r="D18" s="4">
        <f>+SUM(F18:Q18)</f>
        <v>36</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3</v>
      </c>
      <c r="G18" s="294" cm="1">
        <f t="array" ref="G18">IFERROR(ROWS(_xlfn.UNIQUE(_xlfn._xlws.FILTER(_xlfn.VSTACK(Tabla1[Ética], Tabla1[Soc - FH]),
      (MONTH(_xlfn.VSTACK(Tabla1[Fecha Inicio grupo], Tabla1[Fecha Inicio grupo])) = MONTH(DATEVALUE("01/"&amp;G3&amp;"/"&amp;$F$2))    ) * (_xlfn.VSTACK(Tabla1[Ética], Tabla1[Soc - FH]) &lt;&gt; "")))),0)</f>
        <v>3</v>
      </c>
      <c r="H18" s="294" cm="1">
        <f t="array" ref="H18">IFERROR(ROWS(_xlfn.UNIQUE(_xlfn._xlws.FILTER(_xlfn.VSTACK(Tabla1[Ética], Tabla1[Soc - FH]),
      (MONTH(_xlfn.VSTACK(Tabla1[Fecha Inicio grupo], Tabla1[Fecha Inicio grupo])) = MONTH(DATEVALUE("01/"&amp;H3&amp;"/"&amp;$F$2))    ) * (_xlfn.VSTACK(Tabla1[Ética], Tabla1[Soc - FH]) &lt;&gt; "")))),0)</f>
        <v>3</v>
      </c>
      <c r="I18" s="294" cm="1">
        <f t="array" ref="I18">IFERROR(ROWS(_xlfn.UNIQUE(_xlfn._xlws.FILTER(_xlfn.VSTACK(Tabla1[Ética], Tabla1[Soc - FH]),
      (MONTH(_xlfn.VSTACK(Tabla1[Fecha Inicio grupo], Tabla1[Fecha Inicio grupo])) = MONTH(DATEVALUE("01/"&amp;I3&amp;"/"&amp;$F$2))    ) * (_xlfn.VSTACK(Tabla1[Ética], Tabla1[Soc - FH]) &lt;&gt; "")))),0)</f>
        <v>3</v>
      </c>
      <c r="J18" s="294" cm="1">
        <f t="array" ref="J18">IFERROR(ROWS(_xlfn.UNIQUE(_xlfn._xlws.FILTER(_xlfn.VSTACK(Tabla1[Ética], Tabla1[Soc - FH]),
      (MONTH(_xlfn.VSTACK(Tabla1[Fecha Inicio grupo], Tabla1[Fecha Inicio grupo])) = MONTH(DATEVALUE("01/"&amp;J3&amp;"/"&amp;$F$2))    ) * (_xlfn.VSTACK(Tabla1[Ética], Tabla1[Soc - FH]) &lt;&gt; "")))),0)</f>
        <v>3</v>
      </c>
      <c r="K18" s="294" cm="1">
        <f t="array" ref="K18">IFERROR(ROWS(_xlfn.UNIQUE(_xlfn._xlws.FILTER(_xlfn.VSTACK(Tabla1[Ética], Tabla1[Soc - FH]),
      (MONTH(_xlfn.VSTACK(Tabla1[Fecha Inicio grupo], Tabla1[Fecha Inicio grupo])) = MONTH(DATEVALUE("01/"&amp;K3&amp;"/"&amp;$F$2))    ) * (_xlfn.VSTACK(Tabla1[Ética], Tabla1[Soc - FH]) &lt;&gt; "")))),0)</f>
        <v>3</v>
      </c>
      <c r="L18" s="294" cm="1">
        <f t="array" ref="L18">IFERROR(ROWS(_xlfn.UNIQUE(_xlfn._xlws.FILTER(_xlfn.VSTACK(Tabla1[Ética], Tabla1[Soc - FH]),
      (MONTH(_xlfn.VSTACK(Tabla1[Fecha Inicio grupo], Tabla1[Fecha Inicio grupo])) = MONTH(DATEVALUE("01/"&amp;L3&amp;"/"&amp;$F$2))    ) * (_xlfn.VSTACK(Tabla1[Ética], Tabla1[Soc - FH]) &lt;&gt; "")))),0)</f>
        <v>3</v>
      </c>
      <c r="M18" s="294" cm="1">
        <f t="array" ref="M18">IFERROR(ROWS(_xlfn.UNIQUE(_xlfn._xlws.FILTER(_xlfn.VSTACK(Tabla1[Ética], Tabla1[Soc - FH]),
      (MONTH(_xlfn.VSTACK(Tabla1[Fecha Inicio grupo], Tabla1[Fecha Inicio grupo])) = MONTH(DATEVALUE("01/"&amp;M3&amp;"/"&amp;$F$2))    ) * (_xlfn.VSTACK(Tabla1[Ética], Tabla1[Soc - FH]) &lt;&gt; "")))),0)</f>
        <v>3</v>
      </c>
      <c r="N18" s="294" cm="1">
        <f t="array" ref="N18">IFERROR(ROWS(_xlfn.UNIQUE(_xlfn._xlws.FILTER(_xlfn.VSTACK(Tabla1[Ética], Tabla1[Soc - FH]),
      (MONTH(_xlfn.VSTACK(Tabla1[Fecha Inicio grupo], Tabla1[Fecha Inicio grupo])) = MONTH(DATEVALUE("01/"&amp;N3&amp;"/"&amp;$F$2))    ) * (_xlfn.VSTACK(Tabla1[Ética], Tabla1[Soc - FH]) &lt;&gt; "")))),0)</f>
        <v>3</v>
      </c>
      <c r="O18" s="294" cm="1">
        <f t="array" ref="O18">IFERROR(ROWS(_xlfn.UNIQUE(_xlfn._xlws.FILTER(_xlfn.VSTACK(Tabla1[Ética], Tabla1[Soc - FH]),
      (MONTH(_xlfn.VSTACK(Tabla1[Fecha Inicio grupo], Tabla1[Fecha Inicio grupo])) = MONTH(DATEVALUE("01/"&amp;O3&amp;"/"&amp;$F$2))    ) * (_xlfn.VSTACK(Tabla1[Ética], Tabla1[Soc - FH]) &lt;&gt; "")))),0)</f>
        <v>3</v>
      </c>
      <c r="P18" s="294" cm="1">
        <f t="array" ref="P18">IFERROR(ROWS(_xlfn.UNIQUE(_xlfn._xlws.FILTER(_xlfn.VSTACK(Tabla1[Ética], Tabla1[Soc - FH]),
      (MONTH(_xlfn.VSTACK(Tabla1[Fecha Inicio grupo], Tabla1[Fecha Inicio grupo])) = MONTH(DATEVALUE("01/"&amp;P3&amp;"/"&amp;$F$2))    ) * (_xlfn.VSTACK(Tabla1[Ética], Tabla1[Soc - FH]) &lt;&gt; "")))),0)</f>
        <v>3</v>
      </c>
      <c r="Q18" s="294" cm="1">
        <f t="array" ref="Q18">IFERROR(ROWS(_xlfn.UNIQUE(_xlfn._xlws.FILTER(_xlfn.VSTACK(Tabla1[Ética], Tabla1[Soc - FH]),
      (MONTH(_xlfn.VSTACK(Tabla1[Fecha Inicio grupo], Tabla1[Fecha Inicio grupo])) = MONTH(DATEVALUE("01/"&amp;Q3&amp;"/"&amp;$F$2))    ) * (_xlfn.VSTACK(Tabla1[Ética], Tabla1[Soc - FH]) &lt;&gt; "")))),0)</f>
        <v>3</v>
      </c>
      <c r="R18" s="56" t="str">
        <f>+Probacionistas!$B$1</f>
        <v>Ayacucho Norte</v>
      </c>
    </row>
    <row r="19" spans="1:18">
      <c r="A19" s="296"/>
      <c r="B19" s="3" t="s">
        <v>192</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Ayacucho Norte</v>
      </c>
    </row>
    <row r="20" spans="1:18">
      <c r="A20" s="296">
        <v>2.1800000000000002</v>
      </c>
      <c r="B20" s="7" t="s">
        <v>193</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0</v>
      </c>
      <c r="G20" s="294">
        <f>COUNTIFS(Probacionistas!$AP:$AP,"&lt;&gt;"" ",Probacionistas!$P:$P,"Inscrito nuevo",Probacionistas!$BC:$BC,"Redes sociales",Probacionistas!$F:$F,"&gt;="&amp;DATEVALUE("01/"&amp;G3&amp;"/"&amp;$F$2),Probacionistas!$F:$F,"&lt;="&amp;EOMONTH(DATEVALUE("01/"&amp;G3&amp;"/"&amp;$F$2),0))</f>
        <v>0</v>
      </c>
      <c r="H20" s="294">
        <f>COUNTIFS(Probacionistas!$AP:$AP,"&lt;&gt;"" ",Probacionistas!$P:$P,"Inscrito nuevo",Probacionistas!$BC:$BC,"Redes sociales",Probacionistas!$F:$F,"&gt;="&amp;DATEVALUE("01/"&amp;H3&amp;"/"&amp;$F$2),Probacionistas!$F:$F,"&lt;="&amp;EOMONTH(DATEVALUE("01/"&amp;H3&amp;"/"&amp;$F$2),0))</f>
        <v>0</v>
      </c>
      <c r="I20" s="294">
        <f>COUNTIFS(Probacionistas!$AP:$AP,"&lt;&gt;"" ",Probacionistas!$P:$P,"Inscrito nuevo",Probacionistas!$BC:$BC,"Redes sociales",Probacionistas!$F:$F,"&gt;="&amp;DATEVALUE("01/"&amp;I3&amp;"/"&amp;$F$2),Probacionistas!$F:$F,"&lt;="&amp;EOMONTH(DATEVALUE("01/"&amp;I3&amp;"/"&amp;$F$2),0))</f>
        <v>0</v>
      </c>
      <c r="J20" s="294">
        <f>COUNTIFS(Probacionistas!$AP:$AP,"&lt;&gt;"" ",Probacionistas!$P:$P,"Inscrito nuevo",Probacionistas!$BC:$BC,"Redes sociales",Probacionistas!$F:$F,"&gt;="&amp;DATEVALUE("01/"&amp;J3&amp;"/"&amp;$F$2),Probacionistas!$F:$F,"&lt;="&amp;EOMONTH(DATEVALUE("01/"&amp;J3&amp;"/"&amp;$F$2),0))</f>
        <v>0</v>
      </c>
      <c r="K20" s="294">
        <f>COUNTIFS(Probacionistas!$AP:$AP,"&lt;&gt;"" ",Probacionistas!$P:$P,"Inscrito nuevo",Probacionistas!$BC:$BC,"Redes sociales",Probacionistas!$F:$F,"&gt;="&amp;DATEVALUE("01/"&amp;K3&amp;"/"&amp;$F$2),Probacionistas!$F:$F,"&lt;="&amp;EOMONTH(DATEVALUE("01/"&amp;K3&amp;"/"&amp;$F$2),0))</f>
        <v>0</v>
      </c>
      <c r="L20" s="294">
        <f>COUNTIFS(Probacionistas!$AP:$AP,"&lt;&gt;"" ",Probacionistas!$P:$P,"Inscrito nuevo",Probacionistas!$BC:$BC,"Redes sociales",Probacionistas!$F:$F,"&gt;="&amp;DATEVALUE("01/"&amp;L3&amp;"/"&amp;$F$2),Probacionistas!$F:$F,"&lt;="&amp;EOMONTH(DATEVALUE("01/"&amp;L3&amp;"/"&amp;$F$2),0))</f>
        <v>0</v>
      </c>
      <c r="M20" s="294">
        <f>COUNTIFS(Probacionistas!$AP:$AP,"&lt;&gt;"" ",Probacionistas!$P:$P,"Inscrito nuevo",Probacionistas!$BC:$BC,"Redes sociales",Probacionistas!$F:$F,"&gt;="&amp;DATEVALUE("01/"&amp;M3&amp;"/"&amp;$F$2),Probacionistas!$F:$F,"&lt;="&amp;EOMONTH(DATEVALUE("01/"&amp;M3&amp;"/"&amp;$F$2),0))</f>
        <v>0</v>
      </c>
      <c r="N20" s="294">
        <f>COUNTIFS(Probacionistas!$AP:$AP,"&lt;&gt;"" ",Probacionistas!$P:$P,"Inscrito nuevo",Probacionistas!$BC:$BC,"Redes sociales",Probacionistas!$F:$F,"&gt;="&amp;DATEVALUE("01/"&amp;N3&amp;"/"&amp;$F$2),Probacionistas!$F:$F,"&lt;="&amp;EOMONTH(DATEVALUE("01/"&amp;N3&amp;"/"&amp;$F$2),0))</f>
        <v>0</v>
      </c>
      <c r="O20" s="294">
        <f>COUNTIFS(Probacionistas!$AP:$AP,"&lt;&gt;"" ",Probacionistas!$P:$P,"Inscrito nuevo",Probacionistas!$BC:$BC,"Redes sociales",Probacionistas!$F:$F,"&gt;="&amp;DATEVALUE("01/"&amp;O3&amp;"/"&amp;$F$2),Probacionistas!$F:$F,"&lt;="&amp;EOMONTH(DATEVALUE("01/"&amp;O3&amp;"/"&amp;$F$2),0))</f>
        <v>0</v>
      </c>
      <c r="P20" s="294">
        <f>COUNTIFS(Probacionistas!$AP:$AP,"&lt;&gt;"" ",Probacionistas!$P:$P,"Inscrito nuevo",Probacionistas!$BC:$BC,"Redes sociales",Probacionistas!$F:$F,"&gt;="&amp;DATEVALUE("01/"&amp;P3&amp;"/"&amp;$F$2),Probacionistas!$F:$F,"&lt;="&amp;EOMONTH(DATEVALUE("01/"&amp;P3&amp;"/"&amp;$F$2),0))</f>
        <v>0</v>
      </c>
      <c r="Q20" s="294">
        <f>COUNTIFS(Probacionistas!$AP:$AP,"&lt;&gt;"" ",Probacionistas!$P:$P,"Inscrito nuevo",Probacionistas!$BC:$BC,"Redes sociales",Probacionistas!$F:$F,"&gt;="&amp;DATEVALUE("01/"&amp;Q3&amp;"/"&amp;$F$2),Probacionistas!$F:$F,"&lt;="&amp;EOMONTH(DATEVALUE("01/"&amp;Q3&amp;"/"&amp;$F$2),0))</f>
        <v>0</v>
      </c>
      <c r="R20" s="56" t="str">
        <f>+Probacionistas!$B$1</f>
        <v>Ayacucho Norte</v>
      </c>
    </row>
    <row r="21" spans="1:18">
      <c r="A21" s="296">
        <v>2.19</v>
      </c>
      <c r="B21" s="165" t="s">
        <v>194</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Ayacucho Norte</v>
      </c>
    </row>
    <row r="22" spans="1:18">
      <c r="A22" s="296">
        <v>2.2000000000000002</v>
      </c>
      <c r="B22" s="7" t="s">
        <v>195</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0</v>
      </c>
      <c r="G22" s="294">
        <f>COUNTIFS(Probacionistas!$AP:$AP,"&lt;&gt;"" ",Probacionistas!$P:$P,"Inscrito nuevo",Probacionistas!$BC:$BC,"Contacto Personal",Probacionistas!$F:$F,"&gt;="&amp;DATEVALUE("01/"&amp;G3&amp;"/"&amp;$F$2),Probacionistas!$F:$F,"&lt;="&amp;EOMONTH(DATEVALUE("01/"&amp;G3&amp;"/"&amp;$F$2),0))</f>
        <v>0</v>
      </c>
      <c r="H22" s="294">
        <f>COUNTIFS(Probacionistas!$AP:$AP,"&lt;&gt;"" ",Probacionistas!$P:$P,"Inscrito nuevo",Probacionistas!$BC:$BC,"Contacto Personal",Probacionistas!$F:$F,"&gt;="&amp;DATEVALUE("01/"&amp;H3&amp;"/"&amp;$F$2),Probacionistas!$F:$F,"&lt;="&amp;EOMONTH(DATEVALUE("01/"&amp;H3&amp;"/"&amp;$F$2),0))</f>
        <v>0</v>
      </c>
      <c r="I22" s="294">
        <f>COUNTIFS(Probacionistas!$AP:$AP,"&lt;&gt;"" ",Probacionistas!$P:$P,"Inscrito nuevo",Probacionistas!$BC:$BC,"Contacto Personal",Probacionistas!$F:$F,"&gt;="&amp;DATEVALUE("01/"&amp;I3&amp;"/"&amp;$F$2),Probacionistas!$F:$F,"&lt;="&amp;EOMONTH(DATEVALUE("01/"&amp;I3&amp;"/"&amp;$F$2),0))</f>
        <v>0</v>
      </c>
      <c r="J22" s="294">
        <f>COUNTIFS(Probacionistas!$AP:$AP,"&lt;&gt;"" ",Probacionistas!$P:$P,"Inscrito nuevo",Probacionistas!$BC:$BC,"Contacto Personal",Probacionistas!$F:$F,"&gt;="&amp;DATEVALUE("01/"&amp;J3&amp;"/"&amp;$F$2),Probacionistas!$F:$F,"&lt;="&amp;EOMONTH(DATEVALUE("01/"&amp;J3&amp;"/"&amp;$F$2),0))</f>
        <v>0</v>
      </c>
      <c r="K22" s="294">
        <f>COUNTIFS(Probacionistas!$AP:$AP,"&lt;&gt;"" ",Probacionistas!$P:$P,"Inscrito nuevo",Probacionistas!$BC:$BC,"Contacto Personal",Probacionistas!$F:$F,"&gt;="&amp;DATEVALUE("01/"&amp;K3&amp;"/"&amp;$F$2),Probacionistas!$F:$F,"&lt;="&amp;EOMONTH(DATEVALUE("01/"&amp;K3&amp;"/"&amp;$F$2),0))</f>
        <v>0</v>
      </c>
      <c r="L22" s="294">
        <f>COUNTIFS(Probacionistas!$AP:$AP,"&lt;&gt;"" ",Probacionistas!$P:$P,"Inscrito nuevo",Probacionistas!$BC:$BC,"Contacto Personal",Probacionistas!$F:$F,"&gt;="&amp;DATEVALUE("01/"&amp;L3&amp;"/"&amp;$F$2),Probacionistas!$F:$F,"&lt;="&amp;EOMONTH(DATEVALUE("01/"&amp;L3&amp;"/"&amp;$F$2),0))</f>
        <v>0</v>
      </c>
      <c r="M22" s="294">
        <f>COUNTIFS(Probacionistas!$AP:$AP,"&lt;&gt;"" ",Probacionistas!$P:$P,"Inscrito nuevo",Probacionistas!$BC:$BC,"Contacto Personal",Probacionistas!$F:$F,"&gt;="&amp;DATEVALUE("01/"&amp;M3&amp;"/"&amp;$F$2),Probacionistas!$F:$F,"&lt;="&amp;EOMONTH(DATEVALUE("01/"&amp;M3&amp;"/"&amp;$F$2),0))</f>
        <v>0</v>
      </c>
      <c r="N22" s="294">
        <f>COUNTIFS(Probacionistas!$AP:$AP,"&lt;&gt;"" ",Probacionistas!$P:$P,"Inscrito nuevo",Probacionistas!$BC:$BC,"Contacto Personal",Probacionistas!$F:$F,"&gt;="&amp;DATEVALUE("01/"&amp;N3&amp;"/"&amp;$F$2),Probacionistas!$F:$F,"&lt;="&amp;EOMONTH(DATEVALUE("01/"&amp;N3&amp;"/"&amp;$F$2),0))</f>
        <v>0</v>
      </c>
      <c r="O22" s="294">
        <f>COUNTIFS(Probacionistas!$AP:$AP,"&lt;&gt;"" ",Probacionistas!$P:$P,"Inscrito nuevo",Probacionistas!$BC:$BC,"Contacto Personal",Probacionistas!$F:$F,"&gt;="&amp;DATEVALUE("01/"&amp;O3&amp;"/"&amp;$F$2),Probacionistas!$F:$F,"&lt;="&amp;EOMONTH(DATEVALUE("01/"&amp;O3&amp;"/"&amp;$F$2),0))</f>
        <v>0</v>
      </c>
      <c r="P22" s="294">
        <f>COUNTIFS(Probacionistas!$AP:$AP,"&lt;&gt;"" ",Probacionistas!$P:$P,"Inscrito nuevo",Probacionistas!$BC:$BC,"Contacto Personal",Probacionistas!$F:$F,"&gt;="&amp;DATEVALUE("01/"&amp;P3&amp;"/"&amp;$F$2),Probacionistas!$F:$F,"&lt;="&amp;EOMONTH(DATEVALUE("01/"&amp;P3&amp;"/"&amp;$F$2),0))</f>
        <v>0</v>
      </c>
      <c r="Q22" s="294">
        <f>COUNTIFS(Probacionistas!$AP:$AP,"&lt;&gt;"" ",Probacionistas!$P:$P,"Inscrito nuevo",Probacionistas!$BC:$BC,"Contacto Personal",Probacionistas!$F:$F,"&gt;="&amp;DATEVALUE("01/"&amp;Q3&amp;"/"&amp;$F$2),Probacionistas!$F:$F,"&lt;="&amp;EOMONTH(DATEVALUE("01/"&amp;Q3&amp;"/"&amp;$F$2),0))</f>
        <v>0</v>
      </c>
      <c r="R22" s="56" t="str">
        <f>+Probacionistas!$B$1</f>
        <v>Ayacucho Norte</v>
      </c>
    </row>
    <row r="23" spans="1:18">
      <c r="A23" s="296">
        <v>2.21</v>
      </c>
      <c r="B23" s="7" t="s">
        <v>196</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Ayacucho Norte</v>
      </c>
    </row>
    <row r="24" spans="1:18">
      <c r="A24" s="296">
        <v>2.2200000000000002</v>
      </c>
      <c r="B24" s="7" t="s">
        <v>197</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Ayacucho Norte</v>
      </c>
    </row>
    <row r="25" spans="1:18">
      <c r="A25" s="296">
        <v>2.23</v>
      </c>
      <c r="B25" s="10" t="s">
        <v>198</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Ayacucho Norte</v>
      </c>
    </row>
    <row r="26" spans="1:18">
      <c r="A26" s="296">
        <v>2.2400000000000002</v>
      </c>
      <c r="B26" s="10" t="s">
        <v>199</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Ayacucho Norte</v>
      </c>
    </row>
    <row r="27" spans="1:18">
      <c r="A27" s="296">
        <v>2.25</v>
      </c>
      <c r="B27" s="166" t="s">
        <v>200</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Ayacucho Norte</v>
      </c>
    </row>
  </sheetData>
  <sheetProtection algorithmName="SHA-512" hashValue="97KyLNTD/HE0BrnyAXNQAFjKmL/ttpI2EBrZ1K+97D88qsNLC0fYXY2J5cGgfvwaK5aKrqo7rZ9lZ54mrd3/0A==" saltValue="w2JMY2ACabHAhPt+mlVowA=="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O6" sqref="O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201</v>
      </c>
      <c r="C1" s="115" t="s">
        <v>202</v>
      </c>
      <c r="D1" s="135" t="s">
        <v>15</v>
      </c>
      <c r="E1" s="214" t="s">
        <v>23</v>
      </c>
      <c r="G1" s="134" t="s">
        <v>203</v>
      </c>
      <c r="H1" s="115" t="s">
        <v>204</v>
      </c>
      <c r="J1" s="121" t="s">
        <v>205</v>
      </c>
      <c r="K1" s="122" t="s">
        <v>206</v>
      </c>
      <c r="L1" s="122" t="s">
        <v>207</v>
      </c>
      <c r="M1" s="122" t="s">
        <v>208</v>
      </c>
      <c r="N1" s="120" t="s">
        <v>209</v>
      </c>
      <c r="P1" s="133" t="s">
        <v>210</v>
      </c>
      <c r="R1" s="223" t="s">
        <v>179</v>
      </c>
      <c r="S1" s="224" t="s">
        <v>211</v>
      </c>
      <c r="U1" s="111" t="s">
        <v>212</v>
      </c>
      <c r="V1" s="137" t="s">
        <v>213</v>
      </c>
      <c r="W1" s="159" t="s">
        <v>214</v>
      </c>
      <c r="X1" s="160" t="s">
        <v>204</v>
      </c>
      <c r="Y1" s="161" t="s">
        <v>215</v>
      </c>
      <c r="AA1" s="110" t="s">
        <v>216</v>
      </c>
      <c r="AC1" s="110" t="s">
        <v>217</v>
      </c>
      <c r="AE1" s="171" t="s">
        <v>12</v>
      </c>
      <c r="AF1" s="172" t="s">
        <v>218</v>
      </c>
      <c r="AH1" s="173" t="s">
        <v>13</v>
      </c>
      <c r="AI1" s="174" t="s">
        <v>218</v>
      </c>
      <c r="AK1" s="273" t="s">
        <v>53</v>
      </c>
      <c r="AM1" s="290" t="s">
        <v>53</v>
      </c>
      <c r="AN1" s="290" t="s">
        <v>219</v>
      </c>
    </row>
    <row r="2" spans="1:40" ht="24">
      <c r="A2" s="158" t="s">
        <v>148</v>
      </c>
      <c r="B2" s="116">
        <v>1</v>
      </c>
      <c r="C2" s="156" t="s">
        <v>114</v>
      </c>
      <c r="D2" s="276"/>
      <c r="E2" s="215" t="s">
        <v>109</v>
      </c>
      <c r="G2" s="267" t="s">
        <v>84</v>
      </c>
      <c r="H2" s="267" t="s">
        <v>220</v>
      </c>
      <c r="J2" s="123" t="s">
        <v>84</v>
      </c>
      <c r="K2" s="112" t="s">
        <v>84</v>
      </c>
      <c r="L2" s="112" t="s">
        <v>84</v>
      </c>
      <c r="M2" s="112" t="str">
        <f>+J2&amp;K2&amp;L2</f>
        <v>PPP</v>
      </c>
      <c r="N2" s="124" t="s">
        <v>221</v>
      </c>
      <c r="P2" s="230" t="s">
        <v>222</v>
      </c>
      <c r="R2" s="225" t="s">
        <v>223</v>
      </c>
      <c r="S2" s="226">
        <v>5</v>
      </c>
      <c r="U2" s="219" t="s">
        <v>224</v>
      </c>
      <c r="V2" s="220" t="s">
        <v>225</v>
      </c>
      <c r="W2" s="142" t="s">
        <v>226</v>
      </c>
      <c r="X2" s="140" t="s">
        <v>227</v>
      </c>
      <c r="Y2" s="136" t="s">
        <v>228</v>
      </c>
      <c r="AA2" s="268" t="s">
        <v>229</v>
      </c>
      <c r="AC2" s="139" t="s">
        <v>73</v>
      </c>
      <c r="AE2" s="175" t="s">
        <v>230</v>
      </c>
      <c r="AF2" s="176" t="s">
        <v>230</v>
      </c>
      <c r="AH2" s="177" t="s">
        <v>75</v>
      </c>
      <c r="AI2" s="178" t="s">
        <v>231</v>
      </c>
      <c r="AK2" s="274" t="s">
        <v>232</v>
      </c>
      <c r="AM2" s="274" t="s">
        <v>232</v>
      </c>
      <c r="AN2" s="291">
        <v>45658</v>
      </c>
    </row>
    <row r="3" spans="1:40" ht="14.45">
      <c r="A3" s="208" t="s">
        <v>233</v>
      </c>
      <c r="B3" s="116">
        <v>2</v>
      </c>
      <c r="C3" s="117" t="s">
        <v>157</v>
      </c>
      <c r="D3" s="276"/>
      <c r="E3" s="216" t="s">
        <v>156</v>
      </c>
      <c r="G3" s="267" t="s">
        <v>234</v>
      </c>
      <c r="H3" s="267" t="s">
        <v>229</v>
      </c>
      <c r="J3" s="125" t="s">
        <v>84</v>
      </c>
      <c r="K3" s="26" t="s">
        <v>84</v>
      </c>
      <c r="L3" s="26" t="s">
        <v>89</v>
      </c>
      <c r="M3" s="26" t="str">
        <f t="shared" ref="M3:M17" si="0">+J3&amp;K3&amp;L3</f>
        <v>PPF</v>
      </c>
      <c r="N3" s="126" t="s">
        <v>221</v>
      </c>
      <c r="P3" s="230" t="s">
        <v>235</v>
      </c>
      <c r="R3" s="225" t="s">
        <v>236</v>
      </c>
      <c r="S3" s="226" t="s">
        <v>237</v>
      </c>
      <c r="U3" s="221" t="s">
        <v>238</v>
      </c>
      <c r="V3" s="222" t="s">
        <v>238</v>
      </c>
      <c r="W3" s="142" t="s">
        <v>239</v>
      </c>
      <c r="X3" s="140" t="s">
        <v>240</v>
      </c>
      <c r="Y3" s="136"/>
      <c r="AA3" s="269" t="s">
        <v>81</v>
      </c>
      <c r="AC3" s="139" t="s">
        <v>149</v>
      </c>
      <c r="AE3" s="175" t="s">
        <v>103</v>
      </c>
      <c r="AF3" s="176" t="s">
        <v>241</v>
      </c>
      <c r="AH3" s="177" t="s">
        <v>104</v>
      </c>
      <c r="AI3" s="178" t="s">
        <v>242</v>
      </c>
      <c r="AK3" s="275" t="s">
        <v>243</v>
      </c>
      <c r="AM3" s="275" t="s">
        <v>243</v>
      </c>
      <c r="AN3" s="291">
        <v>45689</v>
      </c>
    </row>
    <row r="4" spans="1:40" ht="14.45">
      <c r="A4" s="158" t="s">
        <v>72</v>
      </c>
      <c r="B4" s="207">
        <v>3</v>
      </c>
      <c r="C4" s="117" t="s">
        <v>83</v>
      </c>
      <c r="D4" s="276"/>
      <c r="E4" s="217" t="s">
        <v>244</v>
      </c>
      <c r="G4" s="267" t="s">
        <v>89</v>
      </c>
      <c r="H4" s="267" t="s">
        <v>245</v>
      </c>
      <c r="J4" s="125" t="s">
        <v>84</v>
      </c>
      <c r="K4" s="26" t="s">
        <v>89</v>
      </c>
      <c r="L4" s="26" t="s">
        <v>84</v>
      </c>
      <c r="M4" s="26" t="str">
        <f t="shared" si="0"/>
        <v>PFP</v>
      </c>
      <c r="N4" s="126" t="s">
        <v>221</v>
      </c>
      <c r="P4" s="230" t="s">
        <v>246</v>
      </c>
      <c r="R4" s="225" t="s">
        <v>247</v>
      </c>
      <c r="S4" s="226" t="s">
        <v>248</v>
      </c>
      <c r="U4" s="221" t="s">
        <v>249</v>
      </c>
      <c r="V4" s="222" t="s">
        <v>250</v>
      </c>
      <c r="W4" s="142" t="s">
        <v>251</v>
      </c>
      <c r="X4" s="140" t="s">
        <v>252</v>
      </c>
      <c r="Y4" s="136"/>
      <c r="AA4" s="270" t="s">
        <v>253</v>
      </c>
      <c r="AC4" s="139" t="s">
        <v>170</v>
      </c>
      <c r="AE4" s="175" t="s">
        <v>74</v>
      </c>
      <c r="AF4" s="179" t="s">
        <v>254</v>
      </c>
      <c r="AH4" s="177"/>
      <c r="AI4" s="180" t="s">
        <v>255</v>
      </c>
      <c r="AK4" s="274" t="s">
        <v>256</v>
      </c>
      <c r="AM4" s="274" t="s">
        <v>256</v>
      </c>
      <c r="AN4" s="291">
        <v>45717</v>
      </c>
    </row>
    <row r="5" spans="1:40" ht="24">
      <c r="B5" s="116">
        <v>4</v>
      </c>
      <c r="C5" s="117" t="s">
        <v>82</v>
      </c>
      <c r="D5" s="276"/>
      <c r="E5" s="217" t="s">
        <v>257</v>
      </c>
      <c r="G5" s="267" t="s">
        <v>102</v>
      </c>
      <c r="H5" s="267" t="s">
        <v>258</v>
      </c>
      <c r="J5" s="127" t="s">
        <v>84</v>
      </c>
      <c r="K5" s="25" t="s">
        <v>89</v>
      </c>
      <c r="L5" s="25" t="s">
        <v>89</v>
      </c>
      <c r="M5" s="25" t="str">
        <f t="shared" si="0"/>
        <v>PFF</v>
      </c>
      <c r="N5" s="128" t="s">
        <v>259</v>
      </c>
      <c r="P5" s="230" t="s">
        <v>260</v>
      </c>
      <c r="R5" s="225" t="s">
        <v>261</v>
      </c>
      <c r="S5" s="226" t="s">
        <v>262</v>
      </c>
      <c r="U5" s="221" t="s">
        <v>263</v>
      </c>
      <c r="V5" s="222" t="s">
        <v>224</v>
      </c>
      <c r="W5" s="142" t="s">
        <v>264</v>
      </c>
      <c r="X5" s="140" t="s">
        <v>265</v>
      </c>
      <c r="Y5" s="136"/>
      <c r="AA5" s="271" t="s">
        <v>266</v>
      </c>
      <c r="AC5" s="139" t="s">
        <v>171</v>
      </c>
      <c r="AE5" s="181" t="s">
        <v>267</v>
      </c>
      <c r="AH5" s="182"/>
      <c r="AK5" s="274" t="s">
        <v>268</v>
      </c>
      <c r="AM5" s="274" t="s">
        <v>268</v>
      </c>
      <c r="AN5" s="291">
        <v>45748</v>
      </c>
    </row>
    <row r="6" spans="1:40" ht="24">
      <c r="B6" s="116">
        <v>5</v>
      </c>
      <c r="C6" s="117"/>
      <c r="D6" s="276"/>
      <c r="E6" s="216" t="s">
        <v>269</v>
      </c>
      <c r="G6" s="267" t="s">
        <v>123</v>
      </c>
      <c r="H6" s="267" t="s">
        <v>270</v>
      </c>
      <c r="J6" s="125" t="s">
        <v>89</v>
      </c>
      <c r="K6" s="26" t="s">
        <v>84</v>
      </c>
      <c r="L6" s="26" t="s">
        <v>84</v>
      </c>
      <c r="M6" s="26" t="str">
        <f t="shared" si="0"/>
        <v>FPP</v>
      </c>
      <c r="N6" s="126" t="s">
        <v>221</v>
      </c>
      <c r="P6" s="34" t="s">
        <v>271</v>
      </c>
      <c r="R6" s="225" t="s">
        <v>272</v>
      </c>
      <c r="S6" s="226" t="s">
        <v>237</v>
      </c>
      <c r="W6" s="142" t="s">
        <v>273</v>
      </c>
      <c r="X6" s="140" t="s">
        <v>274</v>
      </c>
      <c r="Y6" s="136" t="s">
        <v>228</v>
      </c>
      <c r="AA6" s="272" t="s">
        <v>275</v>
      </c>
      <c r="AC6" s="139" t="s">
        <v>172</v>
      </c>
      <c r="AE6" s="181" t="s">
        <v>150</v>
      </c>
      <c r="AH6" s="182"/>
      <c r="AK6" s="274" t="s">
        <v>276</v>
      </c>
      <c r="AM6" s="274" t="s">
        <v>276</v>
      </c>
      <c r="AN6" s="291">
        <v>45778</v>
      </c>
    </row>
    <row r="7" spans="1:40" ht="14.45">
      <c r="B7" s="116">
        <v>6</v>
      </c>
      <c r="C7" s="117"/>
      <c r="D7" s="276"/>
      <c r="E7" s="216" t="s">
        <v>277</v>
      </c>
      <c r="G7" s="267"/>
      <c r="H7" s="267" t="s">
        <v>278</v>
      </c>
      <c r="J7" s="127" t="s">
        <v>89</v>
      </c>
      <c r="K7" s="25" t="s">
        <v>84</v>
      </c>
      <c r="L7" s="25" t="s">
        <v>89</v>
      </c>
      <c r="M7" s="25" t="str">
        <f t="shared" si="0"/>
        <v>FPF</v>
      </c>
      <c r="N7" s="128" t="s">
        <v>259</v>
      </c>
      <c r="P7" s="230" t="s">
        <v>279</v>
      </c>
      <c r="R7" s="225" t="s">
        <v>280</v>
      </c>
      <c r="S7" s="226">
        <v>6</v>
      </c>
      <c r="W7" s="142" t="s">
        <v>281</v>
      </c>
      <c r="X7" s="140" t="s">
        <v>282</v>
      </c>
      <c r="Y7" s="136"/>
      <c r="AC7" s="139" t="s">
        <v>173</v>
      </c>
      <c r="AE7" s="181"/>
      <c r="AH7" s="182"/>
      <c r="AK7" s="267" t="s">
        <v>283</v>
      </c>
      <c r="AM7" s="267" t="s">
        <v>283</v>
      </c>
      <c r="AN7" s="291">
        <v>45809</v>
      </c>
    </row>
    <row r="8" spans="1:40" ht="24.6" thickBot="1">
      <c r="B8" s="116">
        <v>7</v>
      </c>
      <c r="C8" s="117"/>
      <c r="D8" s="276"/>
      <c r="E8" s="217" t="s">
        <v>284</v>
      </c>
      <c r="J8" s="125" t="s">
        <v>89</v>
      </c>
      <c r="K8" s="26" t="s">
        <v>89</v>
      </c>
      <c r="L8" s="26" t="s">
        <v>84</v>
      </c>
      <c r="M8" s="26" t="str">
        <f t="shared" si="0"/>
        <v>FFP</v>
      </c>
      <c r="N8" s="126" t="s">
        <v>221</v>
      </c>
      <c r="P8" s="230" t="s">
        <v>285</v>
      </c>
      <c r="R8" s="225" t="s">
        <v>286</v>
      </c>
      <c r="S8" s="226" t="s">
        <v>248</v>
      </c>
      <c r="W8" s="143" t="s">
        <v>287</v>
      </c>
      <c r="X8" s="141" t="s">
        <v>288</v>
      </c>
      <c r="Y8" s="138" t="s">
        <v>289</v>
      </c>
      <c r="AC8" s="139" t="s">
        <v>174</v>
      </c>
      <c r="AE8" s="181"/>
      <c r="AH8" s="182"/>
      <c r="AK8" s="267" t="s">
        <v>290</v>
      </c>
      <c r="AM8" s="267" t="s">
        <v>290</v>
      </c>
      <c r="AN8" s="291">
        <v>45839</v>
      </c>
    </row>
    <row r="9" spans="1:40" ht="14.45">
      <c r="B9" s="116">
        <v>8</v>
      </c>
      <c r="C9" s="117"/>
      <c r="D9" s="276"/>
      <c r="E9" s="217" t="s">
        <v>291</v>
      </c>
      <c r="J9" s="127" t="s">
        <v>89</v>
      </c>
      <c r="K9" s="25" t="s">
        <v>89</v>
      </c>
      <c r="L9" s="25" t="s">
        <v>89</v>
      </c>
      <c r="M9" s="25" t="str">
        <f t="shared" si="0"/>
        <v>FFF</v>
      </c>
      <c r="N9" s="128" t="s">
        <v>259</v>
      </c>
      <c r="P9" s="230" t="s">
        <v>292</v>
      </c>
      <c r="R9" s="225" t="s">
        <v>293</v>
      </c>
      <c r="S9" s="226" t="s">
        <v>248</v>
      </c>
      <c r="AC9" s="139" t="s">
        <v>175</v>
      </c>
      <c r="AE9" s="181"/>
      <c r="AH9" s="182"/>
      <c r="AK9" s="267" t="s">
        <v>294</v>
      </c>
      <c r="AM9" s="267" t="s">
        <v>294</v>
      </c>
      <c r="AN9" s="291">
        <v>45870</v>
      </c>
    </row>
    <row r="10" spans="1:40" ht="14.45">
      <c r="B10" s="116">
        <v>9</v>
      </c>
      <c r="C10" s="117"/>
      <c r="D10" s="276"/>
      <c r="E10" s="216" t="s">
        <v>295</v>
      </c>
      <c r="J10" s="127"/>
      <c r="K10" s="25"/>
      <c r="L10" s="25"/>
      <c r="M10" s="25"/>
      <c r="N10" s="126"/>
      <c r="R10" s="225" t="s">
        <v>296</v>
      </c>
      <c r="S10" s="226" t="s">
        <v>248</v>
      </c>
      <c r="AC10" s="139" t="s">
        <v>297</v>
      </c>
      <c r="AE10" s="181"/>
      <c r="AH10" s="182"/>
      <c r="AK10" s="267" t="s">
        <v>298</v>
      </c>
      <c r="AM10" s="267" t="s">
        <v>298</v>
      </c>
      <c r="AN10" s="291">
        <v>45901</v>
      </c>
    </row>
    <row r="11" spans="1:40" ht="14.45">
      <c r="B11" s="116">
        <v>10</v>
      </c>
      <c r="C11" s="117"/>
      <c r="D11" s="276"/>
      <c r="E11" s="216" t="s">
        <v>299</v>
      </c>
      <c r="J11" s="127" t="s">
        <v>84</v>
      </c>
      <c r="K11" s="25" t="s">
        <v>84</v>
      </c>
      <c r="L11" s="25" t="s">
        <v>300</v>
      </c>
      <c r="M11" s="25" t="str">
        <f t="shared" si="0"/>
        <v>PPCG</v>
      </c>
      <c r="N11" s="128" t="s">
        <v>259</v>
      </c>
      <c r="R11" s="225" t="s">
        <v>301</v>
      </c>
      <c r="S11" s="226" t="s">
        <v>248</v>
      </c>
      <c r="AC11" s="139" t="s">
        <v>177</v>
      </c>
      <c r="AK11" s="267" t="s">
        <v>302</v>
      </c>
      <c r="AM11" s="267" t="s">
        <v>302</v>
      </c>
      <c r="AN11" s="291">
        <v>45931</v>
      </c>
    </row>
    <row r="12" spans="1:40" ht="14.45">
      <c r="B12" s="116">
        <v>11</v>
      </c>
      <c r="C12" s="117"/>
      <c r="D12" s="276"/>
      <c r="E12" s="217" t="s">
        <v>303</v>
      </c>
      <c r="J12" s="125" t="s">
        <v>84</v>
      </c>
      <c r="K12" s="26" t="s">
        <v>300</v>
      </c>
      <c r="L12" s="26" t="s">
        <v>84</v>
      </c>
      <c r="M12" s="26" t="str">
        <f t="shared" si="0"/>
        <v>PCGP</v>
      </c>
      <c r="N12" s="129" t="s">
        <v>221</v>
      </c>
      <c r="R12" s="225" t="s">
        <v>304</v>
      </c>
      <c r="S12" s="226" t="s">
        <v>248</v>
      </c>
      <c r="AC12" s="139" t="s">
        <v>178</v>
      </c>
      <c r="AK12" s="267" t="s">
        <v>305</v>
      </c>
      <c r="AM12" s="267" t="s">
        <v>305</v>
      </c>
      <c r="AN12" s="291">
        <v>45962</v>
      </c>
    </row>
    <row r="13" spans="1:40" ht="15" thickBot="1">
      <c r="B13" s="116">
        <v>12</v>
      </c>
      <c r="C13" s="117"/>
      <c r="D13" s="276"/>
      <c r="E13" s="218" t="s">
        <v>80</v>
      </c>
      <c r="J13" s="125" t="s">
        <v>300</v>
      </c>
      <c r="K13" s="26" t="s">
        <v>84</v>
      </c>
      <c r="L13" s="26" t="s">
        <v>84</v>
      </c>
      <c r="M13" s="26" t="str">
        <f t="shared" si="0"/>
        <v>CGPP</v>
      </c>
      <c r="N13" s="129" t="s">
        <v>221</v>
      </c>
      <c r="R13" s="225" t="s">
        <v>1</v>
      </c>
      <c r="S13" s="226" t="s">
        <v>262</v>
      </c>
      <c r="AC13" s="139" t="s">
        <v>169</v>
      </c>
      <c r="AK13" s="267" t="s">
        <v>306</v>
      </c>
      <c r="AM13" s="267" t="s">
        <v>306</v>
      </c>
      <c r="AN13" s="291">
        <v>45992</v>
      </c>
    </row>
    <row r="14" spans="1:40" ht="15" thickBot="1">
      <c r="B14" s="116">
        <v>13</v>
      </c>
      <c r="C14" s="117"/>
      <c r="D14" s="276"/>
      <c r="J14" s="130" t="s">
        <v>84</v>
      </c>
      <c r="K14" s="131" t="s">
        <v>300</v>
      </c>
      <c r="L14" s="131" t="s">
        <v>300</v>
      </c>
      <c r="M14" s="131" t="str">
        <f t="shared" si="0"/>
        <v>PCGCG</v>
      </c>
      <c r="N14" s="132" t="s">
        <v>259</v>
      </c>
      <c r="R14" s="225" t="s">
        <v>307</v>
      </c>
      <c r="S14" s="226">
        <v>6</v>
      </c>
      <c r="AK14" s="267" t="s">
        <v>308</v>
      </c>
      <c r="AM14" s="267" t="s">
        <v>308</v>
      </c>
      <c r="AN14" s="291">
        <v>46023</v>
      </c>
    </row>
    <row r="15" spans="1:40" ht="14.45">
      <c r="B15" s="116">
        <v>14</v>
      </c>
      <c r="C15" s="117"/>
      <c r="D15" s="276"/>
      <c r="J15" s="125" t="s">
        <v>84</v>
      </c>
      <c r="K15" s="26" t="s">
        <v>309</v>
      </c>
      <c r="L15" s="26" t="s">
        <v>84</v>
      </c>
      <c r="M15" s="26" t="str">
        <f t="shared" si="0"/>
        <v>PCLP</v>
      </c>
      <c r="N15" s="129" t="s">
        <v>221</v>
      </c>
      <c r="R15" s="225" t="s">
        <v>310</v>
      </c>
      <c r="S15" s="226" t="s">
        <v>262</v>
      </c>
      <c r="AK15" s="267" t="s">
        <v>311</v>
      </c>
      <c r="AM15" s="267" t="s">
        <v>311</v>
      </c>
      <c r="AN15" s="291">
        <v>46054</v>
      </c>
    </row>
    <row r="16" spans="1:40" ht="14.45">
      <c r="B16" s="116">
        <v>15</v>
      </c>
      <c r="C16" s="117"/>
      <c r="D16" s="276"/>
      <c r="J16" s="125" t="s">
        <v>309</v>
      </c>
      <c r="K16" s="26" t="s">
        <v>84</v>
      </c>
      <c r="L16" s="26" t="s">
        <v>84</v>
      </c>
      <c r="M16" s="26" t="str">
        <f t="shared" si="0"/>
        <v>CLPP</v>
      </c>
      <c r="N16" s="129" t="s">
        <v>221</v>
      </c>
      <c r="R16" s="225" t="s">
        <v>312</v>
      </c>
      <c r="S16" s="226" t="s">
        <v>248</v>
      </c>
      <c r="AK16" s="274" t="s">
        <v>313</v>
      </c>
      <c r="AM16" s="274" t="s">
        <v>313</v>
      </c>
      <c r="AN16" s="291">
        <v>46082</v>
      </c>
    </row>
    <row r="17" spans="2:19" ht="15" thickBot="1">
      <c r="B17" s="116">
        <v>16</v>
      </c>
      <c r="C17" s="117"/>
      <c r="D17" s="276"/>
      <c r="J17" s="130" t="s">
        <v>84</v>
      </c>
      <c r="K17" s="131" t="s">
        <v>309</v>
      </c>
      <c r="L17" s="131" t="s">
        <v>309</v>
      </c>
      <c r="M17" s="131" t="str">
        <f t="shared" si="0"/>
        <v>PCLCL</v>
      </c>
      <c r="N17" s="132" t="s">
        <v>259</v>
      </c>
      <c r="R17" s="225" t="s">
        <v>314</v>
      </c>
      <c r="S17" s="226" t="s">
        <v>248</v>
      </c>
    </row>
    <row r="18" spans="2:19" ht="12.75" customHeight="1">
      <c r="B18" s="116">
        <v>17</v>
      </c>
      <c r="C18" s="117"/>
      <c r="D18" s="276"/>
      <c r="R18" s="225" t="s">
        <v>315</v>
      </c>
      <c r="S18" s="226" t="s">
        <v>237</v>
      </c>
    </row>
    <row r="19" spans="2:19" ht="12.75" customHeight="1">
      <c r="B19" s="116">
        <v>18</v>
      </c>
      <c r="C19" s="117"/>
      <c r="D19" s="276"/>
      <c r="R19" s="225" t="s">
        <v>316</v>
      </c>
      <c r="S19" s="226" t="s">
        <v>237</v>
      </c>
    </row>
    <row r="20" spans="2:19" ht="12.75" customHeight="1">
      <c r="B20" s="116">
        <v>19</v>
      </c>
      <c r="C20" s="117"/>
      <c r="D20" s="276"/>
      <c r="R20" s="225" t="s">
        <v>317</v>
      </c>
      <c r="S20" s="226">
        <v>3</v>
      </c>
    </row>
    <row r="21" spans="2:19" ht="12.75" customHeight="1" thickBot="1">
      <c r="B21" s="116">
        <v>20</v>
      </c>
      <c r="C21" s="117"/>
      <c r="D21" s="277"/>
      <c r="R21" s="225" t="s">
        <v>318</v>
      </c>
      <c r="S21" s="226">
        <v>6</v>
      </c>
    </row>
    <row r="22" spans="2:19" ht="12.75" customHeight="1">
      <c r="B22" s="116">
        <v>21</v>
      </c>
      <c r="C22" s="117"/>
      <c r="R22" s="225" t="s">
        <v>319</v>
      </c>
      <c r="S22" s="226" t="s">
        <v>248</v>
      </c>
    </row>
    <row r="23" spans="2:19" ht="12.75" customHeight="1">
      <c r="B23" s="116">
        <v>22</v>
      </c>
      <c r="C23" s="117"/>
      <c r="R23" s="225" t="s">
        <v>320</v>
      </c>
      <c r="S23" s="226" t="s">
        <v>248</v>
      </c>
    </row>
    <row r="24" spans="2:19" ht="12.75" customHeight="1">
      <c r="B24" s="116">
        <v>23</v>
      </c>
      <c r="C24" s="117"/>
      <c r="R24" s="225" t="s">
        <v>321</v>
      </c>
      <c r="S24" s="226" t="s">
        <v>248</v>
      </c>
    </row>
    <row r="25" spans="2:19" ht="12.75" customHeight="1">
      <c r="B25" s="116">
        <v>24</v>
      </c>
      <c r="C25" s="117"/>
      <c r="R25" s="225" t="s">
        <v>322</v>
      </c>
      <c r="S25" s="226">
        <v>6</v>
      </c>
    </row>
    <row r="26" spans="2:19" ht="12.75" customHeight="1">
      <c r="B26" s="116">
        <v>25</v>
      </c>
      <c r="C26" s="117"/>
      <c r="R26" s="225" t="s">
        <v>323</v>
      </c>
      <c r="S26" s="226" t="s">
        <v>248</v>
      </c>
    </row>
    <row r="27" spans="2:19" ht="12.75" customHeight="1">
      <c r="B27" s="116">
        <v>26</v>
      </c>
      <c r="C27" s="117"/>
      <c r="R27" s="225" t="s">
        <v>324</v>
      </c>
      <c r="S27" s="226" t="s">
        <v>248</v>
      </c>
    </row>
    <row r="28" spans="2:19" ht="12.75" customHeight="1">
      <c r="B28" s="116">
        <v>27</v>
      </c>
      <c r="C28" s="117"/>
      <c r="R28" s="225" t="s">
        <v>325</v>
      </c>
      <c r="S28" s="226" t="s">
        <v>248</v>
      </c>
    </row>
    <row r="29" spans="2:19" ht="12.75" customHeight="1">
      <c r="B29" s="116">
        <v>28</v>
      </c>
      <c r="C29" s="117"/>
      <c r="R29" s="225" t="s">
        <v>326</v>
      </c>
      <c r="S29" s="226" t="s">
        <v>248</v>
      </c>
    </row>
    <row r="30" spans="2:19" ht="12.75" customHeight="1">
      <c r="B30" s="116">
        <v>29</v>
      </c>
      <c r="C30" s="117"/>
      <c r="R30" s="225" t="s">
        <v>327</v>
      </c>
      <c r="S30" s="226" t="s">
        <v>248</v>
      </c>
    </row>
    <row r="31" spans="2:19" ht="12.75" customHeight="1" thickBot="1">
      <c r="B31" s="118">
        <v>30</v>
      </c>
      <c r="C31" s="119"/>
      <c r="R31" s="225" t="s">
        <v>328</v>
      </c>
      <c r="S31" s="226" t="s">
        <v>248</v>
      </c>
    </row>
    <row r="32" spans="2:19" ht="12.75" customHeight="1">
      <c r="R32" s="225" t="s">
        <v>329</v>
      </c>
      <c r="S32" s="226" t="s">
        <v>262</v>
      </c>
    </row>
    <row r="33" spans="18:19" ht="12.75" customHeight="1">
      <c r="R33" s="225" t="s">
        <v>330</v>
      </c>
      <c r="S33" s="226" t="s">
        <v>237</v>
      </c>
    </row>
    <row r="34" spans="18:19" ht="12.75" customHeight="1">
      <c r="R34" s="225" t="s">
        <v>331</v>
      </c>
      <c r="S34" s="226">
        <v>5</v>
      </c>
    </row>
    <row r="35" spans="18:19" ht="12.75" customHeight="1">
      <c r="R35" s="225" t="s">
        <v>332</v>
      </c>
      <c r="S35" s="226" t="s">
        <v>248</v>
      </c>
    </row>
    <row r="36" spans="18:19" ht="12.75" customHeight="1">
      <c r="R36" s="225" t="s">
        <v>333</v>
      </c>
      <c r="S36" s="226" t="s">
        <v>248</v>
      </c>
    </row>
    <row r="37" spans="18:19" ht="12.75" customHeight="1">
      <c r="R37" s="225" t="s">
        <v>334</v>
      </c>
      <c r="S37" s="226">
        <v>4</v>
      </c>
    </row>
    <row r="38" spans="18:19" ht="12.75" customHeight="1">
      <c r="R38" s="225" t="s">
        <v>335</v>
      </c>
      <c r="S38" s="226">
        <v>2</v>
      </c>
    </row>
    <row r="39" spans="18:19" ht="12.75" customHeight="1">
      <c r="R39" s="225" t="s">
        <v>336</v>
      </c>
      <c r="S39" s="226">
        <v>3</v>
      </c>
    </row>
    <row r="40" spans="18:19" ht="12.75" customHeight="1">
      <c r="R40" s="225" t="s">
        <v>337</v>
      </c>
      <c r="S40" s="226" t="s">
        <v>248</v>
      </c>
    </row>
    <row r="41" spans="18:19" ht="12.75" customHeight="1">
      <c r="R41" s="225" t="s">
        <v>338</v>
      </c>
      <c r="S41" s="226">
        <v>4</v>
      </c>
    </row>
    <row r="42" spans="18:19" ht="12.75" customHeight="1">
      <c r="R42" s="225" t="s">
        <v>339</v>
      </c>
      <c r="S42" s="226" t="s">
        <v>248</v>
      </c>
    </row>
    <row r="43" spans="18:19" ht="12.75" customHeight="1">
      <c r="R43" s="225" t="s">
        <v>340</v>
      </c>
      <c r="S43" s="226">
        <v>3</v>
      </c>
    </row>
    <row r="44" spans="18:19" ht="12.75" customHeight="1">
      <c r="R44" s="225" t="s">
        <v>341</v>
      </c>
      <c r="S44" s="226">
        <v>6</v>
      </c>
    </row>
    <row r="45" spans="18:19" ht="12.75" customHeight="1">
      <c r="R45" s="225" t="s">
        <v>342</v>
      </c>
      <c r="S45" s="226" t="s">
        <v>248</v>
      </c>
    </row>
    <row r="46" spans="18:19" ht="12.75" customHeight="1">
      <c r="R46" s="225" t="s">
        <v>343</v>
      </c>
      <c r="S46" s="226" t="s">
        <v>248</v>
      </c>
    </row>
    <row r="47" spans="18:19" ht="12.75" customHeight="1">
      <c r="R47" s="225" t="s">
        <v>344</v>
      </c>
      <c r="S47" s="226" t="s">
        <v>262</v>
      </c>
    </row>
    <row r="48" spans="18:19" ht="12.75" customHeight="1">
      <c r="R48" s="225" t="s">
        <v>345</v>
      </c>
      <c r="S48" s="226">
        <v>2</v>
      </c>
    </row>
    <row r="49" spans="18:19" ht="12.75" customHeight="1">
      <c r="R49" s="225" t="s">
        <v>346</v>
      </c>
      <c r="S49" s="226">
        <v>3</v>
      </c>
    </row>
    <row r="50" spans="18:19" ht="12.75" customHeight="1">
      <c r="R50" s="225" t="s">
        <v>347</v>
      </c>
      <c r="S50" s="226" t="s">
        <v>262</v>
      </c>
    </row>
    <row r="51" spans="18:19" ht="12.75" customHeight="1">
      <c r="R51" s="225" t="s">
        <v>348</v>
      </c>
      <c r="S51" s="226">
        <v>7</v>
      </c>
    </row>
    <row r="52" spans="18:19" ht="12.75" customHeight="1">
      <c r="R52" s="225" t="s">
        <v>349</v>
      </c>
      <c r="S52" s="226">
        <v>3</v>
      </c>
    </row>
    <row r="53" spans="18:19" ht="12.75" customHeight="1">
      <c r="R53" s="225" t="s">
        <v>350</v>
      </c>
      <c r="S53" s="226" t="s">
        <v>248</v>
      </c>
    </row>
    <row r="54" spans="18:19" ht="12.75" customHeight="1">
      <c r="R54" s="225" t="s">
        <v>351</v>
      </c>
      <c r="S54" s="226">
        <v>4</v>
      </c>
    </row>
    <row r="55" spans="18:19" ht="12.75" customHeight="1">
      <c r="R55" s="225" t="s">
        <v>352</v>
      </c>
      <c r="S55" s="226" t="s">
        <v>248</v>
      </c>
    </row>
    <row r="56" spans="18:19" ht="12.75" customHeight="1">
      <c r="R56" s="225" t="s">
        <v>353</v>
      </c>
      <c r="S56" s="226">
        <v>2</v>
      </c>
    </row>
    <row r="57" spans="18:19" ht="12.75" customHeight="1">
      <c r="R57" s="225" t="s">
        <v>354</v>
      </c>
      <c r="S57" s="226">
        <v>4</v>
      </c>
    </row>
    <row r="58" spans="18:19" ht="12.75" customHeight="1">
      <c r="R58" s="225" t="s">
        <v>355</v>
      </c>
      <c r="S58" s="226">
        <v>2</v>
      </c>
    </row>
    <row r="59" spans="18:19" ht="12.75" customHeight="1">
      <c r="R59" s="225" t="s">
        <v>356</v>
      </c>
      <c r="S59" s="226" t="s">
        <v>248</v>
      </c>
    </row>
    <row r="60" spans="18:19" ht="12.75" customHeight="1">
      <c r="R60" s="225" t="s">
        <v>357</v>
      </c>
      <c r="S60" s="226" t="s">
        <v>237</v>
      </c>
    </row>
    <row r="61" spans="18:19" ht="12.75" customHeight="1">
      <c r="R61" s="225" t="s">
        <v>358</v>
      </c>
      <c r="S61" s="226">
        <v>2</v>
      </c>
    </row>
    <row r="62" spans="18:19" ht="12.75" customHeight="1">
      <c r="R62" s="225" t="s">
        <v>359</v>
      </c>
      <c r="S62" s="226">
        <v>5</v>
      </c>
    </row>
    <row r="63" spans="18:19" ht="12.75" customHeight="1">
      <c r="R63" s="225" t="s">
        <v>360</v>
      </c>
      <c r="S63" s="226" t="s">
        <v>248</v>
      </c>
    </row>
    <row r="64" spans="18:19" ht="12.75" customHeight="1">
      <c r="R64" s="225" t="s">
        <v>361</v>
      </c>
      <c r="S64" s="226" t="s">
        <v>248</v>
      </c>
    </row>
    <row r="65" spans="18:19" ht="12.75" customHeight="1">
      <c r="R65" s="225" t="s">
        <v>362</v>
      </c>
      <c r="S65" s="226" t="s">
        <v>248</v>
      </c>
    </row>
    <row r="66" spans="18:19" ht="12.75" customHeight="1">
      <c r="R66" s="225" t="s">
        <v>363</v>
      </c>
      <c r="S66" s="226" t="s">
        <v>262</v>
      </c>
    </row>
    <row r="67" spans="18:19" ht="12.75" customHeight="1">
      <c r="R67" s="225" t="s">
        <v>364</v>
      </c>
      <c r="S67" s="226" t="s">
        <v>237</v>
      </c>
    </row>
    <row r="68" spans="18:19" ht="12.75" customHeight="1">
      <c r="R68" s="225" t="s">
        <v>365</v>
      </c>
      <c r="S68" s="226" t="s">
        <v>248</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BZNT0qizYxUgVXbQSfhEL567YIw/DivQG5RwyOYaRmXrJ8E/pKkYixXvmRKo21gKkAip8rDbDTi4E9G7RjNjhA==" saltValue="MOJtUuSCND9LlxSK8HTvmw=="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AEA92-7199-4F6B-A1F5-533B5CDCE86A}">
  <sheetPr codeName="Hoja7"/>
  <dimension ref="B1:Y102"/>
  <sheetViews>
    <sheetView showGridLines="0" zoomScale="90" zoomScaleNormal="90" workbookViewId="0">
      <selection activeCell="H7" sqref="H7"/>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79"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366</v>
      </c>
      <c r="C2" s="321"/>
      <c r="H2" s="324" t="s">
        <v>367</v>
      </c>
      <c r="I2" s="325"/>
      <c r="J2" s="325"/>
      <c r="K2" s="325"/>
      <c r="L2" s="325"/>
      <c r="M2" s="325"/>
      <c r="N2" s="325"/>
      <c r="O2" s="325"/>
      <c r="P2" s="325"/>
      <c r="Q2" s="325"/>
      <c r="R2" s="325"/>
      <c r="S2" s="325"/>
      <c r="T2" s="325"/>
      <c r="U2" s="325"/>
      <c r="V2" s="325"/>
      <c r="W2" s="325"/>
      <c r="X2" s="325"/>
      <c r="Y2" s="326"/>
    </row>
    <row r="3" spans="2:25" ht="15" thickBot="1">
      <c r="B3" s="322"/>
      <c r="C3" s="323"/>
    </row>
    <row r="4" spans="2:25">
      <c r="H4" s="280" t="s">
        <v>368</v>
      </c>
      <c r="I4" s="281"/>
      <c r="K4" s="327" t="s">
        <v>369</v>
      </c>
      <c r="L4" s="327"/>
      <c r="M4" s="327"/>
      <c r="N4" s="328"/>
      <c r="O4" s="328"/>
      <c r="P4" s="328"/>
      <c r="Q4" s="328"/>
      <c r="R4" s="328"/>
      <c r="S4" s="330"/>
      <c r="T4" s="330"/>
      <c r="U4" s="330"/>
    </row>
    <row r="5" spans="2:25" ht="15">
      <c r="B5" s="23" t="s">
        <v>370</v>
      </c>
      <c r="C5" s="23" t="s">
        <v>204</v>
      </c>
      <c r="H5" s="309" t="s">
        <v>33</v>
      </c>
      <c r="I5" s="304" t="s">
        <v>13</v>
      </c>
      <c r="J5" s="279" t="s">
        <v>371</v>
      </c>
      <c r="K5" s="282" t="s">
        <v>34</v>
      </c>
      <c r="L5" s="282" t="s">
        <v>35</v>
      </c>
      <c r="M5" s="282" t="s">
        <v>36</v>
      </c>
      <c r="N5" s="283" t="s">
        <v>37</v>
      </c>
      <c r="O5" s="283" t="s">
        <v>38</v>
      </c>
      <c r="P5" s="283" t="s">
        <v>39</v>
      </c>
      <c r="Q5" s="283" t="s">
        <v>40</v>
      </c>
      <c r="R5" s="283" t="s">
        <v>41</v>
      </c>
      <c r="S5" s="283" t="s">
        <v>42</v>
      </c>
      <c r="T5" s="283" t="s">
        <v>43</v>
      </c>
      <c r="U5" s="283" t="s">
        <v>44</v>
      </c>
      <c r="V5" s="283" t="s">
        <v>45</v>
      </c>
      <c r="W5" s="283" t="s">
        <v>46</v>
      </c>
      <c r="X5" s="283" t="s">
        <v>47</v>
      </c>
      <c r="Y5" s="283" t="s">
        <v>48</v>
      </c>
    </row>
    <row r="6" spans="2:25" ht="15">
      <c r="B6" s="284">
        <v>45658</v>
      </c>
      <c r="C6" s="285" t="s">
        <v>372</v>
      </c>
      <c r="H6" s="286">
        <v>45670</v>
      </c>
      <c r="I6" s="24" t="s">
        <v>75</v>
      </c>
      <c r="J6" s="287" t="str">
        <f>IF(H6="","",H6&amp;"-"&amp;I6)</f>
        <v>45670-6:30 - 8:30 pm</v>
      </c>
      <c r="K6" s="288">
        <f>IF($H6="(en blanco)","",IF($H6="","",IFERROR(IF(VLOOKUP(H6+7,'Fechas de clase'!$B$5:$B$102,1,0),H6+14),H6+7)))</f>
        <v>45677</v>
      </c>
      <c r="L6" s="288">
        <f>IF($H6="(en blanco)","",IF($H6="","",IFERROR(IF(VLOOKUP(K6+7,'Fechas de clase'!$B$5:$B$102,1,0),K6+14),K6+7)))</f>
        <v>45684</v>
      </c>
      <c r="M6" s="288">
        <f>IF($H6="(en blanco)","",IF($H6="","",IFERROR(IF(VLOOKUP(L6+7,'Fechas de clase'!$B$5:$B$102,1,0),L6+14),L6+7)))</f>
        <v>45691</v>
      </c>
      <c r="N6" s="288">
        <f>IF($H6="(en blanco)","",IF($H6="","",IFERROR(IF(VLOOKUP(M6+7,'Fechas de clase'!$B$5:$B$102,1,0),M6+14),M6+7)))</f>
        <v>45698</v>
      </c>
      <c r="O6" s="288">
        <f>IF($H6="(en blanco)","",IF($H6="","",IFERROR(IF(VLOOKUP(N6+7,'Fechas de clase'!$B$5:$B$102,1,0),N6+14),N6+7)))</f>
        <v>45705</v>
      </c>
      <c r="P6" s="288">
        <f>IF($H6="(en blanco)","",IF($H6="","",IFERROR(IF(VLOOKUP(O6+7,'Fechas de clase'!$B$5:$B$102,1,0),O6+14),O6+7)))</f>
        <v>45712</v>
      </c>
      <c r="Q6" s="288">
        <f>IF($H6="(en blanco)","",IF($H6="","",IFERROR(IF(VLOOKUP(P6+7,'Fechas de clase'!$B$5:$B$102,1,0),P6+14),P6+7)))</f>
        <v>45719</v>
      </c>
      <c r="R6" s="288">
        <f>IF($H6="(en blanco)","",IF($H6="","",IFERROR(IF(VLOOKUP(Q6+7,'Fechas de clase'!$B$5:$B$102,1,0),Q6+14),Q6+7)))</f>
        <v>45726</v>
      </c>
      <c r="S6" s="288">
        <f>IF($H6="(en blanco)","",IF($H6="","",IFERROR(IF(VLOOKUP(R6+7,'Fechas de clase'!$B$5:$B$102,1,0),R6+14),R6+7)))</f>
        <v>45733</v>
      </c>
      <c r="T6" s="288">
        <f>IF($H6="(en blanco)","",IF($H6="","",IFERROR(IF(VLOOKUP(S6+7,'Fechas de clase'!$B$5:$B$102,1,0),S6+14),S6+7)))</f>
        <v>45740</v>
      </c>
      <c r="U6" s="288">
        <f>IF($H6="(en blanco)","",IF($H6="","",IFERROR(IF(VLOOKUP(T6+7,'Fechas de clase'!$B$5:$B$102,1,0),T6+14),T6+7)))</f>
        <v>45747</v>
      </c>
      <c r="V6" s="288">
        <f>IF($H6="(en blanco)","",IF($H6="","",IFERROR(IF(VLOOKUP(U6+7,'Fechas de clase'!$B$5:$B$102,1,0),U6+14),U6+7)))</f>
        <v>45754</v>
      </c>
      <c r="W6" s="288">
        <f>IF($H6="(en blanco)","",IF($H6="","",IFERROR(IF(VLOOKUP(V6+7,'Fechas de clase'!$B$5:$B$102,1,0),V6+14),V6+7)))</f>
        <v>45761</v>
      </c>
      <c r="X6" s="288">
        <f>IF($H6="(en blanco)","",IF($H6="","",IFERROR(IF(VLOOKUP(W6+7,'Fechas de clase'!$B$5:$B$102,1,0),W6+14),W6+7)))</f>
        <v>45768</v>
      </c>
      <c r="Y6" s="288">
        <f>IF($H6="(en blanco)","",IF($H6="","",IFERROR(IF(VLOOKUP(X6+7,'Fechas de clase'!$B$5:$B$102,1,0),X6+14),X6+7)))</f>
        <v>45775</v>
      </c>
    </row>
    <row r="7" spans="2:25" ht="15">
      <c r="B7" s="284">
        <v>45764</v>
      </c>
      <c r="C7" s="285" t="s">
        <v>373</v>
      </c>
      <c r="H7" s="286">
        <v>45671</v>
      </c>
      <c r="I7" s="24" t="s">
        <v>104</v>
      </c>
      <c r="J7" s="287" t="str">
        <f t="shared" ref="J7:J70" si="0">IF(H7="","",H7&amp;"-"&amp;I7)</f>
        <v>45671-4:30 - 6:30 pm</v>
      </c>
      <c r="K7" s="288">
        <f>IF($H7="(en blanco)","",IF($H7="","",IFERROR(IF(VLOOKUP(H7+7,'Fechas de clase'!$B$5:$B$102,1,0),H7+14),H7+7)))</f>
        <v>45678</v>
      </c>
      <c r="L7" s="288">
        <f>IF($H7="(en blanco)","",IF($H7="","",IFERROR(IF(VLOOKUP(K7+7,'Fechas de clase'!$B$5:$B$102,1,0),K7+14),K7+7)))</f>
        <v>45685</v>
      </c>
      <c r="M7" s="288">
        <f>IF($H7="(en blanco)","",IF($H7="","",IFERROR(IF(VLOOKUP(L7+7,'Fechas de clase'!$B$5:$B$102,1,0),L7+14),L7+7)))</f>
        <v>45692</v>
      </c>
      <c r="N7" s="288">
        <f>IF($H7="(en blanco)","",IF($H7="","",IFERROR(IF(VLOOKUP(M7+7,'Fechas de clase'!$B$5:$B$102,1,0),M7+14),M7+7)))</f>
        <v>45699</v>
      </c>
      <c r="O7" s="288">
        <f>IF($H7="(en blanco)","",IF($H7="","",IFERROR(IF(VLOOKUP(N7+7,'Fechas de clase'!$B$5:$B$102,1,0),N7+14),N7+7)))</f>
        <v>45706</v>
      </c>
      <c r="P7" s="288">
        <f>IF($H7="(en blanco)","",IF($H7="","",IFERROR(IF(VLOOKUP(O7+7,'Fechas de clase'!$B$5:$B$102,1,0),O7+14),O7+7)))</f>
        <v>45713</v>
      </c>
      <c r="Q7" s="288">
        <f>IF($H7="(en blanco)","",IF($H7="","",IFERROR(IF(VLOOKUP(P7+7,'Fechas de clase'!$B$5:$B$102,1,0),P7+14),P7+7)))</f>
        <v>45720</v>
      </c>
      <c r="R7" s="288">
        <f>IF($H7="(en blanco)","",IF($H7="","",IFERROR(IF(VLOOKUP(Q7+7,'Fechas de clase'!$B$5:$B$102,1,0),Q7+14),Q7+7)))</f>
        <v>45727</v>
      </c>
      <c r="S7" s="288">
        <f>IF($H7="(en blanco)","",IF($H7="","",IFERROR(IF(VLOOKUP(R7+7,'Fechas de clase'!$B$5:$B$102,1,0),R7+14),R7+7)))</f>
        <v>45734</v>
      </c>
      <c r="T7" s="288">
        <f>IF($H7="(en blanco)","",IF($H7="","",IFERROR(IF(VLOOKUP(S7+7,'Fechas de clase'!$B$5:$B$102,1,0),S7+14),S7+7)))</f>
        <v>45741</v>
      </c>
      <c r="U7" s="288">
        <f>IF($H7="(en blanco)","",IF($H7="","",IFERROR(IF(VLOOKUP(T7+7,'Fechas de clase'!$B$5:$B$102,1,0),T7+14),T7+7)))</f>
        <v>45748</v>
      </c>
      <c r="V7" s="288">
        <f>IF($H7="(en blanco)","",IF($H7="","",IFERROR(IF(VLOOKUP(U7+7,'Fechas de clase'!$B$5:$B$102,1,0),U7+14),U7+7)))</f>
        <v>45755</v>
      </c>
      <c r="W7" s="288">
        <f>IF($H7="(en blanco)","",IF($H7="","",IFERROR(IF(VLOOKUP(V7+7,'Fechas de clase'!$B$5:$B$102,1,0),V7+14),V7+7)))</f>
        <v>45762</v>
      </c>
      <c r="X7" s="288">
        <f>IF($H7="(en blanco)","",IF($H7="","",IFERROR(IF(VLOOKUP(W7+7,'Fechas de clase'!$B$5:$B$102,1,0),W7+14),W7+7)))</f>
        <v>45769</v>
      </c>
      <c r="Y7" s="288">
        <f>IF($H7="(en blanco)","",IF($H7="","",IFERROR(IF(VLOOKUP(X7+7,'Fechas de clase'!$B$5:$B$102,1,0),X7+14),X7+7)))</f>
        <v>45776</v>
      </c>
    </row>
    <row r="8" spans="2:25" ht="15">
      <c r="B8" s="284">
        <v>45765</v>
      </c>
      <c r="C8" s="285" t="s">
        <v>374</v>
      </c>
      <c r="H8" s="286">
        <v>45701</v>
      </c>
      <c r="I8" s="24" t="s">
        <v>151</v>
      </c>
      <c r="J8" s="287" t="str">
        <f t="shared" si="0"/>
        <v>45701-7:00 - 8:30 pm</v>
      </c>
      <c r="K8" s="288">
        <f>IF($H8="(en blanco)","",IF($H8="","",IFERROR(IF(VLOOKUP(H8+7,'Fechas de clase'!$B$5:$B$102,1,0),H8+14),H8+7)))</f>
        <v>45708</v>
      </c>
      <c r="L8" s="288">
        <f>IF($H8="(en blanco)","",IF($H8="","",IFERROR(IF(VLOOKUP(K8+7,'Fechas de clase'!$B$5:$B$102,1,0),K8+14),K8+7)))</f>
        <v>45715</v>
      </c>
      <c r="M8" s="288">
        <f>IF($H8="(en blanco)","",IF($H8="","",IFERROR(IF(VLOOKUP(L8+7,'Fechas de clase'!$B$5:$B$102,1,0),L8+14),L8+7)))</f>
        <v>45722</v>
      </c>
      <c r="N8" s="288">
        <f>IF($H8="(en blanco)","",IF($H8="","",IFERROR(IF(VLOOKUP(M8+7,'Fechas de clase'!$B$5:$B$102,1,0),M8+14),M8+7)))</f>
        <v>45729</v>
      </c>
      <c r="O8" s="288">
        <f>IF($H8="(en blanco)","",IF($H8="","",IFERROR(IF(VLOOKUP(N8+7,'Fechas de clase'!$B$5:$B$102,1,0),N8+14),N8+7)))</f>
        <v>45736</v>
      </c>
      <c r="P8" s="288">
        <f>IF($H8="(en blanco)","",IF($H8="","",IFERROR(IF(VLOOKUP(O8+7,'Fechas de clase'!$B$5:$B$102,1,0),O8+14),O8+7)))</f>
        <v>45743</v>
      </c>
      <c r="Q8" s="288">
        <f>IF($H8="(en blanco)","",IF($H8="","",IFERROR(IF(VLOOKUP(P8+7,'Fechas de clase'!$B$5:$B$102,1,0),P8+14),P8+7)))</f>
        <v>45750</v>
      </c>
      <c r="R8" s="288">
        <f>IF($H8="(en blanco)","",IF($H8="","",IFERROR(IF(VLOOKUP(Q8+7,'Fechas de clase'!$B$5:$B$102,1,0),Q8+14),Q8+7)))</f>
        <v>45757</v>
      </c>
      <c r="S8" s="288">
        <f>IF($H8="(en blanco)","",IF($H8="","",IFERROR(IF(VLOOKUP(R8+7,'Fechas de clase'!$B$5:$B$102,1,0),R8+14),R8+7)))</f>
        <v>45771</v>
      </c>
      <c r="T8" s="288">
        <f>IF($H8="(en blanco)","",IF($H8="","",IFERROR(IF(VLOOKUP(S8+7,'Fechas de clase'!$B$5:$B$102,1,0),S8+14),S8+7)))</f>
        <v>45785</v>
      </c>
      <c r="U8" s="288">
        <f>IF($H8="(en blanco)","",IF($H8="","",IFERROR(IF(VLOOKUP(T8+7,'Fechas de clase'!$B$5:$B$102,1,0),T8+14),T8+7)))</f>
        <v>45792</v>
      </c>
      <c r="V8" s="288">
        <f>IF($H8="(en blanco)","",IF($H8="","",IFERROR(IF(VLOOKUP(U8+7,'Fechas de clase'!$B$5:$B$102,1,0),U8+14),U8+7)))</f>
        <v>45799</v>
      </c>
      <c r="W8" s="288">
        <f>IF($H8="(en blanco)","",IF($H8="","",IFERROR(IF(VLOOKUP(V8+7,'Fechas de clase'!$B$5:$B$102,1,0),V8+14),V8+7)))</f>
        <v>45806</v>
      </c>
      <c r="X8" s="288">
        <f>IF($H8="(en blanco)","",IF($H8="","",IFERROR(IF(VLOOKUP(W8+7,'Fechas de clase'!$B$5:$B$102,1,0),W8+14),W8+7)))</f>
        <v>45813</v>
      </c>
      <c r="Y8" s="288">
        <f>IF($H8="(en blanco)","",IF($H8="","",IFERROR(IF(VLOOKUP(X8+7,'Fechas de clase'!$B$5:$B$102,1,0),X8+14),X8+7)))</f>
        <v>45820</v>
      </c>
    </row>
    <row r="9" spans="2:25" ht="15">
      <c r="B9" s="284">
        <v>45778</v>
      </c>
      <c r="C9" s="285" t="s">
        <v>375</v>
      </c>
      <c r="H9" s="286" t="s">
        <v>376</v>
      </c>
      <c r="I9" s="24" t="s">
        <v>376</v>
      </c>
      <c r="J9" s="287" t="str">
        <f t="shared" si="0"/>
        <v>(blank)-(blank)</v>
      </c>
      <c r="K9" s="288" t="e">
        <f>IF($H9="(en blanco)","",IF($H9="","",IFERROR(IF(VLOOKUP(H9+7,'Fechas de clase'!$B$5:$B$102,1,0),H9+14),H9+7)))</f>
        <v>#VALUE!</v>
      </c>
      <c r="L9" s="288" t="e">
        <f>IF($H9="(en blanco)","",IF($H9="","",IFERROR(IF(VLOOKUP(K9+7,'Fechas de clase'!$B$5:$B$102,1,0),K9+14),K9+7)))</f>
        <v>#VALUE!</v>
      </c>
      <c r="M9" s="288" t="e">
        <f>IF($H9="(en blanco)","",IF($H9="","",IFERROR(IF(VLOOKUP(L9+7,'Fechas de clase'!$B$5:$B$102,1,0),L9+14),L9+7)))</f>
        <v>#VALUE!</v>
      </c>
      <c r="N9" s="288" t="e">
        <f>IF($H9="(en blanco)","",IF($H9="","",IFERROR(IF(VLOOKUP(M9+7,'Fechas de clase'!$B$5:$B$102,1,0),M9+14),M9+7)))</f>
        <v>#VALUE!</v>
      </c>
      <c r="O9" s="288" t="e">
        <f>IF($H9="(en blanco)","",IF($H9="","",IFERROR(IF(VLOOKUP(N9+7,'Fechas de clase'!$B$5:$B$102,1,0),N9+14),N9+7)))</f>
        <v>#VALUE!</v>
      </c>
      <c r="P9" s="288" t="e">
        <f>IF($H9="(en blanco)","",IF($H9="","",IFERROR(IF(VLOOKUP(O9+7,'Fechas de clase'!$B$5:$B$102,1,0),O9+14),O9+7)))</f>
        <v>#VALUE!</v>
      </c>
      <c r="Q9" s="288" t="e">
        <f>IF($H9="(en blanco)","",IF($H9="","",IFERROR(IF(VLOOKUP(P9+7,'Fechas de clase'!$B$5:$B$102,1,0),P9+14),P9+7)))</f>
        <v>#VALUE!</v>
      </c>
      <c r="R9" s="288" t="e">
        <f>IF($H9="(en blanco)","",IF($H9="","",IFERROR(IF(VLOOKUP(Q9+7,'Fechas de clase'!$B$5:$B$102,1,0),Q9+14),Q9+7)))</f>
        <v>#VALUE!</v>
      </c>
      <c r="S9" s="288" t="e">
        <f>IF($H9="(en blanco)","",IF($H9="","",IFERROR(IF(VLOOKUP(R9+7,'Fechas de clase'!$B$5:$B$102,1,0),R9+14),R9+7)))</f>
        <v>#VALUE!</v>
      </c>
      <c r="T9" s="288" t="e">
        <f>IF($H9="(en blanco)","",IF($H9="","",IFERROR(IF(VLOOKUP(S9+7,'Fechas de clase'!$B$5:$B$102,1,0),S9+14),S9+7)))</f>
        <v>#VALUE!</v>
      </c>
      <c r="U9" s="288" t="e">
        <f>IF($H9="(en blanco)","",IF($H9="","",IFERROR(IF(VLOOKUP(T9+7,'Fechas de clase'!$B$5:$B$102,1,0),T9+14),T9+7)))</f>
        <v>#VALUE!</v>
      </c>
      <c r="V9" s="288" t="e">
        <f>IF($H9="(en blanco)","",IF($H9="","",IFERROR(IF(VLOOKUP(U9+7,'Fechas de clase'!$B$5:$B$102,1,0),U9+14),U9+7)))</f>
        <v>#VALUE!</v>
      </c>
      <c r="W9" s="288" t="e">
        <f>IF($H9="(en blanco)","",IF($H9="","",IFERROR(IF(VLOOKUP(V9+7,'Fechas de clase'!$B$5:$B$102,1,0),V9+14),V9+7)))</f>
        <v>#VALUE!</v>
      </c>
      <c r="X9" s="288" t="e">
        <f>IF($H9="(en blanco)","",IF($H9="","",IFERROR(IF(VLOOKUP(W9+7,'Fechas de clase'!$B$5:$B$102,1,0),W9+14),W9+7)))</f>
        <v>#VALUE!</v>
      </c>
      <c r="Y9" s="288" t="e">
        <f>IF($H9="(en blanco)","",IF($H9="","",IFERROR(IF(VLOOKUP(X9+7,'Fechas de clase'!$B$5:$B$102,1,0),X9+14),X9+7)))</f>
        <v>#VALUE!</v>
      </c>
    </row>
    <row r="10" spans="2:25">
      <c r="B10" s="284">
        <v>45815</v>
      </c>
      <c r="C10" s="285" t="s">
        <v>377</v>
      </c>
      <c r="J10" s="287" t="str">
        <f t="shared" si="0"/>
        <v/>
      </c>
      <c r="K10" s="288" t="str">
        <f>IF($H10="(en blanco)","",IF($H10="","",IFERROR(IF(VLOOKUP(H10+7,'Fechas de clase'!$B$5:$B$102,1,0),H10+14),H10+7)))</f>
        <v/>
      </c>
      <c r="L10" s="288" t="str">
        <f>IF($H10="(en blanco)","",IF($H10="","",IFERROR(IF(VLOOKUP(K10+7,'Fechas de clase'!$B$5:$B$102,1,0),K10+14),K10+7)))</f>
        <v/>
      </c>
      <c r="M10" s="288" t="str">
        <f>IF($H10="(en blanco)","",IF($H10="","",IFERROR(IF(VLOOKUP(L10+7,'Fechas de clase'!$B$5:$B$102,1,0),L10+14),L10+7)))</f>
        <v/>
      </c>
      <c r="N10" s="288" t="str">
        <f>IF($H10="(en blanco)","",IF($H10="","",IFERROR(IF(VLOOKUP(M10+7,'Fechas de clase'!$B$5:$B$102,1,0),M10+14),M10+7)))</f>
        <v/>
      </c>
      <c r="O10" s="288" t="str">
        <f>IF($H10="(en blanco)","",IF($H10="","",IFERROR(IF(VLOOKUP(N10+7,'Fechas de clase'!$B$5:$B$102,1,0),N10+14),N10+7)))</f>
        <v/>
      </c>
      <c r="P10" s="288" t="str">
        <f>IF($H10="(en blanco)","",IF($H10="","",IFERROR(IF(VLOOKUP(O10+7,'Fechas de clase'!$B$5:$B$102,1,0),O10+14),O10+7)))</f>
        <v/>
      </c>
      <c r="Q10" s="288" t="str">
        <f>IF($H10="(en blanco)","",IF($H10="","",IFERROR(IF(VLOOKUP(P10+7,'Fechas de clase'!$B$5:$B$102,1,0),P10+14),P10+7)))</f>
        <v/>
      </c>
      <c r="R10" s="288" t="str">
        <f>IF($H10="(en blanco)","",IF($H10="","",IFERROR(IF(VLOOKUP(Q10+7,'Fechas de clase'!$B$5:$B$102,1,0),Q10+14),Q10+7)))</f>
        <v/>
      </c>
      <c r="S10" s="288" t="str">
        <f>IF($H10="(en blanco)","",IF($H10="","",IFERROR(IF(VLOOKUP(R10+7,'Fechas de clase'!$B$5:$B$102,1,0),R10+14),R10+7)))</f>
        <v/>
      </c>
      <c r="T10" s="288" t="str">
        <f>IF($H10="(en blanco)","",IF($H10="","",IFERROR(IF(VLOOKUP(S10+7,'Fechas de clase'!$B$5:$B$102,1,0),S10+14),S10+7)))</f>
        <v/>
      </c>
      <c r="U10" s="288" t="str">
        <f>IF($H10="(en blanco)","",IF($H10="","",IFERROR(IF(VLOOKUP(T10+7,'Fechas de clase'!$B$5:$B$102,1,0),T10+14),T10+7)))</f>
        <v/>
      </c>
      <c r="V10" s="288" t="str">
        <f>IF($H10="(en blanco)","",IF($H10="","",IFERROR(IF(VLOOKUP(U10+7,'Fechas de clase'!$B$5:$B$102,1,0),U10+14),U10+7)))</f>
        <v/>
      </c>
      <c r="W10" s="288" t="str">
        <f>IF($H10="(en blanco)","",IF($H10="","",IFERROR(IF(VLOOKUP(V10+7,'Fechas de clase'!$B$5:$B$102,1,0),V10+14),V10+7)))</f>
        <v/>
      </c>
      <c r="X10" s="288" t="str">
        <f>IF($H10="(en blanco)","",IF($H10="","",IFERROR(IF(VLOOKUP(W10+7,'Fechas de clase'!$B$5:$B$102,1,0),W10+14),W10+7)))</f>
        <v/>
      </c>
      <c r="Y10" s="288" t="str">
        <f>IF($H10="(en blanco)","",IF($H10="","",IFERROR(IF(VLOOKUP(X10+7,'Fechas de clase'!$B$5:$B$102,1,0),X10+14),X10+7)))</f>
        <v/>
      </c>
    </row>
    <row r="11" spans="2:25">
      <c r="B11" s="284">
        <v>45837</v>
      </c>
      <c r="C11" s="285" t="s">
        <v>378</v>
      </c>
      <c r="J11" s="287" t="str">
        <f t="shared" si="0"/>
        <v/>
      </c>
      <c r="K11" s="288" t="str">
        <f>IF($H11="(en blanco)","",IF($H11="","",IFERROR(IF(VLOOKUP(H11+7,'Fechas de clase'!$B$5:$B$102,1,0),H11+14),H11+7)))</f>
        <v/>
      </c>
      <c r="L11" s="288" t="str">
        <f>IF($H11="(en blanco)","",IF($H11="","",IFERROR(IF(VLOOKUP(K11+7,'Fechas de clase'!$B$5:$B$102,1,0),K11+14),K11+7)))</f>
        <v/>
      </c>
      <c r="M11" s="288" t="str">
        <f>IF($H11="(en blanco)","",IF($H11="","",IFERROR(IF(VLOOKUP(L11+7,'Fechas de clase'!$B$5:$B$102,1,0),L11+14),L11+7)))</f>
        <v/>
      </c>
      <c r="N11" s="288" t="str">
        <f>IF($H11="(en blanco)","",IF($H11="","",IFERROR(IF(VLOOKUP(M11+7,'Fechas de clase'!$B$5:$B$102,1,0),M11+14),M11+7)))</f>
        <v/>
      </c>
      <c r="O11" s="288" t="str">
        <f>IF($H11="(en blanco)","",IF($H11="","",IFERROR(IF(VLOOKUP(N11+7,'Fechas de clase'!$B$5:$B$102,1,0),N11+14),N11+7)))</f>
        <v/>
      </c>
      <c r="P11" s="288" t="str">
        <f>IF($H11="(en blanco)","",IF($H11="","",IFERROR(IF(VLOOKUP(O11+7,'Fechas de clase'!$B$5:$B$102,1,0),O11+14),O11+7)))</f>
        <v/>
      </c>
      <c r="Q11" s="288" t="str">
        <f>IF($H11="(en blanco)","",IF($H11="","",IFERROR(IF(VLOOKUP(P11+7,'Fechas de clase'!$B$5:$B$102,1,0),P11+14),P11+7)))</f>
        <v/>
      </c>
      <c r="R11" s="288" t="str">
        <f>IF($H11="(en blanco)","",IF($H11="","",IFERROR(IF(VLOOKUP(Q11+7,'Fechas de clase'!$B$5:$B$102,1,0),Q11+14),Q11+7)))</f>
        <v/>
      </c>
      <c r="S11" s="288" t="str">
        <f>IF($H11="(en blanco)","",IF($H11="","",IFERROR(IF(VLOOKUP(R11+7,'Fechas de clase'!$B$5:$B$102,1,0),R11+14),R11+7)))</f>
        <v/>
      </c>
      <c r="T11" s="288" t="str">
        <f>IF($H11="(en blanco)","",IF($H11="","",IFERROR(IF(VLOOKUP(S11+7,'Fechas de clase'!$B$5:$B$102,1,0),S11+14),S11+7)))</f>
        <v/>
      </c>
      <c r="U11" s="288" t="str">
        <f>IF($H11="(en blanco)","",IF($H11="","",IFERROR(IF(VLOOKUP(T11+7,'Fechas de clase'!$B$5:$B$102,1,0),T11+14),T11+7)))</f>
        <v/>
      </c>
      <c r="V11" s="288" t="str">
        <f>IF($H11="(en blanco)","",IF($H11="","",IFERROR(IF(VLOOKUP(U11+7,'Fechas de clase'!$B$5:$B$102,1,0),U11+14),U11+7)))</f>
        <v/>
      </c>
      <c r="W11" s="288" t="str">
        <f>IF($H11="(en blanco)","",IF($H11="","",IFERROR(IF(VLOOKUP(V11+7,'Fechas de clase'!$B$5:$B$102,1,0),V11+14),V11+7)))</f>
        <v/>
      </c>
      <c r="X11" s="288" t="str">
        <f>IF($H11="(en blanco)","",IF($H11="","",IFERROR(IF(VLOOKUP(W11+7,'Fechas de clase'!$B$5:$B$102,1,0),W11+14),W11+7)))</f>
        <v/>
      </c>
      <c r="Y11" s="288" t="str">
        <f>IF($H11="(en blanco)","",IF($H11="","",IFERROR(IF(VLOOKUP(X11+7,'Fechas de clase'!$B$5:$B$102,1,0),X11+14),X11+7)))</f>
        <v/>
      </c>
    </row>
    <row r="12" spans="2:25">
      <c r="B12" s="284">
        <v>45861</v>
      </c>
      <c r="C12" s="285" t="s">
        <v>379</v>
      </c>
      <c r="J12" s="287" t="str">
        <f t="shared" si="0"/>
        <v/>
      </c>
      <c r="K12" s="288" t="str">
        <f>IF($H12="(en blanco)","",IF($H12="","",IFERROR(IF(VLOOKUP(H12+7,'Fechas de clase'!$B$5:$B$102,1,0),H12+14),H12+7)))</f>
        <v/>
      </c>
      <c r="L12" s="288" t="str">
        <f>IF($H12="(en blanco)","",IF($H12="","",IFERROR(IF(VLOOKUP(K12+7,'Fechas de clase'!$B$5:$B$102,1,0),K12+14),K12+7)))</f>
        <v/>
      </c>
      <c r="M12" s="288" t="str">
        <f>IF($H12="(en blanco)","",IF($H12="","",IFERROR(IF(VLOOKUP(L12+7,'Fechas de clase'!$B$5:$B$102,1,0),L12+14),L12+7)))</f>
        <v/>
      </c>
      <c r="N12" s="288" t="str">
        <f>IF($H12="(en blanco)","",IF($H12="","",IFERROR(IF(VLOOKUP(M12+7,'Fechas de clase'!$B$5:$B$102,1,0),M12+14),M12+7)))</f>
        <v/>
      </c>
      <c r="O12" s="288" t="str">
        <f>IF($H12="(en blanco)","",IF($H12="","",IFERROR(IF(VLOOKUP(N12+7,'Fechas de clase'!$B$5:$B$102,1,0),N12+14),N12+7)))</f>
        <v/>
      </c>
      <c r="P12" s="288" t="str">
        <f>IF($H12="(en blanco)","",IF($H12="","",IFERROR(IF(VLOOKUP(O12+7,'Fechas de clase'!$B$5:$B$102,1,0),O12+14),O12+7)))</f>
        <v/>
      </c>
      <c r="Q12" s="288" t="str">
        <f>IF($H12="(en blanco)","",IF($H12="","",IFERROR(IF(VLOOKUP(P12+7,'Fechas de clase'!$B$5:$B$102,1,0),P12+14),P12+7)))</f>
        <v/>
      </c>
      <c r="R12" s="288" t="str">
        <f>IF($H12="(en blanco)","",IF($H12="","",IFERROR(IF(VLOOKUP(Q12+7,'Fechas de clase'!$B$5:$B$102,1,0),Q12+14),Q12+7)))</f>
        <v/>
      </c>
      <c r="S12" s="288" t="str">
        <f>IF($H12="(en blanco)","",IF($H12="","",IFERROR(IF(VLOOKUP(R12+7,'Fechas de clase'!$B$5:$B$102,1,0),R12+14),R12+7)))</f>
        <v/>
      </c>
      <c r="T12" s="288" t="str">
        <f>IF($H12="(en blanco)","",IF($H12="","",IFERROR(IF(VLOOKUP(S12+7,'Fechas de clase'!$B$5:$B$102,1,0),S12+14),S12+7)))</f>
        <v/>
      </c>
      <c r="U12" s="288" t="str">
        <f>IF($H12="(en blanco)","",IF($H12="","",IFERROR(IF(VLOOKUP(T12+7,'Fechas de clase'!$B$5:$B$102,1,0),T12+14),T12+7)))</f>
        <v/>
      </c>
      <c r="V12" s="288" t="str">
        <f>IF($H12="(en blanco)","",IF($H12="","",IFERROR(IF(VLOOKUP(U12+7,'Fechas de clase'!$B$5:$B$102,1,0),U12+14),U12+7)))</f>
        <v/>
      </c>
      <c r="W12" s="288" t="str">
        <f>IF($H12="(en blanco)","",IF($H12="","",IFERROR(IF(VLOOKUP(V12+7,'Fechas de clase'!$B$5:$B$102,1,0),V12+14),V12+7)))</f>
        <v/>
      </c>
      <c r="X12" s="288" t="str">
        <f>IF($H12="(en blanco)","",IF($H12="","",IFERROR(IF(VLOOKUP(W12+7,'Fechas de clase'!$B$5:$B$102,1,0),W12+14),W12+7)))</f>
        <v/>
      </c>
      <c r="Y12" s="288" t="str">
        <f>IF($H12="(en blanco)","",IF($H12="","",IFERROR(IF(VLOOKUP(X12+7,'Fechas de clase'!$B$5:$B$102,1,0),X12+14),X12+7)))</f>
        <v/>
      </c>
    </row>
    <row r="13" spans="2:25">
      <c r="B13" s="284">
        <v>45866</v>
      </c>
      <c r="C13" s="285" t="s">
        <v>380</v>
      </c>
      <c r="J13" s="287" t="str">
        <f t="shared" si="0"/>
        <v/>
      </c>
      <c r="K13" s="288" t="str">
        <f>IF($H13="(en blanco)","",IF($H13="","",IFERROR(IF(VLOOKUP(H13+7,'Fechas de clase'!$B$5:$B$102,1,0),H13+14),H13+7)))</f>
        <v/>
      </c>
      <c r="L13" s="288" t="str">
        <f>IF($H13="(en blanco)","",IF($H13="","",IFERROR(IF(VLOOKUP(K13+7,'Fechas de clase'!$B$5:$B$102,1,0),K13+14),K13+7)))</f>
        <v/>
      </c>
      <c r="M13" s="288" t="str">
        <f>IF($H13="(en blanco)","",IF($H13="","",IFERROR(IF(VLOOKUP(L13+7,'Fechas de clase'!$B$5:$B$102,1,0),L13+14),L13+7)))</f>
        <v/>
      </c>
      <c r="N13" s="288" t="str">
        <f>IF($H13="(en blanco)","",IF($H13="","",IFERROR(IF(VLOOKUP(M13+7,'Fechas de clase'!$B$5:$B$102,1,0),M13+14),M13+7)))</f>
        <v/>
      </c>
      <c r="O13" s="288" t="str">
        <f>IF($H13="(en blanco)","",IF($H13="","",IFERROR(IF(VLOOKUP(N13+7,'Fechas de clase'!$B$5:$B$102,1,0),N13+14),N13+7)))</f>
        <v/>
      </c>
      <c r="P13" s="288" t="str">
        <f>IF($H13="(en blanco)","",IF($H13="","",IFERROR(IF(VLOOKUP(O13+7,'Fechas de clase'!$B$5:$B$102,1,0),O13+14),O13+7)))</f>
        <v/>
      </c>
      <c r="Q13" s="288" t="str">
        <f>IF($H13="(en blanco)","",IF($H13="","",IFERROR(IF(VLOOKUP(P13+7,'Fechas de clase'!$B$5:$B$102,1,0),P13+14),P13+7)))</f>
        <v/>
      </c>
      <c r="R13" s="288" t="str">
        <f>IF($H13="(en blanco)","",IF($H13="","",IFERROR(IF(VLOOKUP(Q13+7,'Fechas de clase'!$B$5:$B$102,1,0),Q13+14),Q13+7)))</f>
        <v/>
      </c>
      <c r="S13" s="288" t="str">
        <f>IF($H13="(en blanco)","",IF($H13="","",IFERROR(IF(VLOOKUP(R13+7,'Fechas de clase'!$B$5:$B$102,1,0),R13+14),R13+7)))</f>
        <v/>
      </c>
      <c r="T13" s="288" t="str">
        <f>IF($H13="(en blanco)","",IF($H13="","",IFERROR(IF(VLOOKUP(S13+7,'Fechas de clase'!$B$5:$B$102,1,0),S13+14),S13+7)))</f>
        <v/>
      </c>
      <c r="U13" s="288" t="str">
        <f>IF($H13="(en blanco)","",IF($H13="","",IFERROR(IF(VLOOKUP(T13+7,'Fechas de clase'!$B$5:$B$102,1,0),T13+14),T13+7)))</f>
        <v/>
      </c>
      <c r="V13" s="288" t="str">
        <f>IF($H13="(en blanco)","",IF($H13="","",IFERROR(IF(VLOOKUP(U13+7,'Fechas de clase'!$B$5:$B$102,1,0),U13+14),U13+7)))</f>
        <v/>
      </c>
      <c r="W13" s="288" t="str">
        <f>IF($H13="(en blanco)","",IF($H13="","",IFERROR(IF(VLOOKUP(V13+7,'Fechas de clase'!$B$5:$B$102,1,0),V13+14),V13+7)))</f>
        <v/>
      </c>
      <c r="X13" s="288" t="str">
        <f>IF($H13="(en blanco)","",IF($H13="","",IFERROR(IF(VLOOKUP(W13+7,'Fechas de clase'!$B$5:$B$102,1,0),W13+14),W13+7)))</f>
        <v/>
      </c>
      <c r="Y13" s="288" t="str">
        <f>IF($H13="(en blanco)","",IF($H13="","",IFERROR(IF(VLOOKUP(X13+7,'Fechas de clase'!$B$5:$B$102,1,0),X13+14),X13+7)))</f>
        <v/>
      </c>
    </row>
    <row r="14" spans="2:25">
      <c r="B14" s="284">
        <v>45867</v>
      </c>
      <c r="C14" s="285" t="s">
        <v>381</v>
      </c>
      <c r="J14" s="287" t="str">
        <f t="shared" si="0"/>
        <v/>
      </c>
      <c r="K14" s="288" t="str">
        <f>IF($H14="(en blanco)","",IF($H14="","",IFERROR(IF(VLOOKUP(H14+7,'Fechas de clase'!$B$5:$B$102,1,0),H14+14),H14+7)))</f>
        <v/>
      </c>
      <c r="L14" s="288" t="str">
        <f>IF($H14="(en blanco)","",IF($H14="","",IFERROR(IF(VLOOKUP(K14+7,'Fechas de clase'!$B$5:$B$102,1,0),K14+14),K14+7)))</f>
        <v/>
      </c>
      <c r="M14" s="288" t="str">
        <f>IF($H14="(en blanco)","",IF($H14="","",IFERROR(IF(VLOOKUP(L14+7,'Fechas de clase'!$B$5:$B$102,1,0),L14+14),L14+7)))</f>
        <v/>
      </c>
      <c r="N14" s="288" t="str">
        <f>IF($H14="(en blanco)","",IF($H14="","",IFERROR(IF(VLOOKUP(M14+7,'Fechas de clase'!$B$5:$B$102,1,0),M14+14),M14+7)))</f>
        <v/>
      </c>
      <c r="O14" s="288" t="str">
        <f>IF($H14="(en blanco)","",IF($H14="","",IFERROR(IF(VLOOKUP(N14+7,'Fechas de clase'!$B$5:$B$102,1,0),N14+14),N14+7)))</f>
        <v/>
      </c>
      <c r="P14" s="288" t="str">
        <f>IF($H14="(en blanco)","",IF($H14="","",IFERROR(IF(VLOOKUP(O14+7,'Fechas de clase'!$B$5:$B$102,1,0),O14+14),O14+7)))</f>
        <v/>
      </c>
      <c r="Q14" s="288" t="str">
        <f>IF($H14="(en blanco)","",IF($H14="","",IFERROR(IF(VLOOKUP(P14+7,'Fechas de clase'!$B$5:$B$102,1,0),P14+14),P14+7)))</f>
        <v/>
      </c>
      <c r="R14" s="288" t="str">
        <f>IF($H14="(en blanco)","",IF($H14="","",IFERROR(IF(VLOOKUP(Q14+7,'Fechas de clase'!$B$5:$B$102,1,0),Q14+14),Q14+7)))</f>
        <v/>
      </c>
      <c r="S14" s="288" t="str">
        <f>IF($H14="(en blanco)","",IF($H14="","",IFERROR(IF(VLOOKUP(R14+7,'Fechas de clase'!$B$5:$B$102,1,0),R14+14),R14+7)))</f>
        <v/>
      </c>
      <c r="T14" s="288" t="str">
        <f>IF($H14="(en blanco)","",IF($H14="","",IFERROR(IF(VLOOKUP(S14+7,'Fechas de clase'!$B$5:$B$102,1,0),S14+14),S14+7)))</f>
        <v/>
      </c>
      <c r="U14" s="288" t="str">
        <f>IF($H14="(en blanco)","",IF($H14="","",IFERROR(IF(VLOOKUP(T14+7,'Fechas de clase'!$B$5:$B$102,1,0),T14+14),T14+7)))</f>
        <v/>
      </c>
      <c r="V14" s="288" t="str">
        <f>IF($H14="(en blanco)","",IF($H14="","",IFERROR(IF(VLOOKUP(U14+7,'Fechas de clase'!$B$5:$B$102,1,0),U14+14),U14+7)))</f>
        <v/>
      </c>
      <c r="W14" s="288" t="str">
        <f>IF($H14="(en blanco)","",IF($H14="","",IFERROR(IF(VLOOKUP(V14+7,'Fechas de clase'!$B$5:$B$102,1,0),V14+14),V14+7)))</f>
        <v/>
      </c>
      <c r="X14" s="288" t="str">
        <f>IF($H14="(en blanco)","",IF($H14="","",IFERROR(IF(VLOOKUP(W14+7,'Fechas de clase'!$B$5:$B$102,1,0),W14+14),W14+7)))</f>
        <v/>
      </c>
      <c r="Y14" s="288" t="str">
        <f>IF($H14="(en blanco)","",IF($H14="","",IFERROR(IF(VLOOKUP(X14+7,'Fechas de clase'!$B$5:$B$102,1,0),X14+14),X14+7)))</f>
        <v/>
      </c>
    </row>
    <row r="15" spans="2:25">
      <c r="B15" s="284">
        <v>45875</v>
      </c>
      <c r="C15" s="285" t="s">
        <v>382</v>
      </c>
      <c r="J15" s="287" t="str">
        <f t="shared" si="0"/>
        <v/>
      </c>
      <c r="K15" s="288" t="str">
        <f>IF($H15="(en blanco)","",IF($H15="","",IFERROR(IF(VLOOKUP(H15+7,'Fechas de clase'!$B$5:$B$102,1,0),H15+14),H15+7)))</f>
        <v/>
      </c>
      <c r="L15" s="288" t="str">
        <f>IF($H15="(en blanco)","",IF($H15="","",IFERROR(IF(VLOOKUP(K15+7,'Fechas de clase'!$B$5:$B$102,1,0),K15+14),K15+7)))</f>
        <v/>
      </c>
      <c r="M15" s="288" t="str">
        <f>IF($H15="(en blanco)","",IF($H15="","",IFERROR(IF(VLOOKUP(L15+7,'Fechas de clase'!$B$5:$B$102,1,0),L15+14),L15+7)))</f>
        <v/>
      </c>
      <c r="N15" s="288" t="str">
        <f>IF($H15="(en blanco)","",IF($H15="","",IFERROR(IF(VLOOKUP(M15+7,'Fechas de clase'!$B$5:$B$102,1,0),M15+14),M15+7)))</f>
        <v/>
      </c>
      <c r="O15" s="288" t="str">
        <f>IF($H15="(en blanco)","",IF($H15="","",IFERROR(IF(VLOOKUP(N15+7,'Fechas de clase'!$B$5:$B$102,1,0),N15+14),N15+7)))</f>
        <v/>
      </c>
      <c r="P15" s="288" t="str">
        <f>IF($H15="(en blanco)","",IF($H15="","",IFERROR(IF(VLOOKUP(O15+7,'Fechas de clase'!$B$5:$B$102,1,0),O15+14),O15+7)))</f>
        <v/>
      </c>
      <c r="Q15" s="288" t="str">
        <f>IF($H15="(en blanco)","",IF($H15="","",IFERROR(IF(VLOOKUP(P15+7,'Fechas de clase'!$B$5:$B$102,1,0),P15+14),P15+7)))</f>
        <v/>
      </c>
      <c r="R15" s="288" t="str">
        <f>IF($H15="(en blanco)","",IF($H15="","",IFERROR(IF(VLOOKUP(Q15+7,'Fechas de clase'!$B$5:$B$102,1,0),Q15+14),Q15+7)))</f>
        <v/>
      </c>
      <c r="S15" s="288" t="str">
        <f>IF($H15="(en blanco)","",IF($H15="","",IFERROR(IF(VLOOKUP(R15+7,'Fechas de clase'!$B$5:$B$102,1,0),R15+14),R15+7)))</f>
        <v/>
      </c>
      <c r="T15" s="288" t="str">
        <f>IF($H15="(en blanco)","",IF($H15="","",IFERROR(IF(VLOOKUP(S15+7,'Fechas de clase'!$B$5:$B$102,1,0),S15+14),S15+7)))</f>
        <v/>
      </c>
      <c r="U15" s="288" t="str">
        <f>IF($H15="(en blanco)","",IF($H15="","",IFERROR(IF(VLOOKUP(T15+7,'Fechas de clase'!$B$5:$B$102,1,0),T15+14),T15+7)))</f>
        <v/>
      </c>
      <c r="V15" s="288" t="str">
        <f>IF($H15="(en blanco)","",IF($H15="","",IFERROR(IF(VLOOKUP(U15+7,'Fechas de clase'!$B$5:$B$102,1,0),U15+14),U15+7)))</f>
        <v/>
      </c>
      <c r="W15" s="288" t="str">
        <f>IF($H15="(en blanco)","",IF($H15="","",IFERROR(IF(VLOOKUP(V15+7,'Fechas de clase'!$B$5:$B$102,1,0),V15+14),V15+7)))</f>
        <v/>
      </c>
      <c r="X15" s="288" t="str">
        <f>IF($H15="(en blanco)","",IF($H15="","",IFERROR(IF(VLOOKUP(W15+7,'Fechas de clase'!$B$5:$B$102,1,0),W15+14),W15+7)))</f>
        <v/>
      </c>
      <c r="Y15" s="288" t="str">
        <f>IF($H15="(en blanco)","",IF($H15="","",IFERROR(IF(VLOOKUP(X15+7,'Fechas de clase'!$B$5:$B$102,1,0),X15+14),X15+7)))</f>
        <v/>
      </c>
    </row>
    <row r="16" spans="2:25">
      <c r="B16" s="284">
        <v>45899</v>
      </c>
      <c r="C16" s="285" t="s">
        <v>383</v>
      </c>
      <c r="J16" s="287" t="str">
        <f t="shared" si="0"/>
        <v/>
      </c>
      <c r="K16" s="288" t="str">
        <f>IF($H16="(en blanco)","",IF($H16="","",IFERROR(IF(VLOOKUP(H16+7,'Fechas de clase'!$B$5:$B$102,1,0),H16+14),H16+7)))</f>
        <v/>
      </c>
      <c r="L16" s="288" t="str">
        <f>IF($H16="(en blanco)","",IF($H16="","",IFERROR(IF(VLOOKUP(K16+7,'Fechas de clase'!$B$5:$B$102,1,0),K16+14),K16+7)))</f>
        <v/>
      </c>
      <c r="M16" s="288" t="str">
        <f>IF($H16="(en blanco)","",IF($H16="","",IFERROR(IF(VLOOKUP(L16+7,'Fechas de clase'!$B$5:$B$102,1,0),L16+14),L16+7)))</f>
        <v/>
      </c>
      <c r="N16" s="288" t="str">
        <f>IF($H16="(en blanco)","",IF($H16="","",IFERROR(IF(VLOOKUP(M16+7,'Fechas de clase'!$B$5:$B$102,1,0),M16+14),M16+7)))</f>
        <v/>
      </c>
      <c r="O16" s="288" t="str">
        <f>IF($H16="(en blanco)","",IF($H16="","",IFERROR(IF(VLOOKUP(N16+7,'Fechas de clase'!$B$5:$B$102,1,0),N16+14),N16+7)))</f>
        <v/>
      </c>
      <c r="P16" s="288" t="str">
        <f>IF($H16="(en blanco)","",IF($H16="","",IFERROR(IF(VLOOKUP(O16+7,'Fechas de clase'!$B$5:$B$102,1,0),O16+14),O16+7)))</f>
        <v/>
      </c>
      <c r="Q16" s="288" t="str">
        <f>IF($H16="(en blanco)","",IF($H16="","",IFERROR(IF(VLOOKUP(P16+7,'Fechas de clase'!$B$5:$B$102,1,0),P16+14),P16+7)))</f>
        <v/>
      </c>
      <c r="R16" s="288" t="str">
        <f>IF($H16="(en blanco)","",IF($H16="","",IFERROR(IF(VLOOKUP(Q16+7,'Fechas de clase'!$B$5:$B$102,1,0),Q16+14),Q16+7)))</f>
        <v/>
      </c>
      <c r="S16" s="288" t="str">
        <f>IF($H16="(en blanco)","",IF($H16="","",IFERROR(IF(VLOOKUP(R16+7,'Fechas de clase'!$B$5:$B$102,1,0),R16+14),R16+7)))</f>
        <v/>
      </c>
      <c r="T16" s="288" t="str">
        <f>IF($H16="(en blanco)","",IF($H16="","",IFERROR(IF(VLOOKUP(S16+7,'Fechas de clase'!$B$5:$B$102,1,0),S16+14),S16+7)))</f>
        <v/>
      </c>
      <c r="U16" s="288" t="str">
        <f>IF($H16="(en blanco)","",IF($H16="","",IFERROR(IF(VLOOKUP(T16+7,'Fechas de clase'!$B$5:$B$102,1,0),T16+14),T16+7)))</f>
        <v/>
      </c>
      <c r="V16" s="288" t="str">
        <f>IF($H16="(en blanco)","",IF($H16="","",IFERROR(IF(VLOOKUP(U16+7,'Fechas de clase'!$B$5:$B$102,1,0),U16+14),U16+7)))</f>
        <v/>
      </c>
      <c r="W16" s="288" t="str">
        <f>IF($H16="(en blanco)","",IF($H16="","",IFERROR(IF(VLOOKUP(V16+7,'Fechas de clase'!$B$5:$B$102,1,0),V16+14),V16+7)))</f>
        <v/>
      </c>
      <c r="X16" s="288" t="str">
        <f>IF($H16="(en blanco)","",IF($H16="","",IFERROR(IF(VLOOKUP(W16+7,'Fechas de clase'!$B$5:$B$102,1,0),W16+14),W16+7)))</f>
        <v/>
      </c>
      <c r="Y16" s="288" t="str">
        <f>IF($H16="(en blanco)","",IF($H16="","",IFERROR(IF(VLOOKUP(X16+7,'Fechas de clase'!$B$5:$B$102,1,0),X16+14),X16+7)))</f>
        <v/>
      </c>
    </row>
    <row r="17" spans="2:25">
      <c r="B17" s="284">
        <v>45938</v>
      </c>
      <c r="C17" s="285" t="s">
        <v>384</v>
      </c>
      <c r="J17" s="287" t="str">
        <f t="shared" si="0"/>
        <v/>
      </c>
      <c r="K17" s="288" t="str">
        <f>IF($H17="(en blanco)","",IF($H17="","",IFERROR(IF(VLOOKUP(H17+7,'Fechas de clase'!$B$5:$B$102,1,0),H17+14),H17+7)))</f>
        <v/>
      </c>
      <c r="L17" s="288" t="str">
        <f>IF($H17="(en blanco)","",IF($H17="","",IFERROR(IF(VLOOKUP(K17+7,'Fechas de clase'!$B$5:$B$102,1,0),K17+14),K17+7)))</f>
        <v/>
      </c>
      <c r="M17" s="288" t="str">
        <f>IF($H17="(en blanco)","",IF($H17="","",IFERROR(IF(VLOOKUP(L17+7,'Fechas de clase'!$B$5:$B$102,1,0),L17+14),L17+7)))</f>
        <v/>
      </c>
      <c r="N17" s="288" t="str">
        <f>IF($H17="(en blanco)","",IF($H17="","",IFERROR(IF(VLOOKUP(M17+7,'Fechas de clase'!$B$5:$B$102,1,0),M17+14),M17+7)))</f>
        <v/>
      </c>
      <c r="O17" s="288" t="str">
        <f>IF($H17="(en blanco)","",IF($H17="","",IFERROR(IF(VLOOKUP(N17+7,'Fechas de clase'!$B$5:$B$102,1,0),N17+14),N17+7)))</f>
        <v/>
      </c>
      <c r="P17" s="288" t="str">
        <f>IF($H17="(en blanco)","",IF($H17="","",IFERROR(IF(VLOOKUP(O17+7,'Fechas de clase'!$B$5:$B$102,1,0),O17+14),O17+7)))</f>
        <v/>
      </c>
      <c r="Q17" s="288" t="str">
        <f>IF($H17="(en blanco)","",IF($H17="","",IFERROR(IF(VLOOKUP(P17+7,'Fechas de clase'!$B$5:$B$102,1,0),P17+14),P17+7)))</f>
        <v/>
      </c>
      <c r="R17" s="288" t="str">
        <f>IF($H17="(en blanco)","",IF($H17="","",IFERROR(IF(VLOOKUP(Q17+7,'Fechas de clase'!$B$5:$B$102,1,0),Q17+14),Q17+7)))</f>
        <v/>
      </c>
      <c r="S17" s="288" t="str">
        <f>IF($H17="(en blanco)","",IF($H17="","",IFERROR(IF(VLOOKUP(R17+7,'Fechas de clase'!$B$5:$B$102,1,0),R17+14),R17+7)))</f>
        <v/>
      </c>
      <c r="T17" s="288" t="str">
        <f>IF($H17="(en blanco)","",IF($H17="","",IFERROR(IF(VLOOKUP(S17+7,'Fechas de clase'!$B$5:$B$102,1,0),S17+14),S17+7)))</f>
        <v/>
      </c>
      <c r="U17" s="288" t="str">
        <f>IF($H17="(en blanco)","",IF($H17="","",IFERROR(IF(VLOOKUP(T17+7,'Fechas de clase'!$B$5:$B$102,1,0),T17+14),T17+7)))</f>
        <v/>
      </c>
      <c r="V17" s="288" t="str">
        <f>IF($H17="(en blanco)","",IF($H17="","",IFERROR(IF(VLOOKUP(U17+7,'Fechas de clase'!$B$5:$B$102,1,0),U17+14),U17+7)))</f>
        <v/>
      </c>
      <c r="W17" s="288" t="str">
        <f>IF($H17="(en blanco)","",IF($H17="","",IFERROR(IF(VLOOKUP(V17+7,'Fechas de clase'!$B$5:$B$102,1,0),V17+14),V17+7)))</f>
        <v/>
      </c>
      <c r="X17" s="288" t="str">
        <f>IF($H17="(en blanco)","",IF($H17="","",IFERROR(IF(VLOOKUP(W17+7,'Fechas de clase'!$B$5:$B$102,1,0),W17+14),W17+7)))</f>
        <v/>
      </c>
      <c r="Y17" s="288" t="str">
        <f>IF($H17="(en blanco)","",IF($H17="","",IFERROR(IF(VLOOKUP(X17+7,'Fechas de clase'!$B$5:$B$102,1,0),X17+14),X17+7)))</f>
        <v/>
      </c>
    </row>
    <row r="18" spans="2:25">
      <c r="B18" s="284">
        <v>45962</v>
      </c>
      <c r="C18" s="285" t="s">
        <v>385</v>
      </c>
      <c r="J18" s="287" t="str">
        <f t="shared" si="0"/>
        <v/>
      </c>
      <c r="K18" s="288" t="str">
        <f>IF($H18="(en blanco)","",IF($H18="","",IFERROR(IF(VLOOKUP(H18+7,'Fechas de clase'!$B$5:$B$102,1,0),H18+14),H18+7)))</f>
        <v/>
      </c>
      <c r="L18" s="288" t="str">
        <f>IF($H18="(en blanco)","",IF($H18="","",IFERROR(IF(VLOOKUP(K18+7,'Fechas de clase'!$B$5:$B$102,1,0),K18+14),K18+7)))</f>
        <v/>
      </c>
      <c r="M18" s="288" t="str">
        <f>IF($H18="(en blanco)","",IF($H18="","",IFERROR(IF(VLOOKUP(L18+7,'Fechas de clase'!$B$5:$B$102,1,0),L18+14),L18+7)))</f>
        <v/>
      </c>
      <c r="N18" s="288" t="str">
        <f>IF($H18="(en blanco)","",IF($H18="","",IFERROR(IF(VLOOKUP(M18+7,'Fechas de clase'!$B$5:$B$102,1,0),M18+14),M18+7)))</f>
        <v/>
      </c>
      <c r="O18" s="288" t="str">
        <f>IF($H18="(en blanco)","",IF($H18="","",IFERROR(IF(VLOOKUP(N18+7,'Fechas de clase'!$B$5:$B$102,1,0),N18+14),N18+7)))</f>
        <v/>
      </c>
      <c r="P18" s="288" t="str">
        <f>IF($H18="(en blanco)","",IF($H18="","",IFERROR(IF(VLOOKUP(O18+7,'Fechas de clase'!$B$5:$B$102,1,0),O18+14),O18+7)))</f>
        <v/>
      </c>
      <c r="Q18" s="288" t="str">
        <f>IF($H18="(en blanco)","",IF($H18="","",IFERROR(IF(VLOOKUP(P18+7,'Fechas de clase'!$B$5:$B$102,1,0),P18+14),P18+7)))</f>
        <v/>
      </c>
      <c r="R18" s="288" t="str">
        <f>IF($H18="(en blanco)","",IF($H18="","",IFERROR(IF(VLOOKUP(Q18+7,'Fechas de clase'!$B$5:$B$102,1,0),Q18+14),Q18+7)))</f>
        <v/>
      </c>
      <c r="S18" s="288" t="str">
        <f>IF($H18="(en blanco)","",IF($H18="","",IFERROR(IF(VLOOKUP(R18+7,'Fechas de clase'!$B$5:$B$102,1,0),R18+14),R18+7)))</f>
        <v/>
      </c>
      <c r="T18" s="288" t="str">
        <f>IF($H18="(en blanco)","",IF($H18="","",IFERROR(IF(VLOOKUP(S18+7,'Fechas de clase'!$B$5:$B$102,1,0),S18+14),S18+7)))</f>
        <v/>
      </c>
      <c r="U18" s="288" t="str">
        <f>IF($H18="(en blanco)","",IF($H18="","",IFERROR(IF(VLOOKUP(T18+7,'Fechas de clase'!$B$5:$B$102,1,0),T18+14),T18+7)))</f>
        <v/>
      </c>
      <c r="V18" s="288" t="str">
        <f>IF($H18="(en blanco)","",IF($H18="","",IFERROR(IF(VLOOKUP(U18+7,'Fechas de clase'!$B$5:$B$102,1,0),U18+14),U18+7)))</f>
        <v/>
      </c>
      <c r="W18" s="288" t="str">
        <f>IF($H18="(en blanco)","",IF($H18="","",IFERROR(IF(VLOOKUP(V18+7,'Fechas de clase'!$B$5:$B$102,1,0),V18+14),V18+7)))</f>
        <v/>
      </c>
      <c r="X18" s="288" t="str">
        <f>IF($H18="(en blanco)","",IF($H18="","",IFERROR(IF(VLOOKUP(W18+7,'Fechas de clase'!$B$5:$B$102,1,0),W18+14),W18+7)))</f>
        <v/>
      </c>
      <c r="Y18" s="288" t="str">
        <f>IF($H18="(en blanco)","",IF($H18="","",IFERROR(IF(VLOOKUP(X18+7,'Fechas de clase'!$B$5:$B$102,1,0),X18+14),X18+7)))</f>
        <v/>
      </c>
    </row>
    <row r="19" spans="2:25">
      <c r="B19" s="284">
        <v>45999</v>
      </c>
      <c r="C19" s="285" t="s">
        <v>386</v>
      </c>
      <c r="J19" s="287" t="str">
        <f t="shared" si="0"/>
        <v/>
      </c>
      <c r="K19" s="288" t="str">
        <f>IF($H19="(en blanco)","",IF($H19="","",IFERROR(IF(VLOOKUP(H19+7,'Fechas de clase'!$B$5:$B$102,1,0),H19+14),H19+7)))</f>
        <v/>
      </c>
      <c r="L19" s="288" t="str">
        <f>IF($H19="(en blanco)","",IF($H19="","",IFERROR(IF(VLOOKUP(K19+7,'Fechas de clase'!$B$5:$B$102,1,0),K19+14),K19+7)))</f>
        <v/>
      </c>
      <c r="M19" s="288" t="str">
        <f>IF($H19="(en blanco)","",IF($H19="","",IFERROR(IF(VLOOKUP(L19+7,'Fechas de clase'!$B$5:$B$102,1,0),L19+14),L19+7)))</f>
        <v/>
      </c>
      <c r="N19" s="288" t="str">
        <f>IF($H19="(en blanco)","",IF($H19="","",IFERROR(IF(VLOOKUP(M19+7,'Fechas de clase'!$B$5:$B$102,1,0),M19+14),M19+7)))</f>
        <v/>
      </c>
      <c r="O19" s="288" t="str">
        <f>IF($H19="(en blanco)","",IF($H19="","",IFERROR(IF(VLOOKUP(N19+7,'Fechas de clase'!$B$5:$B$102,1,0),N19+14),N19+7)))</f>
        <v/>
      </c>
      <c r="P19" s="288" t="str">
        <f>IF($H19="(en blanco)","",IF($H19="","",IFERROR(IF(VLOOKUP(O19+7,'Fechas de clase'!$B$5:$B$102,1,0),O19+14),O19+7)))</f>
        <v/>
      </c>
      <c r="Q19" s="288" t="str">
        <f>IF($H19="(en blanco)","",IF($H19="","",IFERROR(IF(VLOOKUP(P19+7,'Fechas de clase'!$B$5:$B$102,1,0),P19+14),P19+7)))</f>
        <v/>
      </c>
      <c r="R19" s="288" t="str">
        <f>IF($H19="(en blanco)","",IF($H19="","",IFERROR(IF(VLOOKUP(Q19+7,'Fechas de clase'!$B$5:$B$102,1,0),Q19+14),Q19+7)))</f>
        <v/>
      </c>
      <c r="S19" s="288" t="str">
        <f>IF($H19="(en blanco)","",IF($H19="","",IFERROR(IF(VLOOKUP(R19+7,'Fechas de clase'!$B$5:$B$102,1,0),R19+14),R19+7)))</f>
        <v/>
      </c>
      <c r="T19" s="288" t="str">
        <f>IF($H19="(en blanco)","",IF($H19="","",IFERROR(IF(VLOOKUP(S19+7,'Fechas de clase'!$B$5:$B$102,1,0),S19+14),S19+7)))</f>
        <v/>
      </c>
      <c r="U19" s="288" t="str">
        <f>IF($H19="(en blanco)","",IF($H19="","",IFERROR(IF(VLOOKUP(T19+7,'Fechas de clase'!$B$5:$B$102,1,0),T19+14),T19+7)))</f>
        <v/>
      </c>
      <c r="V19" s="288" t="str">
        <f>IF($H19="(en blanco)","",IF($H19="","",IFERROR(IF(VLOOKUP(U19+7,'Fechas de clase'!$B$5:$B$102,1,0),U19+14),U19+7)))</f>
        <v/>
      </c>
      <c r="W19" s="288" t="str">
        <f>IF($H19="(en blanco)","",IF($H19="","",IFERROR(IF(VLOOKUP(V19+7,'Fechas de clase'!$B$5:$B$102,1,0),V19+14),V19+7)))</f>
        <v/>
      </c>
      <c r="X19" s="288" t="str">
        <f>IF($H19="(en blanco)","",IF($H19="","",IFERROR(IF(VLOOKUP(W19+7,'Fechas de clase'!$B$5:$B$102,1,0),W19+14),W19+7)))</f>
        <v/>
      </c>
      <c r="Y19" s="288" t="str">
        <f>IF($H19="(en blanco)","",IF($H19="","",IFERROR(IF(VLOOKUP(X19+7,'Fechas de clase'!$B$5:$B$102,1,0),X19+14),X19+7)))</f>
        <v/>
      </c>
    </row>
    <row r="20" spans="2:25">
      <c r="B20" s="284">
        <v>46000</v>
      </c>
      <c r="C20" s="285" t="s">
        <v>387</v>
      </c>
      <c r="J20" s="287" t="str">
        <f t="shared" si="0"/>
        <v/>
      </c>
      <c r="K20" s="288" t="str">
        <f>IF($H20="(en blanco)","",IF($H20="","",IFERROR(IF(VLOOKUP(H20+7,'Fechas de clase'!$B$5:$B$102,1,0),H20+14),H20+7)))</f>
        <v/>
      </c>
      <c r="L20" s="288" t="str">
        <f>IF($H20="(en blanco)","",IF($H20="","",IFERROR(IF(VLOOKUP(K20+7,'Fechas de clase'!$B$5:$B$102,1,0),K20+14),K20+7)))</f>
        <v/>
      </c>
      <c r="M20" s="288" t="str">
        <f>IF($H20="(en blanco)","",IF($H20="","",IFERROR(IF(VLOOKUP(L20+7,'Fechas de clase'!$B$5:$B$102,1,0),L20+14),L20+7)))</f>
        <v/>
      </c>
      <c r="N20" s="288" t="str">
        <f>IF($H20="(en blanco)","",IF($H20="","",IFERROR(IF(VLOOKUP(M20+7,'Fechas de clase'!$B$5:$B$102,1,0),M20+14),M20+7)))</f>
        <v/>
      </c>
      <c r="O20" s="288" t="str">
        <f>IF($H20="(en blanco)","",IF($H20="","",IFERROR(IF(VLOOKUP(N20+7,'Fechas de clase'!$B$5:$B$102,1,0),N20+14),N20+7)))</f>
        <v/>
      </c>
      <c r="P20" s="288" t="str">
        <f>IF($H20="(en blanco)","",IF($H20="","",IFERROR(IF(VLOOKUP(O20+7,'Fechas de clase'!$B$5:$B$102,1,0),O20+14),O20+7)))</f>
        <v/>
      </c>
      <c r="Q20" s="288" t="str">
        <f>IF($H20="(en blanco)","",IF($H20="","",IFERROR(IF(VLOOKUP(P20+7,'Fechas de clase'!$B$5:$B$102,1,0),P20+14),P20+7)))</f>
        <v/>
      </c>
      <c r="R20" s="288" t="str">
        <f>IF($H20="(en blanco)","",IF($H20="","",IFERROR(IF(VLOOKUP(Q20+7,'Fechas de clase'!$B$5:$B$102,1,0),Q20+14),Q20+7)))</f>
        <v/>
      </c>
      <c r="S20" s="288" t="str">
        <f>IF($H20="(en blanco)","",IF($H20="","",IFERROR(IF(VLOOKUP(R20+7,'Fechas de clase'!$B$5:$B$102,1,0),R20+14),R20+7)))</f>
        <v/>
      </c>
      <c r="T20" s="288" t="str">
        <f>IF($H20="(en blanco)","",IF($H20="","",IFERROR(IF(VLOOKUP(S20+7,'Fechas de clase'!$B$5:$B$102,1,0),S20+14),S20+7)))</f>
        <v/>
      </c>
      <c r="U20" s="288" t="str">
        <f>IF($H20="(en blanco)","",IF($H20="","",IFERROR(IF(VLOOKUP(T20+7,'Fechas de clase'!$B$5:$B$102,1,0),T20+14),T20+7)))</f>
        <v/>
      </c>
      <c r="V20" s="288" t="str">
        <f>IF($H20="(en blanco)","",IF($H20="","",IFERROR(IF(VLOOKUP(U20+7,'Fechas de clase'!$B$5:$B$102,1,0),U20+14),U20+7)))</f>
        <v/>
      </c>
      <c r="W20" s="288" t="str">
        <f>IF($H20="(en blanco)","",IF($H20="","",IFERROR(IF(VLOOKUP(V20+7,'Fechas de clase'!$B$5:$B$102,1,0),V20+14),V20+7)))</f>
        <v/>
      </c>
      <c r="X20" s="288" t="str">
        <f>IF($H20="(en blanco)","",IF($H20="","",IFERROR(IF(VLOOKUP(W20+7,'Fechas de clase'!$B$5:$B$102,1,0),W20+14),W20+7)))</f>
        <v/>
      </c>
      <c r="Y20" s="288" t="str">
        <f>IF($H20="(en blanco)","",IF($H20="","",IFERROR(IF(VLOOKUP(X20+7,'Fechas de clase'!$B$5:$B$102,1,0),X20+14),X20+7)))</f>
        <v/>
      </c>
    </row>
    <row r="21" spans="2:25">
      <c r="B21" s="284">
        <v>46016</v>
      </c>
      <c r="C21" s="285" t="s">
        <v>388</v>
      </c>
      <c r="J21" s="287" t="str">
        <f t="shared" si="0"/>
        <v/>
      </c>
      <c r="K21" s="288" t="str">
        <f>IF($H21="(en blanco)","",IF($H21="","",IFERROR(IF(VLOOKUP(H21+7,'Fechas de clase'!$B$5:$B$102,1,0),H21+14),H21+7)))</f>
        <v/>
      </c>
      <c r="L21" s="288" t="str">
        <f>IF($H21="(en blanco)","",IF($H21="","",IFERROR(IF(VLOOKUP(K21+7,'Fechas de clase'!$B$5:$B$102,1,0),K21+14),K21+7)))</f>
        <v/>
      </c>
      <c r="M21" s="288" t="str">
        <f>IF($H21="(en blanco)","",IF($H21="","",IFERROR(IF(VLOOKUP(L21+7,'Fechas de clase'!$B$5:$B$102,1,0),L21+14),L21+7)))</f>
        <v/>
      </c>
      <c r="N21" s="288" t="str">
        <f>IF($H21="(en blanco)","",IF($H21="","",IFERROR(IF(VLOOKUP(M21+7,'Fechas de clase'!$B$5:$B$102,1,0),M21+14),M21+7)))</f>
        <v/>
      </c>
      <c r="O21" s="288" t="str">
        <f>IF($H21="(en blanco)","",IF($H21="","",IFERROR(IF(VLOOKUP(N21+7,'Fechas de clase'!$B$5:$B$102,1,0),N21+14),N21+7)))</f>
        <v/>
      </c>
      <c r="P21" s="288" t="str">
        <f>IF($H21="(en blanco)","",IF($H21="","",IFERROR(IF(VLOOKUP(O21+7,'Fechas de clase'!$B$5:$B$102,1,0),O21+14),O21+7)))</f>
        <v/>
      </c>
      <c r="Q21" s="288" t="str">
        <f>IF($H21="(en blanco)","",IF($H21="","",IFERROR(IF(VLOOKUP(P21+7,'Fechas de clase'!$B$5:$B$102,1,0),P21+14),P21+7)))</f>
        <v/>
      </c>
      <c r="R21" s="288" t="str">
        <f>IF($H21="(en blanco)","",IF($H21="","",IFERROR(IF(VLOOKUP(Q21+7,'Fechas de clase'!$B$5:$B$102,1,0),Q21+14),Q21+7)))</f>
        <v/>
      </c>
      <c r="S21" s="288" t="str">
        <f>IF($H21="(en blanco)","",IF($H21="","",IFERROR(IF(VLOOKUP(R21+7,'Fechas de clase'!$B$5:$B$102,1,0),R21+14),R21+7)))</f>
        <v/>
      </c>
      <c r="T21" s="288" t="str">
        <f>IF($H21="(en blanco)","",IF($H21="","",IFERROR(IF(VLOOKUP(S21+7,'Fechas de clase'!$B$5:$B$102,1,0),S21+14),S21+7)))</f>
        <v/>
      </c>
      <c r="U21" s="288" t="str">
        <f>IF($H21="(en blanco)","",IF($H21="","",IFERROR(IF(VLOOKUP(T21+7,'Fechas de clase'!$B$5:$B$102,1,0),T21+14),T21+7)))</f>
        <v/>
      </c>
      <c r="V21" s="288" t="str">
        <f>IF($H21="(en blanco)","",IF($H21="","",IFERROR(IF(VLOOKUP(U21+7,'Fechas de clase'!$B$5:$B$102,1,0),U21+14),U21+7)))</f>
        <v/>
      </c>
      <c r="W21" s="288" t="str">
        <f>IF($H21="(en blanco)","",IF($H21="","",IFERROR(IF(VLOOKUP(V21+7,'Fechas de clase'!$B$5:$B$102,1,0),V21+14),V21+7)))</f>
        <v/>
      </c>
      <c r="X21" s="288" t="str">
        <f>IF($H21="(en blanco)","",IF($H21="","",IFERROR(IF(VLOOKUP(W21+7,'Fechas de clase'!$B$5:$B$102,1,0),W21+14),W21+7)))</f>
        <v/>
      </c>
      <c r="Y21" s="288" t="str">
        <f>IF($H21="(en blanco)","",IF($H21="","",IFERROR(IF(VLOOKUP(X21+7,'Fechas de clase'!$B$5:$B$102,1,0),X21+14),X21+7)))</f>
        <v/>
      </c>
    </row>
    <row r="22" spans="2:25">
      <c r="J22" s="287" t="str">
        <f t="shared" si="0"/>
        <v/>
      </c>
      <c r="K22" s="288" t="str">
        <f>IF($H22="(en blanco)","",IF($H22="","",IFERROR(IF(VLOOKUP(H22+7,'Fechas de clase'!$B$5:$B$102,1,0),H22+14),H22+7)))</f>
        <v/>
      </c>
      <c r="L22" s="288" t="str">
        <f>IF($H22="(en blanco)","",IF($H22="","",IFERROR(IF(VLOOKUP(K22+7,'Fechas de clase'!$B$5:$B$102,1,0),K22+14),K22+7)))</f>
        <v/>
      </c>
      <c r="M22" s="288" t="str">
        <f>IF($H22="(en blanco)","",IF($H22="","",IFERROR(IF(VLOOKUP(L22+7,'Fechas de clase'!$B$5:$B$102,1,0),L22+14),L22+7)))</f>
        <v/>
      </c>
      <c r="N22" s="288" t="str">
        <f>IF($H22="(en blanco)","",IF($H22="","",IFERROR(IF(VLOOKUP(M22+7,'Fechas de clase'!$B$5:$B$102,1,0),M22+14),M22+7)))</f>
        <v/>
      </c>
      <c r="O22" s="288" t="str">
        <f>IF($H22="(en blanco)","",IF($H22="","",IFERROR(IF(VLOOKUP(N22+7,'Fechas de clase'!$B$5:$B$102,1,0),N22+14),N22+7)))</f>
        <v/>
      </c>
      <c r="P22" s="288" t="str">
        <f>IF($H22="(en blanco)","",IF($H22="","",IFERROR(IF(VLOOKUP(O22+7,'Fechas de clase'!$B$5:$B$102,1,0),O22+14),O22+7)))</f>
        <v/>
      </c>
      <c r="Q22" s="288" t="str">
        <f>IF($H22="(en blanco)","",IF($H22="","",IFERROR(IF(VLOOKUP(P22+7,'Fechas de clase'!$B$5:$B$102,1,0),P22+14),P22+7)))</f>
        <v/>
      </c>
      <c r="R22" s="288" t="str">
        <f>IF($H22="(en blanco)","",IF($H22="","",IFERROR(IF(VLOOKUP(Q22+7,'Fechas de clase'!$B$5:$B$102,1,0),Q22+14),Q22+7)))</f>
        <v/>
      </c>
      <c r="S22" s="288" t="str">
        <f>IF($H22="(en blanco)","",IF($H22="","",IFERROR(IF(VLOOKUP(R22+7,'Fechas de clase'!$B$5:$B$102,1,0),R22+14),R22+7)))</f>
        <v/>
      </c>
      <c r="T22" s="288" t="str">
        <f>IF($H22="(en blanco)","",IF($H22="","",IFERROR(IF(VLOOKUP(S22+7,'Fechas de clase'!$B$5:$B$102,1,0),S22+14),S22+7)))</f>
        <v/>
      </c>
      <c r="U22" s="288" t="str">
        <f>IF($H22="(en blanco)","",IF($H22="","",IFERROR(IF(VLOOKUP(T22+7,'Fechas de clase'!$B$5:$B$102,1,0),T22+14),T22+7)))</f>
        <v/>
      </c>
      <c r="V22" s="288" t="str">
        <f>IF($H22="(en blanco)","",IF($H22="","",IFERROR(IF(VLOOKUP(U22+7,'Fechas de clase'!$B$5:$B$102,1,0),U22+14),U22+7)))</f>
        <v/>
      </c>
      <c r="W22" s="288" t="str">
        <f>IF($H22="(en blanco)","",IF($H22="","",IFERROR(IF(VLOOKUP(V22+7,'Fechas de clase'!$B$5:$B$102,1,0),V22+14),V22+7)))</f>
        <v/>
      </c>
      <c r="X22" s="288" t="str">
        <f>IF($H22="(en blanco)","",IF($H22="","",IFERROR(IF(VLOOKUP(W22+7,'Fechas de clase'!$B$5:$B$102,1,0),W22+14),W22+7)))</f>
        <v/>
      </c>
      <c r="Y22" s="288" t="str">
        <f>IF($H22="(en blanco)","",IF($H22="","",IFERROR(IF(VLOOKUP(X22+7,'Fechas de clase'!$B$5:$B$102,1,0),X22+14),X22+7)))</f>
        <v/>
      </c>
    </row>
    <row r="23" spans="2:25">
      <c r="J23" s="287" t="str">
        <f t="shared" si="0"/>
        <v/>
      </c>
      <c r="K23" s="288" t="str">
        <f>IF($H23="(en blanco)","",IF($H23="","",IFERROR(IF(VLOOKUP(H23+7,'Fechas de clase'!$B$5:$B$102,1,0),H23+14),H23+7)))</f>
        <v/>
      </c>
      <c r="L23" s="288" t="str">
        <f>IF($H23="(en blanco)","",IF($H23="","",IFERROR(IF(VLOOKUP(K23+7,'Fechas de clase'!$B$5:$B$102,1,0),K23+14),K23+7)))</f>
        <v/>
      </c>
      <c r="M23" s="288" t="str">
        <f>IF($H23="(en blanco)","",IF($H23="","",IFERROR(IF(VLOOKUP(L23+7,'Fechas de clase'!$B$5:$B$102,1,0),L23+14),L23+7)))</f>
        <v/>
      </c>
      <c r="N23" s="288" t="str">
        <f>IF($H23="(en blanco)","",IF($H23="","",IFERROR(IF(VLOOKUP(M23+7,'Fechas de clase'!$B$5:$B$102,1,0),M23+14),M23+7)))</f>
        <v/>
      </c>
      <c r="O23" s="288" t="str">
        <f>IF($H23="(en blanco)","",IF($H23="","",IFERROR(IF(VLOOKUP(N23+7,'Fechas de clase'!$B$5:$B$102,1,0),N23+14),N23+7)))</f>
        <v/>
      </c>
      <c r="P23" s="288" t="str">
        <f>IF($H23="(en blanco)","",IF($H23="","",IFERROR(IF(VLOOKUP(O23+7,'Fechas de clase'!$B$5:$B$102,1,0),O23+14),O23+7)))</f>
        <v/>
      </c>
      <c r="Q23" s="288" t="str">
        <f>IF($H23="(en blanco)","",IF($H23="","",IFERROR(IF(VLOOKUP(P23+7,'Fechas de clase'!$B$5:$B$102,1,0),P23+14),P23+7)))</f>
        <v/>
      </c>
      <c r="R23" s="288" t="str">
        <f>IF($H23="(en blanco)","",IF($H23="","",IFERROR(IF(VLOOKUP(Q23+7,'Fechas de clase'!$B$5:$B$102,1,0),Q23+14),Q23+7)))</f>
        <v/>
      </c>
      <c r="S23" s="288" t="str">
        <f>IF($H23="(en blanco)","",IF($H23="","",IFERROR(IF(VLOOKUP(R23+7,'Fechas de clase'!$B$5:$B$102,1,0),R23+14),R23+7)))</f>
        <v/>
      </c>
      <c r="T23" s="288" t="str">
        <f>IF($H23="(en blanco)","",IF($H23="","",IFERROR(IF(VLOOKUP(S23+7,'Fechas de clase'!$B$5:$B$102,1,0),S23+14),S23+7)))</f>
        <v/>
      </c>
      <c r="U23" s="288" t="str">
        <f>IF($H23="(en blanco)","",IF($H23="","",IFERROR(IF(VLOOKUP(T23+7,'Fechas de clase'!$B$5:$B$102,1,0),T23+14),T23+7)))</f>
        <v/>
      </c>
      <c r="V23" s="288" t="str">
        <f>IF($H23="(en blanco)","",IF($H23="","",IFERROR(IF(VLOOKUP(U23+7,'Fechas de clase'!$B$5:$B$102,1,0),U23+14),U23+7)))</f>
        <v/>
      </c>
      <c r="W23" s="288" t="str">
        <f>IF($H23="(en blanco)","",IF($H23="","",IFERROR(IF(VLOOKUP(V23+7,'Fechas de clase'!$B$5:$B$102,1,0),V23+14),V23+7)))</f>
        <v/>
      </c>
      <c r="X23" s="288" t="str">
        <f>IF($H23="(en blanco)","",IF($H23="","",IFERROR(IF(VLOOKUP(W23+7,'Fechas de clase'!$B$5:$B$102,1,0),W23+14),W23+7)))</f>
        <v/>
      </c>
      <c r="Y23" s="288" t="str">
        <f>IF($H23="(en blanco)","",IF($H23="","",IFERROR(IF(VLOOKUP(X23+7,'Fechas de clase'!$B$5:$B$102,1,0),X23+14),X23+7)))</f>
        <v/>
      </c>
    </row>
    <row r="24" spans="2:25">
      <c r="B24" s="289"/>
      <c r="J24" s="287" t="str">
        <f t="shared" si="0"/>
        <v/>
      </c>
      <c r="K24" s="288" t="str">
        <f>IF($H24="(en blanco)","",IF($H24="","",IFERROR(IF(VLOOKUP(H24+7,'Fechas de clase'!$B$5:$B$102,1,0),H24+14),H24+7)))</f>
        <v/>
      </c>
      <c r="L24" s="288" t="str">
        <f>IF($H24="(en blanco)","",IF($H24="","",IFERROR(IF(VLOOKUP(K24+7,'Fechas de clase'!$B$5:$B$102,1,0),K24+14),K24+7)))</f>
        <v/>
      </c>
      <c r="M24" s="288" t="str">
        <f>IF($H24="(en blanco)","",IF($H24="","",IFERROR(IF(VLOOKUP(L24+7,'Fechas de clase'!$B$5:$B$102,1,0),L24+14),L24+7)))</f>
        <v/>
      </c>
      <c r="N24" s="288" t="str">
        <f>IF($H24="(en blanco)","",IF($H24="","",IFERROR(IF(VLOOKUP(M24+7,'Fechas de clase'!$B$5:$B$102,1,0),M24+14),M24+7)))</f>
        <v/>
      </c>
      <c r="O24" s="288" t="str">
        <f>IF($H24="(en blanco)","",IF($H24="","",IFERROR(IF(VLOOKUP(N24+7,'Fechas de clase'!$B$5:$B$102,1,0),N24+14),N24+7)))</f>
        <v/>
      </c>
      <c r="P24" s="288" t="str">
        <f>IF($H24="(en blanco)","",IF($H24="","",IFERROR(IF(VLOOKUP(O24+7,'Fechas de clase'!$B$5:$B$102,1,0),O24+14),O24+7)))</f>
        <v/>
      </c>
      <c r="Q24" s="288" t="str">
        <f>IF($H24="(en blanco)","",IF($H24="","",IFERROR(IF(VLOOKUP(P24+7,'Fechas de clase'!$B$5:$B$102,1,0),P24+14),P24+7)))</f>
        <v/>
      </c>
      <c r="R24" s="288" t="str">
        <f>IF($H24="(en blanco)","",IF($H24="","",IFERROR(IF(VLOOKUP(Q24+7,'Fechas de clase'!$B$5:$B$102,1,0),Q24+14),Q24+7)))</f>
        <v/>
      </c>
      <c r="S24" s="288" t="str">
        <f>IF($H24="(en blanco)","",IF($H24="","",IFERROR(IF(VLOOKUP(R24+7,'Fechas de clase'!$B$5:$B$102,1,0),R24+14),R24+7)))</f>
        <v/>
      </c>
      <c r="T24" s="288" t="str">
        <f>IF($H24="(en blanco)","",IF($H24="","",IFERROR(IF(VLOOKUP(S24+7,'Fechas de clase'!$B$5:$B$102,1,0),S24+14),S24+7)))</f>
        <v/>
      </c>
      <c r="U24" s="288" t="str">
        <f>IF($H24="(en blanco)","",IF($H24="","",IFERROR(IF(VLOOKUP(T24+7,'Fechas de clase'!$B$5:$B$102,1,0),T24+14),T24+7)))</f>
        <v/>
      </c>
      <c r="V24" s="288" t="str">
        <f>IF($H24="(en blanco)","",IF($H24="","",IFERROR(IF(VLOOKUP(U24+7,'Fechas de clase'!$B$5:$B$102,1,0),U24+14),U24+7)))</f>
        <v/>
      </c>
      <c r="W24" s="288" t="str">
        <f>IF($H24="(en blanco)","",IF($H24="","",IFERROR(IF(VLOOKUP(V24+7,'Fechas de clase'!$B$5:$B$102,1,0),V24+14),V24+7)))</f>
        <v/>
      </c>
      <c r="X24" s="288" t="str">
        <f>IF($H24="(en blanco)","",IF($H24="","",IFERROR(IF(VLOOKUP(W24+7,'Fechas de clase'!$B$5:$B$102,1,0),W24+14),W24+7)))</f>
        <v/>
      </c>
      <c r="Y24" s="288" t="str">
        <f>IF($H24="(en blanco)","",IF($H24="","",IFERROR(IF(VLOOKUP(X24+7,'Fechas de clase'!$B$5:$B$102,1,0),X24+14),X24+7)))</f>
        <v/>
      </c>
    </row>
    <row r="25" spans="2:25">
      <c r="B25" s="289"/>
      <c r="J25" s="287" t="str">
        <f t="shared" si="0"/>
        <v/>
      </c>
      <c r="K25" s="288" t="str">
        <f>IF($H25="(en blanco)","",IF($H25="","",IFERROR(IF(VLOOKUP(H25+7,'Fechas de clase'!$B$5:$B$102,1,0),H25+14),H25+7)))</f>
        <v/>
      </c>
      <c r="L25" s="288" t="str">
        <f>IF($H25="(en blanco)","",IF($H25="","",IFERROR(IF(VLOOKUP(K25+7,'Fechas de clase'!$B$5:$B$102,1,0),K25+14),K25+7)))</f>
        <v/>
      </c>
      <c r="M25" s="288" t="str">
        <f>IF($H25="(en blanco)","",IF($H25="","",IFERROR(IF(VLOOKUP(L25+7,'Fechas de clase'!$B$5:$B$102,1,0),L25+14),L25+7)))</f>
        <v/>
      </c>
      <c r="N25" s="288" t="str">
        <f>IF($H25="(en blanco)","",IF($H25="","",IFERROR(IF(VLOOKUP(M25+7,'Fechas de clase'!$B$5:$B$102,1,0),M25+14),M25+7)))</f>
        <v/>
      </c>
      <c r="O25" s="288" t="str">
        <f>IF($H25="(en blanco)","",IF($H25="","",IFERROR(IF(VLOOKUP(N25+7,'Fechas de clase'!$B$5:$B$102,1,0),N25+14),N25+7)))</f>
        <v/>
      </c>
      <c r="P25" s="288" t="str">
        <f>IF($H25="(en blanco)","",IF($H25="","",IFERROR(IF(VLOOKUP(O25+7,'Fechas de clase'!$B$5:$B$102,1,0),O25+14),O25+7)))</f>
        <v/>
      </c>
      <c r="Q25" s="288" t="str">
        <f>IF($H25="(en blanco)","",IF($H25="","",IFERROR(IF(VLOOKUP(P25+7,'Fechas de clase'!$B$5:$B$102,1,0),P25+14),P25+7)))</f>
        <v/>
      </c>
      <c r="R25" s="288" t="str">
        <f>IF($H25="(en blanco)","",IF($H25="","",IFERROR(IF(VLOOKUP(Q25+7,'Fechas de clase'!$B$5:$B$102,1,0),Q25+14),Q25+7)))</f>
        <v/>
      </c>
      <c r="S25" s="288" t="str">
        <f>IF($H25="(en blanco)","",IF($H25="","",IFERROR(IF(VLOOKUP(R25+7,'Fechas de clase'!$B$5:$B$102,1,0),R25+14),R25+7)))</f>
        <v/>
      </c>
      <c r="T25" s="288" t="str">
        <f>IF($H25="(en blanco)","",IF($H25="","",IFERROR(IF(VLOOKUP(S25+7,'Fechas de clase'!$B$5:$B$102,1,0),S25+14),S25+7)))</f>
        <v/>
      </c>
      <c r="U25" s="288" t="str">
        <f>IF($H25="(en blanco)","",IF($H25="","",IFERROR(IF(VLOOKUP(T25+7,'Fechas de clase'!$B$5:$B$102,1,0),T25+14),T25+7)))</f>
        <v/>
      </c>
      <c r="V25" s="288" t="str">
        <f>IF($H25="(en blanco)","",IF($H25="","",IFERROR(IF(VLOOKUP(U25+7,'Fechas de clase'!$B$5:$B$102,1,0),U25+14),U25+7)))</f>
        <v/>
      </c>
      <c r="W25" s="288" t="str">
        <f>IF($H25="(en blanco)","",IF($H25="","",IFERROR(IF(VLOOKUP(V25+7,'Fechas de clase'!$B$5:$B$102,1,0),V25+14),V25+7)))</f>
        <v/>
      </c>
      <c r="X25" s="288" t="str">
        <f>IF($H25="(en blanco)","",IF($H25="","",IFERROR(IF(VLOOKUP(W25+7,'Fechas de clase'!$B$5:$B$102,1,0),W25+14),W25+7)))</f>
        <v/>
      </c>
      <c r="Y25" s="288" t="str">
        <f>IF($H25="(en blanco)","",IF($H25="","",IFERROR(IF(VLOOKUP(X25+7,'Fechas de clase'!$B$5:$B$102,1,0),X25+14),X25+7)))</f>
        <v/>
      </c>
    </row>
    <row r="26" spans="2:25">
      <c r="B26" s="289"/>
      <c r="J26" s="287" t="str">
        <f t="shared" si="0"/>
        <v/>
      </c>
      <c r="K26" s="288" t="str">
        <f>IF($H26="(en blanco)","",IF($H26="","",IFERROR(IF(VLOOKUP(H26+7,'Fechas de clase'!$B$5:$B$102,1,0),H26+14),H26+7)))</f>
        <v/>
      </c>
      <c r="L26" s="288" t="str">
        <f>IF($H26="(en blanco)","",IF($H26="","",IFERROR(IF(VLOOKUP(K26+7,'Fechas de clase'!$B$5:$B$102,1,0),K26+14),K26+7)))</f>
        <v/>
      </c>
      <c r="M26" s="288" t="str">
        <f>IF($H26="(en blanco)","",IF($H26="","",IFERROR(IF(VLOOKUP(L26+7,'Fechas de clase'!$B$5:$B$102,1,0),L26+14),L26+7)))</f>
        <v/>
      </c>
      <c r="N26" s="288" t="str">
        <f>IF($H26="(en blanco)","",IF($H26="","",IFERROR(IF(VLOOKUP(M26+7,'Fechas de clase'!$B$5:$B$102,1,0),M26+14),M26+7)))</f>
        <v/>
      </c>
      <c r="O26" s="288" t="str">
        <f>IF($H26="(en blanco)","",IF($H26="","",IFERROR(IF(VLOOKUP(N26+7,'Fechas de clase'!$B$5:$B$102,1,0),N26+14),N26+7)))</f>
        <v/>
      </c>
      <c r="P26" s="288" t="str">
        <f>IF($H26="(en blanco)","",IF($H26="","",IFERROR(IF(VLOOKUP(O26+7,'Fechas de clase'!$B$5:$B$102,1,0),O26+14),O26+7)))</f>
        <v/>
      </c>
      <c r="Q26" s="288" t="str">
        <f>IF($H26="(en blanco)","",IF($H26="","",IFERROR(IF(VLOOKUP(P26+7,'Fechas de clase'!$B$5:$B$102,1,0),P26+14),P26+7)))</f>
        <v/>
      </c>
      <c r="R26" s="288" t="str">
        <f>IF($H26="(en blanco)","",IF($H26="","",IFERROR(IF(VLOOKUP(Q26+7,'Fechas de clase'!$B$5:$B$102,1,0),Q26+14),Q26+7)))</f>
        <v/>
      </c>
      <c r="S26" s="288" t="str">
        <f>IF($H26="(en blanco)","",IF($H26="","",IFERROR(IF(VLOOKUP(R26+7,'Fechas de clase'!$B$5:$B$102,1,0),R26+14),R26+7)))</f>
        <v/>
      </c>
      <c r="T26" s="288" t="str">
        <f>IF($H26="(en blanco)","",IF($H26="","",IFERROR(IF(VLOOKUP(S26+7,'Fechas de clase'!$B$5:$B$102,1,0),S26+14),S26+7)))</f>
        <v/>
      </c>
      <c r="U26" s="288" t="str">
        <f>IF($H26="(en blanco)","",IF($H26="","",IFERROR(IF(VLOOKUP(T26+7,'Fechas de clase'!$B$5:$B$102,1,0),T26+14),T26+7)))</f>
        <v/>
      </c>
      <c r="V26" s="288" t="str">
        <f>IF($H26="(en blanco)","",IF($H26="","",IFERROR(IF(VLOOKUP(U26+7,'Fechas de clase'!$B$5:$B$102,1,0),U26+14),U26+7)))</f>
        <v/>
      </c>
      <c r="W26" s="288" t="str">
        <f>IF($H26="(en blanco)","",IF($H26="","",IFERROR(IF(VLOOKUP(V26+7,'Fechas de clase'!$B$5:$B$102,1,0),V26+14),V26+7)))</f>
        <v/>
      </c>
      <c r="X26" s="288" t="str">
        <f>IF($H26="(en blanco)","",IF($H26="","",IFERROR(IF(VLOOKUP(W26+7,'Fechas de clase'!$B$5:$B$102,1,0),W26+14),W26+7)))</f>
        <v/>
      </c>
      <c r="Y26" s="288" t="str">
        <f>IF($H26="(en blanco)","",IF($H26="","",IFERROR(IF(VLOOKUP(X26+7,'Fechas de clase'!$B$5:$B$102,1,0),X26+14),X26+7)))</f>
        <v/>
      </c>
    </row>
    <row r="27" spans="2:25">
      <c r="B27" s="289"/>
      <c r="J27" s="287" t="str">
        <f t="shared" si="0"/>
        <v/>
      </c>
      <c r="K27" s="288" t="str">
        <f>IF($H27="(en blanco)","",IF($H27="","",IFERROR(IF(VLOOKUP(H27+7,'Fechas de clase'!$B$5:$B$102,1,0),H27+14),H27+7)))</f>
        <v/>
      </c>
      <c r="L27" s="288" t="str">
        <f>IF($H27="(en blanco)","",IF($H27="","",IFERROR(IF(VLOOKUP(K27+7,'Fechas de clase'!$B$5:$B$102,1,0),K27+14),K27+7)))</f>
        <v/>
      </c>
      <c r="M27" s="288" t="str">
        <f>IF($H27="(en blanco)","",IF($H27="","",IFERROR(IF(VLOOKUP(L27+7,'Fechas de clase'!$B$5:$B$102,1,0),L27+14),L27+7)))</f>
        <v/>
      </c>
      <c r="N27" s="288" t="str">
        <f>IF($H27="(en blanco)","",IF($H27="","",IFERROR(IF(VLOOKUP(M27+7,'Fechas de clase'!$B$5:$B$102,1,0),M27+14),M27+7)))</f>
        <v/>
      </c>
      <c r="O27" s="288" t="str">
        <f>IF($H27="(en blanco)","",IF($H27="","",IFERROR(IF(VLOOKUP(N27+7,'Fechas de clase'!$B$5:$B$102,1,0),N27+14),N27+7)))</f>
        <v/>
      </c>
      <c r="P27" s="288" t="str">
        <f>IF($H27="(en blanco)","",IF($H27="","",IFERROR(IF(VLOOKUP(O27+7,'Fechas de clase'!$B$5:$B$102,1,0),O27+14),O27+7)))</f>
        <v/>
      </c>
      <c r="Q27" s="288" t="str">
        <f>IF($H27="(en blanco)","",IF($H27="","",IFERROR(IF(VLOOKUP(P27+7,'Fechas de clase'!$B$5:$B$102,1,0),P27+14),P27+7)))</f>
        <v/>
      </c>
      <c r="R27" s="288" t="str">
        <f>IF($H27="(en blanco)","",IF($H27="","",IFERROR(IF(VLOOKUP(Q27+7,'Fechas de clase'!$B$5:$B$102,1,0),Q27+14),Q27+7)))</f>
        <v/>
      </c>
      <c r="S27" s="288" t="str">
        <f>IF($H27="(en blanco)","",IF($H27="","",IFERROR(IF(VLOOKUP(R27+7,'Fechas de clase'!$B$5:$B$102,1,0),R27+14),R27+7)))</f>
        <v/>
      </c>
      <c r="T27" s="288" t="str">
        <f>IF($H27="(en blanco)","",IF($H27="","",IFERROR(IF(VLOOKUP(S27+7,'Fechas de clase'!$B$5:$B$102,1,0),S27+14),S27+7)))</f>
        <v/>
      </c>
      <c r="U27" s="288" t="str">
        <f>IF($H27="(en blanco)","",IF($H27="","",IFERROR(IF(VLOOKUP(T27+7,'Fechas de clase'!$B$5:$B$102,1,0),T27+14),T27+7)))</f>
        <v/>
      </c>
      <c r="V27" s="288" t="str">
        <f>IF($H27="(en blanco)","",IF($H27="","",IFERROR(IF(VLOOKUP(U27+7,'Fechas de clase'!$B$5:$B$102,1,0),U27+14),U27+7)))</f>
        <v/>
      </c>
      <c r="W27" s="288" t="str">
        <f>IF($H27="(en blanco)","",IF($H27="","",IFERROR(IF(VLOOKUP(V27+7,'Fechas de clase'!$B$5:$B$102,1,0),V27+14),V27+7)))</f>
        <v/>
      </c>
      <c r="X27" s="288" t="str">
        <f>IF($H27="(en blanco)","",IF($H27="","",IFERROR(IF(VLOOKUP(W27+7,'Fechas de clase'!$B$5:$B$102,1,0),W27+14),W27+7)))</f>
        <v/>
      </c>
      <c r="Y27" s="288" t="str">
        <f>IF($H27="(en blanco)","",IF($H27="","",IFERROR(IF(VLOOKUP(X27+7,'Fechas de clase'!$B$5:$B$102,1,0),X27+14),X27+7)))</f>
        <v/>
      </c>
    </row>
    <row r="28" spans="2:25">
      <c r="B28" s="289"/>
      <c r="J28" s="287" t="str">
        <f t="shared" si="0"/>
        <v/>
      </c>
      <c r="K28" s="288" t="str">
        <f>IF($H28="(en blanco)","",IF($H28="","",IFERROR(IF(VLOOKUP(H28+7,'Fechas de clase'!$B$5:$B$102,1,0),H28+14),H28+7)))</f>
        <v/>
      </c>
      <c r="L28" s="288" t="str">
        <f>IF($H28="(en blanco)","",IF($H28="","",IFERROR(IF(VLOOKUP(K28+7,'Fechas de clase'!$B$5:$B$102,1,0),K28+14),K28+7)))</f>
        <v/>
      </c>
      <c r="M28" s="288" t="str">
        <f>IF($H28="(en blanco)","",IF($H28="","",IFERROR(IF(VLOOKUP(L28+7,'Fechas de clase'!$B$5:$B$102,1,0),L28+14),L28+7)))</f>
        <v/>
      </c>
      <c r="N28" s="288" t="str">
        <f>IF($H28="(en blanco)","",IF($H28="","",IFERROR(IF(VLOOKUP(M28+7,'Fechas de clase'!$B$5:$B$102,1,0),M28+14),M28+7)))</f>
        <v/>
      </c>
      <c r="O28" s="288" t="str">
        <f>IF($H28="(en blanco)","",IF($H28="","",IFERROR(IF(VLOOKUP(N28+7,'Fechas de clase'!$B$5:$B$102,1,0),N28+14),N28+7)))</f>
        <v/>
      </c>
      <c r="P28" s="288" t="str">
        <f>IF($H28="(en blanco)","",IF($H28="","",IFERROR(IF(VLOOKUP(O28+7,'Fechas de clase'!$B$5:$B$102,1,0),O28+14),O28+7)))</f>
        <v/>
      </c>
      <c r="Q28" s="288" t="str">
        <f>IF($H28="(en blanco)","",IF($H28="","",IFERROR(IF(VLOOKUP(P28+7,'Fechas de clase'!$B$5:$B$102,1,0),P28+14),P28+7)))</f>
        <v/>
      </c>
      <c r="R28" s="288" t="str">
        <f>IF($H28="(en blanco)","",IF($H28="","",IFERROR(IF(VLOOKUP(Q28+7,'Fechas de clase'!$B$5:$B$102,1,0),Q28+14),Q28+7)))</f>
        <v/>
      </c>
      <c r="S28" s="288" t="str">
        <f>IF($H28="(en blanco)","",IF($H28="","",IFERROR(IF(VLOOKUP(R28+7,'Fechas de clase'!$B$5:$B$102,1,0),R28+14),R28+7)))</f>
        <v/>
      </c>
      <c r="T28" s="288" t="str">
        <f>IF($H28="(en blanco)","",IF($H28="","",IFERROR(IF(VLOOKUP(S28+7,'Fechas de clase'!$B$5:$B$102,1,0),S28+14),S28+7)))</f>
        <v/>
      </c>
      <c r="U28" s="288" t="str">
        <f>IF($H28="(en blanco)","",IF($H28="","",IFERROR(IF(VLOOKUP(T28+7,'Fechas de clase'!$B$5:$B$102,1,0),T28+14),T28+7)))</f>
        <v/>
      </c>
      <c r="V28" s="288" t="str">
        <f>IF($H28="(en blanco)","",IF($H28="","",IFERROR(IF(VLOOKUP(U28+7,'Fechas de clase'!$B$5:$B$102,1,0),U28+14),U28+7)))</f>
        <v/>
      </c>
      <c r="W28" s="288" t="str">
        <f>IF($H28="(en blanco)","",IF($H28="","",IFERROR(IF(VLOOKUP(V28+7,'Fechas de clase'!$B$5:$B$102,1,0),V28+14),V28+7)))</f>
        <v/>
      </c>
      <c r="X28" s="288" t="str">
        <f>IF($H28="(en blanco)","",IF($H28="","",IFERROR(IF(VLOOKUP(W28+7,'Fechas de clase'!$B$5:$B$102,1,0),W28+14),W28+7)))</f>
        <v/>
      </c>
      <c r="Y28" s="288" t="str">
        <f>IF($H28="(en blanco)","",IF($H28="","",IFERROR(IF(VLOOKUP(X28+7,'Fechas de clase'!$B$5:$B$102,1,0),X28+14),X28+7)))</f>
        <v/>
      </c>
    </row>
    <row r="29" spans="2:25">
      <c r="B29" s="289"/>
      <c r="J29" s="287" t="str">
        <f t="shared" si="0"/>
        <v/>
      </c>
      <c r="K29" s="288" t="str">
        <f>IF($H29="(en blanco)","",IF($H29="","",IFERROR(IF(VLOOKUP(H29+7,'Fechas de clase'!$B$5:$B$102,1,0),H29+14),H29+7)))</f>
        <v/>
      </c>
      <c r="L29" s="288" t="str">
        <f>IF($H29="(en blanco)","",IF($H29="","",IFERROR(IF(VLOOKUP(K29+7,'Fechas de clase'!$B$5:$B$102,1,0),K29+14),K29+7)))</f>
        <v/>
      </c>
      <c r="M29" s="288" t="str">
        <f>IF($H29="(en blanco)","",IF($H29="","",IFERROR(IF(VLOOKUP(L29+7,'Fechas de clase'!$B$5:$B$102,1,0),L29+14),L29+7)))</f>
        <v/>
      </c>
      <c r="N29" s="288" t="str">
        <f>IF($H29="(en blanco)","",IF($H29="","",IFERROR(IF(VLOOKUP(M29+7,'Fechas de clase'!$B$5:$B$102,1,0),M29+14),M29+7)))</f>
        <v/>
      </c>
      <c r="O29" s="288" t="str">
        <f>IF($H29="(en blanco)","",IF($H29="","",IFERROR(IF(VLOOKUP(N29+7,'Fechas de clase'!$B$5:$B$102,1,0),N29+14),N29+7)))</f>
        <v/>
      </c>
      <c r="P29" s="288" t="str">
        <f>IF($H29="(en blanco)","",IF($H29="","",IFERROR(IF(VLOOKUP(O29+7,'Fechas de clase'!$B$5:$B$102,1,0),O29+14),O29+7)))</f>
        <v/>
      </c>
      <c r="Q29" s="288" t="str">
        <f>IF($H29="(en blanco)","",IF($H29="","",IFERROR(IF(VLOOKUP(P29+7,'Fechas de clase'!$B$5:$B$102,1,0),P29+14),P29+7)))</f>
        <v/>
      </c>
      <c r="R29" s="288" t="str">
        <f>IF($H29="(en blanco)","",IF($H29="","",IFERROR(IF(VLOOKUP(Q29+7,'Fechas de clase'!$B$5:$B$102,1,0),Q29+14),Q29+7)))</f>
        <v/>
      </c>
      <c r="S29" s="288" t="str">
        <f>IF($H29="(en blanco)","",IF($H29="","",IFERROR(IF(VLOOKUP(R29+7,'Fechas de clase'!$B$5:$B$102,1,0),R29+14),R29+7)))</f>
        <v/>
      </c>
      <c r="T29" s="288" t="str">
        <f>IF($H29="(en blanco)","",IF($H29="","",IFERROR(IF(VLOOKUP(S29+7,'Fechas de clase'!$B$5:$B$102,1,0),S29+14),S29+7)))</f>
        <v/>
      </c>
      <c r="U29" s="288" t="str">
        <f>IF($H29="(en blanco)","",IF($H29="","",IFERROR(IF(VLOOKUP(T29+7,'Fechas de clase'!$B$5:$B$102,1,0),T29+14),T29+7)))</f>
        <v/>
      </c>
      <c r="V29" s="288" t="str">
        <f>IF($H29="(en blanco)","",IF($H29="","",IFERROR(IF(VLOOKUP(U29+7,'Fechas de clase'!$B$5:$B$102,1,0),U29+14),U29+7)))</f>
        <v/>
      </c>
      <c r="W29" s="288" t="str">
        <f>IF($H29="(en blanco)","",IF($H29="","",IFERROR(IF(VLOOKUP(V29+7,'Fechas de clase'!$B$5:$B$102,1,0),V29+14),V29+7)))</f>
        <v/>
      </c>
      <c r="X29" s="288" t="str">
        <f>IF($H29="(en blanco)","",IF($H29="","",IFERROR(IF(VLOOKUP(W29+7,'Fechas de clase'!$B$5:$B$102,1,0),W29+14),W29+7)))</f>
        <v/>
      </c>
      <c r="Y29" s="288" t="str">
        <f>IF($H29="(en blanco)","",IF($H29="","",IFERROR(IF(VLOOKUP(X29+7,'Fechas de clase'!$B$5:$B$102,1,0),X29+14),X29+7)))</f>
        <v/>
      </c>
    </row>
    <row r="30" spans="2:25">
      <c r="B30" s="289"/>
      <c r="J30" s="287" t="str">
        <f t="shared" si="0"/>
        <v/>
      </c>
      <c r="K30" s="288" t="str">
        <f>IF($H30="(en blanco)","",IF($H30="","",IFERROR(IF(VLOOKUP(H30+7,'Fechas de clase'!$B$5:$B$102,1,0),H30+14),H30+7)))</f>
        <v/>
      </c>
      <c r="L30" s="288" t="str">
        <f>IF($H30="(en blanco)","",IF($H30="","",IFERROR(IF(VLOOKUP(K30+7,'Fechas de clase'!$B$5:$B$102,1,0),K30+14),K30+7)))</f>
        <v/>
      </c>
      <c r="M30" s="288" t="str">
        <f>IF($H30="(en blanco)","",IF($H30="","",IFERROR(IF(VLOOKUP(L30+7,'Fechas de clase'!$B$5:$B$102,1,0),L30+14),L30+7)))</f>
        <v/>
      </c>
      <c r="N30" s="288" t="str">
        <f>IF($H30="(en blanco)","",IF($H30="","",IFERROR(IF(VLOOKUP(M30+7,'Fechas de clase'!$B$5:$B$102,1,0),M30+14),M30+7)))</f>
        <v/>
      </c>
      <c r="O30" s="288" t="str">
        <f>IF($H30="(en blanco)","",IF($H30="","",IFERROR(IF(VLOOKUP(N30+7,'Fechas de clase'!$B$5:$B$102,1,0),N30+14),N30+7)))</f>
        <v/>
      </c>
      <c r="P30" s="288" t="str">
        <f>IF($H30="(en blanco)","",IF($H30="","",IFERROR(IF(VLOOKUP(O30+7,'Fechas de clase'!$B$5:$B$102,1,0),O30+14),O30+7)))</f>
        <v/>
      </c>
      <c r="Q30" s="288" t="str">
        <f>IF($H30="(en blanco)","",IF($H30="","",IFERROR(IF(VLOOKUP(P30+7,'Fechas de clase'!$B$5:$B$102,1,0),P30+14),P30+7)))</f>
        <v/>
      </c>
      <c r="R30" s="288" t="str">
        <f>IF($H30="(en blanco)","",IF($H30="","",IFERROR(IF(VLOOKUP(Q30+7,'Fechas de clase'!$B$5:$B$102,1,0),Q30+14),Q30+7)))</f>
        <v/>
      </c>
      <c r="S30" s="288" t="str">
        <f>IF($H30="(en blanco)","",IF($H30="","",IFERROR(IF(VLOOKUP(R30+7,'Fechas de clase'!$B$5:$B$102,1,0),R30+14),R30+7)))</f>
        <v/>
      </c>
      <c r="T30" s="288" t="str">
        <f>IF($H30="(en blanco)","",IF($H30="","",IFERROR(IF(VLOOKUP(S30+7,'Fechas de clase'!$B$5:$B$102,1,0),S30+14),S30+7)))</f>
        <v/>
      </c>
      <c r="U30" s="288" t="str">
        <f>IF($H30="(en blanco)","",IF($H30="","",IFERROR(IF(VLOOKUP(T30+7,'Fechas de clase'!$B$5:$B$102,1,0),T30+14),T30+7)))</f>
        <v/>
      </c>
      <c r="V30" s="288" t="str">
        <f>IF($H30="(en blanco)","",IF($H30="","",IFERROR(IF(VLOOKUP(U30+7,'Fechas de clase'!$B$5:$B$102,1,0),U30+14),U30+7)))</f>
        <v/>
      </c>
      <c r="W30" s="288" t="str">
        <f>IF($H30="(en blanco)","",IF($H30="","",IFERROR(IF(VLOOKUP(V30+7,'Fechas de clase'!$B$5:$B$102,1,0),V30+14),V30+7)))</f>
        <v/>
      </c>
      <c r="X30" s="288" t="str">
        <f>IF($H30="(en blanco)","",IF($H30="","",IFERROR(IF(VLOOKUP(W30+7,'Fechas de clase'!$B$5:$B$102,1,0),W30+14),W30+7)))</f>
        <v/>
      </c>
      <c r="Y30" s="288" t="str">
        <f>IF($H30="(en blanco)","",IF($H30="","",IFERROR(IF(VLOOKUP(X30+7,'Fechas de clase'!$B$5:$B$102,1,0),X30+14),X30+7)))</f>
        <v/>
      </c>
    </row>
    <row r="31" spans="2:25">
      <c r="B31" s="289"/>
      <c r="J31" s="287" t="str">
        <f t="shared" si="0"/>
        <v/>
      </c>
      <c r="K31" s="288" t="str">
        <f>IF($H31="(en blanco)","",IF($H31="","",IFERROR(IF(VLOOKUP(H31+7,'Fechas de clase'!$B$5:$B$102,1,0),H31+14),H31+7)))</f>
        <v/>
      </c>
      <c r="L31" s="288" t="str">
        <f>IF($H31="(en blanco)","",IF($H31="","",IFERROR(IF(VLOOKUP(K31+7,'Fechas de clase'!$B$5:$B$102,1,0),K31+14),K31+7)))</f>
        <v/>
      </c>
      <c r="M31" s="288" t="str">
        <f>IF($H31="(en blanco)","",IF($H31="","",IFERROR(IF(VLOOKUP(L31+7,'Fechas de clase'!$B$5:$B$102,1,0),L31+14),L31+7)))</f>
        <v/>
      </c>
      <c r="N31" s="288" t="str">
        <f>IF($H31="(en blanco)","",IF($H31="","",IFERROR(IF(VLOOKUP(M31+7,'Fechas de clase'!$B$5:$B$102,1,0),M31+14),M31+7)))</f>
        <v/>
      </c>
      <c r="O31" s="288" t="str">
        <f>IF($H31="(en blanco)","",IF($H31="","",IFERROR(IF(VLOOKUP(N31+7,'Fechas de clase'!$B$5:$B$102,1,0),N31+14),N31+7)))</f>
        <v/>
      </c>
      <c r="P31" s="288" t="str">
        <f>IF($H31="(en blanco)","",IF($H31="","",IFERROR(IF(VLOOKUP(O31+7,'Fechas de clase'!$B$5:$B$102,1,0),O31+14),O31+7)))</f>
        <v/>
      </c>
      <c r="Q31" s="288" t="str">
        <f>IF($H31="(en blanco)","",IF($H31="","",IFERROR(IF(VLOOKUP(P31+7,'Fechas de clase'!$B$5:$B$102,1,0),P31+14),P31+7)))</f>
        <v/>
      </c>
      <c r="R31" s="288" t="str">
        <f>IF($H31="(en blanco)","",IF($H31="","",IFERROR(IF(VLOOKUP(Q31+7,'Fechas de clase'!$B$5:$B$102,1,0),Q31+14),Q31+7)))</f>
        <v/>
      </c>
      <c r="S31" s="288" t="str">
        <f>IF($H31="(en blanco)","",IF($H31="","",IFERROR(IF(VLOOKUP(R31+7,'Fechas de clase'!$B$5:$B$102,1,0),R31+14),R31+7)))</f>
        <v/>
      </c>
      <c r="T31" s="288" t="str">
        <f>IF($H31="(en blanco)","",IF($H31="","",IFERROR(IF(VLOOKUP(S31+7,'Fechas de clase'!$B$5:$B$102,1,0),S31+14),S31+7)))</f>
        <v/>
      </c>
      <c r="U31" s="288" t="str">
        <f>IF($H31="(en blanco)","",IF($H31="","",IFERROR(IF(VLOOKUP(T31+7,'Fechas de clase'!$B$5:$B$102,1,0),T31+14),T31+7)))</f>
        <v/>
      </c>
      <c r="V31" s="288" t="str">
        <f>IF($H31="(en blanco)","",IF($H31="","",IFERROR(IF(VLOOKUP(U31+7,'Fechas de clase'!$B$5:$B$102,1,0),U31+14),U31+7)))</f>
        <v/>
      </c>
      <c r="W31" s="288" t="str">
        <f>IF($H31="(en blanco)","",IF($H31="","",IFERROR(IF(VLOOKUP(V31+7,'Fechas de clase'!$B$5:$B$102,1,0),V31+14),V31+7)))</f>
        <v/>
      </c>
      <c r="X31" s="288" t="str">
        <f>IF($H31="(en blanco)","",IF($H31="","",IFERROR(IF(VLOOKUP(W31+7,'Fechas de clase'!$B$5:$B$102,1,0),W31+14),W31+7)))</f>
        <v/>
      </c>
      <c r="Y31" s="288" t="str">
        <f>IF($H31="(en blanco)","",IF($H31="","",IFERROR(IF(VLOOKUP(X31+7,'Fechas de clase'!$B$5:$B$102,1,0),X31+14),X31+7)))</f>
        <v/>
      </c>
    </row>
    <row r="32" spans="2:25">
      <c r="B32" s="289"/>
      <c r="J32" s="287" t="str">
        <f t="shared" si="0"/>
        <v/>
      </c>
      <c r="K32" s="288" t="str">
        <f>IF($H32="(en blanco)","",IF($H32="","",IFERROR(IF(VLOOKUP(H32+7,'Fechas de clase'!$B$5:$B$102,1,0),H32+14),H32+7)))</f>
        <v/>
      </c>
      <c r="L32" s="288" t="str">
        <f>IF($H32="(en blanco)","",IF($H32="","",IFERROR(IF(VLOOKUP(K32+7,'Fechas de clase'!$B$5:$B$102,1,0),K32+14),K32+7)))</f>
        <v/>
      </c>
      <c r="M32" s="288" t="str">
        <f>IF($H32="(en blanco)","",IF($H32="","",IFERROR(IF(VLOOKUP(L32+7,'Fechas de clase'!$B$5:$B$102,1,0),L32+14),L32+7)))</f>
        <v/>
      </c>
      <c r="N32" s="288" t="str">
        <f>IF($H32="(en blanco)","",IF($H32="","",IFERROR(IF(VLOOKUP(M32+7,'Fechas de clase'!$B$5:$B$102,1,0),M32+14),M32+7)))</f>
        <v/>
      </c>
      <c r="O32" s="288" t="str">
        <f>IF($H32="(en blanco)","",IF($H32="","",IFERROR(IF(VLOOKUP(N32+7,'Fechas de clase'!$B$5:$B$102,1,0),N32+14),N32+7)))</f>
        <v/>
      </c>
      <c r="P32" s="288" t="str">
        <f>IF($H32="(en blanco)","",IF($H32="","",IFERROR(IF(VLOOKUP(O32+7,'Fechas de clase'!$B$5:$B$102,1,0),O32+14),O32+7)))</f>
        <v/>
      </c>
      <c r="Q32" s="288" t="str">
        <f>IF($H32="(en blanco)","",IF($H32="","",IFERROR(IF(VLOOKUP(P32+7,'Fechas de clase'!$B$5:$B$102,1,0),P32+14),P32+7)))</f>
        <v/>
      </c>
      <c r="R32" s="288" t="str">
        <f>IF($H32="(en blanco)","",IF($H32="","",IFERROR(IF(VLOOKUP(Q32+7,'Fechas de clase'!$B$5:$B$102,1,0),Q32+14),Q32+7)))</f>
        <v/>
      </c>
      <c r="S32" s="288" t="str">
        <f>IF($H32="(en blanco)","",IF($H32="","",IFERROR(IF(VLOOKUP(R32+7,'Fechas de clase'!$B$5:$B$102,1,0),R32+14),R32+7)))</f>
        <v/>
      </c>
      <c r="T32" s="288" t="str">
        <f>IF($H32="(en blanco)","",IF($H32="","",IFERROR(IF(VLOOKUP(S32+7,'Fechas de clase'!$B$5:$B$102,1,0),S32+14),S32+7)))</f>
        <v/>
      </c>
      <c r="U32" s="288" t="str">
        <f>IF($H32="(en blanco)","",IF($H32="","",IFERROR(IF(VLOOKUP(T32+7,'Fechas de clase'!$B$5:$B$102,1,0),T32+14),T32+7)))</f>
        <v/>
      </c>
      <c r="V32" s="288" t="str">
        <f>IF($H32="(en blanco)","",IF($H32="","",IFERROR(IF(VLOOKUP(U32+7,'Fechas de clase'!$B$5:$B$102,1,0),U32+14),U32+7)))</f>
        <v/>
      </c>
      <c r="W32" s="288" t="str">
        <f>IF($H32="(en blanco)","",IF($H32="","",IFERROR(IF(VLOOKUP(V32+7,'Fechas de clase'!$B$5:$B$102,1,0),V32+14),V32+7)))</f>
        <v/>
      </c>
      <c r="X32" s="288" t="str">
        <f>IF($H32="(en blanco)","",IF($H32="","",IFERROR(IF(VLOOKUP(W32+7,'Fechas de clase'!$B$5:$B$102,1,0),W32+14),W32+7)))</f>
        <v/>
      </c>
      <c r="Y32" s="288" t="str">
        <f>IF($H32="(en blanco)","",IF($H32="","",IFERROR(IF(VLOOKUP(X32+7,'Fechas de clase'!$B$5:$B$102,1,0),X32+14),X32+7)))</f>
        <v/>
      </c>
    </row>
    <row r="33" spans="2:25">
      <c r="B33" s="289"/>
      <c r="J33" s="287" t="str">
        <f t="shared" si="0"/>
        <v/>
      </c>
      <c r="K33" s="288" t="str">
        <f>IF($H33="(en blanco)","",IF($H33="","",IFERROR(IF(VLOOKUP(H33+7,'Fechas de clase'!$B$5:$B$102,1,0),H33+14),H33+7)))</f>
        <v/>
      </c>
      <c r="L33" s="288" t="str">
        <f>IF($H33="(en blanco)","",IF($H33="","",IFERROR(IF(VLOOKUP(K33+7,'Fechas de clase'!$B$5:$B$102,1,0),K33+14),K33+7)))</f>
        <v/>
      </c>
      <c r="M33" s="288" t="str">
        <f>IF($H33="(en blanco)","",IF($H33="","",IFERROR(IF(VLOOKUP(L33+7,'Fechas de clase'!$B$5:$B$102,1,0),L33+14),L33+7)))</f>
        <v/>
      </c>
      <c r="N33" s="288" t="str">
        <f>IF($H33="(en blanco)","",IF($H33="","",IFERROR(IF(VLOOKUP(M33+7,'Fechas de clase'!$B$5:$B$102,1,0),M33+14),M33+7)))</f>
        <v/>
      </c>
      <c r="O33" s="288" t="str">
        <f>IF($H33="(en blanco)","",IF($H33="","",IFERROR(IF(VLOOKUP(N33+7,'Fechas de clase'!$B$5:$B$102,1,0),N33+14),N33+7)))</f>
        <v/>
      </c>
      <c r="P33" s="288" t="str">
        <f>IF($H33="(en blanco)","",IF($H33="","",IFERROR(IF(VLOOKUP(O33+7,'Fechas de clase'!$B$5:$B$102,1,0),O33+14),O33+7)))</f>
        <v/>
      </c>
      <c r="Q33" s="288" t="str">
        <f>IF($H33="(en blanco)","",IF($H33="","",IFERROR(IF(VLOOKUP(P33+7,'Fechas de clase'!$B$5:$B$102,1,0),P33+14),P33+7)))</f>
        <v/>
      </c>
      <c r="R33" s="288" t="str">
        <f>IF($H33="(en blanco)","",IF($H33="","",IFERROR(IF(VLOOKUP(Q33+7,'Fechas de clase'!$B$5:$B$102,1,0),Q33+14),Q33+7)))</f>
        <v/>
      </c>
      <c r="S33" s="288" t="str">
        <f>IF($H33="(en blanco)","",IF($H33="","",IFERROR(IF(VLOOKUP(R33+7,'Fechas de clase'!$B$5:$B$102,1,0),R33+14),R33+7)))</f>
        <v/>
      </c>
      <c r="T33" s="288" t="str">
        <f>IF($H33="(en blanco)","",IF($H33="","",IFERROR(IF(VLOOKUP(S33+7,'Fechas de clase'!$B$5:$B$102,1,0),S33+14),S33+7)))</f>
        <v/>
      </c>
      <c r="U33" s="288" t="str">
        <f>IF($H33="(en blanco)","",IF($H33="","",IFERROR(IF(VLOOKUP(T33+7,'Fechas de clase'!$B$5:$B$102,1,0),T33+14),T33+7)))</f>
        <v/>
      </c>
      <c r="V33" s="288" t="str">
        <f>IF($H33="(en blanco)","",IF($H33="","",IFERROR(IF(VLOOKUP(U33+7,'Fechas de clase'!$B$5:$B$102,1,0),U33+14),U33+7)))</f>
        <v/>
      </c>
      <c r="W33" s="288" t="str">
        <f>IF($H33="(en blanco)","",IF($H33="","",IFERROR(IF(VLOOKUP(V33+7,'Fechas de clase'!$B$5:$B$102,1,0),V33+14),V33+7)))</f>
        <v/>
      </c>
      <c r="X33" s="288" t="str">
        <f>IF($H33="(en blanco)","",IF($H33="","",IFERROR(IF(VLOOKUP(W33+7,'Fechas de clase'!$B$5:$B$102,1,0),W33+14),W33+7)))</f>
        <v/>
      </c>
      <c r="Y33" s="288" t="str">
        <f>IF($H33="(en blanco)","",IF($H33="","",IFERROR(IF(VLOOKUP(X33+7,'Fechas de clase'!$B$5:$B$102,1,0),X33+14),X33+7)))</f>
        <v/>
      </c>
    </row>
    <row r="34" spans="2:25">
      <c r="B34" s="289"/>
      <c r="J34" s="287" t="str">
        <f t="shared" si="0"/>
        <v/>
      </c>
      <c r="K34" s="288" t="str">
        <f>IF($H34="(en blanco)","",IF($H34="","",IFERROR(IF(VLOOKUP(H34+7,'Fechas de clase'!$B$5:$B$102,1,0),H34+14),H34+7)))</f>
        <v/>
      </c>
      <c r="L34" s="288" t="str">
        <f>IF($H34="(en blanco)","",IF($H34="","",IFERROR(IF(VLOOKUP(K34+7,'Fechas de clase'!$B$5:$B$102,1,0),K34+14),K34+7)))</f>
        <v/>
      </c>
      <c r="M34" s="288" t="str">
        <f>IF($H34="(en blanco)","",IF($H34="","",IFERROR(IF(VLOOKUP(L34+7,'Fechas de clase'!$B$5:$B$102,1,0),L34+14),L34+7)))</f>
        <v/>
      </c>
      <c r="N34" s="288" t="str">
        <f>IF($H34="(en blanco)","",IF($H34="","",IFERROR(IF(VLOOKUP(M34+7,'Fechas de clase'!$B$5:$B$102,1,0),M34+14),M34+7)))</f>
        <v/>
      </c>
      <c r="O34" s="288" t="str">
        <f>IF($H34="(en blanco)","",IF($H34="","",IFERROR(IF(VLOOKUP(N34+7,'Fechas de clase'!$B$5:$B$102,1,0),N34+14),N34+7)))</f>
        <v/>
      </c>
      <c r="P34" s="288" t="str">
        <f>IF($H34="(en blanco)","",IF($H34="","",IFERROR(IF(VLOOKUP(O34+7,'Fechas de clase'!$B$5:$B$102,1,0),O34+14),O34+7)))</f>
        <v/>
      </c>
      <c r="Q34" s="288" t="str">
        <f>IF($H34="(en blanco)","",IF($H34="","",IFERROR(IF(VLOOKUP(P34+7,'Fechas de clase'!$B$5:$B$102,1,0),P34+14),P34+7)))</f>
        <v/>
      </c>
      <c r="R34" s="288" t="str">
        <f>IF($H34="(en blanco)","",IF($H34="","",IFERROR(IF(VLOOKUP(Q34+7,'Fechas de clase'!$B$5:$B$102,1,0),Q34+14),Q34+7)))</f>
        <v/>
      </c>
      <c r="S34" s="288" t="str">
        <f>IF($H34="(en blanco)","",IF($H34="","",IFERROR(IF(VLOOKUP(R34+7,'Fechas de clase'!$B$5:$B$102,1,0),R34+14),R34+7)))</f>
        <v/>
      </c>
      <c r="T34" s="288" t="str">
        <f>IF($H34="(en blanco)","",IF($H34="","",IFERROR(IF(VLOOKUP(S34+7,'Fechas de clase'!$B$5:$B$102,1,0),S34+14),S34+7)))</f>
        <v/>
      </c>
      <c r="U34" s="288" t="str">
        <f>IF($H34="(en blanco)","",IF($H34="","",IFERROR(IF(VLOOKUP(T34+7,'Fechas de clase'!$B$5:$B$102,1,0),T34+14),T34+7)))</f>
        <v/>
      </c>
      <c r="V34" s="288" t="str">
        <f>IF($H34="(en blanco)","",IF($H34="","",IFERROR(IF(VLOOKUP(U34+7,'Fechas de clase'!$B$5:$B$102,1,0),U34+14),U34+7)))</f>
        <v/>
      </c>
      <c r="W34" s="288" t="str">
        <f>IF($H34="(en blanco)","",IF($H34="","",IFERROR(IF(VLOOKUP(V34+7,'Fechas de clase'!$B$5:$B$102,1,0),V34+14),V34+7)))</f>
        <v/>
      </c>
      <c r="X34" s="288" t="str">
        <f>IF($H34="(en blanco)","",IF($H34="","",IFERROR(IF(VLOOKUP(W34+7,'Fechas de clase'!$B$5:$B$102,1,0),W34+14),W34+7)))</f>
        <v/>
      </c>
      <c r="Y34" s="288" t="str">
        <f>IF($H34="(en blanco)","",IF($H34="","",IFERROR(IF(VLOOKUP(X34+7,'Fechas de clase'!$B$5:$B$102,1,0),X34+14),X34+7)))</f>
        <v/>
      </c>
    </row>
    <row r="35" spans="2:25">
      <c r="B35" s="289"/>
      <c r="J35" s="287" t="str">
        <f t="shared" si="0"/>
        <v/>
      </c>
      <c r="K35" s="288" t="str">
        <f>IF($H35="(en blanco)","",IF($H35="","",IFERROR(IF(VLOOKUP(H35+7,'Fechas de clase'!$B$5:$B$102,1,0),H35+14),H35+7)))</f>
        <v/>
      </c>
      <c r="L35" s="288" t="str">
        <f>IF($H35="(en blanco)","",IF($H35="","",IFERROR(IF(VLOOKUP(K35+7,'Fechas de clase'!$B$5:$B$102,1,0),K35+14),K35+7)))</f>
        <v/>
      </c>
      <c r="M35" s="288" t="str">
        <f>IF($H35="(en blanco)","",IF($H35="","",IFERROR(IF(VLOOKUP(L35+7,'Fechas de clase'!$B$5:$B$102,1,0),L35+14),L35+7)))</f>
        <v/>
      </c>
      <c r="N35" s="288" t="str">
        <f>IF($H35="(en blanco)","",IF($H35="","",IFERROR(IF(VLOOKUP(M35+7,'Fechas de clase'!$B$5:$B$102,1,0),M35+14),M35+7)))</f>
        <v/>
      </c>
      <c r="O35" s="288" t="str">
        <f>IF($H35="(en blanco)","",IF($H35="","",IFERROR(IF(VLOOKUP(N35+7,'Fechas de clase'!$B$5:$B$102,1,0),N35+14),N35+7)))</f>
        <v/>
      </c>
      <c r="P35" s="288" t="str">
        <f>IF($H35="(en blanco)","",IF($H35="","",IFERROR(IF(VLOOKUP(O35+7,'Fechas de clase'!$B$5:$B$102,1,0),O35+14),O35+7)))</f>
        <v/>
      </c>
      <c r="Q35" s="288" t="str">
        <f>IF($H35="(en blanco)","",IF($H35="","",IFERROR(IF(VLOOKUP(P35+7,'Fechas de clase'!$B$5:$B$102,1,0),P35+14),P35+7)))</f>
        <v/>
      </c>
      <c r="R35" s="288" t="str">
        <f>IF($H35="(en blanco)","",IF($H35="","",IFERROR(IF(VLOOKUP(Q35+7,'Fechas de clase'!$B$5:$B$102,1,0),Q35+14),Q35+7)))</f>
        <v/>
      </c>
      <c r="S35" s="288" t="str">
        <f>IF($H35="(en blanco)","",IF($H35="","",IFERROR(IF(VLOOKUP(R35+7,'Fechas de clase'!$B$5:$B$102,1,0),R35+14),R35+7)))</f>
        <v/>
      </c>
      <c r="T35" s="288" t="str">
        <f>IF($H35="(en blanco)","",IF($H35="","",IFERROR(IF(VLOOKUP(S35+7,'Fechas de clase'!$B$5:$B$102,1,0),S35+14),S35+7)))</f>
        <v/>
      </c>
      <c r="U35" s="288" t="str">
        <f>IF($H35="(en blanco)","",IF($H35="","",IFERROR(IF(VLOOKUP(T35+7,'Fechas de clase'!$B$5:$B$102,1,0),T35+14),T35+7)))</f>
        <v/>
      </c>
      <c r="V35" s="288" t="str">
        <f>IF($H35="(en blanco)","",IF($H35="","",IFERROR(IF(VLOOKUP(U35+7,'Fechas de clase'!$B$5:$B$102,1,0),U35+14),U35+7)))</f>
        <v/>
      </c>
      <c r="W35" s="288" t="str">
        <f>IF($H35="(en blanco)","",IF($H35="","",IFERROR(IF(VLOOKUP(V35+7,'Fechas de clase'!$B$5:$B$102,1,0),V35+14),V35+7)))</f>
        <v/>
      </c>
      <c r="X35" s="288" t="str">
        <f>IF($H35="(en blanco)","",IF($H35="","",IFERROR(IF(VLOOKUP(W35+7,'Fechas de clase'!$B$5:$B$102,1,0),W35+14),W35+7)))</f>
        <v/>
      </c>
      <c r="Y35" s="288" t="str">
        <f>IF($H35="(en blanco)","",IF($H35="","",IFERROR(IF(VLOOKUP(X35+7,'Fechas de clase'!$B$5:$B$102,1,0),X35+14),X35+7)))</f>
        <v/>
      </c>
    </row>
    <row r="36" spans="2:25">
      <c r="B36" s="289"/>
      <c r="J36" s="287" t="str">
        <f t="shared" si="0"/>
        <v/>
      </c>
      <c r="K36" s="288" t="str">
        <f>IF($H36="(en blanco)","",IF($H36="","",IFERROR(IF(VLOOKUP(H36+7,'Fechas de clase'!$B$5:$B$102,1,0),H36+14),H36+7)))</f>
        <v/>
      </c>
      <c r="L36" s="288" t="str">
        <f>IF($H36="(en blanco)","",IF($H36="","",IFERROR(IF(VLOOKUP(K36+7,'Fechas de clase'!$B$5:$B$102,1,0),K36+14),K36+7)))</f>
        <v/>
      </c>
      <c r="M36" s="288" t="str">
        <f>IF($H36="(en blanco)","",IF($H36="","",IFERROR(IF(VLOOKUP(L36+7,'Fechas de clase'!$B$5:$B$102,1,0),L36+14),L36+7)))</f>
        <v/>
      </c>
      <c r="N36" s="288" t="str">
        <f>IF($H36="(en blanco)","",IF($H36="","",IFERROR(IF(VLOOKUP(M36+7,'Fechas de clase'!$B$5:$B$102,1,0),M36+14),M36+7)))</f>
        <v/>
      </c>
      <c r="O36" s="288" t="str">
        <f>IF($H36="(en blanco)","",IF($H36="","",IFERROR(IF(VLOOKUP(N36+7,'Fechas de clase'!$B$5:$B$102,1,0),N36+14),N36+7)))</f>
        <v/>
      </c>
      <c r="P36" s="288" t="str">
        <f>IF($H36="(en blanco)","",IF($H36="","",IFERROR(IF(VLOOKUP(O36+7,'Fechas de clase'!$B$5:$B$102,1,0),O36+14),O36+7)))</f>
        <v/>
      </c>
      <c r="Q36" s="288" t="str">
        <f>IF($H36="(en blanco)","",IF($H36="","",IFERROR(IF(VLOOKUP(P36+7,'Fechas de clase'!$B$5:$B$102,1,0),P36+14),P36+7)))</f>
        <v/>
      </c>
      <c r="R36" s="288" t="str">
        <f>IF($H36="(en blanco)","",IF($H36="","",IFERROR(IF(VLOOKUP(Q36+7,'Fechas de clase'!$B$5:$B$102,1,0),Q36+14),Q36+7)))</f>
        <v/>
      </c>
      <c r="S36" s="288" t="str">
        <f>IF($H36="(en blanco)","",IF($H36="","",IFERROR(IF(VLOOKUP(R36+7,'Fechas de clase'!$B$5:$B$102,1,0),R36+14),R36+7)))</f>
        <v/>
      </c>
      <c r="T36" s="288" t="str">
        <f>IF($H36="(en blanco)","",IF($H36="","",IFERROR(IF(VLOOKUP(S36+7,'Fechas de clase'!$B$5:$B$102,1,0),S36+14),S36+7)))</f>
        <v/>
      </c>
      <c r="U36" s="288" t="str">
        <f>IF($H36="(en blanco)","",IF($H36="","",IFERROR(IF(VLOOKUP(T36+7,'Fechas de clase'!$B$5:$B$102,1,0),T36+14),T36+7)))</f>
        <v/>
      </c>
      <c r="V36" s="288" t="str">
        <f>IF($H36="(en blanco)","",IF($H36="","",IFERROR(IF(VLOOKUP(U36+7,'Fechas de clase'!$B$5:$B$102,1,0),U36+14),U36+7)))</f>
        <v/>
      </c>
      <c r="W36" s="288" t="str">
        <f>IF($H36="(en blanco)","",IF($H36="","",IFERROR(IF(VLOOKUP(V36+7,'Fechas de clase'!$B$5:$B$102,1,0),V36+14),V36+7)))</f>
        <v/>
      </c>
      <c r="X36" s="288" t="str">
        <f>IF($H36="(en blanco)","",IF($H36="","",IFERROR(IF(VLOOKUP(W36+7,'Fechas de clase'!$B$5:$B$102,1,0),W36+14),W36+7)))</f>
        <v/>
      </c>
      <c r="Y36" s="288" t="str">
        <f>IF($H36="(en blanco)","",IF($H36="","",IFERROR(IF(VLOOKUP(X36+7,'Fechas de clase'!$B$5:$B$102,1,0),X36+14),X36+7)))</f>
        <v/>
      </c>
    </row>
    <row r="37" spans="2:25">
      <c r="B37" s="289"/>
      <c r="J37" s="287" t="str">
        <f t="shared" si="0"/>
        <v/>
      </c>
      <c r="K37" s="288" t="str">
        <f>IF($H37="(en blanco)","",IF($H37="","",IFERROR(IF(VLOOKUP(H37+7,'Fechas de clase'!$B$5:$B$102,1,0),H37+14),H37+7)))</f>
        <v/>
      </c>
      <c r="L37" s="288" t="str">
        <f>IF($H37="(en blanco)","",IF($H37="","",IFERROR(IF(VLOOKUP(K37+7,'Fechas de clase'!$B$5:$B$102,1,0),K37+14),K37+7)))</f>
        <v/>
      </c>
      <c r="M37" s="288" t="str">
        <f>IF($H37="(en blanco)","",IF($H37="","",IFERROR(IF(VLOOKUP(L37+7,'Fechas de clase'!$B$5:$B$102,1,0),L37+14),L37+7)))</f>
        <v/>
      </c>
      <c r="N37" s="288" t="str">
        <f>IF($H37="(en blanco)","",IF($H37="","",IFERROR(IF(VLOOKUP(M37+7,'Fechas de clase'!$B$5:$B$102,1,0),M37+14),M37+7)))</f>
        <v/>
      </c>
      <c r="O37" s="288" t="str">
        <f>IF($H37="(en blanco)","",IF($H37="","",IFERROR(IF(VLOOKUP(N37+7,'Fechas de clase'!$B$5:$B$102,1,0),N37+14),N37+7)))</f>
        <v/>
      </c>
      <c r="P37" s="288" t="str">
        <f>IF($H37="(en blanco)","",IF($H37="","",IFERROR(IF(VLOOKUP(O37+7,'Fechas de clase'!$B$5:$B$102,1,0),O37+14),O37+7)))</f>
        <v/>
      </c>
      <c r="Q37" s="288" t="str">
        <f>IF($H37="(en blanco)","",IF($H37="","",IFERROR(IF(VLOOKUP(P37+7,'Fechas de clase'!$B$5:$B$102,1,0),P37+14),P37+7)))</f>
        <v/>
      </c>
      <c r="R37" s="288" t="str">
        <f>IF($H37="(en blanco)","",IF($H37="","",IFERROR(IF(VLOOKUP(Q37+7,'Fechas de clase'!$B$5:$B$102,1,0),Q37+14),Q37+7)))</f>
        <v/>
      </c>
      <c r="S37" s="288" t="str">
        <f>IF($H37="(en blanco)","",IF($H37="","",IFERROR(IF(VLOOKUP(R37+7,'Fechas de clase'!$B$5:$B$102,1,0),R37+14),R37+7)))</f>
        <v/>
      </c>
      <c r="T37" s="288" t="str">
        <f>IF($H37="(en blanco)","",IF($H37="","",IFERROR(IF(VLOOKUP(S37+7,'Fechas de clase'!$B$5:$B$102,1,0),S37+14),S37+7)))</f>
        <v/>
      </c>
      <c r="U37" s="288" t="str">
        <f>IF($H37="(en blanco)","",IF($H37="","",IFERROR(IF(VLOOKUP(T37+7,'Fechas de clase'!$B$5:$B$102,1,0),T37+14),T37+7)))</f>
        <v/>
      </c>
      <c r="V37" s="288" t="str">
        <f>IF($H37="(en blanco)","",IF($H37="","",IFERROR(IF(VLOOKUP(U37+7,'Fechas de clase'!$B$5:$B$102,1,0),U37+14),U37+7)))</f>
        <v/>
      </c>
      <c r="W37" s="288" t="str">
        <f>IF($H37="(en blanco)","",IF($H37="","",IFERROR(IF(VLOOKUP(V37+7,'Fechas de clase'!$B$5:$B$102,1,0),V37+14),V37+7)))</f>
        <v/>
      </c>
      <c r="X37" s="288" t="str">
        <f>IF($H37="(en blanco)","",IF($H37="","",IFERROR(IF(VLOOKUP(W37+7,'Fechas de clase'!$B$5:$B$102,1,0),W37+14),W37+7)))</f>
        <v/>
      </c>
      <c r="Y37" s="288" t="str">
        <f>IF($H37="(en blanco)","",IF($H37="","",IFERROR(IF(VLOOKUP(X37+7,'Fechas de clase'!$B$5:$B$102,1,0),X37+14),X37+7)))</f>
        <v/>
      </c>
    </row>
    <row r="38" spans="2:25">
      <c r="B38" s="289"/>
      <c r="J38" s="287" t="str">
        <f t="shared" si="0"/>
        <v/>
      </c>
      <c r="K38" s="288" t="str">
        <f>IF($H38="(en blanco)","",IF($H38="","",IFERROR(IF(VLOOKUP(H38+7,'Fechas de clase'!$B$5:$B$102,1,0),H38+14),H38+7)))</f>
        <v/>
      </c>
      <c r="L38" s="288" t="str">
        <f>IF($H38="(en blanco)","",IF($H38="","",IFERROR(IF(VLOOKUP(K38+7,'Fechas de clase'!$B$5:$B$102,1,0),K38+14),K38+7)))</f>
        <v/>
      </c>
      <c r="M38" s="288" t="str">
        <f>IF($H38="(en blanco)","",IF($H38="","",IFERROR(IF(VLOOKUP(L38+7,'Fechas de clase'!$B$5:$B$102,1,0),L38+14),L38+7)))</f>
        <v/>
      </c>
      <c r="N38" s="288" t="str">
        <f>IF($H38="(en blanco)","",IF($H38="","",IFERROR(IF(VLOOKUP(M38+7,'Fechas de clase'!$B$5:$B$102,1,0),M38+14),M38+7)))</f>
        <v/>
      </c>
      <c r="O38" s="288" t="str">
        <f>IF($H38="(en blanco)","",IF($H38="","",IFERROR(IF(VLOOKUP(N38+7,'Fechas de clase'!$B$5:$B$102,1,0),N38+14),N38+7)))</f>
        <v/>
      </c>
      <c r="P38" s="288" t="str">
        <f>IF($H38="(en blanco)","",IF($H38="","",IFERROR(IF(VLOOKUP(O38+7,'Fechas de clase'!$B$5:$B$102,1,0),O38+14),O38+7)))</f>
        <v/>
      </c>
      <c r="Q38" s="288" t="str">
        <f>IF($H38="(en blanco)","",IF($H38="","",IFERROR(IF(VLOOKUP(P38+7,'Fechas de clase'!$B$5:$B$102,1,0),P38+14),P38+7)))</f>
        <v/>
      </c>
      <c r="R38" s="288" t="str">
        <f>IF($H38="(en blanco)","",IF($H38="","",IFERROR(IF(VLOOKUP(Q38+7,'Fechas de clase'!$B$5:$B$102,1,0),Q38+14),Q38+7)))</f>
        <v/>
      </c>
      <c r="S38" s="288" t="str">
        <f>IF($H38="(en blanco)","",IF($H38="","",IFERROR(IF(VLOOKUP(R38+7,'Fechas de clase'!$B$5:$B$102,1,0),R38+14),R38+7)))</f>
        <v/>
      </c>
      <c r="T38" s="288" t="str">
        <f>IF($H38="(en blanco)","",IF($H38="","",IFERROR(IF(VLOOKUP(S38+7,'Fechas de clase'!$B$5:$B$102,1,0),S38+14),S38+7)))</f>
        <v/>
      </c>
      <c r="U38" s="288" t="str">
        <f>IF($H38="(en blanco)","",IF($H38="","",IFERROR(IF(VLOOKUP(T38+7,'Fechas de clase'!$B$5:$B$102,1,0),T38+14),T38+7)))</f>
        <v/>
      </c>
      <c r="V38" s="288" t="str">
        <f>IF($H38="(en blanco)","",IF($H38="","",IFERROR(IF(VLOOKUP(U38+7,'Fechas de clase'!$B$5:$B$102,1,0),U38+14),U38+7)))</f>
        <v/>
      </c>
      <c r="W38" s="288" t="str">
        <f>IF($H38="(en blanco)","",IF($H38="","",IFERROR(IF(VLOOKUP(V38+7,'Fechas de clase'!$B$5:$B$102,1,0),V38+14),V38+7)))</f>
        <v/>
      </c>
      <c r="X38" s="288" t="str">
        <f>IF($H38="(en blanco)","",IF($H38="","",IFERROR(IF(VLOOKUP(W38+7,'Fechas de clase'!$B$5:$B$102,1,0),W38+14),W38+7)))</f>
        <v/>
      </c>
      <c r="Y38" s="288" t="str">
        <f>IF($H38="(en blanco)","",IF($H38="","",IFERROR(IF(VLOOKUP(X38+7,'Fechas de clase'!$B$5:$B$102,1,0),X38+14),X38+7)))</f>
        <v/>
      </c>
    </row>
    <row r="39" spans="2:25">
      <c r="B39" s="289"/>
      <c r="J39" s="287" t="str">
        <f t="shared" si="0"/>
        <v/>
      </c>
      <c r="K39" s="288" t="str">
        <f>IF($H39="(en blanco)","",IF($H39="","",IFERROR(IF(VLOOKUP(H39+7,'Fechas de clase'!$B$5:$B$102,1,0),H39+14),H39+7)))</f>
        <v/>
      </c>
      <c r="L39" s="288" t="str">
        <f>IF($H39="(en blanco)","",IF($H39="","",IFERROR(IF(VLOOKUP(K39+7,'Fechas de clase'!$B$5:$B$102,1,0),K39+14),K39+7)))</f>
        <v/>
      </c>
      <c r="M39" s="288" t="str">
        <f>IF($H39="(en blanco)","",IF($H39="","",IFERROR(IF(VLOOKUP(L39+7,'Fechas de clase'!$B$5:$B$102,1,0),L39+14),L39+7)))</f>
        <v/>
      </c>
      <c r="N39" s="288" t="str">
        <f>IF($H39="(en blanco)","",IF($H39="","",IFERROR(IF(VLOOKUP(M39+7,'Fechas de clase'!$B$5:$B$102,1,0),M39+14),M39+7)))</f>
        <v/>
      </c>
      <c r="O39" s="288" t="str">
        <f>IF($H39="(en blanco)","",IF($H39="","",IFERROR(IF(VLOOKUP(N39+7,'Fechas de clase'!$B$5:$B$102,1,0),N39+14),N39+7)))</f>
        <v/>
      </c>
      <c r="P39" s="288" t="str">
        <f>IF($H39="(en blanco)","",IF($H39="","",IFERROR(IF(VLOOKUP(O39+7,'Fechas de clase'!$B$5:$B$102,1,0),O39+14),O39+7)))</f>
        <v/>
      </c>
      <c r="Q39" s="288" t="str">
        <f>IF($H39="(en blanco)","",IF($H39="","",IFERROR(IF(VLOOKUP(P39+7,'Fechas de clase'!$B$5:$B$102,1,0),P39+14),P39+7)))</f>
        <v/>
      </c>
      <c r="R39" s="288" t="str">
        <f>IF($H39="(en blanco)","",IF($H39="","",IFERROR(IF(VLOOKUP(Q39+7,'Fechas de clase'!$B$5:$B$102,1,0),Q39+14),Q39+7)))</f>
        <v/>
      </c>
      <c r="S39" s="288" t="str">
        <f>IF($H39="(en blanco)","",IF($H39="","",IFERROR(IF(VLOOKUP(R39+7,'Fechas de clase'!$B$5:$B$102,1,0),R39+14),R39+7)))</f>
        <v/>
      </c>
      <c r="T39" s="288" t="str">
        <f>IF($H39="(en blanco)","",IF($H39="","",IFERROR(IF(VLOOKUP(S39+7,'Fechas de clase'!$B$5:$B$102,1,0),S39+14),S39+7)))</f>
        <v/>
      </c>
      <c r="U39" s="288" t="str">
        <f>IF($H39="(en blanco)","",IF($H39="","",IFERROR(IF(VLOOKUP(T39+7,'Fechas de clase'!$B$5:$B$102,1,0),T39+14),T39+7)))</f>
        <v/>
      </c>
      <c r="V39" s="288" t="str">
        <f>IF($H39="(en blanco)","",IF($H39="","",IFERROR(IF(VLOOKUP(U39+7,'Fechas de clase'!$B$5:$B$102,1,0),U39+14),U39+7)))</f>
        <v/>
      </c>
      <c r="W39" s="288" t="str">
        <f>IF($H39="(en blanco)","",IF($H39="","",IFERROR(IF(VLOOKUP(V39+7,'Fechas de clase'!$B$5:$B$102,1,0),V39+14),V39+7)))</f>
        <v/>
      </c>
      <c r="X39" s="288" t="str">
        <f>IF($H39="(en blanco)","",IF($H39="","",IFERROR(IF(VLOOKUP(W39+7,'Fechas de clase'!$B$5:$B$102,1,0),W39+14),W39+7)))</f>
        <v/>
      </c>
      <c r="Y39" s="288" t="str">
        <f>IF($H39="(en blanco)","",IF($H39="","",IFERROR(IF(VLOOKUP(X39+7,'Fechas de clase'!$B$5:$B$102,1,0),X39+14),X39+7)))</f>
        <v/>
      </c>
    </row>
    <row r="40" spans="2:25">
      <c r="B40" s="289"/>
      <c r="J40" s="287" t="str">
        <f t="shared" si="0"/>
        <v/>
      </c>
      <c r="K40" s="288" t="str">
        <f>IF($H40="(en blanco)","",IF($H40="","",IFERROR(IF(VLOOKUP(H40+7,'Fechas de clase'!$B$5:$B$102,1,0),H40+14),H40+7)))</f>
        <v/>
      </c>
      <c r="L40" s="288" t="str">
        <f>IF($H40="(en blanco)","",IF($H40="","",IFERROR(IF(VLOOKUP(K40+7,'Fechas de clase'!$B$5:$B$102,1,0),K40+14),K40+7)))</f>
        <v/>
      </c>
      <c r="M40" s="288" t="str">
        <f>IF($H40="(en blanco)","",IF($H40="","",IFERROR(IF(VLOOKUP(L40+7,'Fechas de clase'!$B$5:$B$102,1,0),L40+14),L40+7)))</f>
        <v/>
      </c>
      <c r="N40" s="288" t="str">
        <f>IF($H40="(en blanco)","",IF($H40="","",IFERROR(IF(VLOOKUP(M40+7,'Fechas de clase'!$B$5:$B$102,1,0),M40+14),M40+7)))</f>
        <v/>
      </c>
      <c r="O40" s="288" t="str">
        <f>IF($H40="(en blanco)","",IF($H40="","",IFERROR(IF(VLOOKUP(N40+7,'Fechas de clase'!$B$5:$B$102,1,0),N40+14),N40+7)))</f>
        <v/>
      </c>
      <c r="P40" s="288" t="str">
        <f>IF($H40="(en blanco)","",IF($H40="","",IFERROR(IF(VLOOKUP(O40+7,'Fechas de clase'!$B$5:$B$102,1,0),O40+14),O40+7)))</f>
        <v/>
      </c>
      <c r="Q40" s="288" t="str">
        <f>IF($H40="(en blanco)","",IF($H40="","",IFERROR(IF(VLOOKUP(P40+7,'Fechas de clase'!$B$5:$B$102,1,0),P40+14),P40+7)))</f>
        <v/>
      </c>
      <c r="R40" s="288" t="str">
        <f>IF($H40="(en blanco)","",IF($H40="","",IFERROR(IF(VLOOKUP(Q40+7,'Fechas de clase'!$B$5:$B$102,1,0),Q40+14),Q40+7)))</f>
        <v/>
      </c>
      <c r="S40" s="288" t="str">
        <f>IF($H40="(en blanco)","",IF($H40="","",IFERROR(IF(VLOOKUP(R40+7,'Fechas de clase'!$B$5:$B$102,1,0),R40+14),R40+7)))</f>
        <v/>
      </c>
      <c r="T40" s="288" t="str">
        <f>IF($H40="(en blanco)","",IF($H40="","",IFERROR(IF(VLOOKUP(S40+7,'Fechas de clase'!$B$5:$B$102,1,0),S40+14),S40+7)))</f>
        <v/>
      </c>
      <c r="U40" s="288" t="str">
        <f>IF($H40="(en blanco)","",IF($H40="","",IFERROR(IF(VLOOKUP(T40+7,'Fechas de clase'!$B$5:$B$102,1,0),T40+14),T40+7)))</f>
        <v/>
      </c>
      <c r="V40" s="288" t="str">
        <f>IF($H40="(en blanco)","",IF($H40="","",IFERROR(IF(VLOOKUP(U40+7,'Fechas de clase'!$B$5:$B$102,1,0),U40+14),U40+7)))</f>
        <v/>
      </c>
      <c r="W40" s="288" t="str">
        <f>IF($H40="(en blanco)","",IF($H40="","",IFERROR(IF(VLOOKUP(V40+7,'Fechas de clase'!$B$5:$B$102,1,0),V40+14),V40+7)))</f>
        <v/>
      </c>
      <c r="X40" s="288" t="str">
        <f>IF($H40="(en blanco)","",IF($H40="","",IFERROR(IF(VLOOKUP(W40+7,'Fechas de clase'!$B$5:$B$102,1,0),W40+14),W40+7)))</f>
        <v/>
      </c>
      <c r="Y40" s="288" t="str">
        <f>IF($H40="(en blanco)","",IF($H40="","",IFERROR(IF(VLOOKUP(X40+7,'Fechas de clase'!$B$5:$B$102,1,0),X40+14),X40+7)))</f>
        <v/>
      </c>
    </row>
    <row r="41" spans="2:25">
      <c r="B41" s="289"/>
      <c r="J41" s="287" t="str">
        <f t="shared" si="0"/>
        <v/>
      </c>
      <c r="K41" s="288" t="str">
        <f>IF($H41="(en blanco)","",IF($H41="","",IFERROR(IF(VLOOKUP(H41+7,'Fechas de clase'!$B$5:$B$102,1,0),H41+14),H41+7)))</f>
        <v/>
      </c>
      <c r="L41" s="288" t="str">
        <f>IF($H41="(en blanco)","",IF($H41="","",IFERROR(IF(VLOOKUP(K41+7,'Fechas de clase'!$B$5:$B$102,1,0),K41+14),K41+7)))</f>
        <v/>
      </c>
      <c r="M41" s="288" t="str">
        <f>IF($H41="(en blanco)","",IF($H41="","",IFERROR(IF(VLOOKUP(L41+7,'Fechas de clase'!$B$5:$B$102,1,0),L41+14),L41+7)))</f>
        <v/>
      </c>
      <c r="N41" s="288" t="str">
        <f>IF($H41="(en blanco)","",IF($H41="","",IFERROR(IF(VLOOKUP(M41+7,'Fechas de clase'!$B$5:$B$102,1,0),M41+14),M41+7)))</f>
        <v/>
      </c>
      <c r="O41" s="288" t="str">
        <f>IF($H41="(en blanco)","",IF($H41="","",IFERROR(IF(VLOOKUP(N41+7,'Fechas de clase'!$B$5:$B$102,1,0),N41+14),N41+7)))</f>
        <v/>
      </c>
      <c r="P41" s="288" t="str">
        <f>IF($H41="(en blanco)","",IF($H41="","",IFERROR(IF(VLOOKUP(O41+7,'Fechas de clase'!$B$5:$B$102,1,0),O41+14),O41+7)))</f>
        <v/>
      </c>
      <c r="Q41" s="288" t="str">
        <f>IF($H41="(en blanco)","",IF($H41="","",IFERROR(IF(VLOOKUP(P41+7,'Fechas de clase'!$B$5:$B$102,1,0),P41+14),P41+7)))</f>
        <v/>
      </c>
      <c r="R41" s="288" t="str">
        <f>IF($H41="(en blanco)","",IF($H41="","",IFERROR(IF(VLOOKUP(Q41+7,'Fechas de clase'!$B$5:$B$102,1,0),Q41+14),Q41+7)))</f>
        <v/>
      </c>
      <c r="S41" s="288" t="str">
        <f>IF($H41="(en blanco)","",IF($H41="","",IFERROR(IF(VLOOKUP(R41+7,'Fechas de clase'!$B$5:$B$102,1,0),R41+14),R41+7)))</f>
        <v/>
      </c>
      <c r="T41" s="288" t="str">
        <f>IF($H41="(en blanco)","",IF($H41="","",IFERROR(IF(VLOOKUP(S41+7,'Fechas de clase'!$B$5:$B$102,1,0),S41+14),S41+7)))</f>
        <v/>
      </c>
      <c r="U41" s="288" t="str">
        <f>IF($H41="(en blanco)","",IF($H41="","",IFERROR(IF(VLOOKUP(T41+7,'Fechas de clase'!$B$5:$B$102,1,0),T41+14),T41+7)))</f>
        <v/>
      </c>
      <c r="V41" s="288" t="str">
        <f>IF($H41="(en blanco)","",IF($H41="","",IFERROR(IF(VLOOKUP(U41+7,'Fechas de clase'!$B$5:$B$102,1,0),U41+14),U41+7)))</f>
        <v/>
      </c>
      <c r="W41" s="288" t="str">
        <f>IF($H41="(en blanco)","",IF($H41="","",IFERROR(IF(VLOOKUP(V41+7,'Fechas de clase'!$B$5:$B$102,1,0),V41+14),V41+7)))</f>
        <v/>
      </c>
      <c r="X41" s="288" t="str">
        <f>IF($H41="(en blanco)","",IF($H41="","",IFERROR(IF(VLOOKUP(W41+7,'Fechas de clase'!$B$5:$B$102,1,0),W41+14),W41+7)))</f>
        <v/>
      </c>
      <c r="Y41" s="288" t="str">
        <f>IF($H41="(en blanco)","",IF($H41="","",IFERROR(IF(VLOOKUP(X41+7,'Fechas de clase'!$B$5:$B$102,1,0),X41+14),X41+7)))</f>
        <v/>
      </c>
    </row>
    <row r="42" spans="2:25">
      <c r="B42" s="289"/>
      <c r="J42" s="287" t="str">
        <f t="shared" si="0"/>
        <v/>
      </c>
      <c r="K42" s="288" t="str">
        <f>IF($H42="(en blanco)","",IF($H42="","",IFERROR(IF(VLOOKUP(H42+7,'Fechas de clase'!$B$5:$B$102,1,0),H42+14),H42+7)))</f>
        <v/>
      </c>
      <c r="L42" s="288" t="str">
        <f>IF($H42="(en blanco)","",IF($H42="","",IFERROR(IF(VLOOKUP(K42+7,'Fechas de clase'!$B$5:$B$102,1,0),K42+14),K42+7)))</f>
        <v/>
      </c>
      <c r="M42" s="288" t="str">
        <f>IF($H42="(en blanco)","",IF($H42="","",IFERROR(IF(VLOOKUP(L42+7,'Fechas de clase'!$B$5:$B$102,1,0),L42+14),L42+7)))</f>
        <v/>
      </c>
      <c r="N42" s="288" t="str">
        <f>IF($H42="(en blanco)","",IF($H42="","",IFERROR(IF(VLOOKUP(M42+7,'Fechas de clase'!$B$5:$B$102,1,0),M42+14),M42+7)))</f>
        <v/>
      </c>
      <c r="O42" s="288" t="str">
        <f>IF($H42="(en blanco)","",IF($H42="","",IFERROR(IF(VLOOKUP(N42+7,'Fechas de clase'!$B$5:$B$102,1,0),N42+14),N42+7)))</f>
        <v/>
      </c>
      <c r="P42" s="288" t="str">
        <f>IF($H42="(en blanco)","",IF($H42="","",IFERROR(IF(VLOOKUP(O42+7,'Fechas de clase'!$B$5:$B$102,1,0),O42+14),O42+7)))</f>
        <v/>
      </c>
      <c r="Q42" s="288" t="str">
        <f>IF($H42="(en blanco)","",IF($H42="","",IFERROR(IF(VLOOKUP(P42+7,'Fechas de clase'!$B$5:$B$102,1,0),P42+14),P42+7)))</f>
        <v/>
      </c>
      <c r="R42" s="288" t="str">
        <f>IF($H42="(en blanco)","",IF($H42="","",IFERROR(IF(VLOOKUP(Q42+7,'Fechas de clase'!$B$5:$B$102,1,0),Q42+14),Q42+7)))</f>
        <v/>
      </c>
      <c r="S42" s="288" t="str">
        <f>IF($H42="(en blanco)","",IF($H42="","",IFERROR(IF(VLOOKUP(R42+7,'Fechas de clase'!$B$5:$B$102,1,0),R42+14),R42+7)))</f>
        <v/>
      </c>
      <c r="T42" s="288" t="str">
        <f>IF($H42="(en blanco)","",IF($H42="","",IFERROR(IF(VLOOKUP(S42+7,'Fechas de clase'!$B$5:$B$102,1,0),S42+14),S42+7)))</f>
        <v/>
      </c>
      <c r="U42" s="288" t="str">
        <f>IF($H42="(en blanco)","",IF($H42="","",IFERROR(IF(VLOOKUP(T42+7,'Fechas de clase'!$B$5:$B$102,1,0),T42+14),T42+7)))</f>
        <v/>
      </c>
      <c r="V42" s="288" t="str">
        <f>IF($H42="(en blanco)","",IF($H42="","",IFERROR(IF(VLOOKUP(U42+7,'Fechas de clase'!$B$5:$B$102,1,0),U42+14),U42+7)))</f>
        <v/>
      </c>
      <c r="W42" s="288" t="str">
        <f>IF($H42="(en blanco)","",IF($H42="","",IFERROR(IF(VLOOKUP(V42+7,'Fechas de clase'!$B$5:$B$102,1,0),V42+14),V42+7)))</f>
        <v/>
      </c>
      <c r="X42" s="288" t="str">
        <f>IF($H42="(en blanco)","",IF($H42="","",IFERROR(IF(VLOOKUP(W42+7,'Fechas de clase'!$B$5:$B$102,1,0),W42+14),W42+7)))</f>
        <v/>
      </c>
      <c r="Y42" s="288" t="str">
        <f>IF($H42="(en blanco)","",IF($H42="","",IFERROR(IF(VLOOKUP(X42+7,'Fechas de clase'!$B$5:$B$102,1,0),X42+14),X42+7)))</f>
        <v/>
      </c>
    </row>
    <row r="43" spans="2:25">
      <c r="B43" s="289"/>
      <c r="J43" s="287" t="str">
        <f t="shared" si="0"/>
        <v/>
      </c>
      <c r="K43" s="288" t="str">
        <f>IF($H43="(en blanco)","",IF($H43="","",IFERROR(IF(VLOOKUP(H43+7,'Fechas de clase'!$B$5:$B$102,1,0),H43+14),H43+7)))</f>
        <v/>
      </c>
      <c r="L43" s="288" t="str">
        <f>IF($H43="(en blanco)","",IF($H43="","",IFERROR(IF(VLOOKUP(K43+7,'Fechas de clase'!$B$5:$B$102,1,0),K43+14),K43+7)))</f>
        <v/>
      </c>
      <c r="M43" s="288" t="str">
        <f>IF($H43="(en blanco)","",IF($H43="","",IFERROR(IF(VLOOKUP(L43+7,'Fechas de clase'!$B$5:$B$102,1,0),L43+14),L43+7)))</f>
        <v/>
      </c>
      <c r="N43" s="288" t="str">
        <f>IF($H43="(en blanco)","",IF($H43="","",IFERROR(IF(VLOOKUP(M43+7,'Fechas de clase'!$B$5:$B$102,1,0),M43+14),M43+7)))</f>
        <v/>
      </c>
      <c r="O43" s="288" t="str">
        <f>IF($H43="(en blanco)","",IF($H43="","",IFERROR(IF(VLOOKUP(N43+7,'Fechas de clase'!$B$5:$B$102,1,0),N43+14),N43+7)))</f>
        <v/>
      </c>
      <c r="P43" s="288" t="str">
        <f>IF($H43="(en blanco)","",IF($H43="","",IFERROR(IF(VLOOKUP(O43+7,'Fechas de clase'!$B$5:$B$102,1,0),O43+14),O43+7)))</f>
        <v/>
      </c>
      <c r="Q43" s="288" t="str">
        <f>IF($H43="(en blanco)","",IF($H43="","",IFERROR(IF(VLOOKUP(P43+7,'Fechas de clase'!$B$5:$B$102,1,0),P43+14),P43+7)))</f>
        <v/>
      </c>
      <c r="R43" s="288" t="str">
        <f>IF($H43="(en blanco)","",IF($H43="","",IFERROR(IF(VLOOKUP(Q43+7,'Fechas de clase'!$B$5:$B$102,1,0),Q43+14),Q43+7)))</f>
        <v/>
      </c>
      <c r="S43" s="288" t="str">
        <f>IF($H43="(en blanco)","",IF($H43="","",IFERROR(IF(VLOOKUP(R43+7,'Fechas de clase'!$B$5:$B$102,1,0),R43+14),R43+7)))</f>
        <v/>
      </c>
      <c r="T43" s="288" t="str">
        <f>IF($H43="(en blanco)","",IF($H43="","",IFERROR(IF(VLOOKUP(S43+7,'Fechas de clase'!$B$5:$B$102,1,0),S43+14),S43+7)))</f>
        <v/>
      </c>
      <c r="U43" s="288" t="str">
        <f>IF($H43="(en blanco)","",IF($H43="","",IFERROR(IF(VLOOKUP(T43+7,'Fechas de clase'!$B$5:$B$102,1,0),T43+14),T43+7)))</f>
        <v/>
      </c>
      <c r="V43" s="288" t="str">
        <f>IF($H43="(en blanco)","",IF($H43="","",IFERROR(IF(VLOOKUP(U43+7,'Fechas de clase'!$B$5:$B$102,1,0),U43+14),U43+7)))</f>
        <v/>
      </c>
      <c r="W43" s="288" t="str">
        <f>IF($H43="(en blanco)","",IF($H43="","",IFERROR(IF(VLOOKUP(V43+7,'Fechas de clase'!$B$5:$B$102,1,0),V43+14),V43+7)))</f>
        <v/>
      </c>
      <c r="X43" s="288" t="str">
        <f>IF($H43="(en blanco)","",IF($H43="","",IFERROR(IF(VLOOKUP(W43+7,'Fechas de clase'!$B$5:$B$102,1,0),W43+14),W43+7)))</f>
        <v/>
      </c>
      <c r="Y43" s="288" t="str">
        <f>IF($H43="(en blanco)","",IF($H43="","",IFERROR(IF(VLOOKUP(X43+7,'Fechas de clase'!$B$5:$B$102,1,0),X43+14),X43+7)))</f>
        <v/>
      </c>
    </row>
    <row r="44" spans="2:25">
      <c r="B44" s="289"/>
      <c r="J44" s="287" t="str">
        <f t="shared" si="0"/>
        <v/>
      </c>
      <c r="K44" s="288" t="str">
        <f>IF($H44="(en blanco)","",IF($H44="","",IFERROR(IF(VLOOKUP(H44+7,'Fechas de clase'!$B$5:$B$102,1,0),H44+14),H44+7)))</f>
        <v/>
      </c>
      <c r="L44" s="288" t="str">
        <f>IF($H44="(en blanco)","",IF($H44="","",IFERROR(IF(VLOOKUP(K44+7,'Fechas de clase'!$B$5:$B$102,1,0),K44+14),K44+7)))</f>
        <v/>
      </c>
      <c r="M44" s="288" t="str">
        <f>IF($H44="(en blanco)","",IF($H44="","",IFERROR(IF(VLOOKUP(L44+7,'Fechas de clase'!$B$5:$B$102,1,0),L44+14),L44+7)))</f>
        <v/>
      </c>
      <c r="N44" s="288" t="str">
        <f>IF($H44="(en blanco)","",IF($H44="","",IFERROR(IF(VLOOKUP(M44+7,'Fechas de clase'!$B$5:$B$102,1,0),M44+14),M44+7)))</f>
        <v/>
      </c>
      <c r="O44" s="288" t="str">
        <f>IF($H44="(en blanco)","",IF($H44="","",IFERROR(IF(VLOOKUP(N44+7,'Fechas de clase'!$B$5:$B$102,1,0),N44+14),N44+7)))</f>
        <v/>
      </c>
      <c r="P44" s="288" t="str">
        <f>IF($H44="(en blanco)","",IF($H44="","",IFERROR(IF(VLOOKUP(O44+7,'Fechas de clase'!$B$5:$B$102,1,0),O44+14),O44+7)))</f>
        <v/>
      </c>
      <c r="Q44" s="288" t="str">
        <f>IF($H44="(en blanco)","",IF($H44="","",IFERROR(IF(VLOOKUP(P44+7,'Fechas de clase'!$B$5:$B$102,1,0),P44+14),P44+7)))</f>
        <v/>
      </c>
      <c r="R44" s="288" t="str">
        <f>IF($H44="(en blanco)","",IF($H44="","",IFERROR(IF(VLOOKUP(Q44+7,'Fechas de clase'!$B$5:$B$102,1,0),Q44+14),Q44+7)))</f>
        <v/>
      </c>
      <c r="S44" s="288" t="str">
        <f>IF($H44="(en blanco)","",IF($H44="","",IFERROR(IF(VLOOKUP(R44+7,'Fechas de clase'!$B$5:$B$102,1,0),R44+14),R44+7)))</f>
        <v/>
      </c>
      <c r="T44" s="288" t="str">
        <f>IF($H44="(en blanco)","",IF($H44="","",IFERROR(IF(VLOOKUP(S44+7,'Fechas de clase'!$B$5:$B$102,1,0),S44+14),S44+7)))</f>
        <v/>
      </c>
      <c r="U44" s="288" t="str">
        <f>IF($H44="(en blanco)","",IF($H44="","",IFERROR(IF(VLOOKUP(T44+7,'Fechas de clase'!$B$5:$B$102,1,0),T44+14),T44+7)))</f>
        <v/>
      </c>
      <c r="V44" s="288" t="str">
        <f>IF($H44="(en blanco)","",IF($H44="","",IFERROR(IF(VLOOKUP(U44+7,'Fechas de clase'!$B$5:$B$102,1,0),U44+14),U44+7)))</f>
        <v/>
      </c>
      <c r="W44" s="288" t="str">
        <f>IF($H44="(en blanco)","",IF($H44="","",IFERROR(IF(VLOOKUP(V44+7,'Fechas de clase'!$B$5:$B$102,1,0),V44+14),V44+7)))</f>
        <v/>
      </c>
      <c r="X44" s="288" t="str">
        <f>IF($H44="(en blanco)","",IF($H44="","",IFERROR(IF(VLOOKUP(W44+7,'Fechas de clase'!$B$5:$B$102,1,0),W44+14),W44+7)))</f>
        <v/>
      </c>
      <c r="Y44" s="288" t="str">
        <f>IF($H44="(en blanco)","",IF($H44="","",IFERROR(IF(VLOOKUP(X44+7,'Fechas de clase'!$B$5:$B$102,1,0),X44+14),X44+7)))</f>
        <v/>
      </c>
    </row>
    <row r="45" spans="2:25">
      <c r="B45" s="289"/>
      <c r="J45" s="287" t="str">
        <f t="shared" si="0"/>
        <v/>
      </c>
      <c r="K45" s="288" t="str">
        <f>IF($H45="(en blanco)","",IF($H45="","",IFERROR(IF(VLOOKUP(H45+7,'Fechas de clase'!$B$5:$B$102,1,0),H45+14),H45+7)))</f>
        <v/>
      </c>
      <c r="L45" s="288" t="str">
        <f>IF($H45="(en blanco)","",IF($H45="","",IFERROR(IF(VLOOKUP(K45+7,'Fechas de clase'!$B$5:$B$102,1,0),K45+14),K45+7)))</f>
        <v/>
      </c>
      <c r="M45" s="288" t="str">
        <f>IF($H45="(en blanco)","",IF($H45="","",IFERROR(IF(VLOOKUP(L45+7,'Fechas de clase'!$B$5:$B$102,1,0),L45+14),L45+7)))</f>
        <v/>
      </c>
      <c r="N45" s="288" t="str">
        <f>IF($H45="(en blanco)","",IF($H45="","",IFERROR(IF(VLOOKUP(M45+7,'Fechas de clase'!$B$5:$B$102,1,0),M45+14),M45+7)))</f>
        <v/>
      </c>
      <c r="O45" s="288" t="str">
        <f>IF($H45="(en blanco)","",IF($H45="","",IFERROR(IF(VLOOKUP(N45+7,'Fechas de clase'!$B$5:$B$102,1,0),N45+14),N45+7)))</f>
        <v/>
      </c>
      <c r="P45" s="288" t="str">
        <f>IF($H45="(en blanco)","",IF($H45="","",IFERROR(IF(VLOOKUP(O45+7,'Fechas de clase'!$B$5:$B$102,1,0),O45+14),O45+7)))</f>
        <v/>
      </c>
      <c r="Q45" s="288" t="str">
        <f>IF($H45="(en blanco)","",IF($H45="","",IFERROR(IF(VLOOKUP(P45+7,'Fechas de clase'!$B$5:$B$102,1,0),P45+14),P45+7)))</f>
        <v/>
      </c>
      <c r="R45" s="288" t="str">
        <f>IF($H45="(en blanco)","",IF($H45="","",IFERROR(IF(VLOOKUP(Q45+7,'Fechas de clase'!$B$5:$B$102,1,0),Q45+14),Q45+7)))</f>
        <v/>
      </c>
      <c r="S45" s="288" t="str">
        <f>IF($H45="(en blanco)","",IF($H45="","",IFERROR(IF(VLOOKUP(R45+7,'Fechas de clase'!$B$5:$B$102,1,0),R45+14),R45+7)))</f>
        <v/>
      </c>
      <c r="T45" s="288" t="str">
        <f>IF($H45="(en blanco)","",IF($H45="","",IFERROR(IF(VLOOKUP(S45+7,'Fechas de clase'!$B$5:$B$102,1,0),S45+14),S45+7)))</f>
        <v/>
      </c>
      <c r="U45" s="288" t="str">
        <f>IF($H45="(en blanco)","",IF($H45="","",IFERROR(IF(VLOOKUP(T45+7,'Fechas de clase'!$B$5:$B$102,1,0),T45+14),T45+7)))</f>
        <v/>
      </c>
      <c r="V45" s="288" t="str">
        <f>IF($H45="(en blanco)","",IF($H45="","",IFERROR(IF(VLOOKUP(U45+7,'Fechas de clase'!$B$5:$B$102,1,0),U45+14),U45+7)))</f>
        <v/>
      </c>
      <c r="W45" s="288" t="str">
        <f>IF($H45="(en blanco)","",IF($H45="","",IFERROR(IF(VLOOKUP(V45+7,'Fechas de clase'!$B$5:$B$102,1,0),V45+14),V45+7)))</f>
        <v/>
      </c>
      <c r="X45" s="288" t="str">
        <f>IF($H45="(en blanco)","",IF($H45="","",IFERROR(IF(VLOOKUP(W45+7,'Fechas de clase'!$B$5:$B$102,1,0),W45+14),W45+7)))</f>
        <v/>
      </c>
      <c r="Y45" s="288" t="str">
        <f>IF($H45="(en blanco)","",IF($H45="","",IFERROR(IF(VLOOKUP(X45+7,'Fechas de clase'!$B$5:$B$102,1,0),X45+14),X45+7)))</f>
        <v/>
      </c>
    </row>
    <row r="46" spans="2:25">
      <c r="B46" s="289"/>
      <c r="J46" s="287" t="str">
        <f t="shared" si="0"/>
        <v/>
      </c>
      <c r="K46" s="288" t="str">
        <f>IF($H46="(en blanco)","",IF($H46="","",IFERROR(IF(VLOOKUP(H46+7,'Fechas de clase'!$B$5:$B$102,1,0),H46+14),H46+7)))</f>
        <v/>
      </c>
      <c r="L46" s="288" t="str">
        <f>IF($H46="(en blanco)","",IF($H46="","",IFERROR(IF(VLOOKUP(K46+7,'Fechas de clase'!$B$5:$B$102,1,0),K46+14),K46+7)))</f>
        <v/>
      </c>
      <c r="M46" s="288" t="str">
        <f>IF($H46="(en blanco)","",IF($H46="","",IFERROR(IF(VLOOKUP(L46+7,'Fechas de clase'!$B$5:$B$102,1,0),L46+14),L46+7)))</f>
        <v/>
      </c>
      <c r="N46" s="288" t="str">
        <f>IF($H46="(en blanco)","",IF($H46="","",IFERROR(IF(VLOOKUP(M46+7,'Fechas de clase'!$B$5:$B$102,1,0),M46+14),M46+7)))</f>
        <v/>
      </c>
      <c r="O46" s="288" t="str">
        <f>IF($H46="(en blanco)","",IF($H46="","",IFERROR(IF(VLOOKUP(N46+7,'Fechas de clase'!$B$5:$B$102,1,0),N46+14),N46+7)))</f>
        <v/>
      </c>
      <c r="P46" s="288" t="str">
        <f>IF($H46="(en blanco)","",IF($H46="","",IFERROR(IF(VLOOKUP(O46+7,'Fechas de clase'!$B$5:$B$102,1,0),O46+14),O46+7)))</f>
        <v/>
      </c>
      <c r="Q46" s="288" t="str">
        <f>IF($H46="(en blanco)","",IF($H46="","",IFERROR(IF(VLOOKUP(P46+7,'Fechas de clase'!$B$5:$B$102,1,0),P46+14),P46+7)))</f>
        <v/>
      </c>
      <c r="R46" s="288" t="str">
        <f>IF($H46="(en blanco)","",IF($H46="","",IFERROR(IF(VLOOKUP(Q46+7,'Fechas de clase'!$B$5:$B$102,1,0),Q46+14),Q46+7)))</f>
        <v/>
      </c>
      <c r="S46" s="288" t="str">
        <f>IF($H46="(en blanco)","",IF($H46="","",IFERROR(IF(VLOOKUP(R46+7,'Fechas de clase'!$B$5:$B$102,1,0),R46+14),R46+7)))</f>
        <v/>
      </c>
      <c r="T46" s="288" t="str">
        <f>IF($H46="(en blanco)","",IF($H46="","",IFERROR(IF(VLOOKUP(S46+7,'Fechas de clase'!$B$5:$B$102,1,0),S46+14),S46+7)))</f>
        <v/>
      </c>
      <c r="U46" s="288" t="str">
        <f>IF($H46="(en blanco)","",IF($H46="","",IFERROR(IF(VLOOKUP(T46+7,'Fechas de clase'!$B$5:$B$102,1,0),T46+14),T46+7)))</f>
        <v/>
      </c>
      <c r="V46" s="288" t="str">
        <f>IF($H46="(en blanco)","",IF($H46="","",IFERROR(IF(VLOOKUP(U46+7,'Fechas de clase'!$B$5:$B$102,1,0),U46+14),U46+7)))</f>
        <v/>
      </c>
      <c r="W46" s="288" t="str">
        <f>IF($H46="(en blanco)","",IF($H46="","",IFERROR(IF(VLOOKUP(V46+7,'Fechas de clase'!$B$5:$B$102,1,0),V46+14),V46+7)))</f>
        <v/>
      </c>
      <c r="X46" s="288" t="str">
        <f>IF($H46="(en blanco)","",IF($H46="","",IFERROR(IF(VLOOKUP(W46+7,'Fechas de clase'!$B$5:$B$102,1,0),W46+14),W46+7)))</f>
        <v/>
      </c>
      <c r="Y46" s="288" t="str">
        <f>IF($H46="(en blanco)","",IF($H46="","",IFERROR(IF(VLOOKUP(X46+7,'Fechas de clase'!$B$5:$B$102,1,0),X46+14),X46+7)))</f>
        <v/>
      </c>
    </row>
    <row r="47" spans="2:25">
      <c r="B47" s="289"/>
      <c r="J47" s="287" t="str">
        <f t="shared" si="0"/>
        <v/>
      </c>
      <c r="K47" s="288" t="str">
        <f>IF($H47="(en blanco)","",IF($H47="","",IFERROR(IF(VLOOKUP(H47+7,'Fechas de clase'!$B$5:$B$102,1,0),H47+14),H47+7)))</f>
        <v/>
      </c>
      <c r="L47" s="288" t="str">
        <f>IF($H47="(en blanco)","",IF($H47="","",IFERROR(IF(VLOOKUP(K47+7,'Fechas de clase'!$B$5:$B$102,1,0),K47+14),K47+7)))</f>
        <v/>
      </c>
      <c r="M47" s="288" t="str">
        <f>IF($H47="(en blanco)","",IF($H47="","",IFERROR(IF(VLOOKUP(L47+7,'Fechas de clase'!$B$5:$B$102,1,0),L47+14),L47+7)))</f>
        <v/>
      </c>
      <c r="N47" s="288" t="str">
        <f>IF($H47="(en blanco)","",IF($H47="","",IFERROR(IF(VLOOKUP(M47+7,'Fechas de clase'!$B$5:$B$102,1,0),M47+14),M47+7)))</f>
        <v/>
      </c>
      <c r="O47" s="288" t="str">
        <f>IF($H47="(en blanco)","",IF($H47="","",IFERROR(IF(VLOOKUP(N47+7,'Fechas de clase'!$B$5:$B$102,1,0),N47+14),N47+7)))</f>
        <v/>
      </c>
      <c r="P47" s="288" t="str">
        <f>IF($H47="(en blanco)","",IF($H47="","",IFERROR(IF(VLOOKUP(O47+7,'Fechas de clase'!$B$5:$B$102,1,0),O47+14),O47+7)))</f>
        <v/>
      </c>
      <c r="Q47" s="288" t="str">
        <f>IF($H47="(en blanco)","",IF($H47="","",IFERROR(IF(VLOOKUP(P47+7,'Fechas de clase'!$B$5:$B$102,1,0),P47+14),P47+7)))</f>
        <v/>
      </c>
      <c r="R47" s="288" t="str">
        <f>IF($H47="(en blanco)","",IF($H47="","",IFERROR(IF(VLOOKUP(Q47+7,'Fechas de clase'!$B$5:$B$102,1,0),Q47+14),Q47+7)))</f>
        <v/>
      </c>
      <c r="S47" s="288" t="str">
        <f>IF($H47="(en blanco)","",IF($H47="","",IFERROR(IF(VLOOKUP(R47+7,'Fechas de clase'!$B$5:$B$102,1,0),R47+14),R47+7)))</f>
        <v/>
      </c>
      <c r="T47" s="288" t="str">
        <f>IF($H47="(en blanco)","",IF($H47="","",IFERROR(IF(VLOOKUP(S47+7,'Fechas de clase'!$B$5:$B$102,1,0),S47+14),S47+7)))</f>
        <v/>
      </c>
      <c r="U47" s="288" t="str">
        <f>IF($H47="(en blanco)","",IF($H47="","",IFERROR(IF(VLOOKUP(T47+7,'Fechas de clase'!$B$5:$B$102,1,0),T47+14),T47+7)))</f>
        <v/>
      </c>
      <c r="V47" s="288" t="str">
        <f>IF($H47="(en blanco)","",IF($H47="","",IFERROR(IF(VLOOKUP(U47+7,'Fechas de clase'!$B$5:$B$102,1,0),U47+14),U47+7)))</f>
        <v/>
      </c>
      <c r="W47" s="288" t="str">
        <f>IF($H47="(en blanco)","",IF($H47="","",IFERROR(IF(VLOOKUP(V47+7,'Fechas de clase'!$B$5:$B$102,1,0),V47+14),V47+7)))</f>
        <v/>
      </c>
      <c r="X47" s="288" t="str">
        <f>IF($H47="(en blanco)","",IF($H47="","",IFERROR(IF(VLOOKUP(W47+7,'Fechas de clase'!$B$5:$B$102,1,0),W47+14),W47+7)))</f>
        <v/>
      </c>
      <c r="Y47" s="288" t="str">
        <f>IF($H47="(en blanco)","",IF($H47="","",IFERROR(IF(VLOOKUP(X47+7,'Fechas de clase'!$B$5:$B$102,1,0),X47+14),X47+7)))</f>
        <v/>
      </c>
    </row>
    <row r="48" spans="2:25">
      <c r="B48" s="289"/>
      <c r="J48" s="287" t="str">
        <f t="shared" si="0"/>
        <v/>
      </c>
      <c r="K48" s="288" t="str">
        <f>IF($H48="(en blanco)","",IF($H48="","",IFERROR(IF(VLOOKUP(H48+7,'Fechas de clase'!$B$5:$B$102,1,0),H48+14),H48+7)))</f>
        <v/>
      </c>
      <c r="L48" s="288" t="str">
        <f>IF($H48="(en blanco)","",IF($H48="","",IFERROR(IF(VLOOKUP(K48+7,'Fechas de clase'!$B$5:$B$102,1,0),K48+14),K48+7)))</f>
        <v/>
      </c>
      <c r="M48" s="288" t="str">
        <f>IF($H48="(en blanco)","",IF($H48="","",IFERROR(IF(VLOOKUP(L48+7,'Fechas de clase'!$B$5:$B$102,1,0),L48+14),L48+7)))</f>
        <v/>
      </c>
      <c r="N48" s="288" t="str">
        <f>IF($H48="(en blanco)","",IF($H48="","",IFERROR(IF(VLOOKUP(M48+7,'Fechas de clase'!$B$5:$B$102,1,0),M48+14),M48+7)))</f>
        <v/>
      </c>
      <c r="O48" s="288" t="str">
        <f>IF($H48="(en blanco)","",IF($H48="","",IFERROR(IF(VLOOKUP(N48+7,'Fechas de clase'!$B$5:$B$102,1,0),N48+14),N48+7)))</f>
        <v/>
      </c>
      <c r="P48" s="288" t="str">
        <f>IF($H48="(en blanco)","",IF($H48="","",IFERROR(IF(VLOOKUP(O48+7,'Fechas de clase'!$B$5:$B$102,1,0),O48+14),O48+7)))</f>
        <v/>
      </c>
      <c r="Q48" s="288" t="str">
        <f>IF($H48="(en blanco)","",IF($H48="","",IFERROR(IF(VLOOKUP(P48+7,'Fechas de clase'!$B$5:$B$102,1,0),P48+14),P48+7)))</f>
        <v/>
      </c>
      <c r="R48" s="288" t="str">
        <f>IF($H48="(en blanco)","",IF($H48="","",IFERROR(IF(VLOOKUP(Q48+7,'Fechas de clase'!$B$5:$B$102,1,0),Q48+14),Q48+7)))</f>
        <v/>
      </c>
      <c r="S48" s="288" t="str">
        <f>IF($H48="(en blanco)","",IF($H48="","",IFERROR(IF(VLOOKUP(R48+7,'Fechas de clase'!$B$5:$B$102,1,0),R48+14),R48+7)))</f>
        <v/>
      </c>
      <c r="T48" s="288" t="str">
        <f>IF($H48="(en blanco)","",IF($H48="","",IFERROR(IF(VLOOKUP(S48+7,'Fechas de clase'!$B$5:$B$102,1,0),S48+14),S48+7)))</f>
        <v/>
      </c>
      <c r="U48" s="288" t="str">
        <f>IF($H48="(en blanco)","",IF($H48="","",IFERROR(IF(VLOOKUP(T48+7,'Fechas de clase'!$B$5:$B$102,1,0),T48+14),T48+7)))</f>
        <v/>
      </c>
      <c r="V48" s="288" t="str">
        <f>IF($H48="(en blanco)","",IF($H48="","",IFERROR(IF(VLOOKUP(U48+7,'Fechas de clase'!$B$5:$B$102,1,0),U48+14),U48+7)))</f>
        <v/>
      </c>
      <c r="W48" s="288" t="str">
        <f>IF($H48="(en blanco)","",IF($H48="","",IFERROR(IF(VLOOKUP(V48+7,'Fechas de clase'!$B$5:$B$102,1,0),V48+14),V48+7)))</f>
        <v/>
      </c>
      <c r="X48" s="288" t="str">
        <f>IF($H48="(en blanco)","",IF($H48="","",IFERROR(IF(VLOOKUP(W48+7,'Fechas de clase'!$B$5:$B$102,1,0),W48+14),W48+7)))</f>
        <v/>
      </c>
      <c r="Y48" s="288" t="str">
        <f>IF($H48="(en blanco)","",IF($H48="","",IFERROR(IF(VLOOKUP(X48+7,'Fechas de clase'!$B$5:$B$102,1,0),X48+14),X48+7)))</f>
        <v/>
      </c>
    </row>
    <row r="49" spans="2:25">
      <c r="B49" s="289"/>
      <c r="J49" s="287" t="str">
        <f t="shared" si="0"/>
        <v/>
      </c>
      <c r="K49" s="288" t="str">
        <f>IF($H49="(en blanco)","",IF($H49="","",IFERROR(IF(VLOOKUP(H49+7,'Fechas de clase'!$B$5:$B$102,1,0),H49+14),H49+7)))</f>
        <v/>
      </c>
      <c r="L49" s="288" t="str">
        <f>IF($H49="(en blanco)","",IF($H49="","",IFERROR(IF(VLOOKUP(K49+7,'Fechas de clase'!$B$5:$B$102,1,0),K49+14),K49+7)))</f>
        <v/>
      </c>
      <c r="M49" s="288" t="str">
        <f>IF($H49="(en blanco)","",IF($H49="","",IFERROR(IF(VLOOKUP(L49+7,'Fechas de clase'!$B$5:$B$102,1,0),L49+14),L49+7)))</f>
        <v/>
      </c>
      <c r="N49" s="288" t="str">
        <f>IF($H49="(en blanco)","",IF($H49="","",IFERROR(IF(VLOOKUP(M49+7,'Fechas de clase'!$B$5:$B$102,1,0),M49+14),M49+7)))</f>
        <v/>
      </c>
      <c r="O49" s="288" t="str">
        <f>IF($H49="(en blanco)","",IF($H49="","",IFERROR(IF(VLOOKUP(N49+7,'Fechas de clase'!$B$5:$B$102,1,0),N49+14),N49+7)))</f>
        <v/>
      </c>
      <c r="P49" s="288" t="str">
        <f>IF($H49="(en blanco)","",IF($H49="","",IFERROR(IF(VLOOKUP(O49+7,'Fechas de clase'!$B$5:$B$102,1,0),O49+14),O49+7)))</f>
        <v/>
      </c>
      <c r="Q49" s="288" t="str">
        <f>IF($H49="(en blanco)","",IF($H49="","",IFERROR(IF(VLOOKUP(P49+7,'Fechas de clase'!$B$5:$B$102,1,0),P49+14),P49+7)))</f>
        <v/>
      </c>
      <c r="R49" s="288" t="str">
        <f>IF($H49="(en blanco)","",IF($H49="","",IFERROR(IF(VLOOKUP(Q49+7,'Fechas de clase'!$B$5:$B$102,1,0),Q49+14),Q49+7)))</f>
        <v/>
      </c>
      <c r="S49" s="288" t="str">
        <f>IF($H49="(en blanco)","",IF($H49="","",IFERROR(IF(VLOOKUP(R49+7,'Fechas de clase'!$B$5:$B$102,1,0),R49+14),R49+7)))</f>
        <v/>
      </c>
      <c r="T49" s="288" t="str">
        <f>IF($H49="(en blanco)","",IF($H49="","",IFERROR(IF(VLOOKUP(S49+7,'Fechas de clase'!$B$5:$B$102,1,0),S49+14),S49+7)))</f>
        <v/>
      </c>
      <c r="U49" s="288" t="str">
        <f>IF($H49="(en blanco)","",IF($H49="","",IFERROR(IF(VLOOKUP(T49+7,'Fechas de clase'!$B$5:$B$102,1,0),T49+14),T49+7)))</f>
        <v/>
      </c>
      <c r="V49" s="288" t="str">
        <f>IF($H49="(en blanco)","",IF($H49="","",IFERROR(IF(VLOOKUP(U49+7,'Fechas de clase'!$B$5:$B$102,1,0),U49+14),U49+7)))</f>
        <v/>
      </c>
      <c r="W49" s="288" t="str">
        <f>IF($H49="(en blanco)","",IF($H49="","",IFERROR(IF(VLOOKUP(V49+7,'Fechas de clase'!$B$5:$B$102,1,0),V49+14),V49+7)))</f>
        <v/>
      </c>
      <c r="X49" s="288" t="str">
        <f>IF($H49="(en blanco)","",IF($H49="","",IFERROR(IF(VLOOKUP(W49+7,'Fechas de clase'!$B$5:$B$102,1,0),W49+14),W49+7)))</f>
        <v/>
      </c>
      <c r="Y49" s="288" t="str">
        <f>IF($H49="(en blanco)","",IF($H49="","",IFERROR(IF(VLOOKUP(X49+7,'Fechas de clase'!$B$5:$B$102,1,0),X49+14),X49+7)))</f>
        <v/>
      </c>
    </row>
    <row r="50" spans="2:25">
      <c r="B50" s="289"/>
      <c r="J50" s="287" t="str">
        <f t="shared" si="0"/>
        <v/>
      </c>
      <c r="K50" s="288" t="str">
        <f>IF($H50="(en blanco)","",IF($H50="","",IFERROR(IF(VLOOKUP(H50+7,'Fechas de clase'!$B$5:$B$102,1,0),H50+14),H50+7)))</f>
        <v/>
      </c>
      <c r="L50" s="288" t="str">
        <f>IF($H50="(en blanco)","",IF($H50="","",IFERROR(IF(VLOOKUP(K50+7,'Fechas de clase'!$B$5:$B$102,1,0),K50+14),K50+7)))</f>
        <v/>
      </c>
      <c r="M50" s="288" t="str">
        <f>IF($H50="(en blanco)","",IF($H50="","",IFERROR(IF(VLOOKUP(L50+7,'Fechas de clase'!$B$5:$B$102,1,0),L50+14),L50+7)))</f>
        <v/>
      </c>
      <c r="N50" s="288" t="str">
        <f>IF($H50="(en blanco)","",IF($H50="","",IFERROR(IF(VLOOKUP(M50+7,'Fechas de clase'!$B$5:$B$102,1,0),M50+14),M50+7)))</f>
        <v/>
      </c>
      <c r="O50" s="288" t="str">
        <f>IF($H50="(en blanco)","",IF($H50="","",IFERROR(IF(VLOOKUP(N50+7,'Fechas de clase'!$B$5:$B$102,1,0),N50+14),N50+7)))</f>
        <v/>
      </c>
      <c r="P50" s="288" t="str">
        <f>IF($H50="(en blanco)","",IF($H50="","",IFERROR(IF(VLOOKUP(O50+7,'Fechas de clase'!$B$5:$B$102,1,0),O50+14),O50+7)))</f>
        <v/>
      </c>
      <c r="Q50" s="288" t="str">
        <f>IF($H50="(en blanco)","",IF($H50="","",IFERROR(IF(VLOOKUP(P50+7,'Fechas de clase'!$B$5:$B$102,1,0),P50+14),P50+7)))</f>
        <v/>
      </c>
      <c r="R50" s="288" t="str">
        <f>IF($H50="(en blanco)","",IF($H50="","",IFERROR(IF(VLOOKUP(Q50+7,'Fechas de clase'!$B$5:$B$102,1,0),Q50+14),Q50+7)))</f>
        <v/>
      </c>
      <c r="S50" s="288" t="str">
        <f>IF($H50="(en blanco)","",IF($H50="","",IFERROR(IF(VLOOKUP(R50+7,'Fechas de clase'!$B$5:$B$102,1,0),R50+14),R50+7)))</f>
        <v/>
      </c>
      <c r="T50" s="288" t="str">
        <f>IF($H50="(en blanco)","",IF($H50="","",IFERROR(IF(VLOOKUP(S50+7,'Fechas de clase'!$B$5:$B$102,1,0),S50+14),S50+7)))</f>
        <v/>
      </c>
      <c r="U50" s="288" t="str">
        <f>IF($H50="(en blanco)","",IF($H50="","",IFERROR(IF(VLOOKUP(T50+7,'Fechas de clase'!$B$5:$B$102,1,0),T50+14),T50+7)))</f>
        <v/>
      </c>
      <c r="V50" s="288" t="str">
        <f>IF($H50="(en blanco)","",IF($H50="","",IFERROR(IF(VLOOKUP(U50+7,'Fechas de clase'!$B$5:$B$102,1,0),U50+14),U50+7)))</f>
        <v/>
      </c>
      <c r="W50" s="288" t="str">
        <f>IF($H50="(en blanco)","",IF($H50="","",IFERROR(IF(VLOOKUP(V50+7,'Fechas de clase'!$B$5:$B$102,1,0),V50+14),V50+7)))</f>
        <v/>
      </c>
      <c r="X50" s="288" t="str">
        <f>IF($H50="(en blanco)","",IF($H50="","",IFERROR(IF(VLOOKUP(W50+7,'Fechas de clase'!$B$5:$B$102,1,0),W50+14),W50+7)))</f>
        <v/>
      </c>
      <c r="Y50" s="288" t="str">
        <f>IF($H50="(en blanco)","",IF($H50="","",IFERROR(IF(VLOOKUP(X50+7,'Fechas de clase'!$B$5:$B$102,1,0),X50+14),X50+7)))</f>
        <v/>
      </c>
    </row>
    <row r="51" spans="2:25">
      <c r="B51" s="289"/>
      <c r="J51" s="287" t="str">
        <f t="shared" si="0"/>
        <v/>
      </c>
      <c r="K51" s="288" t="str">
        <f>IF($H51="(en blanco)","",IF($H51="","",IFERROR(IF(VLOOKUP(H51+7,'Fechas de clase'!$B$5:$B$102,1,0),H51+14),H51+7)))</f>
        <v/>
      </c>
      <c r="L51" s="288" t="str">
        <f>IF($H51="(en blanco)","",IF($H51="","",IFERROR(IF(VLOOKUP(K51+7,'Fechas de clase'!$B$5:$B$102,1,0),K51+14),K51+7)))</f>
        <v/>
      </c>
      <c r="M51" s="288" t="str">
        <f>IF($H51="(en blanco)","",IF($H51="","",IFERROR(IF(VLOOKUP(L51+7,'Fechas de clase'!$B$5:$B$102,1,0),L51+14),L51+7)))</f>
        <v/>
      </c>
      <c r="N51" s="288" t="str">
        <f>IF($H51="(en blanco)","",IF($H51="","",IFERROR(IF(VLOOKUP(M51+7,'Fechas de clase'!$B$5:$B$102,1,0),M51+14),M51+7)))</f>
        <v/>
      </c>
      <c r="O51" s="288" t="str">
        <f>IF($H51="(en blanco)","",IF($H51="","",IFERROR(IF(VLOOKUP(N51+7,'Fechas de clase'!$B$5:$B$102,1,0),N51+14),N51+7)))</f>
        <v/>
      </c>
      <c r="P51" s="288" t="str">
        <f>IF($H51="(en blanco)","",IF($H51="","",IFERROR(IF(VLOOKUP(O51+7,'Fechas de clase'!$B$5:$B$102,1,0),O51+14),O51+7)))</f>
        <v/>
      </c>
      <c r="Q51" s="288" t="str">
        <f>IF($H51="(en blanco)","",IF($H51="","",IFERROR(IF(VLOOKUP(P51+7,'Fechas de clase'!$B$5:$B$102,1,0),P51+14),P51+7)))</f>
        <v/>
      </c>
      <c r="R51" s="288" t="str">
        <f>IF($H51="(en blanco)","",IF($H51="","",IFERROR(IF(VLOOKUP(Q51+7,'Fechas de clase'!$B$5:$B$102,1,0),Q51+14),Q51+7)))</f>
        <v/>
      </c>
      <c r="S51" s="288" t="str">
        <f>IF($H51="(en blanco)","",IF($H51="","",IFERROR(IF(VLOOKUP(R51+7,'Fechas de clase'!$B$5:$B$102,1,0),R51+14),R51+7)))</f>
        <v/>
      </c>
      <c r="T51" s="288" t="str">
        <f>IF($H51="(en blanco)","",IF($H51="","",IFERROR(IF(VLOOKUP(S51+7,'Fechas de clase'!$B$5:$B$102,1,0),S51+14),S51+7)))</f>
        <v/>
      </c>
      <c r="U51" s="288" t="str">
        <f>IF($H51="(en blanco)","",IF($H51="","",IFERROR(IF(VLOOKUP(T51+7,'Fechas de clase'!$B$5:$B$102,1,0),T51+14),T51+7)))</f>
        <v/>
      </c>
      <c r="V51" s="288" t="str">
        <f>IF($H51="(en blanco)","",IF($H51="","",IFERROR(IF(VLOOKUP(U51+7,'Fechas de clase'!$B$5:$B$102,1,0),U51+14),U51+7)))</f>
        <v/>
      </c>
      <c r="W51" s="288" t="str">
        <f>IF($H51="(en blanco)","",IF($H51="","",IFERROR(IF(VLOOKUP(V51+7,'Fechas de clase'!$B$5:$B$102,1,0),V51+14),V51+7)))</f>
        <v/>
      </c>
      <c r="X51" s="288" t="str">
        <f>IF($H51="(en blanco)","",IF($H51="","",IFERROR(IF(VLOOKUP(W51+7,'Fechas de clase'!$B$5:$B$102,1,0),W51+14),W51+7)))</f>
        <v/>
      </c>
      <c r="Y51" s="288" t="str">
        <f>IF($H51="(en blanco)","",IF($H51="","",IFERROR(IF(VLOOKUP(X51+7,'Fechas de clase'!$B$5:$B$102,1,0),X51+14),X51+7)))</f>
        <v/>
      </c>
    </row>
    <row r="52" spans="2:25">
      <c r="B52" s="289"/>
      <c r="J52" s="287" t="str">
        <f t="shared" si="0"/>
        <v/>
      </c>
      <c r="K52" s="288" t="str">
        <f>IF($H52="(en blanco)","",IF($H52="","",IFERROR(IF(VLOOKUP(H52+7,'Fechas de clase'!$B$5:$B$102,1,0),H52+14),H52+7)))</f>
        <v/>
      </c>
      <c r="L52" s="288" t="str">
        <f>IF($H52="(en blanco)","",IF($H52="","",IFERROR(IF(VLOOKUP(K52+7,'Fechas de clase'!$B$5:$B$102,1,0),K52+14),K52+7)))</f>
        <v/>
      </c>
      <c r="M52" s="288" t="str">
        <f>IF($H52="(en blanco)","",IF($H52="","",IFERROR(IF(VLOOKUP(L52+7,'Fechas de clase'!$B$5:$B$102,1,0),L52+14),L52+7)))</f>
        <v/>
      </c>
      <c r="N52" s="288" t="str">
        <f>IF($H52="(en blanco)","",IF($H52="","",IFERROR(IF(VLOOKUP(M52+7,'Fechas de clase'!$B$5:$B$102,1,0),M52+14),M52+7)))</f>
        <v/>
      </c>
      <c r="O52" s="288" t="str">
        <f>IF($H52="(en blanco)","",IF($H52="","",IFERROR(IF(VLOOKUP(N52+7,'Fechas de clase'!$B$5:$B$102,1,0),N52+14),N52+7)))</f>
        <v/>
      </c>
      <c r="P52" s="288" t="str">
        <f>IF($H52="(en blanco)","",IF($H52="","",IFERROR(IF(VLOOKUP(O52+7,'Fechas de clase'!$B$5:$B$102,1,0),O52+14),O52+7)))</f>
        <v/>
      </c>
      <c r="Q52" s="288" t="str">
        <f>IF($H52="(en blanco)","",IF($H52="","",IFERROR(IF(VLOOKUP(P52+7,'Fechas de clase'!$B$5:$B$102,1,0),P52+14),P52+7)))</f>
        <v/>
      </c>
      <c r="R52" s="288" t="str">
        <f>IF($H52="(en blanco)","",IF($H52="","",IFERROR(IF(VLOOKUP(Q52+7,'Fechas de clase'!$B$5:$B$102,1,0),Q52+14),Q52+7)))</f>
        <v/>
      </c>
      <c r="S52" s="288" t="str">
        <f>IF($H52="(en blanco)","",IF($H52="","",IFERROR(IF(VLOOKUP(R52+7,'Fechas de clase'!$B$5:$B$102,1,0),R52+14),R52+7)))</f>
        <v/>
      </c>
      <c r="T52" s="288" t="str">
        <f>IF($H52="(en blanco)","",IF($H52="","",IFERROR(IF(VLOOKUP(S52+7,'Fechas de clase'!$B$5:$B$102,1,0),S52+14),S52+7)))</f>
        <v/>
      </c>
      <c r="U52" s="288" t="str">
        <f>IF($H52="(en blanco)","",IF($H52="","",IFERROR(IF(VLOOKUP(T52+7,'Fechas de clase'!$B$5:$B$102,1,0),T52+14),T52+7)))</f>
        <v/>
      </c>
      <c r="V52" s="288" t="str">
        <f>IF($H52="(en blanco)","",IF($H52="","",IFERROR(IF(VLOOKUP(U52+7,'Fechas de clase'!$B$5:$B$102,1,0),U52+14),U52+7)))</f>
        <v/>
      </c>
      <c r="W52" s="288" t="str">
        <f>IF($H52="(en blanco)","",IF($H52="","",IFERROR(IF(VLOOKUP(V52+7,'Fechas de clase'!$B$5:$B$102,1,0),V52+14),V52+7)))</f>
        <v/>
      </c>
      <c r="X52" s="288" t="str">
        <f>IF($H52="(en blanco)","",IF($H52="","",IFERROR(IF(VLOOKUP(W52+7,'Fechas de clase'!$B$5:$B$102,1,0),W52+14),W52+7)))</f>
        <v/>
      </c>
      <c r="Y52" s="288" t="str">
        <f>IF($H52="(en blanco)","",IF($H52="","",IFERROR(IF(VLOOKUP(X52+7,'Fechas de clase'!$B$5:$B$102,1,0),X52+14),X52+7)))</f>
        <v/>
      </c>
    </row>
    <row r="53" spans="2:25">
      <c r="B53" s="289"/>
      <c r="J53" s="287" t="str">
        <f t="shared" si="0"/>
        <v/>
      </c>
      <c r="K53" s="288" t="str">
        <f>IF($H53="(en blanco)","",IF($H53="","",IFERROR(IF(VLOOKUP(H53+7,'Fechas de clase'!$B$5:$B$102,1,0),H53+14),H53+7)))</f>
        <v/>
      </c>
      <c r="L53" s="288" t="str">
        <f>IF($H53="(en blanco)","",IF($H53="","",IFERROR(IF(VLOOKUP(K53+7,'Fechas de clase'!$B$5:$B$102,1,0),K53+14),K53+7)))</f>
        <v/>
      </c>
      <c r="M53" s="288" t="str">
        <f>IF($H53="(en blanco)","",IF($H53="","",IFERROR(IF(VLOOKUP(L53+7,'Fechas de clase'!$B$5:$B$102,1,0),L53+14),L53+7)))</f>
        <v/>
      </c>
      <c r="N53" s="288" t="str">
        <f>IF($H53="(en blanco)","",IF($H53="","",IFERROR(IF(VLOOKUP(M53+7,'Fechas de clase'!$B$5:$B$102,1,0),M53+14),M53+7)))</f>
        <v/>
      </c>
      <c r="O53" s="288" t="str">
        <f>IF($H53="(en blanco)","",IF($H53="","",IFERROR(IF(VLOOKUP(N53+7,'Fechas de clase'!$B$5:$B$102,1,0),N53+14),N53+7)))</f>
        <v/>
      </c>
      <c r="P53" s="288" t="str">
        <f>IF($H53="(en blanco)","",IF($H53="","",IFERROR(IF(VLOOKUP(O53+7,'Fechas de clase'!$B$5:$B$102,1,0),O53+14),O53+7)))</f>
        <v/>
      </c>
      <c r="Q53" s="288" t="str">
        <f>IF($H53="(en blanco)","",IF($H53="","",IFERROR(IF(VLOOKUP(P53+7,'Fechas de clase'!$B$5:$B$102,1,0),P53+14),P53+7)))</f>
        <v/>
      </c>
      <c r="R53" s="288" t="str">
        <f>IF($H53="(en blanco)","",IF($H53="","",IFERROR(IF(VLOOKUP(Q53+7,'Fechas de clase'!$B$5:$B$102,1,0),Q53+14),Q53+7)))</f>
        <v/>
      </c>
      <c r="S53" s="288" t="str">
        <f>IF($H53="(en blanco)","",IF($H53="","",IFERROR(IF(VLOOKUP(R53+7,'Fechas de clase'!$B$5:$B$102,1,0),R53+14),R53+7)))</f>
        <v/>
      </c>
      <c r="T53" s="288" t="str">
        <f>IF($H53="(en blanco)","",IF($H53="","",IFERROR(IF(VLOOKUP(S53+7,'Fechas de clase'!$B$5:$B$102,1,0),S53+14),S53+7)))</f>
        <v/>
      </c>
      <c r="U53" s="288" t="str">
        <f>IF($H53="(en blanco)","",IF($H53="","",IFERROR(IF(VLOOKUP(T53+7,'Fechas de clase'!$B$5:$B$102,1,0),T53+14),T53+7)))</f>
        <v/>
      </c>
      <c r="V53" s="288" t="str">
        <f>IF($H53="(en blanco)","",IF($H53="","",IFERROR(IF(VLOOKUP(U53+7,'Fechas de clase'!$B$5:$B$102,1,0),U53+14),U53+7)))</f>
        <v/>
      </c>
      <c r="W53" s="288" t="str">
        <f>IF($H53="(en blanco)","",IF($H53="","",IFERROR(IF(VLOOKUP(V53+7,'Fechas de clase'!$B$5:$B$102,1,0),V53+14),V53+7)))</f>
        <v/>
      </c>
      <c r="X53" s="288" t="str">
        <f>IF($H53="(en blanco)","",IF($H53="","",IFERROR(IF(VLOOKUP(W53+7,'Fechas de clase'!$B$5:$B$102,1,0),W53+14),W53+7)))</f>
        <v/>
      </c>
      <c r="Y53" s="288" t="str">
        <f>IF($H53="(en blanco)","",IF($H53="","",IFERROR(IF(VLOOKUP(X53+7,'Fechas de clase'!$B$5:$B$102,1,0),X53+14),X53+7)))</f>
        <v/>
      </c>
    </row>
    <row r="54" spans="2:25">
      <c r="B54" s="289"/>
      <c r="J54" s="287" t="str">
        <f t="shared" si="0"/>
        <v/>
      </c>
      <c r="K54" s="288" t="str">
        <f>IF($H54="(en blanco)","",IF($H54="","",IFERROR(IF(VLOOKUP(H54+7,'Fechas de clase'!$B$5:$B$102,1,0),H54+14),H54+7)))</f>
        <v/>
      </c>
      <c r="L54" s="288" t="str">
        <f>IF($H54="(en blanco)","",IF($H54="","",IFERROR(IF(VLOOKUP(K54+7,'Fechas de clase'!$B$5:$B$102,1,0),K54+14),K54+7)))</f>
        <v/>
      </c>
      <c r="M54" s="288" t="str">
        <f>IF($H54="(en blanco)","",IF($H54="","",IFERROR(IF(VLOOKUP(L54+7,'Fechas de clase'!$B$5:$B$102,1,0),L54+14),L54+7)))</f>
        <v/>
      </c>
      <c r="N54" s="288" t="str">
        <f>IF($H54="(en blanco)","",IF($H54="","",IFERROR(IF(VLOOKUP(M54+7,'Fechas de clase'!$B$5:$B$102,1,0),M54+14),M54+7)))</f>
        <v/>
      </c>
      <c r="O54" s="288" t="str">
        <f>IF($H54="(en blanco)","",IF($H54="","",IFERROR(IF(VLOOKUP(N54+7,'Fechas de clase'!$B$5:$B$102,1,0),N54+14),N54+7)))</f>
        <v/>
      </c>
      <c r="P54" s="288" t="str">
        <f>IF($H54="(en blanco)","",IF($H54="","",IFERROR(IF(VLOOKUP(O54+7,'Fechas de clase'!$B$5:$B$102,1,0),O54+14),O54+7)))</f>
        <v/>
      </c>
      <c r="Q54" s="288" t="str">
        <f>IF($H54="(en blanco)","",IF($H54="","",IFERROR(IF(VLOOKUP(P54+7,'Fechas de clase'!$B$5:$B$102,1,0),P54+14),P54+7)))</f>
        <v/>
      </c>
      <c r="R54" s="288" t="str">
        <f>IF($H54="(en blanco)","",IF($H54="","",IFERROR(IF(VLOOKUP(Q54+7,'Fechas de clase'!$B$5:$B$102,1,0),Q54+14),Q54+7)))</f>
        <v/>
      </c>
      <c r="S54" s="288" t="str">
        <f>IF($H54="(en blanco)","",IF($H54="","",IFERROR(IF(VLOOKUP(R54+7,'Fechas de clase'!$B$5:$B$102,1,0),R54+14),R54+7)))</f>
        <v/>
      </c>
      <c r="T54" s="288" t="str">
        <f>IF($H54="(en blanco)","",IF($H54="","",IFERROR(IF(VLOOKUP(S54+7,'Fechas de clase'!$B$5:$B$102,1,0),S54+14),S54+7)))</f>
        <v/>
      </c>
      <c r="U54" s="288" t="str">
        <f>IF($H54="(en blanco)","",IF($H54="","",IFERROR(IF(VLOOKUP(T54+7,'Fechas de clase'!$B$5:$B$102,1,0),T54+14),T54+7)))</f>
        <v/>
      </c>
      <c r="V54" s="288" t="str">
        <f>IF($H54="(en blanco)","",IF($H54="","",IFERROR(IF(VLOOKUP(U54+7,'Fechas de clase'!$B$5:$B$102,1,0),U54+14),U54+7)))</f>
        <v/>
      </c>
      <c r="W54" s="288" t="str">
        <f>IF($H54="(en blanco)","",IF($H54="","",IFERROR(IF(VLOOKUP(V54+7,'Fechas de clase'!$B$5:$B$102,1,0),V54+14),V54+7)))</f>
        <v/>
      </c>
      <c r="X54" s="288" t="str">
        <f>IF($H54="(en blanco)","",IF($H54="","",IFERROR(IF(VLOOKUP(W54+7,'Fechas de clase'!$B$5:$B$102,1,0),W54+14),W54+7)))</f>
        <v/>
      </c>
      <c r="Y54" s="288" t="str">
        <f>IF($H54="(en blanco)","",IF($H54="","",IFERROR(IF(VLOOKUP(X54+7,'Fechas de clase'!$B$5:$B$102,1,0),X54+14),X54+7)))</f>
        <v/>
      </c>
    </row>
    <row r="55" spans="2:25">
      <c r="B55" s="289"/>
      <c r="J55" s="287" t="str">
        <f t="shared" si="0"/>
        <v/>
      </c>
      <c r="K55" s="288" t="str">
        <f>IF($H55="(en blanco)","",IF($H55="","",IFERROR(IF(VLOOKUP(H55+7,'Fechas de clase'!$B$5:$B$102,1,0),H55+14),H55+7)))</f>
        <v/>
      </c>
      <c r="L55" s="288" t="str">
        <f>IF($H55="(en blanco)","",IF($H55="","",IFERROR(IF(VLOOKUP(K55+7,'Fechas de clase'!$B$5:$B$102,1,0),K55+14),K55+7)))</f>
        <v/>
      </c>
      <c r="M55" s="288" t="str">
        <f>IF($H55="(en blanco)","",IF($H55="","",IFERROR(IF(VLOOKUP(L55+7,'Fechas de clase'!$B$5:$B$102,1,0),L55+14),L55+7)))</f>
        <v/>
      </c>
      <c r="N55" s="288" t="str">
        <f>IF($H55="(en blanco)","",IF($H55="","",IFERROR(IF(VLOOKUP(M55+7,'Fechas de clase'!$B$5:$B$102,1,0),M55+14),M55+7)))</f>
        <v/>
      </c>
      <c r="O55" s="288" t="str">
        <f>IF($H55="(en blanco)","",IF($H55="","",IFERROR(IF(VLOOKUP(N55+7,'Fechas de clase'!$B$5:$B$102,1,0),N55+14),N55+7)))</f>
        <v/>
      </c>
      <c r="P55" s="288" t="str">
        <f>IF($H55="(en blanco)","",IF($H55="","",IFERROR(IF(VLOOKUP(O55+7,'Fechas de clase'!$B$5:$B$102,1,0),O55+14),O55+7)))</f>
        <v/>
      </c>
      <c r="Q55" s="288" t="str">
        <f>IF($H55="(en blanco)","",IF($H55="","",IFERROR(IF(VLOOKUP(P55+7,'Fechas de clase'!$B$5:$B$102,1,0),P55+14),P55+7)))</f>
        <v/>
      </c>
      <c r="R55" s="288" t="str">
        <f>IF($H55="(en blanco)","",IF($H55="","",IFERROR(IF(VLOOKUP(Q55+7,'Fechas de clase'!$B$5:$B$102,1,0),Q55+14),Q55+7)))</f>
        <v/>
      </c>
      <c r="S55" s="288" t="str">
        <f>IF($H55="(en blanco)","",IF($H55="","",IFERROR(IF(VLOOKUP(R55+7,'Fechas de clase'!$B$5:$B$102,1,0),R55+14),R55+7)))</f>
        <v/>
      </c>
      <c r="T55" s="288" t="str">
        <f>IF($H55="(en blanco)","",IF($H55="","",IFERROR(IF(VLOOKUP(S55+7,'Fechas de clase'!$B$5:$B$102,1,0),S55+14),S55+7)))</f>
        <v/>
      </c>
      <c r="U55" s="288" t="str">
        <f>IF($H55="(en blanco)","",IF($H55="","",IFERROR(IF(VLOOKUP(T55+7,'Fechas de clase'!$B$5:$B$102,1,0),T55+14),T55+7)))</f>
        <v/>
      </c>
      <c r="V55" s="288" t="str">
        <f>IF($H55="(en blanco)","",IF($H55="","",IFERROR(IF(VLOOKUP(U55+7,'Fechas de clase'!$B$5:$B$102,1,0),U55+14),U55+7)))</f>
        <v/>
      </c>
      <c r="W55" s="288" t="str">
        <f>IF($H55="(en blanco)","",IF($H55="","",IFERROR(IF(VLOOKUP(V55+7,'Fechas de clase'!$B$5:$B$102,1,0),V55+14),V55+7)))</f>
        <v/>
      </c>
      <c r="X55" s="288" t="str">
        <f>IF($H55="(en blanco)","",IF($H55="","",IFERROR(IF(VLOOKUP(W55+7,'Fechas de clase'!$B$5:$B$102,1,0),W55+14),W55+7)))</f>
        <v/>
      </c>
      <c r="Y55" s="288" t="str">
        <f>IF($H55="(en blanco)","",IF($H55="","",IFERROR(IF(VLOOKUP(X55+7,'Fechas de clase'!$B$5:$B$102,1,0),X55+14),X55+7)))</f>
        <v/>
      </c>
    </row>
    <row r="56" spans="2:25">
      <c r="B56" s="289"/>
      <c r="J56" s="287" t="str">
        <f t="shared" si="0"/>
        <v/>
      </c>
      <c r="K56" s="288" t="str">
        <f>IF($H56="(en blanco)","",IF($H56="","",IFERROR(IF(VLOOKUP(H56+7,'Fechas de clase'!$B$5:$B$102,1,0),H56+14),H56+7)))</f>
        <v/>
      </c>
      <c r="L56" s="288" t="str">
        <f>IF($H56="(en blanco)","",IF($H56="","",IFERROR(IF(VLOOKUP(K56+7,'Fechas de clase'!$B$5:$B$102,1,0),K56+14),K56+7)))</f>
        <v/>
      </c>
      <c r="M56" s="288" t="str">
        <f>IF($H56="(en blanco)","",IF($H56="","",IFERROR(IF(VLOOKUP(L56+7,'Fechas de clase'!$B$5:$B$102,1,0),L56+14),L56+7)))</f>
        <v/>
      </c>
      <c r="N56" s="288" t="str">
        <f>IF($H56="(en blanco)","",IF($H56="","",IFERROR(IF(VLOOKUP(M56+7,'Fechas de clase'!$B$5:$B$102,1,0),M56+14),M56+7)))</f>
        <v/>
      </c>
      <c r="O56" s="288" t="str">
        <f>IF($H56="(en blanco)","",IF($H56="","",IFERROR(IF(VLOOKUP(N56+7,'Fechas de clase'!$B$5:$B$102,1,0),N56+14),N56+7)))</f>
        <v/>
      </c>
      <c r="P56" s="288" t="str">
        <f>IF($H56="(en blanco)","",IF($H56="","",IFERROR(IF(VLOOKUP(O56+7,'Fechas de clase'!$B$5:$B$102,1,0),O56+14),O56+7)))</f>
        <v/>
      </c>
      <c r="Q56" s="288" t="str">
        <f>IF($H56="(en blanco)","",IF($H56="","",IFERROR(IF(VLOOKUP(P56+7,'Fechas de clase'!$B$5:$B$102,1,0),P56+14),P56+7)))</f>
        <v/>
      </c>
      <c r="R56" s="288" t="str">
        <f>IF($H56="(en blanco)","",IF($H56="","",IFERROR(IF(VLOOKUP(Q56+7,'Fechas de clase'!$B$5:$B$102,1,0),Q56+14),Q56+7)))</f>
        <v/>
      </c>
      <c r="S56" s="288" t="str">
        <f>IF($H56="(en blanco)","",IF($H56="","",IFERROR(IF(VLOOKUP(R56+7,'Fechas de clase'!$B$5:$B$102,1,0),R56+14),R56+7)))</f>
        <v/>
      </c>
      <c r="T56" s="288" t="str">
        <f>IF($H56="(en blanco)","",IF($H56="","",IFERROR(IF(VLOOKUP(S56+7,'Fechas de clase'!$B$5:$B$102,1,0),S56+14),S56+7)))</f>
        <v/>
      </c>
      <c r="U56" s="288" t="str">
        <f>IF($H56="(en blanco)","",IF($H56="","",IFERROR(IF(VLOOKUP(T56+7,'Fechas de clase'!$B$5:$B$102,1,0),T56+14),T56+7)))</f>
        <v/>
      </c>
      <c r="V56" s="288" t="str">
        <f>IF($H56="(en blanco)","",IF($H56="","",IFERROR(IF(VLOOKUP(U56+7,'Fechas de clase'!$B$5:$B$102,1,0),U56+14),U56+7)))</f>
        <v/>
      </c>
      <c r="W56" s="288" t="str">
        <f>IF($H56="(en blanco)","",IF($H56="","",IFERROR(IF(VLOOKUP(V56+7,'Fechas de clase'!$B$5:$B$102,1,0),V56+14),V56+7)))</f>
        <v/>
      </c>
      <c r="X56" s="288" t="str">
        <f>IF($H56="(en blanco)","",IF($H56="","",IFERROR(IF(VLOOKUP(W56+7,'Fechas de clase'!$B$5:$B$102,1,0),W56+14),W56+7)))</f>
        <v/>
      </c>
      <c r="Y56" s="288" t="str">
        <f>IF($H56="(en blanco)","",IF($H56="","",IFERROR(IF(VLOOKUP(X56+7,'Fechas de clase'!$B$5:$B$102,1,0),X56+14),X56+7)))</f>
        <v/>
      </c>
    </row>
    <row r="57" spans="2:25">
      <c r="B57" s="289"/>
      <c r="J57" s="287" t="str">
        <f t="shared" si="0"/>
        <v/>
      </c>
      <c r="K57" s="288" t="str">
        <f>IF($H57="(en blanco)","",IF($H57="","",IFERROR(IF(VLOOKUP(H57+7,'Fechas de clase'!$B$5:$B$102,1,0),H57+14),H57+7)))</f>
        <v/>
      </c>
      <c r="L57" s="288" t="str">
        <f>IF($H57="(en blanco)","",IF($H57="","",IFERROR(IF(VLOOKUP(K57+7,'Fechas de clase'!$B$5:$B$102,1,0),K57+14),K57+7)))</f>
        <v/>
      </c>
      <c r="M57" s="288" t="str">
        <f>IF($H57="(en blanco)","",IF($H57="","",IFERROR(IF(VLOOKUP(L57+7,'Fechas de clase'!$B$5:$B$102,1,0),L57+14),L57+7)))</f>
        <v/>
      </c>
      <c r="N57" s="288" t="str">
        <f>IF($H57="(en blanco)","",IF($H57="","",IFERROR(IF(VLOOKUP(M57+7,'Fechas de clase'!$B$5:$B$102,1,0),M57+14),M57+7)))</f>
        <v/>
      </c>
      <c r="O57" s="288" t="str">
        <f>IF($H57="(en blanco)","",IF($H57="","",IFERROR(IF(VLOOKUP(N57+7,'Fechas de clase'!$B$5:$B$102,1,0),N57+14),N57+7)))</f>
        <v/>
      </c>
      <c r="P57" s="288" t="str">
        <f>IF($H57="(en blanco)","",IF($H57="","",IFERROR(IF(VLOOKUP(O57+7,'Fechas de clase'!$B$5:$B$102,1,0),O57+14),O57+7)))</f>
        <v/>
      </c>
      <c r="Q57" s="288" t="str">
        <f>IF($H57="(en blanco)","",IF($H57="","",IFERROR(IF(VLOOKUP(P57+7,'Fechas de clase'!$B$5:$B$102,1,0),P57+14),P57+7)))</f>
        <v/>
      </c>
      <c r="R57" s="288" t="str">
        <f>IF($H57="(en blanco)","",IF($H57="","",IFERROR(IF(VLOOKUP(Q57+7,'Fechas de clase'!$B$5:$B$102,1,0),Q57+14),Q57+7)))</f>
        <v/>
      </c>
      <c r="S57" s="288" t="str">
        <f>IF($H57="(en blanco)","",IF($H57="","",IFERROR(IF(VLOOKUP(R57+7,'Fechas de clase'!$B$5:$B$102,1,0),R57+14),R57+7)))</f>
        <v/>
      </c>
      <c r="T57" s="288" t="str">
        <f>IF($H57="(en blanco)","",IF($H57="","",IFERROR(IF(VLOOKUP(S57+7,'Fechas de clase'!$B$5:$B$102,1,0),S57+14),S57+7)))</f>
        <v/>
      </c>
      <c r="U57" s="288" t="str">
        <f>IF($H57="(en blanco)","",IF($H57="","",IFERROR(IF(VLOOKUP(T57+7,'Fechas de clase'!$B$5:$B$102,1,0),T57+14),T57+7)))</f>
        <v/>
      </c>
      <c r="V57" s="288" t="str">
        <f>IF($H57="(en blanco)","",IF($H57="","",IFERROR(IF(VLOOKUP(U57+7,'Fechas de clase'!$B$5:$B$102,1,0),U57+14),U57+7)))</f>
        <v/>
      </c>
      <c r="W57" s="288" t="str">
        <f>IF($H57="(en blanco)","",IF($H57="","",IFERROR(IF(VLOOKUP(V57+7,'Fechas de clase'!$B$5:$B$102,1,0),V57+14),V57+7)))</f>
        <v/>
      </c>
      <c r="X57" s="288" t="str">
        <f>IF($H57="(en blanco)","",IF($H57="","",IFERROR(IF(VLOOKUP(W57+7,'Fechas de clase'!$B$5:$B$102,1,0),W57+14),W57+7)))</f>
        <v/>
      </c>
      <c r="Y57" s="288" t="str">
        <f>IF($H57="(en blanco)","",IF($H57="","",IFERROR(IF(VLOOKUP(X57+7,'Fechas de clase'!$B$5:$B$102,1,0),X57+14),X57+7)))</f>
        <v/>
      </c>
    </row>
    <row r="58" spans="2:25">
      <c r="B58" s="289"/>
      <c r="J58" s="287" t="str">
        <f t="shared" si="0"/>
        <v/>
      </c>
      <c r="K58" s="288" t="str">
        <f>IF($H58="(en blanco)","",IF($H58="","",IFERROR(IF(VLOOKUP(H58+7,'Fechas de clase'!$B$5:$B$102,1,0),H58+14),H58+7)))</f>
        <v/>
      </c>
      <c r="L58" s="288" t="str">
        <f>IF($H58="(en blanco)","",IF($H58="","",IFERROR(IF(VLOOKUP(K58+7,'Fechas de clase'!$B$5:$B$102,1,0),K58+14),K58+7)))</f>
        <v/>
      </c>
      <c r="M58" s="288" t="str">
        <f>IF($H58="(en blanco)","",IF($H58="","",IFERROR(IF(VLOOKUP(L58+7,'Fechas de clase'!$B$5:$B$102,1,0),L58+14),L58+7)))</f>
        <v/>
      </c>
      <c r="N58" s="288" t="str">
        <f>IF($H58="(en blanco)","",IF($H58="","",IFERROR(IF(VLOOKUP(M58+7,'Fechas de clase'!$B$5:$B$102,1,0),M58+14),M58+7)))</f>
        <v/>
      </c>
      <c r="O58" s="288" t="str">
        <f>IF($H58="(en blanco)","",IF($H58="","",IFERROR(IF(VLOOKUP(N58+7,'Fechas de clase'!$B$5:$B$102,1,0),N58+14),N58+7)))</f>
        <v/>
      </c>
      <c r="P58" s="288" t="str">
        <f>IF($H58="(en blanco)","",IF($H58="","",IFERROR(IF(VLOOKUP(O58+7,'Fechas de clase'!$B$5:$B$102,1,0),O58+14),O58+7)))</f>
        <v/>
      </c>
      <c r="Q58" s="288" t="str">
        <f>IF($H58="(en blanco)","",IF($H58="","",IFERROR(IF(VLOOKUP(P58+7,'Fechas de clase'!$B$5:$B$102,1,0),P58+14),P58+7)))</f>
        <v/>
      </c>
      <c r="R58" s="288" t="str">
        <f>IF($H58="(en blanco)","",IF($H58="","",IFERROR(IF(VLOOKUP(Q58+7,'Fechas de clase'!$B$5:$B$102,1,0),Q58+14),Q58+7)))</f>
        <v/>
      </c>
      <c r="S58" s="288" t="str">
        <f>IF($H58="(en blanco)","",IF($H58="","",IFERROR(IF(VLOOKUP(R58+7,'Fechas de clase'!$B$5:$B$102,1,0),R58+14),R58+7)))</f>
        <v/>
      </c>
      <c r="T58" s="288" t="str">
        <f>IF($H58="(en blanco)","",IF($H58="","",IFERROR(IF(VLOOKUP(S58+7,'Fechas de clase'!$B$5:$B$102,1,0),S58+14),S58+7)))</f>
        <v/>
      </c>
      <c r="U58" s="288" t="str">
        <f>IF($H58="(en blanco)","",IF($H58="","",IFERROR(IF(VLOOKUP(T58+7,'Fechas de clase'!$B$5:$B$102,1,0),T58+14),T58+7)))</f>
        <v/>
      </c>
      <c r="V58" s="288" t="str">
        <f>IF($H58="(en blanco)","",IF($H58="","",IFERROR(IF(VLOOKUP(U58+7,'Fechas de clase'!$B$5:$B$102,1,0),U58+14),U58+7)))</f>
        <v/>
      </c>
      <c r="W58" s="288" t="str">
        <f>IF($H58="(en blanco)","",IF($H58="","",IFERROR(IF(VLOOKUP(V58+7,'Fechas de clase'!$B$5:$B$102,1,0),V58+14),V58+7)))</f>
        <v/>
      </c>
      <c r="X58" s="288" t="str">
        <f>IF($H58="(en blanco)","",IF($H58="","",IFERROR(IF(VLOOKUP(W58+7,'Fechas de clase'!$B$5:$B$102,1,0),W58+14),W58+7)))</f>
        <v/>
      </c>
      <c r="Y58" s="288" t="str">
        <f>IF($H58="(en blanco)","",IF($H58="","",IFERROR(IF(VLOOKUP(X58+7,'Fechas de clase'!$B$5:$B$102,1,0),X58+14),X58+7)))</f>
        <v/>
      </c>
    </row>
    <row r="59" spans="2:25">
      <c r="B59" s="289"/>
      <c r="J59" s="287" t="str">
        <f t="shared" si="0"/>
        <v/>
      </c>
      <c r="K59" s="288" t="str">
        <f>IF($H59="(en blanco)","",IF($H59="","",IFERROR(IF(VLOOKUP(H59+7,'Fechas de clase'!$B$5:$B$102,1,0),H59+14),H59+7)))</f>
        <v/>
      </c>
      <c r="L59" s="288" t="str">
        <f>IF($H59="(en blanco)","",IF($H59="","",IFERROR(IF(VLOOKUP(K59+7,'Fechas de clase'!$B$5:$B$102,1,0),K59+14),K59+7)))</f>
        <v/>
      </c>
      <c r="M59" s="288" t="str">
        <f>IF($H59="(en blanco)","",IF($H59="","",IFERROR(IF(VLOOKUP(L59+7,'Fechas de clase'!$B$5:$B$102,1,0),L59+14),L59+7)))</f>
        <v/>
      </c>
      <c r="N59" s="288" t="str">
        <f>IF($H59="(en blanco)","",IF($H59="","",IFERROR(IF(VLOOKUP(M59+7,'Fechas de clase'!$B$5:$B$102,1,0),M59+14),M59+7)))</f>
        <v/>
      </c>
      <c r="O59" s="288" t="str">
        <f>IF($H59="(en blanco)","",IF($H59="","",IFERROR(IF(VLOOKUP(N59+7,'Fechas de clase'!$B$5:$B$102,1,0),N59+14),N59+7)))</f>
        <v/>
      </c>
      <c r="P59" s="288" t="str">
        <f>IF($H59="(en blanco)","",IF($H59="","",IFERROR(IF(VLOOKUP(O59+7,'Fechas de clase'!$B$5:$B$102,1,0),O59+14),O59+7)))</f>
        <v/>
      </c>
      <c r="Q59" s="288" t="str">
        <f>IF($H59="(en blanco)","",IF($H59="","",IFERROR(IF(VLOOKUP(P59+7,'Fechas de clase'!$B$5:$B$102,1,0),P59+14),P59+7)))</f>
        <v/>
      </c>
      <c r="R59" s="288" t="str">
        <f>IF($H59="(en blanco)","",IF($H59="","",IFERROR(IF(VLOOKUP(Q59+7,'Fechas de clase'!$B$5:$B$102,1,0),Q59+14),Q59+7)))</f>
        <v/>
      </c>
      <c r="S59" s="288" t="str">
        <f>IF($H59="(en blanco)","",IF($H59="","",IFERROR(IF(VLOOKUP(R59+7,'Fechas de clase'!$B$5:$B$102,1,0),R59+14),R59+7)))</f>
        <v/>
      </c>
      <c r="T59" s="288" t="str">
        <f>IF($H59="(en blanco)","",IF($H59="","",IFERROR(IF(VLOOKUP(S59+7,'Fechas de clase'!$B$5:$B$102,1,0),S59+14),S59+7)))</f>
        <v/>
      </c>
      <c r="U59" s="288" t="str">
        <f>IF($H59="(en blanco)","",IF($H59="","",IFERROR(IF(VLOOKUP(T59+7,'Fechas de clase'!$B$5:$B$102,1,0),T59+14),T59+7)))</f>
        <v/>
      </c>
      <c r="V59" s="288" t="str">
        <f>IF($H59="(en blanco)","",IF($H59="","",IFERROR(IF(VLOOKUP(U59+7,'Fechas de clase'!$B$5:$B$102,1,0),U59+14),U59+7)))</f>
        <v/>
      </c>
      <c r="W59" s="288" t="str">
        <f>IF($H59="(en blanco)","",IF($H59="","",IFERROR(IF(VLOOKUP(V59+7,'Fechas de clase'!$B$5:$B$102,1,0),V59+14),V59+7)))</f>
        <v/>
      </c>
      <c r="X59" s="288" t="str">
        <f>IF($H59="(en blanco)","",IF($H59="","",IFERROR(IF(VLOOKUP(W59+7,'Fechas de clase'!$B$5:$B$102,1,0),W59+14),W59+7)))</f>
        <v/>
      </c>
      <c r="Y59" s="288" t="str">
        <f>IF($H59="(en blanco)","",IF($H59="","",IFERROR(IF(VLOOKUP(X59+7,'Fechas de clase'!$B$5:$B$102,1,0),X59+14),X59+7)))</f>
        <v/>
      </c>
    </row>
    <row r="60" spans="2:25">
      <c r="B60" s="289"/>
      <c r="J60" s="287" t="str">
        <f t="shared" si="0"/>
        <v/>
      </c>
      <c r="K60" s="288" t="str">
        <f>IF($H60="(en blanco)","",IF($H60="","",IFERROR(IF(VLOOKUP(H60+7,'Fechas de clase'!$B$5:$B$102,1,0),H60+14),H60+7)))</f>
        <v/>
      </c>
      <c r="L60" s="288" t="str">
        <f>IF($H60="(en blanco)","",IF($H60="","",IFERROR(IF(VLOOKUP(K60+7,'Fechas de clase'!$B$5:$B$102,1,0),K60+14),K60+7)))</f>
        <v/>
      </c>
      <c r="M60" s="288" t="str">
        <f>IF($H60="(en blanco)","",IF($H60="","",IFERROR(IF(VLOOKUP(L60+7,'Fechas de clase'!$B$5:$B$102,1,0),L60+14),L60+7)))</f>
        <v/>
      </c>
      <c r="N60" s="288" t="str">
        <f>IF($H60="(en blanco)","",IF($H60="","",IFERROR(IF(VLOOKUP(M60+7,'Fechas de clase'!$B$5:$B$102,1,0),M60+14),M60+7)))</f>
        <v/>
      </c>
      <c r="O60" s="288" t="str">
        <f>IF($H60="(en blanco)","",IF($H60="","",IFERROR(IF(VLOOKUP(N60+7,'Fechas de clase'!$B$5:$B$102,1,0),N60+14),N60+7)))</f>
        <v/>
      </c>
      <c r="P60" s="288" t="str">
        <f>IF($H60="(en blanco)","",IF($H60="","",IFERROR(IF(VLOOKUP(O60+7,'Fechas de clase'!$B$5:$B$102,1,0),O60+14),O60+7)))</f>
        <v/>
      </c>
      <c r="Q60" s="288" t="str">
        <f>IF($H60="(en blanco)","",IF($H60="","",IFERROR(IF(VLOOKUP(P60+7,'Fechas de clase'!$B$5:$B$102,1,0),P60+14),P60+7)))</f>
        <v/>
      </c>
      <c r="R60" s="288" t="str">
        <f>IF($H60="(en blanco)","",IF($H60="","",IFERROR(IF(VLOOKUP(Q60+7,'Fechas de clase'!$B$5:$B$102,1,0),Q60+14),Q60+7)))</f>
        <v/>
      </c>
      <c r="S60" s="288" t="str">
        <f>IF($H60="(en blanco)","",IF($H60="","",IFERROR(IF(VLOOKUP(R60+7,'Fechas de clase'!$B$5:$B$102,1,0),R60+14),R60+7)))</f>
        <v/>
      </c>
      <c r="T60" s="288" t="str">
        <f>IF($H60="(en blanco)","",IF($H60="","",IFERROR(IF(VLOOKUP(S60+7,'Fechas de clase'!$B$5:$B$102,1,0),S60+14),S60+7)))</f>
        <v/>
      </c>
      <c r="U60" s="288" t="str">
        <f>IF($H60="(en blanco)","",IF($H60="","",IFERROR(IF(VLOOKUP(T60+7,'Fechas de clase'!$B$5:$B$102,1,0),T60+14),T60+7)))</f>
        <v/>
      </c>
      <c r="V60" s="288" t="str">
        <f>IF($H60="(en blanco)","",IF($H60="","",IFERROR(IF(VLOOKUP(U60+7,'Fechas de clase'!$B$5:$B$102,1,0),U60+14),U60+7)))</f>
        <v/>
      </c>
      <c r="W60" s="288" t="str">
        <f>IF($H60="(en blanco)","",IF($H60="","",IFERROR(IF(VLOOKUP(V60+7,'Fechas de clase'!$B$5:$B$102,1,0),V60+14),V60+7)))</f>
        <v/>
      </c>
      <c r="X60" s="288" t="str">
        <f>IF($H60="(en blanco)","",IF($H60="","",IFERROR(IF(VLOOKUP(W60+7,'Fechas de clase'!$B$5:$B$102,1,0),W60+14),W60+7)))</f>
        <v/>
      </c>
      <c r="Y60" s="288" t="str">
        <f>IF($H60="(en blanco)","",IF($H60="","",IFERROR(IF(VLOOKUP(X60+7,'Fechas de clase'!$B$5:$B$102,1,0),X60+14),X60+7)))</f>
        <v/>
      </c>
    </row>
    <row r="61" spans="2:25">
      <c r="B61" s="289"/>
      <c r="J61" s="287" t="str">
        <f t="shared" si="0"/>
        <v/>
      </c>
      <c r="K61" s="288" t="str">
        <f>IF($H61="(en blanco)","",IF($H61="","",IFERROR(IF(VLOOKUP(H61+7,'Fechas de clase'!$B$5:$B$102,1,0),H61+14),H61+7)))</f>
        <v/>
      </c>
      <c r="L61" s="288" t="str">
        <f>IF($H61="(en blanco)","",IF($H61="","",IFERROR(IF(VLOOKUP(K61+7,'Fechas de clase'!$B$5:$B$102,1,0),K61+14),K61+7)))</f>
        <v/>
      </c>
      <c r="M61" s="288" t="str">
        <f>IF($H61="(en blanco)","",IF($H61="","",IFERROR(IF(VLOOKUP(L61+7,'Fechas de clase'!$B$5:$B$102,1,0),L61+14),L61+7)))</f>
        <v/>
      </c>
      <c r="N61" s="288" t="str">
        <f>IF($H61="(en blanco)","",IF($H61="","",IFERROR(IF(VLOOKUP(M61+7,'Fechas de clase'!$B$5:$B$102,1,0),M61+14),M61+7)))</f>
        <v/>
      </c>
      <c r="O61" s="288" t="str">
        <f>IF($H61="(en blanco)","",IF($H61="","",IFERROR(IF(VLOOKUP(N61+7,'Fechas de clase'!$B$5:$B$102,1,0),N61+14),N61+7)))</f>
        <v/>
      </c>
      <c r="P61" s="288" t="str">
        <f>IF($H61="(en blanco)","",IF($H61="","",IFERROR(IF(VLOOKUP(O61+7,'Fechas de clase'!$B$5:$B$102,1,0),O61+14),O61+7)))</f>
        <v/>
      </c>
      <c r="Q61" s="288" t="str">
        <f>IF($H61="(en blanco)","",IF($H61="","",IFERROR(IF(VLOOKUP(P61+7,'Fechas de clase'!$B$5:$B$102,1,0),P61+14),P61+7)))</f>
        <v/>
      </c>
      <c r="R61" s="288" t="str">
        <f>IF($H61="(en blanco)","",IF($H61="","",IFERROR(IF(VLOOKUP(Q61+7,'Fechas de clase'!$B$5:$B$102,1,0),Q61+14),Q61+7)))</f>
        <v/>
      </c>
      <c r="S61" s="288" t="str">
        <f>IF($H61="(en blanco)","",IF($H61="","",IFERROR(IF(VLOOKUP(R61+7,'Fechas de clase'!$B$5:$B$102,1,0),R61+14),R61+7)))</f>
        <v/>
      </c>
      <c r="T61" s="288" t="str">
        <f>IF($H61="(en blanco)","",IF($H61="","",IFERROR(IF(VLOOKUP(S61+7,'Fechas de clase'!$B$5:$B$102,1,0),S61+14),S61+7)))</f>
        <v/>
      </c>
      <c r="U61" s="288" t="str">
        <f>IF($H61="(en blanco)","",IF($H61="","",IFERROR(IF(VLOOKUP(T61+7,'Fechas de clase'!$B$5:$B$102,1,0),T61+14),T61+7)))</f>
        <v/>
      </c>
      <c r="V61" s="288" t="str">
        <f>IF($H61="(en blanco)","",IF($H61="","",IFERROR(IF(VLOOKUP(U61+7,'Fechas de clase'!$B$5:$B$102,1,0),U61+14),U61+7)))</f>
        <v/>
      </c>
      <c r="W61" s="288" t="str">
        <f>IF($H61="(en blanco)","",IF($H61="","",IFERROR(IF(VLOOKUP(V61+7,'Fechas de clase'!$B$5:$B$102,1,0),V61+14),V61+7)))</f>
        <v/>
      </c>
      <c r="X61" s="288" t="str">
        <f>IF($H61="(en blanco)","",IF($H61="","",IFERROR(IF(VLOOKUP(W61+7,'Fechas de clase'!$B$5:$B$102,1,0),W61+14),W61+7)))</f>
        <v/>
      </c>
      <c r="Y61" s="288" t="str">
        <f>IF($H61="(en blanco)","",IF($H61="","",IFERROR(IF(VLOOKUP(X61+7,'Fechas de clase'!$B$5:$B$102,1,0),X61+14),X61+7)))</f>
        <v/>
      </c>
    </row>
    <row r="62" spans="2:25">
      <c r="B62" s="289"/>
      <c r="J62" s="287" t="str">
        <f t="shared" si="0"/>
        <v/>
      </c>
      <c r="K62" s="288" t="str">
        <f>IF($H62="(en blanco)","",IF($H62="","",IFERROR(IF(VLOOKUP(H62+7,'Fechas de clase'!$B$5:$B$102,1,0),H62+14),H62+7)))</f>
        <v/>
      </c>
      <c r="L62" s="288" t="str">
        <f>IF($H62="(en blanco)","",IF($H62="","",IFERROR(IF(VLOOKUP(K62+7,'Fechas de clase'!$B$5:$B$102,1,0),K62+14),K62+7)))</f>
        <v/>
      </c>
      <c r="M62" s="288" t="str">
        <f>IF($H62="(en blanco)","",IF($H62="","",IFERROR(IF(VLOOKUP(L62+7,'Fechas de clase'!$B$5:$B$102,1,0),L62+14),L62+7)))</f>
        <v/>
      </c>
      <c r="N62" s="288" t="str">
        <f>IF($H62="(en blanco)","",IF($H62="","",IFERROR(IF(VLOOKUP(M62+7,'Fechas de clase'!$B$5:$B$102,1,0),M62+14),M62+7)))</f>
        <v/>
      </c>
      <c r="O62" s="288" t="str">
        <f>IF($H62="(en blanco)","",IF($H62="","",IFERROR(IF(VLOOKUP(N62+7,'Fechas de clase'!$B$5:$B$102,1,0),N62+14),N62+7)))</f>
        <v/>
      </c>
      <c r="P62" s="288" t="str">
        <f>IF($H62="(en blanco)","",IF($H62="","",IFERROR(IF(VLOOKUP(O62+7,'Fechas de clase'!$B$5:$B$102,1,0),O62+14),O62+7)))</f>
        <v/>
      </c>
      <c r="Q62" s="288" t="str">
        <f>IF($H62="(en blanco)","",IF($H62="","",IFERROR(IF(VLOOKUP(P62+7,'Fechas de clase'!$B$5:$B$102,1,0),P62+14),P62+7)))</f>
        <v/>
      </c>
      <c r="R62" s="288" t="str">
        <f>IF($H62="(en blanco)","",IF($H62="","",IFERROR(IF(VLOOKUP(Q62+7,'Fechas de clase'!$B$5:$B$102,1,0),Q62+14),Q62+7)))</f>
        <v/>
      </c>
      <c r="S62" s="288" t="str">
        <f>IF($H62="(en blanco)","",IF($H62="","",IFERROR(IF(VLOOKUP(R62+7,'Fechas de clase'!$B$5:$B$102,1,0),R62+14),R62+7)))</f>
        <v/>
      </c>
      <c r="T62" s="288" t="str">
        <f>IF($H62="(en blanco)","",IF($H62="","",IFERROR(IF(VLOOKUP(S62+7,'Fechas de clase'!$B$5:$B$102,1,0),S62+14),S62+7)))</f>
        <v/>
      </c>
      <c r="U62" s="288" t="str">
        <f>IF($H62="(en blanco)","",IF($H62="","",IFERROR(IF(VLOOKUP(T62+7,'Fechas de clase'!$B$5:$B$102,1,0),T62+14),T62+7)))</f>
        <v/>
      </c>
      <c r="V62" s="288" t="str">
        <f>IF($H62="(en blanco)","",IF($H62="","",IFERROR(IF(VLOOKUP(U62+7,'Fechas de clase'!$B$5:$B$102,1,0),U62+14),U62+7)))</f>
        <v/>
      </c>
      <c r="W62" s="288" t="str">
        <f>IF($H62="(en blanco)","",IF($H62="","",IFERROR(IF(VLOOKUP(V62+7,'Fechas de clase'!$B$5:$B$102,1,0),V62+14),V62+7)))</f>
        <v/>
      </c>
      <c r="X62" s="288" t="str">
        <f>IF($H62="(en blanco)","",IF($H62="","",IFERROR(IF(VLOOKUP(W62+7,'Fechas de clase'!$B$5:$B$102,1,0),W62+14),W62+7)))</f>
        <v/>
      </c>
      <c r="Y62" s="288" t="str">
        <f>IF($H62="(en blanco)","",IF($H62="","",IFERROR(IF(VLOOKUP(X62+7,'Fechas de clase'!$B$5:$B$102,1,0),X62+14),X62+7)))</f>
        <v/>
      </c>
    </row>
    <row r="63" spans="2:25">
      <c r="B63" s="289"/>
      <c r="J63" s="287" t="str">
        <f t="shared" si="0"/>
        <v/>
      </c>
      <c r="K63" s="288" t="str">
        <f>IF($H63="(en blanco)","",IF($H63="","",IFERROR(IF(VLOOKUP(H63+7,'Fechas de clase'!$B$5:$B$102,1,0),H63+14),H63+7)))</f>
        <v/>
      </c>
      <c r="L63" s="288" t="str">
        <f>IF($H63="(en blanco)","",IF($H63="","",IFERROR(IF(VLOOKUP(K63+7,'Fechas de clase'!$B$5:$B$102,1,0),K63+14),K63+7)))</f>
        <v/>
      </c>
      <c r="M63" s="288" t="str">
        <f>IF($H63="(en blanco)","",IF($H63="","",IFERROR(IF(VLOOKUP(L63+7,'Fechas de clase'!$B$5:$B$102,1,0),L63+14),L63+7)))</f>
        <v/>
      </c>
      <c r="N63" s="288" t="str">
        <f>IF($H63="(en blanco)","",IF($H63="","",IFERROR(IF(VLOOKUP(M63+7,'Fechas de clase'!$B$5:$B$102,1,0),M63+14),M63+7)))</f>
        <v/>
      </c>
      <c r="O63" s="288" t="str">
        <f>IF($H63="(en blanco)","",IF($H63="","",IFERROR(IF(VLOOKUP(N63+7,'Fechas de clase'!$B$5:$B$102,1,0),N63+14),N63+7)))</f>
        <v/>
      </c>
      <c r="P63" s="288" t="str">
        <f>IF($H63="(en blanco)","",IF($H63="","",IFERROR(IF(VLOOKUP(O63+7,'Fechas de clase'!$B$5:$B$102,1,0),O63+14),O63+7)))</f>
        <v/>
      </c>
      <c r="Q63" s="288" t="str">
        <f>IF($H63="(en blanco)","",IF($H63="","",IFERROR(IF(VLOOKUP(P63+7,'Fechas de clase'!$B$5:$B$102,1,0),P63+14),P63+7)))</f>
        <v/>
      </c>
      <c r="R63" s="288" t="str">
        <f>IF($H63="(en blanco)","",IF($H63="","",IFERROR(IF(VLOOKUP(Q63+7,'Fechas de clase'!$B$5:$B$102,1,0),Q63+14),Q63+7)))</f>
        <v/>
      </c>
      <c r="S63" s="288" t="str">
        <f>IF($H63="(en blanco)","",IF($H63="","",IFERROR(IF(VLOOKUP(R63+7,'Fechas de clase'!$B$5:$B$102,1,0),R63+14),R63+7)))</f>
        <v/>
      </c>
      <c r="T63" s="288" t="str">
        <f>IF($H63="(en blanco)","",IF($H63="","",IFERROR(IF(VLOOKUP(S63+7,'Fechas de clase'!$B$5:$B$102,1,0),S63+14),S63+7)))</f>
        <v/>
      </c>
      <c r="U63" s="288" t="str">
        <f>IF($H63="(en blanco)","",IF($H63="","",IFERROR(IF(VLOOKUP(T63+7,'Fechas de clase'!$B$5:$B$102,1,0),T63+14),T63+7)))</f>
        <v/>
      </c>
      <c r="V63" s="288" t="str">
        <f>IF($H63="(en blanco)","",IF($H63="","",IFERROR(IF(VLOOKUP(U63+7,'Fechas de clase'!$B$5:$B$102,1,0),U63+14),U63+7)))</f>
        <v/>
      </c>
      <c r="W63" s="288" t="str">
        <f>IF($H63="(en blanco)","",IF($H63="","",IFERROR(IF(VLOOKUP(V63+7,'Fechas de clase'!$B$5:$B$102,1,0),V63+14),V63+7)))</f>
        <v/>
      </c>
      <c r="X63" s="288" t="str">
        <f>IF($H63="(en blanco)","",IF($H63="","",IFERROR(IF(VLOOKUP(W63+7,'Fechas de clase'!$B$5:$B$102,1,0),W63+14),W63+7)))</f>
        <v/>
      </c>
      <c r="Y63" s="288" t="str">
        <f>IF($H63="(en blanco)","",IF($H63="","",IFERROR(IF(VLOOKUP(X63+7,'Fechas de clase'!$B$5:$B$102,1,0),X63+14),X63+7)))</f>
        <v/>
      </c>
    </row>
    <row r="64" spans="2:25">
      <c r="B64" s="289"/>
      <c r="J64" s="287" t="str">
        <f t="shared" si="0"/>
        <v/>
      </c>
      <c r="K64" s="288" t="str">
        <f>IF($H64="(en blanco)","",IF($H64="","",IFERROR(IF(VLOOKUP(H64+7,'Fechas de clase'!$B$5:$B$102,1,0),H64+14),H64+7)))</f>
        <v/>
      </c>
      <c r="L64" s="288" t="str">
        <f>IF($H64="(en blanco)","",IF($H64="","",IFERROR(IF(VLOOKUP(K64+7,'Fechas de clase'!$B$5:$B$102,1,0),K64+14),K64+7)))</f>
        <v/>
      </c>
      <c r="M64" s="288" t="str">
        <f>IF($H64="(en blanco)","",IF($H64="","",IFERROR(IF(VLOOKUP(L64+7,'Fechas de clase'!$B$5:$B$102,1,0),L64+14),L64+7)))</f>
        <v/>
      </c>
      <c r="N64" s="288" t="str">
        <f>IF($H64="(en blanco)","",IF($H64="","",IFERROR(IF(VLOOKUP(M64+7,'Fechas de clase'!$B$5:$B$102,1,0),M64+14),M64+7)))</f>
        <v/>
      </c>
      <c r="O64" s="288" t="str">
        <f>IF($H64="(en blanco)","",IF($H64="","",IFERROR(IF(VLOOKUP(N64+7,'Fechas de clase'!$B$5:$B$102,1,0),N64+14),N64+7)))</f>
        <v/>
      </c>
      <c r="P64" s="288" t="str">
        <f>IF($H64="(en blanco)","",IF($H64="","",IFERROR(IF(VLOOKUP(O64+7,'Fechas de clase'!$B$5:$B$102,1,0),O64+14),O64+7)))</f>
        <v/>
      </c>
      <c r="Q64" s="288" t="str">
        <f>IF($H64="(en blanco)","",IF($H64="","",IFERROR(IF(VLOOKUP(P64+7,'Fechas de clase'!$B$5:$B$102,1,0),P64+14),P64+7)))</f>
        <v/>
      </c>
      <c r="R64" s="288" t="str">
        <f>IF($H64="(en blanco)","",IF($H64="","",IFERROR(IF(VLOOKUP(Q64+7,'Fechas de clase'!$B$5:$B$102,1,0),Q64+14),Q64+7)))</f>
        <v/>
      </c>
      <c r="S64" s="288" t="str">
        <f>IF($H64="(en blanco)","",IF($H64="","",IFERROR(IF(VLOOKUP(R64+7,'Fechas de clase'!$B$5:$B$102,1,0),R64+14),R64+7)))</f>
        <v/>
      </c>
      <c r="T64" s="288" t="str">
        <f>IF($H64="(en blanco)","",IF($H64="","",IFERROR(IF(VLOOKUP(S64+7,'Fechas de clase'!$B$5:$B$102,1,0),S64+14),S64+7)))</f>
        <v/>
      </c>
      <c r="U64" s="288" t="str">
        <f>IF($H64="(en blanco)","",IF($H64="","",IFERROR(IF(VLOOKUP(T64+7,'Fechas de clase'!$B$5:$B$102,1,0),T64+14),T64+7)))</f>
        <v/>
      </c>
      <c r="V64" s="288" t="str">
        <f>IF($H64="(en blanco)","",IF($H64="","",IFERROR(IF(VLOOKUP(U64+7,'Fechas de clase'!$B$5:$B$102,1,0),U64+14),U64+7)))</f>
        <v/>
      </c>
      <c r="W64" s="288" t="str">
        <f>IF($H64="(en blanco)","",IF($H64="","",IFERROR(IF(VLOOKUP(V64+7,'Fechas de clase'!$B$5:$B$102,1,0),V64+14),V64+7)))</f>
        <v/>
      </c>
      <c r="X64" s="288" t="str">
        <f>IF($H64="(en blanco)","",IF($H64="","",IFERROR(IF(VLOOKUP(W64+7,'Fechas de clase'!$B$5:$B$102,1,0),W64+14),W64+7)))</f>
        <v/>
      </c>
      <c r="Y64" s="288" t="str">
        <f>IF($H64="(en blanco)","",IF($H64="","",IFERROR(IF(VLOOKUP(X64+7,'Fechas de clase'!$B$5:$B$102,1,0),X64+14),X64+7)))</f>
        <v/>
      </c>
    </row>
    <row r="65" spans="2:25">
      <c r="B65" s="289"/>
      <c r="J65" s="287" t="str">
        <f t="shared" si="0"/>
        <v/>
      </c>
      <c r="K65" s="288" t="str">
        <f>IF($H65="(en blanco)","",IF($H65="","",IFERROR(IF(VLOOKUP(H65+7,'Fechas de clase'!$B$5:$B$102,1,0),H65+14),H65+7)))</f>
        <v/>
      </c>
      <c r="L65" s="288" t="str">
        <f>IF($H65="(en blanco)","",IF($H65="","",IFERROR(IF(VLOOKUP(K65+7,'Fechas de clase'!$B$5:$B$102,1,0),K65+14),K65+7)))</f>
        <v/>
      </c>
      <c r="M65" s="288" t="str">
        <f>IF($H65="(en blanco)","",IF($H65="","",IFERROR(IF(VLOOKUP(L65+7,'Fechas de clase'!$B$5:$B$102,1,0),L65+14),L65+7)))</f>
        <v/>
      </c>
      <c r="N65" s="288" t="str">
        <f>IF($H65="(en blanco)","",IF($H65="","",IFERROR(IF(VLOOKUP(M65+7,'Fechas de clase'!$B$5:$B$102,1,0),M65+14),M65+7)))</f>
        <v/>
      </c>
      <c r="O65" s="288" t="str">
        <f>IF($H65="(en blanco)","",IF($H65="","",IFERROR(IF(VLOOKUP(N65+7,'Fechas de clase'!$B$5:$B$102,1,0),N65+14),N65+7)))</f>
        <v/>
      </c>
      <c r="P65" s="288" t="str">
        <f>IF($H65="(en blanco)","",IF($H65="","",IFERROR(IF(VLOOKUP(O65+7,'Fechas de clase'!$B$5:$B$102,1,0),O65+14),O65+7)))</f>
        <v/>
      </c>
      <c r="Q65" s="288" t="str">
        <f>IF($H65="(en blanco)","",IF($H65="","",IFERROR(IF(VLOOKUP(P65+7,'Fechas de clase'!$B$5:$B$102,1,0),P65+14),P65+7)))</f>
        <v/>
      </c>
      <c r="R65" s="288" t="str">
        <f>IF($H65="(en blanco)","",IF($H65="","",IFERROR(IF(VLOOKUP(Q65+7,'Fechas de clase'!$B$5:$B$102,1,0),Q65+14),Q65+7)))</f>
        <v/>
      </c>
      <c r="S65" s="288" t="str">
        <f>IF($H65="(en blanco)","",IF($H65="","",IFERROR(IF(VLOOKUP(R65+7,'Fechas de clase'!$B$5:$B$102,1,0),R65+14),R65+7)))</f>
        <v/>
      </c>
      <c r="T65" s="288" t="str">
        <f>IF($H65="(en blanco)","",IF($H65="","",IFERROR(IF(VLOOKUP(S65+7,'Fechas de clase'!$B$5:$B$102,1,0),S65+14),S65+7)))</f>
        <v/>
      </c>
      <c r="U65" s="288" t="str">
        <f>IF($H65="(en blanco)","",IF($H65="","",IFERROR(IF(VLOOKUP(T65+7,'Fechas de clase'!$B$5:$B$102,1,0),T65+14),T65+7)))</f>
        <v/>
      </c>
      <c r="V65" s="288" t="str">
        <f>IF($H65="(en blanco)","",IF($H65="","",IFERROR(IF(VLOOKUP(U65+7,'Fechas de clase'!$B$5:$B$102,1,0),U65+14),U65+7)))</f>
        <v/>
      </c>
      <c r="W65" s="288" t="str">
        <f>IF($H65="(en blanco)","",IF($H65="","",IFERROR(IF(VLOOKUP(V65+7,'Fechas de clase'!$B$5:$B$102,1,0),V65+14),V65+7)))</f>
        <v/>
      </c>
      <c r="X65" s="288" t="str">
        <f>IF($H65="(en blanco)","",IF($H65="","",IFERROR(IF(VLOOKUP(W65+7,'Fechas de clase'!$B$5:$B$102,1,0),W65+14),W65+7)))</f>
        <v/>
      </c>
      <c r="Y65" s="288" t="str">
        <f>IF($H65="(en blanco)","",IF($H65="","",IFERROR(IF(VLOOKUP(X65+7,'Fechas de clase'!$B$5:$B$102,1,0),X65+14),X65+7)))</f>
        <v/>
      </c>
    </row>
    <row r="66" spans="2:25">
      <c r="B66" s="289"/>
      <c r="J66" s="287" t="str">
        <f t="shared" si="0"/>
        <v/>
      </c>
      <c r="K66" s="288" t="str">
        <f>IF($H66="(en blanco)","",IF($H66="","",IFERROR(IF(VLOOKUP(H66+7,'Fechas de clase'!$B$5:$B$102,1,0),H66+14),H66+7)))</f>
        <v/>
      </c>
      <c r="L66" s="288" t="str">
        <f>IF($H66="(en blanco)","",IF($H66="","",IFERROR(IF(VLOOKUP(K66+7,'Fechas de clase'!$B$5:$B$102,1,0),K66+14),K66+7)))</f>
        <v/>
      </c>
      <c r="M66" s="288" t="str">
        <f>IF($H66="(en blanco)","",IF($H66="","",IFERROR(IF(VLOOKUP(L66+7,'Fechas de clase'!$B$5:$B$102,1,0),L66+14),L66+7)))</f>
        <v/>
      </c>
      <c r="N66" s="288" t="str">
        <f>IF($H66="(en blanco)","",IF($H66="","",IFERROR(IF(VLOOKUP(M66+7,'Fechas de clase'!$B$5:$B$102,1,0),M66+14),M66+7)))</f>
        <v/>
      </c>
      <c r="O66" s="288" t="str">
        <f>IF($H66="(en blanco)","",IF($H66="","",IFERROR(IF(VLOOKUP(N66+7,'Fechas de clase'!$B$5:$B$102,1,0),N66+14),N66+7)))</f>
        <v/>
      </c>
      <c r="P66" s="288" t="str">
        <f>IF($H66="(en blanco)","",IF($H66="","",IFERROR(IF(VLOOKUP(O66+7,'Fechas de clase'!$B$5:$B$102,1,0),O66+14),O66+7)))</f>
        <v/>
      </c>
      <c r="Q66" s="288" t="str">
        <f>IF($H66="(en blanco)","",IF($H66="","",IFERROR(IF(VLOOKUP(P66+7,'Fechas de clase'!$B$5:$B$102,1,0),P66+14),P66+7)))</f>
        <v/>
      </c>
      <c r="R66" s="288" t="str">
        <f>IF($H66="(en blanco)","",IF($H66="","",IFERROR(IF(VLOOKUP(Q66+7,'Fechas de clase'!$B$5:$B$102,1,0),Q66+14),Q66+7)))</f>
        <v/>
      </c>
      <c r="S66" s="288" t="str">
        <f>IF($H66="(en blanco)","",IF($H66="","",IFERROR(IF(VLOOKUP(R66+7,'Fechas de clase'!$B$5:$B$102,1,0),R66+14),R66+7)))</f>
        <v/>
      </c>
      <c r="T66" s="288" t="str">
        <f>IF($H66="(en blanco)","",IF($H66="","",IFERROR(IF(VLOOKUP(S66+7,'Fechas de clase'!$B$5:$B$102,1,0),S66+14),S66+7)))</f>
        <v/>
      </c>
      <c r="U66" s="288" t="str">
        <f>IF($H66="(en blanco)","",IF($H66="","",IFERROR(IF(VLOOKUP(T66+7,'Fechas de clase'!$B$5:$B$102,1,0),T66+14),T66+7)))</f>
        <v/>
      </c>
      <c r="V66" s="288" t="str">
        <f>IF($H66="(en blanco)","",IF($H66="","",IFERROR(IF(VLOOKUP(U66+7,'Fechas de clase'!$B$5:$B$102,1,0),U66+14),U66+7)))</f>
        <v/>
      </c>
      <c r="W66" s="288" t="str">
        <f>IF($H66="(en blanco)","",IF($H66="","",IFERROR(IF(VLOOKUP(V66+7,'Fechas de clase'!$B$5:$B$102,1,0),V66+14),V66+7)))</f>
        <v/>
      </c>
      <c r="X66" s="288" t="str">
        <f>IF($H66="(en blanco)","",IF($H66="","",IFERROR(IF(VLOOKUP(W66+7,'Fechas de clase'!$B$5:$B$102,1,0),W66+14),W66+7)))</f>
        <v/>
      </c>
      <c r="Y66" s="288" t="str">
        <f>IF($H66="(en blanco)","",IF($H66="","",IFERROR(IF(VLOOKUP(X66+7,'Fechas de clase'!$B$5:$B$102,1,0),X66+14),X66+7)))</f>
        <v/>
      </c>
    </row>
    <row r="67" spans="2:25">
      <c r="B67" s="289"/>
      <c r="J67" s="287" t="str">
        <f t="shared" si="0"/>
        <v/>
      </c>
      <c r="K67" s="288" t="str">
        <f>IF($H67="(en blanco)","",IF($H67="","",IFERROR(IF(VLOOKUP(H67+7,'Fechas de clase'!$B$5:$B$102,1,0),H67+14),H67+7)))</f>
        <v/>
      </c>
      <c r="L67" s="288" t="str">
        <f>IF($H67="(en blanco)","",IF($H67="","",IFERROR(IF(VLOOKUP(K67+7,'Fechas de clase'!$B$5:$B$102,1,0),K67+14),K67+7)))</f>
        <v/>
      </c>
      <c r="M67" s="288" t="str">
        <f>IF($H67="(en blanco)","",IF($H67="","",IFERROR(IF(VLOOKUP(L67+7,'Fechas de clase'!$B$5:$B$102,1,0),L67+14),L67+7)))</f>
        <v/>
      </c>
      <c r="N67" s="288" t="str">
        <f>IF($H67="(en blanco)","",IF($H67="","",IFERROR(IF(VLOOKUP(M67+7,'Fechas de clase'!$B$5:$B$102,1,0),M67+14),M67+7)))</f>
        <v/>
      </c>
      <c r="O67" s="288" t="str">
        <f>IF($H67="(en blanco)","",IF($H67="","",IFERROR(IF(VLOOKUP(N67+7,'Fechas de clase'!$B$5:$B$102,1,0),N67+14),N67+7)))</f>
        <v/>
      </c>
      <c r="P67" s="288" t="str">
        <f>IF($H67="(en blanco)","",IF($H67="","",IFERROR(IF(VLOOKUP(O67+7,'Fechas de clase'!$B$5:$B$102,1,0),O67+14),O67+7)))</f>
        <v/>
      </c>
      <c r="Q67" s="288" t="str">
        <f>IF($H67="(en blanco)","",IF($H67="","",IFERROR(IF(VLOOKUP(P67+7,'Fechas de clase'!$B$5:$B$102,1,0),P67+14),P67+7)))</f>
        <v/>
      </c>
      <c r="R67" s="288" t="str">
        <f>IF($H67="(en blanco)","",IF($H67="","",IFERROR(IF(VLOOKUP(Q67+7,'Fechas de clase'!$B$5:$B$102,1,0),Q67+14),Q67+7)))</f>
        <v/>
      </c>
      <c r="S67" s="288" t="str">
        <f>IF($H67="(en blanco)","",IF($H67="","",IFERROR(IF(VLOOKUP(R67+7,'Fechas de clase'!$B$5:$B$102,1,0),R67+14),R67+7)))</f>
        <v/>
      </c>
      <c r="T67" s="288" t="str">
        <f>IF($H67="(en blanco)","",IF($H67="","",IFERROR(IF(VLOOKUP(S67+7,'Fechas de clase'!$B$5:$B$102,1,0),S67+14),S67+7)))</f>
        <v/>
      </c>
      <c r="U67" s="288" t="str">
        <f>IF($H67="(en blanco)","",IF($H67="","",IFERROR(IF(VLOOKUP(T67+7,'Fechas de clase'!$B$5:$B$102,1,0),T67+14),T67+7)))</f>
        <v/>
      </c>
      <c r="V67" s="288" t="str">
        <f>IF($H67="(en blanco)","",IF($H67="","",IFERROR(IF(VLOOKUP(U67+7,'Fechas de clase'!$B$5:$B$102,1,0),U67+14),U67+7)))</f>
        <v/>
      </c>
      <c r="W67" s="288" t="str">
        <f>IF($H67="(en blanco)","",IF($H67="","",IFERROR(IF(VLOOKUP(V67+7,'Fechas de clase'!$B$5:$B$102,1,0),V67+14),V67+7)))</f>
        <v/>
      </c>
      <c r="X67" s="288" t="str">
        <f>IF($H67="(en blanco)","",IF($H67="","",IFERROR(IF(VLOOKUP(W67+7,'Fechas de clase'!$B$5:$B$102,1,0),W67+14),W67+7)))</f>
        <v/>
      </c>
      <c r="Y67" s="288" t="str">
        <f>IF($H67="(en blanco)","",IF($H67="","",IFERROR(IF(VLOOKUP(X67+7,'Fechas de clase'!$B$5:$B$102,1,0),X67+14),X67+7)))</f>
        <v/>
      </c>
    </row>
    <row r="68" spans="2:25">
      <c r="B68" s="289"/>
      <c r="J68" s="287" t="str">
        <f t="shared" si="0"/>
        <v/>
      </c>
      <c r="K68" s="288" t="str">
        <f>IF($H68="(en blanco)","",IF($H68="","",IFERROR(IF(VLOOKUP(H68+7,'Fechas de clase'!$B$5:$B$102,1,0),H68+14),H68+7)))</f>
        <v/>
      </c>
      <c r="L68" s="288" t="str">
        <f>IF($H68="(en blanco)","",IF($H68="","",IFERROR(IF(VLOOKUP(K68+7,'Fechas de clase'!$B$5:$B$102,1,0),K68+14),K68+7)))</f>
        <v/>
      </c>
      <c r="M68" s="288" t="str">
        <f>IF($H68="(en blanco)","",IF($H68="","",IFERROR(IF(VLOOKUP(L68+7,'Fechas de clase'!$B$5:$B$102,1,0),L68+14),L68+7)))</f>
        <v/>
      </c>
      <c r="N68" s="288" t="str">
        <f>IF($H68="(en blanco)","",IF($H68="","",IFERROR(IF(VLOOKUP(M68+7,'Fechas de clase'!$B$5:$B$102,1,0),M68+14),M68+7)))</f>
        <v/>
      </c>
      <c r="O68" s="288" t="str">
        <f>IF($H68="(en blanco)","",IF($H68="","",IFERROR(IF(VLOOKUP(N68+7,'Fechas de clase'!$B$5:$B$102,1,0),N68+14),N68+7)))</f>
        <v/>
      </c>
      <c r="P68" s="288" t="str">
        <f>IF($H68="(en blanco)","",IF($H68="","",IFERROR(IF(VLOOKUP(O68+7,'Fechas de clase'!$B$5:$B$102,1,0),O68+14),O68+7)))</f>
        <v/>
      </c>
      <c r="Q68" s="288" t="str">
        <f>IF($H68="(en blanco)","",IF($H68="","",IFERROR(IF(VLOOKUP(P68+7,'Fechas de clase'!$B$5:$B$102,1,0),P68+14),P68+7)))</f>
        <v/>
      </c>
      <c r="R68" s="288" t="str">
        <f>IF($H68="(en blanco)","",IF($H68="","",IFERROR(IF(VLOOKUP(Q68+7,'Fechas de clase'!$B$5:$B$102,1,0),Q68+14),Q68+7)))</f>
        <v/>
      </c>
      <c r="S68" s="288" t="str">
        <f>IF($H68="(en blanco)","",IF($H68="","",IFERROR(IF(VLOOKUP(R68+7,'Fechas de clase'!$B$5:$B$102,1,0),R68+14),R68+7)))</f>
        <v/>
      </c>
      <c r="T68" s="288" t="str">
        <f>IF($H68="(en blanco)","",IF($H68="","",IFERROR(IF(VLOOKUP(S68+7,'Fechas de clase'!$B$5:$B$102,1,0),S68+14),S68+7)))</f>
        <v/>
      </c>
      <c r="U68" s="288" t="str">
        <f>IF($H68="(en blanco)","",IF($H68="","",IFERROR(IF(VLOOKUP(T68+7,'Fechas de clase'!$B$5:$B$102,1,0),T68+14),T68+7)))</f>
        <v/>
      </c>
      <c r="V68" s="288" t="str">
        <f>IF($H68="(en blanco)","",IF($H68="","",IFERROR(IF(VLOOKUP(U68+7,'Fechas de clase'!$B$5:$B$102,1,0),U68+14),U68+7)))</f>
        <v/>
      </c>
      <c r="W68" s="288" t="str">
        <f>IF($H68="(en blanco)","",IF($H68="","",IFERROR(IF(VLOOKUP(V68+7,'Fechas de clase'!$B$5:$B$102,1,0),V68+14),V68+7)))</f>
        <v/>
      </c>
      <c r="X68" s="288" t="str">
        <f>IF($H68="(en blanco)","",IF($H68="","",IFERROR(IF(VLOOKUP(W68+7,'Fechas de clase'!$B$5:$B$102,1,0),W68+14),W68+7)))</f>
        <v/>
      </c>
      <c r="Y68" s="288" t="str">
        <f>IF($H68="(en blanco)","",IF($H68="","",IFERROR(IF(VLOOKUP(X68+7,'Fechas de clase'!$B$5:$B$102,1,0),X68+14),X68+7)))</f>
        <v/>
      </c>
    </row>
    <row r="69" spans="2:25">
      <c r="B69" s="289"/>
      <c r="J69" s="287" t="str">
        <f t="shared" si="0"/>
        <v/>
      </c>
      <c r="K69" s="288" t="str">
        <f>IF($H69="(en blanco)","",IF($H69="","",IFERROR(IF(VLOOKUP(H69+7,'Fechas de clase'!$B$5:$B$102,1,0),H69+14),H69+7)))</f>
        <v/>
      </c>
      <c r="L69" s="288" t="str">
        <f>IF($H69="(en blanco)","",IF($H69="","",IFERROR(IF(VLOOKUP(K69+7,'Fechas de clase'!$B$5:$B$102,1,0),K69+14),K69+7)))</f>
        <v/>
      </c>
      <c r="M69" s="288" t="str">
        <f>IF($H69="(en blanco)","",IF($H69="","",IFERROR(IF(VLOOKUP(L69+7,'Fechas de clase'!$B$5:$B$102,1,0),L69+14),L69+7)))</f>
        <v/>
      </c>
      <c r="N69" s="288" t="str">
        <f>IF($H69="(en blanco)","",IF($H69="","",IFERROR(IF(VLOOKUP(M69+7,'Fechas de clase'!$B$5:$B$102,1,0),M69+14),M69+7)))</f>
        <v/>
      </c>
      <c r="O69" s="288" t="str">
        <f>IF($H69="(en blanco)","",IF($H69="","",IFERROR(IF(VLOOKUP(N69+7,'Fechas de clase'!$B$5:$B$102,1,0),N69+14),N69+7)))</f>
        <v/>
      </c>
      <c r="P69" s="288" t="str">
        <f>IF($H69="(en blanco)","",IF($H69="","",IFERROR(IF(VLOOKUP(O69+7,'Fechas de clase'!$B$5:$B$102,1,0),O69+14),O69+7)))</f>
        <v/>
      </c>
      <c r="Q69" s="288" t="str">
        <f>IF($H69="(en blanco)","",IF($H69="","",IFERROR(IF(VLOOKUP(P69+7,'Fechas de clase'!$B$5:$B$102,1,0),P69+14),P69+7)))</f>
        <v/>
      </c>
      <c r="R69" s="288" t="str">
        <f>IF($H69="(en blanco)","",IF($H69="","",IFERROR(IF(VLOOKUP(Q69+7,'Fechas de clase'!$B$5:$B$102,1,0),Q69+14),Q69+7)))</f>
        <v/>
      </c>
      <c r="S69" s="288" t="str">
        <f>IF($H69="(en blanco)","",IF($H69="","",IFERROR(IF(VLOOKUP(R69+7,'Fechas de clase'!$B$5:$B$102,1,0),R69+14),R69+7)))</f>
        <v/>
      </c>
      <c r="T69" s="288" t="str">
        <f>IF($H69="(en blanco)","",IF($H69="","",IFERROR(IF(VLOOKUP(S69+7,'Fechas de clase'!$B$5:$B$102,1,0),S69+14),S69+7)))</f>
        <v/>
      </c>
      <c r="U69" s="288" t="str">
        <f>IF($H69="(en blanco)","",IF($H69="","",IFERROR(IF(VLOOKUP(T69+7,'Fechas de clase'!$B$5:$B$102,1,0),T69+14),T69+7)))</f>
        <v/>
      </c>
      <c r="V69" s="288" t="str">
        <f>IF($H69="(en blanco)","",IF($H69="","",IFERROR(IF(VLOOKUP(U69+7,'Fechas de clase'!$B$5:$B$102,1,0),U69+14),U69+7)))</f>
        <v/>
      </c>
      <c r="W69" s="288" t="str">
        <f>IF($H69="(en blanco)","",IF($H69="","",IFERROR(IF(VLOOKUP(V69+7,'Fechas de clase'!$B$5:$B$102,1,0),V69+14),V69+7)))</f>
        <v/>
      </c>
      <c r="X69" s="288" t="str">
        <f>IF($H69="(en blanco)","",IF($H69="","",IFERROR(IF(VLOOKUP(W69+7,'Fechas de clase'!$B$5:$B$102,1,0),W69+14),W69+7)))</f>
        <v/>
      </c>
      <c r="Y69" s="288" t="str">
        <f>IF($H69="(en blanco)","",IF($H69="","",IFERROR(IF(VLOOKUP(X69+7,'Fechas de clase'!$B$5:$B$102,1,0),X69+14),X69+7)))</f>
        <v/>
      </c>
    </row>
    <row r="70" spans="2:25">
      <c r="B70" s="289"/>
      <c r="J70" s="287" t="str">
        <f t="shared" si="0"/>
        <v/>
      </c>
      <c r="K70" s="288" t="str">
        <f>IF($H70="(en blanco)","",IF($H70="","",IFERROR(IF(VLOOKUP(H70+7,'Fechas de clase'!$B$5:$B$102,1,0),H70+14),H70+7)))</f>
        <v/>
      </c>
      <c r="L70" s="288" t="str">
        <f>IF($H70="(en blanco)","",IF($H70="","",IFERROR(IF(VLOOKUP(K70+7,'Fechas de clase'!$B$5:$B$102,1,0),K70+14),K70+7)))</f>
        <v/>
      </c>
      <c r="M70" s="288" t="str">
        <f>IF($H70="(en blanco)","",IF($H70="","",IFERROR(IF(VLOOKUP(L70+7,'Fechas de clase'!$B$5:$B$102,1,0),L70+14),L70+7)))</f>
        <v/>
      </c>
      <c r="N70" s="288" t="str">
        <f>IF($H70="(en blanco)","",IF($H70="","",IFERROR(IF(VLOOKUP(M70+7,'Fechas de clase'!$B$5:$B$102,1,0),M70+14),M70+7)))</f>
        <v/>
      </c>
      <c r="O70" s="288" t="str">
        <f>IF($H70="(en blanco)","",IF($H70="","",IFERROR(IF(VLOOKUP(N70+7,'Fechas de clase'!$B$5:$B$102,1,0),N70+14),N70+7)))</f>
        <v/>
      </c>
      <c r="P70" s="288" t="str">
        <f>IF($H70="(en blanco)","",IF($H70="","",IFERROR(IF(VLOOKUP(O70+7,'Fechas de clase'!$B$5:$B$102,1,0),O70+14),O70+7)))</f>
        <v/>
      </c>
      <c r="Q70" s="288" t="str">
        <f>IF($H70="(en blanco)","",IF($H70="","",IFERROR(IF(VLOOKUP(P70+7,'Fechas de clase'!$B$5:$B$102,1,0),P70+14),P70+7)))</f>
        <v/>
      </c>
      <c r="R70" s="288" t="str">
        <f>IF($H70="(en blanco)","",IF($H70="","",IFERROR(IF(VLOOKUP(Q70+7,'Fechas de clase'!$B$5:$B$102,1,0),Q70+14),Q70+7)))</f>
        <v/>
      </c>
      <c r="S70" s="288" t="str">
        <f>IF($H70="(en blanco)","",IF($H70="","",IFERROR(IF(VLOOKUP(R70+7,'Fechas de clase'!$B$5:$B$102,1,0),R70+14),R70+7)))</f>
        <v/>
      </c>
      <c r="T70" s="288" t="str">
        <f>IF($H70="(en blanco)","",IF($H70="","",IFERROR(IF(VLOOKUP(S70+7,'Fechas de clase'!$B$5:$B$102,1,0),S70+14),S70+7)))</f>
        <v/>
      </c>
      <c r="U70" s="288" t="str">
        <f>IF($H70="(en blanco)","",IF($H70="","",IFERROR(IF(VLOOKUP(T70+7,'Fechas de clase'!$B$5:$B$102,1,0),T70+14),T70+7)))</f>
        <v/>
      </c>
      <c r="V70" s="288" t="str">
        <f>IF($H70="(en blanco)","",IF($H70="","",IFERROR(IF(VLOOKUP(U70+7,'Fechas de clase'!$B$5:$B$102,1,0),U70+14),U70+7)))</f>
        <v/>
      </c>
      <c r="W70" s="288" t="str">
        <f>IF($H70="(en blanco)","",IF($H70="","",IFERROR(IF(VLOOKUP(V70+7,'Fechas de clase'!$B$5:$B$102,1,0),V70+14),V70+7)))</f>
        <v/>
      </c>
      <c r="X70" s="288" t="str">
        <f>IF($H70="(en blanco)","",IF($H70="","",IFERROR(IF(VLOOKUP(W70+7,'Fechas de clase'!$B$5:$B$102,1,0),W70+14),W70+7)))</f>
        <v/>
      </c>
      <c r="Y70" s="288" t="str">
        <f>IF($H70="(en blanco)","",IF($H70="","",IFERROR(IF(VLOOKUP(X70+7,'Fechas de clase'!$B$5:$B$102,1,0),X70+14),X70+7)))</f>
        <v/>
      </c>
    </row>
    <row r="71" spans="2:25">
      <c r="B71" s="289"/>
      <c r="J71" s="287" t="str">
        <f t="shared" ref="J71:J102" si="1">IF(H71="","",H71&amp;"-"&amp;I71)</f>
        <v/>
      </c>
      <c r="K71" s="288" t="str">
        <f>IF($H71="(en blanco)","",IF($H71="","",IFERROR(IF(VLOOKUP(H71+7,'Fechas de clase'!$B$5:$B$102,1,0),H71+14),H71+7)))</f>
        <v/>
      </c>
      <c r="L71" s="288" t="str">
        <f>IF($H71="(en blanco)","",IF($H71="","",IFERROR(IF(VLOOKUP(K71+7,'Fechas de clase'!$B$5:$B$102,1,0),K71+14),K71+7)))</f>
        <v/>
      </c>
      <c r="M71" s="288" t="str">
        <f>IF($H71="(en blanco)","",IF($H71="","",IFERROR(IF(VLOOKUP(L71+7,'Fechas de clase'!$B$5:$B$102,1,0),L71+14),L71+7)))</f>
        <v/>
      </c>
      <c r="N71" s="288" t="str">
        <f>IF($H71="(en blanco)","",IF($H71="","",IFERROR(IF(VLOOKUP(M71+7,'Fechas de clase'!$B$5:$B$102,1,0),M71+14),M71+7)))</f>
        <v/>
      </c>
      <c r="O71" s="288" t="str">
        <f>IF($H71="(en blanco)","",IF($H71="","",IFERROR(IF(VLOOKUP(N71+7,'Fechas de clase'!$B$5:$B$102,1,0),N71+14),N71+7)))</f>
        <v/>
      </c>
      <c r="P71" s="288" t="str">
        <f>IF($H71="(en blanco)","",IF($H71="","",IFERROR(IF(VLOOKUP(O71+7,'Fechas de clase'!$B$5:$B$102,1,0),O71+14),O71+7)))</f>
        <v/>
      </c>
      <c r="Q71" s="288" t="str">
        <f>IF($H71="(en blanco)","",IF($H71="","",IFERROR(IF(VLOOKUP(P71+7,'Fechas de clase'!$B$5:$B$102,1,0),P71+14),P71+7)))</f>
        <v/>
      </c>
      <c r="R71" s="288" t="str">
        <f>IF($H71="(en blanco)","",IF($H71="","",IFERROR(IF(VLOOKUP(Q71+7,'Fechas de clase'!$B$5:$B$102,1,0),Q71+14),Q71+7)))</f>
        <v/>
      </c>
      <c r="S71" s="288" t="str">
        <f>IF($H71="(en blanco)","",IF($H71="","",IFERROR(IF(VLOOKUP(R71+7,'Fechas de clase'!$B$5:$B$102,1,0),R71+14),R71+7)))</f>
        <v/>
      </c>
      <c r="T71" s="288" t="str">
        <f>IF($H71="(en blanco)","",IF($H71="","",IFERROR(IF(VLOOKUP(S71+7,'Fechas de clase'!$B$5:$B$102,1,0),S71+14),S71+7)))</f>
        <v/>
      </c>
      <c r="U71" s="288" t="str">
        <f>IF($H71="(en blanco)","",IF($H71="","",IFERROR(IF(VLOOKUP(T71+7,'Fechas de clase'!$B$5:$B$102,1,0),T71+14),T71+7)))</f>
        <v/>
      </c>
      <c r="V71" s="288" t="str">
        <f>IF($H71="(en blanco)","",IF($H71="","",IFERROR(IF(VLOOKUP(U71+7,'Fechas de clase'!$B$5:$B$102,1,0),U71+14),U71+7)))</f>
        <v/>
      </c>
      <c r="W71" s="288" t="str">
        <f>IF($H71="(en blanco)","",IF($H71="","",IFERROR(IF(VLOOKUP(V71+7,'Fechas de clase'!$B$5:$B$102,1,0),V71+14),V71+7)))</f>
        <v/>
      </c>
      <c r="X71" s="288" t="str">
        <f>IF($H71="(en blanco)","",IF($H71="","",IFERROR(IF(VLOOKUP(W71+7,'Fechas de clase'!$B$5:$B$102,1,0),W71+14),W71+7)))</f>
        <v/>
      </c>
      <c r="Y71" s="288" t="str">
        <f>IF($H71="(en blanco)","",IF($H71="","",IFERROR(IF(VLOOKUP(X71+7,'Fechas de clase'!$B$5:$B$102,1,0),X71+14),X71+7)))</f>
        <v/>
      </c>
    </row>
    <row r="72" spans="2:25">
      <c r="B72" s="289"/>
      <c r="J72" s="287" t="str">
        <f t="shared" si="1"/>
        <v/>
      </c>
      <c r="K72" s="288" t="str">
        <f>IF($H72="(en blanco)","",IF($H72="","",IFERROR(IF(VLOOKUP(H72+7,'Fechas de clase'!$B$5:$B$102,1,0),H72+14),H72+7)))</f>
        <v/>
      </c>
      <c r="L72" s="288" t="str">
        <f>IF($H72="(en blanco)","",IF($H72="","",IFERROR(IF(VLOOKUP(K72+7,'Fechas de clase'!$B$5:$B$102,1,0),K72+14),K72+7)))</f>
        <v/>
      </c>
      <c r="M72" s="288" t="str">
        <f>IF($H72="(en blanco)","",IF($H72="","",IFERROR(IF(VLOOKUP(L72+7,'Fechas de clase'!$B$5:$B$102,1,0),L72+14),L72+7)))</f>
        <v/>
      </c>
      <c r="N72" s="288" t="str">
        <f>IF($H72="(en blanco)","",IF($H72="","",IFERROR(IF(VLOOKUP(M72+7,'Fechas de clase'!$B$5:$B$102,1,0),M72+14),M72+7)))</f>
        <v/>
      </c>
      <c r="O72" s="288" t="str">
        <f>IF($H72="(en blanco)","",IF($H72="","",IFERROR(IF(VLOOKUP(N72+7,'Fechas de clase'!$B$5:$B$102,1,0),N72+14),N72+7)))</f>
        <v/>
      </c>
      <c r="P72" s="288" t="str">
        <f>IF($H72="(en blanco)","",IF($H72="","",IFERROR(IF(VLOOKUP(O72+7,'Fechas de clase'!$B$5:$B$102,1,0),O72+14),O72+7)))</f>
        <v/>
      </c>
      <c r="Q72" s="288" t="str">
        <f>IF($H72="(en blanco)","",IF($H72="","",IFERROR(IF(VLOOKUP(P72+7,'Fechas de clase'!$B$5:$B$102,1,0),P72+14),P72+7)))</f>
        <v/>
      </c>
      <c r="R72" s="288" t="str">
        <f>IF($H72="(en blanco)","",IF($H72="","",IFERROR(IF(VLOOKUP(Q72+7,'Fechas de clase'!$B$5:$B$102,1,0),Q72+14),Q72+7)))</f>
        <v/>
      </c>
      <c r="S72" s="288" t="str">
        <f>IF($H72="(en blanco)","",IF($H72="","",IFERROR(IF(VLOOKUP(R72+7,'Fechas de clase'!$B$5:$B$102,1,0),R72+14),R72+7)))</f>
        <v/>
      </c>
      <c r="T72" s="288" t="str">
        <f>IF($H72="(en blanco)","",IF($H72="","",IFERROR(IF(VLOOKUP(S72+7,'Fechas de clase'!$B$5:$B$102,1,0),S72+14),S72+7)))</f>
        <v/>
      </c>
      <c r="U72" s="288" t="str">
        <f>IF($H72="(en blanco)","",IF($H72="","",IFERROR(IF(VLOOKUP(T72+7,'Fechas de clase'!$B$5:$B$102,1,0),T72+14),T72+7)))</f>
        <v/>
      </c>
      <c r="V72" s="288" t="str">
        <f>IF($H72="(en blanco)","",IF($H72="","",IFERROR(IF(VLOOKUP(U72+7,'Fechas de clase'!$B$5:$B$102,1,0),U72+14),U72+7)))</f>
        <v/>
      </c>
      <c r="W72" s="288" t="str">
        <f>IF($H72="(en blanco)","",IF($H72="","",IFERROR(IF(VLOOKUP(V72+7,'Fechas de clase'!$B$5:$B$102,1,0),V72+14),V72+7)))</f>
        <v/>
      </c>
      <c r="X72" s="288" t="str">
        <f>IF($H72="(en blanco)","",IF($H72="","",IFERROR(IF(VLOOKUP(W72+7,'Fechas de clase'!$B$5:$B$102,1,0),W72+14),W72+7)))</f>
        <v/>
      </c>
      <c r="Y72" s="288" t="str">
        <f>IF($H72="(en blanco)","",IF($H72="","",IFERROR(IF(VLOOKUP(X72+7,'Fechas de clase'!$B$5:$B$102,1,0),X72+14),X72+7)))</f>
        <v/>
      </c>
    </row>
    <row r="73" spans="2:25">
      <c r="B73" s="289"/>
      <c r="J73" s="287" t="str">
        <f t="shared" si="1"/>
        <v/>
      </c>
      <c r="K73" s="288" t="str">
        <f>IF($H73="(en blanco)","",IF($H73="","",IFERROR(IF(VLOOKUP(H73+7,'Fechas de clase'!$B$5:$B$102,1,0),H73+14),H73+7)))</f>
        <v/>
      </c>
      <c r="L73" s="288" t="str">
        <f>IF($H73="(en blanco)","",IF($H73="","",IFERROR(IF(VLOOKUP(K73+7,'Fechas de clase'!$B$5:$B$102,1,0),K73+14),K73+7)))</f>
        <v/>
      </c>
      <c r="M73" s="288" t="str">
        <f>IF($H73="(en blanco)","",IF($H73="","",IFERROR(IF(VLOOKUP(L73+7,'Fechas de clase'!$B$5:$B$102,1,0),L73+14),L73+7)))</f>
        <v/>
      </c>
      <c r="N73" s="288" t="str">
        <f>IF($H73="(en blanco)","",IF($H73="","",IFERROR(IF(VLOOKUP(M73+7,'Fechas de clase'!$B$5:$B$102,1,0),M73+14),M73+7)))</f>
        <v/>
      </c>
      <c r="O73" s="288" t="str">
        <f>IF($H73="(en blanco)","",IF($H73="","",IFERROR(IF(VLOOKUP(N73+7,'Fechas de clase'!$B$5:$B$102,1,0),N73+14),N73+7)))</f>
        <v/>
      </c>
      <c r="P73" s="288" t="str">
        <f>IF($H73="(en blanco)","",IF($H73="","",IFERROR(IF(VLOOKUP(O73+7,'Fechas de clase'!$B$5:$B$102,1,0),O73+14),O73+7)))</f>
        <v/>
      </c>
      <c r="Q73" s="288" t="str">
        <f>IF($H73="(en blanco)","",IF($H73="","",IFERROR(IF(VLOOKUP(P73+7,'Fechas de clase'!$B$5:$B$102,1,0),P73+14),P73+7)))</f>
        <v/>
      </c>
      <c r="R73" s="288" t="str">
        <f>IF($H73="(en blanco)","",IF($H73="","",IFERROR(IF(VLOOKUP(Q73+7,'Fechas de clase'!$B$5:$B$102,1,0),Q73+14),Q73+7)))</f>
        <v/>
      </c>
      <c r="S73" s="288" t="str">
        <f>IF($H73="(en blanco)","",IF($H73="","",IFERROR(IF(VLOOKUP(R73+7,'Fechas de clase'!$B$5:$B$102,1,0),R73+14),R73+7)))</f>
        <v/>
      </c>
      <c r="T73" s="288" t="str">
        <f>IF($H73="(en blanco)","",IF($H73="","",IFERROR(IF(VLOOKUP(S73+7,'Fechas de clase'!$B$5:$B$102,1,0),S73+14),S73+7)))</f>
        <v/>
      </c>
      <c r="U73" s="288" t="str">
        <f>IF($H73="(en blanco)","",IF($H73="","",IFERROR(IF(VLOOKUP(T73+7,'Fechas de clase'!$B$5:$B$102,1,0),T73+14),T73+7)))</f>
        <v/>
      </c>
      <c r="V73" s="288" t="str">
        <f>IF($H73="(en blanco)","",IF($H73="","",IFERROR(IF(VLOOKUP(U73+7,'Fechas de clase'!$B$5:$B$102,1,0),U73+14),U73+7)))</f>
        <v/>
      </c>
      <c r="W73" s="288" t="str">
        <f>IF($H73="(en blanco)","",IF($H73="","",IFERROR(IF(VLOOKUP(V73+7,'Fechas de clase'!$B$5:$B$102,1,0),V73+14),V73+7)))</f>
        <v/>
      </c>
      <c r="X73" s="288" t="str">
        <f>IF($H73="(en blanco)","",IF($H73="","",IFERROR(IF(VLOOKUP(W73+7,'Fechas de clase'!$B$5:$B$102,1,0),W73+14),W73+7)))</f>
        <v/>
      </c>
      <c r="Y73" s="288" t="str">
        <f>IF($H73="(en blanco)","",IF($H73="","",IFERROR(IF(VLOOKUP(X73+7,'Fechas de clase'!$B$5:$B$102,1,0),X73+14),X73+7)))</f>
        <v/>
      </c>
    </row>
    <row r="74" spans="2:25">
      <c r="B74" s="289"/>
      <c r="J74" s="287" t="str">
        <f t="shared" si="1"/>
        <v/>
      </c>
      <c r="K74" s="288" t="str">
        <f>IF($H74="(en blanco)","",IF($H74="","",IFERROR(IF(VLOOKUP(H74+7,'Fechas de clase'!$B$5:$B$102,1,0),H74+14),H74+7)))</f>
        <v/>
      </c>
      <c r="L74" s="288" t="str">
        <f>IF($H74="(en blanco)","",IF($H74="","",IFERROR(IF(VLOOKUP(K74+7,'Fechas de clase'!$B$5:$B$102,1,0),K74+14),K74+7)))</f>
        <v/>
      </c>
      <c r="M74" s="288" t="str">
        <f>IF($H74="(en blanco)","",IF($H74="","",IFERROR(IF(VLOOKUP(L74+7,'Fechas de clase'!$B$5:$B$102,1,0),L74+14),L74+7)))</f>
        <v/>
      </c>
      <c r="N74" s="288" t="str">
        <f>IF($H74="(en blanco)","",IF($H74="","",IFERROR(IF(VLOOKUP(M74+7,'Fechas de clase'!$B$5:$B$102,1,0),M74+14),M74+7)))</f>
        <v/>
      </c>
      <c r="O74" s="288" t="str">
        <f>IF($H74="(en blanco)","",IF($H74="","",IFERROR(IF(VLOOKUP(N74+7,'Fechas de clase'!$B$5:$B$102,1,0),N74+14),N74+7)))</f>
        <v/>
      </c>
      <c r="P74" s="288" t="str">
        <f>IF($H74="(en blanco)","",IF($H74="","",IFERROR(IF(VLOOKUP(O74+7,'Fechas de clase'!$B$5:$B$102,1,0),O74+14),O74+7)))</f>
        <v/>
      </c>
      <c r="Q74" s="288" t="str">
        <f>IF($H74="(en blanco)","",IF($H74="","",IFERROR(IF(VLOOKUP(P74+7,'Fechas de clase'!$B$5:$B$102,1,0),P74+14),P74+7)))</f>
        <v/>
      </c>
      <c r="R74" s="288" t="str">
        <f>IF($H74="(en blanco)","",IF($H74="","",IFERROR(IF(VLOOKUP(Q74+7,'Fechas de clase'!$B$5:$B$102,1,0),Q74+14),Q74+7)))</f>
        <v/>
      </c>
      <c r="S74" s="288" t="str">
        <f>IF($H74="(en blanco)","",IF($H74="","",IFERROR(IF(VLOOKUP(R74+7,'Fechas de clase'!$B$5:$B$102,1,0),R74+14),R74+7)))</f>
        <v/>
      </c>
      <c r="T74" s="288" t="str">
        <f>IF($H74="(en blanco)","",IF($H74="","",IFERROR(IF(VLOOKUP(S74+7,'Fechas de clase'!$B$5:$B$102,1,0),S74+14),S74+7)))</f>
        <v/>
      </c>
      <c r="U74" s="288" t="str">
        <f>IF($H74="(en blanco)","",IF($H74="","",IFERROR(IF(VLOOKUP(T74+7,'Fechas de clase'!$B$5:$B$102,1,0),T74+14),T74+7)))</f>
        <v/>
      </c>
      <c r="V74" s="288" t="str">
        <f>IF($H74="(en blanco)","",IF($H74="","",IFERROR(IF(VLOOKUP(U74+7,'Fechas de clase'!$B$5:$B$102,1,0),U74+14),U74+7)))</f>
        <v/>
      </c>
      <c r="W74" s="288" t="str">
        <f>IF($H74="(en blanco)","",IF($H74="","",IFERROR(IF(VLOOKUP(V74+7,'Fechas de clase'!$B$5:$B$102,1,0),V74+14),V74+7)))</f>
        <v/>
      </c>
      <c r="X74" s="288" t="str">
        <f>IF($H74="(en blanco)","",IF($H74="","",IFERROR(IF(VLOOKUP(W74+7,'Fechas de clase'!$B$5:$B$102,1,0),W74+14),W74+7)))</f>
        <v/>
      </c>
      <c r="Y74" s="288" t="str">
        <f>IF($H74="(en blanco)","",IF($H74="","",IFERROR(IF(VLOOKUP(X74+7,'Fechas de clase'!$B$5:$B$102,1,0),X74+14),X74+7)))</f>
        <v/>
      </c>
    </row>
    <row r="75" spans="2:25">
      <c r="B75" s="289"/>
      <c r="J75" s="287" t="str">
        <f t="shared" si="1"/>
        <v/>
      </c>
      <c r="K75" s="288" t="str">
        <f>IF($H75="(en blanco)","",IF($H75="","",IFERROR(IF(VLOOKUP(H75+7,'Fechas de clase'!$B$5:$B$102,1,0),H75+14),H75+7)))</f>
        <v/>
      </c>
      <c r="L75" s="288" t="str">
        <f>IF($H75="(en blanco)","",IF($H75="","",IFERROR(IF(VLOOKUP(K75+7,'Fechas de clase'!$B$5:$B$102,1,0),K75+14),K75+7)))</f>
        <v/>
      </c>
      <c r="M75" s="288" t="str">
        <f>IF($H75="(en blanco)","",IF($H75="","",IFERROR(IF(VLOOKUP(L75+7,'Fechas de clase'!$B$5:$B$102,1,0),L75+14),L75+7)))</f>
        <v/>
      </c>
      <c r="N75" s="288" t="str">
        <f>IF($H75="(en blanco)","",IF($H75="","",IFERROR(IF(VLOOKUP(M75+7,'Fechas de clase'!$B$5:$B$102,1,0),M75+14),M75+7)))</f>
        <v/>
      </c>
      <c r="O75" s="288" t="str">
        <f>IF($H75="(en blanco)","",IF($H75="","",IFERROR(IF(VLOOKUP(N75+7,'Fechas de clase'!$B$5:$B$102,1,0),N75+14),N75+7)))</f>
        <v/>
      </c>
      <c r="P75" s="288" t="str">
        <f>IF($H75="(en blanco)","",IF($H75="","",IFERROR(IF(VLOOKUP(O75+7,'Fechas de clase'!$B$5:$B$102,1,0),O75+14),O75+7)))</f>
        <v/>
      </c>
      <c r="Q75" s="288" t="str">
        <f>IF($H75="(en blanco)","",IF($H75="","",IFERROR(IF(VLOOKUP(P75+7,'Fechas de clase'!$B$5:$B$102,1,0),P75+14),P75+7)))</f>
        <v/>
      </c>
      <c r="R75" s="288" t="str">
        <f>IF($H75="(en blanco)","",IF($H75="","",IFERROR(IF(VLOOKUP(Q75+7,'Fechas de clase'!$B$5:$B$102,1,0),Q75+14),Q75+7)))</f>
        <v/>
      </c>
      <c r="S75" s="288" t="str">
        <f>IF($H75="(en blanco)","",IF($H75="","",IFERROR(IF(VLOOKUP(R75+7,'Fechas de clase'!$B$5:$B$102,1,0),R75+14),R75+7)))</f>
        <v/>
      </c>
      <c r="T75" s="288" t="str">
        <f>IF($H75="(en blanco)","",IF($H75="","",IFERROR(IF(VLOOKUP(S75+7,'Fechas de clase'!$B$5:$B$102,1,0),S75+14),S75+7)))</f>
        <v/>
      </c>
      <c r="U75" s="288" t="str">
        <f>IF($H75="(en blanco)","",IF($H75="","",IFERROR(IF(VLOOKUP(T75+7,'Fechas de clase'!$B$5:$B$102,1,0),T75+14),T75+7)))</f>
        <v/>
      </c>
      <c r="V75" s="288" t="str">
        <f>IF($H75="(en blanco)","",IF($H75="","",IFERROR(IF(VLOOKUP(U75+7,'Fechas de clase'!$B$5:$B$102,1,0),U75+14),U75+7)))</f>
        <v/>
      </c>
      <c r="W75" s="288" t="str">
        <f>IF($H75="(en blanco)","",IF($H75="","",IFERROR(IF(VLOOKUP(V75+7,'Fechas de clase'!$B$5:$B$102,1,0),V75+14),V75+7)))</f>
        <v/>
      </c>
      <c r="X75" s="288" t="str">
        <f>IF($H75="(en blanco)","",IF($H75="","",IFERROR(IF(VLOOKUP(W75+7,'Fechas de clase'!$B$5:$B$102,1,0),W75+14),W75+7)))</f>
        <v/>
      </c>
      <c r="Y75" s="288" t="str">
        <f>IF($H75="(en blanco)","",IF($H75="","",IFERROR(IF(VLOOKUP(X75+7,'Fechas de clase'!$B$5:$B$102,1,0),X75+14),X75+7)))</f>
        <v/>
      </c>
    </row>
    <row r="76" spans="2:25">
      <c r="B76" s="289"/>
      <c r="J76" s="287" t="str">
        <f t="shared" si="1"/>
        <v/>
      </c>
      <c r="K76" s="288" t="str">
        <f>IF($H76="(en blanco)","",IF($H76="","",IFERROR(IF(VLOOKUP(H76+7,'Fechas de clase'!$B$5:$B$102,1,0),H76+14),H76+7)))</f>
        <v/>
      </c>
      <c r="L76" s="288" t="str">
        <f>IF($H76="(en blanco)","",IF($H76="","",IFERROR(IF(VLOOKUP(K76+7,'Fechas de clase'!$B$5:$B$102,1,0),K76+14),K76+7)))</f>
        <v/>
      </c>
      <c r="M76" s="288" t="str">
        <f>IF($H76="(en blanco)","",IF($H76="","",IFERROR(IF(VLOOKUP(L76+7,'Fechas de clase'!$B$5:$B$102,1,0),L76+14),L76+7)))</f>
        <v/>
      </c>
      <c r="N76" s="288" t="str">
        <f>IF($H76="(en blanco)","",IF($H76="","",IFERROR(IF(VLOOKUP(M76+7,'Fechas de clase'!$B$5:$B$102,1,0),M76+14),M76+7)))</f>
        <v/>
      </c>
      <c r="O76" s="288" t="str">
        <f>IF($H76="(en blanco)","",IF($H76="","",IFERROR(IF(VLOOKUP(N76+7,'Fechas de clase'!$B$5:$B$102,1,0),N76+14),N76+7)))</f>
        <v/>
      </c>
      <c r="P76" s="288" t="str">
        <f>IF($H76="(en blanco)","",IF($H76="","",IFERROR(IF(VLOOKUP(O76+7,'Fechas de clase'!$B$5:$B$102,1,0),O76+14),O76+7)))</f>
        <v/>
      </c>
      <c r="Q76" s="288" t="str">
        <f>IF($H76="(en blanco)","",IF($H76="","",IFERROR(IF(VLOOKUP(P76+7,'Fechas de clase'!$B$5:$B$102,1,0),P76+14),P76+7)))</f>
        <v/>
      </c>
      <c r="R76" s="288" t="str">
        <f>IF($H76="(en blanco)","",IF($H76="","",IFERROR(IF(VLOOKUP(Q76+7,'Fechas de clase'!$B$5:$B$102,1,0),Q76+14),Q76+7)))</f>
        <v/>
      </c>
      <c r="S76" s="288" t="str">
        <f>IF($H76="(en blanco)","",IF($H76="","",IFERROR(IF(VLOOKUP(R76+7,'Fechas de clase'!$B$5:$B$102,1,0),R76+14),R76+7)))</f>
        <v/>
      </c>
      <c r="T76" s="288" t="str">
        <f>IF($H76="(en blanco)","",IF($H76="","",IFERROR(IF(VLOOKUP(S76+7,'Fechas de clase'!$B$5:$B$102,1,0),S76+14),S76+7)))</f>
        <v/>
      </c>
      <c r="U76" s="288" t="str">
        <f>IF($H76="(en blanco)","",IF($H76="","",IFERROR(IF(VLOOKUP(T76+7,'Fechas de clase'!$B$5:$B$102,1,0),T76+14),T76+7)))</f>
        <v/>
      </c>
      <c r="V76" s="288" t="str">
        <f>IF($H76="(en blanco)","",IF($H76="","",IFERROR(IF(VLOOKUP(U76+7,'Fechas de clase'!$B$5:$B$102,1,0),U76+14),U76+7)))</f>
        <v/>
      </c>
      <c r="W76" s="288" t="str">
        <f>IF($H76="(en blanco)","",IF($H76="","",IFERROR(IF(VLOOKUP(V76+7,'Fechas de clase'!$B$5:$B$102,1,0),V76+14),V76+7)))</f>
        <v/>
      </c>
      <c r="X76" s="288" t="str">
        <f>IF($H76="(en blanco)","",IF($H76="","",IFERROR(IF(VLOOKUP(W76+7,'Fechas de clase'!$B$5:$B$102,1,0),W76+14),W76+7)))</f>
        <v/>
      </c>
      <c r="Y76" s="288" t="str">
        <f>IF($H76="(en blanco)","",IF($H76="","",IFERROR(IF(VLOOKUP(X76+7,'Fechas de clase'!$B$5:$B$102,1,0),X76+14),X76+7)))</f>
        <v/>
      </c>
    </row>
    <row r="77" spans="2:25">
      <c r="B77" s="289"/>
      <c r="J77" s="287" t="str">
        <f t="shared" si="1"/>
        <v/>
      </c>
      <c r="K77" s="288" t="str">
        <f>IF($H77="(en blanco)","",IF($H77="","",IFERROR(IF(VLOOKUP(H77+7,'Fechas de clase'!$B$5:$B$102,1,0),H77+14),H77+7)))</f>
        <v/>
      </c>
      <c r="L77" s="288" t="str">
        <f>IF($H77="(en blanco)","",IF($H77="","",IFERROR(IF(VLOOKUP(K77+7,'Fechas de clase'!$B$5:$B$102,1,0),K77+14),K77+7)))</f>
        <v/>
      </c>
      <c r="M77" s="288" t="str">
        <f>IF($H77="(en blanco)","",IF($H77="","",IFERROR(IF(VLOOKUP(L77+7,'Fechas de clase'!$B$5:$B$102,1,0),L77+14),L77+7)))</f>
        <v/>
      </c>
      <c r="N77" s="288" t="str">
        <f>IF($H77="(en blanco)","",IF($H77="","",IFERROR(IF(VLOOKUP(M77+7,'Fechas de clase'!$B$5:$B$102,1,0),M77+14),M77+7)))</f>
        <v/>
      </c>
      <c r="O77" s="288" t="str">
        <f>IF($H77="(en blanco)","",IF($H77="","",IFERROR(IF(VLOOKUP(N77+7,'Fechas de clase'!$B$5:$B$102,1,0),N77+14),N77+7)))</f>
        <v/>
      </c>
      <c r="P77" s="288" t="str">
        <f>IF($H77="(en blanco)","",IF($H77="","",IFERROR(IF(VLOOKUP(O77+7,'Fechas de clase'!$B$5:$B$102,1,0),O77+14),O77+7)))</f>
        <v/>
      </c>
      <c r="Q77" s="288" t="str">
        <f>IF($H77="(en blanco)","",IF($H77="","",IFERROR(IF(VLOOKUP(P77+7,'Fechas de clase'!$B$5:$B$102,1,0),P77+14),P77+7)))</f>
        <v/>
      </c>
      <c r="R77" s="288" t="str">
        <f>IF($H77="(en blanco)","",IF($H77="","",IFERROR(IF(VLOOKUP(Q77+7,'Fechas de clase'!$B$5:$B$102,1,0),Q77+14),Q77+7)))</f>
        <v/>
      </c>
      <c r="S77" s="288" t="str">
        <f>IF($H77="(en blanco)","",IF($H77="","",IFERROR(IF(VLOOKUP(R77+7,'Fechas de clase'!$B$5:$B$102,1,0),R77+14),R77+7)))</f>
        <v/>
      </c>
      <c r="T77" s="288" t="str">
        <f>IF($H77="(en blanco)","",IF($H77="","",IFERROR(IF(VLOOKUP(S77+7,'Fechas de clase'!$B$5:$B$102,1,0),S77+14),S77+7)))</f>
        <v/>
      </c>
      <c r="U77" s="288" t="str">
        <f>IF($H77="(en blanco)","",IF($H77="","",IFERROR(IF(VLOOKUP(T77+7,'Fechas de clase'!$B$5:$B$102,1,0),T77+14),T77+7)))</f>
        <v/>
      </c>
      <c r="V77" s="288" t="str">
        <f>IF($H77="(en blanco)","",IF($H77="","",IFERROR(IF(VLOOKUP(U77+7,'Fechas de clase'!$B$5:$B$102,1,0),U77+14),U77+7)))</f>
        <v/>
      </c>
      <c r="W77" s="288" t="str">
        <f>IF($H77="(en blanco)","",IF($H77="","",IFERROR(IF(VLOOKUP(V77+7,'Fechas de clase'!$B$5:$B$102,1,0),V77+14),V77+7)))</f>
        <v/>
      </c>
      <c r="X77" s="288" t="str">
        <f>IF($H77="(en blanco)","",IF($H77="","",IFERROR(IF(VLOOKUP(W77+7,'Fechas de clase'!$B$5:$B$102,1,0),W77+14),W77+7)))</f>
        <v/>
      </c>
      <c r="Y77" s="288" t="str">
        <f>IF($H77="(en blanco)","",IF($H77="","",IFERROR(IF(VLOOKUP(X77+7,'Fechas de clase'!$B$5:$B$102,1,0),X77+14),X77+7)))</f>
        <v/>
      </c>
    </row>
    <row r="78" spans="2:25">
      <c r="B78" s="289"/>
      <c r="J78" s="287" t="str">
        <f t="shared" si="1"/>
        <v/>
      </c>
      <c r="K78" s="288" t="str">
        <f>IF($H78="(en blanco)","",IF($H78="","",IFERROR(IF(VLOOKUP(H78+7,'Fechas de clase'!$B$5:$B$102,1,0),H78+14),H78+7)))</f>
        <v/>
      </c>
      <c r="L78" s="288" t="str">
        <f>IF($H78="(en blanco)","",IF($H78="","",IFERROR(IF(VLOOKUP(K78+7,'Fechas de clase'!$B$5:$B$102,1,0),K78+14),K78+7)))</f>
        <v/>
      </c>
      <c r="M78" s="288" t="str">
        <f>IF($H78="(en blanco)","",IF($H78="","",IFERROR(IF(VLOOKUP(L78+7,'Fechas de clase'!$B$5:$B$102,1,0),L78+14),L78+7)))</f>
        <v/>
      </c>
      <c r="N78" s="288" t="str">
        <f>IF($H78="(en blanco)","",IF($H78="","",IFERROR(IF(VLOOKUP(M78+7,'Fechas de clase'!$B$5:$B$102,1,0),M78+14),M78+7)))</f>
        <v/>
      </c>
      <c r="O78" s="288" t="str">
        <f>IF($H78="(en blanco)","",IF($H78="","",IFERROR(IF(VLOOKUP(N78+7,'Fechas de clase'!$B$5:$B$102,1,0),N78+14),N78+7)))</f>
        <v/>
      </c>
      <c r="P78" s="288" t="str">
        <f>IF($H78="(en blanco)","",IF($H78="","",IFERROR(IF(VLOOKUP(O78+7,'Fechas de clase'!$B$5:$B$102,1,0),O78+14),O78+7)))</f>
        <v/>
      </c>
      <c r="Q78" s="288" t="str">
        <f>IF($H78="(en blanco)","",IF($H78="","",IFERROR(IF(VLOOKUP(P78+7,'Fechas de clase'!$B$5:$B$102,1,0),P78+14),P78+7)))</f>
        <v/>
      </c>
      <c r="R78" s="288" t="str">
        <f>IF($H78="(en blanco)","",IF($H78="","",IFERROR(IF(VLOOKUP(Q78+7,'Fechas de clase'!$B$5:$B$102,1,0),Q78+14),Q78+7)))</f>
        <v/>
      </c>
      <c r="S78" s="288" t="str">
        <f>IF($H78="(en blanco)","",IF($H78="","",IFERROR(IF(VLOOKUP(R78+7,'Fechas de clase'!$B$5:$B$102,1,0),R78+14),R78+7)))</f>
        <v/>
      </c>
      <c r="T78" s="288" t="str">
        <f>IF($H78="(en blanco)","",IF($H78="","",IFERROR(IF(VLOOKUP(S78+7,'Fechas de clase'!$B$5:$B$102,1,0),S78+14),S78+7)))</f>
        <v/>
      </c>
      <c r="U78" s="288" t="str">
        <f>IF($H78="(en blanco)","",IF($H78="","",IFERROR(IF(VLOOKUP(T78+7,'Fechas de clase'!$B$5:$B$102,1,0),T78+14),T78+7)))</f>
        <v/>
      </c>
      <c r="V78" s="288" t="str">
        <f>IF($H78="(en blanco)","",IF($H78="","",IFERROR(IF(VLOOKUP(U78+7,'Fechas de clase'!$B$5:$B$102,1,0),U78+14),U78+7)))</f>
        <v/>
      </c>
      <c r="W78" s="288" t="str">
        <f>IF($H78="(en blanco)","",IF($H78="","",IFERROR(IF(VLOOKUP(V78+7,'Fechas de clase'!$B$5:$B$102,1,0),V78+14),V78+7)))</f>
        <v/>
      </c>
      <c r="X78" s="288" t="str">
        <f>IF($H78="(en blanco)","",IF($H78="","",IFERROR(IF(VLOOKUP(W78+7,'Fechas de clase'!$B$5:$B$102,1,0),W78+14),W78+7)))</f>
        <v/>
      </c>
      <c r="Y78" s="288" t="str">
        <f>IF($H78="(en blanco)","",IF($H78="","",IFERROR(IF(VLOOKUP(X78+7,'Fechas de clase'!$B$5:$B$102,1,0),X78+14),X78+7)))</f>
        <v/>
      </c>
    </row>
    <row r="79" spans="2:25">
      <c r="B79" s="289"/>
      <c r="J79" s="287" t="str">
        <f t="shared" si="1"/>
        <v/>
      </c>
      <c r="K79" s="288" t="str">
        <f>IF($H79="(en blanco)","",IF($H79="","",IFERROR(IF(VLOOKUP(H79+7,'Fechas de clase'!$B$5:$B$102,1,0),H79+14),H79+7)))</f>
        <v/>
      </c>
      <c r="L79" s="288" t="str">
        <f>IF($H79="(en blanco)","",IF($H79="","",IFERROR(IF(VLOOKUP(K79+7,'Fechas de clase'!$B$5:$B$102,1,0),K79+14),K79+7)))</f>
        <v/>
      </c>
      <c r="M79" s="288" t="str">
        <f>IF($H79="(en blanco)","",IF($H79="","",IFERROR(IF(VLOOKUP(L79+7,'Fechas de clase'!$B$5:$B$102,1,0),L79+14),L79+7)))</f>
        <v/>
      </c>
      <c r="N79" s="288" t="str">
        <f>IF($H79="(en blanco)","",IF($H79="","",IFERROR(IF(VLOOKUP(M79+7,'Fechas de clase'!$B$5:$B$102,1,0),M79+14),M79+7)))</f>
        <v/>
      </c>
      <c r="O79" s="288" t="str">
        <f>IF($H79="(en blanco)","",IF($H79="","",IFERROR(IF(VLOOKUP(N79+7,'Fechas de clase'!$B$5:$B$102,1,0),N79+14),N79+7)))</f>
        <v/>
      </c>
      <c r="P79" s="288" t="str">
        <f>IF($H79="(en blanco)","",IF($H79="","",IFERROR(IF(VLOOKUP(O79+7,'Fechas de clase'!$B$5:$B$102,1,0),O79+14),O79+7)))</f>
        <v/>
      </c>
      <c r="Q79" s="288" t="str">
        <f>IF($H79="(en blanco)","",IF($H79="","",IFERROR(IF(VLOOKUP(P79+7,'Fechas de clase'!$B$5:$B$102,1,0),P79+14),P79+7)))</f>
        <v/>
      </c>
      <c r="R79" s="288" t="str">
        <f>IF($H79="(en blanco)","",IF($H79="","",IFERROR(IF(VLOOKUP(Q79+7,'Fechas de clase'!$B$5:$B$102,1,0),Q79+14),Q79+7)))</f>
        <v/>
      </c>
      <c r="S79" s="288" t="str">
        <f>IF($H79="(en blanco)","",IF($H79="","",IFERROR(IF(VLOOKUP(R79+7,'Fechas de clase'!$B$5:$B$102,1,0),R79+14),R79+7)))</f>
        <v/>
      </c>
      <c r="T79" s="288" t="str">
        <f>IF($H79="(en blanco)","",IF($H79="","",IFERROR(IF(VLOOKUP(S79+7,'Fechas de clase'!$B$5:$B$102,1,0),S79+14),S79+7)))</f>
        <v/>
      </c>
      <c r="U79" s="288" t="str">
        <f>IF($H79="(en blanco)","",IF($H79="","",IFERROR(IF(VLOOKUP(T79+7,'Fechas de clase'!$B$5:$B$102,1,0),T79+14),T79+7)))</f>
        <v/>
      </c>
      <c r="V79" s="288" t="str">
        <f>IF($H79="(en blanco)","",IF($H79="","",IFERROR(IF(VLOOKUP(U79+7,'Fechas de clase'!$B$5:$B$102,1,0),U79+14),U79+7)))</f>
        <v/>
      </c>
      <c r="W79" s="288" t="str">
        <f>IF($H79="(en blanco)","",IF($H79="","",IFERROR(IF(VLOOKUP(V79+7,'Fechas de clase'!$B$5:$B$102,1,0),V79+14),V79+7)))</f>
        <v/>
      </c>
      <c r="X79" s="288" t="str">
        <f>IF($H79="(en blanco)","",IF($H79="","",IFERROR(IF(VLOOKUP(W79+7,'Fechas de clase'!$B$5:$B$102,1,0),W79+14),W79+7)))</f>
        <v/>
      </c>
      <c r="Y79" s="288" t="str">
        <f>IF($H79="(en blanco)","",IF($H79="","",IFERROR(IF(VLOOKUP(X79+7,'Fechas de clase'!$B$5:$B$102,1,0),X79+14),X79+7)))</f>
        <v/>
      </c>
    </row>
    <row r="80" spans="2:25">
      <c r="B80" s="289"/>
      <c r="J80" s="287" t="str">
        <f t="shared" si="1"/>
        <v/>
      </c>
      <c r="K80" s="288" t="str">
        <f>IF($H80="(en blanco)","",IF($H80="","",IFERROR(IF(VLOOKUP(H80+7,'Fechas de clase'!$B$5:$B$102,1,0),H80+14),H80+7)))</f>
        <v/>
      </c>
      <c r="L80" s="288" t="str">
        <f>IF($H80="(en blanco)","",IF($H80="","",IFERROR(IF(VLOOKUP(K80+7,'Fechas de clase'!$B$5:$B$102,1,0),K80+14),K80+7)))</f>
        <v/>
      </c>
      <c r="M80" s="288" t="str">
        <f>IF($H80="(en blanco)","",IF($H80="","",IFERROR(IF(VLOOKUP(L80+7,'Fechas de clase'!$B$5:$B$102,1,0),L80+14),L80+7)))</f>
        <v/>
      </c>
      <c r="N80" s="288" t="str">
        <f>IF($H80="(en blanco)","",IF($H80="","",IFERROR(IF(VLOOKUP(M80+7,'Fechas de clase'!$B$5:$B$102,1,0),M80+14),M80+7)))</f>
        <v/>
      </c>
      <c r="O80" s="288" t="str">
        <f>IF($H80="(en blanco)","",IF($H80="","",IFERROR(IF(VLOOKUP(N80+7,'Fechas de clase'!$B$5:$B$102,1,0),N80+14),N80+7)))</f>
        <v/>
      </c>
      <c r="P80" s="288" t="str">
        <f>IF($H80="(en blanco)","",IF($H80="","",IFERROR(IF(VLOOKUP(O80+7,'Fechas de clase'!$B$5:$B$102,1,0),O80+14),O80+7)))</f>
        <v/>
      </c>
      <c r="Q80" s="288" t="str">
        <f>IF($H80="(en blanco)","",IF($H80="","",IFERROR(IF(VLOOKUP(P80+7,'Fechas de clase'!$B$5:$B$102,1,0),P80+14),P80+7)))</f>
        <v/>
      </c>
      <c r="R80" s="288" t="str">
        <f>IF($H80="(en blanco)","",IF($H80="","",IFERROR(IF(VLOOKUP(Q80+7,'Fechas de clase'!$B$5:$B$102,1,0),Q80+14),Q80+7)))</f>
        <v/>
      </c>
      <c r="S80" s="288" t="str">
        <f>IF($H80="(en blanco)","",IF($H80="","",IFERROR(IF(VLOOKUP(R80+7,'Fechas de clase'!$B$5:$B$102,1,0),R80+14),R80+7)))</f>
        <v/>
      </c>
      <c r="T80" s="288" t="str">
        <f>IF($H80="(en blanco)","",IF($H80="","",IFERROR(IF(VLOOKUP(S80+7,'Fechas de clase'!$B$5:$B$102,1,0),S80+14),S80+7)))</f>
        <v/>
      </c>
      <c r="U80" s="288" t="str">
        <f>IF($H80="(en blanco)","",IF($H80="","",IFERROR(IF(VLOOKUP(T80+7,'Fechas de clase'!$B$5:$B$102,1,0),T80+14),T80+7)))</f>
        <v/>
      </c>
      <c r="V80" s="288" t="str">
        <f>IF($H80="(en blanco)","",IF($H80="","",IFERROR(IF(VLOOKUP(U80+7,'Fechas de clase'!$B$5:$B$102,1,0),U80+14),U80+7)))</f>
        <v/>
      </c>
      <c r="W80" s="288" t="str">
        <f>IF($H80="(en blanco)","",IF($H80="","",IFERROR(IF(VLOOKUP(V80+7,'Fechas de clase'!$B$5:$B$102,1,0),V80+14),V80+7)))</f>
        <v/>
      </c>
      <c r="X80" s="288" t="str">
        <f>IF($H80="(en blanco)","",IF($H80="","",IFERROR(IF(VLOOKUP(W80+7,'Fechas de clase'!$B$5:$B$102,1,0),W80+14),W80+7)))</f>
        <v/>
      </c>
      <c r="Y80" s="288" t="str">
        <f>IF($H80="(en blanco)","",IF($H80="","",IFERROR(IF(VLOOKUP(X80+7,'Fechas de clase'!$B$5:$B$102,1,0),X80+14),X80+7)))</f>
        <v/>
      </c>
    </row>
    <row r="81" spans="2:25">
      <c r="B81" s="289"/>
      <c r="J81" s="287" t="str">
        <f t="shared" si="1"/>
        <v/>
      </c>
      <c r="K81" s="288" t="str">
        <f>IF($H81="(en blanco)","",IF($H81="","",IFERROR(IF(VLOOKUP(H81+7,'Fechas de clase'!$B$5:$B$102,1,0),H81+14),H81+7)))</f>
        <v/>
      </c>
      <c r="L81" s="288" t="str">
        <f>IF($H81="(en blanco)","",IF($H81="","",IFERROR(IF(VLOOKUP(K81+7,'Fechas de clase'!$B$5:$B$102,1,0),K81+14),K81+7)))</f>
        <v/>
      </c>
      <c r="M81" s="288" t="str">
        <f>IF($H81="(en blanco)","",IF($H81="","",IFERROR(IF(VLOOKUP(L81+7,'Fechas de clase'!$B$5:$B$102,1,0),L81+14),L81+7)))</f>
        <v/>
      </c>
      <c r="N81" s="288" t="str">
        <f>IF($H81="(en blanco)","",IF($H81="","",IFERROR(IF(VLOOKUP(M81+7,'Fechas de clase'!$B$5:$B$102,1,0),M81+14),M81+7)))</f>
        <v/>
      </c>
      <c r="O81" s="288" t="str">
        <f>IF($H81="(en blanco)","",IF($H81="","",IFERROR(IF(VLOOKUP(N81+7,'Fechas de clase'!$B$5:$B$102,1,0),N81+14),N81+7)))</f>
        <v/>
      </c>
      <c r="P81" s="288" t="str">
        <f>IF($H81="(en blanco)","",IF($H81="","",IFERROR(IF(VLOOKUP(O81+7,'Fechas de clase'!$B$5:$B$102,1,0),O81+14),O81+7)))</f>
        <v/>
      </c>
      <c r="Q81" s="288" t="str">
        <f>IF($H81="(en blanco)","",IF($H81="","",IFERROR(IF(VLOOKUP(P81+7,'Fechas de clase'!$B$5:$B$102,1,0),P81+14),P81+7)))</f>
        <v/>
      </c>
      <c r="R81" s="288" t="str">
        <f>IF($H81="(en blanco)","",IF($H81="","",IFERROR(IF(VLOOKUP(Q81+7,'Fechas de clase'!$B$5:$B$102,1,0),Q81+14),Q81+7)))</f>
        <v/>
      </c>
      <c r="S81" s="288" t="str">
        <f>IF($H81="(en blanco)","",IF($H81="","",IFERROR(IF(VLOOKUP(R81+7,'Fechas de clase'!$B$5:$B$102,1,0),R81+14),R81+7)))</f>
        <v/>
      </c>
      <c r="T81" s="288" t="str">
        <f>IF($H81="(en blanco)","",IF($H81="","",IFERROR(IF(VLOOKUP(S81+7,'Fechas de clase'!$B$5:$B$102,1,0),S81+14),S81+7)))</f>
        <v/>
      </c>
      <c r="U81" s="288" t="str">
        <f>IF($H81="(en blanco)","",IF($H81="","",IFERROR(IF(VLOOKUP(T81+7,'Fechas de clase'!$B$5:$B$102,1,0),T81+14),T81+7)))</f>
        <v/>
      </c>
      <c r="V81" s="288" t="str">
        <f>IF($H81="(en blanco)","",IF($H81="","",IFERROR(IF(VLOOKUP(U81+7,'Fechas de clase'!$B$5:$B$102,1,0),U81+14),U81+7)))</f>
        <v/>
      </c>
      <c r="W81" s="288" t="str">
        <f>IF($H81="(en blanco)","",IF($H81="","",IFERROR(IF(VLOOKUP(V81+7,'Fechas de clase'!$B$5:$B$102,1,0),V81+14),V81+7)))</f>
        <v/>
      </c>
      <c r="X81" s="288" t="str">
        <f>IF($H81="(en blanco)","",IF($H81="","",IFERROR(IF(VLOOKUP(W81+7,'Fechas de clase'!$B$5:$B$102,1,0),W81+14),W81+7)))</f>
        <v/>
      </c>
      <c r="Y81" s="288" t="str">
        <f>IF($H81="(en blanco)","",IF($H81="","",IFERROR(IF(VLOOKUP(X81+7,'Fechas de clase'!$B$5:$B$102,1,0),X81+14),X81+7)))</f>
        <v/>
      </c>
    </row>
    <row r="82" spans="2:25">
      <c r="B82" s="289"/>
      <c r="J82" s="287" t="str">
        <f t="shared" si="1"/>
        <v/>
      </c>
      <c r="K82" s="288" t="str">
        <f>IF($H82="(en blanco)","",IF($H82="","",IFERROR(IF(VLOOKUP(H82+7,'Fechas de clase'!$B$5:$B$102,1,0),H82+14),H82+7)))</f>
        <v/>
      </c>
      <c r="L82" s="288" t="str">
        <f>IF($H82="(en blanco)","",IF($H82="","",IFERROR(IF(VLOOKUP(K82+7,'Fechas de clase'!$B$5:$B$102,1,0),K82+14),K82+7)))</f>
        <v/>
      </c>
      <c r="M82" s="288" t="str">
        <f>IF($H82="(en blanco)","",IF($H82="","",IFERROR(IF(VLOOKUP(L82+7,'Fechas de clase'!$B$5:$B$102,1,0),L82+14),L82+7)))</f>
        <v/>
      </c>
      <c r="N82" s="288" t="str">
        <f>IF($H82="(en blanco)","",IF($H82="","",IFERROR(IF(VLOOKUP(M82+7,'Fechas de clase'!$B$5:$B$102,1,0),M82+14),M82+7)))</f>
        <v/>
      </c>
      <c r="O82" s="288" t="str">
        <f>IF($H82="(en blanco)","",IF($H82="","",IFERROR(IF(VLOOKUP(N82+7,'Fechas de clase'!$B$5:$B$102,1,0),N82+14),N82+7)))</f>
        <v/>
      </c>
      <c r="P82" s="288" t="str">
        <f>IF($H82="(en blanco)","",IF($H82="","",IFERROR(IF(VLOOKUP(O82+7,'Fechas de clase'!$B$5:$B$102,1,0),O82+14),O82+7)))</f>
        <v/>
      </c>
      <c r="Q82" s="288" t="str">
        <f>IF($H82="(en blanco)","",IF($H82="","",IFERROR(IF(VLOOKUP(P82+7,'Fechas de clase'!$B$5:$B$102,1,0),P82+14),P82+7)))</f>
        <v/>
      </c>
      <c r="R82" s="288" t="str">
        <f>IF($H82="(en blanco)","",IF($H82="","",IFERROR(IF(VLOOKUP(Q82+7,'Fechas de clase'!$B$5:$B$102,1,0),Q82+14),Q82+7)))</f>
        <v/>
      </c>
      <c r="S82" s="288" t="str">
        <f>IF($H82="(en blanco)","",IF($H82="","",IFERROR(IF(VLOOKUP(R82+7,'Fechas de clase'!$B$5:$B$102,1,0),R82+14),R82+7)))</f>
        <v/>
      </c>
      <c r="T82" s="288" t="str">
        <f>IF($H82="(en blanco)","",IF($H82="","",IFERROR(IF(VLOOKUP(S82+7,'Fechas de clase'!$B$5:$B$102,1,0),S82+14),S82+7)))</f>
        <v/>
      </c>
      <c r="U82" s="288" t="str">
        <f>IF($H82="(en blanco)","",IF($H82="","",IFERROR(IF(VLOOKUP(T82+7,'Fechas de clase'!$B$5:$B$102,1,0),T82+14),T82+7)))</f>
        <v/>
      </c>
      <c r="V82" s="288" t="str">
        <f>IF($H82="(en blanco)","",IF($H82="","",IFERROR(IF(VLOOKUP(U82+7,'Fechas de clase'!$B$5:$B$102,1,0),U82+14),U82+7)))</f>
        <v/>
      </c>
      <c r="W82" s="288" t="str">
        <f>IF($H82="(en blanco)","",IF($H82="","",IFERROR(IF(VLOOKUP(V82+7,'Fechas de clase'!$B$5:$B$102,1,0),V82+14),V82+7)))</f>
        <v/>
      </c>
      <c r="X82" s="288" t="str">
        <f>IF($H82="(en blanco)","",IF($H82="","",IFERROR(IF(VLOOKUP(W82+7,'Fechas de clase'!$B$5:$B$102,1,0),W82+14),W82+7)))</f>
        <v/>
      </c>
      <c r="Y82" s="288" t="str">
        <f>IF($H82="(en blanco)","",IF($H82="","",IFERROR(IF(VLOOKUP(X82+7,'Fechas de clase'!$B$5:$B$102,1,0),X82+14),X82+7)))</f>
        <v/>
      </c>
    </row>
    <row r="83" spans="2:25">
      <c r="B83" s="289"/>
      <c r="J83" s="287" t="str">
        <f t="shared" si="1"/>
        <v/>
      </c>
      <c r="K83" s="288" t="str">
        <f>IF($H83="(en blanco)","",IF($H83="","",IFERROR(IF(VLOOKUP(H83+7,'Fechas de clase'!$B$5:$B$102,1,0),H83+14),H83+7)))</f>
        <v/>
      </c>
      <c r="L83" s="288" t="str">
        <f>IF($H83="(en blanco)","",IF($H83="","",IFERROR(IF(VLOOKUP(K83+7,'Fechas de clase'!$B$5:$B$102,1,0),K83+14),K83+7)))</f>
        <v/>
      </c>
      <c r="M83" s="288" t="str">
        <f>IF($H83="(en blanco)","",IF($H83="","",IFERROR(IF(VLOOKUP(L83+7,'Fechas de clase'!$B$5:$B$102,1,0),L83+14),L83+7)))</f>
        <v/>
      </c>
      <c r="N83" s="288" t="str">
        <f>IF($H83="(en blanco)","",IF($H83="","",IFERROR(IF(VLOOKUP(M83+7,'Fechas de clase'!$B$5:$B$102,1,0),M83+14),M83+7)))</f>
        <v/>
      </c>
      <c r="O83" s="288" t="str">
        <f>IF($H83="(en blanco)","",IF($H83="","",IFERROR(IF(VLOOKUP(N83+7,'Fechas de clase'!$B$5:$B$102,1,0),N83+14),N83+7)))</f>
        <v/>
      </c>
      <c r="P83" s="288" t="str">
        <f>IF($H83="(en blanco)","",IF($H83="","",IFERROR(IF(VLOOKUP(O83+7,'Fechas de clase'!$B$5:$B$102,1,0),O83+14),O83+7)))</f>
        <v/>
      </c>
      <c r="Q83" s="288" t="str">
        <f>IF($H83="(en blanco)","",IF($H83="","",IFERROR(IF(VLOOKUP(P83+7,'Fechas de clase'!$B$5:$B$102,1,0),P83+14),P83+7)))</f>
        <v/>
      </c>
      <c r="R83" s="288" t="str">
        <f>IF($H83="(en blanco)","",IF($H83="","",IFERROR(IF(VLOOKUP(Q83+7,'Fechas de clase'!$B$5:$B$102,1,0),Q83+14),Q83+7)))</f>
        <v/>
      </c>
      <c r="S83" s="288" t="str">
        <f>IF($H83="(en blanco)","",IF($H83="","",IFERROR(IF(VLOOKUP(R83+7,'Fechas de clase'!$B$5:$B$102,1,0),R83+14),R83+7)))</f>
        <v/>
      </c>
      <c r="T83" s="288" t="str">
        <f>IF($H83="(en blanco)","",IF($H83="","",IFERROR(IF(VLOOKUP(S83+7,'Fechas de clase'!$B$5:$B$102,1,0),S83+14),S83+7)))</f>
        <v/>
      </c>
      <c r="U83" s="288" t="str">
        <f>IF($H83="(en blanco)","",IF($H83="","",IFERROR(IF(VLOOKUP(T83+7,'Fechas de clase'!$B$5:$B$102,1,0),T83+14),T83+7)))</f>
        <v/>
      </c>
      <c r="V83" s="288" t="str">
        <f>IF($H83="(en blanco)","",IF($H83="","",IFERROR(IF(VLOOKUP(U83+7,'Fechas de clase'!$B$5:$B$102,1,0),U83+14),U83+7)))</f>
        <v/>
      </c>
      <c r="W83" s="288" t="str">
        <f>IF($H83="(en blanco)","",IF($H83="","",IFERROR(IF(VLOOKUP(V83+7,'Fechas de clase'!$B$5:$B$102,1,0),V83+14),V83+7)))</f>
        <v/>
      </c>
      <c r="X83" s="288" t="str">
        <f>IF($H83="(en blanco)","",IF($H83="","",IFERROR(IF(VLOOKUP(W83+7,'Fechas de clase'!$B$5:$B$102,1,0),W83+14),W83+7)))</f>
        <v/>
      </c>
      <c r="Y83" s="288" t="str">
        <f>IF($H83="(en blanco)","",IF($H83="","",IFERROR(IF(VLOOKUP(X83+7,'Fechas de clase'!$B$5:$B$102,1,0),X83+14),X83+7)))</f>
        <v/>
      </c>
    </row>
    <row r="84" spans="2:25">
      <c r="B84" s="289"/>
      <c r="J84" s="287" t="str">
        <f t="shared" si="1"/>
        <v/>
      </c>
      <c r="K84" s="288" t="str">
        <f>IF($H84="(en blanco)","",IF($H84="","",IFERROR(IF(VLOOKUP(H84+7,'Fechas de clase'!$B$5:$B$102,1,0),H84+14),H84+7)))</f>
        <v/>
      </c>
      <c r="L84" s="288" t="str">
        <f>IF($H84="(en blanco)","",IF($H84="","",IFERROR(IF(VLOOKUP(K84+7,'Fechas de clase'!$B$5:$B$102,1,0),K84+14),K84+7)))</f>
        <v/>
      </c>
      <c r="M84" s="288" t="str">
        <f>IF($H84="(en blanco)","",IF($H84="","",IFERROR(IF(VLOOKUP(L84+7,'Fechas de clase'!$B$5:$B$102,1,0),L84+14),L84+7)))</f>
        <v/>
      </c>
      <c r="N84" s="288" t="str">
        <f>IF($H84="(en blanco)","",IF($H84="","",IFERROR(IF(VLOOKUP(M84+7,'Fechas de clase'!$B$5:$B$102,1,0),M84+14),M84+7)))</f>
        <v/>
      </c>
      <c r="O84" s="288" t="str">
        <f>IF($H84="(en blanco)","",IF($H84="","",IFERROR(IF(VLOOKUP(N84+7,'Fechas de clase'!$B$5:$B$102,1,0),N84+14),N84+7)))</f>
        <v/>
      </c>
      <c r="P84" s="288" t="str">
        <f>IF($H84="(en blanco)","",IF($H84="","",IFERROR(IF(VLOOKUP(O84+7,'Fechas de clase'!$B$5:$B$102,1,0),O84+14),O84+7)))</f>
        <v/>
      </c>
      <c r="Q84" s="288" t="str">
        <f>IF($H84="(en blanco)","",IF($H84="","",IFERROR(IF(VLOOKUP(P84+7,'Fechas de clase'!$B$5:$B$102,1,0),P84+14),P84+7)))</f>
        <v/>
      </c>
      <c r="R84" s="288" t="str">
        <f>IF($H84="(en blanco)","",IF($H84="","",IFERROR(IF(VLOOKUP(Q84+7,'Fechas de clase'!$B$5:$B$102,1,0),Q84+14),Q84+7)))</f>
        <v/>
      </c>
      <c r="S84" s="288" t="str">
        <f>IF($H84="(en blanco)","",IF($H84="","",IFERROR(IF(VLOOKUP(R84+7,'Fechas de clase'!$B$5:$B$102,1,0),R84+14),R84+7)))</f>
        <v/>
      </c>
      <c r="T84" s="288" t="str">
        <f>IF($H84="(en blanco)","",IF($H84="","",IFERROR(IF(VLOOKUP(S84+7,'Fechas de clase'!$B$5:$B$102,1,0),S84+14),S84+7)))</f>
        <v/>
      </c>
      <c r="U84" s="288" t="str">
        <f>IF($H84="(en blanco)","",IF($H84="","",IFERROR(IF(VLOOKUP(T84+7,'Fechas de clase'!$B$5:$B$102,1,0),T84+14),T84+7)))</f>
        <v/>
      </c>
      <c r="V84" s="288" t="str">
        <f>IF($H84="(en blanco)","",IF($H84="","",IFERROR(IF(VLOOKUP(U84+7,'Fechas de clase'!$B$5:$B$102,1,0),U84+14),U84+7)))</f>
        <v/>
      </c>
      <c r="W84" s="288" t="str">
        <f>IF($H84="(en blanco)","",IF($H84="","",IFERROR(IF(VLOOKUP(V84+7,'Fechas de clase'!$B$5:$B$102,1,0),V84+14),V84+7)))</f>
        <v/>
      </c>
      <c r="X84" s="288" t="str">
        <f>IF($H84="(en blanco)","",IF($H84="","",IFERROR(IF(VLOOKUP(W84+7,'Fechas de clase'!$B$5:$B$102,1,0),W84+14),W84+7)))</f>
        <v/>
      </c>
      <c r="Y84" s="288" t="str">
        <f>IF($H84="(en blanco)","",IF($H84="","",IFERROR(IF(VLOOKUP(X84+7,'Fechas de clase'!$B$5:$B$102,1,0),X84+14),X84+7)))</f>
        <v/>
      </c>
    </row>
    <row r="85" spans="2:25">
      <c r="B85" s="289"/>
      <c r="J85" s="287" t="str">
        <f t="shared" si="1"/>
        <v/>
      </c>
      <c r="K85" s="288" t="str">
        <f>IF($H85="(en blanco)","",IF($H85="","",IFERROR(IF(VLOOKUP(H85+7,'Fechas de clase'!$B$5:$B$102,1,0),H85+14),H85+7)))</f>
        <v/>
      </c>
      <c r="L85" s="288" t="str">
        <f>IF($H85="(en blanco)","",IF($H85="","",IFERROR(IF(VLOOKUP(K85+7,'Fechas de clase'!$B$5:$B$102,1,0),K85+14),K85+7)))</f>
        <v/>
      </c>
      <c r="M85" s="288" t="str">
        <f>IF($H85="(en blanco)","",IF($H85="","",IFERROR(IF(VLOOKUP(L85+7,'Fechas de clase'!$B$5:$B$102,1,0),L85+14),L85+7)))</f>
        <v/>
      </c>
      <c r="N85" s="288" t="str">
        <f>IF($H85="(en blanco)","",IF($H85="","",IFERROR(IF(VLOOKUP(M85+7,'Fechas de clase'!$B$5:$B$102,1,0),M85+14),M85+7)))</f>
        <v/>
      </c>
      <c r="O85" s="288" t="str">
        <f>IF($H85="(en blanco)","",IF($H85="","",IFERROR(IF(VLOOKUP(N85+7,'Fechas de clase'!$B$5:$B$102,1,0),N85+14),N85+7)))</f>
        <v/>
      </c>
      <c r="P85" s="288" t="str">
        <f>IF($H85="(en blanco)","",IF($H85="","",IFERROR(IF(VLOOKUP(O85+7,'Fechas de clase'!$B$5:$B$102,1,0),O85+14),O85+7)))</f>
        <v/>
      </c>
      <c r="Q85" s="288" t="str">
        <f>IF($H85="(en blanco)","",IF($H85="","",IFERROR(IF(VLOOKUP(P85+7,'Fechas de clase'!$B$5:$B$102,1,0),P85+14),P85+7)))</f>
        <v/>
      </c>
      <c r="R85" s="288" t="str">
        <f>IF($H85="(en blanco)","",IF($H85="","",IFERROR(IF(VLOOKUP(Q85+7,'Fechas de clase'!$B$5:$B$102,1,0),Q85+14),Q85+7)))</f>
        <v/>
      </c>
      <c r="S85" s="288" t="str">
        <f>IF($H85="(en blanco)","",IF($H85="","",IFERROR(IF(VLOOKUP(R85+7,'Fechas de clase'!$B$5:$B$102,1,0),R85+14),R85+7)))</f>
        <v/>
      </c>
      <c r="T85" s="288" t="str">
        <f>IF($H85="(en blanco)","",IF($H85="","",IFERROR(IF(VLOOKUP(S85+7,'Fechas de clase'!$B$5:$B$102,1,0),S85+14),S85+7)))</f>
        <v/>
      </c>
      <c r="U85" s="288" t="str">
        <f>IF($H85="(en blanco)","",IF($H85="","",IFERROR(IF(VLOOKUP(T85+7,'Fechas de clase'!$B$5:$B$102,1,0),T85+14),T85+7)))</f>
        <v/>
      </c>
      <c r="V85" s="288" t="str">
        <f>IF($H85="(en blanco)","",IF($H85="","",IFERROR(IF(VLOOKUP(U85+7,'Fechas de clase'!$B$5:$B$102,1,0),U85+14),U85+7)))</f>
        <v/>
      </c>
      <c r="W85" s="288" t="str">
        <f>IF($H85="(en blanco)","",IF($H85="","",IFERROR(IF(VLOOKUP(V85+7,'Fechas de clase'!$B$5:$B$102,1,0),V85+14),V85+7)))</f>
        <v/>
      </c>
      <c r="X85" s="288" t="str">
        <f>IF($H85="(en blanco)","",IF($H85="","",IFERROR(IF(VLOOKUP(W85+7,'Fechas de clase'!$B$5:$B$102,1,0),W85+14),W85+7)))</f>
        <v/>
      </c>
      <c r="Y85" s="288" t="str">
        <f>IF($H85="(en blanco)","",IF($H85="","",IFERROR(IF(VLOOKUP(X85+7,'Fechas de clase'!$B$5:$B$102,1,0),X85+14),X85+7)))</f>
        <v/>
      </c>
    </row>
    <row r="86" spans="2:25">
      <c r="B86" s="289"/>
      <c r="J86" s="287" t="str">
        <f t="shared" si="1"/>
        <v/>
      </c>
      <c r="K86" s="288" t="str">
        <f>IF($H86="(en blanco)","",IF($H86="","",IFERROR(IF(VLOOKUP(H86+7,'Fechas de clase'!$B$5:$B$102,1,0),H86+14),H86+7)))</f>
        <v/>
      </c>
      <c r="L86" s="288" t="str">
        <f>IF($H86="(en blanco)","",IF($H86="","",IFERROR(IF(VLOOKUP(K86+7,'Fechas de clase'!$B$5:$B$102,1,0),K86+14),K86+7)))</f>
        <v/>
      </c>
      <c r="M86" s="288" t="str">
        <f>IF($H86="(en blanco)","",IF($H86="","",IFERROR(IF(VLOOKUP(L86+7,'Fechas de clase'!$B$5:$B$102,1,0),L86+14),L86+7)))</f>
        <v/>
      </c>
      <c r="N86" s="288" t="str">
        <f>IF($H86="(en blanco)","",IF($H86="","",IFERROR(IF(VLOOKUP(M86+7,'Fechas de clase'!$B$5:$B$102,1,0),M86+14),M86+7)))</f>
        <v/>
      </c>
      <c r="O86" s="288" t="str">
        <f>IF($H86="(en blanco)","",IF($H86="","",IFERROR(IF(VLOOKUP(N86+7,'Fechas de clase'!$B$5:$B$102,1,0),N86+14),N86+7)))</f>
        <v/>
      </c>
      <c r="P86" s="288" t="str">
        <f>IF($H86="(en blanco)","",IF($H86="","",IFERROR(IF(VLOOKUP(O86+7,'Fechas de clase'!$B$5:$B$102,1,0),O86+14),O86+7)))</f>
        <v/>
      </c>
      <c r="Q86" s="288" t="str">
        <f>IF($H86="(en blanco)","",IF($H86="","",IFERROR(IF(VLOOKUP(P86+7,'Fechas de clase'!$B$5:$B$102,1,0),P86+14),P86+7)))</f>
        <v/>
      </c>
      <c r="R86" s="288" t="str">
        <f>IF($H86="(en blanco)","",IF($H86="","",IFERROR(IF(VLOOKUP(Q86+7,'Fechas de clase'!$B$5:$B$102,1,0),Q86+14),Q86+7)))</f>
        <v/>
      </c>
      <c r="S86" s="288" t="str">
        <f>IF($H86="(en blanco)","",IF($H86="","",IFERROR(IF(VLOOKUP(R86+7,'Fechas de clase'!$B$5:$B$102,1,0),R86+14),R86+7)))</f>
        <v/>
      </c>
      <c r="T86" s="288" t="str">
        <f>IF($H86="(en blanco)","",IF($H86="","",IFERROR(IF(VLOOKUP(S86+7,'Fechas de clase'!$B$5:$B$102,1,0),S86+14),S86+7)))</f>
        <v/>
      </c>
      <c r="U86" s="288" t="str">
        <f>IF($H86="(en blanco)","",IF($H86="","",IFERROR(IF(VLOOKUP(T86+7,'Fechas de clase'!$B$5:$B$102,1,0),T86+14),T86+7)))</f>
        <v/>
      </c>
      <c r="V86" s="288" t="str">
        <f>IF($H86="(en blanco)","",IF($H86="","",IFERROR(IF(VLOOKUP(U86+7,'Fechas de clase'!$B$5:$B$102,1,0),U86+14),U86+7)))</f>
        <v/>
      </c>
      <c r="W86" s="288" t="str">
        <f>IF($H86="(en blanco)","",IF($H86="","",IFERROR(IF(VLOOKUP(V86+7,'Fechas de clase'!$B$5:$B$102,1,0),V86+14),V86+7)))</f>
        <v/>
      </c>
      <c r="X86" s="288" t="str">
        <f>IF($H86="(en blanco)","",IF($H86="","",IFERROR(IF(VLOOKUP(W86+7,'Fechas de clase'!$B$5:$B$102,1,0),W86+14),W86+7)))</f>
        <v/>
      </c>
      <c r="Y86" s="288" t="str">
        <f>IF($H86="(en blanco)","",IF($H86="","",IFERROR(IF(VLOOKUP(X86+7,'Fechas de clase'!$B$5:$B$102,1,0),X86+14),X86+7)))</f>
        <v/>
      </c>
    </row>
    <row r="87" spans="2:25">
      <c r="B87" s="289"/>
      <c r="J87" s="287" t="str">
        <f t="shared" si="1"/>
        <v/>
      </c>
      <c r="K87" s="288" t="str">
        <f>IF($H87="(en blanco)","",IF($H87="","",IFERROR(IF(VLOOKUP(H87+7,'Fechas de clase'!$B$5:$B$102,1,0),H87+14),H87+7)))</f>
        <v/>
      </c>
      <c r="L87" s="288" t="str">
        <f>IF($H87="(en blanco)","",IF($H87="","",IFERROR(IF(VLOOKUP(K87+7,'Fechas de clase'!$B$5:$B$102,1,0),K87+14),K87+7)))</f>
        <v/>
      </c>
      <c r="M87" s="288" t="str">
        <f>IF($H87="(en blanco)","",IF($H87="","",IFERROR(IF(VLOOKUP(L87+7,'Fechas de clase'!$B$5:$B$102,1,0),L87+14),L87+7)))</f>
        <v/>
      </c>
      <c r="N87" s="288" t="str">
        <f>IF($H87="(en blanco)","",IF($H87="","",IFERROR(IF(VLOOKUP(M87+7,'Fechas de clase'!$B$5:$B$102,1,0),M87+14),M87+7)))</f>
        <v/>
      </c>
      <c r="O87" s="288" t="str">
        <f>IF($H87="(en blanco)","",IF($H87="","",IFERROR(IF(VLOOKUP(N87+7,'Fechas de clase'!$B$5:$B$102,1,0),N87+14),N87+7)))</f>
        <v/>
      </c>
      <c r="P87" s="288" t="str">
        <f>IF($H87="(en blanco)","",IF($H87="","",IFERROR(IF(VLOOKUP(O87+7,'Fechas de clase'!$B$5:$B$102,1,0),O87+14),O87+7)))</f>
        <v/>
      </c>
      <c r="Q87" s="288" t="str">
        <f>IF($H87="(en blanco)","",IF($H87="","",IFERROR(IF(VLOOKUP(P87+7,'Fechas de clase'!$B$5:$B$102,1,0),P87+14),P87+7)))</f>
        <v/>
      </c>
      <c r="R87" s="288" t="str">
        <f>IF($H87="(en blanco)","",IF($H87="","",IFERROR(IF(VLOOKUP(Q87+7,'Fechas de clase'!$B$5:$B$102,1,0),Q87+14),Q87+7)))</f>
        <v/>
      </c>
      <c r="S87" s="288" t="str">
        <f>IF($H87="(en blanco)","",IF($H87="","",IFERROR(IF(VLOOKUP(R87+7,'Fechas de clase'!$B$5:$B$102,1,0),R87+14),R87+7)))</f>
        <v/>
      </c>
      <c r="T87" s="288" t="str">
        <f>IF($H87="(en blanco)","",IF($H87="","",IFERROR(IF(VLOOKUP(S87+7,'Fechas de clase'!$B$5:$B$102,1,0),S87+14),S87+7)))</f>
        <v/>
      </c>
      <c r="U87" s="288" t="str">
        <f>IF($H87="(en blanco)","",IF($H87="","",IFERROR(IF(VLOOKUP(T87+7,'Fechas de clase'!$B$5:$B$102,1,0),T87+14),T87+7)))</f>
        <v/>
      </c>
      <c r="V87" s="288" t="str">
        <f>IF($H87="(en blanco)","",IF($H87="","",IFERROR(IF(VLOOKUP(U87+7,'Fechas de clase'!$B$5:$B$102,1,0),U87+14),U87+7)))</f>
        <v/>
      </c>
      <c r="W87" s="288" t="str">
        <f>IF($H87="(en blanco)","",IF($H87="","",IFERROR(IF(VLOOKUP(V87+7,'Fechas de clase'!$B$5:$B$102,1,0),V87+14),V87+7)))</f>
        <v/>
      </c>
      <c r="X87" s="288" t="str">
        <f>IF($H87="(en blanco)","",IF($H87="","",IFERROR(IF(VLOOKUP(W87+7,'Fechas de clase'!$B$5:$B$102,1,0),W87+14),W87+7)))</f>
        <v/>
      </c>
      <c r="Y87" s="288" t="str">
        <f>IF($H87="(en blanco)","",IF($H87="","",IFERROR(IF(VLOOKUP(X87+7,'Fechas de clase'!$B$5:$B$102,1,0),X87+14),X87+7)))</f>
        <v/>
      </c>
    </row>
    <row r="88" spans="2:25">
      <c r="B88" s="289"/>
      <c r="J88" s="287" t="str">
        <f t="shared" si="1"/>
        <v/>
      </c>
      <c r="K88" s="288" t="str">
        <f>IF($H88="(en blanco)","",IF($H88="","",IFERROR(IF(VLOOKUP(H88+7,'Fechas de clase'!$B$5:$B$102,1,0),H88+14),H88+7)))</f>
        <v/>
      </c>
      <c r="L88" s="288" t="str">
        <f>IF($H88="(en blanco)","",IF($H88="","",IFERROR(IF(VLOOKUP(K88+7,'Fechas de clase'!$B$5:$B$102,1,0),K88+14),K88+7)))</f>
        <v/>
      </c>
      <c r="M88" s="288" t="str">
        <f>IF($H88="(en blanco)","",IF($H88="","",IFERROR(IF(VLOOKUP(L88+7,'Fechas de clase'!$B$5:$B$102,1,0),L88+14),L88+7)))</f>
        <v/>
      </c>
      <c r="N88" s="288" t="str">
        <f>IF($H88="(en blanco)","",IF($H88="","",IFERROR(IF(VLOOKUP(M88+7,'Fechas de clase'!$B$5:$B$102,1,0),M88+14),M88+7)))</f>
        <v/>
      </c>
      <c r="O88" s="288" t="str">
        <f>IF($H88="(en blanco)","",IF($H88="","",IFERROR(IF(VLOOKUP(N88+7,'Fechas de clase'!$B$5:$B$102,1,0),N88+14),N88+7)))</f>
        <v/>
      </c>
      <c r="P88" s="288" t="str">
        <f>IF($H88="(en blanco)","",IF($H88="","",IFERROR(IF(VLOOKUP(O88+7,'Fechas de clase'!$B$5:$B$102,1,0),O88+14),O88+7)))</f>
        <v/>
      </c>
      <c r="Q88" s="288" t="str">
        <f>IF($H88="(en blanco)","",IF($H88="","",IFERROR(IF(VLOOKUP(P88+7,'Fechas de clase'!$B$5:$B$102,1,0),P88+14),P88+7)))</f>
        <v/>
      </c>
      <c r="R88" s="288" t="str">
        <f>IF($H88="(en blanco)","",IF($H88="","",IFERROR(IF(VLOOKUP(Q88+7,'Fechas de clase'!$B$5:$B$102,1,0),Q88+14),Q88+7)))</f>
        <v/>
      </c>
      <c r="S88" s="288" t="str">
        <f>IF($H88="(en blanco)","",IF($H88="","",IFERROR(IF(VLOOKUP(R88+7,'Fechas de clase'!$B$5:$B$102,1,0),R88+14),R88+7)))</f>
        <v/>
      </c>
      <c r="T88" s="288" t="str">
        <f>IF($H88="(en blanco)","",IF($H88="","",IFERROR(IF(VLOOKUP(S88+7,'Fechas de clase'!$B$5:$B$102,1,0),S88+14),S88+7)))</f>
        <v/>
      </c>
      <c r="U88" s="288" t="str">
        <f>IF($H88="(en blanco)","",IF($H88="","",IFERROR(IF(VLOOKUP(T88+7,'Fechas de clase'!$B$5:$B$102,1,0),T88+14),T88+7)))</f>
        <v/>
      </c>
      <c r="V88" s="288" t="str">
        <f>IF($H88="(en blanco)","",IF($H88="","",IFERROR(IF(VLOOKUP(U88+7,'Fechas de clase'!$B$5:$B$102,1,0),U88+14),U88+7)))</f>
        <v/>
      </c>
      <c r="W88" s="288" t="str">
        <f>IF($H88="(en blanco)","",IF($H88="","",IFERROR(IF(VLOOKUP(V88+7,'Fechas de clase'!$B$5:$B$102,1,0),V88+14),V88+7)))</f>
        <v/>
      </c>
      <c r="X88" s="288" t="str">
        <f>IF($H88="(en blanco)","",IF($H88="","",IFERROR(IF(VLOOKUP(W88+7,'Fechas de clase'!$B$5:$B$102,1,0),W88+14),W88+7)))</f>
        <v/>
      </c>
      <c r="Y88" s="288" t="str">
        <f>IF($H88="(en blanco)","",IF($H88="","",IFERROR(IF(VLOOKUP(X88+7,'Fechas de clase'!$B$5:$B$102,1,0),X88+14),X88+7)))</f>
        <v/>
      </c>
    </row>
    <row r="89" spans="2:25">
      <c r="B89" s="289"/>
      <c r="J89" s="287" t="str">
        <f t="shared" si="1"/>
        <v/>
      </c>
      <c r="K89" s="288" t="str">
        <f>IF($H89="(en blanco)","",IF($H89="","",IFERROR(IF(VLOOKUP(H89+7,'Fechas de clase'!$B$5:$B$102,1,0),H89+14),H89+7)))</f>
        <v/>
      </c>
      <c r="L89" s="288" t="str">
        <f>IF($H89="(en blanco)","",IF($H89="","",IFERROR(IF(VLOOKUP(K89+7,'Fechas de clase'!$B$5:$B$102,1,0),K89+14),K89+7)))</f>
        <v/>
      </c>
      <c r="M89" s="288" t="str">
        <f>IF($H89="(en blanco)","",IF($H89="","",IFERROR(IF(VLOOKUP(L89+7,'Fechas de clase'!$B$5:$B$102,1,0),L89+14),L89+7)))</f>
        <v/>
      </c>
      <c r="N89" s="288" t="str">
        <f>IF($H89="(en blanco)","",IF($H89="","",IFERROR(IF(VLOOKUP(M89+7,'Fechas de clase'!$B$5:$B$102,1,0),M89+14),M89+7)))</f>
        <v/>
      </c>
      <c r="O89" s="288" t="str">
        <f>IF($H89="(en blanco)","",IF($H89="","",IFERROR(IF(VLOOKUP(N89+7,'Fechas de clase'!$B$5:$B$102,1,0),N89+14),N89+7)))</f>
        <v/>
      </c>
      <c r="P89" s="288" t="str">
        <f>IF($H89="(en blanco)","",IF($H89="","",IFERROR(IF(VLOOKUP(O89+7,'Fechas de clase'!$B$5:$B$102,1,0),O89+14),O89+7)))</f>
        <v/>
      </c>
      <c r="Q89" s="288" t="str">
        <f>IF($H89="(en blanco)","",IF($H89="","",IFERROR(IF(VLOOKUP(P89+7,'Fechas de clase'!$B$5:$B$102,1,0),P89+14),P89+7)))</f>
        <v/>
      </c>
      <c r="R89" s="288" t="str">
        <f>IF($H89="(en blanco)","",IF($H89="","",IFERROR(IF(VLOOKUP(Q89+7,'Fechas de clase'!$B$5:$B$102,1,0),Q89+14),Q89+7)))</f>
        <v/>
      </c>
      <c r="S89" s="288" t="str">
        <f>IF($H89="(en blanco)","",IF($H89="","",IFERROR(IF(VLOOKUP(R89+7,'Fechas de clase'!$B$5:$B$102,1,0),R89+14),R89+7)))</f>
        <v/>
      </c>
      <c r="T89" s="288" t="str">
        <f>IF($H89="(en blanco)","",IF($H89="","",IFERROR(IF(VLOOKUP(S89+7,'Fechas de clase'!$B$5:$B$102,1,0),S89+14),S89+7)))</f>
        <v/>
      </c>
      <c r="U89" s="288" t="str">
        <f>IF($H89="(en blanco)","",IF($H89="","",IFERROR(IF(VLOOKUP(T89+7,'Fechas de clase'!$B$5:$B$102,1,0),T89+14),T89+7)))</f>
        <v/>
      </c>
      <c r="V89" s="288" t="str">
        <f>IF($H89="(en blanco)","",IF($H89="","",IFERROR(IF(VLOOKUP(U89+7,'Fechas de clase'!$B$5:$B$102,1,0),U89+14),U89+7)))</f>
        <v/>
      </c>
      <c r="W89" s="288" t="str">
        <f>IF($H89="(en blanco)","",IF($H89="","",IFERROR(IF(VLOOKUP(V89+7,'Fechas de clase'!$B$5:$B$102,1,0),V89+14),V89+7)))</f>
        <v/>
      </c>
      <c r="X89" s="288" t="str">
        <f>IF($H89="(en blanco)","",IF($H89="","",IFERROR(IF(VLOOKUP(W89+7,'Fechas de clase'!$B$5:$B$102,1,0),W89+14),W89+7)))</f>
        <v/>
      </c>
      <c r="Y89" s="288" t="str">
        <f>IF($H89="(en blanco)","",IF($H89="","",IFERROR(IF(VLOOKUP(X89+7,'Fechas de clase'!$B$5:$B$102,1,0),X89+14),X89+7)))</f>
        <v/>
      </c>
    </row>
    <row r="90" spans="2:25">
      <c r="B90" s="289"/>
      <c r="J90" s="287" t="str">
        <f t="shared" si="1"/>
        <v/>
      </c>
      <c r="K90" s="288" t="str">
        <f>IF($H90="(en blanco)","",IF($H90="","",IFERROR(IF(VLOOKUP(H90+7,'Fechas de clase'!$B$5:$B$102,1,0),H90+14),H90+7)))</f>
        <v/>
      </c>
      <c r="L90" s="288" t="str">
        <f>IF($H90="(en blanco)","",IF($H90="","",IFERROR(IF(VLOOKUP(K90+7,'Fechas de clase'!$B$5:$B$102,1,0),K90+14),K90+7)))</f>
        <v/>
      </c>
      <c r="M90" s="288" t="str">
        <f>IF($H90="(en blanco)","",IF($H90="","",IFERROR(IF(VLOOKUP(L90+7,'Fechas de clase'!$B$5:$B$102,1,0),L90+14),L90+7)))</f>
        <v/>
      </c>
      <c r="N90" s="288" t="str">
        <f>IF($H90="(en blanco)","",IF($H90="","",IFERROR(IF(VLOOKUP(M90+7,'Fechas de clase'!$B$5:$B$102,1,0),M90+14),M90+7)))</f>
        <v/>
      </c>
      <c r="O90" s="288" t="str">
        <f>IF($H90="(en blanco)","",IF($H90="","",IFERROR(IF(VLOOKUP(N90+7,'Fechas de clase'!$B$5:$B$102,1,0),N90+14),N90+7)))</f>
        <v/>
      </c>
      <c r="P90" s="288" t="str">
        <f>IF($H90="(en blanco)","",IF($H90="","",IFERROR(IF(VLOOKUP(O90+7,'Fechas de clase'!$B$5:$B$102,1,0),O90+14),O90+7)))</f>
        <v/>
      </c>
      <c r="Q90" s="288" t="str">
        <f>IF($H90="(en blanco)","",IF($H90="","",IFERROR(IF(VLOOKUP(P90+7,'Fechas de clase'!$B$5:$B$102,1,0),P90+14),P90+7)))</f>
        <v/>
      </c>
      <c r="R90" s="288" t="str">
        <f>IF($H90="(en blanco)","",IF($H90="","",IFERROR(IF(VLOOKUP(Q90+7,'Fechas de clase'!$B$5:$B$102,1,0),Q90+14),Q90+7)))</f>
        <v/>
      </c>
      <c r="S90" s="288" t="str">
        <f>IF($H90="(en blanco)","",IF($H90="","",IFERROR(IF(VLOOKUP(R90+7,'Fechas de clase'!$B$5:$B$102,1,0),R90+14),R90+7)))</f>
        <v/>
      </c>
      <c r="T90" s="288" t="str">
        <f>IF($H90="(en blanco)","",IF($H90="","",IFERROR(IF(VLOOKUP(S90+7,'Fechas de clase'!$B$5:$B$102,1,0),S90+14),S90+7)))</f>
        <v/>
      </c>
      <c r="U90" s="288" t="str">
        <f>IF($H90="(en blanco)","",IF($H90="","",IFERROR(IF(VLOOKUP(T90+7,'Fechas de clase'!$B$5:$B$102,1,0),T90+14),T90+7)))</f>
        <v/>
      </c>
      <c r="V90" s="288" t="str">
        <f>IF($H90="(en blanco)","",IF($H90="","",IFERROR(IF(VLOOKUP(U90+7,'Fechas de clase'!$B$5:$B$102,1,0),U90+14),U90+7)))</f>
        <v/>
      </c>
      <c r="W90" s="288" t="str">
        <f>IF($H90="(en blanco)","",IF($H90="","",IFERROR(IF(VLOOKUP(V90+7,'Fechas de clase'!$B$5:$B$102,1,0),V90+14),V90+7)))</f>
        <v/>
      </c>
      <c r="X90" s="288" t="str">
        <f>IF($H90="(en blanco)","",IF($H90="","",IFERROR(IF(VLOOKUP(W90+7,'Fechas de clase'!$B$5:$B$102,1,0),W90+14),W90+7)))</f>
        <v/>
      </c>
      <c r="Y90" s="288" t="str">
        <f>IF($H90="(en blanco)","",IF($H90="","",IFERROR(IF(VLOOKUP(X90+7,'Fechas de clase'!$B$5:$B$102,1,0),X90+14),X90+7)))</f>
        <v/>
      </c>
    </row>
    <row r="91" spans="2:25">
      <c r="B91" s="289"/>
      <c r="J91" s="287" t="str">
        <f t="shared" si="1"/>
        <v/>
      </c>
      <c r="K91" s="288" t="str">
        <f>IF($H91="(en blanco)","",IF($H91="","",IFERROR(IF(VLOOKUP(H91+7,'Fechas de clase'!$B$5:$B$102,1,0),H91+14),H91+7)))</f>
        <v/>
      </c>
      <c r="L91" s="288" t="str">
        <f>IF($H91="(en blanco)","",IF($H91="","",IFERROR(IF(VLOOKUP(K91+7,'Fechas de clase'!$B$5:$B$102,1,0),K91+14),K91+7)))</f>
        <v/>
      </c>
      <c r="M91" s="288" t="str">
        <f>IF($H91="(en blanco)","",IF($H91="","",IFERROR(IF(VLOOKUP(L91+7,'Fechas de clase'!$B$5:$B$102,1,0),L91+14),L91+7)))</f>
        <v/>
      </c>
      <c r="N91" s="288" t="str">
        <f>IF($H91="(en blanco)","",IF($H91="","",IFERROR(IF(VLOOKUP(M91+7,'Fechas de clase'!$B$5:$B$102,1,0),M91+14),M91+7)))</f>
        <v/>
      </c>
      <c r="O91" s="288" t="str">
        <f>IF($H91="(en blanco)","",IF($H91="","",IFERROR(IF(VLOOKUP(N91+7,'Fechas de clase'!$B$5:$B$102,1,0),N91+14),N91+7)))</f>
        <v/>
      </c>
      <c r="P91" s="288" t="str">
        <f>IF($H91="(en blanco)","",IF($H91="","",IFERROR(IF(VLOOKUP(O91+7,'Fechas de clase'!$B$5:$B$102,1,0),O91+14),O91+7)))</f>
        <v/>
      </c>
      <c r="Q91" s="288" t="str">
        <f>IF($H91="(en blanco)","",IF($H91="","",IFERROR(IF(VLOOKUP(P91+7,'Fechas de clase'!$B$5:$B$102,1,0),P91+14),P91+7)))</f>
        <v/>
      </c>
      <c r="R91" s="288" t="str">
        <f>IF($H91="(en blanco)","",IF($H91="","",IFERROR(IF(VLOOKUP(Q91+7,'Fechas de clase'!$B$5:$B$102,1,0),Q91+14),Q91+7)))</f>
        <v/>
      </c>
      <c r="S91" s="288" t="str">
        <f>IF($H91="(en blanco)","",IF($H91="","",IFERROR(IF(VLOOKUP(R91+7,'Fechas de clase'!$B$5:$B$102,1,0),R91+14),R91+7)))</f>
        <v/>
      </c>
      <c r="T91" s="288" t="str">
        <f>IF($H91="(en blanco)","",IF($H91="","",IFERROR(IF(VLOOKUP(S91+7,'Fechas de clase'!$B$5:$B$102,1,0),S91+14),S91+7)))</f>
        <v/>
      </c>
      <c r="U91" s="288" t="str">
        <f>IF($H91="(en blanco)","",IF($H91="","",IFERROR(IF(VLOOKUP(T91+7,'Fechas de clase'!$B$5:$B$102,1,0),T91+14),T91+7)))</f>
        <v/>
      </c>
      <c r="V91" s="288" t="str">
        <f>IF($H91="(en blanco)","",IF($H91="","",IFERROR(IF(VLOOKUP(U91+7,'Fechas de clase'!$B$5:$B$102,1,0),U91+14),U91+7)))</f>
        <v/>
      </c>
      <c r="W91" s="288" t="str">
        <f>IF($H91="(en blanco)","",IF($H91="","",IFERROR(IF(VLOOKUP(V91+7,'Fechas de clase'!$B$5:$B$102,1,0),V91+14),V91+7)))</f>
        <v/>
      </c>
      <c r="X91" s="288" t="str">
        <f>IF($H91="(en blanco)","",IF($H91="","",IFERROR(IF(VLOOKUP(W91+7,'Fechas de clase'!$B$5:$B$102,1,0),W91+14),W91+7)))</f>
        <v/>
      </c>
      <c r="Y91" s="288" t="str">
        <f>IF($H91="(en blanco)","",IF($H91="","",IFERROR(IF(VLOOKUP(X91+7,'Fechas de clase'!$B$5:$B$102,1,0),X91+14),X91+7)))</f>
        <v/>
      </c>
    </row>
    <row r="92" spans="2:25">
      <c r="B92" s="289"/>
      <c r="J92" s="287" t="str">
        <f t="shared" si="1"/>
        <v/>
      </c>
      <c r="K92" s="288" t="str">
        <f>IF($H92="(en blanco)","",IF($H92="","",IFERROR(IF(VLOOKUP(H92+7,'Fechas de clase'!$B$5:$B$102,1,0),H92+14),H92+7)))</f>
        <v/>
      </c>
      <c r="L92" s="288" t="str">
        <f>IF($H92="(en blanco)","",IF($H92="","",IFERROR(IF(VLOOKUP(K92+7,'Fechas de clase'!$B$5:$B$102,1,0),K92+14),K92+7)))</f>
        <v/>
      </c>
      <c r="M92" s="288" t="str">
        <f>IF($H92="(en blanco)","",IF($H92="","",IFERROR(IF(VLOOKUP(L92+7,'Fechas de clase'!$B$5:$B$102,1,0),L92+14),L92+7)))</f>
        <v/>
      </c>
      <c r="N92" s="288" t="str">
        <f>IF($H92="(en blanco)","",IF($H92="","",IFERROR(IF(VLOOKUP(M92+7,'Fechas de clase'!$B$5:$B$102,1,0),M92+14),M92+7)))</f>
        <v/>
      </c>
      <c r="O92" s="288" t="str">
        <f>IF($H92="(en blanco)","",IF($H92="","",IFERROR(IF(VLOOKUP(N92+7,'Fechas de clase'!$B$5:$B$102,1,0),N92+14),N92+7)))</f>
        <v/>
      </c>
      <c r="P92" s="288" t="str">
        <f>IF($H92="(en blanco)","",IF($H92="","",IFERROR(IF(VLOOKUP(O92+7,'Fechas de clase'!$B$5:$B$102,1,0),O92+14),O92+7)))</f>
        <v/>
      </c>
      <c r="Q92" s="288" t="str">
        <f>IF($H92="(en blanco)","",IF($H92="","",IFERROR(IF(VLOOKUP(P92+7,'Fechas de clase'!$B$5:$B$102,1,0),P92+14),P92+7)))</f>
        <v/>
      </c>
      <c r="R92" s="288" t="str">
        <f>IF($H92="(en blanco)","",IF($H92="","",IFERROR(IF(VLOOKUP(Q92+7,'Fechas de clase'!$B$5:$B$102,1,0),Q92+14),Q92+7)))</f>
        <v/>
      </c>
      <c r="S92" s="288" t="str">
        <f>IF($H92="(en blanco)","",IF($H92="","",IFERROR(IF(VLOOKUP(R92+7,'Fechas de clase'!$B$5:$B$102,1,0),R92+14),R92+7)))</f>
        <v/>
      </c>
      <c r="T92" s="288" t="str">
        <f>IF($H92="(en blanco)","",IF($H92="","",IFERROR(IF(VLOOKUP(S92+7,'Fechas de clase'!$B$5:$B$102,1,0),S92+14),S92+7)))</f>
        <v/>
      </c>
      <c r="U92" s="288" t="str">
        <f>IF($H92="(en blanco)","",IF($H92="","",IFERROR(IF(VLOOKUP(T92+7,'Fechas de clase'!$B$5:$B$102,1,0),T92+14),T92+7)))</f>
        <v/>
      </c>
      <c r="V92" s="288" t="str">
        <f>IF($H92="(en blanco)","",IF($H92="","",IFERROR(IF(VLOOKUP(U92+7,'Fechas de clase'!$B$5:$B$102,1,0),U92+14),U92+7)))</f>
        <v/>
      </c>
      <c r="W92" s="288" t="str">
        <f>IF($H92="(en blanco)","",IF($H92="","",IFERROR(IF(VLOOKUP(V92+7,'Fechas de clase'!$B$5:$B$102,1,0),V92+14),V92+7)))</f>
        <v/>
      </c>
      <c r="X92" s="288" t="str">
        <f>IF($H92="(en blanco)","",IF($H92="","",IFERROR(IF(VLOOKUP(W92+7,'Fechas de clase'!$B$5:$B$102,1,0),W92+14),W92+7)))</f>
        <v/>
      </c>
      <c r="Y92" s="288" t="str">
        <f>IF($H92="(en blanco)","",IF($H92="","",IFERROR(IF(VLOOKUP(X92+7,'Fechas de clase'!$B$5:$B$102,1,0),X92+14),X92+7)))</f>
        <v/>
      </c>
    </row>
    <row r="93" spans="2:25">
      <c r="B93" s="289"/>
      <c r="J93" s="287" t="str">
        <f t="shared" si="1"/>
        <v/>
      </c>
      <c r="K93" s="288" t="str">
        <f>IF($H93="(en blanco)","",IF($H93="","",IFERROR(IF(VLOOKUP(H93+7,'Fechas de clase'!$B$5:$B$102,1,0),H93+14),H93+7)))</f>
        <v/>
      </c>
      <c r="L93" s="288" t="str">
        <f>IF($H93="(en blanco)","",IF($H93="","",IFERROR(IF(VLOOKUP(K93+7,'Fechas de clase'!$B$5:$B$102,1,0),K93+14),K93+7)))</f>
        <v/>
      </c>
      <c r="M93" s="288" t="str">
        <f>IF($H93="(en blanco)","",IF($H93="","",IFERROR(IF(VLOOKUP(L93+7,'Fechas de clase'!$B$5:$B$102,1,0),L93+14),L93+7)))</f>
        <v/>
      </c>
      <c r="N93" s="288" t="str">
        <f>IF($H93="(en blanco)","",IF($H93="","",IFERROR(IF(VLOOKUP(M93+7,'Fechas de clase'!$B$5:$B$102,1,0),M93+14),M93+7)))</f>
        <v/>
      </c>
      <c r="O93" s="288" t="str">
        <f>IF($H93="(en blanco)","",IF($H93="","",IFERROR(IF(VLOOKUP(N93+7,'Fechas de clase'!$B$5:$B$102,1,0),N93+14),N93+7)))</f>
        <v/>
      </c>
      <c r="P93" s="288" t="str">
        <f>IF($H93="(en blanco)","",IF($H93="","",IFERROR(IF(VLOOKUP(O93+7,'Fechas de clase'!$B$5:$B$102,1,0),O93+14),O93+7)))</f>
        <v/>
      </c>
      <c r="Q93" s="288" t="str">
        <f>IF($H93="(en blanco)","",IF($H93="","",IFERROR(IF(VLOOKUP(P93+7,'Fechas de clase'!$B$5:$B$102,1,0),P93+14),P93+7)))</f>
        <v/>
      </c>
      <c r="R93" s="288" t="str">
        <f>IF($H93="(en blanco)","",IF($H93="","",IFERROR(IF(VLOOKUP(Q93+7,'Fechas de clase'!$B$5:$B$102,1,0),Q93+14),Q93+7)))</f>
        <v/>
      </c>
      <c r="S93" s="288" t="str">
        <f>IF($H93="(en blanco)","",IF($H93="","",IFERROR(IF(VLOOKUP(R93+7,'Fechas de clase'!$B$5:$B$102,1,0),R93+14),R93+7)))</f>
        <v/>
      </c>
      <c r="T93" s="288" t="str">
        <f>IF($H93="(en blanco)","",IF($H93="","",IFERROR(IF(VLOOKUP(S93+7,'Fechas de clase'!$B$5:$B$102,1,0),S93+14),S93+7)))</f>
        <v/>
      </c>
      <c r="U93" s="288" t="str">
        <f>IF($H93="(en blanco)","",IF($H93="","",IFERROR(IF(VLOOKUP(T93+7,'Fechas de clase'!$B$5:$B$102,1,0),T93+14),T93+7)))</f>
        <v/>
      </c>
      <c r="V93" s="288" t="str">
        <f>IF($H93="(en blanco)","",IF($H93="","",IFERROR(IF(VLOOKUP(U93+7,'Fechas de clase'!$B$5:$B$102,1,0),U93+14),U93+7)))</f>
        <v/>
      </c>
      <c r="W93" s="288" t="str">
        <f>IF($H93="(en blanco)","",IF($H93="","",IFERROR(IF(VLOOKUP(V93+7,'Fechas de clase'!$B$5:$B$102,1,0),V93+14),V93+7)))</f>
        <v/>
      </c>
      <c r="X93" s="288" t="str">
        <f>IF($H93="(en blanco)","",IF($H93="","",IFERROR(IF(VLOOKUP(W93+7,'Fechas de clase'!$B$5:$B$102,1,0),W93+14),W93+7)))</f>
        <v/>
      </c>
      <c r="Y93" s="288" t="str">
        <f>IF($H93="(en blanco)","",IF($H93="","",IFERROR(IF(VLOOKUP(X93+7,'Fechas de clase'!$B$5:$B$102,1,0),X93+14),X93+7)))</f>
        <v/>
      </c>
    </row>
    <row r="94" spans="2:25">
      <c r="B94" s="289"/>
      <c r="J94" s="287" t="str">
        <f t="shared" si="1"/>
        <v/>
      </c>
      <c r="K94" s="288" t="str">
        <f>IF($H94="(en blanco)","",IF($H94="","",IFERROR(IF(VLOOKUP(H94+7,'Fechas de clase'!$B$5:$B$102,1,0),H94+14),H94+7)))</f>
        <v/>
      </c>
      <c r="L94" s="288" t="str">
        <f>IF($H94="(en blanco)","",IF($H94="","",IFERROR(IF(VLOOKUP(K94+7,'Fechas de clase'!$B$5:$B$102,1,0),K94+14),K94+7)))</f>
        <v/>
      </c>
      <c r="M94" s="288" t="str">
        <f>IF($H94="(en blanco)","",IF($H94="","",IFERROR(IF(VLOOKUP(L94+7,'Fechas de clase'!$B$5:$B$102,1,0),L94+14),L94+7)))</f>
        <v/>
      </c>
      <c r="N94" s="288" t="str">
        <f>IF($H94="(en blanco)","",IF($H94="","",IFERROR(IF(VLOOKUP(M94+7,'Fechas de clase'!$B$5:$B$102,1,0),M94+14),M94+7)))</f>
        <v/>
      </c>
      <c r="O94" s="288" t="str">
        <f>IF($H94="(en blanco)","",IF($H94="","",IFERROR(IF(VLOOKUP(N94+7,'Fechas de clase'!$B$5:$B$102,1,0),N94+14),N94+7)))</f>
        <v/>
      </c>
      <c r="P94" s="288" t="str">
        <f>IF($H94="(en blanco)","",IF($H94="","",IFERROR(IF(VLOOKUP(O94+7,'Fechas de clase'!$B$5:$B$102,1,0),O94+14),O94+7)))</f>
        <v/>
      </c>
      <c r="Q94" s="288" t="str">
        <f>IF($H94="(en blanco)","",IF($H94="","",IFERROR(IF(VLOOKUP(P94+7,'Fechas de clase'!$B$5:$B$102,1,0),P94+14),P94+7)))</f>
        <v/>
      </c>
      <c r="R94" s="288" t="str">
        <f>IF($H94="(en blanco)","",IF($H94="","",IFERROR(IF(VLOOKUP(Q94+7,'Fechas de clase'!$B$5:$B$102,1,0),Q94+14),Q94+7)))</f>
        <v/>
      </c>
      <c r="S94" s="288" t="str">
        <f>IF($H94="(en blanco)","",IF($H94="","",IFERROR(IF(VLOOKUP(R94+7,'Fechas de clase'!$B$5:$B$102,1,0),R94+14),R94+7)))</f>
        <v/>
      </c>
      <c r="T94" s="288" t="str">
        <f>IF($H94="(en blanco)","",IF($H94="","",IFERROR(IF(VLOOKUP(S94+7,'Fechas de clase'!$B$5:$B$102,1,0),S94+14),S94+7)))</f>
        <v/>
      </c>
      <c r="U94" s="288" t="str">
        <f>IF($H94="(en blanco)","",IF($H94="","",IFERROR(IF(VLOOKUP(T94+7,'Fechas de clase'!$B$5:$B$102,1,0),T94+14),T94+7)))</f>
        <v/>
      </c>
      <c r="V94" s="288" t="str">
        <f>IF($H94="(en blanco)","",IF($H94="","",IFERROR(IF(VLOOKUP(U94+7,'Fechas de clase'!$B$5:$B$102,1,0),U94+14),U94+7)))</f>
        <v/>
      </c>
      <c r="W94" s="288" t="str">
        <f>IF($H94="(en blanco)","",IF($H94="","",IFERROR(IF(VLOOKUP(V94+7,'Fechas de clase'!$B$5:$B$102,1,0),V94+14),V94+7)))</f>
        <v/>
      </c>
      <c r="X94" s="288" t="str">
        <f>IF($H94="(en blanco)","",IF($H94="","",IFERROR(IF(VLOOKUP(W94+7,'Fechas de clase'!$B$5:$B$102,1,0),W94+14),W94+7)))</f>
        <v/>
      </c>
      <c r="Y94" s="288" t="str">
        <f>IF($H94="(en blanco)","",IF($H94="","",IFERROR(IF(VLOOKUP(X94+7,'Fechas de clase'!$B$5:$B$102,1,0),X94+14),X94+7)))</f>
        <v/>
      </c>
    </row>
    <row r="95" spans="2:25">
      <c r="B95" s="289"/>
      <c r="J95" s="287" t="str">
        <f t="shared" si="1"/>
        <v/>
      </c>
      <c r="K95" s="288" t="str">
        <f>IF($H95="(en blanco)","",IF($H95="","",IFERROR(IF(VLOOKUP(H95+7,'Fechas de clase'!$B$5:$B$102,1,0),H95+14),H95+7)))</f>
        <v/>
      </c>
      <c r="L95" s="288" t="str">
        <f>IF($H95="(en blanco)","",IF($H95="","",IFERROR(IF(VLOOKUP(K95+7,'Fechas de clase'!$B$5:$B$102,1,0),K95+14),K95+7)))</f>
        <v/>
      </c>
      <c r="M95" s="288" t="str">
        <f>IF($H95="(en blanco)","",IF($H95="","",IFERROR(IF(VLOOKUP(L95+7,'Fechas de clase'!$B$5:$B$102,1,0),L95+14),L95+7)))</f>
        <v/>
      </c>
      <c r="N95" s="288" t="str">
        <f>IF($H95="(en blanco)","",IF($H95="","",IFERROR(IF(VLOOKUP(M95+7,'Fechas de clase'!$B$5:$B$102,1,0),M95+14),M95+7)))</f>
        <v/>
      </c>
      <c r="O95" s="288" t="str">
        <f>IF($H95="(en blanco)","",IF($H95="","",IFERROR(IF(VLOOKUP(N95+7,'Fechas de clase'!$B$5:$B$102,1,0),N95+14),N95+7)))</f>
        <v/>
      </c>
      <c r="P95" s="288" t="str">
        <f>IF($H95="(en blanco)","",IF($H95="","",IFERROR(IF(VLOOKUP(O95+7,'Fechas de clase'!$B$5:$B$102,1,0),O95+14),O95+7)))</f>
        <v/>
      </c>
      <c r="Q95" s="288" t="str">
        <f>IF($H95="(en blanco)","",IF($H95="","",IFERROR(IF(VLOOKUP(P95+7,'Fechas de clase'!$B$5:$B$102,1,0),P95+14),P95+7)))</f>
        <v/>
      </c>
      <c r="R95" s="288" t="str">
        <f>IF($H95="(en blanco)","",IF($H95="","",IFERROR(IF(VLOOKUP(Q95+7,'Fechas de clase'!$B$5:$B$102,1,0),Q95+14),Q95+7)))</f>
        <v/>
      </c>
      <c r="S95" s="288" t="str">
        <f>IF($H95="(en blanco)","",IF($H95="","",IFERROR(IF(VLOOKUP(R95+7,'Fechas de clase'!$B$5:$B$102,1,0),R95+14),R95+7)))</f>
        <v/>
      </c>
      <c r="T95" s="288" t="str">
        <f>IF($H95="(en blanco)","",IF($H95="","",IFERROR(IF(VLOOKUP(S95+7,'Fechas de clase'!$B$5:$B$102,1,0),S95+14),S95+7)))</f>
        <v/>
      </c>
      <c r="U95" s="288" t="str">
        <f>IF($H95="(en blanco)","",IF($H95="","",IFERROR(IF(VLOOKUP(T95+7,'Fechas de clase'!$B$5:$B$102,1,0),T95+14),T95+7)))</f>
        <v/>
      </c>
      <c r="V95" s="288" t="str">
        <f>IF($H95="(en blanco)","",IF($H95="","",IFERROR(IF(VLOOKUP(U95+7,'Fechas de clase'!$B$5:$B$102,1,0),U95+14),U95+7)))</f>
        <v/>
      </c>
      <c r="W95" s="288" t="str">
        <f>IF($H95="(en blanco)","",IF($H95="","",IFERROR(IF(VLOOKUP(V95+7,'Fechas de clase'!$B$5:$B$102,1,0),V95+14),V95+7)))</f>
        <v/>
      </c>
      <c r="X95" s="288" t="str">
        <f>IF($H95="(en blanco)","",IF($H95="","",IFERROR(IF(VLOOKUP(W95+7,'Fechas de clase'!$B$5:$B$102,1,0),W95+14),W95+7)))</f>
        <v/>
      </c>
      <c r="Y95" s="288" t="str">
        <f>IF($H95="(en blanco)","",IF($H95="","",IFERROR(IF(VLOOKUP(X95+7,'Fechas de clase'!$B$5:$B$102,1,0),X95+14),X95+7)))</f>
        <v/>
      </c>
    </row>
    <row r="96" spans="2:25">
      <c r="B96" s="289"/>
      <c r="J96" s="287" t="str">
        <f t="shared" si="1"/>
        <v/>
      </c>
      <c r="K96" s="288" t="str">
        <f>IF($H96="(en blanco)","",IF($H96="","",IFERROR(IF(VLOOKUP(H96+7,'Fechas de clase'!$B$5:$B$102,1,0),H96+14),H96+7)))</f>
        <v/>
      </c>
      <c r="L96" s="288" t="str">
        <f>IF($H96="(en blanco)","",IF($H96="","",IFERROR(IF(VLOOKUP(K96+7,'Fechas de clase'!$B$5:$B$102,1,0),K96+14),K96+7)))</f>
        <v/>
      </c>
      <c r="M96" s="288" t="str">
        <f>IF($H96="(en blanco)","",IF($H96="","",IFERROR(IF(VLOOKUP(L96+7,'Fechas de clase'!$B$5:$B$102,1,0),L96+14),L96+7)))</f>
        <v/>
      </c>
      <c r="N96" s="288" t="str">
        <f>IF($H96="(en blanco)","",IF($H96="","",IFERROR(IF(VLOOKUP(M96+7,'Fechas de clase'!$B$5:$B$102,1,0),M96+14),M96+7)))</f>
        <v/>
      </c>
      <c r="O96" s="288" t="str">
        <f>IF($H96="(en blanco)","",IF($H96="","",IFERROR(IF(VLOOKUP(N96+7,'Fechas de clase'!$B$5:$B$102,1,0),N96+14),N96+7)))</f>
        <v/>
      </c>
      <c r="P96" s="288" t="str">
        <f>IF($H96="(en blanco)","",IF($H96="","",IFERROR(IF(VLOOKUP(O96+7,'Fechas de clase'!$B$5:$B$102,1,0),O96+14),O96+7)))</f>
        <v/>
      </c>
      <c r="Q96" s="288" t="str">
        <f>IF($H96="(en blanco)","",IF($H96="","",IFERROR(IF(VLOOKUP(P96+7,'Fechas de clase'!$B$5:$B$102,1,0),P96+14),P96+7)))</f>
        <v/>
      </c>
      <c r="R96" s="288" t="str">
        <f>IF($H96="(en blanco)","",IF($H96="","",IFERROR(IF(VLOOKUP(Q96+7,'Fechas de clase'!$B$5:$B$102,1,0),Q96+14),Q96+7)))</f>
        <v/>
      </c>
      <c r="S96" s="288" t="str">
        <f>IF($H96="(en blanco)","",IF($H96="","",IFERROR(IF(VLOOKUP(R96+7,'Fechas de clase'!$B$5:$B$102,1,0),R96+14),R96+7)))</f>
        <v/>
      </c>
      <c r="T96" s="288" t="str">
        <f>IF($H96="(en blanco)","",IF($H96="","",IFERROR(IF(VLOOKUP(S96+7,'Fechas de clase'!$B$5:$B$102,1,0),S96+14),S96+7)))</f>
        <v/>
      </c>
      <c r="U96" s="288" t="str">
        <f>IF($H96="(en blanco)","",IF($H96="","",IFERROR(IF(VLOOKUP(T96+7,'Fechas de clase'!$B$5:$B$102,1,0),T96+14),T96+7)))</f>
        <v/>
      </c>
      <c r="V96" s="288" t="str">
        <f>IF($H96="(en blanco)","",IF($H96="","",IFERROR(IF(VLOOKUP(U96+7,'Fechas de clase'!$B$5:$B$102,1,0),U96+14),U96+7)))</f>
        <v/>
      </c>
      <c r="W96" s="288" t="str">
        <f>IF($H96="(en blanco)","",IF($H96="","",IFERROR(IF(VLOOKUP(V96+7,'Fechas de clase'!$B$5:$B$102,1,0),V96+14),V96+7)))</f>
        <v/>
      </c>
      <c r="X96" s="288" t="str">
        <f>IF($H96="(en blanco)","",IF($H96="","",IFERROR(IF(VLOOKUP(W96+7,'Fechas de clase'!$B$5:$B$102,1,0),W96+14),W96+7)))</f>
        <v/>
      </c>
      <c r="Y96" s="288" t="str">
        <f>IF($H96="(en blanco)","",IF($H96="","",IFERROR(IF(VLOOKUP(X96+7,'Fechas de clase'!$B$5:$B$102,1,0),X96+14),X96+7)))</f>
        <v/>
      </c>
    </row>
    <row r="97" spans="2:25">
      <c r="B97" s="289"/>
      <c r="J97" s="287" t="str">
        <f t="shared" si="1"/>
        <v/>
      </c>
      <c r="K97" s="288" t="str">
        <f>IF($H97="(en blanco)","",IF($H97="","",IFERROR(IF(VLOOKUP(H97+7,'Fechas de clase'!$B$5:$B$102,1,0),H97+14),H97+7)))</f>
        <v/>
      </c>
      <c r="L97" s="288" t="str">
        <f>IF($H97="(en blanco)","",IF($H97="","",IFERROR(IF(VLOOKUP(K97+7,'Fechas de clase'!$B$5:$B$102,1,0),K97+14),K97+7)))</f>
        <v/>
      </c>
      <c r="M97" s="288" t="str">
        <f>IF($H97="(en blanco)","",IF($H97="","",IFERROR(IF(VLOOKUP(L97+7,'Fechas de clase'!$B$5:$B$102,1,0),L97+14),L97+7)))</f>
        <v/>
      </c>
      <c r="N97" s="288" t="str">
        <f>IF($H97="(en blanco)","",IF($H97="","",IFERROR(IF(VLOOKUP(M97+7,'Fechas de clase'!$B$5:$B$102,1,0),M97+14),M97+7)))</f>
        <v/>
      </c>
      <c r="O97" s="288" t="str">
        <f>IF($H97="(en blanco)","",IF($H97="","",IFERROR(IF(VLOOKUP(N97+7,'Fechas de clase'!$B$5:$B$102,1,0),N97+14),N97+7)))</f>
        <v/>
      </c>
      <c r="P97" s="288" t="str">
        <f>IF($H97="(en blanco)","",IF($H97="","",IFERROR(IF(VLOOKUP(O97+7,'Fechas de clase'!$B$5:$B$102,1,0),O97+14),O97+7)))</f>
        <v/>
      </c>
      <c r="Q97" s="288" t="str">
        <f>IF($H97="(en blanco)","",IF($H97="","",IFERROR(IF(VLOOKUP(P97+7,'Fechas de clase'!$B$5:$B$102,1,0),P97+14),P97+7)))</f>
        <v/>
      </c>
      <c r="R97" s="288" t="str">
        <f>IF($H97="(en blanco)","",IF($H97="","",IFERROR(IF(VLOOKUP(Q97+7,'Fechas de clase'!$B$5:$B$102,1,0),Q97+14),Q97+7)))</f>
        <v/>
      </c>
      <c r="S97" s="288" t="str">
        <f>IF($H97="(en blanco)","",IF($H97="","",IFERROR(IF(VLOOKUP(R97+7,'Fechas de clase'!$B$5:$B$102,1,0),R97+14),R97+7)))</f>
        <v/>
      </c>
      <c r="T97" s="288" t="str">
        <f>IF($H97="(en blanco)","",IF($H97="","",IFERROR(IF(VLOOKUP(S97+7,'Fechas de clase'!$B$5:$B$102,1,0),S97+14),S97+7)))</f>
        <v/>
      </c>
      <c r="U97" s="288" t="str">
        <f>IF($H97="(en blanco)","",IF($H97="","",IFERROR(IF(VLOOKUP(T97+7,'Fechas de clase'!$B$5:$B$102,1,0),T97+14),T97+7)))</f>
        <v/>
      </c>
      <c r="V97" s="288" t="str">
        <f>IF($H97="(en blanco)","",IF($H97="","",IFERROR(IF(VLOOKUP(U97+7,'Fechas de clase'!$B$5:$B$102,1,0),U97+14),U97+7)))</f>
        <v/>
      </c>
      <c r="W97" s="288" t="str">
        <f>IF($H97="(en blanco)","",IF($H97="","",IFERROR(IF(VLOOKUP(V97+7,'Fechas de clase'!$B$5:$B$102,1,0),V97+14),V97+7)))</f>
        <v/>
      </c>
      <c r="X97" s="288" t="str">
        <f>IF($H97="(en blanco)","",IF($H97="","",IFERROR(IF(VLOOKUP(W97+7,'Fechas de clase'!$B$5:$B$102,1,0),W97+14),W97+7)))</f>
        <v/>
      </c>
      <c r="Y97" s="288" t="str">
        <f>IF($H97="(en blanco)","",IF($H97="","",IFERROR(IF(VLOOKUP(X97+7,'Fechas de clase'!$B$5:$B$102,1,0),X97+14),X97+7)))</f>
        <v/>
      </c>
    </row>
    <row r="98" spans="2:25">
      <c r="B98" s="289"/>
      <c r="J98" s="287" t="str">
        <f t="shared" si="1"/>
        <v/>
      </c>
      <c r="K98" s="288" t="str">
        <f>IF($H98="(en blanco)","",IF($H98="","",IFERROR(IF(VLOOKUP(H98+7,'Fechas de clase'!$B$5:$B$102,1,0),H98+14),H98+7)))</f>
        <v/>
      </c>
      <c r="L98" s="288" t="str">
        <f>IF($H98="(en blanco)","",IF($H98="","",IFERROR(IF(VLOOKUP(K98+7,'Fechas de clase'!$B$5:$B$102,1,0),K98+14),K98+7)))</f>
        <v/>
      </c>
      <c r="M98" s="288" t="str">
        <f>IF($H98="(en blanco)","",IF($H98="","",IFERROR(IF(VLOOKUP(L98+7,'Fechas de clase'!$B$5:$B$102,1,0),L98+14),L98+7)))</f>
        <v/>
      </c>
      <c r="N98" s="288" t="str">
        <f>IF($H98="(en blanco)","",IF($H98="","",IFERROR(IF(VLOOKUP(M98+7,'Fechas de clase'!$B$5:$B$102,1,0),M98+14),M98+7)))</f>
        <v/>
      </c>
      <c r="O98" s="288" t="str">
        <f>IF($H98="(en blanco)","",IF($H98="","",IFERROR(IF(VLOOKUP(N98+7,'Fechas de clase'!$B$5:$B$102,1,0),N98+14),N98+7)))</f>
        <v/>
      </c>
      <c r="P98" s="288" t="str">
        <f>IF($H98="(en blanco)","",IF($H98="","",IFERROR(IF(VLOOKUP(O98+7,'Fechas de clase'!$B$5:$B$102,1,0),O98+14),O98+7)))</f>
        <v/>
      </c>
      <c r="Q98" s="288" t="str">
        <f>IF($H98="(en blanco)","",IF($H98="","",IFERROR(IF(VLOOKUP(P98+7,'Fechas de clase'!$B$5:$B$102,1,0),P98+14),P98+7)))</f>
        <v/>
      </c>
      <c r="R98" s="288" t="str">
        <f>IF($H98="(en blanco)","",IF($H98="","",IFERROR(IF(VLOOKUP(Q98+7,'Fechas de clase'!$B$5:$B$102,1,0),Q98+14),Q98+7)))</f>
        <v/>
      </c>
      <c r="S98" s="288" t="str">
        <f>IF($H98="(en blanco)","",IF($H98="","",IFERROR(IF(VLOOKUP(R98+7,'Fechas de clase'!$B$5:$B$102,1,0),R98+14),R98+7)))</f>
        <v/>
      </c>
      <c r="T98" s="288" t="str">
        <f>IF($H98="(en blanco)","",IF($H98="","",IFERROR(IF(VLOOKUP(S98+7,'Fechas de clase'!$B$5:$B$102,1,0),S98+14),S98+7)))</f>
        <v/>
      </c>
      <c r="U98" s="288" t="str">
        <f>IF($H98="(en blanco)","",IF($H98="","",IFERROR(IF(VLOOKUP(T98+7,'Fechas de clase'!$B$5:$B$102,1,0),T98+14),T98+7)))</f>
        <v/>
      </c>
      <c r="V98" s="288" t="str">
        <f>IF($H98="(en blanco)","",IF($H98="","",IFERROR(IF(VLOOKUP(U98+7,'Fechas de clase'!$B$5:$B$102,1,0),U98+14),U98+7)))</f>
        <v/>
      </c>
      <c r="W98" s="288" t="str">
        <f>IF($H98="(en blanco)","",IF($H98="","",IFERROR(IF(VLOOKUP(V98+7,'Fechas de clase'!$B$5:$B$102,1,0),V98+14),V98+7)))</f>
        <v/>
      </c>
      <c r="X98" s="288" t="str">
        <f>IF($H98="(en blanco)","",IF($H98="","",IFERROR(IF(VLOOKUP(W98+7,'Fechas de clase'!$B$5:$B$102,1,0),W98+14),W98+7)))</f>
        <v/>
      </c>
      <c r="Y98" s="288" t="str">
        <f>IF($H98="(en blanco)","",IF($H98="","",IFERROR(IF(VLOOKUP(X98+7,'Fechas de clase'!$B$5:$B$102,1,0),X98+14),X98+7)))</f>
        <v/>
      </c>
    </row>
    <row r="99" spans="2:25">
      <c r="B99" s="289"/>
      <c r="J99" s="287" t="str">
        <f t="shared" si="1"/>
        <v/>
      </c>
      <c r="K99" s="288" t="str">
        <f>IF($H99="(en blanco)","",IF($H99="","",IFERROR(IF(VLOOKUP(H99+7,'Fechas de clase'!$B$5:$B$102,1,0),H99+14),H99+7)))</f>
        <v/>
      </c>
      <c r="L99" s="288" t="str">
        <f>IF($H99="(en blanco)","",IF($H99="","",IFERROR(IF(VLOOKUP(K99+7,'Fechas de clase'!$B$5:$B$102,1,0),K99+14),K99+7)))</f>
        <v/>
      </c>
      <c r="M99" s="288" t="str">
        <f>IF($H99="(en blanco)","",IF($H99="","",IFERROR(IF(VLOOKUP(L99+7,'Fechas de clase'!$B$5:$B$102,1,0),L99+14),L99+7)))</f>
        <v/>
      </c>
      <c r="N99" s="288" t="str">
        <f>IF($H99="(en blanco)","",IF($H99="","",IFERROR(IF(VLOOKUP(M99+7,'Fechas de clase'!$B$5:$B$102,1,0),M99+14),M99+7)))</f>
        <v/>
      </c>
      <c r="O99" s="288" t="str">
        <f>IF($H99="(en blanco)","",IF($H99="","",IFERROR(IF(VLOOKUP(N99+7,'Fechas de clase'!$B$5:$B$102,1,0),N99+14),N99+7)))</f>
        <v/>
      </c>
      <c r="P99" s="288" t="str">
        <f>IF($H99="(en blanco)","",IF($H99="","",IFERROR(IF(VLOOKUP(O99+7,'Fechas de clase'!$B$5:$B$102,1,0),O99+14),O99+7)))</f>
        <v/>
      </c>
      <c r="Q99" s="288" t="str">
        <f>IF($H99="(en blanco)","",IF($H99="","",IFERROR(IF(VLOOKUP(P99+7,'Fechas de clase'!$B$5:$B$102,1,0),P99+14),P99+7)))</f>
        <v/>
      </c>
      <c r="R99" s="288" t="str">
        <f>IF($H99="(en blanco)","",IF($H99="","",IFERROR(IF(VLOOKUP(Q99+7,'Fechas de clase'!$B$5:$B$102,1,0),Q99+14),Q99+7)))</f>
        <v/>
      </c>
      <c r="S99" s="288" t="str">
        <f>IF($H99="(en blanco)","",IF($H99="","",IFERROR(IF(VLOOKUP(R99+7,'Fechas de clase'!$B$5:$B$102,1,0),R99+14),R99+7)))</f>
        <v/>
      </c>
      <c r="T99" s="288" t="str">
        <f>IF($H99="(en blanco)","",IF($H99="","",IFERROR(IF(VLOOKUP(S99+7,'Fechas de clase'!$B$5:$B$102,1,0),S99+14),S99+7)))</f>
        <v/>
      </c>
      <c r="U99" s="288" t="str">
        <f>IF($H99="(en blanco)","",IF($H99="","",IFERROR(IF(VLOOKUP(T99+7,'Fechas de clase'!$B$5:$B$102,1,0),T99+14),T99+7)))</f>
        <v/>
      </c>
      <c r="V99" s="288" t="str">
        <f>IF($H99="(en blanco)","",IF($H99="","",IFERROR(IF(VLOOKUP(U99+7,'Fechas de clase'!$B$5:$B$102,1,0),U99+14),U99+7)))</f>
        <v/>
      </c>
      <c r="W99" s="288" t="str">
        <f>IF($H99="(en blanco)","",IF($H99="","",IFERROR(IF(VLOOKUP(V99+7,'Fechas de clase'!$B$5:$B$102,1,0),V99+14),V99+7)))</f>
        <v/>
      </c>
      <c r="X99" s="288" t="str">
        <f>IF($H99="(en blanco)","",IF($H99="","",IFERROR(IF(VLOOKUP(W99+7,'Fechas de clase'!$B$5:$B$102,1,0),W99+14),W99+7)))</f>
        <v/>
      </c>
      <c r="Y99" s="288" t="str">
        <f>IF($H99="(en blanco)","",IF($H99="","",IFERROR(IF(VLOOKUP(X99+7,'Fechas de clase'!$B$5:$B$102,1,0),X99+14),X99+7)))</f>
        <v/>
      </c>
    </row>
    <row r="100" spans="2:25">
      <c r="B100" s="289"/>
      <c r="J100" s="287" t="str">
        <f t="shared" si="1"/>
        <v/>
      </c>
      <c r="K100" s="288" t="str">
        <f>IF($H100="(en blanco)","",IF($H100="","",IFERROR(IF(VLOOKUP(H100+7,'Fechas de clase'!$B$5:$B$102,1,0),H100+14),H100+7)))</f>
        <v/>
      </c>
      <c r="L100" s="288" t="str">
        <f>IF($H100="(en blanco)","",IF($H100="","",IFERROR(IF(VLOOKUP(K100+7,'Fechas de clase'!$B$5:$B$102,1,0),K100+14),K100+7)))</f>
        <v/>
      </c>
      <c r="M100" s="288" t="str">
        <f>IF($H100="(en blanco)","",IF($H100="","",IFERROR(IF(VLOOKUP(L100+7,'Fechas de clase'!$B$5:$B$102,1,0),L100+14),L100+7)))</f>
        <v/>
      </c>
      <c r="N100" s="288" t="str">
        <f>IF($H100="(en blanco)","",IF($H100="","",IFERROR(IF(VLOOKUP(M100+7,'Fechas de clase'!$B$5:$B$102,1,0),M100+14),M100+7)))</f>
        <v/>
      </c>
      <c r="O100" s="288" t="str">
        <f>IF($H100="(en blanco)","",IF($H100="","",IFERROR(IF(VLOOKUP(N100+7,'Fechas de clase'!$B$5:$B$102,1,0),N100+14),N100+7)))</f>
        <v/>
      </c>
      <c r="P100" s="288" t="str">
        <f>IF($H100="(en blanco)","",IF($H100="","",IFERROR(IF(VLOOKUP(O100+7,'Fechas de clase'!$B$5:$B$102,1,0),O100+14),O100+7)))</f>
        <v/>
      </c>
      <c r="Q100" s="288" t="str">
        <f>IF($H100="(en blanco)","",IF($H100="","",IFERROR(IF(VLOOKUP(P100+7,'Fechas de clase'!$B$5:$B$102,1,0),P100+14),P100+7)))</f>
        <v/>
      </c>
      <c r="R100" s="288" t="str">
        <f>IF($H100="(en blanco)","",IF($H100="","",IFERROR(IF(VLOOKUP(Q100+7,'Fechas de clase'!$B$5:$B$102,1,0),Q100+14),Q100+7)))</f>
        <v/>
      </c>
      <c r="S100" s="288" t="str">
        <f>IF($H100="(en blanco)","",IF($H100="","",IFERROR(IF(VLOOKUP(R100+7,'Fechas de clase'!$B$5:$B$102,1,0),R100+14),R100+7)))</f>
        <v/>
      </c>
      <c r="T100" s="288" t="str">
        <f>IF($H100="(en blanco)","",IF($H100="","",IFERROR(IF(VLOOKUP(S100+7,'Fechas de clase'!$B$5:$B$102,1,0),S100+14),S100+7)))</f>
        <v/>
      </c>
      <c r="U100" s="288" t="str">
        <f>IF($H100="(en blanco)","",IF($H100="","",IFERROR(IF(VLOOKUP(T100+7,'Fechas de clase'!$B$5:$B$102,1,0),T100+14),T100+7)))</f>
        <v/>
      </c>
      <c r="V100" s="288" t="str">
        <f>IF($H100="(en blanco)","",IF($H100="","",IFERROR(IF(VLOOKUP(U100+7,'Fechas de clase'!$B$5:$B$102,1,0),U100+14),U100+7)))</f>
        <v/>
      </c>
      <c r="W100" s="288" t="str">
        <f>IF($H100="(en blanco)","",IF($H100="","",IFERROR(IF(VLOOKUP(V100+7,'Fechas de clase'!$B$5:$B$102,1,0),V100+14),V100+7)))</f>
        <v/>
      </c>
      <c r="X100" s="288" t="str">
        <f>IF($H100="(en blanco)","",IF($H100="","",IFERROR(IF(VLOOKUP(W100+7,'Fechas de clase'!$B$5:$B$102,1,0),W100+14),W100+7)))</f>
        <v/>
      </c>
      <c r="Y100" s="288" t="str">
        <f>IF($H100="(en blanco)","",IF($H100="","",IFERROR(IF(VLOOKUP(X100+7,'Fechas de clase'!$B$5:$B$102,1,0),X100+14),X100+7)))</f>
        <v/>
      </c>
    </row>
    <row r="101" spans="2:25">
      <c r="B101" s="289"/>
      <c r="J101" s="287" t="str">
        <f t="shared" si="1"/>
        <v/>
      </c>
      <c r="K101" s="288" t="str">
        <f>IF($H101="(en blanco)","",IF($H101="","",IFERROR(IF(VLOOKUP(H101+7,'Fechas de clase'!$B$5:$B$102,1,0),H101+14),H101+7)))</f>
        <v/>
      </c>
      <c r="L101" s="288" t="str">
        <f>IF($H101="(en blanco)","",IF($H101="","",IFERROR(IF(VLOOKUP(K101+7,'Fechas de clase'!$B$5:$B$102,1,0),K101+14),K101+7)))</f>
        <v/>
      </c>
      <c r="M101" s="288" t="str">
        <f>IF($H101="(en blanco)","",IF($H101="","",IFERROR(IF(VLOOKUP(L101+7,'Fechas de clase'!$B$5:$B$102,1,0),L101+14),L101+7)))</f>
        <v/>
      </c>
      <c r="N101" s="288" t="str">
        <f>IF($H101="(en blanco)","",IF($H101="","",IFERROR(IF(VLOOKUP(M101+7,'Fechas de clase'!$B$5:$B$102,1,0),M101+14),M101+7)))</f>
        <v/>
      </c>
      <c r="O101" s="288" t="str">
        <f>IF($H101="(en blanco)","",IF($H101="","",IFERROR(IF(VLOOKUP(N101+7,'Fechas de clase'!$B$5:$B$102,1,0),N101+14),N101+7)))</f>
        <v/>
      </c>
      <c r="P101" s="288" t="str">
        <f>IF($H101="(en blanco)","",IF($H101="","",IFERROR(IF(VLOOKUP(O101+7,'Fechas de clase'!$B$5:$B$102,1,0),O101+14),O101+7)))</f>
        <v/>
      </c>
      <c r="Q101" s="288" t="str">
        <f>IF($H101="(en blanco)","",IF($H101="","",IFERROR(IF(VLOOKUP(P101+7,'Fechas de clase'!$B$5:$B$102,1,0),P101+14),P101+7)))</f>
        <v/>
      </c>
      <c r="R101" s="288" t="str">
        <f>IF($H101="(en blanco)","",IF($H101="","",IFERROR(IF(VLOOKUP(Q101+7,'Fechas de clase'!$B$5:$B$102,1,0),Q101+14),Q101+7)))</f>
        <v/>
      </c>
      <c r="S101" s="288" t="str">
        <f>IF($H101="(en blanco)","",IF($H101="","",IFERROR(IF(VLOOKUP(R101+7,'Fechas de clase'!$B$5:$B$102,1,0),R101+14),R101+7)))</f>
        <v/>
      </c>
      <c r="T101" s="288" t="str">
        <f>IF($H101="(en blanco)","",IF($H101="","",IFERROR(IF(VLOOKUP(S101+7,'Fechas de clase'!$B$5:$B$102,1,0),S101+14),S101+7)))</f>
        <v/>
      </c>
      <c r="U101" s="288" t="str">
        <f>IF($H101="(en blanco)","",IF($H101="","",IFERROR(IF(VLOOKUP(T101+7,'Fechas de clase'!$B$5:$B$102,1,0),T101+14),T101+7)))</f>
        <v/>
      </c>
      <c r="V101" s="288" t="str">
        <f>IF($H101="(en blanco)","",IF($H101="","",IFERROR(IF(VLOOKUP(U101+7,'Fechas de clase'!$B$5:$B$102,1,0),U101+14),U101+7)))</f>
        <v/>
      </c>
      <c r="W101" s="288" t="str">
        <f>IF($H101="(en blanco)","",IF($H101="","",IFERROR(IF(VLOOKUP(V101+7,'Fechas de clase'!$B$5:$B$102,1,0),V101+14),V101+7)))</f>
        <v/>
      </c>
      <c r="X101" s="288" t="str">
        <f>IF($H101="(en blanco)","",IF($H101="","",IFERROR(IF(VLOOKUP(W101+7,'Fechas de clase'!$B$5:$B$102,1,0),W101+14),W101+7)))</f>
        <v/>
      </c>
      <c r="Y101" s="288" t="str">
        <f>IF($H101="(en blanco)","",IF($H101="","",IFERROR(IF(VLOOKUP(X101+7,'Fechas de clase'!$B$5:$B$102,1,0),X101+14),X101+7)))</f>
        <v/>
      </c>
    </row>
    <row r="102" spans="2:25">
      <c r="B102" s="289"/>
      <c r="J102" s="287" t="str">
        <f t="shared" si="1"/>
        <v/>
      </c>
      <c r="K102" s="288" t="str">
        <f>IF($H102="(en blanco)","",IF($H102="","",IFERROR(IF(VLOOKUP(H102+7,'Fechas de clase'!$B$5:$B$102,1,0),H102+14),H102+7)))</f>
        <v/>
      </c>
      <c r="L102" s="288" t="str">
        <f>IF($H102="(en blanco)","",IF($H102="","",IFERROR(IF(VLOOKUP(K102+7,'Fechas de clase'!$B$5:$B$102,1,0),K102+14),K102+7)))</f>
        <v/>
      </c>
      <c r="M102" s="288" t="str">
        <f>IF($H102="(en blanco)","",IF($H102="","",IFERROR(IF(VLOOKUP(L102+7,'Fechas de clase'!$B$5:$B$102,1,0),L102+14),L102+7)))</f>
        <v/>
      </c>
      <c r="N102" s="288" t="str">
        <f>IF($H102="(en blanco)","",IF($H102="","",IFERROR(IF(VLOOKUP(M102+7,'Fechas de clase'!$B$5:$B$102,1,0),M102+14),M102+7)))</f>
        <v/>
      </c>
      <c r="O102" s="288" t="str">
        <f>IF($H102="(en blanco)","",IF($H102="","",IFERROR(IF(VLOOKUP(N102+7,'Fechas de clase'!$B$5:$B$102,1,0),N102+14),N102+7)))</f>
        <v/>
      </c>
      <c r="P102" s="288" t="str">
        <f>IF($H102="(en blanco)","",IF($H102="","",IFERROR(IF(VLOOKUP(O102+7,'Fechas de clase'!$B$5:$B$102,1,0),O102+14),O102+7)))</f>
        <v/>
      </c>
      <c r="Q102" s="288" t="str">
        <f>IF($H102="(en blanco)","",IF($H102="","",IFERROR(IF(VLOOKUP(P102+7,'Fechas de clase'!$B$5:$B$102,1,0),P102+14),P102+7)))</f>
        <v/>
      </c>
      <c r="R102" s="288" t="str">
        <f>IF($H102="(en blanco)","",IF($H102="","",IFERROR(IF(VLOOKUP(Q102+7,'Fechas de clase'!$B$5:$B$102,1,0),Q102+14),Q102+7)))</f>
        <v/>
      </c>
      <c r="S102" s="288" t="str">
        <f>IF($H102="(en blanco)","",IF($H102="","",IFERROR(IF(VLOOKUP(R102+7,'Fechas de clase'!$B$5:$B$102,1,0),R102+14),R102+7)))</f>
        <v/>
      </c>
      <c r="T102" s="288" t="str">
        <f>IF($H102="(en blanco)","",IF($H102="","",IFERROR(IF(VLOOKUP(S102+7,'Fechas de clase'!$B$5:$B$102,1,0),S102+14),S102+7)))</f>
        <v/>
      </c>
      <c r="U102" s="288" t="str">
        <f>IF($H102="(en blanco)","",IF($H102="","",IFERROR(IF(VLOOKUP(T102+7,'Fechas de clase'!$B$5:$B$102,1,0),T102+14),T102+7)))</f>
        <v/>
      </c>
      <c r="V102" s="288" t="str">
        <f>IF($H102="(en blanco)","",IF($H102="","",IFERROR(IF(VLOOKUP(U102+7,'Fechas de clase'!$B$5:$B$102,1,0),U102+14),U102+7)))</f>
        <v/>
      </c>
      <c r="W102" s="288" t="str">
        <f>IF($H102="(en blanco)","",IF($H102="","",IFERROR(IF(VLOOKUP(V102+7,'Fechas de clase'!$B$5:$B$102,1,0),V102+14),V102+7)))</f>
        <v/>
      </c>
      <c r="X102" s="288" t="str">
        <f>IF($H102="(en blanco)","",IF($H102="","",IFERROR(IF(VLOOKUP(W102+7,'Fechas de clase'!$B$5:$B$102,1,0),W102+14),W102+7)))</f>
        <v/>
      </c>
      <c r="Y102" s="288"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389</v>
      </c>
    </row>
    <row r="4" spans="2:59">
      <c r="B4" s="185" t="s">
        <v>68</v>
      </c>
      <c r="C4" t="s">
        <v>390</v>
      </c>
      <c r="D4" s="62"/>
      <c r="BB4" s="185" t="s">
        <v>11</v>
      </c>
      <c r="BC4" t="s">
        <v>389</v>
      </c>
    </row>
    <row r="5" spans="2:59">
      <c r="D5" s="62"/>
      <c r="BB5" s="185" t="s">
        <v>68</v>
      </c>
      <c r="BC5" t="s">
        <v>389</v>
      </c>
      <c r="BD5" s="62"/>
    </row>
    <row r="6" spans="2:59">
      <c r="B6" s="185" t="s">
        <v>14</v>
      </c>
      <c r="C6" s="185" t="s">
        <v>67</v>
      </c>
      <c r="D6" s="185" t="s">
        <v>10</v>
      </c>
      <c r="E6" s="185" t="s">
        <v>391</v>
      </c>
      <c r="F6" s="185" t="s">
        <v>31</v>
      </c>
      <c r="G6" s="185" t="s">
        <v>32</v>
      </c>
      <c r="H6" t="s">
        <v>392</v>
      </c>
      <c r="I6" s="204" t="s">
        <v>393</v>
      </c>
      <c r="J6" s="187" t="s">
        <v>394</v>
      </c>
      <c r="K6" s="188" t="s">
        <v>395</v>
      </c>
      <c r="L6" s="188" t="s">
        <v>396</v>
      </c>
      <c r="M6" s="188" t="s">
        <v>397</v>
      </c>
      <c r="N6" s="188" t="s">
        <v>398</v>
      </c>
      <c r="O6" s="188" t="s">
        <v>399</v>
      </c>
      <c r="P6" s="188" t="s">
        <v>400</v>
      </c>
      <c r="Q6" s="188" t="s">
        <v>401</v>
      </c>
      <c r="R6" s="188" t="s">
        <v>402</v>
      </c>
      <c r="S6" s="188" t="s">
        <v>403</v>
      </c>
      <c r="T6" s="188" t="s">
        <v>404</v>
      </c>
      <c r="U6" s="188" t="s">
        <v>405</v>
      </c>
      <c r="V6" s="188" t="s">
        <v>406</v>
      </c>
      <c r="W6" s="188" t="s">
        <v>407</v>
      </c>
      <c r="X6" s="188" t="s">
        <v>408</v>
      </c>
      <c r="Y6" s="189" t="s">
        <v>409</v>
      </c>
      <c r="AA6" s="187" t="s">
        <v>65</v>
      </c>
      <c r="AB6" s="188" t="s">
        <v>10</v>
      </c>
      <c r="AC6" s="188" t="s">
        <v>14</v>
      </c>
      <c r="AD6" s="188" t="s">
        <v>11</v>
      </c>
      <c r="AE6" s="188" t="s">
        <v>410</v>
      </c>
      <c r="AF6" s="188" t="s">
        <v>24</v>
      </c>
      <c r="AG6" s="188" t="s">
        <v>31</v>
      </c>
      <c r="AH6" s="188" t="s">
        <v>32</v>
      </c>
      <c r="AI6" s="188" t="s">
        <v>411</v>
      </c>
      <c r="AJ6" s="188" t="s">
        <v>412</v>
      </c>
      <c r="AK6" s="188" t="s">
        <v>394</v>
      </c>
      <c r="AL6" s="188" t="s">
        <v>395</v>
      </c>
      <c r="AM6" s="188" t="s">
        <v>396</v>
      </c>
      <c r="AN6" s="188" t="s">
        <v>397</v>
      </c>
      <c r="AO6" s="188" t="s">
        <v>398</v>
      </c>
      <c r="AP6" s="188" t="s">
        <v>399</v>
      </c>
      <c r="AQ6" s="188" t="s">
        <v>400</v>
      </c>
      <c r="AR6" s="188" t="s">
        <v>401</v>
      </c>
      <c r="AS6" s="188" t="s">
        <v>402</v>
      </c>
      <c r="AT6" s="188" t="s">
        <v>403</v>
      </c>
      <c r="AU6" s="188" t="s">
        <v>404</v>
      </c>
      <c r="AV6" s="188" t="s">
        <v>405</v>
      </c>
      <c r="AW6" s="188" t="s">
        <v>406</v>
      </c>
      <c r="AX6" s="188" t="s">
        <v>407</v>
      </c>
      <c r="AY6" s="188" t="s">
        <v>408</v>
      </c>
      <c r="AZ6" s="189" t="s">
        <v>409</v>
      </c>
      <c r="BA6" s="204" t="s">
        <v>393</v>
      </c>
      <c r="BD6" s="62"/>
    </row>
    <row r="7" spans="2:59">
      <c r="B7" s="62">
        <v>45670</v>
      </c>
      <c r="C7" t="s">
        <v>413</v>
      </c>
      <c r="D7" t="s">
        <v>72</v>
      </c>
      <c r="E7" t="s">
        <v>81</v>
      </c>
      <c r="F7" t="s">
        <v>82</v>
      </c>
      <c r="G7" t="s">
        <v>83</v>
      </c>
      <c r="H7" s="329">
        <v>5</v>
      </c>
      <c r="I7">
        <f>IF(C7="","",COUNTIFS(Tabla1[[#All],[¿Pasó a miembro?]],"Si",Tabla1[[#All],[Tipo Incrito]],"&lt;&gt;Pre-Inscrito",Tabla1[[#All],[llave2]],Gráficos_!C7))</f>
        <v>0</v>
      </c>
      <c r="J7" s="186">
        <f>IF(C7="","",COUNTIFS(Tabla1[[#All],[sem 01]],"=P",Tabla1[[#All],[llave2]],Gráficos_!C7))</f>
        <v>3</v>
      </c>
      <c r="K7">
        <f>IF(C7="","",COUNTIFS(Tabla1[[#All],[sem 02]],"=P",Tabla1[[#All],[llave2]],Gráficos_!C7))</f>
        <v>5</v>
      </c>
      <c r="L7">
        <f>IF(C7="","",COUNTIFS(Tabla1[[#All],[sem 03]],"=P",Tabla1[[#All],[llave2]],Gráficos_!C7))</f>
        <v>5</v>
      </c>
      <c r="M7">
        <f>IF(C7="","",COUNTIFS(Tabla1[[#All],[sem 04]],"=P",Tabla1[[#All],[llave2]],Gráficos_!C7))</f>
        <v>4</v>
      </c>
      <c r="N7">
        <f>IF(C7="","",COUNTIFS(Tabla1[[#All],[sem 05]],"=P",Tabla1[[#All],[llave2]],Gráficos_!C7))</f>
        <v>4</v>
      </c>
      <c r="O7">
        <f>IF(C7="","",COUNTIFS(Tabla1[[#All],[sem 06]],"=P",Tabla1[[#All],[llave2]],Gráficos_!C7))</f>
        <v>5</v>
      </c>
      <c r="P7">
        <f>IF(C7="","",COUNTIFS(Tabla1[[#All],[sem 07]],"=P",Tabla1[[#All],[llave2]],Gráficos_!C7))</f>
        <v>5</v>
      </c>
      <c r="Q7">
        <f>IF(C7="","",COUNTIFS(Tabla1[[#All],[sem 08]],"=P",Tabla1[[#All],[llave2]],Gráficos_!C7))</f>
        <v>4</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Ayacucho Norte-Enero-Lunes - Miércoles-6:30 - 8:30 pm-45670-Inscrito Nuevo</v>
      </c>
      <c r="AB7" t="str">
        <f t="shared" ref="AB7:AB38" si="1">IF(OR(D7="",D7="(En blanco)"),"",D7)</f>
        <v>Conócete a Ti Mismo y Oratoria</v>
      </c>
      <c r="AC7" s="62">
        <f t="shared" ref="AC7:AC38" si="2">IF(OR(B7="",B7="(En blanco)"),"",B7)</f>
        <v>45670</v>
      </c>
      <c r="AD7" t="str">
        <f t="shared" ref="AD7:AD38" si="3">IF(OR(B7="",B7="(En blanco)"),"",TEXT(B7,"mmmm"))</f>
        <v>January</v>
      </c>
      <c r="AE7" t="str">
        <f>IF(OR(B7="",B7="(En blanco)"),"",TEXT(B7,"yyyy"))</f>
        <v>2025</v>
      </c>
      <c r="AF7" t="str">
        <f t="shared" ref="AF7:AF38" si="4">IF(OR(E7="",E7="(En blanco)"),"",E7)</f>
        <v>Inscrito Nuevo</v>
      </c>
      <c r="AG7" t="str">
        <f t="shared" ref="AG7:AG38" si="5">IF(OR(F7="",F7="(En blanco)"),"",F7)</f>
        <v>Daniel Chico</v>
      </c>
      <c r="AH7" t="str">
        <f t="shared" ref="AH7:AH38" si="6">IF(OR(G7="",G7="(En blanco)"),"",G7)</f>
        <v>Yeni Arce</v>
      </c>
      <c r="AI7">
        <f t="shared" ref="AI7:AI38" si="7">IF(H7="","",H7)</f>
        <v>5</v>
      </c>
      <c r="AK7">
        <f>IF(J7="","",J7)</f>
        <v>3</v>
      </c>
      <c r="AL7">
        <f t="shared" ref="AL7:AV22" si="8">IF(K7="","",K7)</f>
        <v>5</v>
      </c>
      <c r="AM7">
        <f t="shared" si="8"/>
        <v>5</v>
      </c>
      <c r="AN7">
        <f t="shared" si="8"/>
        <v>4</v>
      </c>
      <c r="AO7">
        <f t="shared" si="8"/>
        <v>4</v>
      </c>
      <c r="AP7">
        <f t="shared" si="8"/>
        <v>5</v>
      </c>
      <c r="AQ7">
        <f t="shared" si="8"/>
        <v>5</v>
      </c>
      <c r="AR7">
        <f t="shared" si="8"/>
        <v>4</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391</v>
      </c>
      <c r="BE7" s="185" t="s">
        <v>31</v>
      </c>
      <c r="BF7" s="185" t="s">
        <v>32</v>
      </c>
      <c r="BG7" t="s">
        <v>392</v>
      </c>
    </row>
    <row r="8" spans="2:59">
      <c r="B8" s="62">
        <v>45671</v>
      </c>
      <c r="C8" t="s">
        <v>414</v>
      </c>
      <c r="D8" t="s">
        <v>72</v>
      </c>
      <c r="E8" t="s">
        <v>81</v>
      </c>
      <c r="F8" t="s">
        <v>82</v>
      </c>
      <c r="G8" t="s">
        <v>83</v>
      </c>
      <c r="H8" s="329">
        <v>1</v>
      </c>
      <c r="I8">
        <f>IF(C8="","",COUNTIFS(Tabla1[[#All],[¿Pasó a miembro?]],"Si",Tabla1[[#All],[Tipo Incrito]],"&lt;&gt;Pre-Inscrito",Tabla1[[#All],[llave2]],Gráficos_!C8))</f>
        <v>0</v>
      </c>
      <c r="J8" s="186">
        <f>IF(C8="","",COUNTIFS(Tabla1[[#All],[sem 01]],"=P",Tabla1[[#All],[llave2]],Gráficos_!C8))</f>
        <v>8</v>
      </c>
      <c r="K8">
        <f>IF(C8="","",COUNTIFS(Tabla1[[#All],[sem 02]],"=P",Tabla1[[#All],[llave2]],Gráficos_!C8))</f>
        <v>10</v>
      </c>
      <c r="L8">
        <f>IF(C8="","",COUNTIFS(Tabla1[[#All],[sem 03]],"=P",Tabla1[[#All],[llave2]],Gráficos_!C8))</f>
        <v>10</v>
      </c>
      <c r="M8">
        <f>IF(C8="","",COUNTIFS(Tabla1[[#All],[sem 04]],"=P",Tabla1[[#All],[llave2]],Gráficos_!C8))</f>
        <v>8</v>
      </c>
      <c r="N8">
        <f>IF(C8="","",COUNTIFS(Tabla1[[#All],[sem 05]],"=P",Tabla1[[#All],[llave2]],Gráficos_!C8))</f>
        <v>8</v>
      </c>
      <c r="O8">
        <f>IF(C8="","",COUNTIFS(Tabla1[[#All],[sem 06]],"=P",Tabla1[[#All],[llave2]],Gráficos_!C8))</f>
        <v>9</v>
      </c>
      <c r="P8">
        <f>IF(C8="","",COUNTIFS(Tabla1[[#All],[sem 07]],"=P",Tabla1[[#All],[llave2]],Gráficos_!C8))</f>
        <v>6</v>
      </c>
      <c r="Q8">
        <f>IF(C8="","",COUNTIFS(Tabla1[[#All],[sem 08]],"=P",Tabla1[[#All],[llave2]],Gráficos_!C8))</f>
        <v>2</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Ayacucho Norte-Enero-Martes - Jueves-4:30 - 6:30 pm-45671-Inscrito Nuevo</v>
      </c>
      <c r="AB8" t="str">
        <f t="shared" si="1"/>
        <v>Conócete a Ti Mismo y Oratoria</v>
      </c>
      <c r="AC8" s="62">
        <f t="shared" si="2"/>
        <v>45671</v>
      </c>
      <c r="AD8" t="str">
        <f t="shared" si="3"/>
        <v>January</v>
      </c>
      <c r="AE8" t="str">
        <f t="shared" ref="AE8:AE71" si="13">IF(OR(B8="",B8="(En blanco)"),"",TEXT(B8,"yyyy"))</f>
        <v>2025</v>
      </c>
      <c r="AF8" t="str">
        <f t="shared" si="4"/>
        <v>Inscrito Nuevo</v>
      </c>
      <c r="AG8" t="str">
        <f t="shared" si="5"/>
        <v>Daniel Chico</v>
      </c>
      <c r="AH8" t="str">
        <f t="shared" si="6"/>
        <v>Yeni Arce</v>
      </c>
      <c r="AI8">
        <f t="shared" si="7"/>
        <v>1</v>
      </c>
      <c r="AK8">
        <f t="shared" ref="AK8:AV28" si="14">IF(J8="","",J8)</f>
        <v>8</v>
      </c>
      <c r="AL8">
        <f t="shared" si="8"/>
        <v>10</v>
      </c>
      <c r="AM8">
        <f t="shared" si="8"/>
        <v>10</v>
      </c>
      <c r="AN8">
        <f t="shared" si="8"/>
        <v>8</v>
      </c>
      <c r="AO8">
        <f t="shared" si="8"/>
        <v>8</v>
      </c>
      <c r="AP8">
        <f t="shared" si="8"/>
        <v>9</v>
      </c>
      <c r="AQ8">
        <f t="shared" si="8"/>
        <v>6</v>
      </c>
      <c r="AR8">
        <f t="shared" si="8"/>
        <v>2</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45670</v>
      </c>
      <c r="BC8" t="s">
        <v>72</v>
      </c>
      <c r="BD8" t="s">
        <v>81</v>
      </c>
      <c r="BE8" t="s">
        <v>82</v>
      </c>
      <c r="BF8" t="s">
        <v>83</v>
      </c>
      <c r="BG8" s="329">
        <v>5</v>
      </c>
    </row>
    <row r="9" spans="2:59">
      <c r="B9" s="62">
        <v>45671</v>
      </c>
      <c r="C9" t="s">
        <v>414</v>
      </c>
      <c r="D9" t="s">
        <v>72</v>
      </c>
      <c r="E9" t="s">
        <v>81</v>
      </c>
      <c r="F9" t="s">
        <v>114</v>
      </c>
      <c r="G9" t="s">
        <v>114</v>
      </c>
      <c r="H9" s="329">
        <v>8</v>
      </c>
      <c r="I9">
        <f>IF(C9="","",COUNTIFS(Tabla1[[#All],[¿Pasó a miembro?]],"Si",Tabla1[[#All],[Tipo Incrito]],"&lt;&gt;Pre-Inscrito",Tabla1[[#All],[llave2]],Gráficos_!C9))</f>
        <v>0</v>
      </c>
      <c r="J9" s="186">
        <f>IF(C9="","",COUNTIFS(Tabla1[[#All],[sem 01]],"=P",Tabla1[[#All],[llave2]],Gráficos_!C9))</f>
        <v>8</v>
      </c>
      <c r="K9">
        <f>IF(C9="","",COUNTIFS(Tabla1[[#All],[sem 02]],"=P",Tabla1[[#All],[llave2]],Gráficos_!C9))</f>
        <v>10</v>
      </c>
      <c r="L9">
        <f>IF(C9="","",COUNTIFS(Tabla1[[#All],[sem 03]],"=P",Tabla1[[#All],[llave2]],Gráficos_!C9))</f>
        <v>10</v>
      </c>
      <c r="M9">
        <f>IF(C9="","",COUNTIFS(Tabla1[[#All],[sem 04]],"=P",Tabla1[[#All],[llave2]],Gráficos_!C9))</f>
        <v>8</v>
      </c>
      <c r="N9">
        <f>IF(C9="","",COUNTIFS(Tabla1[[#All],[sem 05]],"=P",Tabla1[[#All],[llave2]],Gráficos_!C9))</f>
        <v>8</v>
      </c>
      <c r="O9">
        <f>IF(C9="","",COUNTIFS(Tabla1[[#All],[sem 06]],"=P",Tabla1[[#All],[llave2]],Gráficos_!C9))</f>
        <v>9</v>
      </c>
      <c r="P9">
        <f>IF(C9="","",COUNTIFS(Tabla1[[#All],[sem 07]],"=P",Tabla1[[#All],[llave2]],Gráficos_!C9))</f>
        <v>6</v>
      </c>
      <c r="Q9">
        <f>IF(C9="","",COUNTIFS(Tabla1[[#All],[sem 08]],"=P",Tabla1[[#All],[llave2]],Gráficos_!C9))</f>
        <v>2</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Ayacucho Norte-Enero-Martes - Jueves-4:30 - 6:30 pm-45671-Inscrito Nuevo</v>
      </c>
      <c r="AB9" t="str">
        <f t="shared" si="1"/>
        <v>Conócete a Ti Mismo y Oratoria</v>
      </c>
      <c r="AC9" s="62">
        <f t="shared" si="2"/>
        <v>45671</v>
      </c>
      <c r="AD9" t="str">
        <f t="shared" si="3"/>
        <v>January</v>
      </c>
      <c r="AE9" t="str">
        <f t="shared" si="13"/>
        <v>2025</v>
      </c>
      <c r="AF9" t="str">
        <f t="shared" si="4"/>
        <v>Inscrito Nuevo</v>
      </c>
      <c r="AG9" t="str">
        <f t="shared" si="5"/>
        <v>Erick Meza</v>
      </c>
      <c r="AH9" t="str">
        <f t="shared" si="6"/>
        <v>Erick Meza</v>
      </c>
      <c r="AI9">
        <f t="shared" si="7"/>
        <v>8</v>
      </c>
      <c r="AK9">
        <f t="shared" si="14"/>
        <v>8</v>
      </c>
      <c r="AL9">
        <f t="shared" si="8"/>
        <v>10</v>
      </c>
      <c r="AM9">
        <f t="shared" si="8"/>
        <v>10</v>
      </c>
      <c r="AN9">
        <f t="shared" si="8"/>
        <v>8</v>
      </c>
      <c r="AO9">
        <f t="shared" si="8"/>
        <v>8</v>
      </c>
      <c r="AP9">
        <f t="shared" si="8"/>
        <v>9</v>
      </c>
      <c r="AQ9">
        <f t="shared" si="8"/>
        <v>6</v>
      </c>
      <c r="AR9">
        <f t="shared" si="8"/>
        <v>2</v>
      </c>
      <c r="AS9">
        <f t="shared" si="8"/>
        <v>0</v>
      </c>
      <c r="AT9">
        <f t="shared" si="8"/>
        <v>0</v>
      </c>
      <c r="AU9">
        <f t="shared" si="8"/>
        <v>0</v>
      </c>
      <c r="AV9">
        <f t="shared" si="8"/>
        <v>0</v>
      </c>
      <c r="AW9">
        <f t="shared" si="9"/>
        <v>0</v>
      </c>
      <c r="AX9">
        <f t="shared" si="10"/>
        <v>0</v>
      </c>
      <c r="AY9">
        <f t="shared" si="11"/>
        <v>0</v>
      </c>
      <c r="AZ9" s="190">
        <f t="shared" si="12"/>
        <v>0</v>
      </c>
      <c r="BA9">
        <f t="shared" si="15"/>
        <v>0</v>
      </c>
      <c r="BB9" s="62">
        <v>45671</v>
      </c>
      <c r="BC9" t="s">
        <v>72</v>
      </c>
      <c r="BD9" t="s">
        <v>81</v>
      </c>
      <c r="BE9" t="s">
        <v>82</v>
      </c>
      <c r="BF9" t="s">
        <v>83</v>
      </c>
      <c r="BG9" s="329">
        <v>1</v>
      </c>
    </row>
    <row r="10" spans="2:59">
      <c r="B10" s="62">
        <v>45701</v>
      </c>
      <c r="C10" t="s">
        <v>415</v>
      </c>
      <c r="D10" t="s">
        <v>148</v>
      </c>
      <c r="E10" t="s">
        <v>81</v>
      </c>
      <c r="F10" t="s">
        <v>82</v>
      </c>
      <c r="G10" t="s">
        <v>157</v>
      </c>
      <c r="H10" s="329">
        <v>3</v>
      </c>
      <c r="I10">
        <f>IF(C10="","",COUNTIFS(Tabla1[[#All],[¿Pasó a miembro?]],"Si",Tabla1[[#All],[Tipo Incrito]],"&lt;&gt;Pre-Inscrito",Tabla1[[#All],[llave2]],Gráficos_!C10))</f>
        <v>0</v>
      </c>
      <c r="J10" s="186">
        <f>IF(C10="","",COUNTIFS(Tabla1[[#All],[sem 01]],"=P",Tabla1[[#All],[llave2]],Gráficos_!C10))</f>
        <v>2</v>
      </c>
      <c r="K10">
        <f>IF(C10="","",COUNTIFS(Tabla1[[#All],[sem 02]],"=P",Tabla1[[#All],[llave2]],Gráficos_!C10))</f>
        <v>3</v>
      </c>
      <c r="L10">
        <f>IF(C10="","",COUNTIFS(Tabla1[[#All],[sem 03]],"=P",Tabla1[[#All],[llave2]],Gráficos_!C10))</f>
        <v>1</v>
      </c>
      <c r="M10">
        <f>IF(C10="","",COUNTIFS(Tabla1[[#All],[sem 04]],"=P",Tabla1[[#All],[llave2]],Gráficos_!C10))</f>
        <v>2</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Ayacucho Norte-Febrero-Jueves-7:00 - 8:30 pm-45701-Inscrito Nuevo</v>
      </c>
      <c r="AB10" t="str">
        <f t="shared" si="1"/>
        <v>Conócete a ti mismo</v>
      </c>
      <c r="AC10" s="62">
        <f t="shared" si="2"/>
        <v>45701</v>
      </c>
      <c r="AD10" t="str">
        <f t="shared" si="3"/>
        <v>February</v>
      </c>
      <c r="AE10" t="str">
        <f t="shared" si="13"/>
        <v>2025</v>
      </c>
      <c r="AF10" t="str">
        <f t="shared" si="4"/>
        <v>Inscrito Nuevo</v>
      </c>
      <c r="AG10" t="str">
        <f t="shared" si="5"/>
        <v>Daniel Chico</v>
      </c>
      <c r="AH10" t="str">
        <f t="shared" si="6"/>
        <v>Rosmery Ruiz</v>
      </c>
      <c r="AI10">
        <f t="shared" si="7"/>
        <v>3</v>
      </c>
      <c r="AK10">
        <f t="shared" si="14"/>
        <v>2</v>
      </c>
      <c r="AL10">
        <f t="shared" si="8"/>
        <v>3</v>
      </c>
      <c r="AM10">
        <f t="shared" si="8"/>
        <v>1</v>
      </c>
      <c r="AN10">
        <f t="shared" si="8"/>
        <v>2</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c r="BB10" s="62">
        <v>45671</v>
      </c>
      <c r="BC10" t="s">
        <v>72</v>
      </c>
      <c r="BD10" t="s">
        <v>81</v>
      </c>
      <c r="BE10" t="s">
        <v>114</v>
      </c>
      <c r="BF10" t="s">
        <v>114</v>
      </c>
      <c r="BG10" s="329">
        <v>9</v>
      </c>
    </row>
    <row r="11" spans="2:59">
      <c r="I11" t="str">
        <f>IF(C11="","",COUNTIFS(Tabla1[[#All],[¿Pasó a miembro?]],"Si",Tabla1[[#All],[Tipo Incrito]],"&lt;&gt;Pre-Inscrito",Tabla1[[#All],[llave2]],Gráficos_!C11))</f>
        <v/>
      </c>
      <c r="J11" s="186"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0" t="str">
        <f>IF(C11="","",COUNTIFS(Tabla1[[#All],[sem 16]],"=P",Tabla1[[#All],[llave2]],Gráficos_!C11))</f>
        <v/>
      </c>
      <c r="AA11" s="186"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0" t="str">
        <f t="shared" si="12"/>
        <v/>
      </c>
      <c r="BA11" t="str">
        <f t="shared" si="15"/>
        <v/>
      </c>
      <c r="BB11" s="62">
        <v>45701</v>
      </c>
      <c r="BC11" t="s">
        <v>148</v>
      </c>
      <c r="BD11" t="s">
        <v>81</v>
      </c>
      <c r="BE11" t="s">
        <v>82</v>
      </c>
      <c r="BF11" t="s">
        <v>157</v>
      </c>
      <c r="BG11" s="329">
        <v>3</v>
      </c>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c r="BB12" t="s">
        <v>376</v>
      </c>
      <c r="BC12" t="s">
        <v>376</v>
      </c>
      <c r="BD12" t="s">
        <v>376</v>
      </c>
      <c r="BE12" t="s">
        <v>376</v>
      </c>
      <c r="BF12" t="s">
        <v>376</v>
      </c>
      <c r="BG12" s="329"/>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416</v>
      </c>
      <c r="CQ44" t="s">
        <v>417</v>
      </c>
      <c r="CR44" t="s">
        <v>418</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419</v>
      </c>
      <c r="CN45" t="s">
        <v>419</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45670</v>
      </c>
      <c r="CN46" t="s">
        <v>413</v>
      </c>
      <c r="CO46" t="s">
        <v>81</v>
      </c>
      <c r="CP46" s="329">
        <v>5</v>
      </c>
      <c r="CQ46" s="329">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45671</v>
      </c>
      <c r="CN47" t="s">
        <v>414</v>
      </c>
      <c r="CO47" t="s">
        <v>81</v>
      </c>
      <c r="CP47" s="329">
        <v>9</v>
      </c>
      <c r="CQ47" s="329">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45701</v>
      </c>
      <c r="CN48" t="s">
        <v>415</v>
      </c>
      <c r="CO48" t="s">
        <v>81</v>
      </c>
      <c r="CP48" s="329">
        <v>3</v>
      </c>
      <c r="CQ48" s="329">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t="s">
        <v>376</v>
      </c>
      <c r="CN49" t="s">
        <v>376</v>
      </c>
      <c r="CO49" t="s">
        <v>376</v>
      </c>
      <c r="CP49" s="329"/>
      <c r="CQ49" s="329"/>
      <c r="CR49" s="205" t="e">
        <v>#DIV/0!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t="s">
        <v>420</v>
      </c>
      <c r="CP50" s="329">
        <v>17</v>
      </c>
      <c r="CQ50" s="329">
        <v>0</v>
      </c>
      <c r="CR50" s="205">
        <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421</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389</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422</v>
      </c>
      <c r="BQ103" t="s">
        <v>423</v>
      </c>
      <c r="BR103" t="s">
        <v>424</v>
      </c>
      <c r="BS103" t="s">
        <v>425</v>
      </c>
      <c r="BT103" t="s">
        <v>426</v>
      </c>
      <c r="BU103" t="s">
        <v>427</v>
      </c>
      <c r="BV103" t="s">
        <v>428</v>
      </c>
      <c r="BW103" t="s">
        <v>429</v>
      </c>
      <c r="BX103" t="s">
        <v>430</v>
      </c>
      <c r="BY103" t="s">
        <v>431</v>
      </c>
      <c r="BZ103" t="s">
        <v>432</v>
      </c>
      <c r="CA103" t="s">
        <v>433</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419</v>
      </c>
      <c r="BL104" t="s">
        <v>419</v>
      </c>
      <c r="BM104" t="s">
        <v>419</v>
      </c>
      <c r="BN104" t="s">
        <v>419</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45670</v>
      </c>
      <c r="BL105" t="s">
        <v>73</v>
      </c>
      <c r="BM105" t="s">
        <v>81</v>
      </c>
      <c r="BN105" t="s">
        <v>82</v>
      </c>
      <c r="BO105" t="s">
        <v>83</v>
      </c>
      <c r="BP105" s="329">
        <v>3</v>
      </c>
      <c r="BQ105" s="329">
        <v>5</v>
      </c>
      <c r="BR105" s="329">
        <v>5</v>
      </c>
      <c r="BS105" s="329">
        <v>4</v>
      </c>
      <c r="BT105" s="329">
        <v>4</v>
      </c>
      <c r="BU105" s="329">
        <v>5</v>
      </c>
      <c r="BV105" s="329">
        <v>5</v>
      </c>
      <c r="BW105" s="329">
        <v>4</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45671</v>
      </c>
      <c r="BL106" t="s">
        <v>73</v>
      </c>
      <c r="BM106" t="s">
        <v>81</v>
      </c>
      <c r="BN106" t="s">
        <v>82</v>
      </c>
      <c r="BO106" t="s">
        <v>83</v>
      </c>
      <c r="BP106" s="329">
        <v>8</v>
      </c>
      <c r="BQ106" s="329">
        <v>10</v>
      </c>
      <c r="BR106" s="329">
        <v>10</v>
      </c>
      <c r="BS106" s="329">
        <v>8</v>
      </c>
      <c r="BT106" s="329">
        <v>8</v>
      </c>
      <c r="BU106" s="329">
        <v>9</v>
      </c>
      <c r="BV106" s="329">
        <v>6</v>
      </c>
      <c r="BW106" s="329">
        <v>2</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45671</v>
      </c>
      <c r="BL107" t="s">
        <v>73</v>
      </c>
      <c r="BM107" t="s">
        <v>81</v>
      </c>
      <c r="BN107" t="s">
        <v>114</v>
      </c>
      <c r="BO107" t="s">
        <v>114</v>
      </c>
      <c r="BP107" s="329">
        <v>8</v>
      </c>
      <c r="BQ107" s="329">
        <v>10</v>
      </c>
      <c r="BR107" s="329">
        <v>10</v>
      </c>
      <c r="BS107" s="329">
        <v>8</v>
      </c>
      <c r="BT107" s="329">
        <v>8</v>
      </c>
      <c r="BU107" s="329">
        <v>9</v>
      </c>
      <c r="BV107" s="329">
        <v>6</v>
      </c>
      <c r="BW107" s="329">
        <v>2</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45701</v>
      </c>
      <c r="BL108" t="s">
        <v>149</v>
      </c>
      <c r="BM108" t="s">
        <v>81</v>
      </c>
      <c r="BN108" t="s">
        <v>82</v>
      </c>
      <c r="BO108" t="s">
        <v>157</v>
      </c>
      <c r="BP108" s="329">
        <v>2</v>
      </c>
      <c r="BQ108" s="329">
        <v>3</v>
      </c>
      <c r="BR108" s="329">
        <v>1</v>
      </c>
      <c r="BS108" s="329">
        <v>2</v>
      </c>
      <c r="BT108" s="329">
        <v>0</v>
      </c>
      <c r="BU108" s="329">
        <v>0</v>
      </c>
      <c r="BV108" s="329">
        <v>0</v>
      </c>
      <c r="BW108" s="329">
        <v>0</v>
      </c>
      <c r="BX108" s="329">
        <v>0</v>
      </c>
      <c r="BY108" s="329">
        <v>0</v>
      </c>
      <c r="BZ108" s="329">
        <v>0</v>
      </c>
      <c r="CA108" s="329">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t="s">
        <v>420</v>
      </c>
      <c r="BP109" s="329">
        <v>21</v>
      </c>
      <c r="BQ109" s="329">
        <v>28</v>
      </c>
      <c r="BR109" s="329">
        <v>26</v>
      </c>
      <c r="BS109" s="329">
        <v>22</v>
      </c>
      <c r="BT109" s="329">
        <v>20</v>
      </c>
      <c r="BU109" s="329">
        <v>23</v>
      </c>
      <c r="BV109" s="329">
        <v>17</v>
      </c>
      <c r="BW109" s="329">
        <v>8</v>
      </c>
      <c r="BX109" s="329">
        <v>0</v>
      </c>
      <c r="BY109" s="329">
        <v>0</v>
      </c>
      <c r="BZ109" s="329">
        <v>0</v>
      </c>
      <c r="CA109" s="329">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109</v>
      </c>
      <c r="D3" t="s">
        <v>434</v>
      </c>
      <c r="E3" t="s">
        <v>31</v>
      </c>
      <c r="F3" t="s">
        <v>435</v>
      </c>
      <c r="G3" t="s">
        <v>436</v>
      </c>
      <c r="H3" t="s">
        <v>437</v>
      </c>
      <c r="J3" t="s">
        <v>205</v>
      </c>
      <c r="K3" t="s">
        <v>206</v>
      </c>
      <c r="L3" t="s">
        <v>207</v>
      </c>
      <c r="M3" t="s">
        <v>438</v>
      </c>
    </row>
    <row r="4" spans="2:16">
      <c r="D4" t="s">
        <v>439</v>
      </c>
      <c r="J4" s="19" t="s">
        <v>84</v>
      </c>
      <c r="K4" s="19" t="s">
        <v>84</v>
      </c>
      <c r="L4" s="19" t="s">
        <v>84</v>
      </c>
      <c r="M4" s="19" t="str">
        <f>+J4&amp;K4&amp;L4</f>
        <v>PPP</v>
      </c>
      <c r="N4" t="s">
        <v>221</v>
      </c>
      <c r="O4" t="str">
        <f>+SUBSTITUTE(J4&amp;K4&amp;L4,"P","T")</f>
        <v>TTT</v>
      </c>
      <c r="P4" t="str">
        <f>+SUBSTITUTE(J4&amp;K4&amp;L4,"T","P")</f>
        <v>PPP</v>
      </c>
    </row>
    <row r="5" spans="2:16">
      <c r="J5" s="19" t="s">
        <v>84</v>
      </c>
      <c r="K5" s="19" t="s">
        <v>84</v>
      </c>
      <c r="L5" s="19" t="s">
        <v>89</v>
      </c>
      <c r="M5" s="19" t="str">
        <f t="shared" ref="M5:M15" si="0">+J5&amp;K5&amp;L5</f>
        <v>PPF</v>
      </c>
      <c r="N5" t="s">
        <v>221</v>
      </c>
      <c r="O5" t="str">
        <f t="shared" ref="O5:O6" si="1">+SUBSTITUTE(J5&amp;K5&amp;L5,"P","T")</f>
        <v>TTF</v>
      </c>
    </row>
    <row r="6" spans="2:16">
      <c r="J6" s="19" t="s">
        <v>84</v>
      </c>
      <c r="K6" s="19" t="s">
        <v>89</v>
      </c>
      <c r="L6" s="19" t="s">
        <v>84</v>
      </c>
      <c r="M6" s="19" t="str">
        <f t="shared" si="0"/>
        <v>PFP</v>
      </c>
      <c r="N6" t="s">
        <v>221</v>
      </c>
      <c r="O6" t="str">
        <f t="shared" si="1"/>
        <v>TFT</v>
      </c>
    </row>
    <row r="7" spans="2:16">
      <c r="J7" t="s">
        <v>84</v>
      </c>
      <c r="K7" t="s">
        <v>89</v>
      </c>
      <c r="L7" t="s">
        <v>89</v>
      </c>
      <c r="M7" t="str">
        <f t="shared" si="0"/>
        <v>PFF</v>
      </c>
      <c r="N7" s="20" t="s">
        <v>259</v>
      </c>
    </row>
    <row r="8" spans="2:16">
      <c r="J8" s="19" t="s">
        <v>89</v>
      </c>
      <c r="K8" s="19" t="s">
        <v>84</v>
      </c>
      <c r="L8" s="19" t="s">
        <v>84</v>
      </c>
      <c r="M8" s="19" t="str">
        <f t="shared" si="0"/>
        <v>FPP</v>
      </c>
      <c r="N8" t="s">
        <v>221</v>
      </c>
    </row>
    <row r="9" spans="2:16">
      <c r="J9" t="s">
        <v>89</v>
      </c>
      <c r="K9" t="s">
        <v>84</v>
      </c>
      <c r="L9" t="s">
        <v>89</v>
      </c>
      <c r="M9" t="str">
        <f t="shared" si="0"/>
        <v>FPF</v>
      </c>
      <c r="N9" s="20" t="s">
        <v>259</v>
      </c>
    </row>
    <row r="10" spans="2:16">
      <c r="J10" s="19" t="s">
        <v>89</v>
      </c>
      <c r="K10" s="19" t="s">
        <v>89</v>
      </c>
      <c r="L10" s="19" t="s">
        <v>84</v>
      </c>
      <c r="M10" s="19" t="str">
        <f t="shared" si="0"/>
        <v>FFP</v>
      </c>
      <c r="N10" t="s">
        <v>221</v>
      </c>
    </row>
    <row r="11" spans="2:16">
      <c r="J11" t="s">
        <v>89</v>
      </c>
      <c r="K11" t="s">
        <v>89</v>
      </c>
      <c r="L11" t="s">
        <v>89</v>
      </c>
      <c r="M11" t="str">
        <f t="shared" si="0"/>
        <v>FFF</v>
      </c>
      <c r="N11" s="20" t="s">
        <v>259</v>
      </c>
    </row>
    <row r="12" spans="2:16">
      <c r="E12" t="s">
        <v>440</v>
      </c>
    </row>
    <row r="13" spans="2:16">
      <c r="J13" t="s">
        <v>84</v>
      </c>
      <c r="K13" t="s">
        <v>84</v>
      </c>
      <c r="L13" t="s">
        <v>300</v>
      </c>
      <c r="M13" t="str">
        <f t="shared" si="0"/>
        <v>PPCG</v>
      </c>
      <c r="N13" s="23" t="s">
        <v>221</v>
      </c>
    </row>
    <row r="14" spans="2:16">
      <c r="J14" s="23" t="s">
        <v>84</v>
      </c>
      <c r="K14" s="23" t="s">
        <v>300</v>
      </c>
      <c r="L14" s="23" t="s">
        <v>84</v>
      </c>
      <c r="M14" t="str">
        <f t="shared" si="0"/>
        <v>PCGP</v>
      </c>
      <c r="N14" s="23" t="s">
        <v>221</v>
      </c>
    </row>
    <row r="15" spans="2:16">
      <c r="J15" s="23" t="s">
        <v>300</v>
      </c>
      <c r="K15" s="23" t="s">
        <v>84</v>
      </c>
      <c r="L15" s="23" t="s">
        <v>84</v>
      </c>
      <c r="M15" t="str">
        <f t="shared" si="0"/>
        <v>CGPP</v>
      </c>
      <c r="N15" s="23" t="s">
        <v>221</v>
      </c>
    </row>
    <row r="18" spans="17:18" ht="15">
      <c r="Q18" s="21" t="s">
        <v>441</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442</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443</v>
      </c>
      <c r="D4" s="106" t="s">
        <v>444</v>
      </c>
      <c r="E4" s="106" t="s">
        <v>445</v>
      </c>
      <c r="F4" s="87" t="s">
        <v>446</v>
      </c>
      <c r="G4" s="83"/>
      <c r="H4" s="101" t="s">
        <v>447</v>
      </c>
      <c r="I4" s="88"/>
      <c r="J4" s="88"/>
      <c r="K4" s="85"/>
      <c r="L4" s="83"/>
      <c r="M4" s="83"/>
    </row>
    <row r="5" spans="1:13">
      <c r="A5" s="83"/>
      <c r="B5" s="96" t="s">
        <v>448</v>
      </c>
      <c r="C5" s="107" t="s">
        <v>84</v>
      </c>
      <c r="D5" s="108" t="s">
        <v>84</v>
      </c>
      <c r="E5" s="108" t="s">
        <v>84</v>
      </c>
      <c r="F5" s="89" t="s">
        <v>224</v>
      </c>
      <c r="G5" s="83"/>
      <c r="H5" s="85" t="s">
        <v>449</v>
      </c>
      <c r="I5" s="83"/>
      <c r="J5" s="83"/>
      <c r="K5" s="85"/>
      <c r="L5" s="90"/>
      <c r="M5" s="90"/>
    </row>
    <row r="6" spans="1:13">
      <c r="A6" s="83"/>
      <c r="B6" s="97" t="s">
        <v>448</v>
      </c>
      <c r="C6" s="107" t="s">
        <v>84</v>
      </c>
      <c r="D6" s="108" t="s">
        <v>84</v>
      </c>
      <c r="E6" s="108" t="s">
        <v>89</v>
      </c>
      <c r="F6" s="89" t="s">
        <v>224</v>
      </c>
      <c r="G6" s="83"/>
      <c r="H6" s="85" t="s">
        <v>450</v>
      </c>
      <c r="I6" s="83"/>
      <c r="J6" s="83"/>
      <c r="K6" s="85"/>
      <c r="L6" s="90"/>
      <c r="M6" s="90"/>
    </row>
    <row r="7" spans="1:13" ht="15" customHeight="1">
      <c r="A7" s="83"/>
      <c r="B7" s="97" t="s">
        <v>448</v>
      </c>
      <c r="C7" s="107" t="s">
        <v>84</v>
      </c>
      <c r="D7" s="108" t="s">
        <v>89</v>
      </c>
      <c r="E7" s="108" t="s">
        <v>84</v>
      </c>
      <c r="F7" s="89" t="s">
        <v>224</v>
      </c>
      <c r="G7" s="83"/>
      <c r="H7" s="109"/>
      <c r="I7" s="83"/>
      <c r="J7" s="83"/>
      <c r="K7" s="83"/>
      <c r="L7" s="83"/>
      <c r="M7" s="90"/>
    </row>
    <row r="8" spans="1:13">
      <c r="A8" s="83"/>
      <c r="B8" s="97" t="s">
        <v>448</v>
      </c>
      <c r="C8" s="107" t="s">
        <v>89</v>
      </c>
      <c r="D8" s="108" t="s">
        <v>89</v>
      </c>
      <c r="E8" s="108" t="s">
        <v>84</v>
      </c>
      <c r="F8" s="89" t="s">
        <v>224</v>
      </c>
      <c r="G8" s="83"/>
      <c r="H8" s="109" t="s">
        <v>451</v>
      </c>
      <c r="I8" s="83"/>
      <c r="J8" s="83"/>
      <c r="K8" s="83"/>
      <c r="L8" s="90"/>
      <c r="M8" s="90"/>
    </row>
    <row r="9" spans="1:13">
      <c r="A9" s="83"/>
      <c r="B9" s="97" t="s">
        <v>448</v>
      </c>
      <c r="C9" s="107" t="s">
        <v>84</v>
      </c>
      <c r="D9" s="108" t="s">
        <v>89</v>
      </c>
      <c r="E9" s="108" t="s">
        <v>89</v>
      </c>
      <c r="F9" s="91" t="s">
        <v>238</v>
      </c>
      <c r="G9" s="83"/>
      <c r="H9" s="83" t="s">
        <v>452</v>
      </c>
      <c r="I9" s="83"/>
      <c r="J9" s="83"/>
      <c r="K9" s="83"/>
      <c r="L9" s="90"/>
      <c r="M9" s="90"/>
    </row>
    <row r="10" spans="1:13">
      <c r="A10" s="83"/>
      <c r="B10" s="97" t="s">
        <v>448</v>
      </c>
      <c r="C10" s="107" t="s">
        <v>89</v>
      </c>
      <c r="D10" s="108" t="s">
        <v>89</v>
      </c>
      <c r="E10" s="108" t="s">
        <v>89</v>
      </c>
      <c r="F10" s="91" t="s">
        <v>238</v>
      </c>
      <c r="G10" s="83"/>
      <c r="H10" s="85"/>
      <c r="I10" s="83"/>
      <c r="J10" s="83"/>
      <c r="K10" s="85"/>
      <c r="L10" s="90"/>
      <c r="M10" s="90"/>
    </row>
    <row r="11" spans="1:13">
      <c r="A11" s="83"/>
      <c r="B11" s="97" t="s">
        <v>448</v>
      </c>
      <c r="C11" s="107" t="s">
        <v>89</v>
      </c>
      <c r="D11" s="108" t="s">
        <v>84</v>
      </c>
      <c r="E11" s="108" t="s">
        <v>89</v>
      </c>
      <c r="F11" s="91" t="s">
        <v>238</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453</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454</v>
      </c>
      <c r="D16" s="86" t="s">
        <v>455</v>
      </c>
      <c r="E16" s="86" t="s">
        <v>456</v>
      </c>
      <c r="F16" s="87" t="s">
        <v>73</v>
      </c>
      <c r="G16" s="87" t="s">
        <v>149</v>
      </c>
      <c r="H16" s="102" t="s">
        <v>170</v>
      </c>
      <c r="I16" s="87" t="s">
        <v>171</v>
      </c>
      <c r="J16" s="87" t="s">
        <v>172</v>
      </c>
      <c r="K16" s="85"/>
      <c r="L16" s="83"/>
      <c r="M16" s="83"/>
    </row>
    <row r="17" spans="1:13">
      <c r="A17" s="83"/>
      <c r="B17" s="96" t="s">
        <v>448</v>
      </c>
      <c r="C17" s="100" t="s">
        <v>73</v>
      </c>
      <c r="D17" s="89">
        <v>5</v>
      </c>
      <c r="E17" s="95">
        <v>4</v>
      </c>
      <c r="F17" s="89">
        <v>4</v>
      </c>
      <c r="G17" s="89">
        <v>4</v>
      </c>
      <c r="H17" s="100">
        <v>4</v>
      </c>
      <c r="I17" s="89" t="s">
        <v>263</v>
      </c>
      <c r="J17" s="89" t="s">
        <v>263</v>
      </c>
      <c r="K17" s="85"/>
      <c r="L17" s="83"/>
      <c r="M17" s="83"/>
    </row>
    <row r="18" spans="1:13">
      <c r="A18" s="83"/>
      <c r="B18" s="97" t="s">
        <v>156</v>
      </c>
      <c r="C18" s="100" t="s">
        <v>149</v>
      </c>
      <c r="D18" s="89">
        <v>10</v>
      </c>
      <c r="E18" s="91">
        <v>8</v>
      </c>
      <c r="F18" s="89" t="s">
        <v>263</v>
      </c>
      <c r="G18" s="89">
        <v>8</v>
      </c>
      <c r="H18" s="100">
        <v>8</v>
      </c>
      <c r="I18" s="89">
        <v>8</v>
      </c>
      <c r="J18" s="89" t="s">
        <v>263</v>
      </c>
      <c r="K18" s="85"/>
      <c r="L18" s="83"/>
      <c r="M18" s="83"/>
    </row>
    <row r="19" spans="1:13">
      <c r="A19" s="83"/>
      <c r="B19" s="97" t="s">
        <v>257</v>
      </c>
      <c r="C19" s="100" t="s">
        <v>149</v>
      </c>
      <c r="D19" s="89">
        <v>7</v>
      </c>
      <c r="E19" s="91">
        <v>5</v>
      </c>
      <c r="F19" s="89" t="s">
        <v>263</v>
      </c>
      <c r="G19" s="89">
        <v>5</v>
      </c>
      <c r="H19" s="100">
        <v>5</v>
      </c>
      <c r="I19" s="89">
        <v>5</v>
      </c>
      <c r="J19" s="89" t="s">
        <v>263</v>
      </c>
      <c r="K19" s="85"/>
      <c r="L19" s="83"/>
      <c r="M19" s="83"/>
    </row>
    <row r="20" spans="1:13">
      <c r="A20" s="83"/>
      <c r="B20" s="97" t="s">
        <v>457</v>
      </c>
      <c r="C20" s="100" t="s">
        <v>170</v>
      </c>
      <c r="D20" s="89">
        <v>8</v>
      </c>
      <c r="E20" s="91">
        <v>6</v>
      </c>
      <c r="F20" s="89" t="s">
        <v>263</v>
      </c>
      <c r="G20" s="89" t="s">
        <v>263</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458</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Guest User</cp:lastModifiedBy>
  <cp:revision/>
  <dcterms:created xsi:type="dcterms:W3CDTF">2023-11-08T03:19:19Z</dcterms:created>
  <dcterms:modified xsi:type="dcterms:W3CDTF">2025-03-12T03:50:15Z</dcterms:modified>
  <cp:category/>
  <cp:contentStatus/>
</cp:coreProperties>
</file>